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3"/>
  <workbookPr/>
  <mc:AlternateContent xmlns:mc="http://schemas.openxmlformats.org/markup-compatibility/2006">
    <mc:Choice Requires="x15">
      <x15ac:absPath xmlns:x15ac="http://schemas.microsoft.com/office/spreadsheetml/2010/11/ac" url="/Volumes/Data/DATA VIKTOR 2020/KIB AUDITED 2019 PRINT/"/>
    </mc:Choice>
  </mc:AlternateContent>
  <xr:revisionPtr revIDLastSave="0" documentId="13_ncr:1_{ACE0B45A-E3D4-F54A-918F-B8E225D27C4F}" xr6:coauthVersionLast="45" xr6:coauthVersionMax="45" xr10:uidLastSave="{00000000-0000-0000-0000-000000000000}"/>
  <bookViews>
    <workbookView xWindow="0" yWindow="0" windowWidth="25600" windowHeight="16000" tabRatio="788" activeTab="13" xr2:uid="{00000000-000D-0000-FFFF-FFFF00000000}"/>
  </bookViews>
  <sheets>
    <sheet name="kopindag" sheetId="4" state="hidden" r:id="rId1"/>
    <sheet name="PETERNAKAN" sheetId="6" state="hidden" r:id="rId2"/>
    <sheet name="CIPTA KARYA" sheetId="7" state="hidden" r:id="rId3"/>
    <sheet name="Sheet3" sheetId="3" state="hidden" r:id="rId4"/>
    <sheet name="BKD" sheetId="5" state="hidden" r:id="rId5"/>
    <sheet name="Pol PP" sheetId="11" state="hidden" r:id="rId6"/>
    <sheet name="Cerenti" sheetId="10" state="hidden" r:id="rId7"/>
    <sheet name="Inuman" sheetId="12" state="hidden" r:id="rId8"/>
    <sheet name="kuantan hilir" sheetId="14" state="hidden" r:id="rId9"/>
    <sheet name="Sheet1" sheetId="13" state="hidden" r:id="rId10"/>
    <sheet name="rekap mutasi kendaraan" sheetId="33" state="hidden" r:id="rId11"/>
    <sheet name="KIB B MASTER" sheetId="18" state="hidden" r:id="rId12"/>
    <sheet name="Sheet2" sheetId="32" state="hidden" r:id="rId13"/>
    <sheet name="KIB A" sheetId="36" r:id="rId14"/>
    <sheet name="KIB B MURNI (-KAPITALISASI)" sheetId="30" r:id="rId15"/>
    <sheet name="KIB B DIBAWAH KAPITALISASI" sheetId="31" state="hidden" r:id="rId16"/>
    <sheet name="KIB C MASTER" sheetId="19" state="hidden" r:id="rId17"/>
    <sheet name="KIB C MURNI (-KAPITALISASI)" sheetId="28" r:id="rId18"/>
    <sheet name="KIB C DIBAWAH KAPITALISASI" sheetId="29" state="hidden" r:id="rId19"/>
    <sheet name="KIB D " sheetId="24" r:id="rId20"/>
    <sheet name="KIB E (2)" sheetId="37" r:id="rId21"/>
    <sheet name="KIB F" sheetId="34"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s>
  <definedNames>
    <definedName name="_" localSheetId="13">#REF!</definedName>
    <definedName name="_" localSheetId="21">#REF!</definedName>
    <definedName name="_" localSheetId="10">#REF!</definedName>
    <definedName name="_">#REF!</definedName>
    <definedName name="_xlnm._FilterDatabase" localSheetId="13" hidden="1">'KIB A'!$A$8:$Q$15</definedName>
    <definedName name="_xlnm._FilterDatabase" localSheetId="15" hidden="1">'KIB B DIBAWAH KAPITALISASI'!$B$9:$S$77</definedName>
    <definedName name="_xlnm._FilterDatabase" localSheetId="11" hidden="1">'KIB B MASTER'!$B$9:$S$247</definedName>
    <definedName name="_xlnm._FilterDatabase" localSheetId="14" hidden="1">'KIB B MURNI (-KAPITALISASI)'!$B$9:$AI$228</definedName>
    <definedName name="_xlnm._FilterDatabase" localSheetId="21" hidden="1">'KIB F'!$A$8:$J$13</definedName>
    <definedName name="_xlnm._FilterDatabase" localSheetId="10" hidden="1">'rekap mutasi kendaraan'!$A$10:$AE$2161</definedName>
    <definedName name="a" localSheetId="13">#REF!</definedName>
    <definedName name="a" localSheetId="21">#REF!</definedName>
    <definedName name="a" localSheetId="10">#REF!</definedName>
    <definedName name="a">#REF!</definedName>
    <definedName name="AA" localSheetId="10">#REF!</definedName>
    <definedName name="AA">#REF!</definedName>
    <definedName name="ABANABANABAMAHAHHAJAKLA" localSheetId="10">#REF!</definedName>
    <definedName name="ABANABANABAMAHAHHAJAKLA">#REF!</definedName>
    <definedName name="ACUAN">'[16]KAPITALISASI D'!$E$13:$W$1028</definedName>
    <definedName name="ADA" localSheetId="13">#REF!</definedName>
    <definedName name="ADA" localSheetId="21">#REF!</definedName>
    <definedName name="ADA" localSheetId="10">#REF!</definedName>
    <definedName name="ADA">#REF!</definedName>
    <definedName name="ADI" localSheetId="10">#REF!</definedName>
    <definedName name="ADI">#REF!</definedName>
    <definedName name="AED" localSheetId="10">#REF!</definedName>
    <definedName name="AED">#REF!</definedName>
    <definedName name="ALIAS" localSheetId="10">'[1]A. TANAH'!#REF!</definedName>
    <definedName name="ALIAS">'[1]A. TANAH'!#REF!</definedName>
    <definedName name="amajsmdjalihanxkklkkj" localSheetId="13">#REF!</definedName>
    <definedName name="amajsmdjalihanxkklkkj" localSheetId="21">#REF!</definedName>
    <definedName name="amajsmdjalihanxkklkkj" localSheetId="10">#REF!</definedName>
    <definedName name="amajsmdjalihanxkklkkj">#REF!</definedName>
    <definedName name="AMAN" localSheetId="10">#REF!</definedName>
    <definedName name="AMAN">#REF!</definedName>
    <definedName name="ANDES" localSheetId="10">#REF!</definedName>
    <definedName name="ANDES">#REF!</definedName>
    <definedName name="ANGGARAN" localSheetId="10">#REF!</definedName>
    <definedName name="ANGGARAN">#REF!</definedName>
    <definedName name="ANGKA" localSheetId="10">#REF!</definedName>
    <definedName name="ANGKA">#REF!</definedName>
    <definedName name="AR">[16]Sheet3!$B$2:$C$118</definedName>
    <definedName name="AREA" localSheetId="13">#REF!</definedName>
    <definedName name="AREA" localSheetId="21">#REF!</definedName>
    <definedName name="AREA" localSheetId="10">#REF!</definedName>
    <definedName name="AREA">#REF!</definedName>
    <definedName name="ASET" localSheetId="10">#REF!</definedName>
    <definedName name="ASET">#REF!</definedName>
    <definedName name="ASISTEN_BIDANG_PEMERINTAHAN" localSheetId="10">#REF!</definedName>
    <definedName name="ASISTEN_BIDANG_PEMERINTAHAN">#REF!</definedName>
    <definedName name="assdfg" localSheetId="10">#REF!</definedName>
    <definedName name="assdfg">#REF!</definedName>
    <definedName name="b" localSheetId="10">#REF!</definedName>
    <definedName name="b">#REF!</definedName>
    <definedName name="B_A_P_P_E_D_A" localSheetId="13">[17]BAPPEDA!$J$5</definedName>
    <definedName name="B_A_P_P_E_D_A" localSheetId="21">[17]BAPPEDA!$J$5</definedName>
    <definedName name="B_A_P_P_E_D_A">[2]BAPPEDA!$J$5</definedName>
    <definedName name="B_A_W_A_S_D_A" localSheetId="13">[17]BAWASDA!$J$5</definedName>
    <definedName name="B_A_W_A_S_D_A" localSheetId="21">[17]BAWASDA!$J$5</definedName>
    <definedName name="B_A_W_A_S_D_A">[2]BAWASDA!$J$5</definedName>
    <definedName name="BAB" localSheetId="13">#REF!</definedName>
    <definedName name="BAB" localSheetId="21">#REF!</definedName>
    <definedName name="BAB" localSheetId="10">#REF!</definedName>
    <definedName name="BAB">#REF!</definedName>
    <definedName name="BABI" localSheetId="10">#REF!</definedName>
    <definedName name="BABI">#REF!</definedName>
    <definedName name="BAGIAN_PEMBERDAYAAN_MASYARAKAT_DESA" localSheetId="13">[17]PMD!$J$5</definedName>
    <definedName name="BAGIAN_PEMBERDAYAAN_MASYARAKAT_DESA" localSheetId="21">[17]PMD!$J$5</definedName>
    <definedName name="BAGIAN_PEMBERDAYAAN_MASYARAKAT_DESA">[2]PMD!$J$5</definedName>
    <definedName name="Bajas" localSheetId="13">#REF!</definedName>
    <definedName name="Bajas" localSheetId="21">#REF!</definedName>
    <definedName name="Bajas" localSheetId="10">#REF!</definedName>
    <definedName name="Bajas">#REF!</definedName>
    <definedName name="BANGUNAN" localSheetId="10">#REF!</definedName>
    <definedName name="BANGUNAN">#REF!</definedName>
    <definedName name="BARANG" localSheetId="10">'[1]A. TANAH'!#REF!</definedName>
    <definedName name="BARANG">'[1]A. TANAH'!#REF!</definedName>
    <definedName name="BARANGBARANG" localSheetId="13">#REF!</definedName>
    <definedName name="BARANGBARANG" localSheetId="21">#REF!</definedName>
    <definedName name="BARANGBARANG" localSheetId="10">#REF!</definedName>
    <definedName name="BARANGBARANG">#REF!</definedName>
    <definedName name="BARANGKODE" localSheetId="13">'[1]A. TANAH'!#REF!</definedName>
    <definedName name="BARANGKODE" localSheetId="21">'[1]A. TANAH'!#REF!</definedName>
    <definedName name="BARANGKODE" localSheetId="10">'[1]A. TANAH'!#REF!</definedName>
    <definedName name="BARANGKODE">'[1]A. TANAH'!#REF!</definedName>
    <definedName name="BB" localSheetId="13">#REF!</definedName>
    <definedName name="BB" localSheetId="21">#REF!</definedName>
    <definedName name="BB" localSheetId="10">#REF!</definedName>
    <definedName name="BB">#REF!</definedName>
    <definedName name="BBBB" localSheetId="10">#REF!</definedName>
    <definedName name="BBBB">#REF!</definedName>
    <definedName name="BERLIAN" localSheetId="10">#REF!</definedName>
    <definedName name="BERLIAN">#REF!</definedName>
    <definedName name="BK" localSheetId="10">'[1]A. TANAH'!#REF!</definedName>
    <definedName name="BK">'[1]A. TANAH'!#REF!</definedName>
    <definedName name="BUDI" localSheetId="13">#REF!</definedName>
    <definedName name="BUDI" localSheetId="21">#REF!</definedName>
    <definedName name="BUDI" localSheetId="10">#REF!</definedName>
    <definedName name="BUDI">#REF!</definedName>
    <definedName name="BURHAN" localSheetId="10">#REF!</definedName>
    <definedName name="BURHAN">#REF!</definedName>
    <definedName name="CARA" localSheetId="10">#REF!</definedName>
    <definedName name="CARA">#REF!</definedName>
    <definedName name="D" localSheetId="10">#REF!</definedName>
    <definedName name="D">#REF!</definedName>
    <definedName name="da" localSheetId="10">#REF!</definedName>
    <definedName name="da">#REF!</definedName>
    <definedName name="DAERAH" localSheetId="10">#REF!</definedName>
    <definedName name="DAERAH">#REF!</definedName>
    <definedName name="data" localSheetId="10">'[1]A. TANAH'!#REF!</definedName>
    <definedName name="data">'[1]A. TANAH'!#REF!</definedName>
    <definedName name="_xlnm.Database" localSheetId="13">#REF!</definedName>
    <definedName name="_xlnm.Database" localSheetId="21">#REF!</definedName>
    <definedName name="_xlnm.Database" localSheetId="10">#REF!</definedName>
    <definedName name="_xlnm.Database">#REF!</definedName>
    <definedName name="DEA" localSheetId="10">#REF!</definedName>
    <definedName name="DEA">#REF!</definedName>
    <definedName name="DEDE" localSheetId="10">#REF!</definedName>
    <definedName name="DEDE">#REF!</definedName>
    <definedName name="DEWA" localSheetId="10">#REF!</definedName>
    <definedName name="DEWA">#REF!</definedName>
    <definedName name="DEWI" localSheetId="10">#REF!</definedName>
    <definedName name="DEWI">#REF!</definedName>
    <definedName name="DIA" localSheetId="10">#REF!</definedName>
    <definedName name="DIA">#REF!</definedName>
    <definedName name="DINAS_KEHUTANAN_PERKEBUNAN" localSheetId="13">[17]EKBANG!$J$4</definedName>
    <definedName name="DINAS_KEHUTANAN_PERKEBUNAN" localSheetId="21">[17]EKBANG!$J$4</definedName>
    <definedName name="DINAS_KEHUTANAN_PERKEBUNAN">[2]EKBANG!$J$4</definedName>
    <definedName name="DINAS_PENDAPATAN_DAERAH" localSheetId="13">[17]PMD!$J$5</definedName>
    <definedName name="DINAS_PENDAPATAN_DAERAH" localSheetId="21">[17]PMD!$J$5</definedName>
    <definedName name="DINAS_PENDAPATAN_DAERAH">[2]PMD!$J$5</definedName>
    <definedName name="DINAS_PERINDAGKOP_NAKERTRANS" localSheetId="13">[17]KESBANG!$J$5</definedName>
    <definedName name="DINAS_PERINDAGKOP_NAKERTRANS" localSheetId="21">[17]KESBANG!$J$5</definedName>
    <definedName name="DINAS_PERINDAGKOP_NAKERTRANS">[2]KESBANG!$J$5</definedName>
    <definedName name="DINAS_PERTAMBANGAN_DAN_LINGKUNGAN_HIDUP" localSheetId="13">[17]CAPIL!$J$5</definedName>
    <definedName name="DINAS_PERTAMBANGAN_DAN_LINGKUNGAN_HIDUP" localSheetId="21">[17]CAPIL!$J$5</definedName>
    <definedName name="DINAS_PERTAMBANGAN_DAN_LINGKUNGAN_HIDUP">[2]CAPIL!$J$5</definedName>
    <definedName name="DINAS_PU_DAN_PERHUBUNGAN" localSheetId="13">[17]TAPEM!$J$5</definedName>
    <definedName name="DINAS_PU_DAN_PERHUBUNGAN" localSheetId="21">[17]TAPEM!$J$5</definedName>
    <definedName name="DINAS_PU_DAN_PERHUBUNGAN">[2]TAPEM!$J$5</definedName>
    <definedName name="DOKUMEN" localSheetId="13">#REF!</definedName>
    <definedName name="DOKUMEN" localSheetId="21">#REF!</definedName>
    <definedName name="DOKUMEN" localSheetId="10">#REF!</definedName>
    <definedName name="DOKUMEN">#REF!</definedName>
    <definedName name="DPRD_KOLAKA_UTARA" localSheetId="10">#REF!</definedName>
    <definedName name="DPRD_KOLAKA_UTARA">#REF!</definedName>
    <definedName name="dua" localSheetId="10">'[1]A. TANAH'!#REF!</definedName>
    <definedName name="dua">'[1]A. TANAH'!#REF!</definedName>
    <definedName name="DUNIA" localSheetId="13">#REF!</definedName>
    <definedName name="DUNIA" localSheetId="21">#REF!</definedName>
    <definedName name="DUNIA" localSheetId="10">#REF!</definedName>
    <definedName name="DUNIA">#REF!</definedName>
    <definedName name="e" localSheetId="10">#REF!</definedName>
    <definedName name="e">#REF!</definedName>
    <definedName name="ekspor" localSheetId="10">#REF!</definedName>
    <definedName name="ekspor">#REF!</definedName>
    <definedName name="Excel_BuiltIn_Print_Area_1" localSheetId="10">#REF!</definedName>
    <definedName name="Excel_BuiltIn_Print_Area_1">#REF!</definedName>
    <definedName name="Excel_BuiltIn_Print_Area_10" localSheetId="10">#REF!</definedName>
    <definedName name="Excel_BuiltIn_Print_Area_10">#REF!</definedName>
    <definedName name="Excel_BuiltIn_Print_Area_11" localSheetId="13">'[18]Bant _ Tdk Trsangka'!#REF!</definedName>
    <definedName name="Excel_BuiltIn_Print_Area_11" localSheetId="21">'[18]Bant _ Tdk Trsangka'!#REF!</definedName>
    <definedName name="Excel_BuiltIn_Print_Area_11" localSheetId="10">'[3]Bant _ Tdk Trsangka'!#REF!</definedName>
    <definedName name="Excel_BuiltIn_Print_Area_11">'[3]Bant _ Tdk Trsangka'!#REF!</definedName>
    <definedName name="Excel_BuiltIn_Print_Area_12" localSheetId="13">[18]Pembiayaan!#REF!</definedName>
    <definedName name="Excel_BuiltIn_Print_Area_12" localSheetId="21">[18]Pembiayaan!#REF!</definedName>
    <definedName name="Excel_BuiltIn_Print_Area_12" localSheetId="10">[3]Pembiayaan!#REF!</definedName>
    <definedName name="Excel_BuiltIn_Print_Area_12">[3]Pembiayaan!#REF!</definedName>
    <definedName name="Excel_BuiltIn_Print_Area_6" localSheetId="13">'[18]Rekap Belanja'!#REF!</definedName>
    <definedName name="Excel_BuiltIn_Print_Area_6" localSheetId="21">'[18]Rekap Belanja'!#REF!</definedName>
    <definedName name="Excel_BuiltIn_Print_Area_6" localSheetId="10">'[3]Rekap Belanja'!#REF!</definedName>
    <definedName name="Excel_BuiltIn_Print_Area_6">'[3]Rekap Belanja'!#REF!</definedName>
    <definedName name="Excel_BuiltIn_Print_Titles_1" localSheetId="13">#REF!</definedName>
    <definedName name="Excel_BuiltIn_Print_Titles_1" localSheetId="21">#REF!</definedName>
    <definedName name="Excel_BuiltIn_Print_Titles_1" localSheetId="10">#REF!</definedName>
    <definedName name="Excel_BuiltIn_Print_Titles_1">#REF!</definedName>
    <definedName name="Excel_BuiltIn_Print_Titles_10" localSheetId="10">#REF!</definedName>
    <definedName name="Excel_BuiltIn_Print_Titles_10">#REF!</definedName>
    <definedName name="F" localSheetId="10">#REF!</definedName>
    <definedName name="F">#REF!</definedName>
    <definedName name="fa" localSheetId="10">#REF!</definedName>
    <definedName name="fa">#REF!</definedName>
    <definedName name="FHFJFKJFKFKK" localSheetId="10">#REF!</definedName>
    <definedName name="FHFJFKJFKFKK">#REF!</definedName>
    <definedName name="filterdinamis" localSheetId="13">OFFSET('[19]Dinamic Filtering'!$H$2,,,COUNTIF('[19]Dinamic Filtering'!$H$2:$H$7951,"?*"))</definedName>
    <definedName name="filterdinamis" localSheetId="21">OFFSET('[19]Dinamic Filtering'!$H$2,,,COUNTIF('[19]Dinamic Filtering'!$H$2:$H$7951,"?*"))</definedName>
    <definedName name="filterdinamis">OFFSET('[4]Dinamic Filtering'!$H$2,,,COUNTIF('[4]Dinamic Filtering'!$H$2:$H$7951,"?*"))</definedName>
    <definedName name="g" localSheetId="10">#REF!</definedName>
    <definedName name="g">#REF!</definedName>
    <definedName name="GEDUNG" localSheetId="10">#REF!</definedName>
    <definedName name="GEDUNG">#REF!</definedName>
    <definedName name="GILA" localSheetId="10">#REF!</definedName>
    <definedName name="GILA">#REF!</definedName>
    <definedName name="gogon" localSheetId="13">'[20]A. TANAH'!#REF!</definedName>
    <definedName name="gogon" localSheetId="21">'[20]A. TANAH'!#REF!</definedName>
    <definedName name="gogon" localSheetId="10">'[5]A. TANAH'!#REF!</definedName>
    <definedName name="gogon">'[5]A. TANAH'!#REF!</definedName>
    <definedName name="H" localSheetId="13">#REF!</definedName>
    <definedName name="H" localSheetId="21">#REF!</definedName>
    <definedName name="H" localSheetId="10">#REF!</definedName>
    <definedName name="H">#REF!</definedName>
    <definedName name="HABU" localSheetId="10">#REF!</definedName>
    <definedName name="HABU">#REF!</definedName>
    <definedName name="harga" localSheetId="10">#REF!</definedName>
    <definedName name="harga">#REF!</definedName>
    <definedName name="HATI" localSheetId="10">#REF!</definedName>
    <definedName name="HATI">#REF!</definedName>
    <definedName name="impor" localSheetId="10">#REF!</definedName>
    <definedName name="impor">#REF!</definedName>
    <definedName name="INDEKS" localSheetId="10">'[1]A. TANAH'!#REF!</definedName>
    <definedName name="INDEKS">'[1]A. TANAH'!#REF!</definedName>
    <definedName name="INISIAL" localSheetId="10">'[1]A. TANAH'!#REF!</definedName>
    <definedName name="INISIAL">'[1]A. TANAH'!#REF!</definedName>
    <definedName name="INTAN" localSheetId="13">#REF!</definedName>
    <definedName name="INTAN" localSheetId="21">#REF!</definedName>
    <definedName name="INTAN" localSheetId="10">#REF!</definedName>
    <definedName name="INTAN">#REF!</definedName>
    <definedName name="ITU" localSheetId="10">#REF!</definedName>
    <definedName name="ITU">#REF!</definedName>
    <definedName name="JABATAN" localSheetId="10">#REF!</definedName>
    <definedName name="JABATAN">#REF!</definedName>
    <definedName name="JAJAN" localSheetId="10">#REF!</definedName>
    <definedName name="JAJAN">#REF!</definedName>
    <definedName name="JALAN" localSheetId="10">#REF!</definedName>
    <definedName name="JALAN">#REF!</definedName>
    <definedName name="JASA" localSheetId="10">'[1]A. TANAH'!#REF!</definedName>
    <definedName name="JASA">'[1]A. TANAH'!#REF!</definedName>
    <definedName name="JENIS_ASET">#REF!</definedName>
    <definedName name="jumlah" localSheetId="13">'[1]A. TANAH'!#REF!</definedName>
    <definedName name="jumlah" localSheetId="21">'[1]A. TANAH'!#REF!</definedName>
    <definedName name="jumlah" localSheetId="10">'[1]A. TANAH'!#REF!</definedName>
    <definedName name="jumlah">'[1]A. TANAH'!#REF!</definedName>
    <definedName name="KANTOR" localSheetId="13">#REF!</definedName>
    <definedName name="KANTOR" localSheetId="21">#REF!</definedName>
    <definedName name="KANTOR" localSheetId="10">#REF!</definedName>
    <definedName name="KANTOR">#REF!</definedName>
    <definedName name="KAP">'[16]KIB C Final'!$AL$14:$AM$158</definedName>
    <definedName name="KB" localSheetId="13">'[1]A. TANAH'!#REF!</definedName>
    <definedName name="KB" localSheetId="21">'[1]A. TANAH'!#REF!</definedName>
    <definedName name="KB" localSheetId="10">'[1]A. TANAH'!#REF!</definedName>
    <definedName name="KB">'[1]A. TANAH'!#REF!</definedName>
    <definedName name="KECAMATAN_KODEOHA" localSheetId="13">#REF!</definedName>
    <definedName name="KECAMATAN_KODEOHA" localSheetId="21">#REF!</definedName>
    <definedName name="KECAMATAN_KODEOHA" localSheetId="10">#REF!</definedName>
    <definedName name="KECAMATAN_KODEOHA">#REF!</definedName>
    <definedName name="KECAMATAN_PAKUE" localSheetId="13">[21]PERTANIAN!#REF!</definedName>
    <definedName name="KECAMATAN_PAKUE" localSheetId="21">[21]PERTANIAN!#REF!</definedName>
    <definedName name="KECAMATAN_PAKUE" localSheetId="10">[6]PERTANIAN!#REF!</definedName>
    <definedName name="KECAMATAN_PAKUE">[6]PERTANIAN!#REF!</definedName>
    <definedName name="kelompok" localSheetId="13">'[22]kode barang'!$B$2:$C$103</definedName>
    <definedName name="kelompok" localSheetId="20">'[26]kode barang'!$B$2:$C$103</definedName>
    <definedName name="kelompok" localSheetId="21">'[22]kode barang'!$B$2:$C$103</definedName>
    <definedName name="kelompok" localSheetId="10">'[7]kode barang'!$B$2:$C$102</definedName>
    <definedName name="kelompok">'[8]kode barang'!$B$2:$C$103</definedName>
    <definedName name="KIB" localSheetId="13">#REF!</definedName>
    <definedName name="KIB" localSheetId="21">#REF!</definedName>
    <definedName name="KIB" localSheetId="10">#REF!</definedName>
    <definedName name="KIB">#REF!</definedName>
    <definedName name="KKK" localSheetId="13">'[1]A. TANAH'!#REF!</definedName>
    <definedName name="KKK" localSheetId="21">'[1]A. TANAH'!#REF!</definedName>
    <definedName name="KKK" localSheetId="10">'[1]A. TANAH'!#REF!</definedName>
    <definedName name="KKK">'[1]A. TANAH'!#REF!</definedName>
    <definedName name="KODE" localSheetId="13">#REF!</definedName>
    <definedName name="KODE" localSheetId="21">#REF!</definedName>
    <definedName name="KODE" localSheetId="10">#REF!</definedName>
    <definedName name="KODE">#REF!</definedName>
    <definedName name="KODEBARANG" localSheetId="10">#REF!</definedName>
    <definedName name="KODEBARANG">#REF!</definedName>
    <definedName name="KODEBARANG1" localSheetId="13">[23]GUDANG!#REF!</definedName>
    <definedName name="KODEBARANG1" localSheetId="21">[23]GUDANG!#REF!</definedName>
    <definedName name="KODEBARANG1" localSheetId="10">[9]GUDANG!#REF!</definedName>
    <definedName name="KODEBARANG1">[9]GUDANG!#REF!</definedName>
    <definedName name="kodebarang2" localSheetId="13">#REF!</definedName>
    <definedName name="kodebarang2" localSheetId="21">#REF!</definedName>
    <definedName name="kodebarang2" localSheetId="10">#REF!</definedName>
    <definedName name="kodebarang2">#REF!</definedName>
    <definedName name="KODEBARANG3" localSheetId="13">'[1]A. TANAH'!#REF!</definedName>
    <definedName name="KODEBARANG3" localSheetId="21">'[1]A. TANAH'!#REF!</definedName>
    <definedName name="KODEBARANG3" localSheetId="10">'[1]A. TANAH'!#REF!</definedName>
    <definedName name="KODEBARANG3">'[1]A. TANAH'!#REF!</definedName>
    <definedName name="KODEBARANG4" localSheetId="10">'[1]A. TANAH'!#REF!</definedName>
    <definedName name="KODEBARANG4">'[1]A. TANAH'!#REF!</definedName>
    <definedName name="KODEBARANG5" localSheetId="10">'[1]A. TANAH'!#REF!</definedName>
    <definedName name="KODEBARANG5">'[1]A. TANAH'!#REF!</definedName>
    <definedName name="KODEBARANGA" localSheetId="13">#REF!</definedName>
    <definedName name="KODEBARANGA" localSheetId="21">#REF!</definedName>
    <definedName name="KODEBARANGA" localSheetId="10">#REF!</definedName>
    <definedName name="KODEBARANGA">#REF!</definedName>
    <definedName name="KODEBARANGB" localSheetId="10">#REF!</definedName>
    <definedName name="KODEBARANGB">#REF!</definedName>
    <definedName name="KODEJASA1" localSheetId="10">'[1]A. TANAH'!#REF!</definedName>
    <definedName name="KODEJASA1">'[1]A. TANAH'!#REF!</definedName>
    <definedName name="KONDIDSI" localSheetId="13">#REF!</definedName>
    <definedName name="KONDIDSI" localSheetId="21">#REF!</definedName>
    <definedName name="KONDIDSI" localSheetId="10">#REF!</definedName>
    <definedName name="KONDIDSI">#REF!</definedName>
    <definedName name="KURA" localSheetId="10">#REF!</definedName>
    <definedName name="KURA">#REF!</definedName>
    <definedName name="KURANGBAIK" localSheetId="10">#REF!</definedName>
    <definedName name="KURANGBAIK">#REF!</definedName>
    <definedName name="l" localSheetId="10">#REF!</definedName>
    <definedName name="l">#REF!</definedName>
    <definedName name="LAMBANG" localSheetId="10">#REF!</definedName>
    <definedName name="LAMBANG">#REF!</definedName>
    <definedName name="Lamp" localSheetId="10">#REF!</definedName>
    <definedName name="Lamp">#REF!</definedName>
    <definedName name="Lamp1" localSheetId="10">#REF!</definedName>
    <definedName name="Lamp1">#REF!</definedName>
    <definedName name="lllllll" localSheetId="10">#REF!</definedName>
    <definedName name="lllllll">#REF!</definedName>
    <definedName name="LUAS" localSheetId="10">#REF!</definedName>
    <definedName name="LUAS">#REF!</definedName>
    <definedName name="M" localSheetId="10">#REF!</definedName>
    <definedName name="M">#REF!</definedName>
    <definedName name="MASA" localSheetId="10">#REF!</definedName>
    <definedName name="MASA">#REF!</definedName>
    <definedName name="MASAMANFAAT" localSheetId="13">'[22]kode barang'!$B$4:$E$103</definedName>
    <definedName name="MASAMANFAAT" localSheetId="20">'[26]kode barang'!$B$4:$E$103</definedName>
    <definedName name="MASAMANFAAT" localSheetId="21">'[22]kode barang'!$B$4:$E$103</definedName>
    <definedName name="MASAMANFAAT" localSheetId="10">'[7]kode barang'!$B$4:$E$103</definedName>
    <definedName name="MASAMANFAAT">'[8]kode barang'!$B$4:$E$103</definedName>
    <definedName name="MATA" localSheetId="13">#REF!</definedName>
    <definedName name="MATA" localSheetId="21">#REF!</definedName>
    <definedName name="MATA" localSheetId="10">#REF!</definedName>
    <definedName name="MATA">#REF!</definedName>
    <definedName name="mawar" localSheetId="13">'[24]B. PELTN MSIN '!#REF!</definedName>
    <definedName name="mawar" localSheetId="21">'[24]B. PELTN MSIN '!#REF!</definedName>
    <definedName name="mawar" localSheetId="10">'[10]B. PELTN MSIN '!#REF!</definedName>
    <definedName name="mawar">'[10]B. PELTN MSIN '!#REF!</definedName>
    <definedName name="mesin" localSheetId="10">'[1]A. TANAH'!#REF!</definedName>
    <definedName name="mesin">'[1]A. TANAH'!#REF!</definedName>
    <definedName name="METODE" localSheetId="13">#REF!</definedName>
    <definedName name="METODE" localSheetId="21">#REF!</definedName>
    <definedName name="METODE" localSheetId="10">#REF!</definedName>
    <definedName name="METODE">#REF!</definedName>
    <definedName name="MM" localSheetId="10">#REF!</definedName>
    <definedName name="MM">#REF!</definedName>
    <definedName name="MMMMMMMMMMMM" localSheetId="10">#REF!</definedName>
    <definedName name="MMMMMMMMMMMM">#REF!</definedName>
    <definedName name="nam_aset">[11]KODE!$C$2:$C$9</definedName>
    <definedName name="NAMA" localSheetId="13">#REF!</definedName>
    <definedName name="NAMA" localSheetId="21">#REF!</definedName>
    <definedName name="NAMA" localSheetId="10">#REF!</definedName>
    <definedName name="NAMA">#REF!</definedName>
    <definedName name="NILAI" localSheetId="13">'[1]A. TANAH'!#REF!</definedName>
    <definedName name="NILAI" localSheetId="21">'[1]A. TANAH'!#REF!</definedName>
    <definedName name="NILAI" localSheetId="10">'[1]A. TANAH'!#REF!</definedName>
    <definedName name="NILAI">'[1]A. TANAH'!#REF!</definedName>
    <definedName name="NINJA" localSheetId="13">#REF!</definedName>
    <definedName name="NINJA" localSheetId="21">#REF!</definedName>
    <definedName name="NINJA" localSheetId="10">#REF!</definedName>
    <definedName name="NINJA">#REF!</definedName>
    <definedName name="ol" localSheetId="13">'[20]A. TANAH'!#REF!</definedName>
    <definedName name="ol" localSheetId="21">'[20]A. TANAH'!#REF!</definedName>
    <definedName name="ol" localSheetId="10">'[5]A. TANAH'!#REF!</definedName>
    <definedName name="ol">'[5]A. TANAH'!#REF!</definedName>
    <definedName name="orang" localSheetId="13">#REF!</definedName>
    <definedName name="orang" localSheetId="21">#REF!</definedName>
    <definedName name="orang" localSheetId="10">#REF!</definedName>
    <definedName name="orang">#REF!</definedName>
    <definedName name="p" localSheetId="10">#REF!</definedName>
    <definedName name="p">#REF!</definedName>
    <definedName name="PANGKAT" localSheetId="10">#REF!</definedName>
    <definedName name="PANGKAT">#REF!</definedName>
    <definedName name="PASAR" localSheetId="10">#REF!</definedName>
    <definedName name="PASAR">#REF!</definedName>
    <definedName name="PENYUSAN" localSheetId="10">#REF!</definedName>
    <definedName name="PENYUSAN">#REF!</definedName>
    <definedName name="peranap" localSheetId="10">#REF!</definedName>
    <definedName name="peranap">#REF!</definedName>
    <definedName name="PISAH" localSheetId="10">#REF!</definedName>
    <definedName name="PISAH">#REF!</definedName>
    <definedName name="PISTON" localSheetId="10">'[1]A. TANAH'!#REF!</definedName>
    <definedName name="PISTON">'[1]A. TANAH'!#REF!</definedName>
    <definedName name="POT" localSheetId="13">#REF!</definedName>
    <definedName name="POT" localSheetId="21">#REF!</definedName>
    <definedName name="POT" localSheetId="10">#REF!</definedName>
    <definedName name="POT">#REF!</definedName>
    <definedName name="PPPP" localSheetId="10">#REF!</definedName>
    <definedName name="PPPP">#REF!</definedName>
    <definedName name="PPPPP" localSheetId="10">#REF!</definedName>
    <definedName name="PPPPP">#REF!</definedName>
    <definedName name="PRESTASI" localSheetId="10">'[1]A. TANAH'!#REF!</definedName>
    <definedName name="PRESTASI">'[1]A. TANAH'!#REF!</definedName>
    <definedName name="_xlnm.Print_Area" localSheetId="4">BKD!$A$1:$AV$314</definedName>
    <definedName name="_xlnm.Print_Area" localSheetId="6">Cerenti!$B$2:$AW$223</definedName>
    <definedName name="_xlnm.Print_Area" localSheetId="2">'CIPTA KARYA'!$B$2:$AW$343</definedName>
    <definedName name="_xlnm.Print_Area" localSheetId="7">Inuman!$B$2:$AW$32</definedName>
    <definedName name="_xlnm.Print_Area" localSheetId="13">'KIB A'!$A$1:$P$27</definedName>
    <definedName name="_xlnm.Print_Area" localSheetId="15">'KIB B DIBAWAH KAPITALISASI'!$B$1:$AG$89</definedName>
    <definedName name="_xlnm.Print_Area" localSheetId="11">'KIB B MASTER'!$B$1:$AG$259</definedName>
    <definedName name="_xlnm.Print_Area" localSheetId="14">'KIB B MURNI (-KAPITALISASI)'!$B$1:$Q$247</definedName>
    <definedName name="_xlnm.Print_Area" localSheetId="18">'KIB C DIBAWAH KAPITALISASI'!$B$1:$AG$28</definedName>
    <definedName name="_xlnm.Print_Area" localSheetId="16">'KIB C MASTER'!$B$1:$AG$32</definedName>
    <definedName name="_xlnm.Print_Area" localSheetId="17">'KIB C MURNI (-KAPITALISASI)'!$B$1:$R$32</definedName>
    <definedName name="_xlnm.Print_Area" localSheetId="19">'KIB D '!$A$1:$Q$37</definedName>
    <definedName name="_xlnm.Print_Area" localSheetId="20">'KIB E (2)'!$A$1:$P$39</definedName>
    <definedName name="_xlnm.Print_Area" localSheetId="21">'KIB F'!$A$1:$M$28</definedName>
    <definedName name="_xlnm.Print_Area" localSheetId="0">kopindag!$B$2:$AW$320</definedName>
    <definedName name="_xlnm.Print_Area" localSheetId="8">'kuantan hilir'!$B$2:$AW$368</definedName>
    <definedName name="_xlnm.Print_Area" localSheetId="1">PETERNAKAN!$B$2:$AW$335</definedName>
    <definedName name="_xlnm.Print_Area" localSheetId="5">'Pol PP'!$B$2:$AW$116</definedName>
    <definedName name="_xlnm.Print_Area" localSheetId="10">'rekap mutasi kendaraan'!$A$1:$AD$23920</definedName>
    <definedName name="_xlnm.Print_Titles" localSheetId="15">'KIB B DIBAWAH KAPITALISASI'!$6:$9</definedName>
    <definedName name="_xlnm.Print_Titles" localSheetId="11">'KIB B MASTER'!$6:$9</definedName>
    <definedName name="_xlnm.Print_Titles" localSheetId="14">'KIB B MURNI (-KAPITALISASI)'!$6:$9</definedName>
    <definedName name="_xlnm.Print_Titles" localSheetId="19">'KIB D '!$6:$9</definedName>
    <definedName name="_xlnm.Print_Titles" localSheetId="10">'rekap mutasi kendaraan'!$7:$10</definedName>
    <definedName name="q" localSheetId="13">#REF!</definedName>
    <definedName name="q" localSheetId="21">#REF!</definedName>
    <definedName name="q" localSheetId="10">#REF!</definedName>
    <definedName name="q">#REF!</definedName>
    <definedName name="qnqnqhqnqhnqhqnqhn" localSheetId="10">#REF!</definedName>
    <definedName name="qnqnqhqnqhnqhqnqhn">#REF!</definedName>
    <definedName name="RAHARJA" localSheetId="10">'[1]A. TANAH'!#REF!</definedName>
    <definedName name="RAHARJA">'[1]A. TANAH'!#REF!</definedName>
    <definedName name="RANGKA" localSheetId="10">'[1]A. TANAH'!#REF!</definedName>
    <definedName name="RANGKA">'[1]A. TANAH'!#REF!</definedName>
    <definedName name="register" localSheetId="13">#REF!</definedName>
    <definedName name="register" localSheetId="21">#REF!</definedName>
    <definedName name="register" localSheetId="10">#REF!</definedName>
    <definedName name="register">#REF!</definedName>
    <definedName name="rekap" localSheetId="10">#REF!</definedName>
    <definedName name="rekap">#REF!</definedName>
    <definedName name="REKAPITULASI" localSheetId="10">#REF!</definedName>
    <definedName name="REKAPITULASI">#REF!</definedName>
    <definedName name="rinal" localSheetId="10">#REF!</definedName>
    <definedName name="rinal">#REF!</definedName>
    <definedName name="rrrrrrrrrr" localSheetId="10">#REF!</definedName>
    <definedName name="rrrrrrrrrr">#REF!</definedName>
    <definedName name="RUANG" localSheetId="10">#REF!</definedName>
    <definedName name="RUANG">#REF!</definedName>
    <definedName name="RUAS">'[16]Format KIB'!$A$4:$B$307</definedName>
    <definedName name="RUSAK" localSheetId="13">#REF!</definedName>
    <definedName name="RUSAK" localSheetId="21">#REF!</definedName>
    <definedName name="RUSAK" localSheetId="10">#REF!</definedName>
    <definedName name="RUSAK">#REF!</definedName>
    <definedName name="s" localSheetId="10">#REF!</definedName>
    <definedName name="s">#REF!</definedName>
    <definedName name="SARI" localSheetId="10">#REF!</definedName>
    <definedName name="SARI">#REF!</definedName>
    <definedName name="SEKRETARIAT_DPRD" localSheetId="10">#REF!</definedName>
    <definedName name="SEKRETARIAT_DPRD">#REF!</definedName>
    <definedName name="sfsfSFS" localSheetId="10">#REF!</definedName>
    <definedName name="sfsfSFS">#REF!</definedName>
    <definedName name="SIMBOL" localSheetId="10">#REF!</definedName>
    <definedName name="SIMBOL">#REF!</definedName>
    <definedName name="sssss" localSheetId="13">[25]DIKBUDPAR!$J$5</definedName>
    <definedName name="sssss" localSheetId="21">[25]DIKBUDPAR!$J$5</definedName>
    <definedName name="sssss">[12]DIKBUDPAR!$J$5</definedName>
    <definedName name="STRATEGI" localSheetId="13">#REF!</definedName>
    <definedName name="STRATEGI" localSheetId="21">#REF!</definedName>
    <definedName name="STRATEGI" localSheetId="10">#REF!</definedName>
    <definedName name="STRATEGI">#REF!</definedName>
    <definedName name="TAHUN" localSheetId="13">[13]Sheet4!$D$4:$E$1339</definedName>
    <definedName name="TAHUN" localSheetId="21">[13]Sheet4!$D$4:$E$1339</definedName>
    <definedName name="TAHUN">[13]Sheet4!$D$4:$E$591</definedName>
    <definedName name="TANDA" localSheetId="13">#REF!</definedName>
    <definedName name="TANDA" localSheetId="21">#REF!</definedName>
    <definedName name="TANDA" localSheetId="10">#REF!</definedName>
    <definedName name="TANDA">#REF!</definedName>
    <definedName name="TANDATANDA" localSheetId="13">'[1]A. TANAH'!#REF!</definedName>
    <definedName name="TANDATANDA" localSheetId="21">'[1]A. TANAH'!#REF!</definedName>
    <definedName name="TANDATANDA" localSheetId="10">'[1]A. TANAH'!#REF!</definedName>
    <definedName name="TANDATANDA">'[1]A. TANAH'!#REF!</definedName>
    <definedName name="TERMINATOR" localSheetId="10">'[1]A. TANAH'!#REF!</definedName>
    <definedName name="TERMINATOR">'[1]A. TANAH'!#REF!</definedName>
    <definedName name="TIDAK" localSheetId="13">#REF!</definedName>
    <definedName name="TIDAK" localSheetId="21">#REF!</definedName>
    <definedName name="TIDAK" localSheetId="10">#REF!</definedName>
    <definedName name="TIDAK">#REF!</definedName>
    <definedName name="TINGKAT" localSheetId="10">#REF!</definedName>
    <definedName name="TINGKAT">#REF!</definedName>
    <definedName name="tm_2415921492" localSheetId="10">#REF!</definedName>
    <definedName name="tm_2415921492">#REF!</definedName>
    <definedName name="u" localSheetId="10">#REF!</definedName>
    <definedName name="u">#REF!</definedName>
    <definedName name="UBAH" localSheetId="10">#REF!</definedName>
    <definedName name="UBAH">#REF!</definedName>
    <definedName name="UE">[15]UE!$C$6:$F$75</definedName>
    <definedName name="UJANG" localSheetId="13">#REF!</definedName>
    <definedName name="UJANG" localSheetId="21">#REF!</definedName>
    <definedName name="UJANG" localSheetId="10">#REF!</definedName>
    <definedName name="UJANG">#REF!</definedName>
    <definedName name="UNIT" localSheetId="10">#REF!</definedName>
    <definedName name="UNIT">#REF!</definedName>
    <definedName name="VALUE" localSheetId="10">'[1]A. TANAH'!#REF!</definedName>
    <definedName name="VALUE">'[1]A. TANAH'!#REF!</definedName>
    <definedName name="VAlue_1" localSheetId="13">'[20]A. TANAH'!#REF!</definedName>
    <definedName name="VAlue_1" localSheetId="21">'[20]A. TANAH'!#REF!</definedName>
    <definedName name="VAlue_1" localSheetId="10">'[5]A. TANAH'!#REF!</definedName>
    <definedName name="VAlue_1">'[5]A. TANAH'!#REF!</definedName>
    <definedName name="WAKTU" localSheetId="13">#REF!</definedName>
    <definedName name="WAKTU" localSheetId="21">#REF!</definedName>
    <definedName name="WAKTU" localSheetId="10">#REF!</definedName>
    <definedName name="WAKTU">#REF!</definedName>
    <definedName name="WATI" localSheetId="10">#REF!</definedName>
    <definedName name="WATI">#REF!</definedName>
    <definedName name="WWE" localSheetId="10">#REF!</definedName>
    <definedName name="WWE">#REF!</definedName>
    <definedName name="X" localSheetId="10">#REF!</definedName>
    <definedName name="X">#REF!</definedName>
    <definedName name="xccxc" localSheetId="10">#REF!</definedName>
    <definedName name="xccxc">#REF!</definedName>
    <definedName name="xx" localSheetId="10">#REF!</definedName>
    <definedName name="xx">#REF!</definedName>
    <definedName name="XXX" localSheetId="10">#REF!</definedName>
    <definedName name="XXX">#REF!</definedName>
    <definedName name="xxxxx" localSheetId="10">#REF!</definedName>
    <definedName name="xxxxx">#REF!</definedName>
    <definedName name="YUDI" localSheetId="10">#REF!</definedName>
    <definedName name="YUDI">#REF!</definedName>
    <definedName name="YYY" localSheetId="10">#REF!</definedName>
    <definedName name="YYY">#REF!</definedName>
    <definedName name="Z" localSheetId="10">#REF!</definedName>
    <definedName name="Z">#REF!</definedName>
    <definedName name="zzz" localSheetId="10">#REF!</definedName>
    <definedName name="zzz">#REF!</definedName>
    <definedName name="zzzzzzzzzzzzzzzzzz" localSheetId="10">#REF!</definedName>
    <definedName name="zzzzzzzzzzzzzzzzzz">#REF!</definedName>
    <definedName name="ZZZZZZZZZZZZZZZZZZZZZZZ" localSheetId="10">#REF!</definedName>
    <definedName name="ZZZZZZZZZZZZZZZZZZZZZZZ">#REF!</definedName>
  </definedNames>
  <calcPr calcId="191029"/>
  <extLst>
    <ext xmlns:mx="http://schemas.microsoft.com/office/mac/excel/2008/main" uri="{7523E5D3-25F3-A5E0-1632-64F254C22452}">
      <mx:ArchID Flags="2"/>
    </ext>
  </extLst>
</workbook>
</file>

<file path=xl/calcChain.xml><?xml version="1.0" encoding="utf-8"?>
<calcChain xmlns="http://schemas.openxmlformats.org/spreadsheetml/2006/main">
  <c r="O12" i="37" l="1"/>
  <c r="P32" i="30" l="1"/>
  <c r="A17" i="28" l="1"/>
  <c r="A16" i="28"/>
  <c r="A15" i="28"/>
  <c r="A14" i="28"/>
  <c r="A221" i="30"/>
  <c r="A220" i="30"/>
  <c r="A219" i="30"/>
  <c r="A218" i="30"/>
  <c r="A217" i="30"/>
  <c r="A216" i="30"/>
  <c r="A215" i="30"/>
  <c r="A214" i="30"/>
  <c r="A213" i="30"/>
  <c r="A212" i="30"/>
  <c r="A211" i="30"/>
  <c r="A210" i="30"/>
  <c r="A209" i="30"/>
  <c r="A208" i="30"/>
  <c r="A207" i="30"/>
  <c r="A206" i="30"/>
  <c r="A205" i="30"/>
  <c r="A204" i="30"/>
  <c r="A203" i="30"/>
  <c r="A202" i="30"/>
  <c r="A201" i="30"/>
  <c r="A200" i="30"/>
  <c r="A199" i="30"/>
  <c r="A198" i="30"/>
  <c r="A197" i="30"/>
  <c r="A196" i="30"/>
  <c r="A195" i="30"/>
  <c r="A194" i="30"/>
  <c r="A193" i="30"/>
  <c r="A192" i="30"/>
  <c r="A191" i="30"/>
  <c r="A190" i="30"/>
  <c r="A189" i="30"/>
  <c r="A188" i="30"/>
  <c r="A187" i="30"/>
  <c r="A186" i="30"/>
  <c r="A185" i="30"/>
  <c r="A184" i="30"/>
  <c r="A183" i="30"/>
  <c r="A182" i="30"/>
  <c r="A181" i="30"/>
  <c r="A180" i="30"/>
  <c r="A179" i="30"/>
  <c r="A178" i="30"/>
  <c r="A175" i="30"/>
  <c r="A174" i="30"/>
  <c r="A173" i="30"/>
  <c r="A172" i="30"/>
  <c r="A171" i="30"/>
  <c r="A170" i="30"/>
  <c r="A169" i="30"/>
  <c r="A168" i="30"/>
  <c r="A167" i="30"/>
  <c r="A166" i="30"/>
  <c r="A165" i="30"/>
  <c r="A164" i="30"/>
  <c r="A163" i="30"/>
  <c r="A162" i="30"/>
  <c r="A161" i="30"/>
  <c r="A160" i="30"/>
  <c r="A159" i="30"/>
  <c r="A158" i="30"/>
  <c r="A157" i="30"/>
  <c r="A156" i="30"/>
  <c r="A155" i="30"/>
  <c r="A154" i="30"/>
  <c r="A153" i="30"/>
  <c r="A152" i="30"/>
  <c r="A151" i="30"/>
  <c r="A150" i="30"/>
  <c r="A149" i="30"/>
  <c r="A148" i="30"/>
  <c r="A147" i="30"/>
  <c r="A146" i="30"/>
  <c r="A145" i="30"/>
  <c r="A144" i="30"/>
  <c r="A143" i="30"/>
  <c r="A142" i="30"/>
  <c r="A141" i="30"/>
  <c r="A140" i="30"/>
  <c r="A139" i="30"/>
  <c r="A138" i="30"/>
  <c r="A137" i="30"/>
  <c r="A136" i="30"/>
  <c r="A135" i="30"/>
  <c r="A134" i="30"/>
  <c r="A133" i="30"/>
  <c r="A132" i="30"/>
  <c r="A131" i="30"/>
  <c r="A130" i="30"/>
  <c r="A129" i="30"/>
  <c r="A128" i="30"/>
  <c r="A127" i="30"/>
  <c r="A126" i="30"/>
  <c r="A125" i="30"/>
  <c r="A124" i="30"/>
  <c r="A123" i="30"/>
  <c r="A122" i="30"/>
  <c r="A121" i="30"/>
  <c r="A120" i="30"/>
  <c r="A119" i="30"/>
  <c r="A118" i="30"/>
  <c r="A117" i="30"/>
  <c r="A116" i="30"/>
  <c r="A115" i="30"/>
  <c r="A114" i="30"/>
  <c r="A113" i="30"/>
  <c r="A112" i="30"/>
  <c r="A111" i="30"/>
  <c r="A110" i="30"/>
  <c r="A109" i="30"/>
  <c r="A108" i="30"/>
  <c r="A107" i="30"/>
  <c r="A106" i="30"/>
  <c r="A105" i="30"/>
  <c r="A104" i="30"/>
  <c r="A103" i="30"/>
  <c r="A102" i="30"/>
  <c r="A101" i="30"/>
  <c r="A100" i="30"/>
  <c r="A99" i="30"/>
  <c r="A98" i="30"/>
  <c r="A97" i="30"/>
  <c r="A96" i="30"/>
  <c r="A95" i="30"/>
  <c r="A94" i="30"/>
  <c r="A93" i="30"/>
  <c r="A92" i="30"/>
  <c r="A91" i="30"/>
  <c r="A90" i="30"/>
  <c r="A89" i="30"/>
  <c r="A88" i="30"/>
  <c r="A87" i="30"/>
  <c r="A86" i="30"/>
  <c r="A85" i="30"/>
  <c r="A84" i="30"/>
  <c r="A83" i="30"/>
  <c r="A82" i="30"/>
  <c r="A81" i="30"/>
  <c r="A80" i="30"/>
  <c r="A79" i="30"/>
  <c r="A78" i="30"/>
  <c r="A77" i="30"/>
  <c r="A76" i="30"/>
  <c r="A75" i="30"/>
  <c r="A74" i="30"/>
  <c r="A73" i="30"/>
  <c r="A72" i="30"/>
  <c r="A71" i="30"/>
  <c r="A70" i="30"/>
  <c r="A69" i="30"/>
  <c r="A68" i="30"/>
  <c r="A67" i="30"/>
  <c r="A66" i="30"/>
  <c r="A65" i="30"/>
  <c r="A64" i="30"/>
  <c r="A63" i="30"/>
  <c r="A62" i="30"/>
  <c r="A61" i="30"/>
  <c r="A60" i="30"/>
  <c r="A59" i="30"/>
  <c r="A58" i="30"/>
  <c r="A57" i="30"/>
  <c r="A56" i="30"/>
  <c r="A55" i="30"/>
  <c r="A54" i="30"/>
  <c r="A53" i="30"/>
  <c r="A52" i="30"/>
  <c r="A51" i="30"/>
  <c r="A50" i="30"/>
  <c r="A49" i="30"/>
  <c r="A48" i="30"/>
  <c r="A47" i="30"/>
  <c r="A46" i="30"/>
  <c r="A45" i="30"/>
  <c r="A44" i="30"/>
  <c r="A43" i="30"/>
  <c r="A42" i="30"/>
  <c r="A41" i="30"/>
  <c r="A40" i="30"/>
  <c r="A39" i="30"/>
  <c r="A38" i="30"/>
  <c r="A37" i="30"/>
  <c r="A36" i="30"/>
  <c r="A35" i="30"/>
  <c r="A34" i="30"/>
  <c r="A33" i="30"/>
  <c r="A28" i="30"/>
  <c r="A27" i="30"/>
  <c r="A26" i="30"/>
  <c r="A17" i="30" l="1"/>
  <c r="A18" i="30"/>
  <c r="A19" i="30"/>
  <c r="A20" i="30"/>
  <c r="A21" i="30"/>
  <c r="A22" i="30"/>
  <c r="A23" i="30"/>
  <c r="A16" i="30"/>
  <c r="P15" i="30" l="1"/>
  <c r="AF23" i="30"/>
  <c r="Y23" i="30" s="1"/>
  <c r="S23" i="30"/>
  <c r="T23" i="30" s="1"/>
  <c r="AF22" i="30"/>
  <c r="Y22" i="30" s="1"/>
  <c r="S22" i="30"/>
  <c r="T22" i="30" s="1"/>
  <c r="U22" i="30" l="1"/>
  <c r="V22" i="30" s="1"/>
  <c r="U23" i="30"/>
  <c r="V23" i="30" s="1"/>
  <c r="AA22" i="30" l="1"/>
  <c r="AB22" i="30" s="1"/>
  <c r="AA23" i="30"/>
  <c r="AB23" i="30" s="1"/>
  <c r="AC23" i="30" l="1"/>
  <c r="AD23" i="30" s="1"/>
  <c r="AC22" i="30"/>
  <c r="AD22" i="30" s="1"/>
  <c r="AE23" i="30" l="1"/>
  <c r="AG23" i="30" s="1"/>
  <c r="AE22" i="30"/>
  <c r="AH22" i="30" s="1"/>
  <c r="AH23" i="30" l="1"/>
  <c r="AG22" i="30"/>
  <c r="AF18" i="30" l="1"/>
  <c r="Y18" i="30" s="1"/>
  <c r="S18" i="30"/>
  <c r="U18" i="30" s="1"/>
  <c r="V18" i="30" s="1"/>
  <c r="W18" i="30" l="1"/>
  <c r="X18" i="30" s="1"/>
  <c r="T18" i="30"/>
  <c r="I15" i="32"/>
  <c r="P177" i="30"/>
  <c r="AF209" i="30"/>
  <c r="S209" i="30"/>
  <c r="U209" i="30" s="1"/>
  <c r="V209" i="30" s="1"/>
  <c r="AF208" i="30"/>
  <c r="S208" i="30"/>
  <c r="U208" i="30" s="1"/>
  <c r="V208" i="30" s="1"/>
  <c r="AF207" i="30"/>
  <c r="S207" i="30"/>
  <c r="U207" i="30" s="1"/>
  <c r="V207" i="30" s="1"/>
  <c r="AF206" i="30"/>
  <c r="S206" i="30"/>
  <c r="AF205" i="30"/>
  <c r="S205" i="30"/>
  <c r="AF204" i="30"/>
  <c r="S204" i="30"/>
  <c r="AF203" i="30"/>
  <c r="S203" i="30"/>
  <c r="AF202" i="30"/>
  <c r="S202" i="30"/>
  <c r="AF201" i="30"/>
  <c r="S201" i="30"/>
  <c r="AF200" i="30"/>
  <c r="S200" i="30"/>
  <c r="AF199" i="30"/>
  <c r="S199" i="30"/>
  <c r="AF198" i="30"/>
  <c r="S198" i="30"/>
  <c r="AF197" i="30"/>
  <c r="S197" i="30"/>
  <c r="AF196" i="30"/>
  <c r="S196" i="30"/>
  <c r="Z18" i="30" l="1"/>
  <c r="T199" i="30"/>
  <c r="U199" i="30"/>
  <c r="V199" i="30" s="1"/>
  <c r="U203" i="30"/>
  <c r="V203" i="30" s="1"/>
  <c r="T203" i="30"/>
  <c r="T196" i="30"/>
  <c r="U196" i="30"/>
  <c r="V196" i="30" s="1"/>
  <c r="U204" i="30"/>
  <c r="V204" i="30" s="1"/>
  <c r="T204" i="30"/>
  <c r="U197" i="30"/>
  <c r="V197" i="30" s="1"/>
  <c r="T197" i="30"/>
  <c r="T201" i="30"/>
  <c r="U201" i="30"/>
  <c r="V201" i="30" s="1"/>
  <c r="T205" i="30"/>
  <c r="U205" i="30"/>
  <c r="V205" i="30" s="1"/>
  <c r="U198" i="30"/>
  <c r="V198" i="30" s="1"/>
  <c r="T198" i="30"/>
  <c r="T202" i="30"/>
  <c r="U202" i="30"/>
  <c r="V202" i="30" s="1"/>
  <c r="T206" i="30"/>
  <c r="U206" i="30"/>
  <c r="V206" i="30" s="1"/>
  <c r="T200" i="30"/>
  <c r="U200" i="30"/>
  <c r="V200" i="30" s="1"/>
  <c r="T207" i="30"/>
  <c r="T208" i="30"/>
  <c r="T209" i="30"/>
  <c r="AF175" i="30"/>
  <c r="S175" i="30"/>
  <c r="T175" i="30" s="1"/>
  <c r="AF174" i="30"/>
  <c r="S174" i="30"/>
  <c r="U174" i="30" s="1"/>
  <c r="AF173" i="30"/>
  <c r="S173" i="30"/>
  <c r="T173" i="30" s="1"/>
  <c r="AF172" i="30"/>
  <c r="S172" i="30"/>
  <c r="U172" i="30" s="1"/>
  <c r="AF171" i="30"/>
  <c r="S171" i="30"/>
  <c r="T171" i="30" s="1"/>
  <c r="AF170" i="30"/>
  <c r="S170" i="30"/>
  <c r="U170" i="30" s="1"/>
  <c r="AF169" i="30"/>
  <c r="S169" i="30"/>
  <c r="T169" i="30" s="1"/>
  <c r="AF168" i="30"/>
  <c r="S168" i="30"/>
  <c r="U168" i="30" s="1"/>
  <c r="AA18" i="30" l="1"/>
  <c r="U173" i="30"/>
  <c r="V173" i="30" s="1"/>
  <c r="U169" i="30"/>
  <c r="V169" i="30" s="1"/>
  <c r="U175" i="30"/>
  <c r="U171" i="30"/>
  <c r="V170" i="30"/>
  <c r="X170" i="30" s="1"/>
  <c r="V172" i="30"/>
  <c r="X172" i="30" s="1"/>
  <c r="V168" i="30"/>
  <c r="X168" i="30" s="1"/>
  <c r="V174" i="30"/>
  <c r="X174" i="30" s="1"/>
  <c r="T168" i="30"/>
  <c r="T170" i="30"/>
  <c r="T172" i="30"/>
  <c r="T174" i="30"/>
  <c r="AB18" i="30" l="1"/>
  <c r="AC18" i="30" s="1"/>
  <c r="AC198" i="30"/>
  <c r="AC199" i="30"/>
  <c r="AC197" i="30"/>
  <c r="V175" i="30"/>
  <c r="X175" i="30" s="1"/>
  <c r="X173" i="30"/>
  <c r="X169" i="30"/>
  <c r="V171" i="30"/>
  <c r="X171" i="30" s="1"/>
  <c r="AE168" i="30"/>
  <c r="AH168" i="30" s="1"/>
  <c r="AE174" i="30"/>
  <c r="AH174" i="30" s="1"/>
  <c r="AD18" i="30" l="1"/>
  <c r="AG18" i="30" s="1"/>
  <c r="AG168" i="30"/>
  <c r="AG174" i="30"/>
  <c r="AD199" i="30"/>
  <c r="AE208" i="30"/>
  <c r="AD198" i="30"/>
  <c r="AE207" i="30"/>
  <c r="AE204" i="30"/>
  <c r="AD197" i="30"/>
  <c r="AC196" i="30"/>
  <c r="AE173" i="30"/>
  <c r="AG173" i="30" s="1"/>
  <c r="AE171" i="30"/>
  <c r="AH171" i="30" s="1"/>
  <c r="AE170" i="30"/>
  <c r="AE172" i="30"/>
  <c r="AE18" i="30" l="1"/>
  <c r="AH18" i="30" s="1"/>
  <c r="AG171" i="30"/>
  <c r="AH204" i="30"/>
  <c r="AG204" i="30"/>
  <c r="AH208" i="30"/>
  <c r="AG208" i="30"/>
  <c r="AH173" i="30"/>
  <c r="AG172" i="30"/>
  <c r="AH172" i="30"/>
  <c r="AE198" i="30"/>
  <c r="AH198" i="30" s="1"/>
  <c r="AE199" i="30"/>
  <c r="AH199" i="30" s="1"/>
  <c r="AG170" i="30"/>
  <c r="AH170" i="30"/>
  <c r="AH207" i="30"/>
  <c r="AG207" i="30"/>
  <c r="AE203" i="30"/>
  <c r="AE201" i="30"/>
  <c r="AE197" i="30"/>
  <c r="AG197" i="30" s="1"/>
  <c r="AE209" i="30"/>
  <c r="AE202" i="30"/>
  <c r="AD196" i="30"/>
  <c r="AE206" i="30"/>
  <c r="AE175" i="30"/>
  <c r="AE169" i="30"/>
  <c r="AC2161" i="33"/>
  <c r="AB2161" i="33"/>
  <c r="U2161" i="33" s="1"/>
  <c r="Q2161" i="33"/>
  <c r="R2161" i="33" s="1"/>
  <c r="AC2160" i="33"/>
  <c r="AB2160" i="33"/>
  <c r="U2160" i="33" s="1"/>
  <c r="Q2160" i="33"/>
  <c r="R2160" i="33" s="1"/>
  <c r="P2159" i="33"/>
  <c r="AC2151" i="33"/>
  <c r="AB2151" i="33"/>
  <c r="U2151" i="33" s="1"/>
  <c r="Q2151" i="33"/>
  <c r="R2151" i="33" s="1"/>
  <c r="AC2150" i="33"/>
  <c r="AB2150" i="33"/>
  <c r="U2150" i="33" s="1"/>
  <c r="Q2150" i="33"/>
  <c r="AC2149" i="33"/>
  <c r="AB2149" i="33"/>
  <c r="U2149" i="33" s="1"/>
  <c r="Q2149" i="33"/>
  <c r="AC2148" i="33"/>
  <c r="AB2148" i="33"/>
  <c r="U2148" i="33" s="1"/>
  <c r="Q2148" i="33"/>
  <c r="R2148" i="33" s="1"/>
  <c r="AC2147" i="33"/>
  <c r="AB2147" i="33"/>
  <c r="U2147" i="33" s="1"/>
  <c r="Q2147" i="33"/>
  <c r="AC2146" i="33"/>
  <c r="AB2146" i="33"/>
  <c r="U2146" i="33" s="1"/>
  <c r="Q2146" i="33"/>
  <c r="AC2145" i="33"/>
  <c r="AB2145" i="33"/>
  <c r="U2145" i="33" s="1"/>
  <c r="Q2145" i="33"/>
  <c r="AC2144" i="33"/>
  <c r="AB2144" i="33"/>
  <c r="U2144" i="33" s="1"/>
  <c r="Q2144" i="33"/>
  <c r="R2144" i="33" s="1"/>
  <c r="AC2143" i="33"/>
  <c r="AB2143" i="33"/>
  <c r="U2143" i="33" s="1"/>
  <c r="Q2143" i="33"/>
  <c r="R2143" i="33" s="1"/>
  <c r="P2142" i="33"/>
  <c r="AC2139" i="33"/>
  <c r="AB2139" i="33"/>
  <c r="U2139" i="33" s="1"/>
  <c r="Q2139" i="33"/>
  <c r="S2139" i="33" s="1"/>
  <c r="T2139" i="33" s="1"/>
  <c r="AA2139" i="33" s="1"/>
  <c r="AD2139" i="33" s="1"/>
  <c r="AC2138" i="33"/>
  <c r="AB2138" i="33"/>
  <c r="U2138" i="33" s="1"/>
  <c r="Q2138" i="33"/>
  <c r="S2138" i="33" s="1"/>
  <c r="T2138" i="33" s="1"/>
  <c r="Z2138" i="33" s="1"/>
  <c r="AC2137" i="33"/>
  <c r="AB2137" i="33"/>
  <c r="U2137" i="33" s="1"/>
  <c r="Q2137" i="33"/>
  <c r="S2137" i="33" s="1"/>
  <c r="T2137" i="33" s="1"/>
  <c r="Z2137" i="33" s="1"/>
  <c r="AA2137" i="33" s="1"/>
  <c r="AC2136" i="33"/>
  <c r="AB2136" i="33"/>
  <c r="U2136" i="33" s="1"/>
  <c r="Q2136" i="33"/>
  <c r="S2136" i="33" s="1"/>
  <c r="T2136" i="33" s="1"/>
  <c r="Z2136" i="33" s="1"/>
  <c r="AC2135" i="33"/>
  <c r="AB2135" i="33"/>
  <c r="U2135" i="33" s="1"/>
  <c r="Q2135" i="33"/>
  <c r="S2135" i="33" s="1"/>
  <c r="T2135" i="33" s="1"/>
  <c r="Y2135" i="33" s="1"/>
  <c r="AC2134" i="33"/>
  <c r="AB2134" i="33"/>
  <c r="U2134" i="33" s="1"/>
  <c r="Q2134" i="33"/>
  <c r="AC2133" i="33"/>
  <c r="AB2133" i="33"/>
  <c r="U2133" i="33" s="1"/>
  <c r="Q2133" i="33"/>
  <c r="AC2132" i="33"/>
  <c r="AB2132" i="33"/>
  <c r="U2132" i="33" s="1"/>
  <c r="Q2132" i="33"/>
  <c r="AC2131" i="33"/>
  <c r="AB2131" i="33"/>
  <c r="U2131" i="33" s="1"/>
  <c r="S2131" i="33"/>
  <c r="T2131" i="33" s="1"/>
  <c r="X2131" i="33" s="1"/>
  <c r="Q2131" i="33"/>
  <c r="R2131" i="33" s="1"/>
  <c r="AC2130" i="33"/>
  <c r="AB2130" i="33"/>
  <c r="U2130" i="33" s="1"/>
  <c r="Q2130" i="33"/>
  <c r="AC2129" i="33"/>
  <c r="AB2129" i="33"/>
  <c r="U2129" i="33" s="1"/>
  <c r="Q2129" i="33"/>
  <c r="AC2128" i="33"/>
  <c r="AB2128" i="33"/>
  <c r="U2128" i="33" s="1"/>
  <c r="Q2128" i="33"/>
  <c r="AC2127" i="33"/>
  <c r="AB2127" i="33"/>
  <c r="U2127" i="33" s="1"/>
  <c r="Q2127" i="33"/>
  <c r="R2127" i="33" s="1"/>
  <c r="AC2126" i="33"/>
  <c r="AB2126" i="33"/>
  <c r="U2126" i="33" s="1"/>
  <c r="Q2126" i="33"/>
  <c r="AC2125" i="33"/>
  <c r="AB2125" i="33"/>
  <c r="U2125" i="33" s="1"/>
  <c r="Q2125" i="33"/>
  <c r="R2125" i="33" s="1"/>
  <c r="AC2124" i="33"/>
  <c r="AB2124" i="33"/>
  <c r="U2124" i="33" s="1"/>
  <c r="Q2124" i="33"/>
  <c r="AC2123" i="33"/>
  <c r="AB2123" i="33"/>
  <c r="U2123" i="33" s="1"/>
  <c r="Q2123" i="33"/>
  <c r="AB2122" i="33"/>
  <c r="U2122" i="33" s="1"/>
  <c r="Q2122" i="33"/>
  <c r="P2122" i="33"/>
  <c r="AC2121" i="33"/>
  <c r="AB2121" i="33"/>
  <c r="U2121" i="33" s="1"/>
  <c r="Q2121" i="33"/>
  <c r="S2121" i="33" s="1"/>
  <c r="T2121" i="33" s="1"/>
  <c r="AC2120" i="33"/>
  <c r="AB2120" i="33"/>
  <c r="U2120" i="33" s="1"/>
  <c r="Q2120" i="33"/>
  <c r="AC2119" i="33"/>
  <c r="AB2119" i="33"/>
  <c r="U2119" i="33" s="1"/>
  <c r="Q2119" i="33"/>
  <c r="S2119" i="33" s="1"/>
  <c r="T2119" i="33" s="1"/>
  <c r="AC2118" i="33"/>
  <c r="AB2118" i="33"/>
  <c r="U2118" i="33" s="1"/>
  <c r="Q2118" i="33"/>
  <c r="S2118" i="33" s="1"/>
  <c r="T2118" i="33" s="1"/>
  <c r="AC2117" i="33"/>
  <c r="AB2117" i="33"/>
  <c r="U2117" i="33" s="1"/>
  <c r="Q2117" i="33"/>
  <c r="S2117" i="33" s="1"/>
  <c r="T2117" i="33" s="1"/>
  <c r="AC2116" i="33"/>
  <c r="AB2116" i="33"/>
  <c r="U2116" i="33" s="1"/>
  <c r="Q2116" i="33"/>
  <c r="R2116" i="33" s="1"/>
  <c r="AC2115" i="33"/>
  <c r="AB2115" i="33"/>
  <c r="U2115" i="33" s="1"/>
  <c r="R2115" i="33"/>
  <c r="Q2115" i="33"/>
  <c r="S2115" i="33" s="1"/>
  <c r="T2115" i="33" s="1"/>
  <c r="AC2114" i="33"/>
  <c r="AB2114" i="33"/>
  <c r="U2114" i="33" s="1"/>
  <c r="Q2114" i="33"/>
  <c r="R2114" i="33" s="1"/>
  <c r="AC2113" i="33"/>
  <c r="AB2113" i="33"/>
  <c r="U2113" i="33" s="1"/>
  <c r="Q2113" i="33"/>
  <c r="R2113" i="33" s="1"/>
  <c r="AC2112" i="33"/>
  <c r="AB2112" i="33"/>
  <c r="U2112" i="33" s="1"/>
  <c r="Q2112" i="33"/>
  <c r="AC2111" i="33"/>
  <c r="AB2111" i="33"/>
  <c r="U2111" i="33" s="1"/>
  <c r="Q2111" i="33"/>
  <c r="R2111" i="33" s="1"/>
  <c r="AC2110" i="33"/>
  <c r="AB2110" i="33"/>
  <c r="U2110" i="33" s="1"/>
  <c r="Q2110" i="33"/>
  <c r="AC2109" i="33"/>
  <c r="AB2109" i="33"/>
  <c r="U2109" i="33" s="1"/>
  <c r="Q2109" i="33"/>
  <c r="AC2108" i="33"/>
  <c r="AB2108" i="33"/>
  <c r="U2108" i="33" s="1"/>
  <c r="Q2108" i="33"/>
  <c r="AC2107" i="33"/>
  <c r="AB2107" i="33"/>
  <c r="U2107" i="33" s="1"/>
  <c r="Q2107" i="33"/>
  <c r="R2107" i="33" s="1"/>
  <c r="AC2106" i="33"/>
  <c r="AB2106" i="33"/>
  <c r="U2106" i="33" s="1"/>
  <c r="Q2106" i="33"/>
  <c r="AC2105" i="33"/>
  <c r="AB2105" i="33"/>
  <c r="U2105" i="33" s="1"/>
  <c r="Q2105" i="33"/>
  <c r="AC2104" i="33"/>
  <c r="AB2104" i="33"/>
  <c r="U2104" i="33" s="1"/>
  <c r="Q2104" i="33"/>
  <c r="AC2103" i="33"/>
  <c r="AB2103" i="33"/>
  <c r="U2103" i="33" s="1"/>
  <c r="Q2103" i="33"/>
  <c r="R2103" i="33" s="1"/>
  <c r="AC2102" i="33"/>
  <c r="AB2102" i="33"/>
  <c r="U2102" i="33" s="1"/>
  <c r="Q2102" i="33"/>
  <c r="AC2101" i="33"/>
  <c r="AB2101" i="33"/>
  <c r="U2101" i="33" s="1"/>
  <c r="Q2101" i="33"/>
  <c r="AC2100" i="33"/>
  <c r="AB2100" i="33"/>
  <c r="U2100" i="33" s="1"/>
  <c r="Q2100" i="33"/>
  <c r="AC2099" i="33"/>
  <c r="AB2099" i="33"/>
  <c r="U2099" i="33" s="1"/>
  <c r="Q2099" i="33"/>
  <c r="AC2098" i="33"/>
  <c r="AB2098" i="33"/>
  <c r="U2098" i="33" s="1"/>
  <c r="Q2098" i="33"/>
  <c r="AC2097" i="33"/>
  <c r="AB2097" i="33"/>
  <c r="U2097" i="33" s="1"/>
  <c r="Q2097" i="33"/>
  <c r="AC2096" i="33"/>
  <c r="AB2096" i="33"/>
  <c r="U2096" i="33" s="1"/>
  <c r="Q2096" i="33"/>
  <c r="AC2095" i="33"/>
  <c r="AB2095" i="33"/>
  <c r="U2095" i="33" s="1"/>
  <c r="Q2095" i="33"/>
  <c r="R2095" i="33" s="1"/>
  <c r="AC2094" i="33"/>
  <c r="AB2094" i="33"/>
  <c r="U2094" i="33" s="1"/>
  <c r="Q2094" i="33"/>
  <c r="AC2093" i="33"/>
  <c r="AB2093" i="33"/>
  <c r="U2093" i="33" s="1"/>
  <c r="Q2093" i="33"/>
  <c r="AC2092" i="33"/>
  <c r="AB2092" i="33"/>
  <c r="U2092" i="33" s="1"/>
  <c r="Q2092" i="33"/>
  <c r="AC2091" i="33"/>
  <c r="AB2091" i="33"/>
  <c r="U2091" i="33" s="1"/>
  <c r="Q2091" i="33"/>
  <c r="R2091" i="33" s="1"/>
  <c r="AC2090" i="33"/>
  <c r="AB2090" i="33"/>
  <c r="U2090" i="33" s="1"/>
  <c r="Q2090" i="33"/>
  <c r="AC2089" i="33"/>
  <c r="AB2089" i="33"/>
  <c r="U2089" i="33" s="1"/>
  <c r="Q2089" i="33"/>
  <c r="AC2088" i="33"/>
  <c r="AB2088" i="33"/>
  <c r="U2088" i="33" s="1"/>
  <c r="Q2088" i="33"/>
  <c r="AC2087" i="33"/>
  <c r="AB2087" i="33"/>
  <c r="U2087" i="33" s="1"/>
  <c r="Q2087" i="33"/>
  <c r="R2087" i="33" s="1"/>
  <c r="AC2086" i="33"/>
  <c r="AB2086" i="33"/>
  <c r="U2086" i="33" s="1"/>
  <c r="Q2086" i="33"/>
  <c r="AC2085" i="33"/>
  <c r="AB2085" i="33"/>
  <c r="U2085" i="33" s="1"/>
  <c r="Q2085" i="33"/>
  <c r="AC2084" i="33"/>
  <c r="AB2084" i="33"/>
  <c r="U2084" i="33" s="1"/>
  <c r="Q2084" i="33"/>
  <c r="AC2083" i="33"/>
  <c r="AB2083" i="33"/>
  <c r="U2083" i="33" s="1"/>
  <c r="Q2083" i="33"/>
  <c r="R2083" i="33" s="1"/>
  <c r="AC2082" i="33"/>
  <c r="AB2082" i="33"/>
  <c r="U2082" i="33" s="1"/>
  <c r="Q2082" i="33"/>
  <c r="AC2081" i="33"/>
  <c r="AB2081" i="33"/>
  <c r="U2081" i="33" s="1"/>
  <c r="Q2081" i="33"/>
  <c r="AC2080" i="33"/>
  <c r="AB2080" i="33"/>
  <c r="U2080" i="33" s="1"/>
  <c r="Q2080" i="33"/>
  <c r="AC2079" i="33"/>
  <c r="AB2079" i="33"/>
  <c r="U2079" i="33" s="1"/>
  <c r="Q2079" i="33"/>
  <c r="R2079" i="33" s="1"/>
  <c r="AC2078" i="33"/>
  <c r="AB2078" i="33"/>
  <c r="U2078" i="33" s="1"/>
  <c r="Q2078" i="33"/>
  <c r="AC2077" i="33"/>
  <c r="AB2077" i="33"/>
  <c r="U2077" i="33" s="1"/>
  <c r="Q2077" i="33"/>
  <c r="R2077" i="33" s="1"/>
  <c r="AC2076" i="33"/>
  <c r="AB2076" i="33"/>
  <c r="U2076" i="33" s="1"/>
  <c r="Q2076" i="33"/>
  <c r="R2076" i="33" s="1"/>
  <c r="AC2075" i="33"/>
  <c r="AB2075" i="33"/>
  <c r="U2075" i="33" s="1"/>
  <c r="Q2075" i="33"/>
  <c r="AC2074" i="33"/>
  <c r="AB2074" i="33"/>
  <c r="U2074" i="33" s="1"/>
  <c r="Q2074" i="33"/>
  <c r="AC2073" i="33"/>
  <c r="AB2073" i="33"/>
  <c r="U2073" i="33" s="1"/>
  <c r="Q2073" i="33"/>
  <c r="AC2072" i="33"/>
  <c r="AB2072" i="33"/>
  <c r="U2072" i="33" s="1"/>
  <c r="Q2072" i="33"/>
  <c r="S2072" i="33" s="1"/>
  <c r="AC2071" i="33"/>
  <c r="AB2071" i="33"/>
  <c r="U2071" i="33" s="1"/>
  <c r="Q2071" i="33"/>
  <c r="AC2070" i="33"/>
  <c r="AB2070" i="33"/>
  <c r="U2070" i="33" s="1"/>
  <c r="Q2070" i="33"/>
  <c r="AC2069" i="33"/>
  <c r="AB2069" i="33"/>
  <c r="U2069" i="33" s="1"/>
  <c r="Q2069" i="33"/>
  <c r="R2069" i="33" s="1"/>
  <c r="AC2068" i="33"/>
  <c r="AB2068" i="33"/>
  <c r="U2068" i="33" s="1"/>
  <c r="Q2068" i="33"/>
  <c r="S2068" i="33" s="1"/>
  <c r="AC2067" i="33"/>
  <c r="AB2067" i="33"/>
  <c r="U2067" i="33" s="1"/>
  <c r="Q2067" i="33"/>
  <c r="AC2066" i="33"/>
  <c r="AB2066" i="33"/>
  <c r="U2066" i="33" s="1"/>
  <c r="Q2066" i="33"/>
  <c r="AC2065" i="33"/>
  <c r="AB2065" i="33"/>
  <c r="U2065" i="33" s="1"/>
  <c r="Q2065" i="33"/>
  <c r="R2065" i="33" s="1"/>
  <c r="AC2064" i="33"/>
  <c r="AB2064" i="33"/>
  <c r="U2064" i="33" s="1"/>
  <c r="Q2064" i="33"/>
  <c r="S2064" i="33" s="1"/>
  <c r="AC2063" i="33"/>
  <c r="AB2063" i="33"/>
  <c r="U2063" i="33" s="1"/>
  <c r="Q2063" i="33"/>
  <c r="AC2062" i="33"/>
  <c r="AB2062" i="33"/>
  <c r="U2062" i="33" s="1"/>
  <c r="Q2062" i="33"/>
  <c r="AC2061" i="33"/>
  <c r="AB2061" i="33"/>
  <c r="U2061" i="33" s="1"/>
  <c r="Q2061" i="33"/>
  <c r="R2061" i="33" s="1"/>
  <c r="AC2060" i="33"/>
  <c r="AB2060" i="33"/>
  <c r="U2060" i="33" s="1"/>
  <c r="Q2060" i="33"/>
  <c r="S2060" i="33" s="1"/>
  <c r="AC2059" i="33"/>
  <c r="AB2059" i="33"/>
  <c r="U2059" i="33" s="1"/>
  <c r="Q2059" i="33"/>
  <c r="AC2058" i="33"/>
  <c r="AB2058" i="33"/>
  <c r="U2058" i="33" s="1"/>
  <c r="Q2058" i="33"/>
  <c r="R2058" i="33" s="1"/>
  <c r="AC2057" i="33"/>
  <c r="AB2057" i="33"/>
  <c r="U2057" i="33" s="1"/>
  <c r="Q2057" i="33"/>
  <c r="R2057" i="33" s="1"/>
  <c r="AC2056" i="33"/>
  <c r="AB2056" i="33"/>
  <c r="U2056" i="33" s="1"/>
  <c r="Q2056" i="33"/>
  <c r="S2056" i="33" s="1"/>
  <c r="AC2055" i="33"/>
  <c r="AB2055" i="33"/>
  <c r="U2055" i="33" s="1"/>
  <c r="Q2055" i="33"/>
  <c r="AC2054" i="33"/>
  <c r="AB2054" i="33"/>
  <c r="U2054" i="33" s="1"/>
  <c r="Q2054" i="33"/>
  <c r="R2054" i="33" s="1"/>
  <c r="AC2053" i="33"/>
  <c r="AB2053" i="33"/>
  <c r="U2053" i="33" s="1"/>
  <c r="Q2053" i="33"/>
  <c r="R2053" i="33" s="1"/>
  <c r="AC2052" i="33"/>
  <c r="AB2052" i="33"/>
  <c r="U2052" i="33" s="1"/>
  <c r="Q2052" i="33"/>
  <c r="S2052" i="33" s="1"/>
  <c r="T2052" i="33" s="1"/>
  <c r="AC2051" i="33"/>
  <c r="AB2051" i="33"/>
  <c r="U2051" i="33" s="1"/>
  <c r="Q2051" i="33"/>
  <c r="AC2050" i="33"/>
  <c r="AB2050" i="33"/>
  <c r="U2050" i="33" s="1"/>
  <c r="Q2050" i="33"/>
  <c r="R2050" i="33" s="1"/>
  <c r="AC2049" i="33"/>
  <c r="AB2049" i="33"/>
  <c r="U2049" i="33" s="1"/>
  <c r="Q2049" i="33"/>
  <c r="R2049" i="33" s="1"/>
  <c r="AC2048" i="33"/>
  <c r="AB2048" i="33"/>
  <c r="U2048" i="33" s="1"/>
  <c r="Q2048" i="33"/>
  <c r="AC2047" i="33"/>
  <c r="AB2047" i="33"/>
  <c r="U2047" i="33" s="1"/>
  <c r="Q2047" i="33"/>
  <c r="AC2046" i="33"/>
  <c r="AB2046" i="33"/>
  <c r="U2046" i="33" s="1"/>
  <c r="Q2046" i="33"/>
  <c r="R2046" i="33" s="1"/>
  <c r="AC2045" i="33"/>
  <c r="AB2045" i="33"/>
  <c r="U2045" i="33" s="1"/>
  <c r="Q2045" i="33"/>
  <c r="R2045" i="33" s="1"/>
  <c r="AC2044" i="33"/>
  <c r="AB2044" i="33"/>
  <c r="U2044" i="33" s="1"/>
  <c r="Q2044" i="33"/>
  <c r="AC2043" i="33"/>
  <c r="AB2043" i="33"/>
  <c r="U2043" i="33" s="1"/>
  <c r="Q2043" i="33"/>
  <c r="AC2042" i="33"/>
  <c r="AB2042" i="33"/>
  <c r="U2042" i="33" s="1"/>
  <c r="Q2042" i="33"/>
  <c r="R2042" i="33" s="1"/>
  <c r="AC2041" i="33"/>
  <c r="AB2041" i="33"/>
  <c r="U2041" i="33" s="1"/>
  <c r="Q2041" i="33"/>
  <c r="R2041" i="33" s="1"/>
  <c r="AC2040" i="33"/>
  <c r="AB2040" i="33"/>
  <c r="U2040" i="33" s="1"/>
  <c r="Q2040" i="33"/>
  <c r="AC2039" i="33"/>
  <c r="AB2039" i="33"/>
  <c r="U2039" i="33" s="1"/>
  <c r="Q2039" i="33"/>
  <c r="AC2038" i="33"/>
  <c r="AB2038" i="33"/>
  <c r="U2038" i="33" s="1"/>
  <c r="Q2038" i="33"/>
  <c r="R2038" i="33" s="1"/>
  <c r="AC2037" i="33"/>
  <c r="AB2037" i="33"/>
  <c r="U2037" i="33" s="1"/>
  <c r="Q2037" i="33"/>
  <c r="R2037" i="33" s="1"/>
  <c r="AC2036" i="33"/>
  <c r="AB2036" i="33"/>
  <c r="U2036" i="33" s="1"/>
  <c r="Q2036" i="33"/>
  <c r="S2036" i="33" s="1"/>
  <c r="AC2035" i="33"/>
  <c r="AB2035" i="33"/>
  <c r="U2035" i="33" s="1"/>
  <c r="Q2035" i="33"/>
  <c r="AC2034" i="33"/>
  <c r="AB2034" i="33"/>
  <c r="U2034" i="33" s="1"/>
  <c r="Q2034" i="33"/>
  <c r="R2034" i="33" s="1"/>
  <c r="AC2033" i="33"/>
  <c r="AB2033" i="33"/>
  <c r="U2033" i="33" s="1"/>
  <c r="Q2033" i="33"/>
  <c r="R2033" i="33" s="1"/>
  <c r="AC2032" i="33"/>
  <c r="AB2032" i="33"/>
  <c r="U2032" i="33" s="1"/>
  <c r="Q2032" i="33"/>
  <c r="AC2031" i="33"/>
  <c r="AB2031" i="33"/>
  <c r="U2031" i="33" s="1"/>
  <c r="Q2031" i="33"/>
  <c r="AC2030" i="33"/>
  <c r="AB2030" i="33"/>
  <c r="U2030" i="33" s="1"/>
  <c r="Q2030" i="33"/>
  <c r="R2030" i="33" s="1"/>
  <c r="AC2029" i="33"/>
  <c r="AB2029" i="33"/>
  <c r="U2029" i="33" s="1"/>
  <c r="Q2029" i="33"/>
  <c r="R2029" i="33" s="1"/>
  <c r="AC2028" i="33"/>
  <c r="AB2028" i="33"/>
  <c r="U2028" i="33" s="1"/>
  <c r="Q2028" i="33"/>
  <c r="S2028" i="33" s="1"/>
  <c r="T2028" i="33" s="1"/>
  <c r="AC2027" i="33"/>
  <c r="AB2027" i="33"/>
  <c r="U2027" i="33" s="1"/>
  <c r="Q2027" i="33"/>
  <c r="AC2026" i="33"/>
  <c r="AB2026" i="33"/>
  <c r="U2026" i="33" s="1"/>
  <c r="Q2026" i="33"/>
  <c r="R2026" i="33" s="1"/>
  <c r="AC2025" i="33"/>
  <c r="AB2025" i="33"/>
  <c r="U2025" i="33" s="1"/>
  <c r="Q2025" i="33"/>
  <c r="R2025" i="33" s="1"/>
  <c r="AC2024" i="33"/>
  <c r="AB2024" i="33"/>
  <c r="U2024" i="33" s="1"/>
  <c r="Q2024" i="33"/>
  <c r="R2024" i="33" s="1"/>
  <c r="AC2023" i="33"/>
  <c r="AB2023" i="33"/>
  <c r="U2023" i="33" s="1"/>
  <c r="Q2023" i="33"/>
  <c r="AC2022" i="33"/>
  <c r="AB2022" i="33"/>
  <c r="U2022" i="33" s="1"/>
  <c r="Q2022" i="33"/>
  <c r="AC2021" i="33"/>
  <c r="AB2021" i="33"/>
  <c r="U2021" i="33" s="1"/>
  <c r="Q2021" i="33"/>
  <c r="AC2020" i="33"/>
  <c r="AB2020" i="33"/>
  <c r="U2020" i="33" s="1"/>
  <c r="Q2020" i="33"/>
  <c r="AC2019" i="33"/>
  <c r="AB2019" i="33"/>
  <c r="U2019" i="33" s="1"/>
  <c r="Q2019" i="33"/>
  <c r="AC2018" i="33"/>
  <c r="AB2018" i="33"/>
  <c r="U2018" i="33" s="1"/>
  <c r="Q2018" i="33"/>
  <c r="AC2017" i="33"/>
  <c r="AB2017" i="33"/>
  <c r="U2017" i="33" s="1"/>
  <c r="Q2017" i="33"/>
  <c r="AC2016" i="33"/>
  <c r="AB2016" i="33"/>
  <c r="U2016" i="33" s="1"/>
  <c r="Q2016" i="33"/>
  <c r="R2016" i="33" s="1"/>
  <c r="AC2015" i="33"/>
  <c r="AB2015" i="33"/>
  <c r="U2015" i="33" s="1"/>
  <c r="Q2015" i="33"/>
  <c r="AC2014" i="33"/>
  <c r="AB2014" i="33"/>
  <c r="U2014" i="33" s="1"/>
  <c r="Q2014" i="33"/>
  <c r="AC2013" i="33"/>
  <c r="AB2013" i="33"/>
  <c r="U2013" i="33" s="1"/>
  <c r="Q2013" i="33"/>
  <c r="AC2012" i="33"/>
  <c r="AB2012" i="33"/>
  <c r="U2012" i="33" s="1"/>
  <c r="Q2012" i="33"/>
  <c r="R2012" i="33" s="1"/>
  <c r="AC2011" i="33"/>
  <c r="AB2011" i="33"/>
  <c r="U2011" i="33" s="1"/>
  <c r="Q2011" i="33"/>
  <c r="AC2010" i="33"/>
  <c r="AB2010" i="33"/>
  <c r="U2010" i="33" s="1"/>
  <c r="Q2010" i="33"/>
  <c r="AC2009" i="33"/>
  <c r="AB2009" i="33"/>
  <c r="U2009" i="33" s="1"/>
  <c r="Q2009" i="33"/>
  <c r="AC2008" i="33"/>
  <c r="AB2008" i="33"/>
  <c r="U2008" i="33" s="1"/>
  <c r="Q2008" i="33"/>
  <c r="R2008" i="33" s="1"/>
  <c r="AC2007" i="33"/>
  <c r="AB2007" i="33"/>
  <c r="U2007" i="33" s="1"/>
  <c r="Q2007" i="33"/>
  <c r="AC2006" i="33"/>
  <c r="AB2006" i="33"/>
  <c r="U2006" i="33" s="1"/>
  <c r="Q2006" i="33"/>
  <c r="AC2005" i="33"/>
  <c r="AB2005" i="33"/>
  <c r="U2005" i="33" s="1"/>
  <c r="Q2005" i="33"/>
  <c r="AC2004" i="33"/>
  <c r="AB2004" i="33"/>
  <c r="U2004" i="33" s="1"/>
  <c r="Q2004" i="33"/>
  <c r="AC2003" i="33"/>
  <c r="AB2003" i="33"/>
  <c r="U2003" i="33" s="1"/>
  <c r="Q2003" i="33"/>
  <c r="AC2002" i="33"/>
  <c r="AB2002" i="33"/>
  <c r="U2002" i="33" s="1"/>
  <c r="Q2002" i="33"/>
  <c r="AC2001" i="33"/>
  <c r="AB2001" i="33"/>
  <c r="U2001" i="33" s="1"/>
  <c r="Q2001" i="33"/>
  <c r="AC2000" i="33"/>
  <c r="AB2000" i="33"/>
  <c r="U2000" i="33" s="1"/>
  <c r="Q2000" i="33"/>
  <c r="AC1999" i="33"/>
  <c r="AB1999" i="33"/>
  <c r="U1999" i="33" s="1"/>
  <c r="Q1999" i="33"/>
  <c r="S1999" i="33" s="1"/>
  <c r="T1999" i="33" s="1"/>
  <c r="AC1998" i="33"/>
  <c r="AB1998" i="33"/>
  <c r="U1998" i="33" s="1"/>
  <c r="Q1998" i="33"/>
  <c r="S1998" i="33" s="1"/>
  <c r="T1998" i="33" s="1"/>
  <c r="AC1997" i="33"/>
  <c r="AB1997" i="33"/>
  <c r="U1997" i="33" s="1"/>
  <c r="Q1997" i="33"/>
  <c r="AC1996" i="33"/>
  <c r="AB1996" i="33"/>
  <c r="U1996" i="33" s="1"/>
  <c r="Q1996" i="33"/>
  <c r="S1996" i="33" s="1"/>
  <c r="T1996" i="33" s="1"/>
  <c r="AC1995" i="33"/>
  <c r="AB1995" i="33"/>
  <c r="U1995" i="33" s="1"/>
  <c r="Q1995" i="33"/>
  <c r="R1995" i="33" s="1"/>
  <c r="AC1994" i="33"/>
  <c r="AB1994" i="33"/>
  <c r="U1994" i="33" s="1"/>
  <c r="Q1994" i="33"/>
  <c r="R1994" i="33" s="1"/>
  <c r="P1993" i="33"/>
  <c r="AC1991" i="33"/>
  <c r="AB1991" i="33"/>
  <c r="U1991" i="33" s="1"/>
  <c r="Q1991" i="33"/>
  <c r="S1991" i="33" s="1"/>
  <c r="T1991" i="33" s="1"/>
  <c r="AA1991" i="33" s="1"/>
  <c r="AD1991" i="33" s="1"/>
  <c r="AC1990" i="33"/>
  <c r="AB1990" i="33"/>
  <c r="U1990" i="33" s="1"/>
  <c r="Q1990" i="33"/>
  <c r="AC1989" i="33"/>
  <c r="AB1989" i="33"/>
  <c r="U1989" i="33" s="1"/>
  <c r="Q1989" i="33"/>
  <c r="S1989" i="33" s="1"/>
  <c r="T1989" i="33" s="1"/>
  <c r="AA1989" i="33" s="1"/>
  <c r="AD1989" i="33" s="1"/>
  <c r="AC1988" i="33"/>
  <c r="AB1988" i="33"/>
  <c r="U1988" i="33" s="1"/>
  <c r="Q1988" i="33"/>
  <c r="AC1987" i="33"/>
  <c r="AB1987" i="33"/>
  <c r="U1987" i="33" s="1"/>
  <c r="Q1987" i="33"/>
  <c r="AC1986" i="33"/>
  <c r="AB1986" i="33"/>
  <c r="U1986" i="33" s="1"/>
  <c r="Q1986" i="33"/>
  <c r="AC1985" i="33"/>
  <c r="AB1985" i="33"/>
  <c r="U1985" i="33" s="1"/>
  <c r="Q1985" i="33"/>
  <c r="S1985" i="33" s="1"/>
  <c r="T1985" i="33" s="1"/>
  <c r="AA1985" i="33" s="1"/>
  <c r="AD1985" i="33" s="1"/>
  <c r="AC1984" i="33"/>
  <c r="AB1984" i="33"/>
  <c r="U1984" i="33" s="1"/>
  <c r="Q1984" i="33"/>
  <c r="R1984" i="33" s="1"/>
  <c r="AC1983" i="33"/>
  <c r="AB1983" i="33"/>
  <c r="U1983" i="33" s="1"/>
  <c r="Q1983" i="33"/>
  <c r="AC1982" i="33"/>
  <c r="AB1982" i="33"/>
  <c r="U1982" i="33" s="1"/>
  <c r="Q1982" i="33"/>
  <c r="AC1981" i="33"/>
  <c r="AB1981" i="33"/>
  <c r="U1981" i="33" s="1"/>
  <c r="Q1981" i="33"/>
  <c r="AC1980" i="33"/>
  <c r="AB1980" i="33"/>
  <c r="U1980" i="33" s="1"/>
  <c r="Q1980" i="33"/>
  <c r="AC1979" i="33"/>
  <c r="AB1979" i="33"/>
  <c r="U1979" i="33" s="1"/>
  <c r="Q1979" i="33"/>
  <c r="AC1978" i="33"/>
  <c r="AB1978" i="33"/>
  <c r="U1978" i="33" s="1"/>
  <c r="Q1978" i="33"/>
  <c r="AC1977" i="33"/>
  <c r="AB1977" i="33"/>
  <c r="U1977" i="33" s="1"/>
  <c r="Q1977" i="33"/>
  <c r="AC1976" i="33"/>
  <c r="AB1976" i="33"/>
  <c r="U1976" i="33" s="1"/>
  <c r="Q1976" i="33"/>
  <c r="AC1975" i="33"/>
  <c r="AB1975" i="33"/>
  <c r="U1975" i="33" s="1"/>
  <c r="Q1975" i="33"/>
  <c r="AC1974" i="33"/>
  <c r="AB1974" i="33"/>
  <c r="U1974" i="33" s="1"/>
  <c r="Q1974" i="33"/>
  <c r="R1974" i="33" s="1"/>
  <c r="AC1973" i="33"/>
  <c r="AB1973" i="33"/>
  <c r="U1973" i="33" s="1"/>
  <c r="Q1973" i="33"/>
  <c r="R1973" i="33" s="1"/>
  <c r="AC1972" i="33"/>
  <c r="AB1972" i="33"/>
  <c r="U1972" i="33" s="1"/>
  <c r="Q1972" i="33"/>
  <c r="AC1971" i="33"/>
  <c r="AB1971" i="33"/>
  <c r="U1971" i="33" s="1"/>
  <c r="Q1971" i="33"/>
  <c r="AC1970" i="33"/>
  <c r="AB1970" i="33"/>
  <c r="U1970" i="33" s="1"/>
  <c r="Q1970" i="33"/>
  <c r="AC1969" i="33"/>
  <c r="AB1969" i="33"/>
  <c r="U1969" i="33" s="1"/>
  <c r="Q1969" i="33"/>
  <c r="S1969" i="33" s="1"/>
  <c r="T1969" i="33" s="1"/>
  <c r="AA1969" i="33" s="1"/>
  <c r="AD1969" i="33" s="1"/>
  <c r="AC1968" i="33"/>
  <c r="AB1968" i="33"/>
  <c r="U1968" i="33" s="1"/>
  <c r="Q1968" i="33"/>
  <c r="R1968" i="33" s="1"/>
  <c r="AC1967" i="33"/>
  <c r="AB1967" i="33"/>
  <c r="U1967" i="33" s="1"/>
  <c r="Q1967" i="33"/>
  <c r="S1967" i="33" s="1"/>
  <c r="T1967" i="33" s="1"/>
  <c r="AA1967" i="33" s="1"/>
  <c r="AD1967" i="33" s="1"/>
  <c r="AC1966" i="33"/>
  <c r="AB1966" i="33"/>
  <c r="U1966" i="33" s="1"/>
  <c r="Q1966" i="33"/>
  <c r="R1966" i="33" s="1"/>
  <c r="AC1965" i="33"/>
  <c r="AB1965" i="33"/>
  <c r="U1965" i="33" s="1"/>
  <c r="Q1965" i="33"/>
  <c r="AC1964" i="33"/>
  <c r="AB1964" i="33"/>
  <c r="U1964" i="33" s="1"/>
  <c r="Q1964" i="33"/>
  <c r="AC1963" i="33"/>
  <c r="AB1963" i="33"/>
  <c r="U1963" i="33" s="1"/>
  <c r="Q1963" i="33"/>
  <c r="AC1962" i="33"/>
  <c r="AB1962" i="33"/>
  <c r="U1962" i="33" s="1"/>
  <c r="Q1962" i="33"/>
  <c r="AC1961" i="33"/>
  <c r="AB1961" i="33"/>
  <c r="U1961" i="33" s="1"/>
  <c r="Q1961" i="33"/>
  <c r="R1961" i="33" s="1"/>
  <c r="AC1960" i="33"/>
  <c r="AB1960" i="33"/>
  <c r="U1960" i="33" s="1"/>
  <c r="Q1960" i="33"/>
  <c r="AC1959" i="33"/>
  <c r="AB1959" i="33"/>
  <c r="U1959" i="33" s="1"/>
  <c r="Q1959" i="33"/>
  <c r="AC1958" i="33"/>
  <c r="AB1958" i="33"/>
  <c r="U1958" i="33" s="1"/>
  <c r="Q1958" i="33"/>
  <c r="S1958" i="33" s="1"/>
  <c r="T1958" i="33" s="1"/>
  <c r="AA1958" i="33" s="1"/>
  <c r="AD1958" i="33" s="1"/>
  <c r="AC1957" i="33"/>
  <c r="AB1957" i="33"/>
  <c r="U1957" i="33" s="1"/>
  <c r="Q1957" i="33"/>
  <c r="R1957" i="33" s="1"/>
  <c r="AC1956" i="33"/>
  <c r="AB1956" i="33"/>
  <c r="U1956" i="33" s="1"/>
  <c r="Q1956" i="33"/>
  <c r="AC1955" i="33"/>
  <c r="AB1955" i="33"/>
  <c r="U1955" i="33" s="1"/>
  <c r="Q1955" i="33"/>
  <c r="AC1954" i="33"/>
  <c r="AB1954" i="33"/>
  <c r="U1954" i="33" s="1"/>
  <c r="Q1954" i="33"/>
  <c r="AC1953" i="33"/>
  <c r="AB1953" i="33"/>
  <c r="U1953" i="33" s="1"/>
  <c r="Q1953" i="33"/>
  <c r="R1953" i="33" s="1"/>
  <c r="AC1952" i="33"/>
  <c r="AB1952" i="33"/>
  <c r="U1952" i="33" s="1"/>
  <c r="Q1952" i="33"/>
  <c r="R1952" i="33" s="1"/>
  <c r="AC1951" i="33"/>
  <c r="AB1951" i="33"/>
  <c r="U1951" i="33" s="1"/>
  <c r="Q1951" i="33"/>
  <c r="S1951" i="33" s="1"/>
  <c r="T1951" i="33" s="1"/>
  <c r="AA1951" i="33" s="1"/>
  <c r="AD1951" i="33" s="1"/>
  <c r="AC1950" i="33"/>
  <c r="AB1950" i="33"/>
  <c r="U1950" i="33" s="1"/>
  <c r="Q1950" i="33"/>
  <c r="R1950" i="33" s="1"/>
  <c r="AC1949" i="33"/>
  <c r="AB1949" i="33"/>
  <c r="U1949" i="33" s="1"/>
  <c r="Q1949" i="33"/>
  <c r="S1949" i="33" s="1"/>
  <c r="T1949" i="33" s="1"/>
  <c r="AA1949" i="33" s="1"/>
  <c r="AD1949" i="33" s="1"/>
  <c r="AC1948" i="33"/>
  <c r="AB1948" i="33"/>
  <c r="U1948" i="33"/>
  <c r="Q1948" i="33"/>
  <c r="AC1947" i="33"/>
  <c r="AB1947" i="33"/>
  <c r="U1947" i="33"/>
  <c r="Q1947" i="33"/>
  <c r="AC1946" i="33"/>
  <c r="AB1946" i="33"/>
  <c r="U1946" i="33" s="1"/>
  <c r="Q1946" i="33"/>
  <c r="AC1945" i="33"/>
  <c r="AB1945" i="33"/>
  <c r="U1945" i="33" s="1"/>
  <c r="Q1945" i="33"/>
  <c r="AC1944" i="33"/>
  <c r="AB1944" i="33"/>
  <c r="U1944" i="33" s="1"/>
  <c r="Q1944" i="33"/>
  <c r="AC1943" i="33"/>
  <c r="AB1943" i="33"/>
  <c r="U1943" i="33" s="1"/>
  <c r="Q1943" i="33"/>
  <c r="AC1942" i="33"/>
  <c r="AB1942" i="33"/>
  <c r="U1942" i="33" s="1"/>
  <c r="Q1942" i="33"/>
  <c r="S1942" i="33" s="1"/>
  <c r="T1942" i="33" s="1"/>
  <c r="Z1942" i="33" s="1"/>
  <c r="AC1941" i="33"/>
  <c r="AB1941" i="33"/>
  <c r="U1941" i="33" s="1"/>
  <c r="Q1941" i="33"/>
  <c r="S1941" i="33" s="1"/>
  <c r="T1941" i="33" s="1"/>
  <c r="Z1941" i="33" s="1"/>
  <c r="AA1941" i="33" s="1"/>
  <c r="AC1940" i="33"/>
  <c r="AB1940" i="33"/>
  <c r="U1940" i="33" s="1"/>
  <c r="Q1940" i="33"/>
  <c r="S1940" i="33" s="1"/>
  <c r="T1940" i="33" s="1"/>
  <c r="Z1940" i="33" s="1"/>
  <c r="AC1939" i="33"/>
  <c r="AB1939" i="33"/>
  <c r="U1939" i="33" s="1"/>
  <c r="Q1939" i="33"/>
  <c r="AC1938" i="33"/>
  <c r="AB1938" i="33"/>
  <c r="U1938" i="33" s="1"/>
  <c r="Q1938" i="33"/>
  <c r="R1938" i="33" s="1"/>
  <c r="AC1937" i="33"/>
  <c r="AB1937" i="33"/>
  <c r="U1937" i="33" s="1"/>
  <c r="Q1937" i="33"/>
  <c r="AC1936" i="33"/>
  <c r="AB1936" i="33"/>
  <c r="U1936" i="33" s="1"/>
  <c r="Q1936" i="33"/>
  <c r="S1936" i="33" s="1"/>
  <c r="T1936" i="33" s="1"/>
  <c r="Z1936" i="33" s="1"/>
  <c r="AA1936" i="33" s="1"/>
  <c r="AC1935" i="33"/>
  <c r="AB1935" i="33"/>
  <c r="U1935" i="33" s="1"/>
  <c r="Q1935" i="33"/>
  <c r="S1935" i="33" s="1"/>
  <c r="T1935" i="33" s="1"/>
  <c r="Z1935" i="33" s="1"/>
  <c r="AC1934" i="33"/>
  <c r="AB1934" i="33"/>
  <c r="U1934" i="33" s="1"/>
  <c r="Q1934" i="33"/>
  <c r="R1934" i="33" s="1"/>
  <c r="AC1933" i="33"/>
  <c r="AB1933" i="33"/>
  <c r="U1933" i="33" s="1"/>
  <c r="Q1933" i="33"/>
  <c r="S1933" i="33" s="1"/>
  <c r="T1933" i="33" s="1"/>
  <c r="Z1933" i="33" s="1"/>
  <c r="AA1933" i="33" s="1"/>
  <c r="AC1932" i="33"/>
  <c r="AB1932" i="33"/>
  <c r="U1932" i="33" s="1"/>
  <c r="Q1932" i="33"/>
  <c r="R1932" i="33" s="1"/>
  <c r="AC1931" i="33"/>
  <c r="AB1931" i="33"/>
  <c r="U1931" i="33" s="1"/>
  <c r="Q1931" i="33"/>
  <c r="AC1930" i="33"/>
  <c r="AB1930" i="33"/>
  <c r="U1930" i="33" s="1"/>
  <c r="Q1930" i="33"/>
  <c r="AC1929" i="33"/>
  <c r="AB1929" i="33"/>
  <c r="U1929" i="33" s="1"/>
  <c r="Q1929" i="33"/>
  <c r="AC1928" i="33"/>
  <c r="AB1928" i="33"/>
  <c r="U1928" i="33" s="1"/>
  <c r="Q1928" i="33"/>
  <c r="AC1927" i="33"/>
  <c r="AB1927" i="33"/>
  <c r="U1927" i="33" s="1"/>
  <c r="Q1927" i="33"/>
  <c r="R1927" i="33" s="1"/>
  <c r="AC1926" i="33"/>
  <c r="AB1926" i="33"/>
  <c r="U1926" i="33" s="1"/>
  <c r="Q1926" i="33"/>
  <c r="S1926" i="33" s="1"/>
  <c r="T1926" i="33" s="1"/>
  <c r="Y1926" i="33" s="1"/>
  <c r="AC1925" i="33"/>
  <c r="AB1925" i="33"/>
  <c r="U1925" i="33" s="1"/>
  <c r="Q1925" i="33"/>
  <c r="R1925" i="33" s="1"/>
  <c r="AC1924" i="33"/>
  <c r="AB1924" i="33"/>
  <c r="U1924" i="33" s="1"/>
  <c r="Q1924" i="33"/>
  <c r="S1924" i="33" s="1"/>
  <c r="T1924" i="33" s="1"/>
  <c r="Y1924" i="33" s="1"/>
  <c r="AC1923" i="33"/>
  <c r="AB1923" i="33"/>
  <c r="U1923" i="33" s="1"/>
  <c r="Q1923" i="33"/>
  <c r="AC1922" i="33"/>
  <c r="AB1922" i="33"/>
  <c r="U1922" i="33" s="1"/>
  <c r="Q1922" i="33"/>
  <c r="S1922" i="33" s="1"/>
  <c r="T1922" i="33" s="1"/>
  <c r="Y1922" i="33" s="1"/>
  <c r="AC1921" i="33"/>
  <c r="AB1921" i="33"/>
  <c r="U1921" i="33" s="1"/>
  <c r="Q1921" i="33"/>
  <c r="AC1920" i="33"/>
  <c r="AB1920" i="33"/>
  <c r="U1920" i="33" s="1"/>
  <c r="Q1920" i="33"/>
  <c r="R1920" i="33" s="1"/>
  <c r="AC1919" i="33"/>
  <c r="AB1919" i="33"/>
  <c r="U1919" i="33" s="1"/>
  <c r="Q1919" i="33"/>
  <c r="AC1918" i="33"/>
  <c r="AB1918" i="33"/>
  <c r="U1918" i="33" s="1"/>
  <c r="Q1918" i="33"/>
  <c r="AC1917" i="33"/>
  <c r="AB1917" i="33"/>
  <c r="U1917" i="33" s="1"/>
  <c r="Q1917" i="33"/>
  <c r="AC1916" i="33"/>
  <c r="AB1916" i="33"/>
  <c r="U1916" i="33" s="1"/>
  <c r="Q1916" i="33"/>
  <c r="S1916" i="33" s="1"/>
  <c r="T1916" i="33" s="1"/>
  <c r="Y1916" i="33" s="1"/>
  <c r="AC1915" i="33"/>
  <c r="AB1915" i="33"/>
  <c r="U1915" i="33" s="1"/>
  <c r="Q1915" i="33"/>
  <c r="P1915" i="33"/>
  <c r="AC1914" i="33"/>
  <c r="AB1914" i="33"/>
  <c r="U1914" i="33" s="1"/>
  <c r="Q1914" i="33"/>
  <c r="AC1913" i="33"/>
  <c r="AB1913" i="33"/>
  <c r="U1913" i="33" s="1"/>
  <c r="Q1913" i="33"/>
  <c r="S1913" i="33" s="1"/>
  <c r="T1913" i="33" s="1"/>
  <c r="Y1913" i="33" s="1"/>
  <c r="AC1912" i="33"/>
  <c r="AB1912" i="33"/>
  <c r="U1912" i="33" s="1"/>
  <c r="Q1912" i="33"/>
  <c r="AC1911" i="33"/>
  <c r="AB1911" i="33"/>
  <c r="U1911" i="33" s="1"/>
  <c r="Q1911" i="33"/>
  <c r="S1911" i="33" s="1"/>
  <c r="T1911" i="33" s="1"/>
  <c r="Y1911" i="33" s="1"/>
  <c r="AC1910" i="33"/>
  <c r="AB1910" i="33"/>
  <c r="U1910" i="33" s="1"/>
  <c r="Q1910" i="33"/>
  <c r="S1910" i="33" s="1"/>
  <c r="T1910" i="33" s="1"/>
  <c r="X1910" i="33" s="1"/>
  <c r="AC1909" i="33"/>
  <c r="AB1909" i="33"/>
  <c r="U1909" i="33" s="1"/>
  <c r="Q1909" i="33"/>
  <c r="R1909" i="33" s="1"/>
  <c r="AC1908" i="33"/>
  <c r="AB1908" i="33"/>
  <c r="U1908" i="33" s="1"/>
  <c r="Q1908" i="33"/>
  <c r="S1908" i="33" s="1"/>
  <c r="T1908" i="33" s="1"/>
  <c r="X1908" i="33" s="1"/>
  <c r="AC1907" i="33"/>
  <c r="AB1907" i="33"/>
  <c r="U1907" i="33" s="1"/>
  <c r="Q1907" i="33"/>
  <c r="R1907" i="33" s="1"/>
  <c r="AC1906" i="33"/>
  <c r="AB1906" i="33"/>
  <c r="U1906" i="33" s="1"/>
  <c r="Q1906" i="33"/>
  <c r="S1906" i="33" s="1"/>
  <c r="T1906" i="33" s="1"/>
  <c r="X1906" i="33" s="1"/>
  <c r="AC1905" i="33"/>
  <c r="AB1905" i="33"/>
  <c r="U1905" i="33" s="1"/>
  <c r="Q1905" i="33"/>
  <c r="S1905" i="33" s="1"/>
  <c r="T1905" i="33" s="1"/>
  <c r="X1905" i="33" s="1"/>
  <c r="AC1904" i="33"/>
  <c r="AB1904" i="33"/>
  <c r="U1904" i="33" s="1"/>
  <c r="Q1904" i="33"/>
  <c r="R1904" i="33" s="1"/>
  <c r="AC1903" i="33"/>
  <c r="AB1903" i="33"/>
  <c r="U1903" i="33" s="1"/>
  <c r="Q1903" i="33"/>
  <c r="R1903" i="33" s="1"/>
  <c r="AC1902" i="33"/>
  <c r="AB1902" i="33"/>
  <c r="U1902" i="33" s="1"/>
  <c r="Q1902" i="33"/>
  <c r="R1902" i="33" s="1"/>
  <c r="AC1901" i="33"/>
  <c r="AB1901" i="33"/>
  <c r="U1901" i="33" s="1"/>
  <c r="Q1901" i="33"/>
  <c r="S1901" i="33" s="1"/>
  <c r="T1901" i="33" s="1"/>
  <c r="X1901" i="33" s="1"/>
  <c r="AC1900" i="33"/>
  <c r="AB1900" i="33"/>
  <c r="U1900" i="33" s="1"/>
  <c r="Q1900" i="33"/>
  <c r="AC1899" i="33"/>
  <c r="AB1899" i="33"/>
  <c r="U1899" i="33" s="1"/>
  <c r="Q1899" i="33"/>
  <c r="S1899" i="33" s="1"/>
  <c r="T1899" i="33" s="1"/>
  <c r="X1899" i="33" s="1"/>
  <c r="AC1898" i="33"/>
  <c r="AB1898" i="33"/>
  <c r="U1898" i="33" s="1"/>
  <c r="Q1898" i="33"/>
  <c r="R1898" i="33" s="1"/>
  <c r="AC1897" i="33"/>
  <c r="AB1897" i="33"/>
  <c r="U1897" i="33" s="1"/>
  <c r="Q1897" i="33"/>
  <c r="AC1896" i="33"/>
  <c r="AB1896" i="33"/>
  <c r="U1896" i="33" s="1"/>
  <c r="Q1896" i="33"/>
  <c r="AC1895" i="33"/>
  <c r="AB1895" i="33"/>
  <c r="U1895" i="33" s="1"/>
  <c r="Q1895" i="33"/>
  <c r="R1895" i="33" s="1"/>
  <c r="AC1894" i="33"/>
  <c r="AB1894" i="33"/>
  <c r="U1894" i="33" s="1"/>
  <c r="Q1894" i="33"/>
  <c r="S1894" i="33" s="1"/>
  <c r="T1894" i="33" s="1"/>
  <c r="X1894" i="33" s="1"/>
  <c r="AC1893" i="33"/>
  <c r="AB1893" i="33"/>
  <c r="U1893" i="33" s="1"/>
  <c r="Q1893" i="33"/>
  <c r="AC1892" i="33"/>
  <c r="AB1892" i="33"/>
  <c r="U1892" i="33" s="1"/>
  <c r="Q1892" i="33"/>
  <c r="S1892" i="33" s="1"/>
  <c r="T1892" i="33" s="1"/>
  <c r="X1892" i="33" s="1"/>
  <c r="AC1891" i="33"/>
  <c r="AB1891" i="33"/>
  <c r="U1891" i="33" s="1"/>
  <c r="Q1891" i="33"/>
  <c r="AC1890" i="33"/>
  <c r="AB1890" i="33"/>
  <c r="U1890" i="33" s="1"/>
  <c r="Q1890" i="33"/>
  <c r="AC1889" i="33"/>
  <c r="AB1889" i="33"/>
  <c r="U1889" i="33" s="1"/>
  <c r="Q1889" i="33"/>
  <c r="R1889" i="33" s="1"/>
  <c r="AC1888" i="33"/>
  <c r="AB1888" i="33"/>
  <c r="U1888" i="33" s="1"/>
  <c r="Q1888" i="33"/>
  <c r="S1888" i="33" s="1"/>
  <c r="T1888" i="33" s="1"/>
  <c r="X1888" i="33" s="1"/>
  <c r="Y1888" i="33" s="1"/>
  <c r="AC1887" i="33"/>
  <c r="AB1887" i="33"/>
  <c r="U1887" i="33" s="1"/>
  <c r="Q1887" i="33"/>
  <c r="AC1886" i="33"/>
  <c r="AB1886" i="33"/>
  <c r="U1886" i="33" s="1"/>
  <c r="Q1886" i="33"/>
  <c r="S1886" i="33" s="1"/>
  <c r="T1886" i="33" s="1"/>
  <c r="X1886" i="33" s="1"/>
  <c r="AC1885" i="33"/>
  <c r="AB1885" i="33"/>
  <c r="U1885" i="33" s="1"/>
  <c r="Q1885" i="33"/>
  <c r="S1885" i="33" s="1"/>
  <c r="T1885" i="33" s="1"/>
  <c r="X1885" i="33" s="1"/>
  <c r="AC1884" i="33"/>
  <c r="AB1884" i="33"/>
  <c r="U1884" i="33" s="1"/>
  <c r="Q1884" i="33"/>
  <c r="R1884" i="33" s="1"/>
  <c r="AC1883" i="33"/>
  <c r="AB1883" i="33"/>
  <c r="U1883" i="33" s="1"/>
  <c r="Q1883" i="33"/>
  <c r="AC1882" i="33"/>
  <c r="AB1882" i="33"/>
  <c r="U1882" i="33" s="1"/>
  <c r="Q1882" i="33"/>
  <c r="S1882" i="33" s="1"/>
  <c r="T1882" i="33" s="1"/>
  <c r="X1882" i="33" s="1"/>
  <c r="AC1881" i="33"/>
  <c r="AB1881" i="33"/>
  <c r="U1881" i="33" s="1"/>
  <c r="Q1881" i="33"/>
  <c r="AC1880" i="33"/>
  <c r="AB1880" i="33"/>
  <c r="U1880" i="33" s="1"/>
  <c r="Q1880" i="33"/>
  <c r="R1880" i="33" s="1"/>
  <c r="AC1879" i="33"/>
  <c r="AB1879" i="33"/>
  <c r="U1879" i="33" s="1"/>
  <c r="Q1879" i="33"/>
  <c r="AC1878" i="33"/>
  <c r="AB1878" i="33"/>
  <c r="U1878" i="33" s="1"/>
  <c r="Q1878" i="33"/>
  <c r="AC1877" i="33"/>
  <c r="AB1877" i="33"/>
  <c r="U1877" i="33" s="1"/>
  <c r="Q1877" i="33"/>
  <c r="AC1876" i="33"/>
  <c r="AB1876" i="33"/>
  <c r="U1876" i="33" s="1"/>
  <c r="Q1876" i="33"/>
  <c r="AC1875" i="33"/>
  <c r="AB1875" i="33"/>
  <c r="U1875" i="33" s="1"/>
  <c r="Q1875" i="33"/>
  <c r="AC1874" i="33"/>
  <c r="AB1874" i="33"/>
  <c r="U1874" i="33" s="1"/>
  <c r="Q1874" i="33"/>
  <c r="R1874" i="33" s="1"/>
  <c r="AC1873" i="33"/>
  <c r="AB1873" i="33"/>
  <c r="U1873" i="33" s="1"/>
  <c r="Q1873" i="33"/>
  <c r="AC1872" i="33"/>
  <c r="AB1872" i="33"/>
  <c r="U1872" i="33" s="1"/>
  <c r="Q1872" i="33"/>
  <c r="R1872" i="33" s="1"/>
  <c r="AC1871" i="33"/>
  <c r="AB1871" i="33"/>
  <c r="U1871" i="33" s="1"/>
  <c r="Q1871" i="33"/>
  <c r="R1871" i="33" s="1"/>
  <c r="AC1870" i="33"/>
  <c r="AB1870" i="33"/>
  <c r="U1870" i="33" s="1"/>
  <c r="Q1870" i="33"/>
  <c r="R1870" i="33" s="1"/>
  <c r="AC1869" i="33"/>
  <c r="AB1869" i="33"/>
  <c r="U1869" i="33" s="1"/>
  <c r="Q1869" i="33"/>
  <c r="AC1868" i="33"/>
  <c r="AB1868" i="33"/>
  <c r="U1868" i="33" s="1"/>
  <c r="Q1868" i="33"/>
  <c r="R1868" i="33" s="1"/>
  <c r="AC1867" i="33"/>
  <c r="AB1867" i="33"/>
  <c r="U1867" i="33" s="1"/>
  <c r="Q1867" i="33"/>
  <c r="R1867" i="33" s="1"/>
  <c r="AC1866" i="33"/>
  <c r="AB1866" i="33"/>
  <c r="U1866" i="33" s="1"/>
  <c r="Q1866" i="33"/>
  <c r="R1866" i="33" s="1"/>
  <c r="AC1865" i="33"/>
  <c r="AB1865" i="33"/>
  <c r="U1865" i="33" s="1"/>
  <c r="Q1865" i="33"/>
  <c r="AC1864" i="33"/>
  <c r="AB1864" i="33"/>
  <c r="U1864" i="33" s="1"/>
  <c r="Q1864" i="33"/>
  <c r="AC1863" i="33"/>
  <c r="AB1863" i="33"/>
  <c r="U1863" i="33" s="1"/>
  <c r="Q1863" i="33"/>
  <c r="AC1862" i="33"/>
  <c r="AB1862" i="33"/>
  <c r="U1862" i="33" s="1"/>
  <c r="Q1862" i="33"/>
  <c r="AC1861" i="33"/>
  <c r="AB1861" i="33"/>
  <c r="U1861" i="33" s="1"/>
  <c r="Q1861" i="33"/>
  <c r="AC1860" i="33"/>
  <c r="AB1860" i="33"/>
  <c r="U1860" i="33" s="1"/>
  <c r="Q1860" i="33"/>
  <c r="AC1859" i="33"/>
  <c r="AB1859" i="33"/>
  <c r="U1859" i="33" s="1"/>
  <c r="Q1859" i="33"/>
  <c r="AC1858" i="33"/>
  <c r="AB1858" i="33"/>
  <c r="U1858" i="33" s="1"/>
  <c r="Q1858" i="33"/>
  <c r="AC1857" i="33"/>
  <c r="AB1857" i="33"/>
  <c r="U1857" i="33" s="1"/>
  <c r="Q1857" i="33"/>
  <c r="AC1856" i="33"/>
  <c r="AB1856" i="33"/>
  <c r="U1856" i="33" s="1"/>
  <c r="Q1856" i="33"/>
  <c r="AC1855" i="33"/>
  <c r="AB1855" i="33"/>
  <c r="U1855" i="33" s="1"/>
  <c r="Q1855" i="33"/>
  <c r="AC1854" i="33"/>
  <c r="AB1854" i="33"/>
  <c r="U1854" i="33" s="1"/>
  <c r="Q1854" i="33"/>
  <c r="AC1853" i="33"/>
  <c r="AB1853" i="33"/>
  <c r="U1853" i="33" s="1"/>
  <c r="Q1853" i="33"/>
  <c r="AC1852" i="33"/>
  <c r="AB1852" i="33"/>
  <c r="U1852" i="33" s="1"/>
  <c r="Q1852" i="33"/>
  <c r="AC1851" i="33"/>
  <c r="AB1851" i="33"/>
  <c r="U1851" i="33" s="1"/>
  <c r="Q1851" i="33"/>
  <c r="AC1850" i="33"/>
  <c r="AB1850" i="33"/>
  <c r="U1850" i="33" s="1"/>
  <c r="Q1850" i="33"/>
  <c r="AC1849" i="33"/>
  <c r="AB1849" i="33"/>
  <c r="U1849" i="33" s="1"/>
  <c r="Q1849" i="33"/>
  <c r="AC1848" i="33"/>
  <c r="AB1848" i="33"/>
  <c r="U1848" i="33" s="1"/>
  <c r="Q1848" i="33"/>
  <c r="AC1847" i="33"/>
  <c r="AB1847" i="33"/>
  <c r="U1847" i="33" s="1"/>
  <c r="Q1847" i="33"/>
  <c r="AC1846" i="33"/>
  <c r="AB1846" i="33"/>
  <c r="U1846" i="33" s="1"/>
  <c r="Q1846" i="33"/>
  <c r="AC1845" i="33"/>
  <c r="AB1845" i="33"/>
  <c r="U1845" i="33" s="1"/>
  <c r="Q1845" i="33"/>
  <c r="AC1844" i="33"/>
  <c r="AB1844" i="33"/>
  <c r="U1844" i="33" s="1"/>
  <c r="Q1844" i="33"/>
  <c r="AC1843" i="33"/>
  <c r="AB1843" i="33"/>
  <c r="U1843" i="33" s="1"/>
  <c r="Q1843" i="33"/>
  <c r="AC1842" i="33"/>
  <c r="AB1842" i="33"/>
  <c r="U1842" i="33" s="1"/>
  <c r="Q1842" i="33"/>
  <c r="AC1841" i="33"/>
  <c r="AB1841" i="33"/>
  <c r="U1841" i="33" s="1"/>
  <c r="Q1841" i="33"/>
  <c r="AC1840" i="33"/>
  <c r="AB1840" i="33"/>
  <c r="U1840" i="33" s="1"/>
  <c r="Q1840" i="33"/>
  <c r="AC1839" i="33"/>
  <c r="AB1839" i="33"/>
  <c r="U1839" i="33" s="1"/>
  <c r="Q1839" i="33"/>
  <c r="AC1838" i="33"/>
  <c r="AB1838" i="33"/>
  <c r="U1838" i="33" s="1"/>
  <c r="Q1838" i="33"/>
  <c r="AC1837" i="33"/>
  <c r="AB1837" i="33"/>
  <c r="U1837" i="33" s="1"/>
  <c r="Q1837" i="33"/>
  <c r="AC1836" i="33"/>
  <c r="AB1836" i="33"/>
  <c r="U1836" i="33" s="1"/>
  <c r="Q1836" i="33"/>
  <c r="AC1835" i="33"/>
  <c r="AB1835" i="33"/>
  <c r="U1835" i="33" s="1"/>
  <c r="Q1835" i="33"/>
  <c r="AC1834" i="33"/>
  <c r="AB1834" i="33"/>
  <c r="U1834" i="33" s="1"/>
  <c r="Q1834" i="33"/>
  <c r="AC1833" i="33"/>
  <c r="AB1833" i="33"/>
  <c r="U1833" i="33" s="1"/>
  <c r="Q1833" i="33"/>
  <c r="AC1832" i="33"/>
  <c r="AB1832" i="33"/>
  <c r="U1832" i="33" s="1"/>
  <c r="Q1832" i="33"/>
  <c r="AC1831" i="33"/>
  <c r="AB1831" i="33"/>
  <c r="U1831" i="33" s="1"/>
  <c r="Q1831" i="33"/>
  <c r="AC1830" i="33"/>
  <c r="AB1830" i="33"/>
  <c r="U1830" i="33" s="1"/>
  <c r="Q1830" i="33"/>
  <c r="AC1829" i="33"/>
  <c r="AB1829" i="33"/>
  <c r="U1829" i="33" s="1"/>
  <c r="Q1829" i="33"/>
  <c r="AC1828" i="33"/>
  <c r="AB1828" i="33"/>
  <c r="U1828" i="33" s="1"/>
  <c r="Q1828" i="33"/>
  <c r="AB1827" i="33"/>
  <c r="U1827" i="33" s="1"/>
  <c r="Q1827" i="33"/>
  <c r="P1827" i="33"/>
  <c r="AC1826" i="33"/>
  <c r="AB1826" i="33"/>
  <c r="U1826" i="33" s="1"/>
  <c r="Q1826" i="33"/>
  <c r="R1826" i="33" s="1"/>
  <c r="AC1825" i="33"/>
  <c r="AB1825" i="33"/>
  <c r="U1825" i="33" s="1"/>
  <c r="Q1825" i="33"/>
  <c r="AC1824" i="33"/>
  <c r="AB1824" i="33"/>
  <c r="U1824" i="33" s="1"/>
  <c r="Q1824" i="33"/>
  <c r="AC1823" i="33"/>
  <c r="AB1823" i="33"/>
  <c r="U1823" i="33"/>
  <c r="Q1823" i="33"/>
  <c r="AC1822" i="33"/>
  <c r="AB1822" i="33"/>
  <c r="U1822" i="33" s="1"/>
  <c r="Q1822" i="33"/>
  <c r="AC1821" i="33"/>
  <c r="AB1821" i="33"/>
  <c r="U1821" i="33" s="1"/>
  <c r="Q1821" i="33"/>
  <c r="S1821" i="33" s="1"/>
  <c r="T1821" i="33" s="1"/>
  <c r="AC1820" i="33"/>
  <c r="AB1820" i="33"/>
  <c r="U1820" i="33" s="1"/>
  <c r="Q1820" i="33"/>
  <c r="R1820" i="33" s="1"/>
  <c r="AC1819" i="33"/>
  <c r="AB1819" i="33"/>
  <c r="U1819" i="33" s="1"/>
  <c r="Q1819" i="33"/>
  <c r="S1819" i="33" s="1"/>
  <c r="T1819" i="33" s="1"/>
  <c r="AC1818" i="33"/>
  <c r="AB1818" i="33"/>
  <c r="U1818" i="33" s="1"/>
  <c r="Q1818" i="33"/>
  <c r="AC1817" i="33"/>
  <c r="AB1817" i="33"/>
  <c r="U1817" i="33" s="1"/>
  <c r="Q1817" i="33"/>
  <c r="AC1816" i="33"/>
  <c r="AB1816" i="33"/>
  <c r="U1816" i="33" s="1"/>
  <c r="Q1816" i="33"/>
  <c r="AC1815" i="33"/>
  <c r="AB1815" i="33"/>
  <c r="U1815" i="33" s="1"/>
  <c r="Q1815" i="33"/>
  <c r="AC1814" i="33"/>
  <c r="AB1814" i="33"/>
  <c r="U1814" i="33" s="1"/>
  <c r="Q1814" i="33"/>
  <c r="AC1813" i="33"/>
  <c r="AB1813" i="33"/>
  <c r="U1813" i="33" s="1"/>
  <c r="Q1813" i="33"/>
  <c r="AC1812" i="33"/>
  <c r="AB1812" i="33"/>
  <c r="U1812" i="33" s="1"/>
  <c r="Q1812" i="33"/>
  <c r="R1812" i="33" s="1"/>
  <c r="AC1811" i="33"/>
  <c r="AB1811" i="33"/>
  <c r="U1811" i="33" s="1"/>
  <c r="Q1811" i="33"/>
  <c r="S1811" i="33" s="1"/>
  <c r="T1811" i="33" s="1"/>
  <c r="AC1810" i="33"/>
  <c r="AB1810" i="33"/>
  <c r="U1810" i="33" s="1"/>
  <c r="Q1810" i="33"/>
  <c r="R1810" i="33" s="1"/>
  <c r="AC1809" i="33"/>
  <c r="AB1809" i="33"/>
  <c r="U1809" i="33" s="1"/>
  <c r="Q1809" i="33"/>
  <c r="AC1808" i="33"/>
  <c r="AB1808" i="33"/>
  <c r="U1808" i="33" s="1"/>
  <c r="Q1808" i="33"/>
  <c r="AC1807" i="33"/>
  <c r="AB1807" i="33"/>
  <c r="U1807" i="33" s="1"/>
  <c r="Q1807" i="33"/>
  <c r="AC1806" i="33"/>
  <c r="AB1806" i="33"/>
  <c r="U1806" i="33" s="1"/>
  <c r="Q1806" i="33"/>
  <c r="AC1805" i="33"/>
  <c r="AB1805" i="33"/>
  <c r="U1805" i="33" s="1"/>
  <c r="Q1805" i="33"/>
  <c r="S1805" i="33" s="1"/>
  <c r="T1805" i="33" s="1"/>
  <c r="AC1804" i="33"/>
  <c r="AB1804" i="33"/>
  <c r="U1804" i="33" s="1"/>
  <c r="Q1804" i="33"/>
  <c r="AC1803" i="33"/>
  <c r="AB1803" i="33"/>
  <c r="U1803" i="33" s="1"/>
  <c r="Q1803" i="33"/>
  <c r="AC1802" i="33"/>
  <c r="AB1802" i="33"/>
  <c r="U1802" i="33" s="1"/>
  <c r="Q1802" i="33"/>
  <c r="AC1801" i="33"/>
  <c r="AB1801" i="33"/>
  <c r="U1801" i="33" s="1"/>
  <c r="Q1801" i="33"/>
  <c r="AC1800" i="33"/>
  <c r="AB1800" i="33"/>
  <c r="U1800" i="33" s="1"/>
  <c r="Q1800" i="33"/>
  <c r="AC1799" i="33"/>
  <c r="AB1799" i="33"/>
  <c r="U1799" i="33" s="1"/>
  <c r="Q1799" i="33"/>
  <c r="S1799" i="33" s="1"/>
  <c r="T1799" i="33" s="1"/>
  <c r="AC1798" i="33"/>
  <c r="AB1798" i="33"/>
  <c r="U1798" i="33" s="1"/>
  <c r="Q1798" i="33"/>
  <c r="R1798" i="33" s="1"/>
  <c r="AC1797" i="33"/>
  <c r="AB1797" i="33"/>
  <c r="U1797" i="33" s="1"/>
  <c r="Q1797" i="33"/>
  <c r="AC1796" i="33"/>
  <c r="AB1796" i="33"/>
  <c r="U1796" i="33" s="1"/>
  <c r="Q1796" i="33"/>
  <c r="AC1795" i="33"/>
  <c r="AB1795" i="33"/>
  <c r="U1795" i="33" s="1"/>
  <c r="Q1795" i="33"/>
  <c r="S1795" i="33" s="1"/>
  <c r="T1795" i="33" s="1"/>
  <c r="AC1794" i="33"/>
  <c r="AB1794" i="33"/>
  <c r="U1794" i="33" s="1"/>
  <c r="Q1794" i="33"/>
  <c r="R1794" i="33" s="1"/>
  <c r="AC1793" i="33"/>
  <c r="AB1793" i="33"/>
  <c r="U1793" i="33" s="1"/>
  <c r="Q1793" i="33"/>
  <c r="S1793" i="33" s="1"/>
  <c r="T1793" i="33" s="1"/>
  <c r="AC1792" i="33"/>
  <c r="AB1792" i="33"/>
  <c r="U1792" i="33" s="1"/>
  <c r="Q1792" i="33"/>
  <c r="R1792" i="33" s="1"/>
  <c r="AC1791" i="33"/>
  <c r="AB1791" i="33"/>
  <c r="U1791" i="33"/>
  <c r="Q1791" i="33"/>
  <c r="AC1790" i="33"/>
  <c r="AB1790" i="33"/>
  <c r="U1790" i="33"/>
  <c r="Q1790" i="33"/>
  <c r="AC1789" i="33"/>
  <c r="AB1789" i="33"/>
  <c r="U1789" i="33"/>
  <c r="Q1789" i="33"/>
  <c r="S1789" i="33" s="1"/>
  <c r="T1789" i="33" s="1"/>
  <c r="AC1788" i="33"/>
  <c r="AB1788" i="33"/>
  <c r="U1788" i="33"/>
  <c r="Q1788" i="33"/>
  <c r="R1788" i="33" s="1"/>
  <c r="AC1787" i="33"/>
  <c r="AB1787" i="33"/>
  <c r="U1787" i="33" s="1"/>
  <c r="Q1787" i="33"/>
  <c r="S1787" i="33" s="1"/>
  <c r="T1787" i="33" s="1"/>
  <c r="AC1786" i="33"/>
  <c r="AB1786" i="33"/>
  <c r="U1786" i="33" s="1"/>
  <c r="Q1786" i="33"/>
  <c r="R1786" i="33" s="1"/>
  <c r="AC1785" i="33"/>
  <c r="AB1785" i="33"/>
  <c r="U1785" i="33" s="1"/>
  <c r="Q1785" i="33"/>
  <c r="S1785" i="33" s="1"/>
  <c r="T1785" i="33" s="1"/>
  <c r="AC1784" i="33"/>
  <c r="AB1784" i="33"/>
  <c r="U1784" i="33" s="1"/>
  <c r="Q1784" i="33"/>
  <c r="R1784" i="33" s="1"/>
  <c r="AC1783" i="33"/>
  <c r="AB1783" i="33"/>
  <c r="U1783" i="33" s="1"/>
  <c r="Q1783" i="33"/>
  <c r="AC1782" i="33"/>
  <c r="AB1782" i="33"/>
  <c r="U1782" i="33" s="1"/>
  <c r="Q1782" i="33"/>
  <c r="AC1781" i="33"/>
  <c r="AB1781" i="33"/>
  <c r="U1781" i="33" s="1"/>
  <c r="Q1781" i="33"/>
  <c r="AC1780" i="33"/>
  <c r="AB1780" i="33"/>
  <c r="U1780" i="33" s="1"/>
  <c r="Q1780" i="33"/>
  <c r="R1780" i="33" s="1"/>
  <c r="AC1779" i="33"/>
  <c r="AB1779" i="33"/>
  <c r="U1779" i="33" s="1"/>
  <c r="Q1779" i="33"/>
  <c r="AC1778" i="33"/>
  <c r="AB1778" i="33"/>
  <c r="U1778" i="33" s="1"/>
  <c r="Q1778" i="33"/>
  <c r="R1778" i="33" s="1"/>
  <c r="AC1777" i="33"/>
  <c r="AB1777" i="33"/>
  <c r="U1777" i="33" s="1"/>
  <c r="Q1777" i="33"/>
  <c r="S1777" i="33" s="1"/>
  <c r="T1777" i="33" s="1"/>
  <c r="AC1776" i="33"/>
  <c r="AB1776" i="33"/>
  <c r="U1776" i="33" s="1"/>
  <c r="Q1776" i="33"/>
  <c r="AC1775" i="33"/>
  <c r="AB1775" i="33"/>
  <c r="U1775" i="33" s="1"/>
  <c r="Q1775" i="33"/>
  <c r="S1775" i="33" s="1"/>
  <c r="T1775" i="33" s="1"/>
  <c r="AC1774" i="33"/>
  <c r="AB1774" i="33"/>
  <c r="U1774" i="33"/>
  <c r="Q1774" i="33"/>
  <c r="AC1773" i="33"/>
  <c r="AB1773" i="33"/>
  <c r="U1773" i="33"/>
  <c r="Q1773" i="33"/>
  <c r="S1773" i="33" s="1"/>
  <c r="T1773" i="33" s="1"/>
  <c r="AC1772" i="33"/>
  <c r="AB1772" i="33"/>
  <c r="U1772" i="33" s="1"/>
  <c r="Q1772" i="33"/>
  <c r="R1772" i="33" s="1"/>
  <c r="AC1771" i="33"/>
  <c r="AB1771" i="33"/>
  <c r="U1771" i="33" s="1"/>
  <c r="Q1771" i="33"/>
  <c r="R1771" i="33" s="1"/>
  <c r="AC1770" i="33"/>
  <c r="AB1770" i="33"/>
  <c r="U1770" i="33" s="1"/>
  <c r="Q1770" i="33"/>
  <c r="R1770" i="33" s="1"/>
  <c r="AC1769" i="33"/>
  <c r="AB1769" i="33"/>
  <c r="U1769" i="33" s="1"/>
  <c r="Q1769" i="33"/>
  <c r="S1769" i="33" s="1"/>
  <c r="T1769" i="33" s="1"/>
  <c r="AC1768" i="33"/>
  <c r="AB1768" i="33"/>
  <c r="U1768" i="33" s="1"/>
  <c r="Q1768" i="33"/>
  <c r="AC1767" i="33"/>
  <c r="AB1767" i="33"/>
  <c r="U1767" i="33"/>
  <c r="Q1767" i="33"/>
  <c r="AC1766" i="33"/>
  <c r="AB1766" i="33"/>
  <c r="U1766" i="33"/>
  <c r="Q1766" i="33"/>
  <c r="R1766" i="33" s="1"/>
  <c r="AC1765" i="33"/>
  <c r="AB1765" i="33"/>
  <c r="U1765" i="33" s="1"/>
  <c r="Q1765" i="33"/>
  <c r="AC1764" i="33"/>
  <c r="AB1764" i="33"/>
  <c r="U1764" i="33" s="1"/>
  <c r="Q1764" i="33"/>
  <c r="R1764" i="33" s="1"/>
  <c r="AC1763" i="33"/>
  <c r="AB1763" i="33"/>
  <c r="U1763" i="33" s="1"/>
  <c r="Q1763" i="33"/>
  <c r="S1763" i="33" s="1"/>
  <c r="T1763" i="33" s="1"/>
  <c r="AC1762" i="33"/>
  <c r="AB1762" i="33"/>
  <c r="U1762" i="33" s="1"/>
  <c r="Q1762" i="33"/>
  <c r="R1762" i="33" s="1"/>
  <c r="AC1761" i="33"/>
  <c r="AB1761" i="33"/>
  <c r="U1761" i="33" s="1"/>
  <c r="Q1761" i="33"/>
  <c r="S1761" i="33" s="1"/>
  <c r="T1761" i="33" s="1"/>
  <c r="AC1760" i="33"/>
  <c r="AB1760" i="33"/>
  <c r="U1760" i="33" s="1"/>
  <c r="Q1760" i="33"/>
  <c r="R1760" i="33" s="1"/>
  <c r="AC1759" i="33"/>
  <c r="AB1759" i="33"/>
  <c r="U1759" i="33" s="1"/>
  <c r="Q1759" i="33"/>
  <c r="S1759" i="33" s="1"/>
  <c r="T1759" i="33" s="1"/>
  <c r="AC1758" i="33"/>
  <c r="AB1758" i="33"/>
  <c r="U1758" i="33" s="1"/>
  <c r="Q1758" i="33"/>
  <c r="AC1757" i="33"/>
  <c r="AB1757" i="33"/>
  <c r="U1757" i="33" s="1"/>
  <c r="Q1757" i="33"/>
  <c r="S1757" i="33" s="1"/>
  <c r="T1757" i="33" s="1"/>
  <c r="AC1756" i="33"/>
  <c r="AB1756" i="33"/>
  <c r="U1756" i="33" s="1"/>
  <c r="Q1756" i="33"/>
  <c r="AC1755" i="33"/>
  <c r="AB1755" i="33"/>
  <c r="U1755" i="33" s="1"/>
  <c r="Q1755" i="33"/>
  <c r="S1755" i="33" s="1"/>
  <c r="T1755" i="33" s="1"/>
  <c r="AC1754" i="33"/>
  <c r="AB1754" i="33"/>
  <c r="U1754" i="33" s="1"/>
  <c r="Q1754" i="33"/>
  <c r="R1754" i="33" s="1"/>
  <c r="AC1753" i="33"/>
  <c r="AB1753" i="33"/>
  <c r="U1753" i="33" s="1"/>
  <c r="Q1753" i="33"/>
  <c r="S1753" i="33" s="1"/>
  <c r="T1753" i="33" s="1"/>
  <c r="AC1752" i="33"/>
  <c r="AB1752" i="33"/>
  <c r="U1752" i="33" s="1"/>
  <c r="Q1752" i="33"/>
  <c r="R1752" i="33" s="1"/>
  <c r="AC1751" i="33"/>
  <c r="AB1751" i="33"/>
  <c r="U1751" i="33" s="1"/>
  <c r="Q1751" i="33"/>
  <c r="S1751" i="33" s="1"/>
  <c r="T1751" i="33" s="1"/>
  <c r="AC1750" i="33"/>
  <c r="AB1750" i="33"/>
  <c r="U1750" i="33" s="1"/>
  <c r="Q1750" i="33"/>
  <c r="R1750" i="33" s="1"/>
  <c r="AC1749" i="33"/>
  <c r="AB1749" i="33"/>
  <c r="U1749" i="33" s="1"/>
  <c r="Q1749" i="33"/>
  <c r="AC1748" i="33"/>
  <c r="AB1748" i="33"/>
  <c r="U1748" i="33" s="1"/>
  <c r="Q1748" i="33"/>
  <c r="AC1747" i="33"/>
  <c r="AB1747" i="33"/>
  <c r="U1747" i="33" s="1"/>
  <c r="Q1747" i="33"/>
  <c r="S1747" i="33" s="1"/>
  <c r="T1747" i="33" s="1"/>
  <c r="AC1746" i="33"/>
  <c r="AB1746" i="33"/>
  <c r="U1746" i="33" s="1"/>
  <c r="Q1746" i="33"/>
  <c r="R1746" i="33" s="1"/>
  <c r="AC1745" i="33"/>
  <c r="AB1745" i="33"/>
  <c r="U1745" i="33" s="1"/>
  <c r="Q1745" i="33"/>
  <c r="S1745" i="33" s="1"/>
  <c r="T1745" i="33" s="1"/>
  <c r="AC1744" i="33"/>
  <c r="AB1744" i="33"/>
  <c r="U1744" i="33" s="1"/>
  <c r="Q1744" i="33"/>
  <c r="AC1743" i="33"/>
  <c r="AB1743" i="33"/>
  <c r="U1743" i="33" s="1"/>
  <c r="Q1743" i="33"/>
  <c r="S1743" i="33" s="1"/>
  <c r="T1743" i="33" s="1"/>
  <c r="AC1742" i="33"/>
  <c r="AB1742" i="33"/>
  <c r="U1742" i="33" s="1"/>
  <c r="Q1742" i="33"/>
  <c r="AC1741" i="33"/>
  <c r="AB1741" i="33"/>
  <c r="U1741" i="33" s="1"/>
  <c r="Q1741" i="33"/>
  <c r="AC1740" i="33"/>
  <c r="AB1740" i="33"/>
  <c r="U1740" i="33" s="1"/>
  <c r="Q1740" i="33"/>
  <c r="R1740" i="33" s="1"/>
  <c r="AC1739" i="33"/>
  <c r="AB1739" i="33"/>
  <c r="U1739" i="33" s="1"/>
  <c r="S1739" i="33"/>
  <c r="T1739" i="33" s="1"/>
  <c r="Q1739" i="33"/>
  <c r="R1739" i="33" s="1"/>
  <c r="AC1738" i="33"/>
  <c r="AB1738" i="33"/>
  <c r="U1738" i="33" s="1"/>
  <c r="Q1738" i="33"/>
  <c r="R1738" i="33" s="1"/>
  <c r="AC1737" i="33"/>
  <c r="AB1737" i="33"/>
  <c r="U1737" i="33" s="1"/>
  <c r="Q1737" i="33"/>
  <c r="S1737" i="33" s="1"/>
  <c r="T1737" i="33" s="1"/>
  <c r="AC1736" i="33"/>
  <c r="AB1736" i="33"/>
  <c r="U1736" i="33" s="1"/>
  <c r="Q1736" i="33"/>
  <c r="R1736" i="33" s="1"/>
  <c r="AC1735" i="33"/>
  <c r="AB1735" i="33"/>
  <c r="U1735" i="33" s="1"/>
  <c r="Q1735" i="33"/>
  <c r="R1735" i="33" s="1"/>
  <c r="AC1734" i="33"/>
  <c r="AB1734" i="33"/>
  <c r="U1734" i="33" s="1"/>
  <c r="Q1734" i="33"/>
  <c r="AC1733" i="33"/>
  <c r="AB1733" i="33"/>
  <c r="U1733" i="33" s="1"/>
  <c r="Q1733" i="33"/>
  <c r="AC1732" i="33"/>
  <c r="AB1732" i="33"/>
  <c r="U1732" i="33" s="1"/>
  <c r="Q1732" i="33"/>
  <c r="R1732" i="33" s="1"/>
  <c r="AC1731" i="33"/>
  <c r="AB1731" i="33"/>
  <c r="U1731" i="33" s="1"/>
  <c r="Q1731" i="33"/>
  <c r="R1731" i="33" s="1"/>
  <c r="AC1730" i="33"/>
  <c r="AB1730" i="33"/>
  <c r="U1730" i="33" s="1"/>
  <c r="Q1730" i="33"/>
  <c r="R1730" i="33" s="1"/>
  <c r="AC1729" i="33"/>
  <c r="AB1729" i="33"/>
  <c r="U1729" i="33" s="1"/>
  <c r="Q1729" i="33"/>
  <c r="S1729" i="33" s="1"/>
  <c r="T1729" i="33" s="1"/>
  <c r="AC1728" i="33"/>
  <c r="AB1728" i="33"/>
  <c r="U1728" i="33" s="1"/>
  <c r="Q1728" i="33"/>
  <c r="AC1727" i="33"/>
  <c r="AB1727" i="33"/>
  <c r="U1727" i="33" s="1"/>
  <c r="Q1727" i="33"/>
  <c r="S1727" i="33" s="1"/>
  <c r="T1727" i="33" s="1"/>
  <c r="AC1726" i="33"/>
  <c r="AB1726" i="33"/>
  <c r="U1726" i="33" s="1"/>
  <c r="Q1726" i="33"/>
  <c r="AC1725" i="33"/>
  <c r="AB1725" i="33"/>
  <c r="U1725" i="33" s="1"/>
  <c r="Q1725" i="33"/>
  <c r="S1725" i="33" s="1"/>
  <c r="T1725" i="33" s="1"/>
  <c r="AC1724" i="33"/>
  <c r="AB1724" i="33"/>
  <c r="U1724" i="33" s="1"/>
  <c r="Q1724" i="33"/>
  <c r="R1724" i="33" s="1"/>
  <c r="AC1723" i="33"/>
  <c r="AB1723" i="33"/>
  <c r="U1723" i="33" s="1"/>
  <c r="Q1723" i="33"/>
  <c r="R1723" i="33" s="1"/>
  <c r="AC1722" i="33"/>
  <c r="AB1722" i="33"/>
  <c r="U1722" i="33" s="1"/>
  <c r="Q1722" i="33"/>
  <c r="R1722" i="33" s="1"/>
  <c r="AC1721" i="33"/>
  <c r="AB1721" i="33"/>
  <c r="U1721" i="33" s="1"/>
  <c r="Q1721" i="33"/>
  <c r="S1721" i="33" s="1"/>
  <c r="T1721" i="33" s="1"/>
  <c r="AC1720" i="33"/>
  <c r="AB1720" i="33"/>
  <c r="U1720" i="33" s="1"/>
  <c r="Q1720" i="33"/>
  <c r="R1720" i="33" s="1"/>
  <c r="AC1719" i="33"/>
  <c r="AB1719" i="33"/>
  <c r="U1719" i="33" s="1"/>
  <c r="Q1719" i="33"/>
  <c r="R1719" i="33" s="1"/>
  <c r="AC1718" i="33"/>
  <c r="AB1718" i="33"/>
  <c r="U1718" i="33" s="1"/>
  <c r="Q1718" i="33"/>
  <c r="R1718" i="33" s="1"/>
  <c r="AC1717" i="33"/>
  <c r="AB1717" i="33"/>
  <c r="U1717" i="33" s="1"/>
  <c r="Q1717" i="33"/>
  <c r="AC1716" i="33"/>
  <c r="AB1716" i="33"/>
  <c r="U1716" i="33" s="1"/>
  <c r="Q1716" i="33"/>
  <c r="R1716" i="33" s="1"/>
  <c r="AC1715" i="33"/>
  <c r="AB1715" i="33"/>
  <c r="U1715" i="33" s="1"/>
  <c r="Q1715" i="33"/>
  <c r="R1715" i="33" s="1"/>
  <c r="AC1714" i="33"/>
  <c r="AB1714" i="33"/>
  <c r="U1714" i="33" s="1"/>
  <c r="Q1714" i="33"/>
  <c r="R1714" i="33" s="1"/>
  <c r="AC1713" i="33"/>
  <c r="AB1713" i="33"/>
  <c r="U1713" i="33" s="1"/>
  <c r="Q1713" i="33"/>
  <c r="S1713" i="33" s="1"/>
  <c r="T1713" i="33" s="1"/>
  <c r="AC1712" i="33"/>
  <c r="AB1712" i="33"/>
  <c r="U1712" i="33" s="1"/>
  <c r="Q1712" i="33"/>
  <c r="R1712" i="33" s="1"/>
  <c r="AC1711" i="33"/>
  <c r="AB1711" i="33"/>
  <c r="U1711" i="33" s="1"/>
  <c r="Q1711" i="33"/>
  <c r="AC1710" i="33"/>
  <c r="AB1710" i="33"/>
  <c r="U1710" i="33" s="1"/>
  <c r="Q1710" i="33"/>
  <c r="AC1709" i="33"/>
  <c r="AB1709" i="33"/>
  <c r="U1709" i="33" s="1"/>
  <c r="Q1709" i="33"/>
  <c r="AC1708" i="33"/>
  <c r="AB1708" i="33"/>
  <c r="U1708" i="33" s="1"/>
  <c r="Q1708" i="33"/>
  <c r="R1708" i="33" s="1"/>
  <c r="AC1707" i="33"/>
  <c r="AB1707" i="33"/>
  <c r="U1707" i="33" s="1"/>
  <c r="Q1707" i="33"/>
  <c r="R1707" i="33" s="1"/>
  <c r="AC1706" i="33"/>
  <c r="AB1706" i="33"/>
  <c r="U1706" i="33" s="1"/>
  <c r="Q1706" i="33"/>
  <c r="R1706" i="33" s="1"/>
  <c r="AC1705" i="33"/>
  <c r="AB1705" i="33"/>
  <c r="U1705" i="33" s="1"/>
  <c r="Q1705" i="33"/>
  <c r="S1705" i="33" s="1"/>
  <c r="T1705" i="33" s="1"/>
  <c r="AC1704" i="33"/>
  <c r="AB1704" i="33"/>
  <c r="U1704" i="33" s="1"/>
  <c r="Q1704" i="33"/>
  <c r="R1704" i="33" s="1"/>
  <c r="AC1703" i="33"/>
  <c r="AB1703" i="33"/>
  <c r="U1703" i="33" s="1"/>
  <c r="Q1703" i="33"/>
  <c r="S1703" i="33" s="1"/>
  <c r="T1703" i="33" s="1"/>
  <c r="AC1702" i="33"/>
  <c r="AB1702" i="33"/>
  <c r="U1702" i="33"/>
  <c r="Q1702" i="33"/>
  <c r="AC1701" i="33"/>
  <c r="AB1701" i="33"/>
  <c r="U1701" i="33" s="1"/>
  <c r="Q1701" i="33"/>
  <c r="AC1700" i="33"/>
  <c r="AB1700" i="33"/>
  <c r="U1700" i="33" s="1"/>
  <c r="Q1700" i="33"/>
  <c r="R1700" i="33" s="1"/>
  <c r="AC1699" i="33"/>
  <c r="AB1699" i="33"/>
  <c r="U1699" i="33" s="1"/>
  <c r="Q1699" i="33"/>
  <c r="S1699" i="33" s="1"/>
  <c r="T1699" i="33" s="1"/>
  <c r="AC1698" i="33"/>
  <c r="AB1698" i="33"/>
  <c r="U1698" i="33" s="1"/>
  <c r="Q1698" i="33"/>
  <c r="R1698" i="33" s="1"/>
  <c r="AC1697" i="33"/>
  <c r="AB1697" i="33"/>
  <c r="U1697" i="33"/>
  <c r="Q1697" i="33"/>
  <c r="S1697" i="33" s="1"/>
  <c r="T1697" i="33" s="1"/>
  <c r="AC1696" i="33"/>
  <c r="AB1696" i="33"/>
  <c r="U1696" i="33"/>
  <c r="Q1696" i="33"/>
  <c r="R1696" i="33" s="1"/>
  <c r="AC1695" i="33"/>
  <c r="AB1695" i="33"/>
  <c r="U1695" i="33" s="1"/>
  <c r="Q1695" i="33"/>
  <c r="R1695" i="33" s="1"/>
  <c r="AC1694" i="33"/>
  <c r="AB1694" i="33"/>
  <c r="U1694" i="33" s="1"/>
  <c r="Q1694" i="33"/>
  <c r="AC1693" i="33"/>
  <c r="AB1693" i="33"/>
  <c r="U1693" i="33" s="1"/>
  <c r="Q1693" i="33"/>
  <c r="S1693" i="33" s="1"/>
  <c r="P1693" i="33"/>
  <c r="AC1692" i="33"/>
  <c r="AB1692" i="33"/>
  <c r="U1692" i="33" s="1"/>
  <c r="Q1692" i="33"/>
  <c r="S1692" i="33" s="1"/>
  <c r="T1692" i="33" s="1"/>
  <c r="AC1691" i="33"/>
  <c r="AB1691" i="33"/>
  <c r="U1691" i="33" s="1"/>
  <c r="Q1691" i="33"/>
  <c r="R1691" i="33" s="1"/>
  <c r="AC1690" i="33"/>
  <c r="AB1690" i="33"/>
  <c r="U1690" i="33" s="1"/>
  <c r="Q1690" i="33"/>
  <c r="AC1689" i="33"/>
  <c r="AB1689" i="33"/>
  <c r="U1689" i="33" s="1"/>
  <c r="Q1689" i="33"/>
  <c r="S1689" i="33" s="1"/>
  <c r="AC1688" i="33"/>
  <c r="AB1688" i="33"/>
  <c r="U1688" i="33" s="1"/>
  <c r="Q1688" i="33"/>
  <c r="S1688" i="33" s="1"/>
  <c r="T1688" i="33" s="1"/>
  <c r="AC1687" i="33"/>
  <c r="AB1687" i="33"/>
  <c r="U1687" i="33" s="1"/>
  <c r="Q1687" i="33"/>
  <c r="R1687" i="33" s="1"/>
  <c r="AC1686" i="33"/>
  <c r="AB1686" i="33"/>
  <c r="U1686" i="33" s="1"/>
  <c r="Q1686" i="33"/>
  <c r="S1686" i="33" s="1"/>
  <c r="T1686" i="33" s="1"/>
  <c r="AC1685" i="33"/>
  <c r="AB1685" i="33"/>
  <c r="U1685" i="33" s="1"/>
  <c r="Q1685" i="33"/>
  <c r="R1685" i="33" s="1"/>
  <c r="AC1684" i="33"/>
  <c r="AB1684" i="33"/>
  <c r="U1684" i="33" s="1"/>
  <c r="Q1684" i="33"/>
  <c r="AC1683" i="33"/>
  <c r="AB1683" i="33"/>
  <c r="U1683" i="33" s="1"/>
  <c r="Q1683" i="33"/>
  <c r="AC1682" i="33"/>
  <c r="AB1682" i="33"/>
  <c r="U1682" i="33" s="1"/>
  <c r="Q1682" i="33"/>
  <c r="AC1681" i="33"/>
  <c r="AB1681" i="33"/>
  <c r="U1681" i="33" s="1"/>
  <c r="Q1681" i="33"/>
  <c r="AC1680" i="33"/>
  <c r="AB1680" i="33"/>
  <c r="U1680" i="33" s="1"/>
  <c r="Q1680" i="33"/>
  <c r="AC1679" i="33"/>
  <c r="AB1679" i="33"/>
  <c r="U1679" i="33" s="1"/>
  <c r="Q1679" i="33"/>
  <c r="AC1678" i="33"/>
  <c r="AB1678" i="33"/>
  <c r="U1678" i="33" s="1"/>
  <c r="Q1678" i="33"/>
  <c r="AC1677" i="33"/>
  <c r="AB1677" i="33"/>
  <c r="U1677" i="33" s="1"/>
  <c r="Q1677" i="33"/>
  <c r="AC1676" i="33"/>
  <c r="AB1676" i="33"/>
  <c r="U1676" i="33" s="1"/>
  <c r="Q1676" i="33"/>
  <c r="S1676" i="33" s="1"/>
  <c r="T1676" i="33" s="1"/>
  <c r="AC1675" i="33"/>
  <c r="AB1675" i="33"/>
  <c r="U1675" i="33" s="1"/>
  <c r="Q1675" i="33"/>
  <c r="S1675" i="33" s="1"/>
  <c r="T1675" i="33" s="1"/>
  <c r="AC1674" i="33"/>
  <c r="AB1674" i="33"/>
  <c r="U1674" i="33" s="1"/>
  <c r="Q1674" i="33"/>
  <c r="AC1673" i="33"/>
  <c r="AB1673" i="33"/>
  <c r="U1673" i="33" s="1"/>
  <c r="Q1673" i="33"/>
  <c r="AC1672" i="33"/>
  <c r="AB1672" i="33"/>
  <c r="U1672" i="33" s="1"/>
  <c r="Q1672" i="33"/>
  <c r="AC1671" i="33"/>
  <c r="AB1671" i="33"/>
  <c r="U1671" i="33" s="1"/>
  <c r="Q1671" i="33"/>
  <c r="AC1670" i="33"/>
  <c r="AB1670" i="33"/>
  <c r="U1670" i="33" s="1"/>
  <c r="Q1670" i="33"/>
  <c r="S1670" i="33" s="1"/>
  <c r="T1670" i="33" s="1"/>
  <c r="AC1669" i="33"/>
  <c r="AB1669" i="33"/>
  <c r="U1669" i="33" s="1"/>
  <c r="Q1669" i="33"/>
  <c r="AC1668" i="33"/>
  <c r="AB1668" i="33"/>
  <c r="U1668" i="33" s="1"/>
  <c r="R1668" i="33"/>
  <c r="Q1668" i="33"/>
  <c r="S1668" i="33" s="1"/>
  <c r="T1668" i="33" s="1"/>
  <c r="AC1667" i="33"/>
  <c r="AB1667" i="33"/>
  <c r="U1667" i="33" s="1"/>
  <c r="S1667" i="33"/>
  <c r="T1667" i="33" s="1"/>
  <c r="Q1667" i="33"/>
  <c r="R1667" i="33" s="1"/>
  <c r="AC1666" i="33"/>
  <c r="AB1666" i="33"/>
  <c r="U1666" i="33" s="1"/>
  <c r="Q1666" i="33"/>
  <c r="AC1665" i="33"/>
  <c r="AB1665" i="33"/>
  <c r="U1665" i="33" s="1"/>
  <c r="Q1665" i="33"/>
  <c r="AC1664" i="33"/>
  <c r="AB1664" i="33"/>
  <c r="U1664" i="33" s="1"/>
  <c r="Q1664" i="33"/>
  <c r="S1664" i="33" s="1"/>
  <c r="T1664" i="33" s="1"/>
  <c r="AC1663" i="33"/>
  <c r="AB1663" i="33"/>
  <c r="U1663" i="33" s="1"/>
  <c r="Q1663" i="33"/>
  <c r="R1663" i="33" s="1"/>
  <c r="AC1662" i="33"/>
  <c r="AB1662" i="33"/>
  <c r="U1662" i="33" s="1"/>
  <c r="Q1662" i="33"/>
  <c r="AC1661" i="33"/>
  <c r="AB1661" i="33"/>
  <c r="U1661" i="33" s="1"/>
  <c r="Q1661" i="33"/>
  <c r="R1661" i="33" s="1"/>
  <c r="AC1660" i="33"/>
  <c r="AB1660" i="33"/>
  <c r="U1660" i="33" s="1"/>
  <c r="Q1660" i="33"/>
  <c r="S1660" i="33" s="1"/>
  <c r="T1660" i="33" s="1"/>
  <c r="AC1659" i="33"/>
  <c r="AB1659" i="33"/>
  <c r="U1659" i="33" s="1"/>
  <c r="Q1659" i="33"/>
  <c r="AC1658" i="33"/>
  <c r="AB1658" i="33"/>
  <c r="U1658" i="33" s="1"/>
  <c r="Q1658" i="33"/>
  <c r="AC1657" i="33"/>
  <c r="AB1657" i="33"/>
  <c r="U1657" i="33" s="1"/>
  <c r="Q1657" i="33"/>
  <c r="AC1656" i="33"/>
  <c r="AB1656" i="33"/>
  <c r="U1656" i="33" s="1"/>
  <c r="Q1656" i="33"/>
  <c r="AC1655" i="33"/>
  <c r="AB1655" i="33"/>
  <c r="U1655" i="33" s="1"/>
  <c r="Q1655" i="33"/>
  <c r="AC1654" i="33"/>
  <c r="AB1654" i="33"/>
  <c r="U1654" i="33" s="1"/>
  <c r="Q1654" i="33"/>
  <c r="S1654" i="33" s="1"/>
  <c r="T1654" i="33" s="1"/>
  <c r="AC1653" i="33"/>
  <c r="AB1653" i="33"/>
  <c r="U1653" i="33" s="1"/>
  <c r="Q1653" i="33"/>
  <c r="S1653" i="33" s="1"/>
  <c r="T1653" i="33" s="1"/>
  <c r="AC1652" i="33"/>
  <c r="AB1652" i="33"/>
  <c r="U1652" i="33" s="1"/>
  <c r="Q1652" i="33"/>
  <c r="AC1651" i="33"/>
  <c r="AB1651" i="33"/>
  <c r="U1651" i="33" s="1"/>
  <c r="Q1651" i="33"/>
  <c r="R1651" i="33" s="1"/>
  <c r="AC1650" i="33"/>
  <c r="AB1650" i="33"/>
  <c r="U1650" i="33" s="1"/>
  <c r="Q1650" i="33"/>
  <c r="AC1649" i="33"/>
  <c r="AB1649" i="33"/>
  <c r="U1649" i="33" s="1"/>
  <c r="Q1649" i="33"/>
  <c r="AC1648" i="33"/>
  <c r="AB1648" i="33"/>
  <c r="U1648" i="33" s="1"/>
  <c r="Q1648" i="33"/>
  <c r="R1648" i="33" s="1"/>
  <c r="AC1647" i="33"/>
  <c r="AB1647" i="33"/>
  <c r="U1647" i="33" s="1"/>
  <c r="Q1647" i="33"/>
  <c r="R1647" i="33" s="1"/>
  <c r="AB1646" i="33"/>
  <c r="U1646" i="33"/>
  <c r="Q1646" i="33"/>
  <c r="S1646" i="33" s="1"/>
  <c r="P1646" i="33"/>
  <c r="AC1646" i="33" s="1"/>
  <c r="AC1645" i="33"/>
  <c r="AB1645" i="33"/>
  <c r="U1645" i="33" s="1"/>
  <c r="Q1645" i="33"/>
  <c r="AC1644" i="33"/>
  <c r="AB1644" i="33"/>
  <c r="U1644" i="33" s="1"/>
  <c r="Q1644" i="33"/>
  <c r="AC1643" i="33"/>
  <c r="AB1643" i="33"/>
  <c r="U1643" i="33" s="1"/>
  <c r="Q1643" i="33"/>
  <c r="AC1642" i="33"/>
  <c r="AB1642" i="33"/>
  <c r="U1642" i="33" s="1"/>
  <c r="Q1642" i="33"/>
  <c r="AC1641" i="33"/>
  <c r="AB1641" i="33"/>
  <c r="U1641" i="33" s="1"/>
  <c r="Q1641" i="33"/>
  <c r="S1641" i="33" s="1"/>
  <c r="T1641" i="33" s="1"/>
  <c r="AC1640" i="33"/>
  <c r="AB1640" i="33"/>
  <c r="U1640" i="33" s="1"/>
  <c r="S1640" i="33"/>
  <c r="Q1640" i="33"/>
  <c r="R1640" i="33" s="1"/>
  <c r="AC1639" i="33"/>
  <c r="AB1639" i="33"/>
  <c r="U1639" i="33" s="1"/>
  <c r="Q1639" i="33"/>
  <c r="AB1638" i="33"/>
  <c r="U1638" i="33" s="1"/>
  <c r="Q1638" i="33"/>
  <c r="P1638" i="33"/>
  <c r="AC1637" i="33"/>
  <c r="AB1637" i="33"/>
  <c r="U1637" i="33" s="1"/>
  <c r="Q1637" i="33"/>
  <c r="R1637" i="33" s="1"/>
  <c r="AC1636" i="33"/>
  <c r="AB1636" i="33"/>
  <c r="U1636" i="33" s="1"/>
  <c r="Q1636" i="33"/>
  <c r="AC1635" i="33"/>
  <c r="AB1635" i="33"/>
  <c r="U1635" i="33" s="1"/>
  <c r="Q1635" i="33"/>
  <c r="AC1634" i="33"/>
  <c r="AB1634" i="33"/>
  <c r="U1634" i="33" s="1"/>
  <c r="Q1634" i="33"/>
  <c r="R1634" i="33" s="1"/>
  <c r="AC1633" i="33"/>
  <c r="AB1633" i="33"/>
  <c r="U1633" i="33" s="1"/>
  <c r="Q1633" i="33"/>
  <c r="AC1632" i="33"/>
  <c r="AB1632" i="33"/>
  <c r="U1632" i="33" s="1"/>
  <c r="Q1632" i="33"/>
  <c r="AC1631" i="33"/>
  <c r="AB1631" i="33"/>
  <c r="U1631" i="33" s="1"/>
  <c r="Q1631" i="33"/>
  <c r="AC1630" i="33"/>
  <c r="AB1630" i="33"/>
  <c r="U1630" i="33" s="1"/>
  <c r="Q1630" i="33"/>
  <c r="R1630" i="33" s="1"/>
  <c r="AC1629" i="33"/>
  <c r="AB1629" i="33"/>
  <c r="U1629" i="33" s="1"/>
  <c r="Q1629" i="33"/>
  <c r="S1629" i="33" s="1"/>
  <c r="T1629" i="33" s="1"/>
  <c r="AC1628" i="33"/>
  <c r="AB1628" i="33"/>
  <c r="U1628" i="33" s="1"/>
  <c r="Q1628" i="33"/>
  <c r="AC1627" i="33"/>
  <c r="AB1627" i="33"/>
  <c r="U1627" i="33" s="1"/>
  <c r="Q1627" i="33"/>
  <c r="AC1626" i="33"/>
  <c r="AB1626" i="33"/>
  <c r="U1626" i="33" s="1"/>
  <c r="Q1626" i="33"/>
  <c r="R1626" i="33" s="1"/>
  <c r="AC1625" i="33"/>
  <c r="AB1625" i="33"/>
  <c r="U1625" i="33" s="1"/>
  <c r="Q1625" i="33"/>
  <c r="S1625" i="33" s="1"/>
  <c r="T1625" i="33" s="1"/>
  <c r="AC1624" i="33"/>
  <c r="AB1624" i="33"/>
  <c r="U1624" i="33" s="1"/>
  <c r="Q1624" i="33"/>
  <c r="AC1623" i="33"/>
  <c r="AB1623" i="33"/>
  <c r="U1623" i="33" s="1"/>
  <c r="Q1623" i="33"/>
  <c r="AC1622" i="33"/>
  <c r="AB1622" i="33"/>
  <c r="U1622" i="33" s="1"/>
  <c r="Q1622" i="33"/>
  <c r="R1622" i="33" s="1"/>
  <c r="AC1621" i="33"/>
  <c r="AB1621" i="33"/>
  <c r="U1621" i="33" s="1"/>
  <c r="Q1621" i="33"/>
  <c r="R1621" i="33" s="1"/>
  <c r="AC1620" i="33"/>
  <c r="AB1620" i="33"/>
  <c r="U1620" i="33" s="1"/>
  <c r="Q1620" i="33"/>
  <c r="AC1619" i="33"/>
  <c r="AB1619" i="33"/>
  <c r="U1619" i="33" s="1"/>
  <c r="Q1619" i="33"/>
  <c r="AC1618" i="33"/>
  <c r="AB1618" i="33"/>
  <c r="U1618" i="33" s="1"/>
  <c r="Q1618" i="33"/>
  <c r="R1618" i="33" s="1"/>
  <c r="AB1617" i="33"/>
  <c r="U1617" i="33" s="1"/>
  <c r="Q1617" i="33"/>
  <c r="R1617" i="33" s="1"/>
  <c r="P1617" i="33"/>
  <c r="AC1617" i="33" s="1"/>
  <c r="AC1616" i="33"/>
  <c r="AB1616" i="33"/>
  <c r="U1616" i="33" s="1"/>
  <c r="Q1616" i="33"/>
  <c r="AC1615" i="33"/>
  <c r="AB1615" i="33"/>
  <c r="U1615" i="33" s="1"/>
  <c r="Q1615" i="33"/>
  <c r="AC1614" i="33"/>
  <c r="AB1614" i="33"/>
  <c r="U1614" i="33" s="1"/>
  <c r="Q1614" i="33"/>
  <c r="S1614" i="33" s="1"/>
  <c r="T1614" i="33" s="1"/>
  <c r="AB1613" i="33"/>
  <c r="U1613" i="33" s="1"/>
  <c r="Q1613" i="33"/>
  <c r="R1613" i="33" s="1"/>
  <c r="P1613" i="33"/>
  <c r="AC1612" i="33"/>
  <c r="AB1612" i="33"/>
  <c r="U1612" i="33" s="1"/>
  <c r="Q1612" i="33"/>
  <c r="AC1611" i="33"/>
  <c r="AB1611" i="33"/>
  <c r="U1611" i="33" s="1"/>
  <c r="Q1611" i="33"/>
  <c r="R1611" i="33" s="1"/>
  <c r="AC1610" i="33"/>
  <c r="AB1610" i="33"/>
  <c r="U1610" i="33" s="1"/>
  <c r="Q1610" i="33"/>
  <c r="R1610" i="33" s="1"/>
  <c r="AC1609" i="33"/>
  <c r="AB1609" i="33"/>
  <c r="U1609" i="33" s="1"/>
  <c r="Q1609" i="33"/>
  <c r="AC1608" i="33"/>
  <c r="AB1608" i="33"/>
  <c r="U1608" i="33" s="1"/>
  <c r="Q1608" i="33"/>
  <c r="AC1607" i="33"/>
  <c r="AB1607" i="33"/>
  <c r="U1607" i="33" s="1"/>
  <c r="Q1607" i="33"/>
  <c r="R1607" i="33" s="1"/>
  <c r="AC1606" i="33"/>
  <c r="AB1606" i="33"/>
  <c r="U1606" i="33" s="1"/>
  <c r="Q1606" i="33"/>
  <c r="R1606" i="33" s="1"/>
  <c r="AC1605" i="33"/>
  <c r="AB1605" i="33"/>
  <c r="U1605" i="33" s="1"/>
  <c r="Q1605" i="33"/>
  <c r="R1605" i="33" s="1"/>
  <c r="AC1604" i="33"/>
  <c r="AB1604" i="33"/>
  <c r="U1604" i="33" s="1"/>
  <c r="Q1604" i="33"/>
  <c r="S1604" i="33" s="1"/>
  <c r="T1604" i="33" s="1"/>
  <c r="AC1603" i="33"/>
  <c r="AB1603" i="33"/>
  <c r="U1603" i="33" s="1"/>
  <c r="Q1603" i="33"/>
  <c r="R1603" i="33" s="1"/>
  <c r="AC1602" i="33"/>
  <c r="AB1602" i="33"/>
  <c r="U1602" i="33" s="1"/>
  <c r="Q1602" i="33"/>
  <c r="AC1601" i="33"/>
  <c r="AB1601" i="33"/>
  <c r="U1601" i="33" s="1"/>
  <c r="Q1601" i="33"/>
  <c r="AC1600" i="33"/>
  <c r="AB1600" i="33"/>
  <c r="U1600" i="33" s="1"/>
  <c r="S1600" i="33"/>
  <c r="Q1600" i="33"/>
  <c r="R1600" i="33" s="1"/>
  <c r="AC1599" i="33"/>
  <c r="AB1599" i="33"/>
  <c r="U1599" i="33" s="1"/>
  <c r="Q1599" i="33"/>
  <c r="AC1598" i="33"/>
  <c r="AB1598" i="33"/>
  <c r="U1598" i="33" s="1"/>
  <c r="Q1598" i="33"/>
  <c r="AC1597" i="33"/>
  <c r="AB1597" i="33"/>
  <c r="U1597" i="33" s="1"/>
  <c r="Q1597" i="33"/>
  <c r="AC1596" i="33"/>
  <c r="AB1596" i="33"/>
  <c r="U1596" i="33" s="1"/>
  <c r="Q1596" i="33"/>
  <c r="S1596" i="33" s="1"/>
  <c r="AC1595" i="33"/>
  <c r="AB1595" i="33"/>
  <c r="U1595" i="33" s="1"/>
  <c r="Q1595" i="33"/>
  <c r="AC1594" i="33"/>
  <c r="AB1594" i="33"/>
  <c r="U1594" i="33" s="1"/>
  <c r="Q1594" i="33"/>
  <c r="AC1593" i="33"/>
  <c r="AB1593" i="33"/>
  <c r="U1593" i="33" s="1"/>
  <c r="Q1593" i="33"/>
  <c r="AC1592" i="33"/>
  <c r="AB1592" i="33"/>
  <c r="U1592" i="33" s="1"/>
  <c r="Q1592" i="33"/>
  <c r="AC1591" i="33"/>
  <c r="AB1591" i="33"/>
  <c r="U1591" i="33" s="1"/>
  <c r="Q1591" i="33"/>
  <c r="AC1590" i="33"/>
  <c r="AB1590" i="33"/>
  <c r="U1590" i="33" s="1"/>
  <c r="Q1590" i="33"/>
  <c r="AC1589" i="33"/>
  <c r="AB1589" i="33"/>
  <c r="U1589" i="33" s="1"/>
  <c r="Q1589" i="33"/>
  <c r="AC1588" i="33"/>
  <c r="AB1588" i="33"/>
  <c r="U1588" i="33" s="1"/>
  <c r="Q1588" i="33"/>
  <c r="AC1587" i="33"/>
  <c r="AB1587" i="33"/>
  <c r="U1587" i="33" s="1"/>
  <c r="Q1587" i="33"/>
  <c r="AC1586" i="33"/>
  <c r="AB1586" i="33"/>
  <c r="U1586" i="33" s="1"/>
  <c r="Q1586" i="33"/>
  <c r="AC1585" i="33"/>
  <c r="AB1585" i="33"/>
  <c r="U1585" i="33" s="1"/>
  <c r="Q1585" i="33"/>
  <c r="AC1584" i="33"/>
  <c r="AB1584" i="33"/>
  <c r="U1584" i="33" s="1"/>
  <c r="Q1584" i="33"/>
  <c r="AC1583" i="33"/>
  <c r="AB1583" i="33"/>
  <c r="U1583" i="33" s="1"/>
  <c r="Q1583" i="33"/>
  <c r="AC1582" i="33"/>
  <c r="AB1582" i="33"/>
  <c r="U1582" i="33" s="1"/>
  <c r="Q1582" i="33"/>
  <c r="AC1581" i="33"/>
  <c r="AB1581" i="33"/>
  <c r="U1581" i="33" s="1"/>
  <c r="Q1581" i="33"/>
  <c r="AC1580" i="33"/>
  <c r="AB1580" i="33"/>
  <c r="U1580" i="33" s="1"/>
  <c r="Q1580" i="33"/>
  <c r="AC1579" i="33"/>
  <c r="AB1579" i="33"/>
  <c r="U1579" i="33" s="1"/>
  <c r="Q1579" i="33"/>
  <c r="AC1578" i="33"/>
  <c r="AB1578" i="33"/>
  <c r="U1578" i="33" s="1"/>
  <c r="Q1578" i="33"/>
  <c r="AC1577" i="33"/>
  <c r="AB1577" i="33"/>
  <c r="U1577" i="33" s="1"/>
  <c r="Q1577" i="33"/>
  <c r="AC1576" i="33"/>
  <c r="AB1576" i="33"/>
  <c r="U1576" i="33" s="1"/>
  <c r="Q1576" i="33"/>
  <c r="AC1575" i="33"/>
  <c r="AB1575" i="33"/>
  <c r="U1575" i="33" s="1"/>
  <c r="Q1575" i="33"/>
  <c r="AC1574" i="33"/>
  <c r="AB1574" i="33"/>
  <c r="U1574" i="33" s="1"/>
  <c r="Q1574" i="33"/>
  <c r="AC1573" i="33"/>
  <c r="AB1573" i="33"/>
  <c r="U1573" i="33" s="1"/>
  <c r="Q1573" i="33"/>
  <c r="AC1572" i="33"/>
  <c r="AB1572" i="33"/>
  <c r="U1572" i="33" s="1"/>
  <c r="Q1572" i="33"/>
  <c r="S1572" i="33" s="1"/>
  <c r="T1572" i="33" s="1"/>
  <c r="AC1571" i="33"/>
  <c r="AB1571" i="33"/>
  <c r="U1571" i="33" s="1"/>
  <c r="Q1571" i="33"/>
  <c r="AC1570" i="33"/>
  <c r="AB1570" i="33"/>
  <c r="U1570" i="33" s="1"/>
  <c r="Q1570" i="33"/>
  <c r="AC1569" i="33"/>
  <c r="AB1569" i="33"/>
  <c r="U1569" i="33" s="1"/>
  <c r="Q1569" i="33"/>
  <c r="AC1568" i="33"/>
  <c r="AB1568" i="33"/>
  <c r="U1568" i="33" s="1"/>
  <c r="Q1568" i="33"/>
  <c r="AC1567" i="33"/>
  <c r="AB1567" i="33"/>
  <c r="U1567" i="33" s="1"/>
  <c r="Q1567" i="33"/>
  <c r="AC1566" i="33"/>
  <c r="AB1566" i="33"/>
  <c r="U1566" i="33" s="1"/>
  <c r="Q1566" i="33"/>
  <c r="AC1565" i="33"/>
  <c r="AB1565" i="33"/>
  <c r="U1565" i="33" s="1"/>
  <c r="Q1565" i="33"/>
  <c r="AC1564" i="33"/>
  <c r="AB1564" i="33"/>
  <c r="U1564" i="33" s="1"/>
  <c r="Q1564" i="33"/>
  <c r="S1564" i="33" s="1"/>
  <c r="AC1563" i="33"/>
  <c r="AB1563" i="33"/>
  <c r="U1563" i="33" s="1"/>
  <c r="Q1563" i="33"/>
  <c r="AC1562" i="33"/>
  <c r="AB1562" i="33"/>
  <c r="U1562" i="33" s="1"/>
  <c r="Q1562" i="33"/>
  <c r="AC1561" i="33"/>
  <c r="AB1561" i="33"/>
  <c r="U1561" i="33" s="1"/>
  <c r="Q1561" i="33"/>
  <c r="AC1560" i="33"/>
  <c r="AB1560" i="33"/>
  <c r="U1560" i="33" s="1"/>
  <c r="Q1560" i="33"/>
  <c r="AC1559" i="33"/>
  <c r="AB1559" i="33"/>
  <c r="U1559" i="33" s="1"/>
  <c r="Q1559" i="33"/>
  <c r="AC1558" i="33"/>
  <c r="AB1558" i="33"/>
  <c r="U1558" i="33" s="1"/>
  <c r="Q1558" i="33"/>
  <c r="AC1557" i="33"/>
  <c r="AB1557" i="33"/>
  <c r="U1557" i="33" s="1"/>
  <c r="Q1557" i="33"/>
  <c r="AC1556" i="33"/>
  <c r="AB1556" i="33"/>
  <c r="U1556" i="33" s="1"/>
  <c r="Q1556" i="33"/>
  <c r="R1556" i="33" s="1"/>
  <c r="AC1555" i="33"/>
  <c r="AB1555" i="33"/>
  <c r="U1555" i="33" s="1"/>
  <c r="Q1555" i="33"/>
  <c r="R1555" i="33" s="1"/>
  <c r="AC1554" i="33"/>
  <c r="AB1554" i="33"/>
  <c r="U1554" i="33" s="1"/>
  <c r="Q1554" i="33"/>
  <c r="AC1553" i="33"/>
  <c r="AB1553" i="33"/>
  <c r="U1553" i="33" s="1"/>
  <c r="Q1553" i="33"/>
  <c r="AC1552" i="33"/>
  <c r="AB1552" i="33"/>
  <c r="U1552" i="33" s="1"/>
  <c r="Q1552" i="33"/>
  <c r="R1552" i="33" s="1"/>
  <c r="AC1551" i="33"/>
  <c r="AB1551" i="33"/>
  <c r="U1551" i="33" s="1"/>
  <c r="Q1551" i="33"/>
  <c r="R1551" i="33" s="1"/>
  <c r="AC1550" i="33"/>
  <c r="AB1550" i="33"/>
  <c r="U1550" i="33" s="1"/>
  <c r="Q1550" i="33"/>
  <c r="AC1549" i="33"/>
  <c r="AB1549" i="33"/>
  <c r="U1549" i="33" s="1"/>
  <c r="Q1549" i="33"/>
  <c r="AC1548" i="33"/>
  <c r="AB1548" i="33"/>
  <c r="U1548" i="33" s="1"/>
  <c r="Q1548" i="33"/>
  <c r="AC1547" i="33"/>
  <c r="AB1547" i="33"/>
  <c r="U1547" i="33" s="1"/>
  <c r="Q1547" i="33"/>
  <c r="AC1546" i="33"/>
  <c r="AB1546" i="33"/>
  <c r="U1546" i="33" s="1"/>
  <c r="Q1546" i="33"/>
  <c r="AC1545" i="33"/>
  <c r="AB1545" i="33"/>
  <c r="U1545" i="33" s="1"/>
  <c r="Q1545" i="33"/>
  <c r="AC1544" i="33"/>
  <c r="AB1544" i="33"/>
  <c r="U1544" i="33" s="1"/>
  <c r="Q1544" i="33"/>
  <c r="AC1543" i="33"/>
  <c r="AB1543" i="33"/>
  <c r="U1543" i="33" s="1"/>
  <c r="Q1543" i="33"/>
  <c r="AC1542" i="33"/>
  <c r="AB1542" i="33"/>
  <c r="U1542" i="33" s="1"/>
  <c r="Q1542" i="33"/>
  <c r="R1542" i="33" s="1"/>
  <c r="AC1541" i="33"/>
  <c r="AB1541" i="33"/>
  <c r="U1541" i="33" s="1"/>
  <c r="Q1541" i="33"/>
  <c r="AC1540" i="33"/>
  <c r="AB1540" i="33"/>
  <c r="U1540" i="33" s="1"/>
  <c r="Q1540" i="33"/>
  <c r="AC1539" i="33"/>
  <c r="AB1539" i="33"/>
  <c r="U1539" i="33" s="1"/>
  <c r="Q1539" i="33"/>
  <c r="AC1538" i="33"/>
  <c r="AB1538" i="33"/>
  <c r="U1538" i="33" s="1"/>
  <c r="Q1538" i="33"/>
  <c r="R1538" i="33" s="1"/>
  <c r="AC1537" i="33"/>
  <c r="AB1537" i="33"/>
  <c r="U1537" i="33" s="1"/>
  <c r="Q1537" i="33"/>
  <c r="AC1536" i="33"/>
  <c r="AB1536" i="33"/>
  <c r="U1536" i="33" s="1"/>
  <c r="Q1536" i="33"/>
  <c r="AC1535" i="33"/>
  <c r="AB1535" i="33"/>
  <c r="U1535" i="33" s="1"/>
  <c r="Q1535" i="33"/>
  <c r="AC1534" i="33"/>
  <c r="AB1534" i="33"/>
  <c r="U1534" i="33" s="1"/>
  <c r="Q1534" i="33"/>
  <c r="AC1533" i="33"/>
  <c r="AB1533" i="33"/>
  <c r="U1533" i="33" s="1"/>
  <c r="Q1533" i="33"/>
  <c r="AC1532" i="33"/>
  <c r="AB1532" i="33"/>
  <c r="U1532" i="33" s="1"/>
  <c r="Q1532" i="33"/>
  <c r="AC1531" i="33"/>
  <c r="AB1531" i="33"/>
  <c r="U1531" i="33" s="1"/>
  <c r="Q1531" i="33"/>
  <c r="AC1530" i="33"/>
  <c r="AB1530" i="33"/>
  <c r="U1530" i="33" s="1"/>
  <c r="Q1530" i="33"/>
  <c r="AC1529" i="33"/>
  <c r="AB1529" i="33"/>
  <c r="U1529" i="33" s="1"/>
  <c r="Q1529" i="33"/>
  <c r="S1529" i="33" s="1"/>
  <c r="AC1528" i="33"/>
  <c r="AB1528" i="33"/>
  <c r="U1528" i="33" s="1"/>
  <c r="Q1528" i="33"/>
  <c r="AC1527" i="33"/>
  <c r="AB1527" i="33"/>
  <c r="U1527" i="33" s="1"/>
  <c r="S1527" i="33"/>
  <c r="T1527" i="33" s="1"/>
  <c r="Q1527" i="33"/>
  <c r="R1527" i="33" s="1"/>
  <c r="AC1526" i="33"/>
  <c r="AB1526" i="33"/>
  <c r="U1526" i="33" s="1"/>
  <c r="Q1526" i="33"/>
  <c r="AC1525" i="33"/>
  <c r="AB1525" i="33"/>
  <c r="U1525" i="33" s="1"/>
  <c r="Q1525" i="33"/>
  <c r="AC1524" i="33"/>
  <c r="AB1524" i="33"/>
  <c r="U1524" i="33" s="1"/>
  <c r="Q1524" i="33"/>
  <c r="S1524" i="33" s="1"/>
  <c r="T1524" i="33" s="1"/>
  <c r="AC1523" i="33"/>
  <c r="AB1523" i="33"/>
  <c r="U1523" i="33" s="1"/>
  <c r="Q1523" i="33"/>
  <c r="S1523" i="33" s="1"/>
  <c r="T1523" i="33" s="1"/>
  <c r="AC1522" i="33"/>
  <c r="AB1522" i="33"/>
  <c r="U1522" i="33" s="1"/>
  <c r="Q1522" i="33"/>
  <c r="AC1521" i="33"/>
  <c r="AB1521" i="33"/>
  <c r="U1521" i="33" s="1"/>
  <c r="Q1521" i="33"/>
  <c r="AC1520" i="33"/>
  <c r="AB1520" i="33"/>
  <c r="U1520" i="33" s="1"/>
  <c r="Q1520" i="33"/>
  <c r="AC1519" i="33"/>
  <c r="AB1519" i="33"/>
  <c r="U1519" i="33" s="1"/>
  <c r="Q1519" i="33"/>
  <c r="AC1518" i="33"/>
  <c r="AB1518" i="33"/>
  <c r="U1518" i="33" s="1"/>
  <c r="Q1518" i="33"/>
  <c r="AC1517" i="33"/>
  <c r="AB1517" i="33"/>
  <c r="U1517" i="33" s="1"/>
  <c r="Q1517" i="33"/>
  <c r="AC1516" i="33"/>
  <c r="AB1516" i="33"/>
  <c r="U1516" i="33" s="1"/>
  <c r="Q1516" i="33"/>
  <c r="S1516" i="33" s="1"/>
  <c r="T1516" i="33" s="1"/>
  <c r="AC1515" i="33"/>
  <c r="AB1515" i="33"/>
  <c r="U1515" i="33" s="1"/>
  <c r="Q1515" i="33"/>
  <c r="S1515" i="33" s="1"/>
  <c r="T1515" i="33" s="1"/>
  <c r="AC1514" i="33"/>
  <c r="AB1514" i="33"/>
  <c r="U1514" i="33" s="1"/>
  <c r="Q1514" i="33"/>
  <c r="R1514" i="33" s="1"/>
  <c r="AC1513" i="33"/>
  <c r="AB1513" i="33"/>
  <c r="U1513" i="33" s="1"/>
  <c r="Q1513" i="33"/>
  <c r="S1513" i="33" s="1"/>
  <c r="T1513" i="33" s="1"/>
  <c r="AC1512" i="33"/>
  <c r="AB1512" i="33"/>
  <c r="U1512" i="33" s="1"/>
  <c r="Q1512" i="33"/>
  <c r="S1512" i="33" s="1"/>
  <c r="T1512" i="33" s="1"/>
  <c r="AC1511" i="33"/>
  <c r="AB1511" i="33"/>
  <c r="U1511" i="33" s="1"/>
  <c r="Q1511" i="33"/>
  <c r="S1511" i="33" s="1"/>
  <c r="T1511" i="33" s="1"/>
  <c r="AC1510" i="33"/>
  <c r="AB1510" i="33"/>
  <c r="U1510" i="33" s="1"/>
  <c r="Q1510" i="33"/>
  <c r="R1510" i="33" s="1"/>
  <c r="AC1509" i="33"/>
  <c r="AB1509" i="33"/>
  <c r="U1509" i="33" s="1"/>
  <c r="Q1509" i="33"/>
  <c r="AC1508" i="33"/>
  <c r="AB1508" i="33"/>
  <c r="U1508" i="33" s="1"/>
  <c r="S1508" i="33"/>
  <c r="T1508" i="33" s="1"/>
  <c r="Q1508" i="33"/>
  <c r="R1508" i="33" s="1"/>
  <c r="AC1507" i="33"/>
  <c r="AB1507" i="33"/>
  <c r="U1507" i="33" s="1"/>
  <c r="Q1507" i="33"/>
  <c r="S1507" i="33" s="1"/>
  <c r="T1507" i="33" s="1"/>
  <c r="AC1506" i="33"/>
  <c r="AB1506" i="33"/>
  <c r="U1506" i="33" s="1"/>
  <c r="Q1506" i="33"/>
  <c r="AC1505" i="33"/>
  <c r="AB1505" i="33"/>
  <c r="U1505" i="33" s="1"/>
  <c r="Q1505" i="33"/>
  <c r="S1505" i="33" s="1"/>
  <c r="T1505" i="33" s="1"/>
  <c r="AC1504" i="33"/>
  <c r="AB1504" i="33"/>
  <c r="U1504" i="33" s="1"/>
  <c r="Q1504" i="33"/>
  <c r="AC1503" i="33"/>
  <c r="AB1503" i="33"/>
  <c r="U1503" i="33" s="1"/>
  <c r="Q1503" i="33"/>
  <c r="S1503" i="33" s="1"/>
  <c r="T1503" i="33" s="1"/>
  <c r="AC1502" i="33"/>
  <c r="AB1502" i="33"/>
  <c r="U1502" i="33" s="1"/>
  <c r="Q1502" i="33"/>
  <c r="AC1501" i="33"/>
  <c r="AB1501" i="33"/>
  <c r="U1501" i="33" s="1"/>
  <c r="Q1501" i="33"/>
  <c r="S1501" i="33" s="1"/>
  <c r="T1501" i="33" s="1"/>
  <c r="AC1500" i="33"/>
  <c r="AB1500" i="33"/>
  <c r="U1500" i="33" s="1"/>
  <c r="Q1500" i="33"/>
  <c r="S1500" i="33" s="1"/>
  <c r="T1500" i="33" s="1"/>
  <c r="AC1499" i="33"/>
  <c r="AB1499" i="33"/>
  <c r="U1499" i="33" s="1"/>
  <c r="Q1499" i="33"/>
  <c r="S1499" i="33" s="1"/>
  <c r="T1499" i="33" s="1"/>
  <c r="AC1498" i="33"/>
  <c r="AB1498" i="33"/>
  <c r="U1498" i="33" s="1"/>
  <c r="Q1498" i="33"/>
  <c r="AC1497" i="33"/>
  <c r="AB1497" i="33"/>
  <c r="U1497" i="33" s="1"/>
  <c r="Q1497" i="33"/>
  <c r="AC1496" i="33"/>
  <c r="AB1496" i="33"/>
  <c r="U1496" i="33" s="1"/>
  <c r="Q1496" i="33"/>
  <c r="AC1495" i="33"/>
  <c r="AB1495" i="33"/>
  <c r="U1495" i="33" s="1"/>
  <c r="Q1495" i="33"/>
  <c r="S1495" i="33" s="1"/>
  <c r="T1495" i="33" s="1"/>
  <c r="AC1494" i="33"/>
  <c r="AB1494" i="33"/>
  <c r="U1494" i="33" s="1"/>
  <c r="Q1494" i="33"/>
  <c r="S1494" i="33" s="1"/>
  <c r="AC1493" i="33"/>
  <c r="AB1493" i="33"/>
  <c r="U1493" i="33" s="1"/>
  <c r="Q1493" i="33"/>
  <c r="S1493" i="33" s="1"/>
  <c r="T1493" i="33" s="1"/>
  <c r="AC1492" i="33"/>
  <c r="AB1492" i="33"/>
  <c r="U1492" i="33" s="1"/>
  <c r="Q1492" i="33"/>
  <c r="R1492" i="33" s="1"/>
  <c r="AC1491" i="33"/>
  <c r="AB1491" i="33"/>
  <c r="U1491" i="33" s="1"/>
  <c r="Q1491" i="33"/>
  <c r="AC1490" i="33"/>
  <c r="AB1490" i="33"/>
  <c r="U1490" i="33" s="1"/>
  <c r="Q1490" i="33"/>
  <c r="AC1489" i="33"/>
  <c r="AB1489" i="33"/>
  <c r="U1489" i="33" s="1"/>
  <c r="Q1489" i="33"/>
  <c r="AC1488" i="33"/>
  <c r="AB1488" i="33"/>
  <c r="U1488" i="33" s="1"/>
  <c r="Q1488" i="33"/>
  <c r="S1488" i="33" s="1"/>
  <c r="AC1487" i="33"/>
  <c r="AB1487" i="33"/>
  <c r="U1487" i="33" s="1"/>
  <c r="Q1487" i="33"/>
  <c r="S1487" i="33" s="1"/>
  <c r="T1487" i="33" s="1"/>
  <c r="AC1486" i="33"/>
  <c r="AB1486" i="33"/>
  <c r="U1486" i="33" s="1"/>
  <c r="S1486" i="33"/>
  <c r="Q1486" i="33"/>
  <c r="R1486" i="33" s="1"/>
  <c r="AC1485" i="33"/>
  <c r="AB1485" i="33"/>
  <c r="U1485" i="33" s="1"/>
  <c r="Q1485" i="33"/>
  <c r="S1485" i="33" s="1"/>
  <c r="T1485" i="33" s="1"/>
  <c r="AC1484" i="33"/>
  <c r="AB1484" i="33"/>
  <c r="U1484" i="33" s="1"/>
  <c r="Q1484" i="33"/>
  <c r="S1484" i="33" s="1"/>
  <c r="T1484" i="33" s="1"/>
  <c r="AC1483" i="33"/>
  <c r="AB1483" i="33"/>
  <c r="U1483" i="33" s="1"/>
  <c r="Q1483" i="33"/>
  <c r="S1483" i="33" s="1"/>
  <c r="T1483" i="33" s="1"/>
  <c r="AC1482" i="33"/>
  <c r="AB1482" i="33"/>
  <c r="U1482" i="33" s="1"/>
  <c r="Q1482" i="33"/>
  <c r="R1482" i="33" s="1"/>
  <c r="AC1481" i="33"/>
  <c r="AB1481" i="33"/>
  <c r="U1481" i="33" s="1"/>
  <c r="Q1481" i="33"/>
  <c r="AB1480" i="33"/>
  <c r="U1480" i="33" s="1"/>
  <c r="Q1480" i="33"/>
  <c r="P1480" i="33"/>
  <c r="AC1479" i="33"/>
  <c r="AB1479" i="33"/>
  <c r="U1479" i="33" s="1"/>
  <c r="Q1479" i="33"/>
  <c r="AC1478" i="33"/>
  <c r="AB1478" i="33"/>
  <c r="U1478" i="33" s="1"/>
  <c r="Q1478" i="33"/>
  <c r="R1478" i="33" s="1"/>
  <c r="AC1477" i="33"/>
  <c r="AB1477" i="33"/>
  <c r="U1477" i="33" s="1"/>
  <c r="Q1477" i="33"/>
  <c r="AC1476" i="33"/>
  <c r="AB1476" i="33"/>
  <c r="U1476" i="33" s="1"/>
  <c r="Q1476" i="33"/>
  <c r="AC1475" i="33"/>
  <c r="AB1475" i="33"/>
  <c r="U1475" i="33" s="1"/>
  <c r="Q1475" i="33"/>
  <c r="AC1474" i="33"/>
  <c r="AB1474" i="33"/>
  <c r="U1474" i="33" s="1"/>
  <c r="Q1474" i="33"/>
  <c r="AC1473" i="33"/>
  <c r="AB1473" i="33"/>
  <c r="U1473" i="33" s="1"/>
  <c r="Q1473" i="33"/>
  <c r="S1473" i="33" s="1"/>
  <c r="T1473" i="33" s="1"/>
  <c r="AC1472" i="33"/>
  <c r="AB1472" i="33"/>
  <c r="U1472" i="33" s="1"/>
  <c r="Q1472" i="33"/>
  <c r="AC1471" i="33"/>
  <c r="AB1471" i="33"/>
  <c r="U1471" i="33" s="1"/>
  <c r="Q1471" i="33"/>
  <c r="AC1470" i="33"/>
  <c r="AB1470" i="33"/>
  <c r="U1470" i="33" s="1"/>
  <c r="Q1470" i="33"/>
  <c r="AC1469" i="33"/>
  <c r="AB1469" i="33"/>
  <c r="U1469" i="33" s="1"/>
  <c r="Q1469" i="33"/>
  <c r="S1469" i="33" s="1"/>
  <c r="T1469" i="33" s="1"/>
  <c r="AC1468" i="33"/>
  <c r="AB1468" i="33"/>
  <c r="U1468" i="33" s="1"/>
  <c r="Q1468" i="33"/>
  <c r="AC1467" i="33"/>
  <c r="AB1467" i="33"/>
  <c r="U1467" i="33" s="1"/>
  <c r="Q1467" i="33"/>
  <c r="AC1466" i="33"/>
  <c r="AB1466" i="33"/>
  <c r="U1466" i="33" s="1"/>
  <c r="Q1466" i="33"/>
  <c r="R1466" i="33" s="1"/>
  <c r="AC1465" i="33"/>
  <c r="AB1465" i="33"/>
  <c r="U1465" i="33" s="1"/>
  <c r="Q1465" i="33"/>
  <c r="P1465" i="33"/>
  <c r="AC1464" i="33"/>
  <c r="AB1464" i="33"/>
  <c r="U1464" i="33" s="1"/>
  <c r="Q1464" i="33"/>
  <c r="S1464" i="33" s="1"/>
  <c r="T1464" i="33" s="1"/>
  <c r="AC1463" i="33"/>
  <c r="AB1463" i="33"/>
  <c r="U1463" i="33" s="1"/>
  <c r="Q1463" i="33"/>
  <c r="R1463" i="33" s="1"/>
  <c r="AC1462" i="33"/>
  <c r="AB1462" i="33"/>
  <c r="U1462" i="33" s="1"/>
  <c r="Q1462" i="33"/>
  <c r="S1462" i="33" s="1"/>
  <c r="T1462" i="33" s="1"/>
  <c r="AC1461" i="33"/>
  <c r="AB1461" i="33"/>
  <c r="U1461" i="33" s="1"/>
  <c r="Q1461" i="33"/>
  <c r="S1461" i="33" s="1"/>
  <c r="T1461" i="33" s="1"/>
  <c r="AC1460" i="33"/>
  <c r="AB1460" i="33"/>
  <c r="U1460" i="33" s="1"/>
  <c r="Q1460" i="33"/>
  <c r="AC1459" i="33"/>
  <c r="AB1459" i="33"/>
  <c r="U1459" i="33" s="1"/>
  <c r="Q1459" i="33"/>
  <c r="R1459" i="33" s="1"/>
  <c r="AC1458" i="33"/>
  <c r="AB1458" i="33"/>
  <c r="U1458" i="33" s="1"/>
  <c r="Q1458" i="33"/>
  <c r="S1458" i="33" s="1"/>
  <c r="T1458" i="33" s="1"/>
  <c r="AC1457" i="33"/>
  <c r="AB1457" i="33"/>
  <c r="U1457" i="33" s="1"/>
  <c r="Q1457" i="33"/>
  <c r="AC1456" i="33"/>
  <c r="AB1456" i="33"/>
  <c r="U1456" i="33" s="1"/>
  <c r="Q1456" i="33"/>
  <c r="AC1455" i="33"/>
  <c r="AB1455" i="33"/>
  <c r="U1455" i="33" s="1"/>
  <c r="S1455" i="33"/>
  <c r="T1455" i="33" s="1"/>
  <c r="R1455" i="33"/>
  <c r="Q1455" i="33"/>
  <c r="AC1454" i="33"/>
  <c r="AB1454" i="33"/>
  <c r="U1454" i="33" s="1"/>
  <c r="R1454" i="33"/>
  <c r="Q1454" i="33"/>
  <c r="S1454" i="33" s="1"/>
  <c r="T1454" i="33" s="1"/>
  <c r="AC1453" i="33"/>
  <c r="AB1453" i="33"/>
  <c r="U1453" i="33" s="1"/>
  <c r="Q1453" i="33"/>
  <c r="AB1452" i="33"/>
  <c r="U1452" i="33" s="1"/>
  <c r="Q1452" i="33"/>
  <c r="P1452" i="33"/>
  <c r="AC1451" i="33"/>
  <c r="AB1451" i="33"/>
  <c r="U1451" i="33" s="1"/>
  <c r="Q1451" i="33"/>
  <c r="R1451" i="33" s="1"/>
  <c r="AC1450" i="33"/>
  <c r="AB1450" i="33"/>
  <c r="U1450" i="33" s="1"/>
  <c r="Q1450" i="33"/>
  <c r="AC1449" i="33"/>
  <c r="AB1449" i="33"/>
  <c r="U1449" i="33" s="1"/>
  <c r="Q1449" i="33"/>
  <c r="AC1448" i="33"/>
  <c r="AB1448" i="33"/>
  <c r="U1448" i="33" s="1"/>
  <c r="Q1448" i="33"/>
  <c r="AC1447" i="33"/>
  <c r="AB1447" i="33"/>
  <c r="U1447" i="33" s="1"/>
  <c r="Q1447" i="33"/>
  <c r="R1447" i="33" s="1"/>
  <c r="AC1446" i="33"/>
  <c r="AB1446" i="33"/>
  <c r="U1446" i="33" s="1"/>
  <c r="Q1446" i="33"/>
  <c r="AC1445" i="33"/>
  <c r="AB1445" i="33"/>
  <c r="U1445" i="33" s="1"/>
  <c r="Q1445" i="33"/>
  <c r="AC1444" i="33"/>
  <c r="AB1444" i="33"/>
  <c r="U1444" i="33" s="1"/>
  <c r="Q1444" i="33"/>
  <c r="AC1443" i="33"/>
  <c r="AB1443" i="33"/>
  <c r="U1443" i="33" s="1"/>
  <c r="Q1443" i="33"/>
  <c r="R1443" i="33" s="1"/>
  <c r="AC1442" i="33"/>
  <c r="AB1442" i="33"/>
  <c r="U1442" i="33" s="1"/>
  <c r="Q1442" i="33"/>
  <c r="R1442" i="33" s="1"/>
  <c r="AC1441" i="33"/>
  <c r="AB1441" i="33"/>
  <c r="U1441" i="33" s="1"/>
  <c r="Q1441" i="33"/>
  <c r="R1441" i="33" s="1"/>
  <c r="AC1440" i="33"/>
  <c r="AB1440" i="33"/>
  <c r="U1440" i="33" s="1"/>
  <c r="Q1440" i="33"/>
  <c r="S1440" i="33" s="1"/>
  <c r="T1440" i="33" s="1"/>
  <c r="AC1439" i="33"/>
  <c r="AB1439" i="33"/>
  <c r="U1439" i="33" s="1"/>
  <c r="Q1439" i="33"/>
  <c r="R1439" i="33" s="1"/>
  <c r="AC1438" i="33"/>
  <c r="AB1438" i="33"/>
  <c r="U1438" i="33" s="1"/>
  <c r="Q1438" i="33"/>
  <c r="R1438" i="33" s="1"/>
  <c r="AC1437" i="33"/>
  <c r="AB1437" i="33"/>
  <c r="U1437" i="33" s="1"/>
  <c r="Q1437" i="33"/>
  <c r="AC1436" i="33"/>
  <c r="AB1436" i="33"/>
  <c r="U1436" i="33" s="1"/>
  <c r="Q1436" i="33"/>
  <c r="AC1435" i="33"/>
  <c r="AB1435" i="33"/>
  <c r="U1435" i="33" s="1"/>
  <c r="Q1435" i="33"/>
  <c r="R1435" i="33" s="1"/>
  <c r="AB1434" i="33"/>
  <c r="U1434" i="33" s="1"/>
  <c r="Q1434" i="33"/>
  <c r="P1434" i="33"/>
  <c r="AC1434" i="33" s="1"/>
  <c r="AC1433" i="33"/>
  <c r="AB1433" i="33"/>
  <c r="U1433" i="33" s="1"/>
  <c r="Q1433" i="33"/>
  <c r="S1433" i="33" s="1"/>
  <c r="T1433" i="33" s="1"/>
  <c r="AC1432" i="33"/>
  <c r="AB1432" i="33"/>
  <c r="U1432" i="33" s="1"/>
  <c r="Q1432" i="33"/>
  <c r="AC1431" i="33"/>
  <c r="AB1431" i="33"/>
  <c r="U1431" i="33" s="1"/>
  <c r="R1431" i="33"/>
  <c r="Q1431" i="33"/>
  <c r="S1431" i="33" s="1"/>
  <c r="T1431" i="33" s="1"/>
  <c r="AC1430" i="33"/>
  <c r="AB1430" i="33"/>
  <c r="U1430" i="33" s="1"/>
  <c r="Q1430" i="33"/>
  <c r="AC1429" i="33"/>
  <c r="AB1429" i="33"/>
  <c r="U1429" i="33" s="1"/>
  <c r="Q1429" i="33"/>
  <c r="S1429" i="33" s="1"/>
  <c r="T1429" i="33" s="1"/>
  <c r="AC1428" i="33"/>
  <c r="AB1428" i="33"/>
  <c r="U1428" i="33" s="1"/>
  <c r="Q1428" i="33"/>
  <c r="R1428" i="33" s="1"/>
  <c r="AC1427" i="33"/>
  <c r="AB1427" i="33"/>
  <c r="U1427" i="33" s="1"/>
  <c r="Q1427" i="33"/>
  <c r="AC1426" i="33"/>
  <c r="AB1426" i="33"/>
  <c r="U1426" i="33" s="1"/>
  <c r="S1426" i="33"/>
  <c r="T1426" i="33" s="1"/>
  <c r="Q1426" i="33"/>
  <c r="R1426" i="33" s="1"/>
  <c r="AC1425" i="33"/>
  <c r="AB1425" i="33"/>
  <c r="U1425" i="33" s="1"/>
  <c r="Q1425" i="33"/>
  <c r="AC1424" i="33"/>
  <c r="AB1424" i="33"/>
  <c r="U1424" i="33" s="1"/>
  <c r="Q1424" i="33"/>
  <c r="R1424" i="33" s="1"/>
  <c r="AC1423" i="33"/>
  <c r="AB1423" i="33"/>
  <c r="U1423" i="33" s="1"/>
  <c r="Q1423" i="33"/>
  <c r="AC1422" i="33"/>
  <c r="AB1422" i="33"/>
  <c r="U1422" i="33" s="1"/>
  <c r="Q1422" i="33"/>
  <c r="R1422" i="33" s="1"/>
  <c r="AC1421" i="33"/>
  <c r="AB1421" i="33"/>
  <c r="U1421" i="33" s="1"/>
  <c r="Q1421" i="33"/>
  <c r="AC1420" i="33"/>
  <c r="AB1420" i="33"/>
  <c r="U1420" i="33" s="1"/>
  <c r="R1420" i="33"/>
  <c r="Q1420" i="33"/>
  <c r="S1420" i="33" s="1"/>
  <c r="T1420" i="33" s="1"/>
  <c r="AC1419" i="33"/>
  <c r="AB1419" i="33"/>
  <c r="U1419" i="33" s="1"/>
  <c r="Q1419" i="33"/>
  <c r="AC1418" i="33"/>
  <c r="AB1418" i="33"/>
  <c r="U1418" i="33" s="1"/>
  <c r="Q1418" i="33"/>
  <c r="AC1417" i="33"/>
  <c r="AB1417" i="33"/>
  <c r="U1417" i="33" s="1"/>
  <c r="Q1417" i="33"/>
  <c r="AC1416" i="33"/>
  <c r="AB1416" i="33"/>
  <c r="U1416" i="33" s="1"/>
  <c r="Q1416" i="33"/>
  <c r="S1416" i="33" s="1"/>
  <c r="T1416" i="33" s="1"/>
  <c r="AC1415" i="33"/>
  <c r="AB1415" i="33"/>
  <c r="U1415" i="33" s="1"/>
  <c r="Q1415" i="33"/>
  <c r="S1415" i="33" s="1"/>
  <c r="T1415" i="33" s="1"/>
  <c r="AC1414" i="33"/>
  <c r="AB1414" i="33"/>
  <c r="U1414" i="33" s="1"/>
  <c r="Q1414" i="33"/>
  <c r="S1414" i="33" s="1"/>
  <c r="AC1413" i="33"/>
  <c r="AB1413" i="33"/>
  <c r="U1413" i="33"/>
  <c r="Q1413" i="33"/>
  <c r="AC1412" i="33"/>
  <c r="AB1412" i="33"/>
  <c r="U1412" i="33" s="1"/>
  <c r="Q1412" i="33"/>
  <c r="S1412" i="33" s="1"/>
  <c r="T1412" i="33" s="1"/>
  <c r="AC1411" i="33"/>
  <c r="AB1411" i="33"/>
  <c r="U1411" i="33" s="1"/>
  <c r="Q1411" i="33"/>
  <c r="AC1410" i="33"/>
  <c r="AB1410" i="33"/>
  <c r="U1410" i="33" s="1"/>
  <c r="Q1410" i="33"/>
  <c r="S1410" i="33" s="1"/>
  <c r="T1410" i="33" s="1"/>
  <c r="AC1409" i="33"/>
  <c r="AB1409" i="33"/>
  <c r="U1409" i="33" s="1"/>
  <c r="Q1409" i="33"/>
  <c r="AC1408" i="33"/>
  <c r="AB1408" i="33"/>
  <c r="U1408" i="33" s="1"/>
  <c r="Q1408" i="33"/>
  <c r="R1408" i="33" s="1"/>
  <c r="AC1407" i="33"/>
  <c r="AB1407" i="33"/>
  <c r="U1407" i="33" s="1"/>
  <c r="Q1407" i="33"/>
  <c r="AC1406" i="33"/>
  <c r="AB1406" i="33"/>
  <c r="U1406" i="33" s="1"/>
  <c r="Q1406" i="33"/>
  <c r="R1406" i="33" s="1"/>
  <c r="AC1405" i="33"/>
  <c r="AB1405" i="33"/>
  <c r="U1405" i="33" s="1"/>
  <c r="Q1405" i="33"/>
  <c r="S1405" i="33" s="1"/>
  <c r="T1405" i="33" s="1"/>
  <c r="AC1404" i="33"/>
  <c r="AB1404" i="33"/>
  <c r="U1404" i="33" s="1"/>
  <c r="R1404" i="33"/>
  <c r="Q1404" i="33"/>
  <c r="S1404" i="33" s="1"/>
  <c r="T1404" i="33" s="1"/>
  <c r="AC1403" i="33"/>
  <c r="AB1403" i="33"/>
  <c r="U1403" i="33" s="1"/>
  <c r="Q1403" i="33"/>
  <c r="AC1402" i="33"/>
  <c r="AB1402" i="33"/>
  <c r="U1402" i="33" s="1"/>
  <c r="Q1402" i="33"/>
  <c r="AC1401" i="33"/>
  <c r="AB1401" i="33"/>
  <c r="U1401" i="33" s="1"/>
  <c r="Q1401" i="33"/>
  <c r="S1401" i="33" s="1"/>
  <c r="T1401" i="33" s="1"/>
  <c r="AC1400" i="33"/>
  <c r="AB1400" i="33"/>
  <c r="U1400" i="33" s="1"/>
  <c r="Q1400" i="33"/>
  <c r="R1400" i="33" s="1"/>
  <c r="AC1399" i="33"/>
  <c r="AB1399" i="33"/>
  <c r="U1399" i="33" s="1"/>
  <c r="Q1399" i="33"/>
  <c r="S1399" i="33" s="1"/>
  <c r="T1399" i="33" s="1"/>
  <c r="AC1398" i="33"/>
  <c r="AB1398" i="33"/>
  <c r="U1398" i="33" s="1"/>
  <c r="S1398" i="33"/>
  <c r="T1398" i="33" s="1"/>
  <c r="Q1398" i="33"/>
  <c r="R1398" i="33" s="1"/>
  <c r="AC1397" i="33"/>
  <c r="AB1397" i="33"/>
  <c r="U1397" i="33" s="1"/>
  <c r="Q1397" i="33"/>
  <c r="AC1396" i="33"/>
  <c r="AB1396" i="33"/>
  <c r="U1396" i="33" s="1"/>
  <c r="Q1396" i="33"/>
  <c r="S1396" i="33" s="1"/>
  <c r="T1396" i="33" s="1"/>
  <c r="AC1395" i="33"/>
  <c r="AB1395" i="33"/>
  <c r="U1395" i="33" s="1"/>
  <c r="Q1395" i="33"/>
  <c r="AC1394" i="33"/>
  <c r="AB1394" i="33"/>
  <c r="U1394" i="33" s="1"/>
  <c r="Q1394" i="33"/>
  <c r="AC1393" i="33"/>
  <c r="AB1393" i="33"/>
  <c r="U1393" i="33" s="1"/>
  <c r="Q1393" i="33"/>
  <c r="AC1392" i="33"/>
  <c r="AB1392" i="33"/>
  <c r="U1392" i="33" s="1"/>
  <c r="Q1392" i="33"/>
  <c r="R1392" i="33" s="1"/>
  <c r="AC1391" i="33"/>
  <c r="AB1391" i="33"/>
  <c r="U1391" i="33" s="1"/>
  <c r="Q1391" i="33"/>
  <c r="AC1390" i="33"/>
  <c r="AB1390" i="33"/>
  <c r="U1390" i="33" s="1"/>
  <c r="Q1390" i="33"/>
  <c r="R1390" i="33" s="1"/>
  <c r="AC1389" i="33"/>
  <c r="AB1389" i="33"/>
  <c r="U1389" i="33" s="1"/>
  <c r="Q1389" i="33"/>
  <c r="AC1388" i="33"/>
  <c r="AB1388" i="33"/>
  <c r="U1388" i="33" s="1"/>
  <c r="Q1388" i="33"/>
  <c r="R1388" i="33" s="1"/>
  <c r="AC1387" i="33"/>
  <c r="AB1387" i="33"/>
  <c r="U1387" i="33" s="1"/>
  <c r="Q1387" i="33"/>
  <c r="AC1386" i="33"/>
  <c r="AB1386" i="33"/>
  <c r="U1386" i="33" s="1"/>
  <c r="Q1386" i="33"/>
  <c r="S1386" i="33" s="1"/>
  <c r="T1386" i="33" s="1"/>
  <c r="AC1385" i="33"/>
  <c r="AB1385" i="33"/>
  <c r="U1385" i="33" s="1"/>
  <c r="Q1385" i="33"/>
  <c r="AC1384" i="33"/>
  <c r="AB1384" i="33"/>
  <c r="U1384" i="33" s="1"/>
  <c r="Q1384" i="33"/>
  <c r="S1384" i="33" s="1"/>
  <c r="T1384" i="33" s="1"/>
  <c r="AC1383" i="33"/>
  <c r="AB1383" i="33"/>
  <c r="U1383" i="33" s="1"/>
  <c r="Q1383" i="33"/>
  <c r="S1383" i="33" s="1"/>
  <c r="T1383" i="33" s="1"/>
  <c r="AC1382" i="33"/>
  <c r="AB1382" i="33"/>
  <c r="U1382" i="33" s="1"/>
  <c r="Q1382" i="33"/>
  <c r="R1382" i="33" s="1"/>
  <c r="AC1381" i="33"/>
  <c r="AB1381" i="33"/>
  <c r="U1381" i="33" s="1"/>
  <c r="Q1381" i="33"/>
  <c r="S1381" i="33" s="1"/>
  <c r="T1381" i="33" s="1"/>
  <c r="AC1380" i="33"/>
  <c r="AB1380" i="33"/>
  <c r="U1380" i="33" s="1"/>
  <c r="Q1380" i="33"/>
  <c r="AC1379" i="33"/>
  <c r="AB1379" i="33"/>
  <c r="U1379" i="33" s="1"/>
  <c r="Q1379" i="33"/>
  <c r="AC1378" i="33"/>
  <c r="AB1378" i="33"/>
  <c r="U1378" i="33" s="1"/>
  <c r="Q1378" i="33"/>
  <c r="S1378" i="33" s="1"/>
  <c r="T1378" i="33" s="1"/>
  <c r="AC1377" i="33"/>
  <c r="AB1377" i="33"/>
  <c r="U1377" i="33" s="1"/>
  <c r="Q1377" i="33"/>
  <c r="S1377" i="33" s="1"/>
  <c r="T1377" i="33" s="1"/>
  <c r="AC1376" i="33"/>
  <c r="AB1376" i="33"/>
  <c r="U1376" i="33" s="1"/>
  <c r="Q1376" i="33"/>
  <c r="R1376" i="33" s="1"/>
  <c r="AC1375" i="33"/>
  <c r="AB1375" i="33"/>
  <c r="U1375" i="33" s="1"/>
  <c r="Q1375" i="33"/>
  <c r="S1375" i="33" s="1"/>
  <c r="T1375" i="33" s="1"/>
  <c r="AC1374" i="33"/>
  <c r="AB1374" i="33"/>
  <c r="U1374" i="33" s="1"/>
  <c r="Q1374" i="33"/>
  <c r="S1374" i="33" s="1"/>
  <c r="T1374" i="33" s="1"/>
  <c r="AC1373" i="33"/>
  <c r="AB1373" i="33"/>
  <c r="U1373" i="33" s="1"/>
  <c r="Q1373" i="33"/>
  <c r="S1373" i="33" s="1"/>
  <c r="T1373" i="33" s="1"/>
  <c r="AC1372" i="33"/>
  <c r="AB1372" i="33"/>
  <c r="U1372" i="33" s="1"/>
  <c r="Q1372" i="33"/>
  <c r="AC1371" i="33"/>
  <c r="AB1371" i="33"/>
  <c r="U1371" i="33" s="1"/>
  <c r="Q1371" i="33"/>
  <c r="AC1370" i="33"/>
  <c r="AB1370" i="33"/>
  <c r="U1370" i="33" s="1"/>
  <c r="Q1370" i="33"/>
  <c r="S1370" i="33" s="1"/>
  <c r="AC1369" i="33"/>
  <c r="AB1369" i="33"/>
  <c r="U1369" i="33" s="1"/>
  <c r="Q1369" i="33"/>
  <c r="AC1368" i="33"/>
  <c r="AB1368" i="33"/>
  <c r="U1368" i="33" s="1"/>
  <c r="Q1368" i="33"/>
  <c r="AC1367" i="33"/>
  <c r="AB1367" i="33"/>
  <c r="U1367" i="33" s="1"/>
  <c r="Q1367" i="33"/>
  <c r="S1367" i="33" s="1"/>
  <c r="T1367" i="33" s="1"/>
  <c r="AC1366" i="33"/>
  <c r="AB1366" i="33"/>
  <c r="U1366" i="33" s="1"/>
  <c r="Q1366" i="33"/>
  <c r="R1366" i="33" s="1"/>
  <c r="AC1365" i="33"/>
  <c r="AB1365" i="33"/>
  <c r="U1365" i="33" s="1"/>
  <c r="Q1365" i="33"/>
  <c r="AC1364" i="33"/>
  <c r="AB1364" i="33"/>
  <c r="U1364" i="33" s="1"/>
  <c r="Q1364" i="33"/>
  <c r="S1364" i="33" s="1"/>
  <c r="T1364" i="33" s="1"/>
  <c r="AC1363" i="33"/>
  <c r="AB1363" i="33"/>
  <c r="U1363" i="33" s="1"/>
  <c r="Q1363" i="33"/>
  <c r="AC1362" i="33"/>
  <c r="AB1362" i="33"/>
  <c r="U1362" i="33" s="1"/>
  <c r="Q1362" i="33"/>
  <c r="R1362" i="33" s="1"/>
  <c r="AC1361" i="33"/>
  <c r="AB1361" i="33"/>
  <c r="U1361" i="33" s="1"/>
  <c r="Q1361" i="33"/>
  <c r="AC1360" i="33"/>
  <c r="AB1360" i="33"/>
  <c r="U1360" i="33" s="1"/>
  <c r="Q1360" i="33"/>
  <c r="R1360" i="33" s="1"/>
  <c r="AC1359" i="33"/>
  <c r="AB1359" i="33"/>
  <c r="U1359" i="33" s="1"/>
  <c r="Q1359" i="33"/>
  <c r="AC1358" i="33"/>
  <c r="AB1358" i="33"/>
  <c r="U1358" i="33" s="1"/>
  <c r="Q1358" i="33"/>
  <c r="AC1357" i="33"/>
  <c r="AB1357" i="33"/>
  <c r="U1357" i="33" s="1"/>
  <c r="Q1357" i="33"/>
  <c r="AC1356" i="33"/>
  <c r="AB1356" i="33"/>
  <c r="U1356" i="33" s="1"/>
  <c r="Q1356" i="33"/>
  <c r="R1356" i="33" s="1"/>
  <c r="AC1355" i="33"/>
  <c r="AB1355" i="33"/>
  <c r="U1355" i="33" s="1"/>
  <c r="Q1355" i="33"/>
  <c r="AC1354" i="33"/>
  <c r="AB1354" i="33"/>
  <c r="U1354" i="33" s="1"/>
  <c r="Q1354" i="33"/>
  <c r="AC1353" i="33"/>
  <c r="AB1353" i="33"/>
  <c r="U1353" i="33" s="1"/>
  <c r="Q1353" i="33"/>
  <c r="AC1352" i="33"/>
  <c r="AB1352" i="33"/>
  <c r="U1352" i="33" s="1"/>
  <c r="Q1352" i="33"/>
  <c r="AC1351" i="33"/>
  <c r="AB1351" i="33"/>
  <c r="U1351" i="33" s="1"/>
  <c r="Q1351" i="33"/>
  <c r="AC1350" i="33"/>
  <c r="AB1350" i="33"/>
  <c r="U1350" i="33" s="1"/>
  <c r="Q1350" i="33"/>
  <c r="R1350" i="33" s="1"/>
  <c r="AC1349" i="33"/>
  <c r="AB1349" i="33"/>
  <c r="U1349" i="33" s="1"/>
  <c r="Q1349" i="33"/>
  <c r="S1349" i="33" s="1"/>
  <c r="T1349" i="33" s="1"/>
  <c r="AC1348" i="33"/>
  <c r="AB1348" i="33"/>
  <c r="U1348" i="33" s="1"/>
  <c r="Q1348" i="33"/>
  <c r="S1348" i="33" s="1"/>
  <c r="T1348" i="33" s="1"/>
  <c r="AC1347" i="33"/>
  <c r="AB1347" i="33"/>
  <c r="U1347" i="33" s="1"/>
  <c r="Q1347" i="33"/>
  <c r="AC1346" i="33"/>
  <c r="AB1346" i="33"/>
  <c r="U1346" i="33" s="1"/>
  <c r="Q1346" i="33"/>
  <c r="S1346" i="33" s="1"/>
  <c r="T1346" i="33" s="1"/>
  <c r="AC1345" i="33"/>
  <c r="AB1345" i="33"/>
  <c r="U1345" i="33" s="1"/>
  <c r="Q1345" i="33"/>
  <c r="AC1344" i="33"/>
  <c r="AB1344" i="33"/>
  <c r="U1344" i="33" s="1"/>
  <c r="Q1344" i="33"/>
  <c r="R1344" i="33" s="1"/>
  <c r="AC1343" i="33"/>
  <c r="AB1343" i="33"/>
  <c r="U1343" i="33" s="1"/>
  <c r="Q1343" i="33"/>
  <c r="S1343" i="33" s="1"/>
  <c r="T1343" i="33" s="1"/>
  <c r="AC1342" i="33"/>
  <c r="AB1342" i="33"/>
  <c r="U1342" i="33" s="1"/>
  <c r="Q1342" i="33"/>
  <c r="AC1341" i="33"/>
  <c r="AB1341" i="33"/>
  <c r="U1341" i="33" s="1"/>
  <c r="Q1341" i="33"/>
  <c r="S1341" i="33" s="1"/>
  <c r="T1341" i="33" s="1"/>
  <c r="AC1340" i="33"/>
  <c r="AB1340" i="33"/>
  <c r="U1340" i="33" s="1"/>
  <c r="Q1340" i="33"/>
  <c r="S1340" i="33" s="1"/>
  <c r="T1340" i="33" s="1"/>
  <c r="AC1339" i="33"/>
  <c r="AB1339" i="33"/>
  <c r="U1339" i="33" s="1"/>
  <c r="Q1339" i="33"/>
  <c r="AC1338" i="33"/>
  <c r="AB1338" i="33"/>
  <c r="U1338" i="33" s="1"/>
  <c r="Q1338" i="33"/>
  <c r="S1338" i="33" s="1"/>
  <c r="AC1337" i="33"/>
  <c r="AB1337" i="33"/>
  <c r="U1337" i="33" s="1"/>
  <c r="Q1337" i="33"/>
  <c r="AC1336" i="33"/>
  <c r="AB1336" i="33"/>
  <c r="U1336" i="33" s="1"/>
  <c r="Q1336" i="33"/>
  <c r="AC1335" i="33"/>
  <c r="AB1335" i="33"/>
  <c r="U1335" i="33" s="1"/>
  <c r="Q1335" i="33"/>
  <c r="S1335" i="33" s="1"/>
  <c r="T1335" i="33" s="1"/>
  <c r="AC1334" i="33"/>
  <c r="AB1334" i="33"/>
  <c r="U1334" i="33" s="1"/>
  <c r="Q1334" i="33"/>
  <c r="R1334" i="33" s="1"/>
  <c r="AC1333" i="33"/>
  <c r="AB1333" i="33"/>
  <c r="U1333" i="33" s="1"/>
  <c r="Q1333" i="33"/>
  <c r="AC1332" i="33"/>
  <c r="AB1332" i="33"/>
  <c r="U1332" i="33" s="1"/>
  <c r="Q1332" i="33"/>
  <c r="S1332" i="33" s="1"/>
  <c r="T1332" i="33" s="1"/>
  <c r="AC1331" i="33"/>
  <c r="AB1331" i="33"/>
  <c r="U1331" i="33" s="1"/>
  <c r="Q1331" i="33"/>
  <c r="AC1330" i="33"/>
  <c r="AB1330" i="33"/>
  <c r="U1330" i="33" s="1"/>
  <c r="Q1330" i="33"/>
  <c r="S1330" i="33" s="1"/>
  <c r="T1330" i="33" s="1"/>
  <c r="AC1329" i="33"/>
  <c r="AB1329" i="33"/>
  <c r="U1329" i="33" s="1"/>
  <c r="Q1329" i="33"/>
  <c r="AC1328" i="33"/>
  <c r="AB1328" i="33"/>
  <c r="U1328" i="33" s="1"/>
  <c r="Q1328" i="33"/>
  <c r="S1328" i="33" s="1"/>
  <c r="T1328" i="33" s="1"/>
  <c r="AC1327" i="33"/>
  <c r="AB1327" i="33"/>
  <c r="U1327" i="33" s="1"/>
  <c r="Q1327" i="33"/>
  <c r="AC1326" i="33"/>
  <c r="AB1326" i="33"/>
  <c r="U1326" i="33" s="1"/>
  <c r="Q1326" i="33"/>
  <c r="AC1325" i="33"/>
  <c r="AB1325" i="33"/>
  <c r="U1325" i="33" s="1"/>
  <c r="Q1325" i="33"/>
  <c r="AC1324" i="33"/>
  <c r="AB1324" i="33"/>
  <c r="U1324" i="33" s="1"/>
  <c r="Q1324" i="33"/>
  <c r="R1324" i="33" s="1"/>
  <c r="AC1323" i="33"/>
  <c r="AB1323" i="33"/>
  <c r="U1323" i="33" s="1"/>
  <c r="Q1323" i="33"/>
  <c r="AC1322" i="33"/>
  <c r="AB1322" i="33"/>
  <c r="U1322" i="33" s="1"/>
  <c r="Q1322" i="33"/>
  <c r="S1322" i="33" s="1"/>
  <c r="T1322" i="33" s="1"/>
  <c r="AC1321" i="33"/>
  <c r="AB1321" i="33"/>
  <c r="U1321" i="33" s="1"/>
  <c r="Q1321" i="33"/>
  <c r="S1321" i="33" s="1"/>
  <c r="T1321" i="33" s="1"/>
  <c r="AC1320" i="33"/>
  <c r="AB1320" i="33"/>
  <c r="U1320" i="33" s="1"/>
  <c r="Q1320" i="33"/>
  <c r="AC1319" i="33"/>
  <c r="AB1319" i="33"/>
  <c r="U1319" i="33" s="1"/>
  <c r="Q1319" i="33"/>
  <c r="AC1318" i="33"/>
  <c r="AB1318" i="33"/>
  <c r="U1318" i="33" s="1"/>
  <c r="Q1318" i="33"/>
  <c r="AC1317" i="33"/>
  <c r="AB1317" i="33"/>
  <c r="U1317" i="33" s="1"/>
  <c r="Q1317" i="33"/>
  <c r="AC1316" i="33"/>
  <c r="AB1316" i="33"/>
  <c r="U1316" i="33" s="1"/>
  <c r="Q1316" i="33"/>
  <c r="AC1315" i="33"/>
  <c r="AB1315" i="33"/>
  <c r="U1315" i="33" s="1"/>
  <c r="Q1315" i="33"/>
  <c r="AC1314" i="33"/>
  <c r="AB1314" i="33"/>
  <c r="U1314" i="33" s="1"/>
  <c r="Q1314" i="33"/>
  <c r="R1314" i="33" s="1"/>
  <c r="AC1313" i="33"/>
  <c r="AB1313" i="33"/>
  <c r="U1313" i="33" s="1"/>
  <c r="Q1313" i="33"/>
  <c r="S1313" i="33" s="1"/>
  <c r="T1313" i="33" s="1"/>
  <c r="AC1312" i="33"/>
  <c r="AB1312" i="33"/>
  <c r="U1312" i="33" s="1"/>
  <c r="Q1312" i="33"/>
  <c r="S1312" i="33" s="1"/>
  <c r="T1312" i="33" s="1"/>
  <c r="AC1311" i="33"/>
  <c r="AB1311" i="33"/>
  <c r="U1311" i="33" s="1"/>
  <c r="Q1311" i="33"/>
  <c r="AC1310" i="33"/>
  <c r="AB1310" i="33"/>
  <c r="U1310" i="33" s="1"/>
  <c r="Q1310" i="33"/>
  <c r="S1310" i="33" s="1"/>
  <c r="T1310" i="33" s="1"/>
  <c r="AC1309" i="33"/>
  <c r="AB1309" i="33"/>
  <c r="U1309" i="33" s="1"/>
  <c r="Q1309" i="33"/>
  <c r="S1309" i="33" s="1"/>
  <c r="T1309" i="33" s="1"/>
  <c r="AC1308" i="33"/>
  <c r="AB1308" i="33"/>
  <c r="U1308" i="33" s="1"/>
  <c r="Q1308" i="33"/>
  <c r="AC1307" i="33"/>
  <c r="AB1307" i="33"/>
  <c r="U1307" i="33" s="1"/>
  <c r="Q1307" i="33"/>
  <c r="AC1306" i="33"/>
  <c r="AB1306" i="33"/>
  <c r="U1306" i="33" s="1"/>
  <c r="Q1306" i="33"/>
  <c r="AC1305" i="33"/>
  <c r="AB1305" i="33"/>
  <c r="U1305" i="33" s="1"/>
  <c r="Q1305" i="33"/>
  <c r="S1305" i="33" s="1"/>
  <c r="AC1304" i="33"/>
  <c r="AB1304" i="33"/>
  <c r="U1304" i="33" s="1"/>
  <c r="Q1304" i="33"/>
  <c r="AC1303" i="33"/>
  <c r="AB1303" i="33"/>
  <c r="U1303" i="33" s="1"/>
  <c r="Q1303" i="33"/>
  <c r="R1303" i="33" s="1"/>
  <c r="AC1302" i="33"/>
  <c r="AB1302" i="33"/>
  <c r="U1302" i="33" s="1"/>
  <c r="Q1302" i="33"/>
  <c r="AC1301" i="33"/>
  <c r="AB1301" i="33"/>
  <c r="U1301" i="33" s="1"/>
  <c r="Q1301" i="33"/>
  <c r="S1301" i="33" s="1"/>
  <c r="T1301" i="33" s="1"/>
  <c r="AC1300" i="33"/>
  <c r="AB1300" i="33"/>
  <c r="U1300" i="33" s="1"/>
  <c r="Q1300" i="33"/>
  <c r="AC1299" i="33"/>
  <c r="AB1299" i="33"/>
  <c r="U1299" i="33" s="1"/>
  <c r="Q1299" i="33"/>
  <c r="AC1298" i="33"/>
  <c r="AB1298" i="33"/>
  <c r="U1298" i="33" s="1"/>
  <c r="Q1298" i="33"/>
  <c r="AC1297" i="33"/>
  <c r="AB1297" i="33"/>
  <c r="U1297" i="33" s="1"/>
  <c r="Q1297" i="33"/>
  <c r="S1297" i="33" s="1"/>
  <c r="AC1296" i="33"/>
  <c r="AB1296" i="33"/>
  <c r="U1296" i="33" s="1"/>
  <c r="Q1296" i="33"/>
  <c r="S1296" i="33" s="1"/>
  <c r="T1296" i="33" s="1"/>
  <c r="AC1295" i="33"/>
  <c r="AB1295" i="33"/>
  <c r="U1295" i="33" s="1"/>
  <c r="Q1295" i="33"/>
  <c r="S1295" i="33" s="1"/>
  <c r="T1295" i="33" s="1"/>
  <c r="AC1294" i="33"/>
  <c r="AB1294" i="33"/>
  <c r="U1294" i="33" s="1"/>
  <c r="Q1294" i="33"/>
  <c r="AC1293" i="33"/>
  <c r="AB1293" i="33"/>
  <c r="U1293" i="33" s="1"/>
  <c r="Q1293" i="33"/>
  <c r="R1293" i="33" s="1"/>
  <c r="AC1292" i="33"/>
  <c r="AB1292" i="33"/>
  <c r="U1292" i="33" s="1"/>
  <c r="Q1292" i="33"/>
  <c r="AC1291" i="33"/>
  <c r="AB1291" i="33"/>
  <c r="U1291" i="33" s="1"/>
  <c r="Q1291" i="33"/>
  <c r="AC1290" i="33"/>
  <c r="AB1290" i="33"/>
  <c r="U1290" i="33" s="1"/>
  <c r="Q1290" i="33"/>
  <c r="S1290" i="33" s="1"/>
  <c r="T1290" i="33" s="1"/>
  <c r="AC1289" i="33"/>
  <c r="AB1289" i="33"/>
  <c r="U1289" i="33" s="1"/>
  <c r="Q1289" i="33"/>
  <c r="AC1288" i="33"/>
  <c r="AB1288" i="33"/>
  <c r="U1288" i="33" s="1"/>
  <c r="Q1288" i="33"/>
  <c r="AC1287" i="33"/>
  <c r="AB1287" i="33"/>
  <c r="U1287" i="33" s="1"/>
  <c r="Q1287" i="33"/>
  <c r="S1287" i="33" s="1"/>
  <c r="T1287" i="33" s="1"/>
  <c r="AC1286" i="33"/>
  <c r="AB1286" i="33"/>
  <c r="U1286" i="33" s="1"/>
  <c r="Q1286" i="33"/>
  <c r="AC1285" i="33"/>
  <c r="AB1285" i="33"/>
  <c r="U1285" i="33" s="1"/>
  <c r="Q1285" i="33"/>
  <c r="S1285" i="33" s="1"/>
  <c r="T1285" i="33" s="1"/>
  <c r="AC1284" i="33"/>
  <c r="AB1284" i="33"/>
  <c r="U1284" i="33" s="1"/>
  <c r="Q1284" i="33"/>
  <c r="S1284" i="33" s="1"/>
  <c r="T1284" i="33" s="1"/>
  <c r="AC1283" i="33"/>
  <c r="AB1283" i="33"/>
  <c r="U1283" i="33" s="1"/>
  <c r="Q1283" i="33"/>
  <c r="AC1282" i="33"/>
  <c r="AB1282" i="33"/>
  <c r="U1282" i="33" s="1"/>
  <c r="Q1282" i="33"/>
  <c r="AC1281" i="33"/>
  <c r="AB1281" i="33"/>
  <c r="U1281" i="33" s="1"/>
  <c r="Q1281" i="33"/>
  <c r="S1281" i="33" s="1"/>
  <c r="T1281" i="33" s="1"/>
  <c r="AC1280" i="33"/>
  <c r="AB1280" i="33"/>
  <c r="U1280" i="33" s="1"/>
  <c r="Q1280" i="33"/>
  <c r="AC1279" i="33"/>
  <c r="AB1279" i="33"/>
  <c r="U1279" i="33" s="1"/>
  <c r="Q1279" i="33"/>
  <c r="S1279" i="33" s="1"/>
  <c r="T1279" i="33" s="1"/>
  <c r="AC1278" i="33"/>
  <c r="AB1278" i="33"/>
  <c r="U1278" i="33" s="1"/>
  <c r="Q1278" i="33"/>
  <c r="AC1277" i="33"/>
  <c r="AB1277" i="33"/>
  <c r="U1277" i="33" s="1"/>
  <c r="Q1277" i="33"/>
  <c r="AC1276" i="33"/>
  <c r="AB1276" i="33"/>
  <c r="U1276" i="33" s="1"/>
  <c r="Q1276" i="33"/>
  <c r="S1276" i="33" s="1"/>
  <c r="T1276" i="33" s="1"/>
  <c r="AC1275" i="33"/>
  <c r="AB1275" i="33"/>
  <c r="U1275" i="33" s="1"/>
  <c r="Q1275" i="33"/>
  <c r="S1275" i="33" s="1"/>
  <c r="T1275" i="33" s="1"/>
  <c r="AC1274" i="33"/>
  <c r="AB1274" i="33"/>
  <c r="U1274" i="33" s="1"/>
  <c r="Q1274" i="33"/>
  <c r="S1274" i="33" s="1"/>
  <c r="T1274" i="33" s="1"/>
  <c r="AC1273" i="33"/>
  <c r="AB1273" i="33"/>
  <c r="U1273" i="33" s="1"/>
  <c r="Q1273" i="33"/>
  <c r="S1273" i="33" s="1"/>
  <c r="AC1272" i="33"/>
  <c r="AB1272" i="33"/>
  <c r="U1272" i="33" s="1"/>
  <c r="Q1272" i="33"/>
  <c r="S1272" i="33" s="1"/>
  <c r="T1272" i="33" s="1"/>
  <c r="AC1271" i="33"/>
  <c r="AB1271" i="33"/>
  <c r="U1271" i="33" s="1"/>
  <c r="Q1271" i="33"/>
  <c r="AC1270" i="33"/>
  <c r="AB1270" i="33"/>
  <c r="U1270" i="33" s="1"/>
  <c r="Q1270" i="33"/>
  <c r="AC1269" i="33"/>
  <c r="AB1269" i="33"/>
  <c r="U1269" i="33" s="1"/>
  <c r="Q1269" i="33"/>
  <c r="AC1268" i="33"/>
  <c r="AB1268" i="33"/>
  <c r="U1268" i="33" s="1"/>
  <c r="Q1268" i="33"/>
  <c r="AC1267" i="33"/>
  <c r="AB1267" i="33"/>
  <c r="U1267" i="33" s="1"/>
  <c r="Q1267" i="33"/>
  <c r="R1267" i="33" s="1"/>
  <c r="AC1266" i="33"/>
  <c r="AB1266" i="33"/>
  <c r="U1266" i="33" s="1"/>
  <c r="Q1266" i="33"/>
  <c r="S1266" i="33" s="1"/>
  <c r="T1266" i="33" s="1"/>
  <c r="AC1265" i="33"/>
  <c r="AB1265" i="33"/>
  <c r="U1265" i="33" s="1"/>
  <c r="Q1265" i="33"/>
  <c r="AC1264" i="33"/>
  <c r="AB1264" i="33"/>
  <c r="U1264" i="33" s="1"/>
  <c r="Q1264" i="33"/>
  <c r="S1264" i="33" s="1"/>
  <c r="T1264" i="33" s="1"/>
  <c r="AC1263" i="33"/>
  <c r="AB1263" i="33"/>
  <c r="U1263" i="33" s="1"/>
  <c r="Q1263" i="33"/>
  <c r="AC1262" i="33"/>
  <c r="AB1262" i="33"/>
  <c r="U1262" i="33" s="1"/>
  <c r="Q1262" i="33"/>
  <c r="AC1261" i="33"/>
  <c r="AB1261" i="33"/>
  <c r="U1261" i="33" s="1"/>
  <c r="Q1261" i="33"/>
  <c r="S1261" i="33" s="1"/>
  <c r="AC1260" i="33"/>
  <c r="AB1260" i="33"/>
  <c r="U1260" i="33"/>
  <c r="Q1260" i="33"/>
  <c r="S1260" i="33" s="1"/>
  <c r="T1260" i="33" s="1"/>
  <c r="AC1259" i="33"/>
  <c r="AB1259" i="33"/>
  <c r="U1259" i="33" s="1"/>
  <c r="Q1259" i="33"/>
  <c r="R1259" i="33" s="1"/>
  <c r="AC1258" i="33"/>
  <c r="AB1258" i="33"/>
  <c r="U1258" i="33" s="1"/>
  <c r="Q1258" i="33"/>
  <c r="S1258" i="33" s="1"/>
  <c r="T1258" i="33" s="1"/>
  <c r="AC1257" i="33"/>
  <c r="AB1257" i="33"/>
  <c r="U1257" i="33" s="1"/>
  <c r="Q1257" i="33"/>
  <c r="R1257" i="33" s="1"/>
  <c r="AC1256" i="33"/>
  <c r="AB1256" i="33"/>
  <c r="U1256" i="33" s="1"/>
  <c r="Q1256" i="33"/>
  <c r="AC1255" i="33"/>
  <c r="AB1255" i="33"/>
  <c r="U1255" i="33" s="1"/>
  <c r="Q1255" i="33"/>
  <c r="AC1254" i="33"/>
  <c r="AB1254" i="33"/>
  <c r="U1254" i="33" s="1"/>
  <c r="Q1254" i="33"/>
  <c r="AC1253" i="33"/>
  <c r="AB1253" i="33"/>
  <c r="U1253" i="33" s="1"/>
  <c r="Q1253" i="33"/>
  <c r="S1253" i="33" s="1"/>
  <c r="AC1252" i="33"/>
  <c r="AB1252" i="33"/>
  <c r="U1252" i="33" s="1"/>
  <c r="Q1252" i="33"/>
  <c r="S1252" i="33" s="1"/>
  <c r="T1252" i="33" s="1"/>
  <c r="AC1251" i="33"/>
  <c r="AB1251" i="33"/>
  <c r="U1251" i="33" s="1"/>
  <c r="Q1251" i="33"/>
  <c r="AC1250" i="33"/>
  <c r="AB1250" i="33"/>
  <c r="U1250" i="33" s="1"/>
  <c r="Q1250" i="33"/>
  <c r="AC1249" i="33"/>
  <c r="AB1249" i="33"/>
  <c r="U1249" i="33" s="1"/>
  <c r="Q1249" i="33"/>
  <c r="AC1248" i="33"/>
  <c r="AB1248" i="33"/>
  <c r="U1248" i="33" s="1"/>
  <c r="Q1248" i="33"/>
  <c r="AC1247" i="33"/>
  <c r="AB1247" i="33"/>
  <c r="U1247" i="33" s="1"/>
  <c r="Q1247" i="33"/>
  <c r="AC1246" i="33"/>
  <c r="AB1246" i="33"/>
  <c r="U1246" i="33" s="1"/>
  <c r="Q1246" i="33"/>
  <c r="AC1245" i="33"/>
  <c r="AB1245" i="33"/>
  <c r="U1245" i="33" s="1"/>
  <c r="Q1245" i="33"/>
  <c r="AC1244" i="33"/>
  <c r="AB1244" i="33"/>
  <c r="U1244" i="33" s="1"/>
  <c r="Q1244" i="33"/>
  <c r="S1244" i="33" s="1"/>
  <c r="T1244" i="33" s="1"/>
  <c r="AC1243" i="33"/>
  <c r="AB1243" i="33"/>
  <c r="U1243" i="33" s="1"/>
  <c r="Q1243" i="33"/>
  <c r="AC1242" i="33"/>
  <c r="AB1242" i="33"/>
  <c r="U1242" i="33" s="1"/>
  <c r="Q1242" i="33"/>
  <c r="AC1241" i="33"/>
  <c r="AB1241" i="33"/>
  <c r="U1241" i="33" s="1"/>
  <c r="Q1241" i="33"/>
  <c r="AC1240" i="33"/>
  <c r="AB1240" i="33"/>
  <c r="U1240" i="33" s="1"/>
  <c r="Q1240" i="33"/>
  <c r="AC1239" i="33"/>
  <c r="AB1239" i="33"/>
  <c r="U1239" i="33" s="1"/>
  <c r="Q1239" i="33"/>
  <c r="AC1238" i="33"/>
  <c r="AB1238" i="33"/>
  <c r="U1238" i="33" s="1"/>
  <c r="Q1238" i="33"/>
  <c r="AC1237" i="33"/>
  <c r="AB1237" i="33"/>
  <c r="U1237" i="33" s="1"/>
  <c r="Q1237" i="33"/>
  <c r="R1237" i="33" s="1"/>
  <c r="AC1236" i="33"/>
  <c r="AB1236" i="33"/>
  <c r="U1236" i="33" s="1"/>
  <c r="Q1236" i="33"/>
  <c r="S1236" i="33" s="1"/>
  <c r="T1236" i="33" s="1"/>
  <c r="AC1235" i="33"/>
  <c r="AB1235" i="33"/>
  <c r="U1235" i="33" s="1"/>
  <c r="Q1235" i="33"/>
  <c r="R1235" i="33" s="1"/>
  <c r="AC1234" i="33"/>
  <c r="AB1234" i="33"/>
  <c r="U1234" i="33" s="1"/>
  <c r="Q1234" i="33"/>
  <c r="S1234" i="33" s="1"/>
  <c r="T1234" i="33" s="1"/>
  <c r="AC1233" i="33"/>
  <c r="AB1233" i="33"/>
  <c r="U1233" i="33" s="1"/>
  <c r="Q1233" i="33"/>
  <c r="AC1232" i="33"/>
  <c r="AB1232" i="33"/>
  <c r="U1232" i="33" s="1"/>
  <c r="Q1232" i="33"/>
  <c r="AC1231" i="33"/>
  <c r="AB1231" i="33"/>
  <c r="U1231" i="33" s="1"/>
  <c r="Q1231" i="33"/>
  <c r="AC1230" i="33"/>
  <c r="AB1230" i="33"/>
  <c r="U1230" i="33"/>
  <c r="Q1230" i="33"/>
  <c r="AC1229" i="33"/>
  <c r="AB1229" i="33"/>
  <c r="U1229" i="33" s="1"/>
  <c r="Q1229" i="33"/>
  <c r="S1229" i="33" s="1"/>
  <c r="T1229" i="33" s="1"/>
  <c r="AC1228" i="33"/>
  <c r="AB1228" i="33"/>
  <c r="U1228" i="33"/>
  <c r="Q1228" i="33"/>
  <c r="S1228" i="33" s="1"/>
  <c r="T1228" i="33" s="1"/>
  <c r="AC1227" i="33"/>
  <c r="AB1227" i="33"/>
  <c r="U1227" i="33" s="1"/>
  <c r="Q1227" i="33"/>
  <c r="AC1226" i="33"/>
  <c r="AB1226" i="33"/>
  <c r="U1226" i="33" s="1"/>
  <c r="Q1226" i="33"/>
  <c r="AC1225" i="33"/>
  <c r="AB1225" i="33"/>
  <c r="U1225" i="33" s="1"/>
  <c r="Q1225" i="33"/>
  <c r="AC1224" i="33"/>
  <c r="AB1224" i="33"/>
  <c r="U1224" i="33" s="1"/>
  <c r="Q1224" i="33"/>
  <c r="AC1223" i="33"/>
  <c r="AB1223" i="33"/>
  <c r="U1223" i="33" s="1"/>
  <c r="Q1223" i="33"/>
  <c r="AC1222" i="33"/>
  <c r="AB1222" i="33"/>
  <c r="U1222" i="33" s="1"/>
  <c r="Q1222" i="33"/>
  <c r="AC1221" i="33"/>
  <c r="AB1221" i="33"/>
  <c r="U1221" i="33" s="1"/>
  <c r="Q1221" i="33"/>
  <c r="AC1220" i="33"/>
  <c r="AB1220" i="33"/>
  <c r="U1220" i="33" s="1"/>
  <c r="Q1220" i="33"/>
  <c r="S1220" i="33" s="1"/>
  <c r="T1220" i="33" s="1"/>
  <c r="AC1219" i="33"/>
  <c r="AB1219" i="33"/>
  <c r="U1219" i="33" s="1"/>
  <c r="Q1219" i="33"/>
  <c r="R1219" i="33" s="1"/>
  <c r="AC1218" i="33"/>
  <c r="AB1218" i="33"/>
  <c r="U1218" i="33" s="1"/>
  <c r="Q1218" i="33"/>
  <c r="S1218" i="33" s="1"/>
  <c r="T1218" i="33" s="1"/>
  <c r="AC1217" i="33"/>
  <c r="AB1217" i="33"/>
  <c r="U1217" i="33" s="1"/>
  <c r="Q1217" i="33"/>
  <c r="S1217" i="33" s="1"/>
  <c r="T1217" i="33" s="1"/>
  <c r="AC1216" i="33"/>
  <c r="AB1216" i="33"/>
  <c r="U1216" i="33" s="1"/>
  <c r="Q1216" i="33"/>
  <c r="AC1215" i="33"/>
  <c r="AB1215" i="33"/>
  <c r="U1215" i="33" s="1"/>
  <c r="Q1215" i="33"/>
  <c r="R1215" i="33" s="1"/>
  <c r="AC1214" i="33"/>
  <c r="AB1214" i="33"/>
  <c r="U1214" i="33" s="1"/>
  <c r="Q1214" i="33"/>
  <c r="AC1213" i="33"/>
  <c r="AB1213" i="33"/>
  <c r="U1213" i="33" s="1"/>
  <c r="Q1213" i="33"/>
  <c r="AC1212" i="33"/>
  <c r="AB1212" i="33"/>
  <c r="U1212" i="33" s="1"/>
  <c r="Q1212" i="33"/>
  <c r="S1212" i="33" s="1"/>
  <c r="T1212" i="33" s="1"/>
  <c r="AC1211" i="33"/>
  <c r="AB1211" i="33"/>
  <c r="U1211" i="33" s="1"/>
  <c r="Q1211" i="33"/>
  <c r="R1211" i="33" s="1"/>
  <c r="AC1210" i="33"/>
  <c r="AB1210" i="33"/>
  <c r="U1210" i="33" s="1"/>
  <c r="Q1210" i="33"/>
  <c r="AC1209" i="33"/>
  <c r="AB1209" i="33"/>
  <c r="U1209" i="33" s="1"/>
  <c r="Q1209" i="33"/>
  <c r="AC1208" i="33"/>
  <c r="AB1208" i="33"/>
  <c r="U1208" i="33" s="1"/>
  <c r="Q1208" i="33"/>
  <c r="AC1207" i="33"/>
  <c r="AB1207" i="33"/>
  <c r="U1207" i="33" s="1"/>
  <c r="Q1207" i="33"/>
  <c r="AC1206" i="33"/>
  <c r="AB1206" i="33"/>
  <c r="U1206" i="33" s="1"/>
  <c r="Q1206" i="33"/>
  <c r="AC1205" i="33"/>
  <c r="AB1205" i="33"/>
  <c r="U1205" i="33" s="1"/>
  <c r="S1205" i="33"/>
  <c r="T1205" i="33" s="1"/>
  <c r="Q1205" i="33"/>
  <c r="R1205" i="33" s="1"/>
  <c r="AC1204" i="33"/>
  <c r="AB1204" i="33"/>
  <c r="U1204" i="33" s="1"/>
  <c r="Q1204" i="33"/>
  <c r="AC1203" i="33"/>
  <c r="AB1203" i="33"/>
  <c r="U1203" i="33" s="1"/>
  <c r="Q1203" i="33"/>
  <c r="R1203" i="33" s="1"/>
  <c r="AC1202" i="33"/>
  <c r="AB1202" i="33"/>
  <c r="U1202" i="33" s="1"/>
  <c r="Q1202" i="33"/>
  <c r="S1202" i="33" s="1"/>
  <c r="T1202" i="33" s="1"/>
  <c r="AC1201" i="33"/>
  <c r="AB1201" i="33"/>
  <c r="U1201" i="33" s="1"/>
  <c r="Q1201" i="33"/>
  <c r="R1201" i="33" s="1"/>
  <c r="AC1200" i="33"/>
  <c r="AB1200" i="33"/>
  <c r="U1200" i="33" s="1"/>
  <c r="Q1200" i="33"/>
  <c r="S1200" i="33" s="1"/>
  <c r="T1200" i="33" s="1"/>
  <c r="AC1199" i="33"/>
  <c r="AB1199" i="33"/>
  <c r="U1199" i="33" s="1"/>
  <c r="Q1199" i="33"/>
  <c r="AC1198" i="33"/>
  <c r="AB1198" i="33"/>
  <c r="U1198" i="33" s="1"/>
  <c r="Q1198" i="33"/>
  <c r="AC1197" i="33"/>
  <c r="AB1197" i="33"/>
  <c r="U1197" i="33" s="1"/>
  <c r="Q1197" i="33"/>
  <c r="AC1196" i="33"/>
  <c r="AB1196" i="33"/>
  <c r="U1196" i="33" s="1"/>
  <c r="Q1196" i="33"/>
  <c r="AC1195" i="33"/>
  <c r="AB1195" i="33"/>
  <c r="U1195" i="33" s="1"/>
  <c r="Q1195" i="33"/>
  <c r="S1195" i="33" s="1"/>
  <c r="T1195" i="33" s="1"/>
  <c r="AC1194" i="33"/>
  <c r="AB1194" i="33"/>
  <c r="U1194" i="33" s="1"/>
  <c r="Q1194" i="33"/>
  <c r="S1194" i="33" s="1"/>
  <c r="T1194" i="33" s="1"/>
  <c r="AC1193" i="33"/>
  <c r="AB1193" i="33"/>
  <c r="U1193" i="33" s="1"/>
  <c r="Q1193" i="33"/>
  <c r="S1193" i="33" s="1"/>
  <c r="T1193" i="33" s="1"/>
  <c r="AC1192" i="33"/>
  <c r="AB1192" i="33"/>
  <c r="U1192" i="33" s="1"/>
  <c r="Q1192" i="33"/>
  <c r="AC1191" i="33"/>
  <c r="AB1191" i="33"/>
  <c r="U1191" i="33" s="1"/>
  <c r="Q1191" i="33"/>
  <c r="S1191" i="33" s="1"/>
  <c r="T1191" i="33" s="1"/>
  <c r="AC1190" i="33"/>
  <c r="AB1190" i="33"/>
  <c r="U1190" i="33" s="1"/>
  <c r="Q1190" i="33"/>
  <c r="AC1189" i="33"/>
  <c r="AB1189" i="33"/>
  <c r="U1189" i="33" s="1"/>
  <c r="S1189" i="33"/>
  <c r="Q1189" i="33"/>
  <c r="R1189" i="33" s="1"/>
  <c r="AC1188" i="33"/>
  <c r="AB1188" i="33"/>
  <c r="U1188" i="33" s="1"/>
  <c r="R1188" i="33"/>
  <c r="Q1188" i="33"/>
  <c r="S1188" i="33" s="1"/>
  <c r="T1188" i="33" s="1"/>
  <c r="AC1187" i="33"/>
  <c r="AB1187" i="33"/>
  <c r="U1187" i="33" s="1"/>
  <c r="S1187" i="33"/>
  <c r="T1187" i="33" s="1"/>
  <c r="Q1187" i="33"/>
  <c r="R1187" i="33" s="1"/>
  <c r="AC1186" i="33"/>
  <c r="AB1186" i="33"/>
  <c r="U1186" i="33" s="1"/>
  <c r="Q1186" i="33"/>
  <c r="S1186" i="33" s="1"/>
  <c r="T1186" i="33" s="1"/>
  <c r="AC1185" i="33"/>
  <c r="AB1185" i="33"/>
  <c r="U1185" i="33" s="1"/>
  <c r="Q1185" i="33"/>
  <c r="AC1184" i="33"/>
  <c r="AB1184" i="33"/>
  <c r="U1184" i="33" s="1"/>
  <c r="Q1184" i="33"/>
  <c r="AC1183" i="33"/>
  <c r="AB1183" i="33"/>
  <c r="U1183" i="33" s="1"/>
  <c r="Q1183" i="33"/>
  <c r="S1183" i="33" s="1"/>
  <c r="T1183" i="33" s="1"/>
  <c r="AC1182" i="33"/>
  <c r="AB1182" i="33"/>
  <c r="U1182" i="33" s="1"/>
  <c r="Q1182" i="33"/>
  <c r="AC1181" i="33"/>
  <c r="AB1181" i="33"/>
  <c r="U1181" i="33" s="1"/>
  <c r="Q1181" i="33"/>
  <c r="AC1180" i="33"/>
  <c r="AB1180" i="33"/>
  <c r="U1180" i="33" s="1"/>
  <c r="Q1180" i="33"/>
  <c r="S1180" i="33" s="1"/>
  <c r="T1180" i="33" s="1"/>
  <c r="AC1179" i="33"/>
  <c r="AB1179" i="33"/>
  <c r="U1179" i="33" s="1"/>
  <c r="Q1179" i="33"/>
  <c r="R1179" i="33" s="1"/>
  <c r="AC1178" i="33"/>
  <c r="AB1178" i="33"/>
  <c r="U1178" i="33" s="1"/>
  <c r="Q1178" i="33"/>
  <c r="AC1177" i="33"/>
  <c r="AB1177" i="33"/>
  <c r="U1177" i="33" s="1"/>
  <c r="Q1177" i="33"/>
  <c r="AC1176" i="33"/>
  <c r="AB1176" i="33"/>
  <c r="U1176" i="33"/>
  <c r="Q1176" i="33"/>
  <c r="AC1175" i="33"/>
  <c r="AB1175" i="33"/>
  <c r="U1175" i="33" s="1"/>
  <c r="Q1175" i="33"/>
  <c r="R1175" i="33" s="1"/>
  <c r="AC1174" i="33"/>
  <c r="AB1174" i="33"/>
  <c r="U1174" i="33" s="1"/>
  <c r="Q1174" i="33"/>
  <c r="AC1173" i="33"/>
  <c r="AB1173" i="33"/>
  <c r="U1173" i="33" s="1"/>
  <c r="Q1173" i="33"/>
  <c r="S1173" i="33" s="1"/>
  <c r="T1173" i="33" s="1"/>
  <c r="AC1172" i="33"/>
  <c r="AB1172" i="33"/>
  <c r="U1172" i="33"/>
  <c r="Q1172" i="33"/>
  <c r="S1172" i="33" s="1"/>
  <c r="T1172" i="33" s="1"/>
  <c r="AC1171" i="33"/>
  <c r="AB1171" i="33"/>
  <c r="U1171" i="33" s="1"/>
  <c r="Q1171" i="33"/>
  <c r="AC1170" i="33"/>
  <c r="AB1170" i="33"/>
  <c r="U1170" i="33" s="1"/>
  <c r="Q1170" i="33"/>
  <c r="AC1169" i="33"/>
  <c r="AB1169" i="33"/>
  <c r="U1169" i="33" s="1"/>
  <c r="Q1169" i="33"/>
  <c r="AC1168" i="33"/>
  <c r="AB1168" i="33"/>
  <c r="U1168" i="33" s="1"/>
  <c r="Q1168" i="33"/>
  <c r="S1168" i="33" s="1"/>
  <c r="T1168" i="33" s="1"/>
  <c r="AC1167" i="33"/>
  <c r="AB1167" i="33"/>
  <c r="U1167" i="33" s="1"/>
  <c r="Q1167" i="33"/>
  <c r="AC1166" i="33"/>
  <c r="AB1166" i="33"/>
  <c r="U1166" i="33" s="1"/>
  <c r="Q1166" i="33"/>
  <c r="AC1165" i="33"/>
  <c r="AB1165" i="33"/>
  <c r="U1165" i="33" s="1"/>
  <c r="Q1165" i="33"/>
  <c r="S1165" i="33" s="1"/>
  <c r="T1165" i="33" s="1"/>
  <c r="V1165" i="33" s="1"/>
  <c r="AC1164" i="33"/>
  <c r="AB1164" i="33"/>
  <c r="U1164" i="33" s="1"/>
  <c r="Q1164" i="33"/>
  <c r="S1164" i="33" s="1"/>
  <c r="T1164" i="33" s="1"/>
  <c r="AC1163" i="33"/>
  <c r="AB1163" i="33"/>
  <c r="U1163" i="33" s="1"/>
  <c r="Q1163" i="33"/>
  <c r="AC1162" i="33"/>
  <c r="AB1162" i="33"/>
  <c r="U1162" i="33" s="1"/>
  <c r="Q1162" i="33"/>
  <c r="AC1161" i="33"/>
  <c r="AB1161" i="33"/>
  <c r="U1161" i="33" s="1"/>
  <c r="Q1161" i="33"/>
  <c r="S1161" i="33" s="1"/>
  <c r="T1161" i="33" s="1"/>
  <c r="AC1160" i="33"/>
  <c r="AB1160" i="33"/>
  <c r="U1160" i="33" s="1"/>
  <c r="Q1160" i="33"/>
  <c r="AC1159" i="33"/>
  <c r="AB1159" i="33"/>
  <c r="U1159" i="33" s="1"/>
  <c r="Q1159" i="33"/>
  <c r="AC1158" i="33"/>
  <c r="AB1158" i="33"/>
  <c r="U1158" i="33" s="1"/>
  <c r="Q1158" i="33"/>
  <c r="AC1157" i="33"/>
  <c r="AB1157" i="33"/>
  <c r="U1157" i="33" s="1"/>
  <c r="Q1157" i="33"/>
  <c r="AC1156" i="33"/>
  <c r="AB1156" i="33"/>
  <c r="U1156" i="33" s="1"/>
  <c r="Q1156" i="33"/>
  <c r="S1156" i="33" s="1"/>
  <c r="T1156" i="33" s="1"/>
  <c r="AC1155" i="33"/>
  <c r="AB1155" i="33"/>
  <c r="U1155" i="33" s="1"/>
  <c r="Q1155" i="33"/>
  <c r="R1155" i="33" s="1"/>
  <c r="AC1154" i="33"/>
  <c r="AB1154" i="33"/>
  <c r="U1154" i="33" s="1"/>
  <c r="Q1154" i="33"/>
  <c r="S1154" i="33" s="1"/>
  <c r="T1154" i="33" s="1"/>
  <c r="AC1153" i="33"/>
  <c r="AB1153" i="33"/>
  <c r="U1153" i="33" s="1"/>
  <c r="Q1153" i="33"/>
  <c r="AC1152" i="33"/>
  <c r="AB1152" i="33"/>
  <c r="U1152" i="33" s="1"/>
  <c r="Q1152" i="33"/>
  <c r="AC1151" i="33"/>
  <c r="AB1151" i="33"/>
  <c r="U1151" i="33" s="1"/>
  <c r="Q1151" i="33"/>
  <c r="R1151" i="33" s="1"/>
  <c r="AC1150" i="33"/>
  <c r="AB1150" i="33"/>
  <c r="U1150" i="33" s="1"/>
  <c r="Q1150" i="33"/>
  <c r="AC1149" i="33"/>
  <c r="AB1149" i="33"/>
  <c r="U1149" i="33" s="1"/>
  <c r="Q1149" i="33"/>
  <c r="AC1148" i="33"/>
  <c r="AB1148" i="33"/>
  <c r="U1148" i="33" s="1"/>
  <c r="Q1148" i="33"/>
  <c r="S1148" i="33" s="1"/>
  <c r="T1148" i="33" s="1"/>
  <c r="AC1147" i="33"/>
  <c r="AB1147" i="33"/>
  <c r="U1147" i="33" s="1"/>
  <c r="Q1147" i="33"/>
  <c r="S1147" i="33" s="1"/>
  <c r="T1147" i="33" s="1"/>
  <c r="AC1146" i="33"/>
  <c r="AB1146" i="33"/>
  <c r="U1146" i="33" s="1"/>
  <c r="Q1146" i="33"/>
  <c r="S1146" i="33" s="1"/>
  <c r="T1146" i="33" s="1"/>
  <c r="AC1145" i="33"/>
  <c r="AB1145" i="33"/>
  <c r="U1145" i="33" s="1"/>
  <c r="Q1145" i="33"/>
  <c r="AC1144" i="33"/>
  <c r="AB1144" i="33"/>
  <c r="U1144" i="33" s="1"/>
  <c r="Q1144" i="33"/>
  <c r="AC1143" i="33"/>
  <c r="AB1143" i="33"/>
  <c r="U1143" i="33" s="1"/>
  <c r="Q1143" i="33"/>
  <c r="R1143" i="33" s="1"/>
  <c r="AC1142" i="33"/>
  <c r="AB1142" i="33"/>
  <c r="U1142" i="33" s="1"/>
  <c r="Q1142" i="33"/>
  <c r="AC1141" i="33"/>
  <c r="AB1141" i="33"/>
  <c r="U1141" i="33" s="1"/>
  <c r="Q1141" i="33"/>
  <c r="AC1140" i="33"/>
  <c r="AB1140" i="33"/>
  <c r="U1140" i="33" s="1"/>
  <c r="Q1140" i="33"/>
  <c r="S1140" i="33" s="1"/>
  <c r="T1140" i="33" s="1"/>
  <c r="AC1139" i="33"/>
  <c r="AB1139" i="33"/>
  <c r="U1139" i="33" s="1"/>
  <c r="S1139" i="33"/>
  <c r="Q1139" i="33"/>
  <c r="R1139" i="33" s="1"/>
  <c r="AC1138" i="33"/>
  <c r="AB1138" i="33"/>
  <c r="U1138" i="33" s="1"/>
  <c r="Q1138" i="33"/>
  <c r="S1138" i="33" s="1"/>
  <c r="T1138" i="33" s="1"/>
  <c r="AC1137" i="33"/>
  <c r="AB1137" i="33"/>
  <c r="U1137" i="33" s="1"/>
  <c r="Q1137" i="33"/>
  <c r="AC1136" i="33"/>
  <c r="AB1136" i="33"/>
  <c r="U1136" i="33" s="1"/>
  <c r="Q1136" i="33"/>
  <c r="AC1135" i="33"/>
  <c r="AB1135" i="33"/>
  <c r="U1135" i="33" s="1"/>
  <c r="Q1135" i="33"/>
  <c r="AC1134" i="33"/>
  <c r="AB1134" i="33"/>
  <c r="U1134" i="33" s="1"/>
  <c r="Q1134" i="33"/>
  <c r="AC1133" i="33"/>
  <c r="AB1133" i="33"/>
  <c r="U1133" i="33" s="1"/>
  <c r="Q1133" i="33"/>
  <c r="AC1132" i="33"/>
  <c r="AB1132" i="33"/>
  <c r="U1132" i="33" s="1"/>
  <c r="Q1132" i="33"/>
  <c r="S1132" i="33" s="1"/>
  <c r="T1132" i="33" s="1"/>
  <c r="AC1131" i="33"/>
  <c r="AB1131" i="33"/>
  <c r="U1131" i="33" s="1"/>
  <c r="Q1131" i="33"/>
  <c r="S1131" i="33" s="1"/>
  <c r="AC1130" i="33"/>
  <c r="AB1130" i="33"/>
  <c r="U1130" i="33" s="1"/>
  <c r="Q1130" i="33"/>
  <c r="AC1129" i="33"/>
  <c r="AB1129" i="33"/>
  <c r="U1129" i="33" s="1"/>
  <c r="Q1129" i="33"/>
  <c r="S1129" i="33" s="1"/>
  <c r="T1129" i="33" s="1"/>
  <c r="AC1128" i="33"/>
  <c r="AB1128" i="33"/>
  <c r="U1128" i="33" s="1"/>
  <c r="Q1128" i="33"/>
  <c r="AC1127" i="33"/>
  <c r="AB1127" i="33"/>
  <c r="U1127" i="33" s="1"/>
  <c r="Q1127" i="33"/>
  <c r="S1127" i="33" s="1"/>
  <c r="AC1126" i="33"/>
  <c r="AB1126" i="33"/>
  <c r="U1126" i="33" s="1"/>
  <c r="Q1126" i="33"/>
  <c r="AC1125" i="33"/>
  <c r="AB1125" i="33"/>
  <c r="U1125" i="33" s="1"/>
  <c r="Q1125" i="33"/>
  <c r="R1125" i="33" s="1"/>
  <c r="AC1124" i="33"/>
  <c r="AB1124" i="33"/>
  <c r="U1124" i="33" s="1"/>
  <c r="Q1124" i="33"/>
  <c r="AC1123" i="33"/>
  <c r="AB1123" i="33"/>
  <c r="U1123" i="33" s="1"/>
  <c r="Q1123" i="33"/>
  <c r="S1123" i="33" s="1"/>
  <c r="T1123" i="33" s="1"/>
  <c r="AC1122" i="33"/>
  <c r="AB1122" i="33"/>
  <c r="U1122" i="33" s="1"/>
  <c r="Q1122" i="33"/>
  <c r="AC1121" i="33"/>
  <c r="AB1121" i="33"/>
  <c r="U1121" i="33" s="1"/>
  <c r="Q1121" i="33"/>
  <c r="S1121" i="33" s="1"/>
  <c r="T1121" i="33" s="1"/>
  <c r="AC1120" i="33"/>
  <c r="AB1120" i="33"/>
  <c r="U1120" i="33"/>
  <c r="Q1120" i="33"/>
  <c r="S1120" i="33" s="1"/>
  <c r="AC1119" i="33"/>
  <c r="AB1119" i="33"/>
  <c r="U1119" i="33" s="1"/>
  <c r="Q1119" i="33"/>
  <c r="R1119" i="33" s="1"/>
  <c r="AC1118" i="33"/>
  <c r="AB1118" i="33"/>
  <c r="U1118" i="33" s="1"/>
  <c r="Q1118" i="33"/>
  <c r="AC1117" i="33"/>
  <c r="AB1117" i="33"/>
  <c r="U1117" i="33" s="1"/>
  <c r="Q1117" i="33"/>
  <c r="AC1116" i="33"/>
  <c r="AB1116" i="33"/>
  <c r="U1116" i="33" s="1"/>
  <c r="Q1116" i="33"/>
  <c r="S1116" i="33" s="1"/>
  <c r="T1116" i="33" s="1"/>
  <c r="AC1115" i="33"/>
  <c r="AB1115" i="33"/>
  <c r="U1115" i="33" s="1"/>
  <c r="Q1115" i="33"/>
  <c r="S1115" i="33" s="1"/>
  <c r="T1115" i="33" s="1"/>
  <c r="AC1114" i="33"/>
  <c r="AB1114" i="33"/>
  <c r="U1114" i="33" s="1"/>
  <c r="Q1114" i="33"/>
  <c r="S1114" i="33" s="1"/>
  <c r="AC1113" i="33"/>
  <c r="AB1113" i="33"/>
  <c r="U1113" i="33" s="1"/>
  <c r="Q1113" i="33"/>
  <c r="AC1112" i="33"/>
  <c r="AB1112" i="33"/>
  <c r="U1112" i="33" s="1"/>
  <c r="Q1112" i="33"/>
  <c r="AC1111" i="33"/>
  <c r="AB1111" i="33"/>
  <c r="U1111" i="33" s="1"/>
  <c r="Q1111" i="33"/>
  <c r="AC1110" i="33"/>
  <c r="AB1110" i="33"/>
  <c r="U1110" i="33" s="1"/>
  <c r="Q1110" i="33"/>
  <c r="R1110" i="33" s="1"/>
  <c r="AC1109" i="33"/>
  <c r="AB1109" i="33"/>
  <c r="U1109" i="33" s="1"/>
  <c r="Q1109" i="33"/>
  <c r="AC1108" i="33"/>
  <c r="AB1108" i="33"/>
  <c r="U1108" i="33" s="1"/>
  <c r="Q1108" i="33"/>
  <c r="S1108" i="33" s="1"/>
  <c r="T1108" i="33" s="1"/>
  <c r="AC1107" i="33"/>
  <c r="AB1107" i="33"/>
  <c r="U1107" i="33" s="1"/>
  <c r="Q1107" i="33"/>
  <c r="AC1106" i="33"/>
  <c r="AB1106" i="33"/>
  <c r="U1106" i="33" s="1"/>
  <c r="Q1106" i="33"/>
  <c r="AC1105" i="33"/>
  <c r="AB1105" i="33"/>
  <c r="U1105" i="33" s="1"/>
  <c r="Q1105" i="33"/>
  <c r="S1105" i="33" s="1"/>
  <c r="T1105" i="33" s="1"/>
  <c r="AC1104" i="33"/>
  <c r="AB1104" i="33"/>
  <c r="U1104" i="33" s="1"/>
  <c r="Q1104" i="33"/>
  <c r="AC1103" i="33"/>
  <c r="AB1103" i="33"/>
  <c r="U1103" i="33" s="1"/>
  <c r="Q1103" i="33"/>
  <c r="AC1102" i="33"/>
  <c r="AB1102" i="33"/>
  <c r="U1102" i="33" s="1"/>
  <c r="Q1102" i="33"/>
  <c r="AC1101" i="33"/>
  <c r="AB1101" i="33"/>
  <c r="U1101" i="33" s="1"/>
  <c r="Q1101" i="33"/>
  <c r="AC1100" i="33"/>
  <c r="AB1100" i="33"/>
  <c r="U1100" i="33" s="1"/>
  <c r="Q1100" i="33"/>
  <c r="AC1099" i="33"/>
  <c r="AB1099" i="33"/>
  <c r="U1099" i="33" s="1"/>
  <c r="Q1099" i="33"/>
  <c r="AC1098" i="33"/>
  <c r="AB1098" i="33"/>
  <c r="U1098" i="33" s="1"/>
  <c r="Q1098" i="33"/>
  <c r="S1098" i="33" s="1"/>
  <c r="T1098" i="33" s="1"/>
  <c r="AC1097" i="33"/>
  <c r="AB1097" i="33"/>
  <c r="U1097" i="33" s="1"/>
  <c r="Q1097" i="33"/>
  <c r="S1097" i="33" s="1"/>
  <c r="T1097" i="33" s="1"/>
  <c r="AC1096" i="33"/>
  <c r="AB1096" i="33"/>
  <c r="U1096" i="33" s="1"/>
  <c r="Q1096" i="33"/>
  <c r="AC1095" i="33"/>
  <c r="AB1095" i="33"/>
  <c r="U1095" i="33" s="1"/>
  <c r="Q1095" i="33"/>
  <c r="AC1094" i="33"/>
  <c r="AB1094" i="33"/>
  <c r="U1094" i="33" s="1"/>
  <c r="Q1094" i="33"/>
  <c r="S1094" i="33" s="1"/>
  <c r="T1094" i="33" s="1"/>
  <c r="AC1093" i="33"/>
  <c r="AB1093" i="33"/>
  <c r="U1093" i="33" s="1"/>
  <c r="Q1093" i="33"/>
  <c r="AC1092" i="33"/>
  <c r="AB1092" i="33"/>
  <c r="U1092" i="33" s="1"/>
  <c r="Q1092" i="33"/>
  <c r="S1092" i="33" s="1"/>
  <c r="T1092" i="33" s="1"/>
  <c r="AC1091" i="33"/>
  <c r="AB1091" i="33"/>
  <c r="U1091" i="33" s="1"/>
  <c r="Q1091" i="33"/>
  <c r="S1091" i="33" s="1"/>
  <c r="T1091" i="33" s="1"/>
  <c r="AC1090" i="33"/>
  <c r="AB1090" i="33"/>
  <c r="U1090" i="33" s="1"/>
  <c r="R1090" i="33"/>
  <c r="Q1090" i="33"/>
  <c r="S1090" i="33" s="1"/>
  <c r="T1090" i="33" s="1"/>
  <c r="AC1089" i="33"/>
  <c r="AB1089" i="33"/>
  <c r="U1089" i="33" s="1"/>
  <c r="Q1089" i="33"/>
  <c r="AC1088" i="33"/>
  <c r="AB1088" i="33"/>
  <c r="U1088" i="33" s="1"/>
  <c r="Q1088" i="33"/>
  <c r="AC1087" i="33"/>
  <c r="AB1087" i="33"/>
  <c r="U1087" i="33" s="1"/>
  <c r="Q1087" i="33"/>
  <c r="AC1086" i="33"/>
  <c r="AB1086" i="33"/>
  <c r="U1086" i="33" s="1"/>
  <c r="Q1086" i="33"/>
  <c r="R1086" i="33" s="1"/>
  <c r="AC1085" i="33"/>
  <c r="AB1085" i="33"/>
  <c r="U1085" i="33" s="1"/>
  <c r="Q1085" i="33"/>
  <c r="AC1084" i="33"/>
  <c r="AB1084" i="33"/>
  <c r="U1084" i="33" s="1"/>
  <c r="Q1084" i="33"/>
  <c r="R1084" i="33" s="1"/>
  <c r="AC1083" i="33"/>
  <c r="AB1083" i="33"/>
  <c r="U1083" i="33" s="1"/>
  <c r="Q1083" i="33"/>
  <c r="S1083" i="33" s="1"/>
  <c r="T1083" i="33" s="1"/>
  <c r="AC1082" i="33"/>
  <c r="AB1082" i="33"/>
  <c r="U1082" i="33" s="1"/>
  <c r="Q1082" i="33"/>
  <c r="S1082" i="33" s="1"/>
  <c r="T1082" i="33" s="1"/>
  <c r="AC1081" i="33"/>
  <c r="AB1081" i="33"/>
  <c r="U1081" i="33" s="1"/>
  <c r="Q1081" i="33"/>
  <c r="S1081" i="33" s="1"/>
  <c r="T1081" i="33" s="1"/>
  <c r="AC1080" i="33"/>
  <c r="AB1080" i="33"/>
  <c r="U1080" i="33" s="1"/>
  <c r="Q1080" i="33"/>
  <c r="AC1079" i="33"/>
  <c r="AB1079" i="33"/>
  <c r="U1079" i="33" s="1"/>
  <c r="Q1079" i="33"/>
  <c r="AC1078" i="33"/>
  <c r="AB1078" i="33"/>
  <c r="U1078" i="33" s="1"/>
  <c r="Q1078" i="33"/>
  <c r="R1078" i="33" s="1"/>
  <c r="AC1077" i="33"/>
  <c r="AB1077" i="33"/>
  <c r="U1077" i="33" s="1"/>
  <c r="Q1077" i="33"/>
  <c r="S1077" i="33" s="1"/>
  <c r="T1077" i="33" s="1"/>
  <c r="AC1076" i="33"/>
  <c r="AB1076" i="33"/>
  <c r="U1076" i="33" s="1"/>
  <c r="Q1076" i="33"/>
  <c r="S1076" i="33" s="1"/>
  <c r="T1076" i="33" s="1"/>
  <c r="AC1075" i="33"/>
  <c r="AB1075" i="33"/>
  <c r="U1075" i="33" s="1"/>
  <c r="Q1075" i="33"/>
  <c r="S1075" i="33" s="1"/>
  <c r="T1075" i="33" s="1"/>
  <c r="AC1074" i="33"/>
  <c r="AB1074" i="33"/>
  <c r="U1074" i="33" s="1"/>
  <c r="Q1074" i="33"/>
  <c r="S1074" i="33" s="1"/>
  <c r="T1074" i="33" s="1"/>
  <c r="AC1073" i="33"/>
  <c r="AB1073" i="33"/>
  <c r="U1073" i="33" s="1"/>
  <c r="Q1073" i="33"/>
  <c r="S1073" i="33" s="1"/>
  <c r="T1073" i="33" s="1"/>
  <c r="AC1072" i="33"/>
  <c r="AB1072" i="33"/>
  <c r="U1072" i="33" s="1"/>
  <c r="Q1072" i="33"/>
  <c r="S1072" i="33" s="1"/>
  <c r="T1072" i="33" s="1"/>
  <c r="AC1071" i="33"/>
  <c r="AB1071" i="33"/>
  <c r="U1071" i="33" s="1"/>
  <c r="Q1071" i="33"/>
  <c r="AC1070" i="33"/>
  <c r="AB1070" i="33"/>
  <c r="U1070" i="33" s="1"/>
  <c r="Q1070" i="33"/>
  <c r="AC1069" i="33"/>
  <c r="AB1069" i="33"/>
  <c r="U1069" i="33" s="1"/>
  <c r="Q1069" i="33"/>
  <c r="S1069" i="33" s="1"/>
  <c r="T1069" i="33" s="1"/>
  <c r="AC1068" i="33"/>
  <c r="AB1068" i="33"/>
  <c r="U1068" i="33" s="1"/>
  <c r="Q1068" i="33"/>
  <c r="R1068" i="33" s="1"/>
  <c r="AC1067" i="33"/>
  <c r="AB1067" i="33"/>
  <c r="U1067" i="33" s="1"/>
  <c r="Q1067" i="33"/>
  <c r="AC1066" i="33"/>
  <c r="AB1066" i="33"/>
  <c r="U1066" i="33" s="1"/>
  <c r="Q1066" i="33"/>
  <c r="R1066" i="33" s="1"/>
  <c r="AC1065" i="33"/>
  <c r="AB1065" i="33"/>
  <c r="U1065" i="33" s="1"/>
  <c r="Q1065" i="33"/>
  <c r="AC1064" i="33"/>
  <c r="AB1064" i="33"/>
  <c r="U1064" i="33" s="1"/>
  <c r="S1064" i="33"/>
  <c r="T1064" i="33" s="1"/>
  <c r="R1064" i="33"/>
  <c r="Q1064" i="33"/>
  <c r="AC1063" i="33"/>
  <c r="AB1063" i="33"/>
  <c r="U1063" i="33" s="1"/>
  <c r="Q1063" i="33"/>
  <c r="AC1062" i="33"/>
  <c r="AB1062" i="33"/>
  <c r="U1062" i="33" s="1"/>
  <c r="Q1062" i="33"/>
  <c r="S1062" i="33" s="1"/>
  <c r="T1062" i="33" s="1"/>
  <c r="AC1061" i="33"/>
  <c r="AB1061" i="33"/>
  <c r="U1061" i="33"/>
  <c r="Q1061" i="33"/>
  <c r="S1061" i="33" s="1"/>
  <c r="T1061" i="33" s="1"/>
  <c r="AC1060" i="33"/>
  <c r="AB1060" i="33"/>
  <c r="U1060" i="33" s="1"/>
  <c r="Q1060" i="33"/>
  <c r="AC1059" i="33"/>
  <c r="AB1059" i="33"/>
  <c r="U1059" i="33" s="1"/>
  <c r="Q1059" i="33"/>
  <c r="S1059" i="33" s="1"/>
  <c r="T1059" i="33" s="1"/>
  <c r="AC1058" i="33"/>
  <c r="AB1058" i="33"/>
  <c r="U1058" i="33" s="1"/>
  <c r="Q1058" i="33"/>
  <c r="AC1057" i="33"/>
  <c r="AB1057" i="33"/>
  <c r="U1057" i="33" s="1"/>
  <c r="Q1057" i="33"/>
  <c r="AC1056" i="33"/>
  <c r="AB1056" i="33"/>
  <c r="U1056" i="33" s="1"/>
  <c r="Q1056" i="33"/>
  <c r="AC1055" i="33"/>
  <c r="AB1055" i="33"/>
  <c r="U1055" i="33" s="1"/>
  <c r="Q1055" i="33"/>
  <c r="AC1054" i="33"/>
  <c r="AB1054" i="33"/>
  <c r="U1054" i="33" s="1"/>
  <c r="Q1054" i="33"/>
  <c r="R1054" i="33" s="1"/>
  <c r="AC1053" i="33"/>
  <c r="AB1053" i="33"/>
  <c r="U1053" i="33" s="1"/>
  <c r="Q1053" i="33"/>
  <c r="AC1052" i="33"/>
  <c r="AB1052" i="33"/>
  <c r="U1052" i="33" s="1"/>
  <c r="Q1052" i="33"/>
  <c r="S1052" i="33" s="1"/>
  <c r="T1052" i="33" s="1"/>
  <c r="AC1051" i="33"/>
  <c r="AB1051" i="33"/>
  <c r="U1051" i="33" s="1"/>
  <c r="Q1051" i="33"/>
  <c r="S1051" i="33" s="1"/>
  <c r="T1051" i="33" s="1"/>
  <c r="AC1050" i="33"/>
  <c r="AB1050" i="33"/>
  <c r="U1050" i="33" s="1"/>
  <c r="Q1050" i="33"/>
  <c r="S1050" i="33" s="1"/>
  <c r="T1050" i="33" s="1"/>
  <c r="AC1049" i="33"/>
  <c r="AB1049" i="33"/>
  <c r="U1049" i="33" s="1"/>
  <c r="Q1049" i="33"/>
  <c r="AC1048" i="33"/>
  <c r="AB1048" i="33"/>
  <c r="U1048" i="33" s="1"/>
  <c r="Q1048" i="33"/>
  <c r="AC1047" i="33"/>
  <c r="AB1047" i="33"/>
  <c r="U1047" i="33" s="1"/>
  <c r="Q1047" i="33"/>
  <c r="AC1046" i="33"/>
  <c r="AB1046" i="33"/>
  <c r="U1046" i="33" s="1"/>
  <c r="S1046" i="33"/>
  <c r="Q1046" i="33"/>
  <c r="R1046" i="33" s="1"/>
  <c r="AC1045" i="33"/>
  <c r="AB1045" i="33"/>
  <c r="U1045" i="33" s="1"/>
  <c r="R1045" i="33"/>
  <c r="Q1045" i="33"/>
  <c r="S1045" i="33" s="1"/>
  <c r="T1045" i="33" s="1"/>
  <c r="AC1044" i="33"/>
  <c r="AB1044" i="33"/>
  <c r="U1044" i="33" s="1"/>
  <c r="Q1044" i="33"/>
  <c r="R1044" i="33" s="1"/>
  <c r="AC1043" i="33"/>
  <c r="AB1043" i="33"/>
  <c r="U1043" i="33" s="1"/>
  <c r="Q1043" i="33"/>
  <c r="S1043" i="33" s="1"/>
  <c r="T1043" i="33" s="1"/>
  <c r="AC1042" i="33"/>
  <c r="AB1042" i="33"/>
  <c r="U1042" i="33" s="1"/>
  <c r="Q1042" i="33"/>
  <c r="S1042" i="33" s="1"/>
  <c r="T1042" i="33" s="1"/>
  <c r="AC1041" i="33"/>
  <c r="AB1041" i="33"/>
  <c r="U1041" i="33" s="1"/>
  <c r="Q1041" i="33"/>
  <c r="S1041" i="33" s="1"/>
  <c r="T1041" i="33" s="1"/>
  <c r="AC1040" i="33"/>
  <c r="AB1040" i="33"/>
  <c r="U1040" i="33" s="1"/>
  <c r="Q1040" i="33"/>
  <c r="AC1039" i="33"/>
  <c r="AB1039" i="33"/>
  <c r="U1039" i="33" s="1"/>
  <c r="Q1039" i="33"/>
  <c r="AC1038" i="33"/>
  <c r="AB1038" i="33"/>
  <c r="U1038" i="33" s="1"/>
  <c r="Q1038" i="33"/>
  <c r="AC1037" i="33"/>
  <c r="AB1037" i="33"/>
  <c r="U1037" i="33" s="1"/>
  <c r="Q1037" i="33"/>
  <c r="S1037" i="33" s="1"/>
  <c r="T1037" i="33" s="1"/>
  <c r="AC1036" i="33"/>
  <c r="AB1036" i="33"/>
  <c r="U1036" i="33" s="1"/>
  <c r="Q1036" i="33"/>
  <c r="R1036" i="33" s="1"/>
  <c r="AC1035" i="33"/>
  <c r="AB1035" i="33"/>
  <c r="U1035" i="33" s="1"/>
  <c r="Q1035" i="33"/>
  <c r="S1035" i="33" s="1"/>
  <c r="T1035" i="33" s="1"/>
  <c r="AC1034" i="33"/>
  <c r="AB1034" i="33"/>
  <c r="U1034" i="33" s="1"/>
  <c r="Q1034" i="33"/>
  <c r="AC1033" i="33"/>
  <c r="AB1033" i="33"/>
  <c r="U1033" i="33" s="1"/>
  <c r="Q1033" i="33"/>
  <c r="AC1032" i="33"/>
  <c r="AB1032" i="33"/>
  <c r="U1032" i="33" s="1"/>
  <c r="Q1032" i="33"/>
  <c r="AC1031" i="33"/>
  <c r="AB1031" i="33"/>
  <c r="U1031" i="33" s="1"/>
  <c r="Q1031" i="33"/>
  <c r="AC1030" i="33"/>
  <c r="AB1030" i="33"/>
  <c r="U1030" i="33" s="1"/>
  <c r="Q1030" i="33"/>
  <c r="AC1029" i="33"/>
  <c r="AB1029" i="33"/>
  <c r="U1029" i="33" s="1"/>
  <c r="Q1029" i="33"/>
  <c r="S1029" i="33" s="1"/>
  <c r="T1029" i="33" s="1"/>
  <c r="AC1028" i="33"/>
  <c r="AB1028" i="33"/>
  <c r="U1028" i="33" s="1"/>
  <c r="Q1028" i="33"/>
  <c r="R1028" i="33" s="1"/>
  <c r="AC1027" i="33"/>
  <c r="AB1027" i="33"/>
  <c r="U1027" i="33" s="1"/>
  <c r="Q1027" i="33"/>
  <c r="S1027" i="33" s="1"/>
  <c r="T1027" i="33" s="1"/>
  <c r="AC1026" i="33"/>
  <c r="AB1026" i="33"/>
  <c r="U1026" i="33" s="1"/>
  <c r="Q1026" i="33"/>
  <c r="S1026" i="33" s="1"/>
  <c r="T1026" i="33" s="1"/>
  <c r="AC1025" i="33"/>
  <c r="AB1025" i="33"/>
  <c r="U1025" i="33" s="1"/>
  <c r="Q1025" i="33"/>
  <c r="S1025" i="33" s="1"/>
  <c r="T1025" i="33" s="1"/>
  <c r="AC1024" i="33"/>
  <c r="AB1024" i="33"/>
  <c r="U1024" i="33" s="1"/>
  <c r="Q1024" i="33"/>
  <c r="S1024" i="33" s="1"/>
  <c r="T1024" i="33" s="1"/>
  <c r="AC1023" i="33"/>
  <c r="AB1023" i="33"/>
  <c r="U1023" i="33" s="1"/>
  <c r="Q1023" i="33"/>
  <c r="AC1022" i="33"/>
  <c r="AB1022" i="33"/>
  <c r="U1022" i="33" s="1"/>
  <c r="Q1022" i="33"/>
  <c r="AC1021" i="33"/>
  <c r="AB1021" i="33"/>
  <c r="U1021" i="33" s="1"/>
  <c r="Q1021" i="33"/>
  <c r="S1021" i="33" s="1"/>
  <c r="T1021" i="33" s="1"/>
  <c r="AC1020" i="33"/>
  <c r="AB1020" i="33"/>
  <c r="U1020" i="33" s="1"/>
  <c r="Q1020" i="33"/>
  <c r="S1020" i="33" s="1"/>
  <c r="AC1019" i="33"/>
  <c r="AB1019" i="33"/>
  <c r="U1019" i="33" s="1"/>
  <c r="Q1019" i="33"/>
  <c r="AC1018" i="33"/>
  <c r="AB1018" i="33"/>
  <c r="U1018" i="33" s="1"/>
  <c r="Q1018" i="33"/>
  <c r="S1018" i="33" s="1"/>
  <c r="T1018" i="33" s="1"/>
  <c r="AC1017" i="33"/>
  <c r="AB1017" i="33"/>
  <c r="U1017" i="33" s="1"/>
  <c r="Q1017" i="33"/>
  <c r="S1017" i="33" s="1"/>
  <c r="T1017" i="33" s="1"/>
  <c r="AC1016" i="33"/>
  <c r="AB1016" i="33"/>
  <c r="U1016" i="33" s="1"/>
  <c r="Q1016" i="33"/>
  <c r="AC1015" i="33"/>
  <c r="AB1015" i="33"/>
  <c r="U1015" i="33" s="1"/>
  <c r="Q1015" i="33"/>
  <c r="AC1014" i="33"/>
  <c r="AB1014" i="33"/>
  <c r="U1014" i="33" s="1"/>
  <c r="Q1014" i="33"/>
  <c r="R1014" i="33" s="1"/>
  <c r="AC1013" i="33"/>
  <c r="AB1013" i="33"/>
  <c r="U1013" i="33" s="1"/>
  <c r="Q1013" i="33"/>
  <c r="S1013" i="33" s="1"/>
  <c r="T1013" i="33" s="1"/>
  <c r="AC1012" i="33"/>
  <c r="AB1012" i="33"/>
  <c r="U1012" i="33" s="1"/>
  <c r="Q1012" i="33"/>
  <c r="AC1011" i="33"/>
  <c r="AB1011" i="33"/>
  <c r="U1011" i="33" s="1"/>
  <c r="Q1011" i="33"/>
  <c r="AC1010" i="33"/>
  <c r="AB1010" i="33"/>
  <c r="U1010" i="33" s="1"/>
  <c r="Q1010" i="33"/>
  <c r="AC1009" i="33"/>
  <c r="AB1009" i="33"/>
  <c r="U1009" i="33" s="1"/>
  <c r="Q1009" i="33"/>
  <c r="S1009" i="33" s="1"/>
  <c r="T1009" i="33" s="1"/>
  <c r="AC1008" i="33"/>
  <c r="AB1008" i="33"/>
  <c r="U1008" i="33" s="1"/>
  <c r="Q1008" i="33"/>
  <c r="S1008" i="33" s="1"/>
  <c r="T1008" i="33" s="1"/>
  <c r="AC1007" i="33"/>
  <c r="AB1007" i="33"/>
  <c r="U1007" i="33" s="1"/>
  <c r="Q1007" i="33"/>
  <c r="AC1006" i="33"/>
  <c r="AB1006" i="33"/>
  <c r="U1006" i="33" s="1"/>
  <c r="Q1006" i="33"/>
  <c r="AC1005" i="33"/>
  <c r="AB1005" i="33"/>
  <c r="U1005" i="33" s="1"/>
  <c r="Q1005" i="33"/>
  <c r="S1005" i="33" s="1"/>
  <c r="T1005" i="33" s="1"/>
  <c r="AC1004" i="33"/>
  <c r="AB1004" i="33"/>
  <c r="U1004" i="33" s="1"/>
  <c r="Q1004" i="33"/>
  <c r="R1004" i="33" s="1"/>
  <c r="AC1003" i="33"/>
  <c r="AB1003" i="33"/>
  <c r="U1003" i="33" s="1"/>
  <c r="Q1003" i="33"/>
  <c r="S1003" i="33" s="1"/>
  <c r="T1003" i="33" s="1"/>
  <c r="AC1002" i="33"/>
  <c r="AB1002" i="33"/>
  <c r="U1002" i="33" s="1"/>
  <c r="Q1002" i="33"/>
  <c r="AC1001" i="33"/>
  <c r="AB1001" i="33"/>
  <c r="U1001" i="33" s="1"/>
  <c r="Q1001" i="33"/>
  <c r="S1001" i="33" s="1"/>
  <c r="AC1000" i="33"/>
  <c r="AB1000" i="33"/>
  <c r="U1000" i="33" s="1"/>
  <c r="Q1000" i="33"/>
  <c r="R1000" i="33" s="1"/>
  <c r="AC999" i="33"/>
  <c r="AB999" i="33"/>
  <c r="U999" i="33" s="1"/>
  <c r="Q999" i="33"/>
  <c r="AC998" i="33"/>
  <c r="AB998" i="33"/>
  <c r="U998" i="33" s="1"/>
  <c r="Q998" i="33"/>
  <c r="AC997" i="33"/>
  <c r="AB997" i="33"/>
  <c r="U997" i="33" s="1"/>
  <c r="Q997" i="33"/>
  <c r="S997" i="33" s="1"/>
  <c r="T997" i="33" s="1"/>
  <c r="AC996" i="33"/>
  <c r="AB996" i="33"/>
  <c r="U996" i="33" s="1"/>
  <c r="Q996" i="33"/>
  <c r="R996" i="33" s="1"/>
  <c r="AC995" i="33"/>
  <c r="AB995" i="33"/>
  <c r="U995" i="33" s="1"/>
  <c r="Q995" i="33"/>
  <c r="S995" i="33" s="1"/>
  <c r="T995" i="33" s="1"/>
  <c r="AC994" i="33"/>
  <c r="AB994" i="33"/>
  <c r="U994" i="33" s="1"/>
  <c r="Q994" i="33"/>
  <c r="S994" i="33" s="1"/>
  <c r="T994" i="33" s="1"/>
  <c r="AC993" i="33"/>
  <c r="AB993" i="33"/>
  <c r="U993" i="33" s="1"/>
  <c r="Q993" i="33"/>
  <c r="S993" i="33" s="1"/>
  <c r="T993" i="33" s="1"/>
  <c r="AC992" i="33"/>
  <c r="AB992" i="33"/>
  <c r="U992" i="33" s="1"/>
  <c r="Q992" i="33"/>
  <c r="S992" i="33" s="1"/>
  <c r="T992" i="33" s="1"/>
  <c r="AC991" i="33"/>
  <c r="AB991" i="33"/>
  <c r="U991" i="33" s="1"/>
  <c r="Q991" i="33"/>
  <c r="AC990" i="33"/>
  <c r="AB990" i="33"/>
  <c r="U990" i="33" s="1"/>
  <c r="Q990" i="33"/>
  <c r="AC989" i="33"/>
  <c r="AB989" i="33"/>
  <c r="U989" i="33" s="1"/>
  <c r="Q989" i="33"/>
  <c r="S989" i="33" s="1"/>
  <c r="T989" i="33" s="1"/>
  <c r="AC988" i="33"/>
  <c r="AB988" i="33"/>
  <c r="U988" i="33" s="1"/>
  <c r="Q988" i="33"/>
  <c r="AC987" i="33"/>
  <c r="AB987" i="33"/>
  <c r="U987" i="33" s="1"/>
  <c r="Q987" i="33"/>
  <c r="AC986" i="33"/>
  <c r="AB986" i="33"/>
  <c r="U986" i="33" s="1"/>
  <c r="Q986" i="33"/>
  <c r="S986" i="33" s="1"/>
  <c r="T986" i="33" s="1"/>
  <c r="AC985" i="33"/>
  <c r="AB985" i="33"/>
  <c r="U985" i="33" s="1"/>
  <c r="Q985" i="33"/>
  <c r="S985" i="33" s="1"/>
  <c r="T985" i="33" s="1"/>
  <c r="AC984" i="33"/>
  <c r="AB984" i="33"/>
  <c r="U984" i="33" s="1"/>
  <c r="Q984" i="33"/>
  <c r="R984" i="33" s="1"/>
  <c r="AC983" i="33"/>
  <c r="AB983" i="33"/>
  <c r="U983" i="33" s="1"/>
  <c r="Q983" i="33"/>
  <c r="AC982" i="33"/>
  <c r="AB982" i="33"/>
  <c r="U982" i="33" s="1"/>
  <c r="Q982" i="33"/>
  <c r="S982" i="33" s="1"/>
  <c r="T982" i="33" s="1"/>
  <c r="AC981" i="33"/>
  <c r="AB981" i="33"/>
  <c r="U981" i="33" s="1"/>
  <c r="Q981" i="33"/>
  <c r="S981" i="33" s="1"/>
  <c r="T981" i="33" s="1"/>
  <c r="AC980" i="33"/>
  <c r="AB980" i="33"/>
  <c r="U980" i="33" s="1"/>
  <c r="Q980" i="33"/>
  <c r="AC979" i="33"/>
  <c r="AB979" i="33"/>
  <c r="U979" i="33" s="1"/>
  <c r="Q979" i="33"/>
  <c r="S979" i="33" s="1"/>
  <c r="T979" i="33" s="1"/>
  <c r="AC978" i="33"/>
  <c r="AB978" i="33"/>
  <c r="U978" i="33" s="1"/>
  <c r="Q978" i="33"/>
  <c r="R978" i="33" s="1"/>
  <c r="AC977" i="33"/>
  <c r="AB977" i="33"/>
  <c r="U977" i="33" s="1"/>
  <c r="Q977" i="33"/>
  <c r="S977" i="33" s="1"/>
  <c r="T977" i="33" s="1"/>
  <c r="AC976" i="33"/>
  <c r="AB976" i="33"/>
  <c r="U976" i="33" s="1"/>
  <c r="Q976" i="33"/>
  <c r="S976" i="33" s="1"/>
  <c r="T976" i="33" s="1"/>
  <c r="AC975" i="33"/>
  <c r="AB975" i="33"/>
  <c r="U975" i="33" s="1"/>
  <c r="Q975" i="33"/>
  <c r="AC974" i="33"/>
  <c r="AB974" i="33"/>
  <c r="U974" i="33" s="1"/>
  <c r="Q974" i="33"/>
  <c r="AC973" i="33"/>
  <c r="AB973" i="33"/>
  <c r="U973" i="33" s="1"/>
  <c r="Q973" i="33"/>
  <c r="S973" i="33" s="1"/>
  <c r="T973" i="33" s="1"/>
  <c r="AC972" i="33"/>
  <c r="AB972" i="33"/>
  <c r="U972" i="33" s="1"/>
  <c r="Q972" i="33"/>
  <c r="R972" i="33" s="1"/>
  <c r="AC971" i="33"/>
  <c r="AB971" i="33"/>
  <c r="U971" i="33" s="1"/>
  <c r="Q971" i="33"/>
  <c r="S971" i="33" s="1"/>
  <c r="T971" i="33" s="1"/>
  <c r="AC970" i="33"/>
  <c r="AB970" i="33"/>
  <c r="U970" i="33" s="1"/>
  <c r="Q970" i="33"/>
  <c r="AC969" i="33"/>
  <c r="AB969" i="33"/>
  <c r="U969" i="33" s="1"/>
  <c r="Q969" i="33"/>
  <c r="S969" i="33" s="1"/>
  <c r="AC968" i="33"/>
  <c r="AB968" i="33"/>
  <c r="U968" i="33" s="1"/>
  <c r="Q968" i="33"/>
  <c r="S968" i="33" s="1"/>
  <c r="T968" i="33" s="1"/>
  <c r="AC967" i="33"/>
  <c r="AB967" i="33"/>
  <c r="U967" i="33" s="1"/>
  <c r="Q967" i="33"/>
  <c r="AC966" i="33"/>
  <c r="AB966" i="33"/>
  <c r="U966" i="33" s="1"/>
  <c r="Q966" i="33"/>
  <c r="AC965" i="33"/>
  <c r="AB965" i="33"/>
  <c r="U965" i="33" s="1"/>
  <c r="Q965" i="33"/>
  <c r="S965" i="33" s="1"/>
  <c r="T965" i="33" s="1"/>
  <c r="AC964" i="33"/>
  <c r="AB964" i="33"/>
  <c r="U964" i="33" s="1"/>
  <c r="Q964" i="33"/>
  <c r="R964" i="33" s="1"/>
  <c r="AC963" i="33"/>
  <c r="AB963" i="33"/>
  <c r="U963" i="33" s="1"/>
  <c r="Q963" i="33"/>
  <c r="S963" i="33" s="1"/>
  <c r="T963" i="33" s="1"/>
  <c r="AC962" i="33"/>
  <c r="AB962" i="33"/>
  <c r="U962" i="33" s="1"/>
  <c r="Q962" i="33"/>
  <c r="S962" i="33" s="1"/>
  <c r="T962" i="33" s="1"/>
  <c r="AC961" i="33"/>
  <c r="AB961" i="33"/>
  <c r="U961" i="33" s="1"/>
  <c r="Q961" i="33"/>
  <c r="S961" i="33" s="1"/>
  <c r="T961" i="33" s="1"/>
  <c r="AC960" i="33"/>
  <c r="AB960" i="33"/>
  <c r="U960" i="33" s="1"/>
  <c r="Q960" i="33"/>
  <c r="S960" i="33" s="1"/>
  <c r="T960" i="33" s="1"/>
  <c r="AC959" i="33"/>
  <c r="AB959" i="33"/>
  <c r="U959" i="33" s="1"/>
  <c r="Q959" i="33"/>
  <c r="AC958" i="33"/>
  <c r="AB958" i="33"/>
  <c r="U958" i="33" s="1"/>
  <c r="Q958" i="33"/>
  <c r="AC957" i="33"/>
  <c r="AB957" i="33"/>
  <c r="U957" i="33" s="1"/>
  <c r="Q957" i="33"/>
  <c r="S957" i="33" s="1"/>
  <c r="T957" i="33" s="1"/>
  <c r="AC956" i="33"/>
  <c r="AB956" i="33"/>
  <c r="U956" i="33" s="1"/>
  <c r="Q956" i="33"/>
  <c r="S956" i="33" s="1"/>
  <c r="AC955" i="33"/>
  <c r="AB955" i="33"/>
  <c r="U955" i="33"/>
  <c r="Q955" i="33"/>
  <c r="AC954" i="33"/>
  <c r="AB954" i="33"/>
  <c r="U954" i="33" s="1"/>
  <c r="Q954" i="33"/>
  <c r="S954" i="33" s="1"/>
  <c r="T954" i="33" s="1"/>
  <c r="AC953" i="33"/>
  <c r="AB953" i="33"/>
  <c r="U953" i="33" s="1"/>
  <c r="Q953" i="33"/>
  <c r="S953" i="33" s="1"/>
  <c r="T953" i="33" s="1"/>
  <c r="AC952" i="33"/>
  <c r="AB952" i="33"/>
  <c r="U952" i="33" s="1"/>
  <c r="Q952" i="33"/>
  <c r="R952" i="33" s="1"/>
  <c r="AC951" i="33"/>
  <c r="AB951" i="33"/>
  <c r="U951" i="33" s="1"/>
  <c r="Q951" i="33"/>
  <c r="AC950" i="33"/>
  <c r="AB950" i="33"/>
  <c r="U950" i="33" s="1"/>
  <c r="S950" i="33"/>
  <c r="T950" i="33" s="1"/>
  <c r="Q950" i="33"/>
  <c r="R950" i="33" s="1"/>
  <c r="AC949" i="33"/>
  <c r="AB949" i="33"/>
  <c r="U949" i="33" s="1"/>
  <c r="Q949" i="33"/>
  <c r="S949" i="33" s="1"/>
  <c r="T949" i="33" s="1"/>
  <c r="AC948" i="33"/>
  <c r="AB948" i="33"/>
  <c r="U948" i="33" s="1"/>
  <c r="Q948" i="33"/>
  <c r="AC947" i="33"/>
  <c r="AB947" i="33"/>
  <c r="U947" i="33" s="1"/>
  <c r="Q947" i="33"/>
  <c r="S947" i="33" s="1"/>
  <c r="T947" i="33" s="1"/>
  <c r="AC946" i="33"/>
  <c r="AB946" i="33"/>
  <c r="U946" i="33" s="1"/>
  <c r="Q946" i="33"/>
  <c r="R946" i="33" s="1"/>
  <c r="AC945" i="33"/>
  <c r="AB945" i="33"/>
  <c r="U945" i="33" s="1"/>
  <c r="Q945" i="33"/>
  <c r="S945" i="33" s="1"/>
  <c r="T945" i="33" s="1"/>
  <c r="AC944" i="33"/>
  <c r="AB944" i="33"/>
  <c r="U944" i="33" s="1"/>
  <c r="R944" i="33"/>
  <c r="Q944" i="33"/>
  <c r="S944" i="33" s="1"/>
  <c r="T944" i="33" s="1"/>
  <c r="AC943" i="33"/>
  <c r="AB943" i="33"/>
  <c r="U943" i="33"/>
  <c r="Q943" i="33"/>
  <c r="AC942" i="33"/>
  <c r="AB942" i="33"/>
  <c r="U942" i="33" s="1"/>
  <c r="Q942" i="33"/>
  <c r="AC941" i="33"/>
  <c r="AB941" i="33"/>
  <c r="U941" i="33" s="1"/>
  <c r="Q941" i="33"/>
  <c r="S941" i="33" s="1"/>
  <c r="T941" i="33" s="1"/>
  <c r="AC940" i="33"/>
  <c r="AB940" i="33"/>
  <c r="U940" i="33" s="1"/>
  <c r="Q940" i="33"/>
  <c r="R940" i="33" s="1"/>
  <c r="AC939" i="33"/>
  <c r="AB939" i="33"/>
  <c r="U939" i="33" s="1"/>
  <c r="Q939" i="33"/>
  <c r="S939" i="33" s="1"/>
  <c r="T939" i="33" s="1"/>
  <c r="AC938" i="33"/>
  <c r="AB938" i="33"/>
  <c r="U938" i="33" s="1"/>
  <c r="Q938" i="33"/>
  <c r="S938" i="33" s="1"/>
  <c r="T938" i="33" s="1"/>
  <c r="AC937" i="33"/>
  <c r="AB937" i="33"/>
  <c r="U937" i="33" s="1"/>
  <c r="Q937" i="33"/>
  <c r="S937" i="33" s="1"/>
  <c r="T937" i="33" s="1"/>
  <c r="AC936" i="33"/>
  <c r="AB936" i="33"/>
  <c r="U936" i="33" s="1"/>
  <c r="Q936" i="33"/>
  <c r="R936" i="33" s="1"/>
  <c r="AC935" i="33"/>
  <c r="AB935" i="33"/>
  <c r="U935" i="33" s="1"/>
  <c r="Q935" i="33"/>
  <c r="AC934" i="33"/>
  <c r="AB934" i="33"/>
  <c r="U934" i="33" s="1"/>
  <c r="Q934" i="33"/>
  <c r="S934" i="33" s="1"/>
  <c r="T934" i="33" s="1"/>
  <c r="AC933" i="33"/>
  <c r="AB933" i="33"/>
  <c r="U933" i="33" s="1"/>
  <c r="Q933" i="33"/>
  <c r="S933" i="33" s="1"/>
  <c r="T933" i="33" s="1"/>
  <c r="AC932" i="33"/>
  <c r="AB932" i="33"/>
  <c r="U932" i="33" s="1"/>
  <c r="Q932" i="33"/>
  <c r="R932" i="33" s="1"/>
  <c r="AC931" i="33"/>
  <c r="AB931" i="33"/>
  <c r="U931" i="33" s="1"/>
  <c r="Q931" i="33"/>
  <c r="S931" i="33" s="1"/>
  <c r="T931" i="33" s="1"/>
  <c r="AC930" i="33"/>
  <c r="AB930" i="33"/>
  <c r="U930" i="33" s="1"/>
  <c r="Q930" i="33"/>
  <c r="S930" i="33" s="1"/>
  <c r="T930" i="33" s="1"/>
  <c r="AC929" i="33"/>
  <c r="AB929" i="33"/>
  <c r="U929" i="33" s="1"/>
  <c r="Q929" i="33"/>
  <c r="S929" i="33" s="1"/>
  <c r="T929" i="33" s="1"/>
  <c r="AC928" i="33"/>
  <c r="AB928" i="33"/>
  <c r="U928" i="33" s="1"/>
  <c r="Q928" i="33"/>
  <c r="R928" i="33" s="1"/>
  <c r="AC927" i="33"/>
  <c r="AB927" i="33"/>
  <c r="U927" i="33" s="1"/>
  <c r="Q927" i="33"/>
  <c r="AC926" i="33"/>
  <c r="AB926" i="33"/>
  <c r="U926" i="33" s="1"/>
  <c r="Q926" i="33"/>
  <c r="R926" i="33" s="1"/>
  <c r="AC925" i="33"/>
  <c r="AB925" i="33"/>
  <c r="U925" i="33" s="1"/>
  <c r="Q925" i="33"/>
  <c r="S925" i="33" s="1"/>
  <c r="T925" i="33" s="1"/>
  <c r="AC924" i="33"/>
  <c r="AB924" i="33"/>
  <c r="U924" i="33" s="1"/>
  <c r="Q924" i="33"/>
  <c r="R924" i="33" s="1"/>
  <c r="AC923" i="33"/>
  <c r="AB923" i="33"/>
  <c r="U923" i="33" s="1"/>
  <c r="Q923" i="33"/>
  <c r="S923" i="33" s="1"/>
  <c r="T923" i="33" s="1"/>
  <c r="AC922" i="33"/>
  <c r="AB922" i="33"/>
  <c r="U922" i="33" s="1"/>
  <c r="S922" i="33"/>
  <c r="T922" i="33" s="1"/>
  <c r="Q922" i="33"/>
  <c r="R922" i="33" s="1"/>
  <c r="AC921" i="33"/>
  <c r="AB921" i="33"/>
  <c r="U921" i="33" s="1"/>
  <c r="Q921" i="33"/>
  <c r="S921" i="33" s="1"/>
  <c r="T921" i="33" s="1"/>
  <c r="AC920" i="33"/>
  <c r="AB920" i="33"/>
  <c r="U920" i="33" s="1"/>
  <c r="Q920" i="33"/>
  <c r="S920" i="33" s="1"/>
  <c r="T920" i="33" s="1"/>
  <c r="AC919" i="33"/>
  <c r="AB919" i="33"/>
  <c r="U919" i="33" s="1"/>
  <c r="Q919" i="33"/>
  <c r="AC918" i="33"/>
  <c r="AB918" i="33"/>
  <c r="U918" i="33" s="1"/>
  <c r="Q918" i="33"/>
  <c r="R918" i="33" s="1"/>
  <c r="AC917" i="33"/>
  <c r="AB917" i="33"/>
  <c r="U917" i="33" s="1"/>
  <c r="Q917" i="33"/>
  <c r="S917" i="33" s="1"/>
  <c r="T917" i="33" s="1"/>
  <c r="AC916" i="33"/>
  <c r="AB916" i="33"/>
  <c r="U916" i="33" s="1"/>
  <c r="Q916" i="33"/>
  <c r="S916" i="33" s="1"/>
  <c r="AC915" i="33"/>
  <c r="AB915" i="33"/>
  <c r="U915" i="33" s="1"/>
  <c r="Q915" i="33"/>
  <c r="AC914" i="33"/>
  <c r="AB914" i="33"/>
  <c r="U914" i="33" s="1"/>
  <c r="Q914" i="33"/>
  <c r="S914" i="33" s="1"/>
  <c r="T914" i="33" s="1"/>
  <c r="AC913" i="33"/>
  <c r="AB913" i="33"/>
  <c r="U913" i="33" s="1"/>
  <c r="Q913" i="33"/>
  <c r="S913" i="33" s="1"/>
  <c r="T913" i="33" s="1"/>
  <c r="AC912" i="33"/>
  <c r="AB912" i="33"/>
  <c r="U912" i="33" s="1"/>
  <c r="Q912" i="33"/>
  <c r="R912" i="33" s="1"/>
  <c r="AC911" i="33"/>
  <c r="AB911" i="33"/>
  <c r="U911" i="33" s="1"/>
  <c r="Q911" i="33"/>
  <c r="AC910" i="33"/>
  <c r="AB910" i="33"/>
  <c r="U910" i="33" s="1"/>
  <c r="Q910" i="33"/>
  <c r="R910" i="33" s="1"/>
  <c r="AC909" i="33"/>
  <c r="AB909" i="33"/>
  <c r="U909" i="33" s="1"/>
  <c r="Q909" i="33"/>
  <c r="S909" i="33" s="1"/>
  <c r="T909" i="33" s="1"/>
  <c r="AC908" i="33"/>
  <c r="AB908" i="33"/>
  <c r="U908" i="33" s="1"/>
  <c r="Q908" i="33"/>
  <c r="S908" i="33" s="1"/>
  <c r="AC907" i="33"/>
  <c r="AB907" i="33"/>
  <c r="U907" i="33" s="1"/>
  <c r="Q907" i="33"/>
  <c r="S907" i="33" s="1"/>
  <c r="T907" i="33" s="1"/>
  <c r="AC906" i="33"/>
  <c r="AB906" i="33"/>
  <c r="U906" i="33" s="1"/>
  <c r="Q906" i="33"/>
  <c r="S906" i="33" s="1"/>
  <c r="T906" i="33" s="1"/>
  <c r="AC905" i="33"/>
  <c r="AB905" i="33"/>
  <c r="U905" i="33" s="1"/>
  <c r="Q905" i="33"/>
  <c r="S905" i="33" s="1"/>
  <c r="T905" i="33" s="1"/>
  <c r="AC904" i="33"/>
  <c r="AB904" i="33"/>
  <c r="U904" i="33" s="1"/>
  <c r="Q904" i="33"/>
  <c r="R904" i="33" s="1"/>
  <c r="AC903" i="33"/>
  <c r="AB903" i="33"/>
  <c r="U903" i="33" s="1"/>
  <c r="Q903" i="33"/>
  <c r="AC902" i="33"/>
  <c r="AB902" i="33"/>
  <c r="U902" i="33" s="1"/>
  <c r="Q902" i="33"/>
  <c r="R902" i="33" s="1"/>
  <c r="AC901" i="33"/>
  <c r="AB901" i="33"/>
  <c r="U901" i="33" s="1"/>
  <c r="Q901" i="33"/>
  <c r="S901" i="33" s="1"/>
  <c r="T901" i="33" s="1"/>
  <c r="AC900" i="33"/>
  <c r="AB900" i="33"/>
  <c r="U900" i="33" s="1"/>
  <c r="Q900" i="33"/>
  <c r="AC899" i="33"/>
  <c r="AB899" i="33"/>
  <c r="U899" i="33" s="1"/>
  <c r="Q899" i="33"/>
  <c r="S899" i="33" s="1"/>
  <c r="T899" i="33" s="1"/>
  <c r="AC898" i="33"/>
  <c r="AB898" i="33"/>
  <c r="U898" i="33" s="1"/>
  <c r="Q898" i="33"/>
  <c r="R898" i="33" s="1"/>
  <c r="AC897" i="33"/>
  <c r="AB897" i="33"/>
  <c r="U897" i="33" s="1"/>
  <c r="Q897" i="33"/>
  <c r="AC896" i="33"/>
  <c r="AB896" i="33"/>
  <c r="U896" i="33" s="1"/>
  <c r="Q896" i="33"/>
  <c r="S896" i="33" s="1"/>
  <c r="T896" i="33" s="1"/>
  <c r="AC895" i="33"/>
  <c r="AB895" i="33"/>
  <c r="U895" i="33" s="1"/>
  <c r="Q895" i="33"/>
  <c r="AC894" i="33"/>
  <c r="AB894" i="33"/>
  <c r="U894" i="33" s="1"/>
  <c r="R894" i="33"/>
  <c r="Q894" i="33"/>
  <c r="S894" i="33" s="1"/>
  <c r="T894" i="33" s="1"/>
  <c r="AC893" i="33"/>
  <c r="AB893" i="33"/>
  <c r="U893" i="33" s="1"/>
  <c r="Q893" i="33"/>
  <c r="S893" i="33" s="1"/>
  <c r="T893" i="33" s="1"/>
  <c r="AC892" i="33"/>
  <c r="AB892" i="33"/>
  <c r="U892" i="33" s="1"/>
  <c r="Q892" i="33"/>
  <c r="S892" i="33" s="1"/>
  <c r="AC891" i="33"/>
  <c r="AB891" i="33"/>
  <c r="U891" i="33" s="1"/>
  <c r="Q891" i="33"/>
  <c r="AC890" i="33"/>
  <c r="AB890" i="33"/>
  <c r="U890" i="33" s="1"/>
  <c r="Q890" i="33"/>
  <c r="AC889" i="33"/>
  <c r="AB889" i="33"/>
  <c r="U889" i="33" s="1"/>
  <c r="Q889" i="33"/>
  <c r="S889" i="33" s="1"/>
  <c r="T889" i="33" s="1"/>
  <c r="AC888" i="33"/>
  <c r="AB888" i="33"/>
  <c r="U888" i="33" s="1"/>
  <c r="Q888" i="33"/>
  <c r="S888" i="33" s="1"/>
  <c r="T888" i="33" s="1"/>
  <c r="AC887" i="33"/>
  <c r="AB887" i="33"/>
  <c r="U887" i="33" s="1"/>
  <c r="Q887" i="33"/>
  <c r="AC886" i="33"/>
  <c r="AB886" i="33"/>
  <c r="U886" i="33" s="1"/>
  <c r="Q886" i="33"/>
  <c r="AC885" i="33"/>
  <c r="AB885" i="33"/>
  <c r="U885" i="33" s="1"/>
  <c r="Q885" i="33"/>
  <c r="S885" i="33" s="1"/>
  <c r="T885" i="33" s="1"/>
  <c r="AC884" i="33"/>
  <c r="AB884" i="33"/>
  <c r="U884" i="33" s="1"/>
  <c r="Q884" i="33"/>
  <c r="AC883" i="33"/>
  <c r="AB883" i="33"/>
  <c r="U883" i="33" s="1"/>
  <c r="Q883" i="33"/>
  <c r="S883" i="33" s="1"/>
  <c r="T883" i="33" s="1"/>
  <c r="AC882" i="33"/>
  <c r="AB882" i="33"/>
  <c r="U882" i="33" s="1"/>
  <c r="Q882" i="33"/>
  <c r="S882" i="33" s="1"/>
  <c r="T882" i="33" s="1"/>
  <c r="AC881" i="33"/>
  <c r="AB881" i="33"/>
  <c r="U881" i="33" s="1"/>
  <c r="Q881" i="33"/>
  <c r="S881" i="33" s="1"/>
  <c r="T881" i="33" s="1"/>
  <c r="AC880" i="33"/>
  <c r="AB880" i="33"/>
  <c r="U880" i="33" s="1"/>
  <c r="Q880" i="33"/>
  <c r="AC879" i="33"/>
  <c r="AB879" i="33"/>
  <c r="U879" i="33" s="1"/>
  <c r="Q879" i="33"/>
  <c r="AC878" i="33"/>
  <c r="AB878" i="33"/>
  <c r="U878" i="33" s="1"/>
  <c r="Q878" i="33"/>
  <c r="S878" i="33" s="1"/>
  <c r="T878" i="33" s="1"/>
  <c r="AC877" i="33"/>
  <c r="AB877" i="33"/>
  <c r="U877" i="33" s="1"/>
  <c r="Q877" i="33"/>
  <c r="S877" i="33" s="1"/>
  <c r="T877" i="33" s="1"/>
  <c r="AC876" i="33"/>
  <c r="AB876" i="33"/>
  <c r="U876" i="33" s="1"/>
  <c r="Q876" i="33"/>
  <c r="R876" i="33" s="1"/>
  <c r="AC875" i="33"/>
  <c r="AB875" i="33"/>
  <c r="U875" i="33" s="1"/>
  <c r="Q875" i="33"/>
  <c r="AC874" i="33"/>
  <c r="AB874" i="33"/>
  <c r="U874" i="33" s="1"/>
  <c r="Q874" i="33"/>
  <c r="S874" i="33" s="1"/>
  <c r="T874" i="33" s="1"/>
  <c r="AC873" i="33"/>
  <c r="AB873" i="33"/>
  <c r="U873" i="33" s="1"/>
  <c r="Q873" i="33"/>
  <c r="AC872" i="33"/>
  <c r="AB872" i="33"/>
  <c r="U872" i="33" s="1"/>
  <c r="Q872" i="33"/>
  <c r="S872" i="33" s="1"/>
  <c r="T872" i="33" s="1"/>
  <c r="AC871" i="33"/>
  <c r="AB871" i="33"/>
  <c r="U871" i="33" s="1"/>
  <c r="Q871" i="33"/>
  <c r="AC870" i="33"/>
  <c r="AB870" i="33"/>
  <c r="U870" i="33" s="1"/>
  <c r="Q870" i="33"/>
  <c r="S870" i="33" s="1"/>
  <c r="T870" i="33" s="1"/>
  <c r="AC869" i="33"/>
  <c r="AB869" i="33"/>
  <c r="U869" i="33" s="1"/>
  <c r="Q869" i="33"/>
  <c r="S869" i="33" s="1"/>
  <c r="T869" i="33" s="1"/>
  <c r="AC868" i="33"/>
  <c r="AB868" i="33"/>
  <c r="U868" i="33" s="1"/>
  <c r="Q868" i="33"/>
  <c r="R868" i="33" s="1"/>
  <c r="AC867" i="33"/>
  <c r="AB867" i="33"/>
  <c r="U867" i="33" s="1"/>
  <c r="Q867" i="33"/>
  <c r="AC866" i="33"/>
  <c r="AB866" i="33"/>
  <c r="U866" i="33" s="1"/>
  <c r="Q866" i="33"/>
  <c r="AC865" i="33"/>
  <c r="AB865" i="33"/>
  <c r="U865" i="33" s="1"/>
  <c r="Q865" i="33"/>
  <c r="S865" i="33" s="1"/>
  <c r="T865" i="33" s="1"/>
  <c r="AC864" i="33"/>
  <c r="AB864" i="33"/>
  <c r="U864" i="33" s="1"/>
  <c r="Q864" i="33"/>
  <c r="R864" i="33" s="1"/>
  <c r="AC863" i="33"/>
  <c r="AB863" i="33"/>
  <c r="U863" i="33" s="1"/>
  <c r="Q863" i="33"/>
  <c r="AC862" i="33"/>
  <c r="AB862" i="33"/>
  <c r="U862" i="33" s="1"/>
  <c r="Q862" i="33"/>
  <c r="AC861" i="33"/>
  <c r="AB861" i="33"/>
  <c r="U861" i="33" s="1"/>
  <c r="Q861" i="33"/>
  <c r="S861" i="33" s="1"/>
  <c r="T861" i="33" s="1"/>
  <c r="AC860" i="33"/>
  <c r="AB860" i="33"/>
  <c r="U860" i="33" s="1"/>
  <c r="Q860" i="33"/>
  <c r="R860" i="33" s="1"/>
  <c r="AC859" i="33"/>
  <c r="AB859" i="33"/>
  <c r="U859" i="33" s="1"/>
  <c r="Q859" i="33"/>
  <c r="AC858" i="33"/>
  <c r="AB858" i="33"/>
  <c r="U858" i="33" s="1"/>
  <c r="Q858" i="33"/>
  <c r="S858" i="33" s="1"/>
  <c r="T858" i="33" s="1"/>
  <c r="AC857" i="33"/>
  <c r="AB857" i="33"/>
  <c r="U857" i="33" s="1"/>
  <c r="Q857" i="33"/>
  <c r="S857" i="33" s="1"/>
  <c r="T857" i="33" s="1"/>
  <c r="AC856" i="33"/>
  <c r="AB856" i="33"/>
  <c r="U856" i="33" s="1"/>
  <c r="Q856" i="33"/>
  <c r="S856" i="33" s="1"/>
  <c r="T856" i="33" s="1"/>
  <c r="AC855" i="33"/>
  <c r="AB855" i="33"/>
  <c r="U855" i="33" s="1"/>
  <c r="Q855" i="33"/>
  <c r="AC854" i="33"/>
  <c r="AB854" i="33"/>
  <c r="U854" i="33" s="1"/>
  <c r="Q854" i="33"/>
  <c r="R854" i="33" s="1"/>
  <c r="AC853" i="33"/>
  <c r="AB853" i="33"/>
  <c r="U853" i="33" s="1"/>
  <c r="Q853" i="33"/>
  <c r="S853" i="33" s="1"/>
  <c r="T853" i="33" s="1"/>
  <c r="AC852" i="33"/>
  <c r="AB852" i="33"/>
  <c r="U852" i="33" s="1"/>
  <c r="Q852" i="33"/>
  <c r="S852" i="33" s="1"/>
  <c r="AC851" i="33"/>
  <c r="AB851" i="33"/>
  <c r="U851" i="33" s="1"/>
  <c r="Q851" i="33"/>
  <c r="S851" i="33" s="1"/>
  <c r="T851" i="33" s="1"/>
  <c r="AC850" i="33"/>
  <c r="AB850" i="33"/>
  <c r="U850" i="33" s="1"/>
  <c r="Q850" i="33"/>
  <c r="R850" i="33" s="1"/>
  <c r="AC849" i="33"/>
  <c r="AB849" i="33"/>
  <c r="U849" i="33" s="1"/>
  <c r="Q849" i="33"/>
  <c r="S849" i="33" s="1"/>
  <c r="T849" i="33" s="1"/>
  <c r="AC848" i="33"/>
  <c r="AB848" i="33"/>
  <c r="U848" i="33" s="1"/>
  <c r="Q848" i="33"/>
  <c r="AC847" i="33"/>
  <c r="AB847" i="33"/>
  <c r="U847" i="33" s="1"/>
  <c r="Q847" i="33"/>
  <c r="AC846" i="33"/>
  <c r="AB846" i="33"/>
  <c r="U846" i="33" s="1"/>
  <c r="Q846" i="33"/>
  <c r="S846" i="33" s="1"/>
  <c r="T846" i="33" s="1"/>
  <c r="AC845" i="33"/>
  <c r="AB845" i="33"/>
  <c r="U845" i="33" s="1"/>
  <c r="Q845" i="33"/>
  <c r="AC844" i="33"/>
  <c r="AB844" i="33"/>
  <c r="U844" i="33" s="1"/>
  <c r="Q844" i="33"/>
  <c r="R844" i="33" s="1"/>
  <c r="AC843" i="33"/>
  <c r="AB843" i="33"/>
  <c r="U843" i="33" s="1"/>
  <c r="Q843" i="33"/>
  <c r="AC842" i="33"/>
  <c r="AB842" i="33"/>
  <c r="U842" i="33" s="1"/>
  <c r="Q842" i="33"/>
  <c r="AC841" i="33"/>
  <c r="AB841" i="33"/>
  <c r="U841" i="33" s="1"/>
  <c r="Q841" i="33"/>
  <c r="S841" i="33" s="1"/>
  <c r="T841" i="33" s="1"/>
  <c r="AC840" i="33"/>
  <c r="AB840" i="33"/>
  <c r="U840" i="33" s="1"/>
  <c r="Q840" i="33"/>
  <c r="R840" i="33" s="1"/>
  <c r="AC839" i="33"/>
  <c r="AB839" i="33"/>
  <c r="U839" i="33" s="1"/>
  <c r="Q839" i="33"/>
  <c r="S839" i="33" s="1"/>
  <c r="T839" i="33" s="1"/>
  <c r="AC838" i="33"/>
  <c r="AB838" i="33"/>
  <c r="U838" i="33" s="1"/>
  <c r="Q838" i="33"/>
  <c r="S838" i="33" s="1"/>
  <c r="AC837" i="33"/>
  <c r="AB837" i="33"/>
  <c r="U837" i="33" s="1"/>
  <c r="Q837" i="33"/>
  <c r="AC836" i="33"/>
  <c r="AB836" i="33"/>
  <c r="U836" i="33" s="1"/>
  <c r="Q836" i="33"/>
  <c r="R836" i="33" s="1"/>
  <c r="AC835" i="33"/>
  <c r="AB835" i="33"/>
  <c r="U835" i="33" s="1"/>
  <c r="Q835" i="33"/>
  <c r="S835" i="33" s="1"/>
  <c r="T835" i="33" s="1"/>
  <c r="AC834" i="33"/>
  <c r="AB834" i="33"/>
  <c r="U834" i="33" s="1"/>
  <c r="Q834" i="33"/>
  <c r="S834" i="33" s="1"/>
  <c r="T834" i="33" s="1"/>
  <c r="AC833" i="33"/>
  <c r="AB833" i="33"/>
  <c r="U833" i="33" s="1"/>
  <c r="Q833" i="33"/>
  <c r="S833" i="33" s="1"/>
  <c r="T833" i="33" s="1"/>
  <c r="AC832" i="33"/>
  <c r="AB832" i="33"/>
  <c r="U832" i="33" s="1"/>
  <c r="Q832" i="33"/>
  <c r="S832" i="33" s="1"/>
  <c r="T832" i="33" s="1"/>
  <c r="AC831" i="33"/>
  <c r="AB831" i="33"/>
  <c r="U831" i="33" s="1"/>
  <c r="Q831" i="33"/>
  <c r="S831" i="33" s="1"/>
  <c r="T831" i="33" s="1"/>
  <c r="AC830" i="33"/>
  <c r="AB830" i="33"/>
  <c r="U830" i="33" s="1"/>
  <c r="Q830" i="33"/>
  <c r="R830" i="33" s="1"/>
  <c r="AC829" i="33"/>
  <c r="AB829" i="33"/>
  <c r="U829" i="33" s="1"/>
  <c r="Q829" i="33"/>
  <c r="AC828" i="33"/>
  <c r="AB828" i="33"/>
  <c r="U828" i="33" s="1"/>
  <c r="Q828" i="33"/>
  <c r="S828" i="33" s="1"/>
  <c r="AC827" i="33"/>
  <c r="AB827" i="33"/>
  <c r="U827" i="33" s="1"/>
  <c r="Q827" i="33"/>
  <c r="S827" i="33" s="1"/>
  <c r="T827" i="33" s="1"/>
  <c r="AC826" i="33"/>
  <c r="AB826" i="33"/>
  <c r="U826" i="33" s="1"/>
  <c r="Q826" i="33"/>
  <c r="S826" i="33" s="1"/>
  <c r="T826" i="33" s="1"/>
  <c r="AC825" i="33"/>
  <c r="AB825" i="33"/>
  <c r="U825" i="33" s="1"/>
  <c r="Q825" i="33"/>
  <c r="S825" i="33" s="1"/>
  <c r="T825" i="33" s="1"/>
  <c r="AC824" i="33"/>
  <c r="AB824" i="33"/>
  <c r="U824" i="33" s="1"/>
  <c r="Q824" i="33"/>
  <c r="S824" i="33" s="1"/>
  <c r="T824" i="33" s="1"/>
  <c r="AC823" i="33"/>
  <c r="AB823" i="33"/>
  <c r="U823" i="33" s="1"/>
  <c r="Q823" i="33"/>
  <c r="S823" i="33" s="1"/>
  <c r="T823" i="33" s="1"/>
  <c r="AC822" i="33"/>
  <c r="AB822" i="33"/>
  <c r="U822" i="33" s="1"/>
  <c r="Q822" i="33"/>
  <c r="S822" i="33" s="1"/>
  <c r="T822" i="33" s="1"/>
  <c r="AC821" i="33"/>
  <c r="AB821" i="33"/>
  <c r="U821" i="33" s="1"/>
  <c r="Q821" i="33"/>
  <c r="AC820" i="33"/>
  <c r="AB820" i="33"/>
  <c r="U820" i="33" s="1"/>
  <c r="Q820" i="33"/>
  <c r="R820" i="33" s="1"/>
  <c r="AC819" i="33"/>
  <c r="AB819" i="33"/>
  <c r="U819" i="33" s="1"/>
  <c r="Q819" i="33"/>
  <c r="S819" i="33" s="1"/>
  <c r="T819" i="33" s="1"/>
  <c r="AC818" i="33"/>
  <c r="AB818" i="33"/>
  <c r="U818" i="33" s="1"/>
  <c r="Q818" i="33"/>
  <c r="AC817" i="33"/>
  <c r="AB817" i="33"/>
  <c r="U817" i="33" s="1"/>
  <c r="Q817" i="33"/>
  <c r="S817" i="33" s="1"/>
  <c r="T817" i="33" s="1"/>
  <c r="AC816" i="33"/>
  <c r="AB816" i="33"/>
  <c r="U816" i="33" s="1"/>
  <c r="S816" i="33"/>
  <c r="T816" i="33" s="1"/>
  <c r="Q816" i="33"/>
  <c r="R816" i="33" s="1"/>
  <c r="AC815" i="33"/>
  <c r="AB815" i="33"/>
  <c r="U815" i="33" s="1"/>
  <c r="Q815" i="33"/>
  <c r="AC814" i="33"/>
  <c r="AB814" i="33"/>
  <c r="U814" i="33" s="1"/>
  <c r="Q814" i="33"/>
  <c r="S814" i="33" s="1"/>
  <c r="T814" i="33" s="1"/>
  <c r="AC813" i="33"/>
  <c r="AB813" i="33"/>
  <c r="U813" i="33" s="1"/>
  <c r="Q813" i="33"/>
  <c r="AC812" i="33"/>
  <c r="AB812" i="33"/>
  <c r="U812" i="33" s="1"/>
  <c r="Q812" i="33"/>
  <c r="AC811" i="33"/>
  <c r="AB811" i="33"/>
  <c r="U811" i="33" s="1"/>
  <c r="Q811" i="33"/>
  <c r="AC810" i="33"/>
  <c r="AB810" i="33"/>
  <c r="U810" i="33" s="1"/>
  <c r="Q810" i="33"/>
  <c r="AC809" i="33"/>
  <c r="AB809" i="33"/>
  <c r="U809" i="33" s="1"/>
  <c r="Q809" i="33"/>
  <c r="AC808" i="33"/>
  <c r="AB808" i="33"/>
  <c r="U808" i="33" s="1"/>
  <c r="Q808" i="33"/>
  <c r="AC807" i="33"/>
  <c r="AB807" i="33"/>
  <c r="U807" i="33" s="1"/>
  <c r="Q807" i="33"/>
  <c r="AC806" i="33"/>
  <c r="AB806" i="33"/>
  <c r="U806" i="33" s="1"/>
  <c r="Q806" i="33"/>
  <c r="S806" i="33" s="1"/>
  <c r="AC805" i="33"/>
  <c r="AB805" i="33"/>
  <c r="U805" i="33"/>
  <c r="Q805" i="33"/>
  <c r="AC804" i="33"/>
  <c r="AB804" i="33"/>
  <c r="U804" i="33" s="1"/>
  <c r="Q804" i="33"/>
  <c r="AC803" i="33"/>
  <c r="AB803" i="33"/>
  <c r="U803" i="33" s="1"/>
  <c r="Q803" i="33"/>
  <c r="S803" i="33" s="1"/>
  <c r="T803" i="33" s="1"/>
  <c r="AC802" i="33"/>
  <c r="AB802" i="33"/>
  <c r="U802" i="33" s="1"/>
  <c r="Q802" i="33"/>
  <c r="S802" i="33" s="1"/>
  <c r="T802" i="33" s="1"/>
  <c r="AC801" i="33"/>
  <c r="AB801" i="33"/>
  <c r="U801" i="33" s="1"/>
  <c r="Q801" i="33"/>
  <c r="S801" i="33" s="1"/>
  <c r="T801" i="33" s="1"/>
  <c r="AC800" i="33"/>
  <c r="AB800" i="33"/>
  <c r="U800" i="33" s="1"/>
  <c r="Q800" i="33"/>
  <c r="R800" i="33" s="1"/>
  <c r="AC799" i="33"/>
  <c r="AB799" i="33"/>
  <c r="U799" i="33" s="1"/>
  <c r="Q799" i="33"/>
  <c r="S799" i="33" s="1"/>
  <c r="T799" i="33" s="1"/>
  <c r="AC798" i="33"/>
  <c r="AB798" i="33"/>
  <c r="U798" i="33" s="1"/>
  <c r="Q798" i="33"/>
  <c r="R798" i="33" s="1"/>
  <c r="AC797" i="33"/>
  <c r="AB797" i="33"/>
  <c r="U797" i="33" s="1"/>
  <c r="Q797" i="33"/>
  <c r="AC796" i="33"/>
  <c r="AB796" i="33"/>
  <c r="U796" i="33" s="1"/>
  <c r="Q796" i="33"/>
  <c r="S796" i="33" s="1"/>
  <c r="AC795" i="33"/>
  <c r="AB795" i="33"/>
  <c r="U795" i="33" s="1"/>
  <c r="Q795" i="33"/>
  <c r="S795" i="33" s="1"/>
  <c r="T795" i="33" s="1"/>
  <c r="AC794" i="33"/>
  <c r="AB794" i="33"/>
  <c r="U794" i="33" s="1"/>
  <c r="Q794" i="33"/>
  <c r="R794" i="33" s="1"/>
  <c r="AC793" i="33"/>
  <c r="AB793" i="33"/>
  <c r="U793" i="33" s="1"/>
  <c r="Q793" i="33"/>
  <c r="S793" i="33" s="1"/>
  <c r="T793" i="33" s="1"/>
  <c r="AC792" i="33"/>
  <c r="AB792" i="33"/>
  <c r="U792" i="33" s="1"/>
  <c r="S792" i="33"/>
  <c r="T792" i="33" s="1"/>
  <c r="Q792" i="33"/>
  <c r="R792" i="33" s="1"/>
  <c r="AC791" i="33"/>
  <c r="AB791" i="33"/>
  <c r="U791" i="33" s="1"/>
  <c r="Q791" i="33"/>
  <c r="S791" i="33" s="1"/>
  <c r="T791" i="33" s="1"/>
  <c r="AC790" i="33"/>
  <c r="AB790" i="33"/>
  <c r="U790" i="33" s="1"/>
  <c r="Q790" i="33"/>
  <c r="AC789" i="33"/>
  <c r="AB789" i="33"/>
  <c r="U789" i="33" s="1"/>
  <c r="Q789" i="33"/>
  <c r="AC788" i="33"/>
  <c r="AB788" i="33"/>
  <c r="U788" i="33" s="1"/>
  <c r="R788" i="33"/>
  <c r="Q788" i="33"/>
  <c r="S788" i="33" s="1"/>
  <c r="AC787" i="33"/>
  <c r="AB787" i="33"/>
  <c r="U787" i="33" s="1"/>
  <c r="Q787" i="33"/>
  <c r="S787" i="33" s="1"/>
  <c r="T787" i="33" s="1"/>
  <c r="AC786" i="33"/>
  <c r="AB786" i="33"/>
  <c r="U786" i="33" s="1"/>
  <c r="Q786" i="33"/>
  <c r="AC785" i="33"/>
  <c r="AB785" i="33"/>
  <c r="U785" i="33" s="1"/>
  <c r="Q785" i="33"/>
  <c r="S785" i="33" s="1"/>
  <c r="AC784" i="33"/>
  <c r="AB784" i="33"/>
  <c r="U784" i="33" s="1"/>
  <c r="Q784" i="33"/>
  <c r="S784" i="33" s="1"/>
  <c r="T784" i="33" s="1"/>
  <c r="AC783" i="33"/>
  <c r="AB783" i="33"/>
  <c r="U783" i="33" s="1"/>
  <c r="Q783" i="33"/>
  <c r="S783" i="33" s="1"/>
  <c r="T783" i="33" s="1"/>
  <c r="AC782" i="33"/>
  <c r="AB782" i="33"/>
  <c r="U782" i="33" s="1"/>
  <c r="Q782" i="33"/>
  <c r="S782" i="33" s="1"/>
  <c r="T782" i="33" s="1"/>
  <c r="AC781" i="33"/>
  <c r="AB781" i="33"/>
  <c r="U781" i="33" s="1"/>
  <c r="Q781" i="33"/>
  <c r="AC780" i="33"/>
  <c r="AB780" i="33"/>
  <c r="U780" i="33" s="1"/>
  <c r="Q780" i="33"/>
  <c r="AC779" i="33"/>
  <c r="AB779" i="33"/>
  <c r="U779" i="33" s="1"/>
  <c r="Q779" i="33"/>
  <c r="AC778" i="33"/>
  <c r="AB778" i="33"/>
  <c r="U778" i="33" s="1"/>
  <c r="Q778" i="33"/>
  <c r="AC777" i="33"/>
  <c r="AB777" i="33"/>
  <c r="U777" i="33" s="1"/>
  <c r="Q777" i="33"/>
  <c r="S777" i="33" s="1"/>
  <c r="T777" i="33" s="1"/>
  <c r="AC776" i="33"/>
  <c r="AB776" i="33"/>
  <c r="U776" i="33" s="1"/>
  <c r="Q776" i="33"/>
  <c r="S776" i="33" s="1"/>
  <c r="T776" i="33" s="1"/>
  <c r="AC775" i="33"/>
  <c r="AB775" i="33"/>
  <c r="U775" i="33" s="1"/>
  <c r="Q775" i="33"/>
  <c r="AC774" i="33"/>
  <c r="AB774" i="33"/>
  <c r="U774" i="33" s="1"/>
  <c r="Q774" i="33"/>
  <c r="S774" i="33" s="1"/>
  <c r="AC773" i="33"/>
  <c r="AB773" i="33"/>
  <c r="U773" i="33" s="1"/>
  <c r="Q773" i="33"/>
  <c r="AC772" i="33"/>
  <c r="AB772" i="33"/>
  <c r="U772" i="33" s="1"/>
  <c r="R772" i="33"/>
  <c r="Q772" i="33"/>
  <c r="S772" i="33" s="1"/>
  <c r="T772" i="33" s="1"/>
  <c r="AC771" i="33"/>
  <c r="AB771" i="33"/>
  <c r="U771" i="33" s="1"/>
  <c r="Q771" i="33"/>
  <c r="S771" i="33" s="1"/>
  <c r="T771" i="33" s="1"/>
  <c r="AC770" i="33"/>
  <c r="AB770" i="33"/>
  <c r="U770" i="33" s="1"/>
  <c r="Q770" i="33"/>
  <c r="R770" i="33" s="1"/>
  <c r="AC769" i="33"/>
  <c r="AB769" i="33"/>
  <c r="U769" i="33" s="1"/>
  <c r="Q769" i="33"/>
  <c r="S769" i="33" s="1"/>
  <c r="T769" i="33" s="1"/>
  <c r="AC768" i="33"/>
  <c r="AB768" i="33"/>
  <c r="U768" i="33" s="1"/>
  <c r="Q768" i="33"/>
  <c r="R768" i="33" s="1"/>
  <c r="AC767" i="33"/>
  <c r="AB767" i="33"/>
  <c r="U767" i="33" s="1"/>
  <c r="Q767" i="33"/>
  <c r="S767" i="33" s="1"/>
  <c r="T767" i="33" s="1"/>
  <c r="AC766" i="33"/>
  <c r="AB766" i="33"/>
  <c r="U766" i="33" s="1"/>
  <c r="S766" i="33"/>
  <c r="T766" i="33" s="1"/>
  <c r="Q766" i="33"/>
  <c r="R766" i="33" s="1"/>
  <c r="AC765" i="33"/>
  <c r="AB765" i="33"/>
  <c r="U765" i="33" s="1"/>
  <c r="Q765" i="33"/>
  <c r="AC764" i="33"/>
  <c r="AB764" i="33"/>
  <c r="U764" i="33" s="1"/>
  <c r="Q764" i="33"/>
  <c r="S764" i="33" s="1"/>
  <c r="AC763" i="33"/>
  <c r="AB763" i="33"/>
  <c r="U763" i="33" s="1"/>
  <c r="Q763" i="33"/>
  <c r="AC762" i="33"/>
  <c r="AB762" i="33"/>
  <c r="U762" i="33" s="1"/>
  <c r="Q762" i="33"/>
  <c r="AC761" i="33"/>
  <c r="AB761" i="33"/>
  <c r="U761" i="33" s="1"/>
  <c r="Q761" i="33"/>
  <c r="S761" i="33" s="1"/>
  <c r="T761" i="33" s="1"/>
  <c r="AC760" i="33"/>
  <c r="AB760" i="33"/>
  <c r="U760" i="33" s="1"/>
  <c r="Q760" i="33"/>
  <c r="S760" i="33" s="1"/>
  <c r="T760" i="33" s="1"/>
  <c r="AC759" i="33"/>
  <c r="AB759" i="33"/>
  <c r="U759" i="33" s="1"/>
  <c r="Q759" i="33"/>
  <c r="S759" i="33" s="1"/>
  <c r="AC758" i="33"/>
  <c r="AB758" i="33"/>
  <c r="U758" i="33" s="1"/>
  <c r="Q758" i="33"/>
  <c r="S758" i="33" s="1"/>
  <c r="T758" i="33" s="1"/>
  <c r="AC757" i="33"/>
  <c r="AB757" i="33"/>
  <c r="U757" i="33" s="1"/>
  <c r="Q757" i="33"/>
  <c r="AC756" i="33"/>
  <c r="AB756" i="33"/>
  <c r="U756" i="33" s="1"/>
  <c r="Q756" i="33"/>
  <c r="S756" i="33" s="1"/>
  <c r="AC755" i="33"/>
  <c r="AB755" i="33"/>
  <c r="U755" i="33" s="1"/>
  <c r="Q755" i="33"/>
  <c r="AC754" i="33"/>
  <c r="AB754" i="33"/>
  <c r="U754" i="33" s="1"/>
  <c r="Q754" i="33"/>
  <c r="S754" i="33" s="1"/>
  <c r="T754" i="33" s="1"/>
  <c r="AC753" i="33"/>
  <c r="AB753" i="33"/>
  <c r="U753" i="33" s="1"/>
  <c r="Q753" i="33"/>
  <c r="S753" i="33" s="1"/>
  <c r="AC752" i="33"/>
  <c r="AB752" i="33"/>
  <c r="U752" i="33" s="1"/>
  <c r="Q752" i="33"/>
  <c r="AC751" i="33"/>
  <c r="AB751" i="33"/>
  <c r="U751" i="33" s="1"/>
  <c r="Q751" i="33"/>
  <c r="S751" i="33" s="1"/>
  <c r="T751" i="33" s="1"/>
  <c r="AC750" i="33"/>
  <c r="AB750" i="33"/>
  <c r="U750" i="33" s="1"/>
  <c r="Q750" i="33"/>
  <c r="R750" i="33" s="1"/>
  <c r="AC749" i="33"/>
  <c r="AB749" i="33"/>
  <c r="U749" i="33" s="1"/>
  <c r="Q749" i="33"/>
  <c r="AC748" i="33"/>
  <c r="AB748" i="33"/>
  <c r="U748" i="33" s="1"/>
  <c r="Q748" i="33"/>
  <c r="S748" i="33" s="1"/>
  <c r="T748" i="33" s="1"/>
  <c r="AC747" i="33"/>
  <c r="AB747" i="33"/>
  <c r="U747" i="33" s="1"/>
  <c r="Q747" i="33"/>
  <c r="AC746" i="33"/>
  <c r="AB746" i="33"/>
  <c r="U746" i="33" s="1"/>
  <c r="Q746" i="33"/>
  <c r="R746" i="33" s="1"/>
  <c r="AC745" i="33"/>
  <c r="AB745" i="33"/>
  <c r="U745" i="33" s="1"/>
  <c r="Q745" i="33"/>
  <c r="AC744" i="33"/>
  <c r="AB744" i="33"/>
  <c r="U744" i="33" s="1"/>
  <c r="Q744" i="33"/>
  <c r="S744" i="33" s="1"/>
  <c r="AC743" i="33"/>
  <c r="AB743" i="33"/>
  <c r="U743" i="33" s="1"/>
  <c r="Q743" i="33"/>
  <c r="S743" i="33" s="1"/>
  <c r="T743" i="33" s="1"/>
  <c r="AC742" i="33"/>
  <c r="AB742" i="33"/>
  <c r="U742" i="33" s="1"/>
  <c r="Q742" i="33"/>
  <c r="AC741" i="33"/>
  <c r="AB741" i="33"/>
  <c r="U741" i="33" s="1"/>
  <c r="Q741" i="33"/>
  <c r="AC740" i="33"/>
  <c r="AB740" i="33"/>
  <c r="U740" i="33" s="1"/>
  <c r="Q740" i="33"/>
  <c r="AC739" i="33"/>
  <c r="AB739" i="33"/>
  <c r="U739" i="33" s="1"/>
  <c r="Q739" i="33"/>
  <c r="AC738" i="33"/>
  <c r="AB738" i="33"/>
  <c r="U738" i="33" s="1"/>
  <c r="Q738" i="33"/>
  <c r="R738" i="33" s="1"/>
  <c r="AC737" i="33"/>
  <c r="AB737" i="33"/>
  <c r="U737" i="33" s="1"/>
  <c r="Q737" i="33"/>
  <c r="S737" i="33" s="1"/>
  <c r="T737" i="33" s="1"/>
  <c r="AC736" i="33"/>
  <c r="AB736" i="33"/>
  <c r="U736" i="33" s="1"/>
  <c r="Q736" i="33"/>
  <c r="AC735" i="33"/>
  <c r="AB735" i="33"/>
  <c r="U735" i="33" s="1"/>
  <c r="Q735" i="33"/>
  <c r="S735" i="33" s="1"/>
  <c r="T735" i="33" s="1"/>
  <c r="AC734" i="33"/>
  <c r="AB734" i="33"/>
  <c r="U734" i="33" s="1"/>
  <c r="Q734" i="33"/>
  <c r="AC733" i="33"/>
  <c r="AB733" i="33"/>
  <c r="U733" i="33" s="1"/>
  <c r="Q733" i="33"/>
  <c r="AC732" i="33"/>
  <c r="AB732" i="33"/>
  <c r="U732" i="33" s="1"/>
  <c r="Q732" i="33"/>
  <c r="R732" i="33" s="1"/>
  <c r="AC731" i="33"/>
  <c r="AB731" i="33"/>
  <c r="U731" i="33" s="1"/>
  <c r="Q731" i="33"/>
  <c r="AC730" i="33"/>
  <c r="AB730" i="33"/>
  <c r="U730" i="33" s="1"/>
  <c r="Q730" i="33"/>
  <c r="S730" i="33" s="1"/>
  <c r="T730" i="33" s="1"/>
  <c r="AC729" i="33"/>
  <c r="AB729" i="33"/>
  <c r="U729" i="33" s="1"/>
  <c r="Q729" i="33"/>
  <c r="S729" i="33" s="1"/>
  <c r="T729" i="33" s="1"/>
  <c r="AC728" i="33"/>
  <c r="AB728" i="33"/>
  <c r="U728" i="33" s="1"/>
  <c r="Q728" i="33"/>
  <c r="AC727" i="33"/>
  <c r="AB727" i="33"/>
  <c r="U727" i="33"/>
  <c r="Q727" i="33"/>
  <c r="AC726" i="33"/>
  <c r="AB726" i="33"/>
  <c r="U726" i="33" s="1"/>
  <c r="Q726" i="33"/>
  <c r="S726" i="33" s="1"/>
  <c r="AC725" i="33"/>
  <c r="AB725" i="33"/>
  <c r="U725" i="33" s="1"/>
  <c r="Q725" i="33"/>
  <c r="AC724" i="33"/>
  <c r="AB724" i="33"/>
  <c r="U724" i="33" s="1"/>
  <c r="Q724" i="33"/>
  <c r="S724" i="33" s="1"/>
  <c r="AC723" i="33"/>
  <c r="AB723" i="33"/>
  <c r="U723" i="33" s="1"/>
  <c r="Q723" i="33"/>
  <c r="AC722" i="33"/>
  <c r="AB722" i="33"/>
  <c r="U722" i="33" s="1"/>
  <c r="Q722" i="33"/>
  <c r="S722" i="33" s="1"/>
  <c r="T722" i="33" s="1"/>
  <c r="AC721" i="33"/>
  <c r="AB721" i="33"/>
  <c r="U721" i="33" s="1"/>
  <c r="Q721" i="33"/>
  <c r="AC720" i="33"/>
  <c r="AB720" i="33"/>
  <c r="U720" i="33" s="1"/>
  <c r="Q720" i="33"/>
  <c r="S720" i="33" s="1"/>
  <c r="T720" i="33" s="1"/>
  <c r="AC719" i="33"/>
  <c r="AB719" i="33"/>
  <c r="U719" i="33" s="1"/>
  <c r="Q719" i="33"/>
  <c r="S719" i="33" s="1"/>
  <c r="T719" i="33" s="1"/>
  <c r="AC718" i="33"/>
  <c r="AB718" i="33"/>
  <c r="U718" i="33" s="1"/>
  <c r="Q718" i="33"/>
  <c r="AC717" i="33"/>
  <c r="AB717" i="33"/>
  <c r="U717" i="33" s="1"/>
  <c r="Q717" i="33"/>
  <c r="AC716" i="33"/>
  <c r="AB716" i="33"/>
  <c r="U716" i="33" s="1"/>
  <c r="Q716" i="33"/>
  <c r="S716" i="33" s="1"/>
  <c r="T716" i="33" s="1"/>
  <c r="AC715" i="33"/>
  <c r="AB715" i="33"/>
  <c r="U715" i="33" s="1"/>
  <c r="Q715" i="33"/>
  <c r="AC714" i="33"/>
  <c r="AB714" i="33"/>
  <c r="U714" i="33" s="1"/>
  <c r="Q714" i="33"/>
  <c r="AC713" i="33"/>
  <c r="AB713" i="33"/>
  <c r="U713" i="33" s="1"/>
  <c r="Q713" i="33"/>
  <c r="S713" i="33" s="1"/>
  <c r="T713" i="33" s="1"/>
  <c r="AC712" i="33"/>
  <c r="AB712" i="33"/>
  <c r="U712" i="33" s="1"/>
  <c r="Q712" i="33"/>
  <c r="R712" i="33" s="1"/>
  <c r="AC711" i="33"/>
  <c r="AB711" i="33"/>
  <c r="U711" i="33" s="1"/>
  <c r="Q711" i="33"/>
  <c r="S711" i="33" s="1"/>
  <c r="T711" i="33" s="1"/>
  <c r="AC710" i="33"/>
  <c r="AB710" i="33"/>
  <c r="U710" i="33" s="1"/>
  <c r="Q710" i="33"/>
  <c r="R710" i="33" s="1"/>
  <c r="AC709" i="33"/>
  <c r="AB709" i="33"/>
  <c r="U709" i="33" s="1"/>
  <c r="Q709" i="33"/>
  <c r="AC708" i="33"/>
  <c r="AB708" i="33"/>
  <c r="U708" i="33" s="1"/>
  <c r="Q708" i="33"/>
  <c r="AC707" i="33"/>
  <c r="AB707" i="33"/>
  <c r="U707" i="33" s="1"/>
  <c r="Q707" i="33"/>
  <c r="AC706" i="33"/>
  <c r="AB706" i="33"/>
  <c r="U706" i="33" s="1"/>
  <c r="Q706" i="33"/>
  <c r="R706" i="33" s="1"/>
  <c r="AC705" i="33"/>
  <c r="AB705" i="33"/>
  <c r="U705" i="33" s="1"/>
  <c r="Q705" i="33"/>
  <c r="AC704" i="33"/>
  <c r="AB704" i="33"/>
  <c r="U704" i="33" s="1"/>
  <c r="Q704" i="33"/>
  <c r="S704" i="33" s="1"/>
  <c r="T704" i="33" s="1"/>
  <c r="AC703" i="33"/>
  <c r="AB703" i="33"/>
  <c r="U703" i="33" s="1"/>
  <c r="Q703" i="33"/>
  <c r="S703" i="33" s="1"/>
  <c r="T703" i="33" s="1"/>
  <c r="AC702" i="33"/>
  <c r="AB702" i="33"/>
  <c r="U702" i="33" s="1"/>
  <c r="Q702" i="33"/>
  <c r="S702" i="33" s="1"/>
  <c r="AC701" i="33"/>
  <c r="AB701" i="33"/>
  <c r="U701" i="33" s="1"/>
  <c r="Q701" i="33"/>
  <c r="AC700" i="33"/>
  <c r="AB700" i="33"/>
  <c r="U700" i="33" s="1"/>
  <c r="Q700" i="33"/>
  <c r="S700" i="33" s="1"/>
  <c r="AC699" i="33"/>
  <c r="AB699" i="33"/>
  <c r="U699" i="33" s="1"/>
  <c r="Q699" i="33"/>
  <c r="AC698" i="33"/>
  <c r="AB698" i="33"/>
  <c r="U698" i="33" s="1"/>
  <c r="Q698" i="33"/>
  <c r="R698" i="33" s="1"/>
  <c r="AC697" i="33"/>
  <c r="AB697" i="33"/>
  <c r="U697" i="33" s="1"/>
  <c r="Q697" i="33"/>
  <c r="S697" i="33" s="1"/>
  <c r="T697" i="33" s="1"/>
  <c r="AC696" i="33"/>
  <c r="AB696" i="33"/>
  <c r="U696" i="33" s="1"/>
  <c r="Q696" i="33"/>
  <c r="S696" i="33" s="1"/>
  <c r="T696" i="33" s="1"/>
  <c r="AC695" i="33"/>
  <c r="AB695" i="33"/>
  <c r="U695" i="33" s="1"/>
  <c r="Q695" i="33"/>
  <c r="AC694" i="33"/>
  <c r="AB694" i="33"/>
  <c r="U694" i="33" s="1"/>
  <c r="Q694" i="33"/>
  <c r="R694" i="33" s="1"/>
  <c r="AC693" i="33"/>
  <c r="AB693" i="33"/>
  <c r="U693" i="33" s="1"/>
  <c r="Q693" i="33"/>
  <c r="AC692" i="33"/>
  <c r="AB692" i="33"/>
  <c r="U692" i="33" s="1"/>
  <c r="Q692" i="33"/>
  <c r="AC691" i="33"/>
  <c r="AB691" i="33"/>
  <c r="U691" i="33" s="1"/>
  <c r="Q691" i="33"/>
  <c r="R691" i="33" s="1"/>
  <c r="AC690" i="33"/>
  <c r="AB690" i="33"/>
  <c r="U690" i="33" s="1"/>
  <c r="Q690" i="33"/>
  <c r="R690" i="33" s="1"/>
  <c r="AC689" i="33"/>
  <c r="AB689" i="33"/>
  <c r="U689" i="33" s="1"/>
  <c r="Q689" i="33"/>
  <c r="AC688" i="33"/>
  <c r="AB688" i="33"/>
  <c r="U688" i="33" s="1"/>
  <c r="Q688" i="33"/>
  <c r="AC687" i="33"/>
  <c r="AB687" i="33"/>
  <c r="U687" i="33" s="1"/>
  <c r="Q687" i="33"/>
  <c r="R687" i="33" s="1"/>
  <c r="AC686" i="33"/>
  <c r="AB686" i="33"/>
  <c r="U686" i="33" s="1"/>
  <c r="Q686" i="33"/>
  <c r="S686" i="33" s="1"/>
  <c r="T686" i="33" s="1"/>
  <c r="AC685" i="33"/>
  <c r="AB685" i="33"/>
  <c r="U685" i="33" s="1"/>
  <c r="Q685" i="33"/>
  <c r="AC684" i="33"/>
  <c r="AB684" i="33"/>
  <c r="U684" i="33" s="1"/>
  <c r="Q684" i="33"/>
  <c r="AC683" i="33"/>
  <c r="AB683" i="33"/>
  <c r="U683" i="33" s="1"/>
  <c r="Q683" i="33"/>
  <c r="AC682" i="33"/>
  <c r="AB682" i="33"/>
  <c r="U682" i="33" s="1"/>
  <c r="Q682" i="33"/>
  <c r="AC681" i="33"/>
  <c r="AB681" i="33"/>
  <c r="U681" i="33" s="1"/>
  <c r="Q681" i="33"/>
  <c r="AC680" i="33"/>
  <c r="AB680" i="33"/>
  <c r="U680" i="33" s="1"/>
  <c r="Q680" i="33"/>
  <c r="AC679" i="33"/>
  <c r="AB679" i="33"/>
  <c r="U679" i="33" s="1"/>
  <c r="Q679" i="33"/>
  <c r="AC678" i="33"/>
  <c r="AB678" i="33"/>
  <c r="U678" i="33" s="1"/>
  <c r="Q678" i="33"/>
  <c r="AC677" i="33"/>
  <c r="AB677" i="33"/>
  <c r="U677" i="33" s="1"/>
  <c r="Q677" i="33"/>
  <c r="AC676" i="33"/>
  <c r="AB676" i="33"/>
  <c r="U676" i="33" s="1"/>
  <c r="Q676" i="33"/>
  <c r="AC675" i="33"/>
  <c r="AB675" i="33"/>
  <c r="U675" i="33" s="1"/>
  <c r="Q675" i="33"/>
  <c r="R675" i="33" s="1"/>
  <c r="AC674" i="33"/>
  <c r="AB674" i="33"/>
  <c r="U674" i="33" s="1"/>
  <c r="Q674" i="33"/>
  <c r="AC673" i="33"/>
  <c r="AB673" i="33"/>
  <c r="U673" i="33" s="1"/>
  <c r="Q673" i="33"/>
  <c r="AC672" i="33"/>
  <c r="AB672" i="33"/>
  <c r="U672" i="33" s="1"/>
  <c r="Q672" i="33"/>
  <c r="AC671" i="33"/>
  <c r="AB671" i="33"/>
  <c r="U671" i="33" s="1"/>
  <c r="Q671" i="33"/>
  <c r="R671" i="33" s="1"/>
  <c r="AC670" i="33"/>
  <c r="AB670" i="33"/>
  <c r="U670" i="33" s="1"/>
  <c r="Q670" i="33"/>
  <c r="R670" i="33" s="1"/>
  <c r="AC669" i="33"/>
  <c r="AB669" i="33"/>
  <c r="U669" i="33" s="1"/>
  <c r="Q669" i="33"/>
  <c r="AC668" i="33"/>
  <c r="AB668" i="33"/>
  <c r="U668" i="33" s="1"/>
  <c r="Q668" i="33"/>
  <c r="AC667" i="33"/>
  <c r="AB667" i="33"/>
  <c r="U667" i="33" s="1"/>
  <c r="Q667" i="33"/>
  <c r="R667" i="33" s="1"/>
  <c r="AC666" i="33"/>
  <c r="AB666" i="33"/>
  <c r="U666" i="33" s="1"/>
  <c r="Q666" i="33"/>
  <c r="S666" i="33" s="1"/>
  <c r="T666" i="33" s="1"/>
  <c r="AC665" i="33"/>
  <c r="AB665" i="33"/>
  <c r="U665" i="33" s="1"/>
  <c r="Q665" i="33"/>
  <c r="AC664" i="33"/>
  <c r="AB664" i="33"/>
  <c r="U664" i="33" s="1"/>
  <c r="Q664" i="33"/>
  <c r="AC663" i="33"/>
  <c r="AB663" i="33"/>
  <c r="U663" i="33" s="1"/>
  <c r="Q663" i="33"/>
  <c r="R663" i="33" s="1"/>
  <c r="AC662" i="33"/>
  <c r="AB662" i="33"/>
  <c r="U662" i="33" s="1"/>
  <c r="Q662" i="33"/>
  <c r="S662" i="33" s="1"/>
  <c r="T662" i="33" s="1"/>
  <c r="AC661" i="33"/>
  <c r="AB661" i="33"/>
  <c r="U661" i="33" s="1"/>
  <c r="Q661" i="33"/>
  <c r="AC660" i="33"/>
  <c r="AB660" i="33"/>
  <c r="U660" i="33" s="1"/>
  <c r="Q660" i="33"/>
  <c r="AC659" i="33"/>
  <c r="AB659" i="33"/>
  <c r="U659" i="33" s="1"/>
  <c r="Q659" i="33"/>
  <c r="AC658" i="33"/>
  <c r="AB658" i="33"/>
  <c r="U658" i="33" s="1"/>
  <c r="Q658" i="33"/>
  <c r="S658" i="33" s="1"/>
  <c r="T658" i="33" s="1"/>
  <c r="AC657" i="33"/>
  <c r="AB657" i="33"/>
  <c r="U657" i="33" s="1"/>
  <c r="Q657" i="33"/>
  <c r="AC656" i="33"/>
  <c r="AB656" i="33"/>
  <c r="U656" i="33" s="1"/>
  <c r="Q656" i="33"/>
  <c r="AC655" i="33"/>
  <c r="AB655" i="33"/>
  <c r="U655" i="33" s="1"/>
  <c r="Q655" i="33"/>
  <c r="R655" i="33" s="1"/>
  <c r="AC654" i="33"/>
  <c r="AB654" i="33"/>
  <c r="U654" i="33" s="1"/>
  <c r="R654" i="33"/>
  <c r="Q654" i="33"/>
  <c r="S654" i="33" s="1"/>
  <c r="T654" i="33" s="1"/>
  <c r="AC653" i="33"/>
  <c r="AB653" i="33"/>
  <c r="U653" i="33" s="1"/>
  <c r="Q653" i="33"/>
  <c r="AC652" i="33"/>
  <c r="AB652" i="33"/>
  <c r="U652" i="33" s="1"/>
  <c r="Q652" i="33"/>
  <c r="AC651" i="33"/>
  <c r="AB651" i="33"/>
  <c r="U651" i="33" s="1"/>
  <c r="Q651" i="33"/>
  <c r="R651" i="33" s="1"/>
  <c r="AC650" i="33"/>
  <c r="AB650" i="33"/>
  <c r="U650" i="33" s="1"/>
  <c r="Q650" i="33"/>
  <c r="S650" i="33" s="1"/>
  <c r="T650" i="33" s="1"/>
  <c r="AC649" i="33"/>
  <c r="AB649" i="33"/>
  <c r="U649" i="33" s="1"/>
  <c r="Q649" i="33"/>
  <c r="AC648" i="33"/>
  <c r="AB648" i="33"/>
  <c r="U648" i="33" s="1"/>
  <c r="Q648" i="33"/>
  <c r="AC647" i="33"/>
  <c r="AB647" i="33"/>
  <c r="U647" i="33" s="1"/>
  <c r="Q647" i="33"/>
  <c r="R647" i="33" s="1"/>
  <c r="AC646" i="33"/>
  <c r="AB646" i="33"/>
  <c r="U646" i="33" s="1"/>
  <c r="Q646" i="33"/>
  <c r="S646" i="33" s="1"/>
  <c r="T646" i="33" s="1"/>
  <c r="AC645" i="33"/>
  <c r="AB645" i="33"/>
  <c r="U645" i="33"/>
  <c r="Q645" i="33"/>
  <c r="AC644" i="33"/>
  <c r="AB644" i="33"/>
  <c r="U644" i="33"/>
  <c r="Q644" i="33"/>
  <c r="AC643" i="33"/>
  <c r="AB643" i="33"/>
  <c r="U643" i="33"/>
  <c r="Q643" i="33"/>
  <c r="AC642" i="33"/>
  <c r="AB642" i="33"/>
  <c r="U642" i="33" s="1"/>
  <c r="Q642" i="33"/>
  <c r="S642" i="33" s="1"/>
  <c r="T642" i="33" s="1"/>
  <c r="AC641" i="33"/>
  <c r="AB641" i="33"/>
  <c r="U641" i="33" s="1"/>
  <c r="Q641" i="33"/>
  <c r="AC640" i="33"/>
  <c r="AB640" i="33"/>
  <c r="U640" i="33" s="1"/>
  <c r="Q640" i="33"/>
  <c r="AC639" i="33"/>
  <c r="AB639" i="33"/>
  <c r="U639" i="33" s="1"/>
  <c r="Q639" i="33"/>
  <c r="R639" i="33" s="1"/>
  <c r="AC638" i="33"/>
  <c r="AB638" i="33"/>
  <c r="U638" i="33" s="1"/>
  <c r="R638" i="33"/>
  <c r="Q638" i="33"/>
  <c r="S638" i="33" s="1"/>
  <c r="T638" i="33" s="1"/>
  <c r="AC637" i="33"/>
  <c r="AB637" i="33"/>
  <c r="U637" i="33" s="1"/>
  <c r="Q637" i="33"/>
  <c r="AC636" i="33"/>
  <c r="AB636" i="33"/>
  <c r="U636" i="33" s="1"/>
  <c r="Q636" i="33"/>
  <c r="AC635" i="33"/>
  <c r="AB635" i="33"/>
  <c r="U635" i="33" s="1"/>
  <c r="Q635" i="33"/>
  <c r="R635" i="33" s="1"/>
  <c r="AC634" i="33"/>
  <c r="AB634" i="33"/>
  <c r="U634" i="33" s="1"/>
  <c r="Q634" i="33"/>
  <c r="S634" i="33" s="1"/>
  <c r="T634" i="33" s="1"/>
  <c r="AC633" i="33"/>
  <c r="AB633" i="33"/>
  <c r="U633" i="33" s="1"/>
  <c r="Q633" i="33"/>
  <c r="AC632" i="33"/>
  <c r="AB632" i="33"/>
  <c r="U632" i="33" s="1"/>
  <c r="Q632" i="33"/>
  <c r="AC631" i="33"/>
  <c r="AB631" i="33"/>
  <c r="U631" i="33" s="1"/>
  <c r="Q631" i="33"/>
  <c r="AC630" i="33"/>
  <c r="AB630" i="33"/>
  <c r="U630" i="33" s="1"/>
  <c r="Q630" i="33"/>
  <c r="AC629" i="33"/>
  <c r="AB629" i="33"/>
  <c r="U629" i="33" s="1"/>
  <c r="Q629" i="33"/>
  <c r="AC628" i="33"/>
  <c r="AB628" i="33"/>
  <c r="U628" i="33" s="1"/>
  <c r="Q628" i="33"/>
  <c r="AC627" i="33"/>
  <c r="AB627" i="33"/>
  <c r="U627" i="33" s="1"/>
  <c r="Q627" i="33"/>
  <c r="AC626" i="33"/>
  <c r="AB626" i="33"/>
  <c r="U626" i="33" s="1"/>
  <c r="Q626" i="33"/>
  <c r="S626" i="33" s="1"/>
  <c r="AC625" i="33"/>
  <c r="AB625" i="33"/>
  <c r="U625" i="33" s="1"/>
  <c r="Q625" i="33"/>
  <c r="AC624" i="33"/>
  <c r="AB624" i="33"/>
  <c r="U624" i="33" s="1"/>
  <c r="Q624" i="33"/>
  <c r="AC623" i="33"/>
  <c r="AB623" i="33"/>
  <c r="U623" i="33" s="1"/>
  <c r="Q623" i="33"/>
  <c r="AC622" i="33"/>
  <c r="AB622" i="33"/>
  <c r="U622" i="33" s="1"/>
  <c r="Q622" i="33"/>
  <c r="AC621" i="33"/>
  <c r="AB621" i="33"/>
  <c r="U621" i="33" s="1"/>
  <c r="Q621" i="33"/>
  <c r="AC620" i="33"/>
  <c r="AB620" i="33"/>
  <c r="U620" i="33" s="1"/>
  <c r="Q620" i="33"/>
  <c r="AC619" i="33"/>
  <c r="AB619" i="33"/>
  <c r="U619" i="33" s="1"/>
  <c r="Q619" i="33"/>
  <c r="R619" i="33" s="1"/>
  <c r="AC618" i="33"/>
  <c r="AB618" i="33"/>
  <c r="U618" i="33" s="1"/>
  <c r="Q618" i="33"/>
  <c r="S618" i="33" s="1"/>
  <c r="AC617" i="33"/>
  <c r="AB617" i="33"/>
  <c r="U617" i="33" s="1"/>
  <c r="Q617" i="33"/>
  <c r="AC616" i="33"/>
  <c r="AB616" i="33"/>
  <c r="U616" i="33" s="1"/>
  <c r="Q616" i="33"/>
  <c r="AC615" i="33"/>
  <c r="AB615" i="33"/>
  <c r="U615" i="33" s="1"/>
  <c r="Q615" i="33"/>
  <c r="AC614" i="33"/>
  <c r="AB614" i="33"/>
  <c r="U614" i="33" s="1"/>
  <c r="Q614" i="33"/>
  <c r="AC613" i="33"/>
  <c r="AB613" i="33"/>
  <c r="U613" i="33" s="1"/>
  <c r="Q613" i="33"/>
  <c r="AC612" i="33"/>
  <c r="AB612" i="33"/>
  <c r="U612" i="33" s="1"/>
  <c r="Q612" i="33"/>
  <c r="AC611" i="33"/>
  <c r="AB611" i="33"/>
  <c r="U611" i="33" s="1"/>
  <c r="Q611" i="33"/>
  <c r="AC610" i="33"/>
  <c r="AB610" i="33"/>
  <c r="U610" i="33" s="1"/>
  <c r="Q610" i="33"/>
  <c r="S610" i="33" s="1"/>
  <c r="AC609" i="33"/>
  <c r="AB609" i="33"/>
  <c r="U609" i="33" s="1"/>
  <c r="Q609" i="33"/>
  <c r="AC608" i="33"/>
  <c r="AB608" i="33"/>
  <c r="U608" i="33" s="1"/>
  <c r="Q608" i="33"/>
  <c r="AC607" i="33"/>
  <c r="AB607" i="33"/>
  <c r="U607" i="33" s="1"/>
  <c r="Q607" i="33"/>
  <c r="AC606" i="33"/>
  <c r="AB606" i="33"/>
  <c r="U606" i="33" s="1"/>
  <c r="Q606" i="33"/>
  <c r="AC605" i="33"/>
  <c r="AB605" i="33"/>
  <c r="U605" i="33" s="1"/>
  <c r="Q605" i="33"/>
  <c r="AC604" i="33"/>
  <c r="AB604" i="33"/>
  <c r="U604" i="33" s="1"/>
  <c r="Q604" i="33"/>
  <c r="AC603" i="33"/>
  <c r="AB603" i="33"/>
  <c r="U603" i="33" s="1"/>
  <c r="S603" i="33"/>
  <c r="T603" i="33" s="1"/>
  <c r="Q603" i="33"/>
  <c r="R603" i="33" s="1"/>
  <c r="AC602" i="33"/>
  <c r="AB602" i="33"/>
  <c r="U602" i="33" s="1"/>
  <c r="Q602" i="33"/>
  <c r="S602" i="33" s="1"/>
  <c r="AC601" i="33"/>
  <c r="AB601" i="33"/>
  <c r="U601" i="33" s="1"/>
  <c r="Q601" i="33"/>
  <c r="AC600" i="33"/>
  <c r="AB600" i="33"/>
  <c r="U600" i="33" s="1"/>
  <c r="Q600" i="33"/>
  <c r="AC599" i="33"/>
  <c r="AB599" i="33"/>
  <c r="U599" i="33" s="1"/>
  <c r="Q599" i="33"/>
  <c r="R599" i="33" s="1"/>
  <c r="AC598" i="33"/>
  <c r="AB598" i="33"/>
  <c r="U598" i="33" s="1"/>
  <c r="Q598" i="33"/>
  <c r="S598" i="33" s="1"/>
  <c r="AC597" i="33"/>
  <c r="AB597" i="33"/>
  <c r="U597" i="33" s="1"/>
  <c r="Q597" i="33"/>
  <c r="AC596" i="33"/>
  <c r="AB596" i="33"/>
  <c r="U596" i="33" s="1"/>
  <c r="Q596" i="33"/>
  <c r="AC595" i="33"/>
  <c r="AB595" i="33"/>
  <c r="U595" i="33" s="1"/>
  <c r="Q595" i="33"/>
  <c r="R595" i="33" s="1"/>
  <c r="AC594" i="33"/>
  <c r="AB594" i="33"/>
  <c r="U594" i="33" s="1"/>
  <c r="Q594" i="33"/>
  <c r="S594" i="33" s="1"/>
  <c r="AC593" i="33"/>
  <c r="AB593" i="33"/>
  <c r="U593" i="33" s="1"/>
  <c r="Q593" i="33"/>
  <c r="AC592" i="33"/>
  <c r="AB592" i="33"/>
  <c r="U592" i="33" s="1"/>
  <c r="Q592" i="33"/>
  <c r="AC591" i="33"/>
  <c r="AB591" i="33"/>
  <c r="U591" i="33" s="1"/>
  <c r="Q591" i="33"/>
  <c r="AC590" i="33"/>
  <c r="AB590" i="33"/>
  <c r="U590" i="33" s="1"/>
  <c r="Q590" i="33"/>
  <c r="AC589" i="33"/>
  <c r="AB589" i="33"/>
  <c r="U589" i="33" s="1"/>
  <c r="Q589" i="33"/>
  <c r="AC588" i="33"/>
  <c r="AB588" i="33"/>
  <c r="U588" i="33" s="1"/>
  <c r="Q588" i="33"/>
  <c r="AC587" i="33"/>
  <c r="AB587" i="33"/>
  <c r="U587" i="33" s="1"/>
  <c r="Q587" i="33"/>
  <c r="AC586" i="33"/>
  <c r="AB586" i="33"/>
  <c r="U586" i="33" s="1"/>
  <c r="Q586" i="33"/>
  <c r="S586" i="33" s="1"/>
  <c r="AC585" i="33"/>
  <c r="AB585" i="33"/>
  <c r="U585" i="33" s="1"/>
  <c r="Q585" i="33"/>
  <c r="AC584" i="33"/>
  <c r="AB584" i="33"/>
  <c r="U584" i="33" s="1"/>
  <c r="Q584" i="33"/>
  <c r="AC583" i="33"/>
  <c r="AB583" i="33"/>
  <c r="U583" i="33" s="1"/>
  <c r="Q583" i="33"/>
  <c r="AC582" i="33"/>
  <c r="AB582" i="33"/>
  <c r="U582" i="33" s="1"/>
  <c r="Q582" i="33"/>
  <c r="AC581" i="33"/>
  <c r="AB581" i="33"/>
  <c r="U581" i="33" s="1"/>
  <c r="Q581" i="33"/>
  <c r="AC580" i="33"/>
  <c r="AB580" i="33"/>
  <c r="U580" i="33" s="1"/>
  <c r="Q580" i="33"/>
  <c r="AC579" i="33"/>
  <c r="AB579" i="33"/>
  <c r="U579" i="33" s="1"/>
  <c r="Q579" i="33"/>
  <c r="AC578" i="33"/>
  <c r="AB578" i="33"/>
  <c r="U578" i="33" s="1"/>
  <c r="Q578" i="33"/>
  <c r="S578" i="33" s="1"/>
  <c r="AC577" i="33"/>
  <c r="AB577" i="33"/>
  <c r="U577" i="33" s="1"/>
  <c r="Q577" i="33"/>
  <c r="AC576" i="33"/>
  <c r="AB576" i="33"/>
  <c r="U576" i="33" s="1"/>
  <c r="Q576" i="33"/>
  <c r="AC575" i="33"/>
  <c r="AB575" i="33"/>
  <c r="U575" i="33" s="1"/>
  <c r="Q575" i="33"/>
  <c r="R575" i="33" s="1"/>
  <c r="AC574" i="33"/>
  <c r="AB574" i="33"/>
  <c r="U574" i="33" s="1"/>
  <c r="Q574" i="33"/>
  <c r="S574" i="33" s="1"/>
  <c r="AC573" i="33"/>
  <c r="AB573" i="33"/>
  <c r="U573" i="33" s="1"/>
  <c r="Q573" i="33"/>
  <c r="AC572" i="33"/>
  <c r="AB572" i="33"/>
  <c r="U572" i="33" s="1"/>
  <c r="Q572" i="33"/>
  <c r="AC571" i="33"/>
  <c r="AB571" i="33"/>
  <c r="U571" i="33" s="1"/>
  <c r="Q571" i="33"/>
  <c r="R571" i="33" s="1"/>
  <c r="AC570" i="33"/>
  <c r="AB570" i="33"/>
  <c r="U570" i="33" s="1"/>
  <c r="Q570" i="33"/>
  <c r="S570" i="33" s="1"/>
  <c r="AC569" i="33"/>
  <c r="AB569" i="33"/>
  <c r="U569" i="33" s="1"/>
  <c r="Q569" i="33"/>
  <c r="AC568" i="33"/>
  <c r="AB568" i="33"/>
  <c r="U568" i="33" s="1"/>
  <c r="Q568" i="33"/>
  <c r="AC567" i="33"/>
  <c r="AB567" i="33"/>
  <c r="U567" i="33" s="1"/>
  <c r="Q567" i="33"/>
  <c r="AC566" i="33"/>
  <c r="AB566" i="33"/>
  <c r="U566" i="33" s="1"/>
  <c r="Q566" i="33"/>
  <c r="AC565" i="33"/>
  <c r="AB565" i="33"/>
  <c r="U565" i="33" s="1"/>
  <c r="Q565" i="33"/>
  <c r="AC564" i="33"/>
  <c r="AB564" i="33"/>
  <c r="U564" i="33" s="1"/>
  <c r="Q564" i="33"/>
  <c r="AC563" i="33"/>
  <c r="AB563" i="33"/>
  <c r="U563" i="33" s="1"/>
  <c r="Q563" i="33"/>
  <c r="AC562" i="33"/>
  <c r="AB562" i="33"/>
  <c r="U562" i="33" s="1"/>
  <c r="Q562" i="33"/>
  <c r="S562" i="33" s="1"/>
  <c r="AC561" i="33"/>
  <c r="AB561" i="33"/>
  <c r="U561" i="33" s="1"/>
  <c r="Q561" i="33"/>
  <c r="AC560" i="33"/>
  <c r="AB560" i="33"/>
  <c r="U560" i="33" s="1"/>
  <c r="Q560" i="33"/>
  <c r="AC559" i="33"/>
  <c r="AB559" i="33"/>
  <c r="U559" i="33" s="1"/>
  <c r="Q559" i="33"/>
  <c r="AC558" i="33"/>
  <c r="AB558" i="33"/>
  <c r="U558" i="33" s="1"/>
  <c r="Q558" i="33"/>
  <c r="AC557" i="33"/>
  <c r="AB557" i="33"/>
  <c r="U557" i="33" s="1"/>
  <c r="Q557" i="33"/>
  <c r="AC556" i="33"/>
  <c r="AB556" i="33"/>
  <c r="U556" i="33" s="1"/>
  <c r="Q556" i="33"/>
  <c r="AC555" i="33"/>
  <c r="AB555" i="33"/>
  <c r="U555" i="33" s="1"/>
  <c r="Q555" i="33"/>
  <c r="R555" i="33" s="1"/>
  <c r="AC554" i="33"/>
  <c r="AB554" i="33"/>
  <c r="U554" i="33" s="1"/>
  <c r="Q554" i="33"/>
  <c r="S554" i="33" s="1"/>
  <c r="AC553" i="33"/>
  <c r="AB553" i="33"/>
  <c r="U553" i="33" s="1"/>
  <c r="Q553" i="33"/>
  <c r="AC552" i="33"/>
  <c r="AB552" i="33"/>
  <c r="U552" i="33" s="1"/>
  <c r="Q552" i="33"/>
  <c r="AC551" i="33"/>
  <c r="AB551" i="33"/>
  <c r="U551" i="33" s="1"/>
  <c r="Q551" i="33"/>
  <c r="R551" i="33" s="1"/>
  <c r="AC550" i="33"/>
  <c r="AB550" i="33"/>
  <c r="U550" i="33" s="1"/>
  <c r="Q550" i="33"/>
  <c r="S550" i="33" s="1"/>
  <c r="AC549" i="33"/>
  <c r="AB549" i="33"/>
  <c r="U549" i="33" s="1"/>
  <c r="Q549" i="33"/>
  <c r="AC548" i="33"/>
  <c r="AB548" i="33"/>
  <c r="U548" i="33" s="1"/>
  <c r="Q548" i="33"/>
  <c r="AC547" i="33"/>
  <c r="AB547" i="33"/>
  <c r="U547" i="33" s="1"/>
  <c r="Q547" i="33"/>
  <c r="R547" i="33" s="1"/>
  <c r="AC546" i="33"/>
  <c r="AB546" i="33"/>
  <c r="U546" i="33" s="1"/>
  <c r="Q546" i="33"/>
  <c r="S546" i="33" s="1"/>
  <c r="AC545" i="33"/>
  <c r="AB545" i="33"/>
  <c r="U545" i="33" s="1"/>
  <c r="Q545" i="33"/>
  <c r="AC544" i="33"/>
  <c r="AB544" i="33"/>
  <c r="U544" i="33" s="1"/>
  <c r="Q544" i="33"/>
  <c r="AC543" i="33"/>
  <c r="AB543" i="33"/>
  <c r="U543" i="33" s="1"/>
  <c r="Q543" i="33"/>
  <c r="AC542" i="33"/>
  <c r="AB542" i="33"/>
  <c r="U542" i="33" s="1"/>
  <c r="Q542" i="33"/>
  <c r="AC541" i="33"/>
  <c r="AB541" i="33"/>
  <c r="U541" i="33" s="1"/>
  <c r="Q541" i="33"/>
  <c r="AC540" i="33"/>
  <c r="AB540" i="33"/>
  <c r="U540" i="33" s="1"/>
  <c r="Q540" i="33"/>
  <c r="AC539" i="33"/>
  <c r="AB539" i="33"/>
  <c r="U539" i="33" s="1"/>
  <c r="Q539" i="33"/>
  <c r="AC538" i="33"/>
  <c r="AB538" i="33"/>
  <c r="U538" i="33" s="1"/>
  <c r="Q538" i="33"/>
  <c r="S538" i="33" s="1"/>
  <c r="AC537" i="33"/>
  <c r="AB537" i="33"/>
  <c r="U537" i="33" s="1"/>
  <c r="Q537" i="33"/>
  <c r="AC536" i="33"/>
  <c r="AB536" i="33"/>
  <c r="U536" i="33" s="1"/>
  <c r="Q536" i="33"/>
  <c r="AC535" i="33"/>
  <c r="AB535" i="33"/>
  <c r="U535" i="33" s="1"/>
  <c r="Q535" i="33"/>
  <c r="R535" i="33" s="1"/>
  <c r="AC534" i="33"/>
  <c r="AB534" i="33"/>
  <c r="U534" i="33" s="1"/>
  <c r="Q534" i="33"/>
  <c r="S534" i="33" s="1"/>
  <c r="AC533" i="33"/>
  <c r="AB533" i="33"/>
  <c r="U533" i="33" s="1"/>
  <c r="Q533" i="33"/>
  <c r="AC532" i="33"/>
  <c r="AB532" i="33"/>
  <c r="U532" i="33" s="1"/>
  <c r="Q532" i="33"/>
  <c r="AC531" i="33"/>
  <c r="AB531" i="33"/>
  <c r="U531" i="33" s="1"/>
  <c r="Q531" i="33"/>
  <c r="R531" i="33" s="1"/>
  <c r="AC530" i="33"/>
  <c r="AB530" i="33"/>
  <c r="U530" i="33" s="1"/>
  <c r="Q530" i="33"/>
  <c r="S530" i="33" s="1"/>
  <c r="AC529" i="33"/>
  <c r="AB529" i="33"/>
  <c r="U529" i="33" s="1"/>
  <c r="Q529" i="33"/>
  <c r="AC528" i="33"/>
  <c r="AB528" i="33"/>
  <c r="U528" i="33" s="1"/>
  <c r="Q528" i="33"/>
  <c r="AC527" i="33"/>
  <c r="AB527" i="33"/>
  <c r="U527" i="33" s="1"/>
  <c r="Q527" i="33"/>
  <c r="R527" i="33" s="1"/>
  <c r="AC526" i="33"/>
  <c r="AB526" i="33"/>
  <c r="U526" i="33" s="1"/>
  <c r="Q526" i="33"/>
  <c r="S526" i="33" s="1"/>
  <c r="AC525" i="33"/>
  <c r="AB525" i="33"/>
  <c r="U525" i="33" s="1"/>
  <c r="Q525" i="33"/>
  <c r="AC524" i="33"/>
  <c r="AB524" i="33"/>
  <c r="U524" i="33" s="1"/>
  <c r="Q524" i="33"/>
  <c r="AC523" i="33"/>
  <c r="AB523" i="33"/>
  <c r="U523" i="33" s="1"/>
  <c r="Q523" i="33"/>
  <c r="R523" i="33" s="1"/>
  <c r="AC522" i="33"/>
  <c r="AB522" i="33"/>
  <c r="U522" i="33" s="1"/>
  <c r="Q522" i="33"/>
  <c r="S522" i="33" s="1"/>
  <c r="AC521" i="33"/>
  <c r="AB521" i="33"/>
  <c r="U521" i="33" s="1"/>
  <c r="Q521" i="33"/>
  <c r="AC520" i="33"/>
  <c r="AB520" i="33"/>
  <c r="U520" i="33" s="1"/>
  <c r="Q520" i="33"/>
  <c r="P519" i="33"/>
  <c r="AC514" i="33"/>
  <c r="AB514" i="33"/>
  <c r="U514" i="33" s="1"/>
  <c r="Q514" i="33"/>
  <c r="AC513" i="33"/>
  <c r="AB513" i="33"/>
  <c r="U513" i="33" s="1"/>
  <c r="Q513" i="33"/>
  <c r="R513" i="33" s="1"/>
  <c r="AC512" i="33"/>
  <c r="AB512" i="33"/>
  <c r="U512" i="33" s="1"/>
  <c r="Q512" i="33"/>
  <c r="S512" i="33" s="1"/>
  <c r="T512" i="33" s="1"/>
  <c r="AC511" i="33"/>
  <c r="AB511" i="33"/>
  <c r="U511" i="33" s="1"/>
  <c r="Q511" i="33"/>
  <c r="R511" i="33" s="1"/>
  <c r="P510" i="33"/>
  <c r="AC507" i="33"/>
  <c r="AB507" i="33"/>
  <c r="Q507" i="33"/>
  <c r="S507" i="33" s="1"/>
  <c r="T507" i="33" s="1"/>
  <c r="AA507" i="33" s="1"/>
  <c r="AC506" i="33"/>
  <c r="AB506" i="33"/>
  <c r="Q506" i="33"/>
  <c r="R506" i="33" s="1"/>
  <c r="AC505" i="33"/>
  <c r="AB505" i="33"/>
  <c r="Q505" i="33"/>
  <c r="S505" i="33" s="1"/>
  <c r="T505" i="33" s="1"/>
  <c r="Y505" i="33" s="1"/>
  <c r="Z505" i="33" s="1"/>
  <c r="AC504" i="33"/>
  <c r="AB504" i="33"/>
  <c r="Q504" i="33"/>
  <c r="AC503" i="33"/>
  <c r="AB503" i="33"/>
  <c r="Q503" i="33"/>
  <c r="AC502" i="33"/>
  <c r="AB502" i="33"/>
  <c r="Q502" i="33"/>
  <c r="AC501" i="33"/>
  <c r="AB501" i="33"/>
  <c r="Q501" i="33"/>
  <c r="AC500" i="33"/>
  <c r="AB500" i="33"/>
  <c r="Q500" i="33"/>
  <c r="S500" i="33" s="1"/>
  <c r="T500" i="33" s="1"/>
  <c r="X500" i="33" s="1"/>
  <c r="AC499" i="33"/>
  <c r="AB499" i="33"/>
  <c r="Q499" i="33"/>
  <c r="S499" i="33" s="1"/>
  <c r="T499" i="33" s="1"/>
  <c r="X499" i="33" s="1"/>
  <c r="AC498" i="33"/>
  <c r="AB498" i="33"/>
  <c r="Q498" i="33"/>
  <c r="S498" i="33" s="1"/>
  <c r="T498" i="33" s="1"/>
  <c r="X498" i="33" s="1"/>
  <c r="AC497" i="33"/>
  <c r="AB497" i="33"/>
  <c r="Q497" i="33"/>
  <c r="AC496" i="33"/>
  <c r="AB496" i="33"/>
  <c r="Q496" i="33"/>
  <c r="AC495" i="33"/>
  <c r="AB495" i="33"/>
  <c r="Q495" i="33"/>
  <c r="S495" i="33" s="1"/>
  <c r="T495" i="33" s="1"/>
  <c r="X495" i="33" s="1"/>
  <c r="AC494" i="33"/>
  <c r="AB494" i="33"/>
  <c r="Q494" i="33"/>
  <c r="AC493" i="33"/>
  <c r="AB493" i="33"/>
  <c r="Q493" i="33"/>
  <c r="AC492" i="33"/>
  <c r="AB492" i="33"/>
  <c r="Q492" i="33"/>
  <c r="S492" i="33" s="1"/>
  <c r="T492" i="33" s="1"/>
  <c r="X492" i="33" s="1"/>
  <c r="AC491" i="33"/>
  <c r="AB491" i="33"/>
  <c r="Q491" i="33"/>
  <c r="S491" i="33" s="1"/>
  <c r="T491" i="33" s="1"/>
  <c r="X491" i="33" s="1"/>
  <c r="AC490" i="33"/>
  <c r="AB490" i="33"/>
  <c r="Q490" i="33"/>
  <c r="S490" i="33" s="1"/>
  <c r="T490" i="33" s="1"/>
  <c r="X490" i="33" s="1"/>
  <c r="AC489" i="33"/>
  <c r="AB489" i="33"/>
  <c r="Q489" i="33"/>
  <c r="AC488" i="33"/>
  <c r="AB488" i="33"/>
  <c r="Q488" i="33"/>
  <c r="S488" i="33" s="1"/>
  <c r="T488" i="33" s="1"/>
  <c r="X488" i="33" s="1"/>
  <c r="Y488" i="33" s="1"/>
  <c r="AC487" i="33"/>
  <c r="AB487" i="33"/>
  <c r="Q487" i="33"/>
  <c r="AC486" i="33"/>
  <c r="AB486" i="33"/>
  <c r="Q486" i="33"/>
  <c r="S486" i="33" s="1"/>
  <c r="T486" i="33" s="1"/>
  <c r="X486" i="33" s="1"/>
  <c r="AC485" i="33"/>
  <c r="AB485" i="33"/>
  <c r="Q485" i="33"/>
  <c r="AC484" i="33"/>
  <c r="AB484" i="33"/>
  <c r="Q484" i="33"/>
  <c r="S484" i="33" s="1"/>
  <c r="T484" i="33" s="1"/>
  <c r="X484" i="33" s="1"/>
  <c r="AC483" i="33"/>
  <c r="AB483" i="33"/>
  <c r="Q483" i="33"/>
  <c r="S483" i="33" s="1"/>
  <c r="T483" i="33" s="1"/>
  <c r="X483" i="33" s="1"/>
  <c r="AC482" i="33"/>
  <c r="AB482" i="33"/>
  <c r="Q482" i="33"/>
  <c r="S482" i="33" s="1"/>
  <c r="T482" i="33" s="1"/>
  <c r="X482" i="33" s="1"/>
  <c r="AC481" i="33"/>
  <c r="AB481" i="33"/>
  <c r="Q481" i="33"/>
  <c r="AC480" i="33"/>
  <c r="AB480" i="33"/>
  <c r="Q480" i="33"/>
  <c r="AC479" i="33"/>
  <c r="AB479" i="33"/>
  <c r="Q479" i="33"/>
  <c r="S479" i="33" s="1"/>
  <c r="T479" i="33" s="1"/>
  <c r="X479" i="33" s="1"/>
  <c r="AC478" i="33"/>
  <c r="AB478" i="33"/>
  <c r="Q478" i="33"/>
  <c r="S478" i="33" s="1"/>
  <c r="T478" i="33" s="1"/>
  <c r="X478" i="33" s="1"/>
  <c r="AC477" i="33"/>
  <c r="AB477" i="33"/>
  <c r="Q477" i="33"/>
  <c r="AC476" i="33"/>
  <c r="AB476" i="33"/>
  <c r="Q476" i="33"/>
  <c r="S476" i="33" s="1"/>
  <c r="T476" i="33" s="1"/>
  <c r="X476" i="33" s="1"/>
  <c r="AC475" i="33"/>
  <c r="AB475" i="33"/>
  <c r="Q475" i="33"/>
  <c r="S475" i="33" s="1"/>
  <c r="T475" i="33" s="1"/>
  <c r="X475" i="33" s="1"/>
  <c r="AC474" i="33"/>
  <c r="AB474" i="33"/>
  <c r="Q474" i="33"/>
  <c r="S474" i="33" s="1"/>
  <c r="T474" i="33" s="1"/>
  <c r="X474" i="33" s="1"/>
  <c r="AC473" i="33"/>
  <c r="AB473" i="33"/>
  <c r="Q473" i="33"/>
  <c r="AC472" i="33"/>
  <c r="AB472" i="33"/>
  <c r="Q472" i="33"/>
  <c r="S472" i="33" s="1"/>
  <c r="T472" i="33" s="1"/>
  <c r="X472" i="33" s="1"/>
  <c r="Y472" i="33" s="1"/>
  <c r="AC471" i="33"/>
  <c r="AB471" i="33"/>
  <c r="Q471" i="33"/>
  <c r="S471" i="33" s="1"/>
  <c r="T471" i="33" s="1"/>
  <c r="X471" i="33" s="1"/>
  <c r="AC470" i="33"/>
  <c r="AB470" i="33"/>
  <c r="Q470" i="33"/>
  <c r="S470" i="33" s="1"/>
  <c r="T470" i="33" s="1"/>
  <c r="X470" i="33" s="1"/>
  <c r="AC469" i="33"/>
  <c r="AB469" i="33"/>
  <c r="Q469" i="33"/>
  <c r="AC468" i="33"/>
  <c r="AB468" i="33"/>
  <c r="Q468" i="33"/>
  <c r="S468" i="33" s="1"/>
  <c r="T468" i="33" s="1"/>
  <c r="X468" i="33" s="1"/>
  <c r="AC467" i="33"/>
  <c r="AB467" i="33"/>
  <c r="Q467" i="33"/>
  <c r="AC466" i="33"/>
  <c r="AB466" i="33"/>
  <c r="Q466" i="33"/>
  <c r="S466" i="33" s="1"/>
  <c r="T466" i="33" s="1"/>
  <c r="X466" i="33" s="1"/>
  <c r="AC465" i="33"/>
  <c r="AB465" i="33"/>
  <c r="Q465" i="33"/>
  <c r="AC464" i="33"/>
  <c r="AB464" i="33"/>
  <c r="Q464" i="33"/>
  <c r="AC463" i="33"/>
  <c r="AB463" i="33"/>
  <c r="Q463" i="33"/>
  <c r="S463" i="33" s="1"/>
  <c r="T463" i="33" s="1"/>
  <c r="X463" i="33" s="1"/>
  <c r="AC462" i="33"/>
  <c r="AB462" i="33"/>
  <c r="R462" i="33"/>
  <c r="Q462" i="33"/>
  <c r="S462" i="33" s="1"/>
  <c r="T462" i="33" s="1"/>
  <c r="X462" i="33" s="1"/>
  <c r="AC461" i="33"/>
  <c r="AB461" i="33"/>
  <c r="Q461" i="33"/>
  <c r="AC460" i="33"/>
  <c r="AB460" i="33"/>
  <c r="Q460" i="33"/>
  <c r="S460" i="33" s="1"/>
  <c r="T460" i="33" s="1"/>
  <c r="X460" i="33" s="1"/>
  <c r="AC459" i="33"/>
  <c r="AB459" i="33"/>
  <c r="Q459" i="33"/>
  <c r="S459" i="33" s="1"/>
  <c r="T459" i="33" s="1"/>
  <c r="X459" i="33" s="1"/>
  <c r="AC458" i="33"/>
  <c r="AB458" i="33"/>
  <c r="Q458" i="33"/>
  <c r="S458" i="33" s="1"/>
  <c r="T458" i="33" s="1"/>
  <c r="X458" i="33" s="1"/>
  <c r="AC457" i="33"/>
  <c r="AB457" i="33"/>
  <c r="Q457" i="33"/>
  <c r="AC456" i="33"/>
  <c r="AB456" i="33"/>
  <c r="Q456" i="33"/>
  <c r="S456" i="33" s="1"/>
  <c r="T456" i="33" s="1"/>
  <c r="X456" i="33" s="1"/>
  <c r="Y456" i="33" s="1"/>
  <c r="AC455" i="33"/>
  <c r="AB455" i="33"/>
  <c r="Q455" i="33"/>
  <c r="S455" i="33" s="1"/>
  <c r="T455" i="33" s="1"/>
  <c r="X455" i="33" s="1"/>
  <c r="AC454" i="33"/>
  <c r="AB454" i="33"/>
  <c r="Q454" i="33"/>
  <c r="S454" i="33" s="1"/>
  <c r="T454" i="33" s="1"/>
  <c r="X454" i="33" s="1"/>
  <c r="AC453" i="33"/>
  <c r="AB453" i="33"/>
  <c r="Q453" i="33"/>
  <c r="AC452" i="33"/>
  <c r="AB452" i="33"/>
  <c r="Q452" i="33"/>
  <c r="AC451" i="33"/>
  <c r="AB451" i="33"/>
  <c r="Q451" i="33"/>
  <c r="S451" i="33" s="1"/>
  <c r="T451" i="33" s="1"/>
  <c r="X451" i="33" s="1"/>
  <c r="AC450" i="33"/>
  <c r="AB450" i="33"/>
  <c r="Q450" i="33"/>
  <c r="S450" i="33" s="1"/>
  <c r="T450" i="33" s="1"/>
  <c r="X450" i="33" s="1"/>
  <c r="AC449" i="33"/>
  <c r="AB449" i="33"/>
  <c r="Q449" i="33"/>
  <c r="AC448" i="33"/>
  <c r="AB448" i="33"/>
  <c r="Q448" i="33"/>
  <c r="AC447" i="33"/>
  <c r="AB447" i="33"/>
  <c r="R447" i="33"/>
  <c r="Q447" i="33"/>
  <c r="S447" i="33" s="1"/>
  <c r="T447" i="33" s="1"/>
  <c r="X447" i="33" s="1"/>
  <c r="AC446" i="33"/>
  <c r="AB446" i="33"/>
  <c r="Q446" i="33"/>
  <c r="S446" i="33" s="1"/>
  <c r="T446" i="33" s="1"/>
  <c r="X446" i="33" s="1"/>
  <c r="AC445" i="33"/>
  <c r="AB445" i="33"/>
  <c r="Q445" i="33"/>
  <c r="AC444" i="33"/>
  <c r="AB444" i="33"/>
  <c r="Q444" i="33"/>
  <c r="S444" i="33" s="1"/>
  <c r="T444" i="33" s="1"/>
  <c r="X444" i="33" s="1"/>
  <c r="AC443" i="33"/>
  <c r="AB443" i="33"/>
  <c r="Q443" i="33"/>
  <c r="S443" i="33" s="1"/>
  <c r="T443" i="33" s="1"/>
  <c r="X443" i="33" s="1"/>
  <c r="AC442" i="33"/>
  <c r="AB442" i="33"/>
  <c r="Q442" i="33"/>
  <c r="S442" i="33" s="1"/>
  <c r="T442" i="33" s="1"/>
  <c r="X442" i="33" s="1"/>
  <c r="AC441" i="33"/>
  <c r="AB441" i="33"/>
  <c r="Q441" i="33"/>
  <c r="AC440" i="33"/>
  <c r="AB440" i="33"/>
  <c r="Q440" i="33"/>
  <c r="S440" i="33" s="1"/>
  <c r="T440" i="33" s="1"/>
  <c r="X440" i="33" s="1"/>
  <c r="Y440" i="33" s="1"/>
  <c r="AC439" i="33"/>
  <c r="AB439" i="33"/>
  <c r="Q439" i="33"/>
  <c r="S439" i="33" s="1"/>
  <c r="T439" i="33" s="1"/>
  <c r="X439" i="33" s="1"/>
  <c r="AC438" i="33"/>
  <c r="AB438" i="33"/>
  <c r="Q438" i="33"/>
  <c r="S438" i="33" s="1"/>
  <c r="T438" i="33" s="1"/>
  <c r="X438" i="33" s="1"/>
  <c r="AC437" i="33"/>
  <c r="AB437" i="33"/>
  <c r="Q437" i="33"/>
  <c r="AC436" i="33"/>
  <c r="AB436" i="33"/>
  <c r="Q436" i="33"/>
  <c r="S436" i="33" s="1"/>
  <c r="T436" i="33" s="1"/>
  <c r="X436" i="33" s="1"/>
  <c r="AC435" i="33"/>
  <c r="AB435" i="33"/>
  <c r="Q435" i="33"/>
  <c r="AC434" i="33"/>
  <c r="AB434" i="33"/>
  <c r="Q434" i="33"/>
  <c r="AC433" i="33"/>
  <c r="AB433" i="33"/>
  <c r="Q433" i="33"/>
  <c r="AC432" i="33"/>
  <c r="AB432" i="33"/>
  <c r="Q432" i="33"/>
  <c r="AC431" i="33"/>
  <c r="AB431" i="33"/>
  <c r="Q431" i="33"/>
  <c r="S431" i="33" s="1"/>
  <c r="T431" i="33" s="1"/>
  <c r="X431" i="33" s="1"/>
  <c r="AC430" i="33"/>
  <c r="AB430" i="33"/>
  <c r="Q430" i="33"/>
  <c r="S430" i="33" s="1"/>
  <c r="T430" i="33" s="1"/>
  <c r="X430" i="33" s="1"/>
  <c r="AC429" i="33"/>
  <c r="AB429" i="33"/>
  <c r="Q429" i="33"/>
  <c r="AC428" i="33"/>
  <c r="AB428" i="33"/>
  <c r="Q428" i="33"/>
  <c r="S428" i="33" s="1"/>
  <c r="T428" i="33" s="1"/>
  <c r="X428" i="33" s="1"/>
  <c r="Y428" i="33" s="1"/>
  <c r="AC427" i="33"/>
  <c r="AB427" i="33"/>
  <c r="Q427" i="33"/>
  <c r="R427" i="33" s="1"/>
  <c r="AC426" i="33"/>
  <c r="AB426" i="33"/>
  <c r="Q426" i="33"/>
  <c r="S426" i="33" s="1"/>
  <c r="T426" i="33" s="1"/>
  <c r="W426" i="33" s="1"/>
  <c r="AC425" i="33"/>
  <c r="AB425" i="33"/>
  <c r="Q425" i="33"/>
  <c r="AC424" i="33"/>
  <c r="AB424" i="33"/>
  <c r="Q424" i="33"/>
  <c r="S424" i="33" s="1"/>
  <c r="T424" i="33" s="1"/>
  <c r="W424" i="33" s="1"/>
  <c r="AC423" i="33"/>
  <c r="AB423" i="33"/>
  <c r="Q423" i="33"/>
  <c r="S423" i="33" s="1"/>
  <c r="T423" i="33" s="1"/>
  <c r="W423" i="33" s="1"/>
  <c r="AC422" i="33"/>
  <c r="AB422" i="33"/>
  <c r="Q422" i="33"/>
  <c r="R422" i="33" s="1"/>
  <c r="AC421" i="33"/>
  <c r="AB421" i="33"/>
  <c r="Q421" i="33"/>
  <c r="R421" i="33" s="1"/>
  <c r="AC420" i="33"/>
  <c r="AB420" i="33"/>
  <c r="Q420" i="33"/>
  <c r="S420" i="33" s="1"/>
  <c r="T420" i="33" s="1"/>
  <c r="W420" i="33" s="1"/>
  <c r="AC419" i="33"/>
  <c r="AB419" i="33"/>
  <c r="Q419" i="33"/>
  <c r="AC418" i="33"/>
  <c r="AB418" i="33"/>
  <c r="Q418" i="33"/>
  <c r="AC417" i="33"/>
  <c r="AB417" i="33"/>
  <c r="Q417" i="33"/>
  <c r="AC416" i="33"/>
  <c r="AB416" i="33"/>
  <c r="Q416" i="33"/>
  <c r="S416" i="33" s="1"/>
  <c r="T416" i="33" s="1"/>
  <c r="W416" i="33" s="1"/>
  <c r="AC415" i="33"/>
  <c r="AB415" i="33"/>
  <c r="Q415" i="33"/>
  <c r="S415" i="33" s="1"/>
  <c r="T415" i="33" s="1"/>
  <c r="W415" i="33" s="1"/>
  <c r="AC414" i="33"/>
  <c r="AB414" i="33"/>
  <c r="Q414" i="33"/>
  <c r="S414" i="33" s="1"/>
  <c r="T414" i="33" s="1"/>
  <c r="W414" i="33" s="1"/>
  <c r="AC413" i="33"/>
  <c r="AB413" i="33"/>
  <c r="Q413" i="33"/>
  <c r="R413" i="33" s="1"/>
  <c r="AC412" i="33"/>
  <c r="AB412" i="33"/>
  <c r="Q412" i="33"/>
  <c r="S412" i="33" s="1"/>
  <c r="T412" i="33" s="1"/>
  <c r="W412" i="33" s="1"/>
  <c r="AC411" i="33"/>
  <c r="AB411" i="33"/>
  <c r="Q411" i="33"/>
  <c r="S411" i="33" s="1"/>
  <c r="T411" i="33" s="1"/>
  <c r="W411" i="33" s="1"/>
  <c r="AC410" i="33"/>
  <c r="AB410" i="33"/>
  <c r="Q410" i="33"/>
  <c r="R410" i="33" s="1"/>
  <c r="AC409" i="33"/>
  <c r="AB409" i="33"/>
  <c r="Q409" i="33"/>
  <c r="AC408" i="33"/>
  <c r="AB408" i="33"/>
  <c r="Q408" i="33"/>
  <c r="S408" i="33" s="1"/>
  <c r="T408" i="33" s="1"/>
  <c r="W408" i="33" s="1"/>
  <c r="AC407" i="33"/>
  <c r="AB407" i="33"/>
  <c r="Q407" i="33"/>
  <c r="S407" i="33" s="1"/>
  <c r="T407" i="33" s="1"/>
  <c r="W407" i="33" s="1"/>
  <c r="AC406" i="33"/>
  <c r="AB406" i="33"/>
  <c r="Q406" i="33"/>
  <c r="S406" i="33" s="1"/>
  <c r="T406" i="33" s="1"/>
  <c r="W406" i="33" s="1"/>
  <c r="AC405" i="33"/>
  <c r="AB405" i="33"/>
  <c r="Q405" i="33"/>
  <c r="AC404" i="33"/>
  <c r="AB404" i="33"/>
  <c r="Q404" i="33"/>
  <c r="AC403" i="33"/>
  <c r="AB403" i="33"/>
  <c r="Q403" i="33"/>
  <c r="AC402" i="33"/>
  <c r="AB402" i="33"/>
  <c r="Q402" i="33"/>
  <c r="S402" i="33" s="1"/>
  <c r="T402" i="33" s="1"/>
  <c r="W402" i="33" s="1"/>
  <c r="X402" i="33" s="1"/>
  <c r="AC401" i="33"/>
  <c r="AB401" i="33"/>
  <c r="Q401" i="33"/>
  <c r="AC400" i="33"/>
  <c r="AB400" i="33"/>
  <c r="Q400" i="33"/>
  <c r="S400" i="33" s="1"/>
  <c r="T400" i="33" s="1"/>
  <c r="W400" i="33" s="1"/>
  <c r="AC399" i="33"/>
  <c r="AB399" i="33"/>
  <c r="Q399" i="33"/>
  <c r="AC398" i="33"/>
  <c r="AB398" i="33"/>
  <c r="Q398" i="33"/>
  <c r="AC397" i="33"/>
  <c r="AB397" i="33"/>
  <c r="Q397" i="33"/>
  <c r="AC396" i="33"/>
  <c r="AB396" i="33"/>
  <c r="Q396" i="33"/>
  <c r="S396" i="33" s="1"/>
  <c r="T396" i="33" s="1"/>
  <c r="W396" i="33" s="1"/>
  <c r="X396" i="33" s="1"/>
  <c r="AC395" i="33"/>
  <c r="AB395" i="33"/>
  <c r="Q395" i="33"/>
  <c r="S395" i="33" s="1"/>
  <c r="T395" i="33" s="1"/>
  <c r="W395" i="33" s="1"/>
  <c r="AC394" i="33"/>
  <c r="AB394" i="33"/>
  <c r="Q394" i="33"/>
  <c r="S394" i="33" s="1"/>
  <c r="T394" i="33" s="1"/>
  <c r="W394" i="33" s="1"/>
  <c r="AC393" i="33"/>
  <c r="AB393" i="33"/>
  <c r="Q393" i="33"/>
  <c r="AC392" i="33"/>
  <c r="AB392" i="33"/>
  <c r="Q392" i="33"/>
  <c r="S392" i="33" s="1"/>
  <c r="T392" i="33" s="1"/>
  <c r="W392" i="33" s="1"/>
  <c r="AC391" i="33"/>
  <c r="AB391" i="33"/>
  <c r="Q391" i="33"/>
  <c r="S391" i="33" s="1"/>
  <c r="T391" i="33" s="1"/>
  <c r="W391" i="33" s="1"/>
  <c r="AC390" i="33"/>
  <c r="AB390" i="33"/>
  <c r="Q390" i="33"/>
  <c r="AC389" i="33"/>
  <c r="AB389" i="33"/>
  <c r="Q389" i="33"/>
  <c r="R389" i="33" s="1"/>
  <c r="AC388" i="33"/>
  <c r="AB388" i="33"/>
  <c r="Q388" i="33"/>
  <c r="S388" i="33" s="1"/>
  <c r="T388" i="33" s="1"/>
  <c r="W388" i="33" s="1"/>
  <c r="AC387" i="33"/>
  <c r="AB387" i="33"/>
  <c r="Q387" i="33"/>
  <c r="S387" i="33" s="1"/>
  <c r="T387" i="33" s="1"/>
  <c r="W387" i="33" s="1"/>
  <c r="AC386" i="33"/>
  <c r="AB386" i="33"/>
  <c r="Q386" i="33"/>
  <c r="AC385" i="33"/>
  <c r="AB385" i="33"/>
  <c r="Q385" i="33"/>
  <c r="AC384" i="33"/>
  <c r="AB384" i="33"/>
  <c r="Q384" i="33"/>
  <c r="S384" i="33" s="1"/>
  <c r="T384" i="33" s="1"/>
  <c r="W384" i="33" s="1"/>
  <c r="AC383" i="33"/>
  <c r="AB383" i="33"/>
  <c r="Q383" i="33"/>
  <c r="S383" i="33" s="1"/>
  <c r="T383" i="33" s="1"/>
  <c r="W383" i="33" s="1"/>
  <c r="AC382" i="33"/>
  <c r="AB382" i="33"/>
  <c r="Q382" i="33"/>
  <c r="S382" i="33" s="1"/>
  <c r="T382" i="33" s="1"/>
  <c r="W382" i="33" s="1"/>
  <c r="AC381" i="33"/>
  <c r="AB381" i="33"/>
  <c r="Q381" i="33"/>
  <c r="R381" i="33" s="1"/>
  <c r="AC380" i="33"/>
  <c r="AB380" i="33"/>
  <c r="Q380" i="33"/>
  <c r="S380" i="33" s="1"/>
  <c r="T380" i="33" s="1"/>
  <c r="W380" i="33" s="1"/>
  <c r="AC379" i="33"/>
  <c r="AB379" i="33"/>
  <c r="Q379" i="33"/>
  <c r="R379" i="33" s="1"/>
  <c r="AC378" i="33"/>
  <c r="AB378" i="33"/>
  <c r="Q378" i="33"/>
  <c r="S378" i="33" s="1"/>
  <c r="T378" i="33" s="1"/>
  <c r="W378" i="33" s="1"/>
  <c r="AC377" i="33"/>
  <c r="AB377" i="33"/>
  <c r="Q377" i="33"/>
  <c r="AC376" i="33"/>
  <c r="AB376" i="33"/>
  <c r="Q376" i="33"/>
  <c r="AC375" i="33"/>
  <c r="AB375" i="33"/>
  <c r="Q375" i="33"/>
  <c r="AC374" i="33"/>
  <c r="AB374" i="33"/>
  <c r="Q374" i="33"/>
  <c r="AC373" i="33"/>
  <c r="AB373" i="33"/>
  <c r="Q373" i="33"/>
  <c r="AC372" i="33"/>
  <c r="AB372" i="33"/>
  <c r="Q372" i="33"/>
  <c r="AC371" i="33"/>
  <c r="AB371" i="33"/>
  <c r="Q371" i="33"/>
  <c r="R371" i="33" s="1"/>
  <c r="AC370" i="33"/>
  <c r="AB370" i="33"/>
  <c r="Q370" i="33"/>
  <c r="S370" i="33" s="1"/>
  <c r="T370" i="33" s="1"/>
  <c r="W370" i="33" s="1"/>
  <c r="X370" i="33" s="1"/>
  <c r="AC369" i="33"/>
  <c r="AB369" i="33"/>
  <c r="Q369" i="33"/>
  <c r="AC368" i="33"/>
  <c r="AB368" i="33"/>
  <c r="Q368" i="33"/>
  <c r="AC367" i="33"/>
  <c r="AB367" i="33"/>
  <c r="Q367" i="33"/>
  <c r="AC366" i="33"/>
  <c r="AB366" i="33"/>
  <c r="Q366" i="33"/>
  <c r="AC365" i="33"/>
  <c r="AB365" i="33"/>
  <c r="Q365" i="33"/>
  <c r="R365" i="33" s="1"/>
  <c r="AC364" i="33"/>
  <c r="AB364" i="33"/>
  <c r="Q364" i="33"/>
  <c r="S364" i="33" s="1"/>
  <c r="T364" i="33" s="1"/>
  <c r="W364" i="33" s="1"/>
  <c r="X364" i="33" s="1"/>
  <c r="AC363" i="33"/>
  <c r="AB363" i="33"/>
  <c r="Q363" i="33"/>
  <c r="S363" i="33" s="1"/>
  <c r="T363" i="33" s="1"/>
  <c r="W363" i="33" s="1"/>
  <c r="AC362" i="33"/>
  <c r="AB362" i="33"/>
  <c r="Q362" i="33"/>
  <c r="R362" i="33" s="1"/>
  <c r="AC361" i="33"/>
  <c r="AB361" i="33"/>
  <c r="U361" i="33" s="1"/>
  <c r="Q361" i="33"/>
  <c r="AC360" i="33"/>
  <c r="AB360" i="33"/>
  <c r="U360" i="33" s="1"/>
  <c r="Q360" i="33"/>
  <c r="AC359" i="33"/>
  <c r="AB359" i="33"/>
  <c r="U359" i="33" s="1"/>
  <c r="Q359" i="33"/>
  <c r="AC358" i="33"/>
  <c r="AB358" i="33"/>
  <c r="U358" i="33" s="1"/>
  <c r="Q358" i="33"/>
  <c r="S358" i="33" s="1"/>
  <c r="T358" i="33" s="1"/>
  <c r="V358" i="33" s="1"/>
  <c r="W358" i="33" s="1"/>
  <c r="AC357" i="33"/>
  <c r="AB357" i="33"/>
  <c r="U357" i="33" s="1"/>
  <c r="Q357" i="33"/>
  <c r="AC356" i="33"/>
  <c r="AB356" i="33"/>
  <c r="U356" i="33" s="1"/>
  <c r="Q356" i="33"/>
  <c r="AC355" i="33"/>
  <c r="AB355" i="33"/>
  <c r="U355" i="33" s="1"/>
  <c r="Q355" i="33"/>
  <c r="AC354" i="33"/>
  <c r="AB354" i="33"/>
  <c r="U354" i="33" s="1"/>
  <c r="Q354" i="33"/>
  <c r="AC353" i="33"/>
  <c r="AB353" i="33"/>
  <c r="U353" i="33" s="1"/>
  <c r="Q353" i="33"/>
  <c r="AC352" i="33"/>
  <c r="AB352" i="33"/>
  <c r="U352" i="33" s="1"/>
  <c r="Q352" i="33"/>
  <c r="AC351" i="33"/>
  <c r="AB351" i="33"/>
  <c r="U351" i="33" s="1"/>
  <c r="Q351" i="33"/>
  <c r="AC350" i="33"/>
  <c r="AB350" i="33"/>
  <c r="U350" i="33" s="1"/>
  <c r="Q350" i="33"/>
  <c r="AC349" i="33"/>
  <c r="AB349" i="33"/>
  <c r="U349" i="33" s="1"/>
  <c r="Q349" i="33"/>
  <c r="AC348" i="33"/>
  <c r="AB348" i="33"/>
  <c r="U348" i="33" s="1"/>
  <c r="Q348" i="33"/>
  <c r="AC347" i="33"/>
  <c r="AB347" i="33"/>
  <c r="U347" i="33" s="1"/>
  <c r="Q347" i="33"/>
  <c r="AC346" i="33"/>
  <c r="AB346" i="33"/>
  <c r="U346" i="33" s="1"/>
  <c r="Q346" i="33"/>
  <c r="S346" i="33" s="1"/>
  <c r="T346" i="33" s="1"/>
  <c r="AC345" i="33"/>
  <c r="AB345" i="33"/>
  <c r="U345" i="33" s="1"/>
  <c r="Q345" i="33"/>
  <c r="AC344" i="33"/>
  <c r="AB344" i="33"/>
  <c r="U344" i="33" s="1"/>
  <c r="Q344" i="33"/>
  <c r="AC343" i="33"/>
  <c r="AB343" i="33"/>
  <c r="U343" i="33" s="1"/>
  <c r="Q343" i="33"/>
  <c r="AC342" i="33"/>
  <c r="AB342" i="33"/>
  <c r="U342" i="33" s="1"/>
  <c r="Q342" i="33"/>
  <c r="AC341" i="33"/>
  <c r="AB341" i="33"/>
  <c r="U341" i="33" s="1"/>
  <c r="Q341" i="33"/>
  <c r="AC340" i="33"/>
  <c r="AB340" i="33"/>
  <c r="U340" i="33" s="1"/>
  <c r="Q340" i="33"/>
  <c r="AC339" i="33"/>
  <c r="AB339" i="33"/>
  <c r="U339" i="33" s="1"/>
  <c r="Q339" i="33"/>
  <c r="AC338" i="33"/>
  <c r="AB338" i="33"/>
  <c r="U338" i="33" s="1"/>
  <c r="Q338" i="33"/>
  <c r="S338" i="33" s="1"/>
  <c r="T338" i="33" s="1"/>
  <c r="AC337" i="33"/>
  <c r="AB337" i="33"/>
  <c r="U337" i="33" s="1"/>
  <c r="Q337" i="33"/>
  <c r="AC336" i="33"/>
  <c r="AB336" i="33"/>
  <c r="U336" i="33" s="1"/>
  <c r="Q336" i="33"/>
  <c r="AC335" i="33"/>
  <c r="AB335" i="33"/>
  <c r="U335" i="33" s="1"/>
  <c r="Q335" i="33"/>
  <c r="AC334" i="33"/>
  <c r="AB334" i="33"/>
  <c r="U334" i="33" s="1"/>
  <c r="Q334" i="33"/>
  <c r="S334" i="33" s="1"/>
  <c r="T334" i="33" s="1"/>
  <c r="AC333" i="33"/>
  <c r="AB333" i="33"/>
  <c r="U333" i="33" s="1"/>
  <c r="Q333" i="33"/>
  <c r="AC332" i="33"/>
  <c r="AB332" i="33"/>
  <c r="U332" i="33" s="1"/>
  <c r="Q332" i="33"/>
  <c r="AC331" i="33"/>
  <c r="AB331" i="33"/>
  <c r="U331" i="33" s="1"/>
  <c r="Q331" i="33"/>
  <c r="AC330" i="33"/>
  <c r="AB330" i="33"/>
  <c r="U330" i="33" s="1"/>
  <c r="Q330" i="33"/>
  <c r="R330" i="33" s="1"/>
  <c r="AC329" i="33"/>
  <c r="AB329" i="33"/>
  <c r="U329" i="33" s="1"/>
  <c r="Q329" i="33"/>
  <c r="AC328" i="33"/>
  <c r="AB328" i="33"/>
  <c r="U328" i="33" s="1"/>
  <c r="Q328" i="33"/>
  <c r="AC327" i="33"/>
  <c r="AB327" i="33"/>
  <c r="U327" i="33" s="1"/>
  <c r="Q327" i="33"/>
  <c r="AC326" i="33"/>
  <c r="AB326" i="33"/>
  <c r="U326" i="33" s="1"/>
  <c r="Q326" i="33"/>
  <c r="AC325" i="33"/>
  <c r="AB325" i="33"/>
  <c r="U325" i="33"/>
  <c r="Q325" i="33"/>
  <c r="S325" i="33" s="1"/>
  <c r="T325" i="33" s="1"/>
  <c r="AC324" i="33"/>
  <c r="AB324" i="33"/>
  <c r="U324" i="33" s="1"/>
  <c r="Q324" i="33"/>
  <c r="AC323" i="33"/>
  <c r="AB323" i="33"/>
  <c r="U323" i="33" s="1"/>
  <c r="Q323" i="33"/>
  <c r="R323" i="33" s="1"/>
  <c r="AC322" i="33"/>
  <c r="AB322" i="33"/>
  <c r="U322" i="33" s="1"/>
  <c r="Q322" i="33"/>
  <c r="S322" i="33" s="1"/>
  <c r="T322" i="33" s="1"/>
  <c r="AC321" i="33"/>
  <c r="AB321" i="33"/>
  <c r="U321" i="33" s="1"/>
  <c r="Q321" i="33"/>
  <c r="R321" i="33" s="1"/>
  <c r="AC320" i="33"/>
  <c r="AB320" i="33"/>
  <c r="U320" i="33" s="1"/>
  <c r="Q320" i="33"/>
  <c r="AC319" i="33"/>
  <c r="AB319" i="33"/>
  <c r="U319" i="33" s="1"/>
  <c r="Q319" i="33"/>
  <c r="R319" i="33" s="1"/>
  <c r="AC318" i="33"/>
  <c r="AB318" i="33"/>
  <c r="U318" i="33" s="1"/>
  <c r="Q318" i="33"/>
  <c r="R318" i="33" s="1"/>
  <c r="AC317" i="33"/>
  <c r="AB317" i="33"/>
  <c r="U317" i="33" s="1"/>
  <c r="Q317" i="33"/>
  <c r="S317" i="33" s="1"/>
  <c r="T317" i="33" s="1"/>
  <c r="AC316" i="33"/>
  <c r="AB316" i="33"/>
  <c r="U316" i="33" s="1"/>
  <c r="Q316" i="33"/>
  <c r="AC315" i="33"/>
  <c r="AB315" i="33"/>
  <c r="U315" i="33" s="1"/>
  <c r="Q315" i="33"/>
  <c r="R315" i="33" s="1"/>
  <c r="AC314" i="33"/>
  <c r="AB314" i="33"/>
  <c r="U314" i="33" s="1"/>
  <c r="Q314" i="33"/>
  <c r="AC313" i="33"/>
  <c r="AB313" i="33"/>
  <c r="U313" i="33" s="1"/>
  <c r="Q313" i="33"/>
  <c r="S313" i="33" s="1"/>
  <c r="T313" i="33" s="1"/>
  <c r="AC312" i="33"/>
  <c r="AB312" i="33"/>
  <c r="U312" i="33" s="1"/>
  <c r="Q312" i="33"/>
  <c r="AC311" i="33"/>
  <c r="AB311" i="33"/>
  <c r="U311" i="33" s="1"/>
  <c r="Q311" i="33"/>
  <c r="R311" i="33" s="1"/>
  <c r="AC310" i="33"/>
  <c r="AB310" i="33"/>
  <c r="U310" i="33" s="1"/>
  <c r="Q310" i="33"/>
  <c r="AC309" i="33"/>
  <c r="AB309" i="33"/>
  <c r="U309" i="33" s="1"/>
  <c r="Q309" i="33"/>
  <c r="S309" i="33" s="1"/>
  <c r="T309" i="33" s="1"/>
  <c r="AC308" i="33"/>
  <c r="AB308" i="33"/>
  <c r="U308" i="33" s="1"/>
  <c r="Q308" i="33"/>
  <c r="AC307" i="33"/>
  <c r="AB307" i="33"/>
  <c r="U307" i="33" s="1"/>
  <c r="Q307" i="33"/>
  <c r="R307" i="33" s="1"/>
  <c r="AC306" i="33"/>
  <c r="AB306" i="33"/>
  <c r="U306" i="33" s="1"/>
  <c r="Q306" i="33"/>
  <c r="S306" i="33" s="1"/>
  <c r="T306" i="33" s="1"/>
  <c r="AC305" i="33"/>
  <c r="AB305" i="33"/>
  <c r="U305" i="33" s="1"/>
  <c r="Q305" i="33"/>
  <c r="S305" i="33" s="1"/>
  <c r="T305" i="33" s="1"/>
  <c r="AC304" i="33"/>
  <c r="AB304" i="33"/>
  <c r="U304" i="33" s="1"/>
  <c r="Q304" i="33"/>
  <c r="AC303" i="33"/>
  <c r="AB303" i="33"/>
  <c r="U303" i="33" s="1"/>
  <c r="Q303" i="33"/>
  <c r="R303" i="33" s="1"/>
  <c r="AC302" i="33"/>
  <c r="AB302" i="33"/>
  <c r="U302" i="33" s="1"/>
  <c r="Q302" i="33"/>
  <c r="R302" i="33" s="1"/>
  <c r="AC301" i="33"/>
  <c r="AB301" i="33"/>
  <c r="U301" i="33" s="1"/>
  <c r="Q301" i="33"/>
  <c r="R301" i="33" s="1"/>
  <c r="AC300" i="33"/>
  <c r="AB300" i="33"/>
  <c r="U300" i="33" s="1"/>
  <c r="Q300" i="33"/>
  <c r="AC299" i="33"/>
  <c r="AB299" i="33"/>
  <c r="U299" i="33" s="1"/>
  <c r="Q299" i="33"/>
  <c r="R299" i="33" s="1"/>
  <c r="AC298" i="33"/>
  <c r="AB298" i="33"/>
  <c r="U298" i="33" s="1"/>
  <c r="Q298" i="33"/>
  <c r="R298" i="33" s="1"/>
  <c r="AC297" i="33"/>
  <c r="AB297" i="33"/>
  <c r="U297" i="33" s="1"/>
  <c r="Q297" i="33"/>
  <c r="S297" i="33" s="1"/>
  <c r="T297" i="33" s="1"/>
  <c r="AC296" i="33"/>
  <c r="AB296" i="33"/>
  <c r="U296" i="33" s="1"/>
  <c r="Q296" i="33"/>
  <c r="AC295" i="33"/>
  <c r="AB295" i="33"/>
  <c r="U295" i="33" s="1"/>
  <c r="Q295" i="33"/>
  <c r="R295" i="33" s="1"/>
  <c r="AC294" i="33"/>
  <c r="AB294" i="33"/>
  <c r="U294" i="33" s="1"/>
  <c r="Q294" i="33"/>
  <c r="S294" i="33" s="1"/>
  <c r="T294" i="33" s="1"/>
  <c r="AC293" i="33"/>
  <c r="AB293" i="33"/>
  <c r="U293" i="33" s="1"/>
  <c r="Q293" i="33"/>
  <c r="S293" i="33" s="1"/>
  <c r="T293" i="33" s="1"/>
  <c r="AC292" i="33"/>
  <c r="AB292" i="33"/>
  <c r="U292" i="33" s="1"/>
  <c r="Q292" i="33"/>
  <c r="AC291" i="33"/>
  <c r="AB291" i="33"/>
  <c r="U291" i="33" s="1"/>
  <c r="Q291" i="33"/>
  <c r="R291" i="33" s="1"/>
  <c r="AC290" i="33"/>
  <c r="AB290" i="33"/>
  <c r="U290" i="33" s="1"/>
  <c r="Q290" i="33"/>
  <c r="S290" i="33" s="1"/>
  <c r="T290" i="33" s="1"/>
  <c r="AC289" i="33"/>
  <c r="AB289" i="33"/>
  <c r="U289" i="33"/>
  <c r="Q289" i="33"/>
  <c r="S289" i="33" s="1"/>
  <c r="T289" i="33" s="1"/>
  <c r="AC288" i="33"/>
  <c r="AB288" i="33"/>
  <c r="U288" i="33" s="1"/>
  <c r="Q288" i="33"/>
  <c r="AC287" i="33"/>
  <c r="AB287" i="33"/>
  <c r="U287" i="33" s="1"/>
  <c r="Q287" i="33"/>
  <c r="R287" i="33" s="1"/>
  <c r="AC286" i="33"/>
  <c r="AB286" i="33"/>
  <c r="U286" i="33" s="1"/>
  <c r="Q286" i="33"/>
  <c r="R286" i="33" s="1"/>
  <c r="AC285" i="33"/>
  <c r="AB285" i="33"/>
  <c r="U285" i="33" s="1"/>
  <c r="Q285" i="33"/>
  <c r="AC284" i="33"/>
  <c r="AB284" i="33"/>
  <c r="U284" i="33" s="1"/>
  <c r="Q284" i="33"/>
  <c r="AC283" i="33"/>
  <c r="AB283" i="33"/>
  <c r="U283" i="33" s="1"/>
  <c r="Q283" i="33"/>
  <c r="R283" i="33" s="1"/>
  <c r="AC282" i="33"/>
  <c r="AB282" i="33"/>
  <c r="U282" i="33" s="1"/>
  <c r="Q282" i="33"/>
  <c r="R282" i="33" s="1"/>
  <c r="AC281" i="33"/>
  <c r="AB281" i="33"/>
  <c r="U281" i="33" s="1"/>
  <c r="Q281" i="33"/>
  <c r="S281" i="33" s="1"/>
  <c r="T281" i="33" s="1"/>
  <c r="AC280" i="33"/>
  <c r="AB280" i="33"/>
  <c r="U280" i="33" s="1"/>
  <c r="Q280" i="33"/>
  <c r="AC279" i="33"/>
  <c r="AB279" i="33"/>
  <c r="U279" i="33" s="1"/>
  <c r="Q279" i="33"/>
  <c r="R279" i="33" s="1"/>
  <c r="AC278" i="33"/>
  <c r="AB278" i="33"/>
  <c r="U278" i="33" s="1"/>
  <c r="Q278" i="33"/>
  <c r="S278" i="33" s="1"/>
  <c r="T278" i="33" s="1"/>
  <c r="AC277" i="33"/>
  <c r="AB277" i="33"/>
  <c r="U277" i="33" s="1"/>
  <c r="Q277" i="33"/>
  <c r="S277" i="33" s="1"/>
  <c r="T277" i="33" s="1"/>
  <c r="AC276" i="33"/>
  <c r="AB276" i="33"/>
  <c r="U276" i="33" s="1"/>
  <c r="Q276" i="33"/>
  <c r="AC275" i="33"/>
  <c r="AB275" i="33"/>
  <c r="U275" i="33" s="1"/>
  <c r="Q275" i="33"/>
  <c r="R275" i="33" s="1"/>
  <c r="AC274" i="33"/>
  <c r="AB274" i="33"/>
  <c r="U274" i="33" s="1"/>
  <c r="Q274" i="33"/>
  <c r="S274" i="33" s="1"/>
  <c r="T274" i="33" s="1"/>
  <c r="AC273" i="33"/>
  <c r="AB273" i="33"/>
  <c r="U273" i="33" s="1"/>
  <c r="S273" i="33"/>
  <c r="T273" i="33" s="1"/>
  <c r="Q273" i="33"/>
  <c r="R273" i="33" s="1"/>
  <c r="AC272" i="33"/>
  <c r="AB272" i="33"/>
  <c r="U272" i="33" s="1"/>
  <c r="Q272" i="33"/>
  <c r="AC271" i="33"/>
  <c r="AB271" i="33"/>
  <c r="U271" i="33" s="1"/>
  <c r="Q271" i="33"/>
  <c r="R271" i="33" s="1"/>
  <c r="AC270" i="33"/>
  <c r="AB270" i="33"/>
  <c r="U270" i="33" s="1"/>
  <c r="Q270" i="33"/>
  <c r="R270" i="33" s="1"/>
  <c r="AC269" i="33"/>
  <c r="AB269" i="33"/>
  <c r="U269" i="33" s="1"/>
  <c r="Q269" i="33"/>
  <c r="R269" i="33" s="1"/>
  <c r="AC268" i="33"/>
  <c r="AB268" i="33"/>
  <c r="U268" i="33" s="1"/>
  <c r="Q268" i="33"/>
  <c r="AC267" i="33"/>
  <c r="AB267" i="33"/>
  <c r="U267" i="33" s="1"/>
  <c r="Q267" i="33"/>
  <c r="R267" i="33" s="1"/>
  <c r="AC266" i="33"/>
  <c r="AB266" i="33"/>
  <c r="U266" i="33" s="1"/>
  <c r="Q266" i="33"/>
  <c r="R266" i="33" s="1"/>
  <c r="AC265" i="33"/>
  <c r="AB265" i="33"/>
  <c r="U265" i="33" s="1"/>
  <c r="Q265" i="33"/>
  <c r="S265" i="33" s="1"/>
  <c r="T265" i="33" s="1"/>
  <c r="AC264" i="33"/>
  <c r="AB264" i="33"/>
  <c r="U264" i="33" s="1"/>
  <c r="Q264" i="33"/>
  <c r="AC263" i="33"/>
  <c r="AB263" i="33"/>
  <c r="U263" i="33" s="1"/>
  <c r="Q263" i="33"/>
  <c r="R263" i="33" s="1"/>
  <c r="AC262" i="33"/>
  <c r="AB262" i="33"/>
  <c r="U262" i="33" s="1"/>
  <c r="Q262" i="33"/>
  <c r="S262" i="33" s="1"/>
  <c r="T262" i="33" s="1"/>
  <c r="AC261" i="33"/>
  <c r="AB261" i="33"/>
  <c r="U261" i="33" s="1"/>
  <c r="Q261" i="33"/>
  <c r="AC260" i="33"/>
  <c r="AB260" i="33"/>
  <c r="U260" i="33" s="1"/>
  <c r="Q260" i="33"/>
  <c r="AC259" i="33"/>
  <c r="AB259" i="33"/>
  <c r="U259" i="33" s="1"/>
  <c r="Q259" i="33"/>
  <c r="R259" i="33" s="1"/>
  <c r="AC258" i="33"/>
  <c r="AB258" i="33"/>
  <c r="U258" i="33" s="1"/>
  <c r="Q258" i="33"/>
  <c r="AC257" i="33"/>
  <c r="AB257" i="33"/>
  <c r="U257" i="33"/>
  <c r="Q257" i="33"/>
  <c r="R257" i="33" s="1"/>
  <c r="AC256" i="33"/>
  <c r="AB256" i="33"/>
  <c r="U256" i="33" s="1"/>
  <c r="Q256" i="33"/>
  <c r="AC255" i="33"/>
  <c r="AB255" i="33"/>
  <c r="U255" i="33" s="1"/>
  <c r="Q255" i="33"/>
  <c r="R255" i="33" s="1"/>
  <c r="AC254" i="33"/>
  <c r="AB254" i="33"/>
  <c r="U254" i="33" s="1"/>
  <c r="R254" i="33"/>
  <c r="Q254" i="33"/>
  <c r="S254" i="33" s="1"/>
  <c r="T254" i="33" s="1"/>
  <c r="AC253" i="33"/>
  <c r="AB253" i="33"/>
  <c r="U253" i="33" s="1"/>
  <c r="S253" i="33"/>
  <c r="T253" i="33" s="1"/>
  <c r="Q253" i="33"/>
  <c r="R253" i="33" s="1"/>
  <c r="AC252" i="33"/>
  <c r="AB252" i="33"/>
  <c r="U252" i="33" s="1"/>
  <c r="Q252" i="33"/>
  <c r="AC251" i="33"/>
  <c r="AB251" i="33"/>
  <c r="U251" i="33" s="1"/>
  <c r="Q251" i="33"/>
  <c r="R251" i="33" s="1"/>
  <c r="AC250" i="33"/>
  <c r="AB250" i="33"/>
  <c r="U250" i="33" s="1"/>
  <c r="Q250" i="33"/>
  <c r="R250" i="33" s="1"/>
  <c r="AC249" i="33"/>
  <c r="AB249" i="33"/>
  <c r="U249" i="33" s="1"/>
  <c r="Q249" i="33"/>
  <c r="S249" i="33" s="1"/>
  <c r="T249" i="33" s="1"/>
  <c r="AC248" i="33"/>
  <c r="AB248" i="33"/>
  <c r="U248" i="33" s="1"/>
  <c r="Q248" i="33"/>
  <c r="AC247" i="33"/>
  <c r="AB247" i="33"/>
  <c r="U247" i="33" s="1"/>
  <c r="Q247" i="33"/>
  <c r="R247" i="33" s="1"/>
  <c r="AC246" i="33"/>
  <c r="AB246" i="33"/>
  <c r="U246" i="33" s="1"/>
  <c r="Q246" i="33"/>
  <c r="S246" i="33" s="1"/>
  <c r="T246" i="33" s="1"/>
  <c r="AC245" i="33"/>
  <c r="AB245" i="33"/>
  <c r="U245" i="33" s="1"/>
  <c r="Q245" i="33"/>
  <c r="AC244" i="33"/>
  <c r="AB244" i="33"/>
  <c r="U244" i="33" s="1"/>
  <c r="Q244" i="33"/>
  <c r="AC243" i="33"/>
  <c r="AB243" i="33"/>
  <c r="U243" i="33" s="1"/>
  <c r="Q243" i="33"/>
  <c r="R243" i="33" s="1"/>
  <c r="AC242" i="33"/>
  <c r="AB242" i="33"/>
  <c r="U242" i="33" s="1"/>
  <c r="Q242" i="33"/>
  <c r="AC241" i="33"/>
  <c r="AB241" i="33"/>
  <c r="U241" i="33" s="1"/>
  <c r="Q241" i="33"/>
  <c r="R241" i="33" s="1"/>
  <c r="AC240" i="33"/>
  <c r="AB240" i="33"/>
  <c r="U240" i="33" s="1"/>
  <c r="Q240" i="33"/>
  <c r="AC239" i="33"/>
  <c r="AB239" i="33"/>
  <c r="U239" i="33" s="1"/>
  <c r="Q239" i="33"/>
  <c r="R239" i="33" s="1"/>
  <c r="AC238" i="33"/>
  <c r="AB238" i="33"/>
  <c r="U238" i="33" s="1"/>
  <c r="R238" i="33"/>
  <c r="Q238" i="33"/>
  <c r="S238" i="33" s="1"/>
  <c r="T238" i="33" s="1"/>
  <c r="AC237" i="33"/>
  <c r="AB237" i="33"/>
  <c r="U237" i="33" s="1"/>
  <c r="S237" i="33"/>
  <c r="T237" i="33" s="1"/>
  <c r="Q237" i="33"/>
  <c r="R237" i="33" s="1"/>
  <c r="AC236" i="33"/>
  <c r="AB236" i="33"/>
  <c r="U236" i="33" s="1"/>
  <c r="Q236" i="33"/>
  <c r="AC235" i="33"/>
  <c r="AB235" i="33"/>
  <c r="U235" i="33" s="1"/>
  <c r="Q235" i="33"/>
  <c r="R235" i="33" s="1"/>
  <c r="AC234" i="33"/>
  <c r="AB234" i="33"/>
  <c r="U234" i="33" s="1"/>
  <c r="Q234" i="33"/>
  <c r="R234" i="33" s="1"/>
  <c r="AC233" i="33"/>
  <c r="AB233" i="33"/>
  <c r="U233" i="33" s="1"/>
  <c r="Q233" i="33"/>
  <c r="S233" i="33" s="1"/>
  <c r="T233" i="33" s="1"/>
  <c r="AC232" i="33"/>
  <c r="AB232" i="33"/>
  <c r="U232" i="33" s="1"/>
  <c r="Q232" i="33"/>
  <c r="AC231" i="33"/>
  <c r="AB231" i="33"/>
  <c r="U231" i="33" s="1"/>
  <c r="Q231" i="33"/>
  <c r="R231" i="33" s="1"/>
  <c r="AC230" i="33"/>
  <c r="AB230" i="33"/>
  <c r="U230" i="33" s="1"/>
  <c r="Q230" i="33"/>
  <c r="S230" i="33" s="1"/>
  <c r="T230" i="33" s="1"/>
  <c r="AC229" i="33"/>
  <c r="AB229" i="33"/>
  <c r="U229" i="33" s="1"/>
  <c r="Q229" i="33"/>
  <c r="AC228" i="33"/>
  <c r="AB228" i="33"/>
  <c r="U228" i="33" s="1"/>
  <c r="Q228" i="33"/>
  <c r="AC227" i="33"/>
  <c r="AB227" i="33"/>
  <c r="U227" i="33" s="1"/>
  <c r="Q227" i="33"/>
  <c r="R227" i="33" s="1"/>
  <c r="AC226" i="33"/>
  <c r="AB226" i="33"/>
  <c r="U226" i="33" s="1"/>
  <c r="Q226" i="33"/>
  <c r="AC225" i="33"/>
  <c r="AB225" i="33"/>
  <c r="U225" i="33" s="1"/>
  <c r="Q225" i="33"/>
  <c r="R225" i="33" s="1"/>
  <c r="AC224" i="33"/>
  <c r="AB224" i="33"/>
  <c r="U224" i="33" s="1"/>
  <c r="Q224" i="33"/>
  <c r="AC223" i="33"/>
  <c r="AB223" i="33"/>
  <c r="U223" i="33" s="1"/>
  <c r="Q223" i="33"/>
  <c r="R223" i="33" s="1"/>
  <c r="AC222" i="33"/>
  <c r="AB222" i="33"/>
  <c r="U222" i="33" s="1"/>
  <c r="Q222" i="33"/>
  <c r="S222" i="33" s="1"/>
  <c r="T222" i="33" s="1"/>
  <c r="AC221" i="33"/>
  <c r="AB221" i="33"/>
  <c r="U221" i="33" s="1"/>
  <c r="Q221" i="33"/>
  <c r="R221" i="33" s="1"/>
  <c r="AC220" i="33"/>
  <c r="AB220" i="33"/>
  <c r="U220" i="33" s="1"/>
  <c r="Q220" i="33"/>
  <c r="AC219" i="33"/>
  <c r="AB219" i="33"/>
  <c r="U219" i="33" s="1"/>
  <c r="Q219" i="33"/>
  <c r="R219" i="33" s="1"/>
  <c r="AC218" i="33"/>
  <c r="AB218" i="33"/>
  <c r="U218" i="33" s="1"/>
  <c r="Q218" i="33"/>
  <c r="R218" i="33" s="1"/>
  <c r="AC217" i="33"/>
  <c r="AB217" i="33"/>
  <c r="U217" i="33" s="1"/>
  <c r="Q217" i="33"/>
  <c r="AC216" i="33"/>
  <c r="AB216" i="33"/>
  <c r="U216" i="33" s="1"/>
  <c r="Q216" i="33"/>
  <c r="AC215" i="33"/>
  <c r="AB215" i="33"/>
  <c r="U215" i="33" s="1"/>
  <c r="Q215" i="33"/>
  <c r="R215" i="33" s="1"/>
  <c r="AC214" i="33"/>
  <c r="AB214" i="33"/>
  <c r="U214" i="33" s="1"/>
  <c r="Q214" i="33"/>
  <c r="S214" i="33" s="1"/>
  <c r="T214" i="33" s="1"/>
  <c r="AC213" i="33"/>
  <c r="AB213" i="33"/>
  <c r="U213" i="33" s="1"/>
  <c r="Q213" i="33"/>
  <c r="R213" i="33" s="1"/>
  <c r="AC212" i="33"/>
  <c r="AB212" i="33"/>
  <c r="U212" i="33" s="1"/>
  <c r="Q212" i="33"/>
  <c r="AC211" i="33"/>
  <c r="AB211" i="33"/>
  <c r="U211" i="33" s="1"/>
  <c r="Q211" i="33"/>
  <c r="R211" i="33" s="1"/>
  <c r="AC210" i="33"/>
  <c r="AB210" i="33"/>
  <c r="U210" i="33" s="1"/>
  <c r="Q210" i="33"/>
  <c r="R210" i="33" s="1"/>
  <c r="AC209" i="33"/>
  <c r="AB209" i="33"/>
  <c r="U209" i="33" s="1"/>
  <c r="Q209" i="33"/>
  <c r="S209" i="33" s="1"/>
  <c r="T209" i="33" s="1"/>
  <c r="AC208" i="33"/>
  <c r="AB208" i="33"/>
  <c r="U208" i="33" s="1"/>
  <c r="Q208" i="33"/>
  <c r="AC207" i="33"/>
  <c r="AB207" i="33"/>
  <c r="U207" i="33" s="1"/>
  <c r="Q207" i="33"/>
  <c r="R207" i="33" s="1"/>
  <c r="AC206" i="33"/>
  <c r="AB206" i="33"/>
  <c r="U206" i="33" s="1"/>
  <c r="Q206" i="33"/>
  <c r="S206" i="33" s="1"/>
  <c r="T206" i="33" s="1"/>
  <c r="AC205" i="33"/>
  <c r="AB205" i="33"/>
  <c r="U205" i="33" s="1"/>
  <c r="Q205" i="33"/>
  <c r="R205" i="33" s="1"/>
  <c r="AC204" i="33"/>
  <c r="AB204" i="33"/>
  <c r="U204" i="33" s="1"/>
  <c r="Q204" i="33"/>
  <c r="AC203" i="33"/>
  <c r="AB203" i="33"/>
  <c r="U203" i="33" s="1"/>
  <c r="Q203" i="33"/>
  <c r="R203" i="33" s="1"/>
  <c r="AC202" i="33"/>
  <c r="AB202" i="33"/>
  <c r="U202" i="33" s="1"/>
  <c r="Q202" i="33"/>
  <c r="R202" i="33" s="1"/>
  <c r="AC201" i="33"/>
  <c r="AB201" i="33"/>
  <c r="U201" i="33" s="1"/>
  <c r="Q201" i="33"/>
  <c r="AC200" i="33"/>
  <c r="AB200" i="33"/>
  <c r="U200" i="33" s="1"/>
  <c r="Q200" i="33"/>
  <c r="AC199" i="33"/>
  <c r="AB199" i="33"/>
  <c r="U199" i="33" s="1"/>
  <c r="Q199" i="33"/>
  <c r="R199" i="33" s="1"/>
  <c r="AC198" i="33"/>
  <c r="AB198" i="33"/>
  <c r="U198" i="33" s="1"/>
  <c r="R198" i="33"/>
  <c r="Q198" i="33"/>
  <c r="S198" i="33" s="1"/>
  <c r="T198" i="33" s="1"/>
  <c r="AC197" i="33"/>
  <c r="AB197" i="33"/>
  <c r="U197" i="33"/>
  <c r="Q197" i="33"/>
  <c r="R197" i="33" s="1"/>
  <c r="AC196" i="33"/>
  <c r="AB196" i="33"/>
  <c r="U196" i="33" s="1"/>
  <c r="Q196" i="33"/>
  <c r="AC195" i="33"/>
  <c r="AB195" i="33"/>
  <c r="U195" i="33" s="1"/>
  <c r="Q195" i="33"/>
  <c r="R195" i="33" s="1"/>
  <c r="AC194" i="33"/>
  <c r="AB194" i="33"/>
  <c r="U194" i="33" s="1"/>
  <c r="Q194" i="33"/>
  <c r="R194" i="33" s="1"/>
  <c r="AC193" i="33"/>
  <c r="AB193" i="33"/>
  <c r="U193" i="33" s="1"/>
  <c r="Q193" i="33"/>
  <c r="R193" i="33" s="1"/>
  <c r="AC192" i="33"/>
  <c r="AB192" i="33"/>
  <c r="U192" i="33" s="1"/>
  <c r="Q192" i="33"/>
  <c r="AC191" i="33"/>
  <c r="AB191" i="33"/>
  <c r="U191" i="33" s="1"/>
  <c r="Q191" i="33"/>
  <c r="R191" i="33" s="1"/>
  <c r="AC190" i="33"/>
  <c r="AB190" i="33"/>
  <c r="U190" i="33" s="1"/>
  <c r="R190" i="33"/>
  <c r="Q190" i="33"/>
  <c r="S190" i="33" s="1"/>
  <c r="T190" i="33" s="1"/>
  <c r="AC189" i="33"/>
  <c r="AB189" i="33"/>
  <c r="U189" i="33" s="1"/>
  <c r="S189" i="33"/>
  <c r="T189" i="33" s="1"/>
  <c r="Q189" i="33"/>
  <c r="R189" i="33" s="1"/>
  <c r="AC188" i="33"/>
  <c r="AB188" i="33"/>
  <c r="U188" i="33" s="1"/>
  <c r="Q188" i="33"/>
  <c r="AC187" i="33"/>
  <c r="AB187" i="33"/>
  <c r="U187" i="33" s="1"/>
  <c r="Q187" i="33"/>
  <c r="R187" i="33" s="1"/>
  <c r="AC186" i="33"/>
  <c r="AB186" i="33"/>
  <c r="U186" i="33" s="1"/>
  <c r="Q186" i="33"/>
  <c r="R186" i="33" s="1"/>
  <c r="AC185" i="33"/>
  <c r="AB185" i="33"/>
  <c r="U185" i="33" s="1"/>
  <c r="Q185" i="33"/>
  <c r="AC184" i="33"/>
  <c r="AB184" i="33"/>
  <c r="U184" i="33" s="1"/>
  <c r="Q184" i="33"/>
  <c r="AC183" i="33"/>
  <c r="AB183" i="33"/>
  <c r="U183" i="33" s="1"/>
  <c r="Q183" i="33"/>
  <c r="R183" i="33" s="1"/>
  <c r="AC182" i="33"/>
  <c r="AB182" i="33"/>
  <c r="U182" i="33" s="1"/>
  <c r="Q182" i="33"/>
  <c r="S182" i="33" s="1"/>
  <c r="T182" i="33" s="1"/>
  <c r="AC181" i="33"/>
  <c r="AB181" i="33"/>
  <c r="U181" i="33" s="1"/>
  <c r="Q181" i="33"/>
  <c r="R181" i="33" s="1"/>
  <c r="AC180" i="33"/>
  <c r="AB180" i="33"/>
  <c r="U180" i="33" s="1"/>
  <c r="Q180" i="33"/>
  <c r="AC179" i="33"/>
  <c r="AB179" i="33"/>
  <c r="U179" i="33" s="1"/>
  <c r="Q179" i="33"/>
  <c r="R179" i="33" s="1"/>
  <c r="AC178" i="33"/>
  <c r="AB178" i="33"/>
  <c r="U178" i="33" s="1"/>
  <c r="Q178" i="33"/>
  <c r="R178" i="33" s="1"/>
  <c r="AC177" i="33"/>
  <c r="AB177" i="33"/>
  <c r="U177" i="33" s="1"/>
  <c r="Q177" i="33"/>
  <c r="R177" i="33" s="1"/>
  <c r="AC176" i="33"/>
  <c r="AB176" i="33"/>
  <c r="U176" i="33" s="1"/>
  <c r="Q176" i="33"/>
  <c r="AC175" i="33"/>
  <c r="AB175" i="33"/>
  <c r="U175" i="33" s="1"/>
  <c r="Q175" i="33"/>
  <c r="R175" i="33" s="1"/>
  <c r="AC174" i="33"/>
  <c r="AB174" i="33"/>
  <c r="U174" i="33" s="1"/>
  <c r="Q174" i="33"/>
  <c r="S174" i="33" s="1"/>
  <c r="T174" i="33" s="1"/>
  <c r="AC173" i="33"/>
  <c r="AB173" i="33"/>
  <c r="U173" i="33" s="1"/>
  <c r="Q173" i="33"/>
  <c r="R173" i="33" s="1"/>
  <c r="AC172" i="33"/>
  <c r="AB172" i="33"/>
  <c r="U172" i="33" s="1"/>
  <c r="Q172" i="33"/>
  <c r="AC171" i="33"/>
  <c r="AB171" i="33"/>
  <c r="U171" i="33" s="1"/>
  <c r="Q171" i="33"/>
  <c r="R171" i="33" s="1"/>
  <c r="AC170" i="33"/>
  <c r="AB170" i="33"/>
  <c r="U170" i="33" s="1"/>
  <c r="Q170" i="33"/>
  <c r="R170" i="33" s="1"/>
  <c r="AC169" i="33"/>
  <c r="AB169" i="33"/>
  <c r="U169" i="33" s="1"/>
  <c r="Q169" i="33"/>
  <c r="AC168" i="33"/>
  <c r="AB168" i="33"/>
  <c r="U168" i="33" s="1"/>
  <c r="Q168" i="33"/>
  <c r="AC167" i="33"/>
  <c r="AB167" i="33"/>
  <c r="U167" i="33" s="1"/>
  <c r="Q167" i="33"/>
  <c r="R167" i="33" s="1"/>
  <c r="AC166" i="33"/>
  <c r="AB166" i="33"/>
  <c r="U166" i="33" s="1"/>
  <c r="Q166" i="33"/>
  <c r="S166" i="33" s="1"/>
  <c r="T166" i="33" s="1"/>
  <c r="AC165" i="33"/>
  <c r="AB165" i="33"/>
  <c r="U165" i="33" s="1"/>
  <c r="Q165" i="33"/>
  <c r="R165" i="33" s="1"/>
  <c r="AC164" i="33"/>
  <c r="AB164" i="33"/>
  <c r="U164" i="33" s="1"/>
  <c r="Q164" i="33"/>
  <c r="AC163" i="33"/>
  <c r="AB163" i="33"/>
  <c r="U163" i="33"/>
  <c r="Q163" i="33"/>
  <c r="R163" i="33" s="1"/>
  <c r="AC162" i="33"/>
  <c r="AB162" i="33"/>
  <c r="U162" i="33" s="1"/>
  <c r="Q162" i="33"/>
  <c r="R162" i="33" s="1"/>
  <c r="AC161" i="33"/>
  <c r="AB161" i="33"/>
  <c r="U161" i="33" s="1"/>
  <c r="Q161" i="33"/>
  <c r="R161" i="33" s="1"/>
  <c r="AC160" i="33"/>
  <c r="AB160" i="33"/>
  <c r="U160" i="33" s="1"/>
  <c r="Q160" i="33"/>
  <c r="AC159" i="33"/>
  <c r="AB159" i="33"/>
  <c r="U159" i="33" s="1"/>
  <c r="Q159" i="33"/>
  <c r="R159" i="33" s="1"/>
  <c r="AC158" i="33"/>
  <c r="AB158" i="33"/>
  <c r="U158" i="33" s="1"/>
  <c r="S158" i="33"/>
  <c r="T158" i="33" s="1"/>
  <c r="Q158" i="33"/>
  <c r="R158" i="33" s="1"/>
  <c r="AC157" i="33"/>
  <c r="AB157" i="33"/>
  <c r="U157" i="33" s="1"/>
  <c r="Q157" i="33"/>
  <c r="R157" i="33" s="1"/>
  <c r="AC156" i="33"/>
  <c r="AB156" i="33"/>
  <c r="U156" i="33" s="1"/>
  <c r="Q156" i="33"/>
  <c r="AC155" i="33"/>
  <c r="AB155" i="33"/>
  <c r="U155" i="33"/>
  <c r="Q155" i="33"/>
  <c r="R155" i="33" s="1"/>
  <c r="AC154" i="33"/>
  <c r="AB154" i="33"/>
  <c r="U154" i="33" s="1"/>
  <c r="Q154" i="33"/>
  <c r="R154" i="33" s="1"/>
  <c r="AC153" i="33"/>
  <c r="AB153" i="33"/>
  <c r="U153" i="33" s="1"/>
  <c r="Q153" i="33"/>
  <c r="S153" i="33" s="1"/>
  <c r="T153" i="33" s="1"/>
  <c r="AC152" i="33"/>
  <c r="AB152" i="33"/>
  <c r="U152" i="33" s="1"/>
  <c r="Q152" i="33"/>
  <c r="AC151" i="33"/>
  <c r="AB151" i="33"/>
  <c r="U151" i="33" s="1"/>
  <c r="Q151" i="33"/>
  <c r="R151" i="33" s="1"/>
  <c r="AC150" i="33"/>
  <c r="AB150" i="33"/>
  <c r="U150" i="33" s="1"/>
  <c r="Q150" i="33"/>
  <c r="S150" i="33" s="1"/>
  <c r="T150" i="33" s="1"/>
  <c r="AC149" i="33"/>
  <c r="AB149" i="33"/>
  <c r="U149" i="33" s="1"/>
  <c r="Q149" i="33"/>
  <c r="R149" i="33" s="1"/>
  <c r="AC148" i="33"/>
  <c r="AB148" i="33"/>
  <c r="U148" i="33" s="1"/>
  <c r="Q148" i="33"/>
  <c r="AC147" i="33"/>
  <c r="AB147" i="33"/>
  <c r="U147" i="33" s="1"/>
  <c r="Q147" i="33"/>
  <c r="R147" i="33" s="1"/>
  <c r="AC146" i="33"/>
  <c r="AB146" i="33"/>
  <c r="U146" i="33" s="1"/>
  <c r="Q146" i="33"/>
  <c r="AC145" i="33"/>
  <c r="AB145" i="33"/>
  <c r="U145" i="33" s="1"/>
  <c r="Q145" i="33"/>
  <c r="S145" i="33" s="1"/>
  <c r="T145" i="33" s="1"/>
  <c r="AC144" i="33"/>
  <c r="AB144" i="33"/>
  <c r="U144" i="33" s="1"/>
  <c r="Q144" i="33"/>
  <c r="AC143" i="33"/>
  <c r="AB143" i="33"/>
  <c r="U143" i="33" s="1"/>
  <c r="Q143" i="33"/>
  <c r="R143" i="33" s="1"/>
  <c r="AC142" i="33"/>
  <c r="AB142" i="33"/>
  <c r="U142" i="33" s="1"/>
  <c r="Q142" i="33"/>
  <c r="S142" i="33" s="1"/>
  <c r="T142" i="33" s="1"/>
  <c r="AC141" i="33"/>
  <c r="AB141" i="33"/>
  <c r="U141" i="33" s="1"/>
  <c r="Q141" i="33"/>
  <c r="S141" i="33" s="1"/>
  <c r="T141" i="33" s="1"/>
  <c r="AC140" i="33"/>
  <c r="AB140" i="33"/>
  <c r="U140" i="33" s="1"/>
  <c r="Q140" i="33"/>
  <c r="AC139" i="33"/>
  <c r="AB139" i="33"/>
  <c r="U139" i="33" s="1"/>
  <c r="Q139" i="33"/>
  <c r="R139" i="33" s="1"/>
  <c r="AC138" i="33"/>
  <c r="AB138" i="33"/>
  <c r="U138" i="33" s="1"/>
  <c r="Q138" i="33"/>
  <c r="AC137" i="33"/>
  <c r="AB137" i="33"/>
  <c r="U137" i="33" s="1"/>
  <c r="Q137" i="33"/>
  <c r="S137" i="33" s="1"/>
  <c r="T137" i="33" s="1"/>
  <c r="AC136" i="33"/>
  <c r="AB136" i="33"/>
  <c r="U136" i="33" s="1"/>
  <c r="Q136" i="33"/>
  <c r="AC135" i="33"/>
  <c r="AB135" i="33"/>
  <c r="U135" i="33" s="1"/>
  <c r="Q135" i="33"/>
  <c r="R135" i="33" s="1"/>
  <c r="AC134" i="33"/>
  <c r="AB134" i="33"/>
  <c r="U134" i="33" s="1"/>
  <c r="Q134" i="33"/>
  <c r="AC133" i="33"/>
  <c r="AB133" i="33"/>
  <c r="U133" i="33" s="1"/>
  <c r="Q133" i="33"/>
  <c r="R133" i="33" s="1"/>
  <c r="AC132" i="33"/>
  <c r="AB132" i="33"/>
  <c r="U132" i="33" s="1"/>
  <c r="Q132" i="33"/>
  <c r="AC131" i="33"/>
  <c r="AB131" i="33"/>
  <c r="U131" i="33" s="1"/>
  <c r="Q131" i="33"/>
  <c r="R131" i="33" s="1"/>
  <c r="AC130" i="33"/>
  <c r="AB130" i="33"/>
  <c r="U130" i="33" s="1"/>
  <c r="Q130" i="33"/>
  <c r="R130" i="33" s="1"/>
  <c r="AC129" i="33"/>
  <c r="AB129" i="33"/>
  <c r="U129" i="33" s="1"/>
  <c r="Q129" i="33"/>
  <c r="S129" i="33" s="1"/>
  <c r="T129" i="33" s="1"/>
  <c r="AC128" i="33"/>
  <c r="AB128" i="33"/>
  <c r="U128" i="33" s="1"/>
  <c r="Q128" i="33"/>
  <c r="AC127" i="33"/>
  <c r="AB127" i="33"/>
  <c r="U127" i="33" s="1"/>
  <c r="Q127" i="33"/>
  <c r="R127" i="33" s="1"/>
  <c r="AC126" i="33"/>
  <c r="AB126" i="33"/>
  <c r="U126" i="33" s="1"/>
  <c r="Q126" i="33"/>
  <c r="S126" i="33" s="1"/>
  <c r="T126" i="33" s="1"/>
  <c r="AC125" i="33"/>
  <c r="AB125" i="33"/>
  <c r="U125" i="33" s="1"/>
  <c r="Q125" i="33"/>
  <c r="R125" i="33" s="1"/>
  <c r="AC124" i="33"/>
  <c r="AB124" i="33"/>
  <c r="U124" i="33" s="1"/>
  <c r="Q124" i="33"/>
  <c r="AC123" i="33"/>
  <c r="AB123" i="33"/>
  <c r="U123" i="33" s="1"/>
  <c r="Q123" i="33"/>
  <c r="R123" i="33" s="1"/>
  <c r="AC122" i="33"/>
  <c r="AB122" i="33"/>
  <c r="U122" i="33" s="1"/>
  <c r="Q122" i="33"/>
  <c r="R122" i="33" s="1"/>
  <c r="AC121" i="33"/>
  <c r="AB121" i="33"/>
  <c r="U121" i="33" s="1"/>
  <c r="Q121" i="33"/>
  <c r="S121" i="33" s="1"/>
  <c r="T121" i="33" s="1"/>
  <c r="AC120" i="33"/>
  <c r="AB120" i="33"/>
  <c r="U120" i="33" s="1"/>
  <c r="Q120" i="33"/>
  <c r="AC119" i="33"/>
  <c r="AB119" i="33"/>
  <c r="U119" i="33" s="1"/>
  <c r="Q119" i="33"/>
  <c r="R119" i="33" s="1"/>
  <c r="AC118" i="33"/>
  <c r="AB118" i="33"/>
  <c r="U118" i="33" s="1"/>
  <c r="Q118" i="33"/>
  <c r="S118" i="33" s="1"/>
  <c r="T118" i="33" s="1"/>
  <c r="AC117" i="33"/>
  <c r="AB117" i="33"/>
  <c r="U117" i="33" s="1"/>
  <c r="Q117" i="33"/>
  <c r="R117" i="33" s="1"/>
  <c r="AC116" i="33"/>
  <c r="AB116" i="33"/>
  <c r="U116" i="33" s="1"/>
  <c r="Q116" i="33"/>
  <c r="AC115" i="33"/>
  <c r="AB115" i="33"/>
  <c r="U115" i="33" s="1"/>
  <c r="Q115" i="33"/>
  <c r="R115" i="33" s="1"/>
  <c r="AC114" i="33"/>
  <c r="AB114" i="33"/>
  <c r="U114" i="33" s="1"/>
  <c r="Q114" i="33"/>
  <c r="R114" i="33" s="1"/>
  <c r="AC113" i="33"/>
  <c r="AB113" i="33"/>
  <c r="U113" i="33" s="1"/>
  <c r="Q113" i="33"/>
  <c r="S113" i="33" s="1"/>
  <c r="T113" i="33" s="1"/>
  <c r="AC112" i="33"/>
  <c r="AB112" i="33"/>
  <c r="U112" i="33" s="1"/>
  <c r="Q112" i="33"/>
  <c r="AC111" i="33"/>
  <c r="AB111" i="33"/>
  <c r="U111" i="33" s="1"/>
  <c r="Q111" i="33"/>
  <c r="R111" i="33" s="1"/>
  <c r="AC110" i="33"/>
  <c r="AB110" i="33"/>
  <c r="U110" i="33" s="1"/>
  <c r="Q110" i="33"/>
  <c r="S110" i="33" s="1"/>
  <c r="T110" i="33" s="1"/>
  <c r="AC109" i="33"/>
  <c r="AB109" i="33"/>
  <c r="U109" i="33" s="1"/>
  <c r="Q109" i="33"/>
  <c r="S109" i="33" s="1"/>
  <c r="T109" i="33" s="1"/>
  <c r="AC108" i="33"/>
  <c r="AB108" i="33"/>
  <c r="U108" i="33" s="1"/>
  <c r="Q108" i="33"/>
  <c r="AC107" i="33"/>
  <c r="AB107" i="33"/>
  <c r="U107" i="33" s="1"/>
  <c r="Q107" i="33"/>
  <c r="R107" i="33" s="1"/>
  <c r="AC106" i="33"/>
  <c r="AB106" i="33"/>
  <c r="U106" i="33" s="1"/>
  <c r="Q106" i="33"/>
  <c r="S106" i="33" s="1"/>
  <c r="T106" i="33" s="1"/>
  <c r="AC105" i="33"/>
  <c r="AB105" i="33"/>
  <c r="U105" i="33"/>
  <c r="Q105" i="33"/>
  <c r="S105" i="33" s="1"/>
  <c r="T105" i="33" s="1"/>
  <c r="AC104" i="33"/>
  <c r="AB104" i="33"/>
  <c r="U104" i="33" s="1"/>
  <c r="Q104" i="33"/>
  <c r="AC103" i="33"/>
  <c r="AB103" i="33"/>
  <c r="U103" i="33" s="1"/>
  <c r="Q103" i="33"/>
  <c r="R103" i="33" s="1"/>
  <c r="AC102" i="33"/>
  <c r="AB102" i="33"/>
  <c r="U102" i="33" s="1"/>
  <c r="Q102" i="33"/>
  <c r="AC101" i="33"/>
  <c r="AB101" i="33"/>
  <c r="U101" i="33" s="1"/>
  <c r="Q101" i="33"/>
  <c r="R101" i="33" s="1"/>
  <c r="AC100" i="33"/>
  <c r="AB100" i="33"/>
  <c r="U100" i="33" s="1"/>
  <c r="Q100" i="33"/>
  <c r="AC99" i="33"/>
  <c r="AB99" i="33"/>
  <c r="U99" i="33" s="1"/>
  <c r="Q99" i="33"/>
  <c r="R99" i="33" s="1"/>
  <c r="AC98" i="33"/>
  <c r="AB98" i="33"/>
  <c r="U98" i="33" s="1"/>
  <c r="Q98" i="33"/>
  <c r="R98" i="33" s="1"/>
  <c r="AC97" i="33"/>
  <c r="AB97" i="33"/>
  <c r="U97" i="33" s="1"/>
  <c r="Q97" i="33"/>
  <c r="S97" i="33" s="1"/>
  <c r="T97" i="33" s="1"/>
  <c r="AC96" i="33"/>
  <c r="AB96" i="33"/>
  <c r="U96" i="33" s="1"/>
  <c r="Q96" i="33"/>
  <c r="AC95" i="33"/>
  <c r="AB95" i="33"/>
  <c r="U95" i="33" s="1"/>
  <c r="Q95" i="33"/>
  <c r="R95" i="33" s="1"/>
  <c r="AC94" i="33"/>
  <c r="AB94" i="33"/>
  <c r="U94" i="33" s="1"/>
  <c r="Q94" i="33"/>
  <c r="S94" i="33" s="1"/>
  <c r="T94" i="33" s="1"/>
  <c r="AC93" i="33"/>
  <c r="AB93" i="33"/>
  <c r="U93" i="33" s="1"/>
  <c r="Q93" i="33"/>
  <c r="S93" i="33" s="1"/>
  <c r="T93" i="33" s="1"/>
  <c r="AC92" i="33"/>
  <c r="AB92" i="33"/>
  <c r="U92" i="33" s="1"/>
  <c r="Q92" i="33"/>
  <c r="AC91" i="33"/>
  <c r="AB91" i="33"/>
  <c r="U91" i="33" s="1"/>
  <c r="Q91" i="33"/>
  <c r="R91" i="33" s="1"/>
  <c r="AC90" i="33"/>
  <c r="AB90" i="33"/>
  <c r="U90" i="33" s="1"/>
  <c r="Q90" i="33"/>
  <c r="AC89" i="33"/>
  <c r="AB89" i="33"/>
  <c r="U89" i="33" s="1"/>
  <c r="Q89" i="33"/>
  <c r="S89" i="33" s="1"/>
  <c r="T89" i="33" s="1"/>
  <c r="AC88" i="33"/>
  <c r="AB88" i="33"/>
  <c r="U88" i="33" s="1"/>
  <c r="Q88" i="33"/>
  <c r="R88" i="33" s="1"/>
  <c r="AC87" i="33"/>
  <c r="AB87" i="33"/>
  <c r="U87" i="33" s="1"/>
  <c r="Q87" i="33"/>
  <c r="S87" i="33" s="1"/>
  <c r="T87" i="33" s="1"/>
  <c r="AC86" i="33"/>
  <c r="AB86" i="33"/>
  <c r="U86" i="33" s="1"/>
  <c r="Q86" i="33"/>
  <c r="AC85" i="33"/>
  <c r="AB85" i="33"/>
  <c r="U85" i="33" s="1"/>
  <c r="Q85" i="33"/>
  <c r="S85" i="33" s="1"/>
  <c r="T85" i="33" s="1"/>
  <c r="AC84" i="33"/>
  <c r="AB84" i="33"/>
  <c r="U84" i="33" s="1"/>
  <c r="Q84" i="33"/>
  <c r="R84" i="33" s="1"/>
  <c r="AC83" i="33"/>
  <c r="AB83" i="33"/>
  <c r="U83" i="33" s="1"/>
  <c r="Q83" i="33"/>
  <c r="S83" i="33" s="1"/>
  <c r="T83" i="33" s="1"/>
  <c r="AC82" i="33"/>
  <c r="AB82" i="33"/>
  <c r="U82" i="33" s="1"/>
  <c r="Q82" i="33"/>
  <c r="P82" i="33"/>
  <c r="AC81" i="33"/>
  <c r="AB81" i="33"/>
  <c r="U81" i="33" s="1"/>
  <c r="Q81" i="33"/>
  <c r="R81" i="33" s="1"/>
  <c r="AC80" i="33"/>
  <c r="AB80" i="33"/>
  <c r="U80" i="33" s="1"/>
  <c r="Q80" i="33"/>
  <c r="P80" i="33"/>
  <c r="AC79" i="33"/>
  <c r="AB79" i="33"/>
  <c r="U79" i="33" s="1"/>
  <c r="Q79" i="33"/>
  <c r="S79" i="33" s="1"/>
  <c r="T79" i="33" s="1"/>
  <c r="P79" i="33"/>
  <c r="AC78" i="33"/>
  <c r="AB78" i="33"/>
  <c r="U78" i="33" s="1"/>
  <c r="Q78" i="33"/>
  <c r="S78" i="33" s="1"/>
  <c r="T78" i="33" s="1"/>
  <c r="AC77" i="33"/>
  <c r="AB77" i="33"/>
  <c r="U77" i="33" s="1"/>
  <c r="Q77" i="33"/>
  <c r="AC76" i="33"/>
  <c r="AB76" i="33"/>
  <c r="U76" i="33" s="1"/>
  <c r="Q76" i="33"/>
  <c r="S76" i="33" s="1"/>
  <c r="T76" i="33" s="1"/>
  <c r="AC75" i="33"/>
  <c r="AB75" i="33"/>
  <c r="U75" i="33" s="1"/>
  <c r="Q75" i="33"/>
  <c r="R75" i="33" s="1"/>
  <c r="AC74" i="33"/>
  <c r="AB74" i="33"/>
  <c r="U74" i="33" s="1"/>
  <c r="Q74" i="33"/>
  <c r="AC73" i="33"/>
  <c r="AB73" i="33"/>
  <c r="U73" i="33" s="1"/>
  <c r="Q73" i="33"/>
  <c r="AC72" i="33"/>
  <c r="AB72" i="33"/>
  <c r="U72" i="33" s="1"/>
  <c r="Q72" i="33"/>
  <c r="R72" i="33" s="1"/>
  <c r="AC71" i="33"/>
  <c r="AB71" i="33"/>
  <c r="U71" i="33" s="1"/>
  <c r="Q71" i="33"/>
  <c r="R71" i="33" s="1"/>
  <c r="AC70" i="33"/>
  <c r="AB70" i="33"/>
  <c r="U70" i="33" s="1"/>
  <c r="Q70" i="33"/>
  <c r="S70" i="33" s="1"/>
  <c r="T70" i="33" s="1"/>
  <c r="AC69" i="33"/>
  <c r="AB69" i="33"/>
  <c r="U69" i="33" s="1"/>
  <c r="Q69" i="33"/>
  <c r="AC68" i="33"/>
  <c r="AB68" i="33"/>
  <c r="U68" i="33" s="1"/>
  <c r="Q68" i="33"/>
  <c r="R68" i="33" s="1"/>
  <c r="AC67" i="33"/>
  <c r="AB67" i="33"/>
  <c r="U67" i="33" s="1"/>
  <c r="Q67" i="33"/>
  <c r="R67" i="33" s="1"/>
  <c r="AC66" i="33"/>
  <c r="AB66" i="33"/>
  <c r="U66" i="33" s="1"/>
  <c r="R66" i="33"/>
  <c r="Q66" i="33"/>
  <c r="S66" i="33" s="1"/>
  <c r="T66" i="33" s="1"/>
  <c r="AC65" i="33"/>
  <c r="AB65" i="33"/>
  <c r="U65" i="33" s="1"/>
  <c r="Q65" i="33"/>
  <c r="AC64" i="33"/>
  <c r="AB64" i="33"/>
  <c r="U64" i="33" s="1"/>
  <c r="Q64" i="33"/>
  <c r="R64" i="33" s="1"/>
  <c r="AC63" i="33"/>
  <c r="AB63" i="33"/>
  <c r="U63" i="33" s="1"/>
  <c r="Q63" i="33"/>
  <c r="R63" i="33" s="1"/>
  <c r="AC62" i="33"/>
  <c r="AB62" i="33"/>
  <c r="U62" i="33" s="1"/>
  <c r="Q62" i="33"/>
  <c r="S62" i="33" s="1"/>
  <c r="T62" i="33" s="1"/>
  <c r="AC61" i="33"/>
  <c r="AB61" i="33"/>
  <c r="U61" i="33" s="1"/>
  <c r="Q61" i="33"/>
  <c r="AC60" i="33"/>
  <c r="AB60" i="33"/>
  <c r="U60" i="33" s="1"/>
  <c r="Q60" i="33"/>
  <c r="S60" i="33" s="1"/>
  <c r="T60" i="33" s="1"/>
  <c r="AC59" i="33"/>
  <c r="AB59" i="33"/>
  <c r="U59" i="33" s="1"/>
  <c r="Q59" i="33"/>
  <c r="AC58" i="33"/>
  <c r="AB58" i="33"/>
  <c r="U58" i="33" s="1"/>
  <c r="Q58" i="33"/>
  <c r="AC57" i="33"/>
  <c r="AB57" i="33"/>
  <c r="U57" i="33" s="1"/>
  <c r="Q57" i="33"/>
  <c r="S57" i="33" s="1"/>
  <c r="T57" i="33" s="1"/>
  <c r="AC56" i="33"/>
  <c r="AB56" i="33"/>
  <c r="U56" i="33" s="1"/>
  <c r="Q56" i="33"/>
  <c r="AC55" i="33"/>
  <c r="AB55" i="33"/>
  <c r="U55" i="33" s="1"/>
  <c r="Q55" i="33"/>
  <c r="AC54" i="33"/>
  <c r="AB54" i="33"/>
  <c r="U54" i="33" s="1"/>
  <c r="Q54" i="33"/>
  <c r="AC53" i="33"/>
  <c r="AB53" i="33"/>
  <c r="U53" i="33" s="1"/>
  <c r="Q53" i="33"/>
  <c r="S53" i="33" s="1"/>
  <c r="T53" i="33" s="1"/>
  <c r="AC52" i="33"/>
  <c r="AB52" i="33"/>
  <c r="U52" i="33" s="1"/>
  <c r="Q52" i="33"/>
  <c r="R52" i="33" s="1"/>
  <c r="AC51" i="33"/>
  <c r="AB51" i="33"/>
  <c r="U51" i="33" s="1"/>
  <c r="Q51" i="33"/>
  <c r="R51" i="33" s="1"/>
  <c r="AC50" i="33"/>
  <c r="AB50" i="33"/>
  <c r="U50" i="33" s="1"/>
  <c r="Q50" i="33"/>
  <c r="AC49" i="33"/>
  <c r="AB49" i="33"/>
  <c r="U49" i="33" s="1"/>
  <c r="Q49" i="33"/>
  <c r="S49" i="33" s="1"/>
  <c r="T49" i="33" s="1"/>
  <c r="AC48" i="33"/>
  <c r="AB48" i="33"/>
  <c r="U48" i="33" s="1"/>
  <c r="Q48" i="33"/>
  <c r="R48" i="33" s="1"/>
  <c r="AC47" i="33"/>
  <c r="AB47" i="33"/>
  <c r="U47" i="33" s="1"/>
  <c r="Q47" i="33"/>
  <c r="R47" i="33" s="1"/>
  <c r="AC46" i="33"/>
  <c r="AB46" i="33"/>
  <c r="U46" i="33" s="1"/>
  <c r="Q46" i="33"/>
  <c r="AC45" i="33"/>
  <c r="AB45" i="33"/>
  <c r="U45" i="33" s="1"/>
  <c r="Q45" i="33"/>
  <c r="S45" i="33" s="1"/>
  <c r="T45" i="33" s="1"/>
  <c r="AC44" i="33"/>
  <c r="AB44" i="33"/>
  <c r="U44" i="33" s="1"/>
  <c r="Q44" i="33"/>
  <c r="R44" i="33" s="1"/>
  <c r="AC43" i="33"/>
  <c r="AB43" i="33"/>
  <c r="U43" i="33" s="1"/>
  <c r="Q43" i="33"/>
  <c r="S43" i="33" s="1"/>
  <c r="T43" i="33" s="1"/>
  <c r="AC42" i="33"/>
  <c r="AB42" i="33"/>
  <c r="U42" i="33" s="1"/>
  <c r="Q42" i="33"/>
  <c r="AC41" i="33"/>
  <c r="AB41" i="33"/>
  <c r="U41" i="33" s="1"/>
  <c r="Q41" i="33"/>
  <c r="S41" i="33" s="1"/>
  <c r="T41" i="33" s="1"/>
  <c r="AC40" i="33"/>
  <c r="AB40" i="33"/>
  <c r="U40" i="33" s="1"/>
  <c r="Q40" i="33"/>
  <c r="R40" i="33" s="1"/>
  <c r="AC39" i="33"/>
  <c r="AB39" i="33"/>
  <c r="U39" i="33" s="1"/>
  <c r="Q39" i="33"/>
  <c r="R39" i="33" s="1"/>
  <c r="AC38" i="33"/>
  <c r="AB38" i="33"/>
  <c r="U38" i="33" s="1"/>
  <c r="Q38" i="33"/>
  <c r="AC37" i="33"/>
  <c r="AB37" i="33"/>
  <c r="U37" i="33" s="1"/>
  <c r="Q37" i="33"/>
  <c r="S37" i="33" s="1"/>
  <c r="T37" i="33" s="1"/>
  <c r="AC36" i="33"/>
  <c r="AB36" i="33"/>
  <c r="U36" i="33" s="1"/>
  <c r="Q36" i="33"/>
  <c r="R36" i="33" s="1"/>
  <c r="AC35" i="33"/>
  <c r="AB35" i="33"/>
  <c r="U35" i="33" s="1"/>
  <c r="Q35" i="33"/>
  <c r="R35" i="33" s="1"/>
  <c r="AC34" i="33"/>
  <c r="AB34" i="33"/>
  <c r="U34" i="33" s="1"/>
  <c r="Q34" i="33"/>
  <c r="AC33" i="33"/>
  <c r="AB33" i="33"/>
  <c r="U33" i="33" s="1"/>
  <c r="Q33" i="33"/>
  <c r="S33" i="33" s="1"/>
  <c r="T33" i="33" s="1"/>
  <c r="AC32" i="33"/>
  <c r="AB32" i="33"/>
  <c r="U32" i="33" s="1"/>
  <c r="Q32" i="33"/>
  <c r="R32" i="33" s="1"/>
  <c r="AC31" i="33"/>
  <c r="AB31" i="33"/>
  <c r="U31" i="33" s="1"/>
  <c r="Q31" i="33"/>
  <c r="R31" i="33" s="1"/>
  <c r="AC30" i="33"/>
  <c r="AB30" i="33"/>
  <c r="U30" i="33" s="1"/>
  <c r="Q30" i="33"/>
  <c r="AC29" i="33"/>
  <c r="AB29" i="33"/>
  <c r="U29" i="33" s="1"/>
  <c r="Q29" i="33"/>
  <c r="S29" i="33" s="1"/>
  <c r="T29" i="33" s="1"/>
  <c r="AC28" i="33"/>
  <c r="AB28" i="33"/>
  <c r="U28" i="33" s="1"/>
  <c r="Q28" i="33"/>
  <c r="AC27" i="33"/>
  <c r="AB27" i="33"/>
  <c r="U27" i="33" s="1"/>
  <c r="Q27" i="33"/>
  <c r="R27" i="33" s="1"/>
  <c r="AC26" i="33"/>
  <c r="AB26" i="33"/>
  <c r="U26" i="33" s="1"/>
  <c r="Q26" i="33"/>
  <c r="AC25" i="33"/>
  <c r="AB25" i="33"/>
  <c r="U25" i="33" s="1"/>
  <c r="Q25" i="33"/>
  <c r="S25" i="33" s="1"/>
  <c r="T25" i="33" s="1"/>
  <c r="AC24" i="33"/>
  <c r="AB24" i="33"/>
  <c r="U24" i="33" s="1"/>
  <c r="Q24" i="33"/>
  <c r="R24" i="33" s="1"/>
  <c r="P23" i="33"/>
  <c r="AC20" i="33"/>
  <c r="AB20" i="33"/>
  <c r="U20" i="33" s="1"/>
  <c r="Q20" i="33"/>
  <c r="R20" i="33" s="1"/>
  <c r="AC19" i="33"/>
  <c r="AB19" i="33"/>
  <c r="U19" i="33" s="1"/>
  <c r="Q19" i="33"/>
  <c r="AC18" i="33"/>
  <c r="AB18" i="33"/>
  <c r="U18" i="33" s="1"/>
  <c r="Q18" i="33"/>
  <c r="R18" i="33" s="1"/>
  <c r="AC17" i="33"/>
  <c r="AB17" i="33"/>
  <c r="U17" i="33" s="1"/>
  <c r="Q17" i="33"/>
  <c r="AC16" i="33"/>
  <c r="AB16" i="33"/>
  <c r="U16" i="33" s="1"/>
  <c r="Q16" i="33"/>
  <c r="AC15" i="33"/>
  <c r="AB15" i="33"/>
  <c r="U15" i="33" s="1"/>
  <c r="Q15" i="33"/>
  <c r="AC14" i="33"/>
  <c r="AB14" i="33"/>
  <c r="U14" i="33" s="1"/>
  <c r="Q14" i="33"/>
  <c r="P13" i="33"/>
  <c r="V1045" i="33" l="1"/>
  <c r="V1013" i="33"/>
  <c r="V1454" i="33"/>
  <c r="V1373" i="33"/>
  <c r="W1373" i="33" s="1"/>
  <c r="S177" i="33"/>
  <c r="T177" i="33" s="1"/>
  <c r="R214" i="33"/>
  <c r="S302" i="33"/>
  <c r="T302" i="33" s="1"/>
  <c r="R394" i="33"/>
  <c r="R395" i="33"/>
  <c r="S670" i="33"/>
  <c r="T670" i="33" s="1"/>
  <c r="S687" i="33"/>
  <c r="T687" i="33" s="1"/>
  <c r="V916" i="33"/>
  <c r="W916" i="33" s="1"/>
  <c r="V1046" i="33"/>
  <c r="R1195" i="33"/>
  <c r="S1219" i="33"/>
  <c r="T1219" i="33" s="1"/>
  <c r="R1220" i="33"/>
  <c r="R1244" i="33"/>
  <c r="R1297" i="33"/>
  <c r="R1321" i="33"/>
  <c r="S1334" i="33"/>
  <c r="T1334" i="33" s="1"/>
  <c r="V1334" i="33" s="1"/>
  <c r="V1686" i="33"/>
  <c r="R1882" i="33"/>
  <c r="S1889" i="33"/>
  <c r="T1889" i="33" s="1"/>
  <c r="X1889" i="33" s="1"/>
  <c r="R2072" i="33"/>
  <c r="V334" i="33"/>
  <c r="R662" i="33"/>
  <c r="S663" i="33"/>
  <c r="T663" i="33" s="1"/>
  <c r="R784" i="33"/>
  <c r="S830" i="33"/>
  <c r="T830" i="33" s="1"/>
  <c r="S910" i="33"/>
  <c r="T910" i="33" s="1"/>
  <c r="R1050" i="33"/>
  <c r="R1051" i="33"/>
  <c r="R1052" i="33"/>
  <c r="S1110" i="33"/>
  <c r="T1110" i="33" s="1"/>
  <c r="V1110" i="33" s="1"/>
  <c r="S1119" i="33"/>
  <c r="R1121" i="33"/>
  <c r="S1203" i="33"/>
  <c r="T1203" i="33" s="1"/>
  <c r="R1229" i="33"/>
  <c r="S1235" i="33"/>
  <c r="T1235" i="33" s="1"/>
  <c r="R1236" i="33"/>
  <c r="S1237" i="33"/>
  <c r="T1237" i="33" s="1"/>
  <c r="R1312" i="33"/>
  <c r="S1314" i="33"/>
  <c r="T1314" i="33" s="1"/>
  <c r="S1362" i="33"/>
  <c r="R1375" i="33"/>
  <c r="S1388" i="33"/>
  <c r="T1388" i="33" s="1"/>
  <c r="R1412" i="33"/>
  <c r="R1414" i="33"/>
  <c r="R1511" i="33"/>
  <c r="R1512" i="33"/>
  <c r="S1613" i="33"/>
  <c r="R1689" i="33"/>
  <c r="S1695" i="33"/>
  <c r="T1695" i="33" s="1"/>
  <c r="R1703" i="33"/>
  <c r="S2012" i="33"/>
  <c r="S2069" i="33"/>
  <c r="T2069" i="33" s="1"/>
  <c r="R2117" i="33"/>
  <c r="P12" i="33"/>
  <c r="R145" i="33"/>
  <c r="V908" i="33"/>
  <c r="W908" i="33" s="1"/>
  <c r="S1175" i="33"/>
  <c r="T1175" i="33" s="1"/>
  <c r="V1175" i="33" s="1"/>
  <c r="S1201" i="33"/>
  <c r="R1275" i="33"/>
  <c r="R1276" i="33"/>
  <c r="R1281" i="33"/>
  <c r="S1438" i="33"/>
  <c r="T1438" i="33" s="1"/>
  <c r="S1621" i="33"/>
  <c r="T1621" i="33" s="1"/>
  <c r="R1675" i="33"/>
  <c r="S1884" i="33"/>
  <c r="T1884" i="33" s="1"/>
  <c r="X1884" i="33" s="1"/>
  <c r="R1885" i="33"/>
  <c r="S1920" i="33"/>
  <c r="T1920" i="33" s="1"/>
  <c r="Y1920" i="33" s="1"/>
  <c r="R1951" i="33"/>
  <c r="V825" i="33"/>
  <c r="V831" i="33"/>
  <c r="V1228" i="33"/>
  <c r="V793" i="33"/>
  <c r="V801" i="33"/>
  <c r="V934" i="33"/>
  <c r="V769" i="33"/>
  <c r="V1483" i="33"/>
  <c r="V1676" i="33"/>
  <c r="S75" i="33"/>
  <c r="T75" i="33" s="1"/>
  <c r="S91" i="33"/>
  <c r="T91" i="33" s="1"/>
  <c r="R209" i="33"/>
  <c r="S225" i="33"/>
  <c r="T225" i="33" s="1"/>
  <c r="S270" i="33"/>
  <c r="T270" i="33" s="1"/>
  <c r="S318" i="33"/>
  <c r="T318" i="33" s="1"/>
  <c r="R627" i="33"/>
  <c r="S627" i="33"/>
  <c r="T627" i="33" s="1"/>
  <c r="R631" i="33"/>
  <c r="S631" i="33"/>
  <c r="T631" i="33" s="1"/>
  <c r="R848" i="33"/>
  <c r="S848" i="33"/>
  <c r="T848" i="33" s="1"/>
  <c r="R884" i="33"/>
  <c r="S884" i="33"/>
  <c r="R1169" i="33"/>
  <c r="S1169" i="33"/>
  <c r="T1169" i="33" s="1"/>
  <c r="R1289" i="33"/>
  <c r="S1289" i="33"/>
  <c r="T1289" i="33" s="1"/>
  <c r="S1317" i="33"/>
  <c r="T1317" i="33" s="1"/>
  <c r="R1317" i="33"/>
  <c r="S1369" i="33"/>
  <c r="T1369" i="33" s="1"/>
  <c r="R1369" i="33"/>
  <c r="S1520" i="33"/>
  <c r="T1520" i="33" s="1"/>
  <c r="R1520" i="33"/>
  <c r="R1679" i="33"/>
  <c r="S1679" i="33"/>
  <c r="T1679" i="33" s="1"/>
  <c r="S51" i="33"/>
  <c r="T51" i="33" s="1"/>
  <c r="V37" i="33"/>
  <c r="V294" i="33"/>
  <c r="S504" i="33"/>
  <c r="T504" i="33" s="1"/>
  <c r="Y504" i="33" s="1"/>
  <c r="R504" i="33"/>
  <c r="S630" i="33"/>
  <c r="R630" i="33"/>
  <c r="S891" i="33"/>
  <c r="T891" i="33" s="1"/>
  <c r="R891" i="33"/>
  <c r="R988" i="33"/>
  <c r="S988" i="33"/>
  <c r="V988" i="33" s="1"/>
  <c r="R1316" i="33"/>
  <c r="S1316" i="33"/>
  <c r="T1316" i="33" s="1"/>
  <c r="S1320" i="33"/>
  <c r="T1320" i="33" s="1"/>
  <c r="R1320" i="33"/>
  <c r="R1368" i="33"/>
  <c r="S1368" i="33"/>
  <c r="T1368" i="33" s="1"/>
  <c r="S1519" i="33"/>
  <c r="T1519" i="33" s="1"/>
  <c r="R1519" i="33"/>
  <c r="S1709" i="33"/>
  <c r="T1709" i="33" s="1"/>
  <c r="R1709" i="33"/>
  <c r="R1800" i="33"/>
  <c r="S1800" i="33"/>
  <c r="T1800" i="33" s="1"/>
  <c r="R1897" i="33"/>
  <c r="S1897" i="33"/>
  <c r="T1897" i="33" s="1"/>
  <c r="X1897" i="33" s="1"/>
  <c r="Y1897" i="33" s="1"/>
  <c r="Z1897" i="33" s="1"/>
  <c r="S779" i="33"/>
  <c r="T779" i="33" s="1"/>
  <c r="R779" i="33"/>
  <c r="R842" i="33"/>
  <c r="S842" i="33"/>
  <c r="T842" i="33" s="1"/>
  <c r="R866" i="33"/>
  <c r="S866" i="33"/>
  <c r="T866" i="33" s="1"/>
  <c r="S886" i="33"/>
  <c r="T886" i="33" s="1"/>
  <c r="R886" i="33"/>
  <c r="S1163" i="33"/>
  <c r="T1163" i="33" s="1"/>
  <c r="R1163" i="33"/>
  <c r="S1308" i="33"/>
  <c r="T1308" i="33" s="1"/>
  <c r="R1308" i="33"/>
  <c r="S1502" i="33"/>
  <c r="T1502" i="33" s="1"/>
  <c r="R1502" i="33"/>
  <c r="S1612" i="33"/>
  <c r="T1612" i="33" s="1"/>
  <c r="R1612" i="33"/>
  <c r="R1681" i="33"/>
  <c r="S1681" i="33"/>
  <c r="T1681" i="33" s="1"/>
  <c r="S1876" i="33"/>
  <c r="T1876" i="33" s="1"/>
  <c r="X1876" i="33" s="1"/>
  <c r="R1876" i="33"/>
  <c r="S1896" i="33"/>
  <c r="T1896" i="33" s="1"/>
  <c r="X1896" i="33" s="1"/>
  <c r="Y1896" i="33" s="1"/>
  <c r="R1896" i="33"/>
  <c r="S503" i="33"/>
  <c r="T503" i="33" s="1"/>
  <c r="Y503" i="33" s="1"/>
  <c r="R503" i="33"/>
  <c r="R79" i="33"/>
  <c r="S161" i="33"/>
  <c r="T161" i="33" s="1"/>
  <c r="R281" i="33"/>
  <c r="S282" i="33"/>
  <c r="T282" i="33" s="1"/>
  <c r="V282" i="33" s="1"/>
  <c r="R297" i="33"/>
  <c r="S298" i="33"/>
  <c r="T298" i="33" s="1"/>
  <c r="V298" i="33" s="1"/>
  <c r="R306" i="33"/>
  <c r="S410" i="33"/>
  <c r="T410" i="33" s="1"/>
  <c r="W410" i="33" s="1"/>
  <c r="X410" i="33" s="1"/>
  <c r="Y410" i="33" s="1"/>
  <c r="Z410" i="33" s="1"/>
  <c r="S427" i="33"/>
  <c r="T427" i="33" s="1"/>
  <c r="W427" i="33" s="1"/>
  <c r="R428" i="33"/>
  <c r="R455" i="33"/>
  <c r="S502" i="33"/>
  <c r="T502" i="33" s="1"/>
  <c r="X502" i="33" s="1"/>
  <c r="R502" i="33"/>
  <c r="S575" i="33"/>
  <c r="T575" i="33" s="1"/>
  <c r="R646" i="33"/>
  <c r="S647" i="33"/>
  <c r="T647" i="33" s="1"/>
  <c r="V654" i="33"/>
  <c r="R742" i="33"/>
  <c r="S742" i="33"/>
  <c r="T742" i="33" s="1"/>
  <c r="S778" i="33"/>
  <c r="T778" i="33" s="1"/>
  <c r="R778" i="33"/>
  <c r="S790" i="33"/>
  <c r="T790" i="33" s="1"/>
  <c r="R790" i="33"/>
  <c r="S1170" i="33"/>
  <c r="T1170" i="33" s="1"/>
  <c r="R1170" i="33"/>
  <c r="S1318" i="33"/>
  <c r="R1318" i="33"/>
  <c r="R1525" i="33"/>
  <c r="S1525" i="33"/>
  <c r="S1680" i="33"/>
  <c r="T1680" i="33" s="1"/>
  <c r="R1680" i="33"/>
  <c r="R1875" i="33"/>
  <c r="S1875" i="33"/>
  <c r="T1875" i="33" s="1"/>
  <c r="X1875" i="33" s="1"/>
  <c r="R1891" i="33"/>
  <c r="S1891" i="33"/>
  <c r="T1891" i="33" s="1"/>
  <c r="X1891" i="33" s="1"/>
  <c r="V1138" i="33"/>
  <c r="W1138" i="33" s="1"/>
  <c r="V1332" i="33"/>
  <c r="V1396" i="33"/>
  <c r="S1898" i="33"/>
  <c r="T1898" i="33" s="1"/>
  <c r="X1898" i="33" s="1"/>
  <c r="R1899" i="33"/>
  <c r="S1938" i="33"/>
  <c r="T1938" i="33" s="1"/>
  <c r="Z1938" i="33" s="1"/>
  <c r="S1952" i="33"/>
  <c r="T1952" i="33" s="1"/>
  <c r="AA1952" i="33" s="1"/>
  <c r="AD1952" i="33" s="1"/>
  <c r="S1953" i="33"/>
  <c r="T1953" i="33" s="1"/>
  <c r="AA1953" i="33" s="1"/>
  <c r="AD1953" i="33" s="1"/>
  <c r="S1966" i="33"/>
  <c r="T1966" i="33" s="1"/>
  <c r="AA1966" i="33" s="1"/>
  <c r="AD1966" i="33" s="1"/>
  <c r="R1967" i="33"/>
  <c r="R1969" i="33"/>
  <c r="R1989" i="33"/>
  <c r="S2087" i="33"/>
  <c r="T2087" i="33" s="1"/>
  <c r="V2087" i="33" s="1"/>
  <c r="V886" i="33"/>
  <c r="V891" i="33"/>
  <c r="V907" i="33"/>
  <c r="V1317" i="33"/>
  <c r="V2119" i="33"/>
  <c r="V638" i="33"/>
  <c r="S820" i="33"/>
  <c r="T820" i="33" s="1"/>
  <c r="R822" i="33"/>
  <c r="V835" i="33"/>
  <c r="R896" i="33"/>
  <c r="S1125" i="33"/>
  <c r="V1125" i="33" s="1"/>
  <c r="R1131" i="33"/>
  <c r="V1183" i="33"/>
  <c r="R1191" i="33"/>
  <c r="S1211" i="33"/>
  <c r="T1211" i="33" s="1"/>
  <c r="R1212" i="33"/>
  <c r="R1217" i="33"/>
  <c r="V1218" i="33"/>
  <c r="R1260" i="33"/>
  <c r="R1285" i="33"/>
  <c r="R1305" i="33"/>
  <c r="R1330" i="33"/>
  <c r="V1348" i="33"/>
  <c r="W1348" i="33" s="1"/>
  <c r="R1378" i="33"/>
  <c r="V1386" i="33"/>
  <c r="S1390" i="33"/>
  <c r="T1390" i="33" s="1"/>
  <c r="S1400" i="33"/>
  <c r="T1400" i="33" s="1"/>
  <c r="V1410" i="33"/>
  <c r="S1442" i="33"/>
  <c r="T1442" i="33" s="1"/>
  <c r="R1484" i="33"/>
  <c r="R1529" i="33"/>
  <c r="R1572" i="33"/>
  <c r="S1617" i="33"/>
  <c r="S1661" i="33"/>
  <c r="R1755" i="33"/>
  <c r="S1760" i="33"/>
  <c r="T1760" i="33" s="1"/>
  <c r="S1784" i="33"/>
  <c r="T1784" i="33" s="1"/>
  <c r="S1974" i="33"/>
  <c r="T1974" i="33" s="1"/>
  <c r="AA1974" i="33" s="1"/>
  <c r="AD1974" i="33" s="1"/>
  <c r="S2065" i="33"/>
  <c r="T2065" i="33" s="1"/>
  <c r="S2076" i="33"/>
  <c r="R342" i="33"/>
  <c r="S342" i="33"/>
  <c r="T342" i="33" s="1"/>
  <c r="V342" i="33" s="1"/>
  <c r="W342" i="33" s="1"/>
  <c r="R386" i="33"/>
  <c r="S386" i="33"/>
  <c r="T386" i="33" s="1"/>
  <c r="W386" i="33" s="1"/>
  <c r="X386" i="33" s="1"/>
  <c r="S606" i="33"/>
  <c r="R606" i="33"/>
  <c r="S39" i="33"/>
  <c r="T39" i="33" s="1"/>
  <c r="R60" i="33"/>
  <c r="R62" i="33"/>
  <c r="R97" i="33"/>
  <c r="R129" i="33"/>
  <c r="R166" i="33"/>
  <c r="R182" i="33"/>
  <c r="S221" i="33"/>
  <c r="T221" i="33" s="1"/>
  <c r="R222" i="33"/>
  <c r="R249" i="33"/>
  <c r="S250" i="33"/>
  <c r="T250" i="33" s="1"/>
  <c r="V250" i="33" s="1"/>
  <c r="R310" i="33"/>
  <c r="S310" i="33"/>
  <c r="T310" i="33" s="1"/>
  <c r="S314" i="33"/>
  <c r="T314" i="33" s="1"/>
  <c r="R314" i="33"/>
  <c r="S368" i="33"/>
  <c r="T368" i="33" s="1"/>
  <c r="W368" i="33" s="1"/>
  <c r="R368" i="33"/>
  <c r="S434" i="33"/>
  <c r="T434" i="33" s="1"/>
  <c r="X434" i="33" s="1"/>
  <c r="R434" i="33"/>
  <c r="R539" i="33"/>
  <c r="S539" i="33"/>
  <c r="T539" i="33" s="1"/>
  <c r="R559" i="33"/>
  <c r="S559" i="33"/>
  <c r="T559" i="33" s="1"/>
  <c r="R659" i="33"/>
  <c r="S659" i="33"/>
  <c r="T659" i="33" s="1"/>
  <c r="R679" i="33"/>
  <c r="S679" i="33"/>
  <c r="T679" i="33" s="1"/>
  <c r="S706" i="33"/>
  <c r="T706" i="33" s="1"/>
  <c r="R752" i="33"/>
  <c r="S752" i="33"/>
  <c r="T752" i="33" s="1"/>
  <c r="S435" i="33"/>
  <c r="T435" i="33" s="1"/>
  <c r="X435" i="33" s="1"/>
  <c r="R435" i="33"/>
  <c r="S622" i="33"/>
  <c r="T622" i="33" s="1"/>
  <c r="R622" i="33"/>
  <c r="S47" i="33"/>
  <c r="T47" i="33" s="1"/>
  <c r="S48" i="33"/>
  <c r="T48" i="33" s="1"/>
  <c r="V49" i="33"/>
  <c r="W49" i="33" s="1"/>
  <c r="R70" i="33"/>
  <c r="S81" i="33"/>
  <c r="T81" i="33" s="1"/>
  <c r="R83" i="33"/>
  <c r="R94" i="33"/>
  <c r="R113" i="33"/>
  <c r="V121" i="33"/>
  <c r="W121" i="33" s="1"/>
  <c r="S125" i="33"/>
  <c r="T125" i="33" s="1"/>
  <c r="R126" i="33"/>
  <c r="R141" i="33"/>
  <c r="R142" i="33"/>
  <c r="R285" i="33"/>
  <c r="S285" i="33"/>
  <c r="T285" i="33" s="1"/>
  <c r="S286" i="33"/>
  <c r="T286" i="33" s="1"/>
  <c r="R514" i="33"/>
  <c r="S514" i="33"/>
  <c r="T514" i="33" s="1"/>
  <c r="S558" i="33"/>
  <c r="T558" i="33" s="1"/>
  <c r="R558" i="33"/>
  <c r="R579" i="33"/>
  <c r="S579" i="33"/>
  <c r="T579" i="33" s="1"/>
  <c r="R583" i="33"/>
  <c r="S583" i="33"/>
  <c r="T583" i="33" s="1"/>
  <c r="R643" i="33"/>
  <c r="S643" i="33"/>
  <c r="T643" i="33" s="1"/>
  <c r="R674" i="33"/>
  <c r="S674" i="33"/>
  <c r="T674" i="33" s="1"/>
  <c r="S678" i="33"/>
  <c r="T678" i="33" s="1"/>
  <c r="R678" i="33"/>
  <c r="S710" i="33"/>
  <c r="T710" i="33" s="1"/>
  <c r="R714" i="33"/>
  <c r="S714" i="33"/>
  <c r="T714" i="33" s="1"/>
  <c r="R718" i="33"/>
  <c r="S718" i="33"/>
  <c r="T718" i="33" s="1"/>
  <c r="R78" i="33"/>
  <c r="V87" i="33"/>
  <c r="S101" i="33"/>
  <c r="T101" i="33" s="1"/>
  <c r="V106" i="33"/>
  <c r="W106" i="33" s="1"/>
  <c r="X106" i="33" s="1"/>
  <c r="V129" i="33"/>
  <c r="W129" i="33" s="1"/>
  <c r="S133" i="33"/>
  <c r="T133" i="33" s="1"/>
  <c r="S157" i="33"/>
  <c r="T157" i="33" s="1"/>
  <c r="S193" i="33"/>
  <c r="T193" i="33" s="1"/>
  <c r="S241" i="33"/>
  <c r="T241" i="33" s="1"/>
  <c r="S257" i="33"/>
  <c r="T257" i="33" s="1"/>
  <c r="S269" i="33"/>
  <c r="T269" i="33" s="1"/>
  <c r="S582" i="33"/>
  <c r="R582" i="33"/>
  <c r="R607" i="33"/>
  <c r="S607" i="33"/>
  <c r="T607" i="33" s="1"/>
  <c r="R623" i="33"/>
  <c r="S623" i="33"/>
  <c r="T623" i="33" s="1"/>
  <c r="S739" i="33"/>
  <c r="T739" i="33" s="1"/>
  <c r="R739" i="33"/>
  <c r="R818" i="33"/>
  <c r="S818" i="33"/>
  <c r="T818" i="33" s="1"/>
  <c r="S836" i="33"/>
  <c r="T836" i="33" s="1"/>
  <c r="S1225" i="33"/>
  <c r="T1225" i="33" s="1"/>
  <c r="R1225" i="33"/>
  <c r="V1287" i="33"/>
  <c r="R1380" i="33"/>
  <c r="S1380" i="33"/>
  <c r="T1380" i="33" s="1"/>
  <c r="S1407" i="33"/>
  <c r="T1407" i="33" s="1"/>
  <c r="R1407" i="33"/>
  <c r="R1445" i="33"/>
  <c r="S1445" i="33"/>
  <c r="T1445" i="33" s="1"/>
  <c r="S1496" i="33"/>
  <c r="T1496" i="33" s="1"/>
  <c r="R1496" i="33"/>
  <c r="S1518" i="33"/>
  <c r="T1518" i="33" s="1"/>
  <c r="R1518" i="33"/>
  <c r="R1568" i="33"/>
  <c r="S1568" i="33"/>
  <c r="R1615" i="33"/>
  <c r="S1615" i="33"/>
  <c r="T1615" i="33" s="1"/>
  <c r="V346" i="33"/>
  <c r="W346" i="33" s="1"/>
  <c r="V724" i="33"/>
  <c r="V841" i="33"/>
  <c r="V896" i="33"/>
  <c r="S904" i="33"/>
  <c r="T904" i="33" s="1"/>
  <c r="R905" i="33"/>
  <c r="S936" i="33"/>
  <c r="T936" i="33" s="1"/>
  <c r="S1000" i="33"/>
  <c r="T1000" i="33" s="1"/>
  <c r="R1018" i="33"/>
  <c r="R1020" i="33"/>
  <c r="R1159" i="33"/>
  <c r="S1159" i="33"/>
  <c r="T1159" i="33" s="1"/>
  <c r="S1209" i="33"/>
  <c r="T1209" i="33" s="1"/>
  <c r="R1209" i="33"/>
  <c r="S1247" i="33"/>
  <c r="T1247" i="33" s="1"/>
  <c r="R1247" i="33"/>
  <c r="S1269" i="33"/>
  <c r="T1269" i="33" s="1"/>
  <c r="R1269" i="33"/>
  <c r="S1304" i="33"/>
  <c r="T1304" i="33" s="1"/>
  <c r="R1304" i="33"/>
  <c r="S1325" i="33"/>
  <c r="T1325" i="33" s="1"/>
  <c r="R1325" i="33"/>
  <c r="S1352" i="33"/>
  <c r="T1352" i="33" s="1"/>
  <c r="R1352" i="33"/>
  <c r="R1434" i="33"/>
  <c r="S1434" i="33"/>
  <c r="R1470" i="33"/>
  <c r="S1470" i="33"/>
  <c r="T1470" i="33" s="1"/>
  <c r="S1490" i="33"/>
  <c r="T1490" i="33" s="1"/>
  <c r="R1490" i="33"/>
  <c r="S1531" i="33"/>
  <c r="T1531" i="33" s="1"/>
  <c r="R1531" i="33"/>
  <c r="S1032" i="33"/>
  <c r="T1032" i="33" s="1"/>
  <c r="R1032" i="33"/>
  <c r="S1113" i="33"/>
  <c r="R1113" i="33"/>
  <c r="S1157" i="33"/>
  <c r="T1157" i="33" s="1"/>
  <c r="R1157" i="33"/>
  <c r="S1208" i="33"/>
  <c r="R1208" i="33"/>
  <c r="S1215" i="33"/>
  <c r="T1215" i="33" s="1"/>
  <c r="S1241" i="33"/>
  <c r="T1241" i="33" s="1"/>
  <c r="R1241" i="33"/>
  <c r="S1283" i="33"/>
  <c r="T1283" i="33" s="1"/>
  <c r="R1283" i="33"/>
  <c r="S1351" i="33"/>
  <c r="T1351" i="33" s="1"/>
  <c r="R1351" i="33"/>
  <c r="S1394" i="33"/>
  <c r="T1394" i="33" s="1"/>
  <c r="R1394" i="33"/>
  <c r="S1432" i="33"/>
  <c r="R1432" i="33"/>
  <c r="S1463" i="33"/>
  <c r="T1463" i="33" s="1"/>
  <c r="R1464" i="33"/>
  <c r="R1465" i="33"/>
  <c r="S1465" i="33"/>
  <c r="R1498" i="33"/>
  <c r="S1498" i="33"/>
  <c r="T1498" i="33" s="1"/>
  <c r="V512" i="33"/>
  <c r="V764" i="33"/>
  <c r="V806" i="33"/>
  <c r="W806" i="33" s="1"/>
  <c r="V819" i="33"/>
  <c r="V828" i="33"/>
  <c r="V839" i="33"/>
  <c r="S850" i="33"/>
  <c r="T850" i="33" s="1"/>
  <c r="R851" i="33"/>
  <c r="V853" i="33"/>
  <c r="S912" i="33"/>
  <c r="T912" i="33" s="1"/>
  <c r="V956" i="33"/>
  <c r="S978" i="33"/>
  <c r="T978" i="33" s="1"/>
  <c r="R979" i="33"/>
  <c r="V1008" i="33"/>
  <c r="V1094" i="33"/>
  <c r="S1112" i="33"/>
  <c r="T1112" i="33" s="1"/>
  <c r="R1112" i="33"/>
  <c r="R1165" i="33"/>
  <c r="S1179" i="33"/>
  <c r="T1179" i="33" s="1"/>
  <c r="S1240" i="33"/>
  <c r="T1240" i="33" s="1"/>
  <c r="R1240" i="33"/>
  <c r="S1263" i="33"/>
  <c r="T1263" i="33" s="1"/>
  <c r="V1263" i="33" s="1"/>
  <c r="R1263" i="33"/>
  <c r="S1277" i="33"/>
  <c r="T1277" i="33" s="1"/>
  <c r="R1277" i="33"/>
  <c r="S1342" i="33"/>
  <c r="T1342" i="33" s="1"/>
  <c r="R1342" i="33"/>
  <c r="S1354" i="33"/>
  <c r="T1354" i="33" s="1"/>
  <c r="R1354" i="33"/>
  <c r="R1410" i="33"/>
  <c r="R1446" i="33"/>
  <c r="S1446" i="33"/>
  <c r="T1446" i="33" s="1"/>
  <c r="S1616" i="33"/>
  <c r="T1616" i="33" s="1"/>
  <c r="R1616" i="33"/>
  <c r="S2083" i="33"/>
  <c r="AC2159" i="33"/>
  <c r="V1660" i="33"/>
  <c r="S1685" i="33"/>
  <c r="T1685" i="33" s="1"/>
  <c r="V1695" i="33"/>
  <c r="S1707" i="33"/>
  <c r="T1707" i="33" s="1"/>
  <c r="R1743" i="33"/>
  <c r="S1772" i="33"/>
  <c r="T1772" i="33" s="1"/>
  <c r="R1775" i="33"/>
  <c r="S1780" i="33"/>
  <c r="T1780" i="33" s="1"/>
  <c r="S1792" i="33"/>
  <c r="T1792" i="33" s="1"/>
  <c r="S1867" i="33"/>
  <c r="T1867" i="33" s="1"/>
  <c r="X1867" i="33" s="1"/>
  <c r="S1880" i="33"/>
  <c r="T1880" i="33" s="1"/>
  <c r="X1880" i="33" s="1"/>
  <c r="Y1880" i="33" s="1"/>
  <c r="V1051" i="33"/>
  <c r="W1051" i="33" s="1"/>
  <c r="X1051" i="33" s="1"/>
  <c r="V1127" i="33"/>
  <c r="W1127" i="33" s="1"/>
  <c r="V1193" i="33"/>
  <c r="V1692" i="33"/>
  <c r="S1720" i="33"/>
  <c r="T1720" i="33" s="1"/>
  <c r="S1731" i="33"/>
  <c r="T1731" i="33" s="1"/>
  <c r="S1752" i="33"/>
  <c r="T1752" i="33" s="1"/>
  <c r="R1763" i="33"/>
  <c r="R1906" i="33"/>
  <c r="R1942" i="33"/>
  <c r="R1998" i="33"/>
  <c r="R1999" i="33"/>
  <c r="S2016" i="33"/>
  <c r="T2016" i="33" s="1"/>
  <c r="R2068" i="33"/>
  <c r="S2091" i="33"/>
  <c r="S2113" i="33"/>
  <c r="T2113" i="33" s="1"/>
  <c r="R2118" i="33"/>
  <c r="R2121" i="33"/>
  <c r="R2136" i="33"/>
  <c r="R2138" i="33"/>
  <c r="S2143" i="33"/>
  <c r="T2143" i="33" s="1"/>
  <c r="V1229" i="33"/>
  <c r="V1404" i="33"/>
  <c r="S1715" i="33"/>
  <c r="T1715" i="33" s="1"/>
  <c r="S1724" i="33"/>
  <c r="T1724" i="33" s="1"/>
  <c r="S1735" i="33"/>
  <c r="T1735" i="33" s="1"/>
  <c r="S1750" i="33"/>
  <c r="T1750" i="33" s="1"/>
  <c r="R1795" i="33"/>
  <c r="S1812" i="33"/>
  <c r="T1812" i="33" s="1"/>
  <c r="R1888" i="33"/>
  <c r="S1907" i="33"/>
  <c r="T1907" i="33" s="1"/>
  <c r="X1907" i="33" s="1"/>
  <c r="R1908" i="33"/>
  <c r="S1909" i="33"/>
  <c r="T1909" i="33" s="1"/>
  <c r="X1909" i="33" s="1"/>
  <c r="Y1909" i="33" s="1"/>
  <c r="Z1909" i="33" s="1"/>
  <c r="AA1909" i="33" s="1"/>
  <c r="R1910" i="33"/>
  <c r="R1985" i="33"/>
  <c r="R1996" i="33"/>
  <c r="V1999" i="33"/>
  <c r="W1999" i="33" s="1"/>
  <c r="R2028" i="33"/>
  <c r="R2064" i="33"/>
  <c r="S2095" i="33"/>
  <c r="R2119" i="33"/>
  <c r="S2151" i="33"/>
  <c r="T2151" i="33" s="1"/>
  <c r="S18" i="33"/>
  <c r="T18" i="33" s="1"/>
  <c r="S20" i="33"/>
  <c r="T20" i="33" s="1"/>
  <c r="S35" i="33"/>
  <c r="T35" i="33" s="1"/>
  <c r="S36" i="33"/>
  <c r="T36" i="33" s="1"/>
  <c r="S52" i="33"/>
  <c r="T52" i="33" s="1"/>
  <c r="V83" i="33"/>
  <c r="V94" i="33"/>
  <c r="W94" i="33" s="1"/>
  <c r="S102" i="33"/>
  <c r="T102" i="33" s="1"/>
  <c r="V102" i="33" s="1"/>
  <c r="R102" i="33"/>
  <c r="R137" i="33"/>
  <c r="S138" i="33"/>
  <c r="T138" i="33" s="1"/>
  <c r="V138" i="33" s="1"/>
  <c r="R138" i="33"/>
  <c r="V150" i="33"/>
  <c r="S162" i="33"/>
  <c r="T162" i="33" s="1"/>
  <c r="V162" i="33" s="1"/>
  <c r="S169" i="33"/>
  <c r="T169" i="33" s="1"/>
  <c r="R169" i="33"/>
  <c r="R174" i="33"/>
  <c r="S194" i="33"/>
  <c r="T194" i="33" s="1"/>
  <c r="V194" i="33" s="1"/>
  <c r="S201" i="33"/>
  <c r="T201" i="33" s="1"/>
  <c r="R201" i="33"/>
  <c r="R206" i="33"/>
  <c r="R265" i="33"/>
  <c r="S266" i="33"/>
  <c r="T266" i="33" s="1"/>
  <c r="V266" i="33" s="1"/>
  <c r="W266" i="33" s="1"/>
  <c r="X266" i="33" s="1"/>
  <c r="S326" i="33"/>
  <c r="T326" i="33" s="1"/>
  <c r="V326" i="33" s="1"/>
  <c r="W326" i="33" s="1"/>
  <c r="R326" i="33"/>
  <c r="S376" i="33"/>
  <c r="T376" i="33" s="1"/>
  <c r="W376" i="33" s="1"/>
  <c r="R376" i="33"/>
  <c r="S390" i="33"/>
  <c r="T390" i="33" s="1"/>
  <c r="W390" i="33" s="1"/>
  <c r="R390" i="33"/>
  <c r="R397" i="33"/>
  <c r="S397" i="33"/>
  <c r="T397" i="33" s="1"/>
  <c r="W397" i="33" s="1"/>
  <c r="X397" i="33" s="1"/>
  <c r="S419" i="33"/>
  <c r="T419" i="33" s="1"/>
  <c r="W419" i="33" s="1"/>
  <c r="R419" i="33"/>
  <c r="S452" i="33"/>
  <c r="T452" i="33" s="1"/>
  <c r="X452" i="33" s="1"/>
  <c r="R452" i="33"/>
  <c r="S494" i="33"/>
  <c r="T494" i="33" s="1"/>
  <c r="X494" i="33" s="1"/>
  <c r="R494" i="33"/>
  <c r="S542" i="33"/>
  <c r="R542" i="33"/>
  <c r="R567" i="33"/>
  <c r="S567" i="33"/>
  <c r="T567" i="33" s="1"/>
  <c r="R591" i="33"/>
  <c r="S591" i="33"/>
  <c r="T591" i="33" s="1"/>
  <c r="R615" i="33"/>
  <c r="S615" i="33"/>
  <c r="T615" i="33" s="1"/>
  <c r="S682" i="33"/>
  <c r="T682" i="33" s="1"/>
  <c r="R682" i="33"/>
  <c r="S707" i="33"/>
  <c r="T707" i="33" s="1"/>
  <c r="R707" i="33"/>
  <c r="S728" i="33"/>
  <c r="T728" i="33" s="1"/>
  <c r="R728" i="33"/>
  <c r="S736" i="33"/>
  <c r="T736" i="33" s="1"/>
  <c r="R736" i="33"/>
  <c r="S763" i="33"/>
  <c r="T763" i="33" s="1"/>
  <c r="R763" i="33"/>
  <c r="S810" i="33"/>
  <c r="T810" i="33" s="1"/>
  <c r="R810" i="33"/>
  <c r="V852" i="33"/>
  <c r="T852" i="33"/>
  <c r="R366" i="33"/>
  <c r="S366" i="33"/>
  <c r="T366" i="33" s="1"/>
  <c r="W366" i="33" s="1"/>
  <c r="S375" i="33"/>
  <c r="T375" i="33" s="1"/>
  <c r="W375" i="33" s="1"/>
  <c r="R375" i="33"/>
  <c r="S566" i="33"/>
  <c r="R566" i="33"/>
  <c r="S590" i="33"/>
  <c r="R590" i="33"/>
  <c r="S614" i="33"/>
  <c r="R614" i="33"/>
  <c r="V726" i="33"/>
  <c r="T726" i="33"/>
  <c r="S747" i="33"/>
  <c r="T747" i="33" s="1"/>
  <c r="R747" i="33"/>
  <c r="R762" i="33"/>
  <c r="S762" i="33"/>
  <c r="T762" i="33" s="1"/>
  <c r="S780" i="33"/>
  <c r="R780" i="33"/>
  <c r="S804" i="33"/>
  <c r="T804" i="33" s="1"/>
  <c r="R804" i="33"/>
  <c r="S809" i="33"/>
  <c r="T809" i="33" s="1"/>
  <c r="R809" i="33"/>
  <c r="R418" i="33"/>
  <c r="S418" i="33"/>
  <c r="T418" i="33" s="1"/>
  <c r="W418" i="33" s="1"/>
  <c r="X418" i="33" s="1"/>
  <c r="S31" i="33"/>
  <c r="T31" i="33" s="1"/>
  <c r="S32" i="33"/>
  <c r="T32" i="33" s="1"/>
  <c r="V33" i="33"/>
  <c r="S40" i="33"/>
  <c r="T40" i="33" s="1"/>
  <c r="R43" i="33"/>
  <c r="S44" i="33"/>
  <c r="T44" i="33" s="1"/>
  <c r="S63" i="33"/>
  <c r="T63" i="33" s="1"/>
  <c r="S64" i="33"/>
  <c r="T64" i="33" s="1"/>
  <c r="S67" i="33"/>
  <c r="T67" i="33" s="1"/>
  <c r="S68" i="33"/>
  <c r="T68" i="33" s="1"/>
  <c r="S71" i="33"/>
  <c r="T71" i="33" s="1"/>
  <c r="S72" i="33"/>
  <c r="T72" i="33" s="1"/>
  <c r="V76" i="33"/>
  <c r="S80" i="33"/>
  <c r="T80" i="33" s="1"/>
  <c r="R80" i="33"/>
  <c r="R105" i="33"/>
  <c r="R109" i="33"/>
  <c r="R110" i="33"/>
  <c r="S122" i="33"/>
  <c r="T122" i="33" s="1"/>
  <c r="V122" i="33" s="1"/>
  <c r="V126" i="33"/>
  <c r="W126" i="33" s="1"/>
  <c r="S134" i="33"/>
  <c r="T134" i="33" s="1"/>
  <c r="V134" i="33" s="1"/>
  <c r="R134" i="33"/>
  <c r="R146" i="33"/>
  <c r="S146" i="33"/>
  <c r="T146" i="33" s="1"/>
  <c r="V146" i="33" s="1"/>
  <c r="W146" i="33" s="1"/>
  <c r="X146" i="33" s="1"/>
  <c r="S185" i="33"/>
  <c r="T185" i="33" s="1"/>
  <c r="R185" i="33"/>
  <c r="S217" i="33"/>
  <c r="T217" i="33" s="1"/>
  <c r="R217" i="33"/>
  <c r="R233" i="33"/>
  <c r="S234" i="33"/>
  <c r="T234" i="33" s="1"/>
  <c r="V234" i="33" s="1"/>
  <c r="V274" i="33"/>
  <c r="S354" i="33"/>
  <c r="T354" i="33" s="1"/>
  <c r="V354" i="33" s="1"/>
  <c r="R354" i="33"/>
  <c r="R374" i="33"/>
  <c r="S374" i="33"/>
  <c r="T374" i="33" s="1"/>
  <c r="W374" i="33" s="1"/>
  <c r="S403" i="33"/>
  <c r="T403" i="33" s="1"/>
  <c r="W403" i="33" s="1"/>
  <c r="R403" i="33"/>
  <c r="S467" i="33"/>
  <c r="T467" i="33" s="1"/>
  <c r="X467" i="33" s="1"/>
  <c r="R467" i="33"/>
  <c r="R563" i="33"/>
  <c r="S563" i="33"/>
  <c r="T563" i="33" s="1"/>
  <c r="R587" i="33"/>
  <c r="S587" i="33"/>
  <c r="T587" i="33" s="1"/>
  <c r="R611" i="33"/>
  <c r="S611" i="33"/>
  <c r="T611" i="33" s="1"/>
  <c r="S699" i="33"/>
  <c r="T699" i="33" s="1"/>
  <c r="R699" i="33"/>
  <c r="R734" i="33"/>
  <c r="S734" i="33"/>
  <c r="S740" i="33"/>
  <c r="T740" i="33" s="1"/>
  <c r="R740" i="33"/>
  <c r="S775" i="33"/>
  <c r="T775" i="33" s="1"/>
  <c r="R775" i="33"/>
  <c r="S786" i="33"/>
  <c r="T786" i="33" s="1"/>
  <c r="R786" i="33"/>
  <c r="R808" i="33"/>
  <c r="S808" i="33"/>
  <c r="T808" i="33" s="1"/>
  <c r="S812" i="33"/>
  <c r="T812" i="33" s="1"/>
  <c r="R812" i="33"/>
  <c r="S55" i="33"/>
  <c r="T55" i="33" s="1"/>
  <c r="R55" i="33"/>
  <c r="R106" i="33"/>
  <c r="V113" i="33"/>
  <c r="W113" i="33" s="1"/>
  <c r="S114" i="33"/>
  <c r="T114" i="33" s="1"/>
  <c r="V114" i="33" s="1"/>
  <c r="W114" i="33" s="1"/>
  <c r="X114" i="33" s="1"/>
  <c r="S350" i="33"/>
  <c r="T350" i="33" s="1"/>
  <c r="V350" i="33" s="1"/>
  <c r="R350" i="33"/>
  <c r="S398" i="33"/>
  <c r="T398" i="33" s="1"/>
  <c r="W398" i="33" s="1"/>
  <c r="R398" i="33"/>
  <c r="S487" i="33"/>
  <c r="T487" i="33" s="1"/>
  <c r="X487" i="33" s="1"/>
  <c r="R487" i="33"/>
  <c r="R543" i="33"/>
  <c r="S543" i="33"/>
  <c r="T543" i="33" s="1"/>
  <c r="R708" i="33"/>
  <c r="S708" i="33"/>
  <c r="T708" i="33" s="1"/>
  <c r="T774" i="33"/>
  <c r="V774" i="33"/>
  <c r="W774" i="33" s="1"/>
  <c r="T785" i="33"/>
  <c r="V785" i="33"/>
  <c r="S807" i="33"/>
  <c r="T807" i="33" s="1"/>
  <c r="R807" i="33"/>
  <c r="V846" i="33"/>
  <c r="S1011" i="33"/>
  <c r="T1011" i="33" s="1"/>
  <c r="R1011" i="33"/>
  <c r="S1057" i="33"/>
  <c r="T1057" i="33" s="1"/>
  <c r="R1057" i="33"/>
  <c r="S1100" i="33"/>
  <c r="T1100" i="33" s="1"/>
  <c r="R1100" i="33"/>
  <c r="S1199" i="33"/>
  <c r="T1199" i="33" s="1"/>
  <c r="R1199" i="33"/>
  <c r="V145" i="33"/>
  <c r="W145" i="33" s="1"/>
  <c r="V153" i="33"/>
  <c r="W153" i="33" s="1"/>
  <c r="V177" i="33"/>
  <c r="W177" i="33" s="1"/>
  <c r="V209" i="33"/>
  <c r="W209" i="33" s="1"/>
  <c r="V230" i="33"/>
  <c r="V246" i="33"/>
  <c r="V262" i="33"/>
  <c r="W262" i="33" s="1"/>
  <c r="V278" i="33"/>
  <c r="V325" i="33"/>
  <c r="V514" i="33"/>
  <c r="V674" i="33"/>
  <c r="W674" i="33" s="1"/>
  <c r="X674" i="33" s="1"/>
  <c r="V702" i="33"/>
  <c r="W702" i="33" s="1"/>
  <c r="V711" i="33"/>
  <c r="V751" i="33"/>
  <c r="V783" i="33"/>
  <c r="W783" i="33" s="1"/>
  <c r="X783" i="33" s="1"/>
  <c r="Y783" i="33" s="1"/>
  <c r="V787" i="33"/>
  <c r="V791" i="33"/>
  <c r="V792" i="33"/>
  <c r="V830" i="33"/>
  <c r="W830" i="33" s="1"/>
  <c r="R832" i="33"/>
  <c r="R833" i="33"/>
  <c r="V838" i="33"/>
  <c r="W838" i="33" s="1"/>
  <c r="R852" i="33"/>
  <c r="S876" i="33"/>
  <c r="R878" i="33"/>
  <c r="R888" i="33"/>
  <c r="V893" i="33"/>
  <c r="W893" i="33" s="1"/>
  <c r="X893" i="33" s="1"/>
  <c r="Y893" i="33" s="1"/>
  <c r="S902" i="33"/>
  <c r="T902" i="33" s="1"/>
  <c r="S940" i="33"/>
  <c r="V940" i="33" s="1"/>
  <c r="R960" i="33"/>
  <c r="R962" i="33"/>
  <c r="S964" i="33"/>
  <c r="R968" i="33"/>
  <c r="R982" i="33"/>
  <c r="S984" i="33"/>
  <c r="T984" i="33" s="1"/>
  <c r="R1001" i="33"/>
  <c r="R1010" i="33"/>
  <c r="S1010" i="33"/>
  <c r="T1010" i="33" s="1"/>
  <c r="R1016" i="33"/>
  <c r="S1016" i="33"/>
  <c r="T1016" i="33" s="1"/>
  <c r="R1024" i="33"/>
  <c r="R1026" i="33"/>
  <c r="S1044" i="33"/>
  <c r="T1044" i="33" s="1"/>
  <c r="R1056" i="33"/>
  <c r="S1056" i="33"/>
  <c r="T1056" i="33" s="1"/>
  <c r="R1081" i="33"/>
  <c r="R1082" i="33"/>
  <c r="S1086" i="33"/>
  <c r="T1086" i="33" s="1"/>
  <c r="V1086" i="33" s="1"/>
  <c r="R1091" i="33"/>
  <c r="R1092" i="33"/>
  <c r="R1094" i="33"/>
  <c r="R1097" i="33"/>
  <c r="S1099" i="33"/>
  <c r="T1099" i="33" s="1"/>
  <c r="R1099" i="33"/>
  <c r="R1116" i="33"/>
  <c r="R1147" i="33"/>
  <c r="R1183" i="33"/>
  <c r="S1226" i="33"/>
  <c r="T1226" i="33" s="1"/>
  <c r="R1226" i="33"/>
  <c r="S1242" i="33"/>
  <c r="T1242" i="33" s="1"/>
  <c r="R1242" i="33"/>
  <c r="V64" i="33"/>
  <c r="W64" i="33" s="1"/>
  <c r="V79" i="33"/>
  <c r="V166" i="33"/>
  <c r="S170" i="33"/>
  <c r="T170" i="33" s="1"/>
  <c r="V170" i="33" s="1"/>
  <c r="S181" i="33"/>
  <c r="T181" i="33" s="1"/>
  <c r="V182" i="33"/>
  <c r="V185" i="33"/>
  <c r="W185" i="33" s="1"/>
  <c r="V198" i="33"/>
  <c r="S202" i="33"/>
  <c r="T202" i="33" s="1"/>
  <c r="V202" i="33" s="1"/>
  <c r="W202" i="33" s="1"/>
  <c r="X202" i="33" s="1"/>
  <c r="S213" i="33"/>
  <c r="T213" i="33" s="1"/>
  <c r="V214" i="33"/>
  <c r="R230" i="33"/>
  <c r="R246" i="33"/>
  <c r="R262" i="33"/>
  <c r="R278" i="33"/>
  <c r="R289" i="33"/>
  <c r="R294" i="33"/>
  <c r="R305" i="33"/>
  <c r="R309" i="33"/>
  <c r="R313" i="33"/>
  <c r="R317" i="33"/>
  <c r="S330" i="33"/>
  <c r="T330" i="33" s="1"/>
  <c r="V330" i="33" s="1"/>
  <c r="W330" i="33" s="1"/>
  <c r="R334" i="33"/>
  <c r="V338" i="33"/>
  <c r="R358" i="33"/>
  <c r="R364" i="33"/>
  <c r="R411" i="33"/>
  <c r="S422" i="33"/>
  <c r="T422" i="33" s="1"/>
  <c r="W422" i="33" s="1"/>
  <c r="R423" i="33"/>
  <c r="R424" i="33"/>
  <c r="R438" i="33"/>
  <c r="R444" i="33"/>
  <c r="R458" i="33"/>
  <c r="R459" i="33"/>
  <c r="R479" i="33"/>
  <c r="R498" i="33"/>
  <c r="R499" i="33"/>
  <c r="S523" i="33"/>
  <c r="T523" i="33" s="1"/>
  <c r="R526" i="33"/>
  <c r="S527" i="33"/>
  <c r="T527" i="33" s="1"/>
  <c r="S547" i="33"/>
  <c r="T547" i="33" s="1"/>
  <c r="R550" i="33"/>
  <c r="S551" i="33"/>
  <c r="T551" i="33" s="1"/>
  <c r="S571" i="33"/>
  <c r="T571" i="33" s="1"/>
  <c r="S595" i="33"/>
  <c r="T595" i="33" s="1"/>
  <c r="R598" i="33"/>
  <c r="S599" i="33"/>
  <c r="T599" i="33" s="1"/>
  <c r="S619" i="33"/>
  <c r="T619" i="33" s="1"/>
  <c r="R634" i="33"/>
  <c r="S639" i="33"/>
  <c r="T639" i="33" s="1"/>
  <c r="R650" i="33"/>
  <c r="S655" i="33"/>
  <c r="T655" i="33" s="1"/>
  <c r="R666" i="33"/>
  <c r="V670" i="33"/>
  <c r="S671" i="33"/>
  <c r="T671" i="33" s="1"/>
  <c r="R686" i="33"/>
  <c r="S691" i="33"/>
  <c r="T691" i="33" s="1"/>
  <c r="R702" i="33"/>
  <c r="R722" i="33"/>
  <c r="S732" i="33"/>
  <c r="V737" i="33"/>
  <c r="W737" i="33" s="1"/>
  <c r="X737" i="33" s="1"/>
  <c r="Y737" i="33" s="1"/>
  <c r="V747" i="33"/>
  <c r="R748" i="33"/>
  <c r="R760" i="33"/>
  <c r="V763" i="33"/>
  <c r="R769" i="33"/>
  <c r="R795" i="33"/>
  <c r="V796" i="33"/>
  <c r="S798" i="33"/>
  <c r="S800" i="33"/>
  <c r="T800" i="33" s="1"/>
  <c r="R801" i="33"/>
  <c r="V803" i="33"/>
  <c r="R814" i="33"/>
  <c r="R828" i="33"/>
  <c r="V836" i="33"/>
  <c r="R838" i="33"/>
  <c r="R846" i="33"/>
  <c r="R858" i="33"/>
  <c r="S860" i="33"/>
  <c r="V860" i="33" s="1"/>
  <c r="V861" i="33"/>
  <c r="R872" i="33"/>
  <c r="R874" i="33"/>
  <c r="V889" i="33"/>
  <c r="R899" i="33"/>
  <c r="R916" i="33"/>
  <c r="S928" i="33"/>
  <c r="T928" i="33" s="1"/>
  <c r="R929" i="33"/>
  <c r="R930" i="33"/>
  <c r="S932" i="33"/>
  <c r="T932" i="33" s="1"/>
  <c r="V933" i="33"/>
  <c r="R934" i="33"/>
  <c r="R954" i="33"/>
  <c r="R956" i="33"/>
  <c r="V963" i="33"/>
  <c r="R992" i="33"/>
  <c r="R994" i="33"/>
  <c r="S996" i="33"/>
  <c r="V996" i="33" s="1"/>
  <c r="V1010" i="33"/>
  <c r="R1027" i="33"/>
  <c r="S1028" i="33"/>
  <c r="R1035" i="33"/>
  <c r="S1036" i="33"/>
  <c r="R1042" i="33"/>
  <c r="V1043" i="33"/>
  <c r="V1061" i="33"/>
  <c r="W1061" i="33" s="1"/>
  <c r="X1061" i="33" s="1"/>
  <c r="R1062" i="33"/>
  <c r="R1069" i="33"/>
  <c r="R1072" i="33"/>
  <c r="R1074" i="33"/>
  <c r="R1076" i="33"/>
  <c r="R1083" i="33"/>
  <c r="S1084" i="33"/>
  <c r="T1084" i="33" s="1"/>
  <c r="V1090" i="33"/>
  <c r="W1090" i="33" s="1"/>
  <c r="X1090" i="33" s="1"/>
  <c r="Y1090" i="33" s="1"/>
  <c r="Z1090" i="33" s="1"/>
  <c r="V1097" i="33"/>
  <c r="R1098" i="33"/>
  <c r="S1106" i="33"/>
  <c r="T1106" i="33" s="1"/>
  <c r="R1106" i="33"/>
  <c r="R1127" i="33"/>
  <c r="R1129" i="33"/>
  <c r="S1135" i="33"/>
  <c r="T1135" i="33" s="1"/>
  <c r="R1135" i="33"/>
  <c r="R1181" i="33"/>
  <c r="S1181" i="33"/>
  <c r="S1192" i="33"/>
  <c r="T1192" i="33" s="1"/>
  <c r="R1192" i="33"/>
  <c r="S1197" i="33"/>
  <c r="T1197" i="33" s="1"/>
  <c r="V1197" i="33" s="1"/>
  <c r="R1197" i="33"/>
  <c r="V290" i="33"/>
  <c r="S301" i="33"/>
  <c r="T301" i="33" s="1"/>
  <c r="V306" i="33"/>
  <c r="V314" i="33"/>
  <c r="S321" i="33"/>
  <c r="T321" i="33" s="1"/>
  <c r="V322" i="33"/>
  <c r="W322" i="33" s="1"/>
  <c r="R338" i="33"/>
  <c r="S362" i="33"/>
  <c r="T362" i="33" s="1"/>
  <c r="W362" i="33" s="1"/>
  <c r="R370" i="33"/>
  <c r="S371" i="33"/>
  <c r="T371" i="33" s="1"/>
  <c r="W371" i="33" s="1"/>
  <c r="S379" i="33"/>
  <c r="T379" i="33" s="1"/>
  <c r="W379" i="33" s="1"/>
  <c r="R380" i="33"/>
  <c r="S381" i="33"/>
  <c r="T381" i="33" s="1"/>
  <c r="W381" i="33" s="1"/>
  <c r="R382" i="33"/>
  <c r="R384" i="33"/>
  <c r="R406" i="33"/>
  <c r="R430" i="33"/>
  <c r="R466" i="33"/>
  <c r="R470" i="33"/>
  <c r="R476" i="33"/>
  <c r="R484" i="33"/>
  <c r="R490" i="33"/>
  <c r="R491" i="33"/>
  <c r="S506" i="33"/>
  <c r="T506" i="33" s="1"/>
  <c r="AA506" i="33" s="1"/>
  <c r="AE506" i="33" s="1"/>
  <c r="S511" i="33"/>
  <c r="T511" i="33" s="1"/>
  <c r="S513" i="33"/>
  <c r="T513" i="33" s="1"/>
  <c r="S531" i="33"/>
  <c r="T531" i="33" s="1"/>
  <c r="R534" i="33"/>
  <c r="S535" i="33"/>
  <c r="T535" i="33" s="1"/>
  <c r="S555" i="33"/>
  <c r="T555" i="33" s="1"/>
  <c r="R574" i="33"/>
  <c r="R696" i="33"/>
  <c r="V697" i="33"/>
  <c r="R700" i="33"/>
  <c r="T702" i="33"/>
  <c r="R713" i="33"/>
  <c r="R754" i="33"/>
  <c r="R756" i="33"/>
  <c r="S770" i="33"/>
  <c r="T770" i="33" s="1"/>
  <c r="R771" i="33"/>
  <c r="R796" i="33"/>
  <c r="V822" i="33"/>
  <c r="R839" i="33"/>
  <c r="S840" i="33"/>
  <c r="T840" i="33" s="1"/>
  <c r="R841" i="33"/>
  <c r="S854" i="33"/>
  <c r="V854" i="33" s="1"/>
  <c r="W854" i="33" s="1"/>
  <c r="R856" i="33"/>
  <c r="S864" i="33"/>
  <c r="T864" i="33" s="1"/>
  <c r="R865" i="33"/>
  <c r="S868" i="33"/>
  <c r="T868" i="33" s="1"/>
  <c r="R870" i="33"/>
  <c r="V878" i="33"/>
  <c r="R882" i="33"/>
  <c r="R907" i="33"/>
  <c r="V914" i="33"/>
  <c r="S924" i="33"/>
  <c r="V924" i="33" s="1"/>
  <c r="S926" i="33"/>
  <c r="T926" i="33" s="1"/>
  <c r="V929" i="33"/>
  <c r="S946" i="33"/>
  <c r="T946" i="33" s="1"/>
  <c r="R947" i="33"/>
  <c r="S952" i="33"/>
  <c r="T952" i="33" s="1"/>
  <c r="S972" i="33"/>
  <c r="V972" i="33" s="1"/>
  <c r="W972" i="33" s="1"/>
  <c r="V982" i="33"/>
  <c r="S1004" i="33"/>
  <c r="V1004" i="33" s="1"/>
  <c r="R1008" i="33"/>
  <c r="V1009" i="33"/>
  <c r="S1014" i="33"/>
  <c r="T1014" i="33" s="1"/>
  <c r="V1020" i="33"/>
  <c r="S1033" i="33"/>
  <c r="T1033" i="33" s="1"/>
  <c r="R1033" i="33"/>
  <c r="S1040" i="33"/>
  <c r="T1040" i="33" s="1"/>
  <c r="R1040" i="33"/>
  <c r="S1049" i="33"/>
  <c r="R1049" i="33"/>
  <c r="S1054" i="33"/>
  <c r="T1054" i="33" s="1"/>
  <c r="R1059" i="33"/>
  <c r="R1077" i="33"/>
  <c r="S1089" i="33"/>
  <c r="R1089" i="33"/>
  <c r="V1129" i="33"/>
  <c r="R1173" i="33"/>
  <c r="R1251" i="33"/>
  <c r="S1251" i="33"/>
  <c r="T1251" i="33" s="1"/>
  <c r="V1205" i="33"/>
  <c r="S1326" i="33"/>
  <c r="T1326" i="33" s="1"/>
  <c r="R1326" i="33"/>
  <c r="R1358" i="33"/>
  <c r="S1358" i="33"/>
  <c r="T1358" i="33" s="1"/>
  <c r="S1385" i="33"/>
  <c r="T1385" i="33" s="1"/>
  <c r="R1385" i="33"/>
  <c r="S1413" i="33"/>
  <c r="T1413" i="33" s="1"/>
  <c r="R1413" i="33"/>
  <c r="S1456" i="33"/>
  <c r="T1456" i="33" s="1"/>
  <c r="R1456" i="33"/>
  <c r="S1457" i="33"/>
  <c r="T1457" i="33" s="1"/>
  <c r="R1457" i="33"/>
  <c r="R1506" i="33"/>
  <c r="S1506" i="33"/>
  <c r="R1633" i="33"/>
  <c r="S1633" i="33"/>
  <c r="T1633" i="33" s="1"/>
  <c r="S1645" i="33"/>
  <c r="T1645" i="33" s="1"/>
  <c r="R1645" i="33"/>
  <c r="R1655" i="33"/>
  <c r="S1655" i="33"/>
  <c r="T1655" i="33" s="1"/>
  <c r="S1672" i="33"/>
  <c r="T1672" i="33" s="1"/>
  <c r="R1672" i="33"/>
  <c r="S1823" i="33"/>
  <c r="T1823" i="33" s="1"/>
  <c r="R1823" i="33"/>
  <c r="R1865" i="33"/>
  <c r="S1865" i="33"/>
  <c r="T1865" i="33" s="1"/>
  <c r="X1865" i="33" s="1"/>
  <c r="S1928" i="33"/>
  <c r="T1928" i="33" s="1"/>
  <c r="Y1928" i="33" s="1"/>
  <c r="R1928" i="33"/>
  <c r="S1944" i="33"/>
  <c r="T1944" i="33" s="1"/>
  <c r="Z1944" i="33" s="1"/>
  <c r="R1944" i="33"/>
  <c r="R1982" i="33"/>
  <c r="S1982" i="33"/>
  <c r="T1982" i="33" s="1"/>
  <c r="AA1982" i="33" s="1"/>
  <c r="AD1982" i="33" s="1"/>
  <c r="R1271" i="33"/>
  <c r="S1271" i="33"/>
  <c r="T1271" i="33" s="1"/>
  <c r="V1271" i="33" s="1"/>
  <c r="S1300" i="33"/>
  <c r="T1300" i="33" s="1"/>
  <c r="R1300" i="33"/>
  <c r="S1357" i="33"/>
  <c r="T1357" i="33" s="1"/>
  <c r="R1357" i="33"/>
  <c r="S1361" i="33"/>
  <c r="T1361" i="33" s="1"/>
  <c r="R1361" i="33"/>
  <c r="S1409" i="33"/>
  <c r="T1409" i="33" s="1"/>
  <c r="R1409" i="33"/>
  <c r="V1413" i="33"/>
  <c r="S1424" i="33"/>
  <c r="T1424" i="33" s="1"/>
  <c r="S1448" i="33"/>
  <c r="T1448" i="33" s="1"/>
  <c r="R1448" i="33"/>
  <c r="R1474" i="33"/>
  <c r="S1474" i="33"/>
  <c r="T1474" i="33" s="1"/>
  <c r="R1644" i="33"/>
  <c r="S1644" i="33"/>
  <c r="T1644" i="33" s="1"/>
  <c r="R1671" i="33"/>
  <c r="S1671" i="33"/>
  <c r="T1671" i="33" s="1"/>
  <c r="R1677" i="33"/>
  <c r="S1677" i="33"/>
  <c r="T1677" i="33" s="1"/>
  <c r="V1041" i="33"/>
  <c r="V1146" i="33"/>
  <c r="R1252" i="33"/>
  <c r="R1261" i="33"/>
  <c r="S1268" i="33"/>
  <c r="T1268" i="33" s="1"/>
  <c r="R1268" i="33"/>
  <c r="R1287" i="33"/>
  <c r="V1289" i="33"/>
  <c r="S1293" i="33"/>
  <c r="R1299" i="33"/>
  <c r="S1299" i="33"/>
  <c r="T1299" i="33" s="1"/>
  <c r="R1322" i="33"/>
  <c r="S1336" i="33"/>
  <c r="T1336" i="33" s="1"/>
  <c r="R1336" i="33"/>
  <c r="S1353" i="33"/>
  <c r="T1353" i="33" s="1"/>
  <c r="R1353" i="33"/>
  <c r="S1376" i="33"/>
  <c r="T1376" i="33" s="1"/>
  <c r="S1393" i="33"/>
  <c r="T1393" i="33" s="1"/>
  <c r="R1393" i="33"/>
  <c r="R1402" i="33"/>
  <c r="S1402" i="33"/>
  <c r="S1421" i="33"/>
  <c r="T1421" i="33" s="1"/>
  <c r="R1421" i="33"/>
  <c r="S1422" i="33"/>
  <c r="T1422" i="33" s="1"/>
  <c r="S1477" i="33"/>
  <c r="T1477" i="33" s="1"/>
  <c r="R1477" i="33"/>
  <c r="R1480" i="33"/>
  <c r="S1480" i="33"/>
  <c r="S1504" i="33"/>
  <c r="T1504" i="33" s="1"/>
  <c r="R1504" i="33"/>
  <c r="S1580" i="33"/>
  <c r="R1580" i="33"/>
  <c r="S1683" i="33"/>
  <c r="T1683" i="33" s="1"/>
  <c r="V1683" i="33" s="1"/>
  <c r="R1683" i="33"/>
  <c r="V1685" i="33"/>
  <c r="W1685" i="33" s="1"/>
  <c r="S1711" i="33"/>
  <c r="T1711" i="33" s="1"/>
  <c r="R1711" i="33"/>
  <c r="R1744" i="33"/>
  <c r="S1744" i="33"/>
  <c r="T1744" i="33" s="1"/>
  <c r="S1291" i="33"/>
  <c r="T1291" i="33" s="1"/>
  <c r="R1291" i="33"/>
  <c r="S1298" i="33"/>
  <c r="T1298" i="33" s="1"/>
  <c r="R1298" i="33"/>
  <c r="V1308" i="33"/>
  <c r="W1308" i="33" s="1"/>
  <c r="R1328" i="33"/>
  <c r="S1345" i="33"/>
  <c r="T1345" i="33" s="1"/>
  <c r="R1345" i="33"/>
  <c r="R1372" i="33"/>
  <c r="S1372" i="33"/>
  <c r="T1372" i="33" s="1"/>
  <c r="V1372" i="33" s="1"/>
  <c r="S1392" i="33"/>
  <c r="T1392" i="33" s="1"/>
  <c r="S1417" i="33"/>
  <c r="T1417" i="33" s="1"/>
  <c r="R1417" i="33"/>
  <c r="S1418" i="33"/>
  <c r="T1418" i="33" s="1"/>
  <c r="R1418" i="33"/>
  <c r="S1428" i="33"/>
  <c r="T1428" i="33" s="1"/>
  <c r="S1459" i="33"/>
  <c r="T1459" i="33" s="1"/>
  <c r="V1459" i="33" s="1"/>
  <c r="S1521" i="33"/>
  <c r="T1521" i="33" s="1"/>
  <c r="R1521" i="33"/>
  <c r="S1656" i="33"/>
  <c r="T1656" i="33" s="1"/>
  <c r="R1656" i="33"/>
  <c r="R1673" i="33"/>
  <c r="S1673" i="33"/>
  <c r="T1673" i="33" s="1"/>
  <c r="V1673" i="33" s="1"/>
  <c r="R1702" i="33"/>
  <c r="S1702" i="33"/>
  <c r="T1702" i="33" s="1"/>
  <c r="S1767" i="33"/>
  <c r="T1767" i="33" s="1"/>
  <c r="R1767" i="33"/>
  <c r="V1295" i="33"/>
  <c r="W1295" i="33" s="1"/>
  <c r="V1296" i="33"/>
  <c r="V1340" i="33"/>
  <c r="V1705" i="33"/>
  <c r="R1748" i="33"/>
  <c r="S1748" i="33"/>
  <c r="T1748" i="33" s="1"/>
  <c r="S1803" i="33"/>
  <c r="T1803" i="33" s="1"/>
  <c r="R1803" i="33"/>
  <c r="R1814" i="33"/>
  <c r="S1814" i="33"/>
  <c r="T1814" i="33" s="1"/>
  <c r="R1818" i="33"/>
  <c r="S1818" i="33"/>
  <c r="T1818" i="33" s="1"/>
  <c r="R1822" i="33"/>
  <c r="S1822" i="33"/>
  <c r="T1822" i="33" s="1"/>
  <c r="S1879" i="33"/>
  <c r="T1879" i="33" s="1"/>
  <c r="X1879" i="33" s="1"/>
  <c r="R1879" i="33"/>
  <c r="R1923" i="33"/>
  <c r="S1923" i="33"/>
  <c r="T1923" i="33" s="1"/>
  <c r="Y1923" i="33" s="1"/>
  <c r="S1965" i="33"/>
  <c r="T1965" i="33" s="1"/>
  <c r="AA1965" i="33" s="1"/>
  <c r="AD1965" i="33" s="1"/>
  <c r="R1965" i="33"/>
  <c r="S1981" i="33"/>
  <c r="T1981" i="33" s="1"/>
  <c r="AA1981" i="33" s="1"/>
  <c r="AD1981" i="33" s="1"/>
  <c r="R1981" i="33"/>
  <c r="R1728" i="33"/>
  <c r="S1728" i="33"/>
  <c r="T1728" i="33" s="1"/>
  <c r="R1802" i="33"/>
  <c r="S1802" i="33"/>
  <c r="T1802" i="33" s="1"/>
  <c r="R1878" i="33"/>
  <c r="S1878" i="33"/>
  <c r="T1878" i="33" s="1"/>
  <c r="X1878" i="33" s="1"/>
  <c r="R1917" i="33"/>
  <c r="S1917" i="33"/>
  <c r="T1917" i="33" s="1"/>
  <c r="Y1917" i="33" s="1"/>
  <c r="S1946" i="33"/>
  <c r="T1946" i="33" s="1"/>
  <c r="Z1946" i="33" s="1"/>
  <c r="R1946" i="33"/>
  <c r="R2129" i="33"/>
  <c r="S2129" i="33"/>
  <c r="T2129" i="33" s="1"/>
  <c r="X2129" i="33" s="1"/>
  <c r="R2147" i="33"/>
  <c r="S2147" i="33"/>
  <c r="T2147" i="33" s="1"/>
  <c r="V1364" i="33"/>
  <c r="V1374" i="33"/>
  <c r="S1478" i="33"/>
  <c r="T1478" i="33" s="1"/>
  <c r="S1482" i="33"/>
  <c r="S1492" i="33"/>
  <c r="T1492" i="33" s="1"/>
  <c r="R1493" i="33"/>
  <c r="R1513" i="33"/>
  <c r="S1514" i="33"/>
  <c r="T1514" i="33" s="1"/>
  <c r="V1514" i="33" s="1"/>
  <c r="W1514" i="33" s="1"/>
  <c r="X1514" i="33" s="1"/>
  <c r="Y1514" i="33" s="1"/>
  <c r="R1515" i="33"/>
  <c r="R1524" i="33"/>
  <c r="S1538" i="33"/>
  <c r="T1538" i="33" s="1"/>
  <c r="V1538" i="33" s="1"/>
  <c r="V1614" i="33"/>
  <c r="S1622" i="33"/>
  <c r="T1622" i="33" s="1"/>
  <c r="R1625" i="33"/>
  <c r="S1637" i="33"/>
  <c r="T1637" i="33" s="1"/>
  <c r="S1651" i="33"/>
  <c r="T1651" i="33" s="1"/>
  <c r="V1651" i="33" s="1"/>
  <c r="S1663" i="33"/>
  <c r="T1663" i="33" s="1"/>
  <c r="R1664" i="33"/>
  <c r="S1696" i="33"/>
  <c r="T1696" i="33" s="1"/>
  <c r="R1699" i="33"/>
  <c r="S1716" i="33"/>
  <c r="T1716" i="33" s="1"/>
  <c r="S1719" i="33"/>
  <c r="T1719" i="33" s="1"/>
  <c r="S1771" i="33"/>
  <c r="T1771" i="33" s="1"/>
  <c r="R1782" i="33"/>
  <c r="S1782" i="33"/>
  <c r="T1782" i="33" s="1"/>
  <c r="R1816" i="33"/>
  <c r="S1816" i="33"/>
  <c r="T1816" i="33" s="1"/>
  <c r="R1873" i="33"/>
  <c r="S1873" i="33"/>
  <c r="T1873" i="33" s="1"/>
  <c r="X1873" i="33" s="1"/>
  <c r="S1900" i="33"/>
  <c r="T1900" i="33" s="1"/>
  <c r="X1900" i="33" s="1"/>
  <c r="R1900" i="33"/>
  <c r="R1914" i="33"/>
  <c r="S1914" i="33"/>
  <c r="T1914" i="33" s="1"/>
  <c r="Y1914" i="33" s="1"/>
  <c r="S1937" i="33"/>
  <c r="T1937" i="33" s="1"/>
  <c r="Z1937" i="33" s="1"/>
  <c r="R1937" i="33"/>
  <c r="S1983" i="33"/>
  <c r="T1983" i="33" s="1"/>
  <c r="AA1983" i="33" s="1"/>
  <c r="AD1983" i="33" s="1"/>
  <c r="R1983" i="33"/>
  <c r="S2044" i="33"/>
  <c r="T2044" i="33" s="1"/>
  <c r="R2044" i="33"/>
  <c r="R2073" i="33"/>
  <c r="S2073" i="33"/>
  <c r="T2073" i="33" s="1"/>
  <c r="S2099" i="33"/>
  <c r="R2099" i="33"/>
  <c r="R2133" i="33"/>
  <c r="S2133" i="33"/>
  <c r="T2133" i="33" s="1"/>
  <c r="Y2133" i="33" s="1"/>
  <c r="V1759" i="33"/>
  <c r="V1769" i="33"/>
  <c r="V2121" i="33"/>
  <c r="V1799" i="33"/>
  <c r="V1811" i="33"/>
  <c r="R1886" i="33"/>
  <c r="R1892" i="33"/>
  <c r="S1903" i="33"/>
  <c r="T1903" i="33" s="1"/>
  <c r="X1903" i="33" s="1"/>
  <c r="S1904" i="33"/>
  <c r="T1904" i="33" s="1"/>
  <c r="X1904" i="33" s="1"/>
  <c r="Y1904" i="33" s="1"/>
  <c r="S1934" i="33"/>
  <c r="T1934" i="33" s="1"/>
  <c r="Z1934" i="33" s="1"/>
  <c r="R1958" i="33"/>
  <c r="S1968" i="33"/>
  <c r="T1968" i="33" s="1"/>
  <c r="AA1968" i="33" s="1"/>
  <c r="AD1968" i="33" s="1"/>
  <c r="S1984" i="33"/>
  <c r="T1984" i="33" s="1"/>
  <c r="AA1984" i="33" s="1"/>
  <c r="AD1984" i="33" s="1"/>
  <c r="T753" i="33"/>
  <c r="V753" i="33"/>
  <c r="W753" i="33" s="1"/>
  <c r="V70" i="33"/>
  <c r="V779" i="33"/>
  <c r="V820" i="33"/>
  <c r="W820" i="33" s="1"/>
  <c r="X820" i="33" s="1"/>
  <c r="Y820" i="33" s="1"/>
  <c r="V977" i="33"/>
  <c r="V981" i="33"/>
  <c r="T1046" i="33"/>
  <c r="T1506" i="33"/>
  <c r="V1506" i="33" s="1"/>
  <c r="W1506" i="33" s="1"/>
  <c r="T1297" i="33"/>
  <c r="V1297" i="33" s="1"/>
  <c r="W1297" i="33" s="1"/>
  <c r="V43" i="33"/>
  <c r="W43" i="33" s="1"/>
  <c r="X43" i="33" s="1"/>
  <c r="V60" i="33"/>
  <c r="W60" i="33" s="1"/>
  <c r="X60" i="33" s="1"/>
  <c r="V62" i="33"/>
  <c r="V97" i="33"/>
  <c r="W97" i="33" s="1"/>
  <c r="V105" i="33"/>
  <c r="W105" i="33" s="1"/>
  <c r="V161" i="33"/>
  <c r="W161" i="33" s="1"/>
  <c r="V189" i="33"/>
  <c r="W189" i="33" s="1"/>
  <c r="V225" i="33"/>
  <c r="W225" i="33" s="1"/>
  <c r="V241" i="33"/>
  <c r="W241" i="33" s="1"/>
  <c r="V253" i="33"/>
  <c r="W253" i="33" s="1"/>
  <c r="V257" i="33"/>
  <c r="W257" i="33" s="1"/>
  <c r="V269" i="33"/>
  <c r="W269" i="33" s="1"/>
  <c r="V273" i="33"/>
  <c r="W273" i="33" s="1"/>
  <c r="V289" i="33"/>
  <c r="W289" i="33" s="1"/>
  <c r="V305" i="33"/>
  <c r="W305" i="33" s="1"/>
  <c r="V313" i="33"/>
  <c r="W313" i="33" s="1"/>
  <c r="V321" i="33"/>
  <c r="V678" i="33"/>
  <c r="V771" i="33"/>
  <c r="W771" i="33" s="1"/>
  <c r="V832" i="33"/>
  <c r="V865" i="33"/>
  <c r="V872" i="33"/>
  <c r="W872" i="33" s="1"/>
  <c r="X872" i="33" s="1"/>
  <c r="Y872" i="33" s="1"/>
  <c r="V881" i="33"/>
  <c r="V883" i="33"/>
  <c r="V905" i="33"/>
  <c r="V909" i="33"/>
  <c r="W909" i="33" s="1"/>
  <c r="V910" i="33"/>
  <c r="W910" i="33" s="1"/>
  <c r="X910" i="33" s="1"/>
  <c r="V920" i="33"/>
  <c r="W920" i="33" s="1"/>
  <c r="V925" i="33"/>
  <c r="V926" i="33"/>
  <c r="W926" i="33" s="1"/>
  <c r="V945" i="33"/>
  <c r="W945" i="33" s="1"/>
  <c r="V946" i="33"/>
  <c r="V949" i="33"/>
  <c r="T972" i="33"/>
  <c r="V1027" i="33"/>
  <c r="W1027" i="33" s="1"/>
  <c r="V1035" i="33"/>
  <c r="V1135" i="33"/>
  <c r="W1135" i="33" s="1"/>
  <c r="V1194" i="33"/>
  <c r="V66" i="33"/>
  <c r="W66" i="33" s="1"/>
  <c r="V78" i="33"/>
  <c r="V80" i="33"/>
  <c r="V281" i="33"/>
  <c r="W281" i="33" s="1"/>
  <c r="V297" i="33"/>
  <c r="W297" i="33" s="1"/>
  <c r="V739" i="33"/>
  <c r="T759" i="33"/>
  <c r="V759" i="33"/>
  <c r="V795" i="33"/>
  <c r="W795" i="33" s="1"/>
  <c r="X795" i="33" s="1"/>
  <c r="V833" i="33"/>
  <c r="V851" i="33"/>
  <c r="V1192" i="33"/>
  <c r="V1612" i="33"/>
  <c r="W1612" i="33" s="1"/>
  <c r="X1612" i="33" s="1"/>
  <c r="V1709" i="33"/>
  <c r="V634" i="33"/>
  <c r="V650" i="33"/>
  <c r="V666" i="33"/>
  <c r="W666" i="33" s="1"/>
  <c r="X666" i="33" s="1"/>
  <c r="V686" i="33"/>
  <c r="V696" i="33"/>
  <c r="V748" i="33"/>
  <c r="V758" i="33"/>
  <c r="V761" i="33"/>
  <c r="V766" i="33"/>
  <c r="W766" i="33" s="1"/>
  <c r="V814" i="33"/>
  <c r="V827" i="33"/>
  <c r="V899" i="33"/>
  <c r="V901" i="33"/>
  <c r="V944" i="33"/>
  <c r="V947" i="33"/>
  <c r="W947" i="33" s="1"/>
  <c r="X947" i="33" s="1"/>
  <c r="V971" i="33"/>
  <c r="V979" i="33"/>
  <c r="V1069" i="33"/>
  <c r="V1073" i="33"/>
  <c r="W1073" i="33" s="1"/>
  <c r="X1073" i="33" s="1"/>
  <c r="Y1073" i="33" s="1"/>
  <c r="V1075" i="33"/>
  <c r="V1081" i="33"/>
  <c r="V1098" i="33"/>
  <c r="W1098" i="33" s="1"/>
  <c r="T1127" i="33"/>
  <c r="V1156" i="33"/>
  <c r="V1188" i="33"/>
  <c r="V1304" i="33"/>
  <c r="W1304" i="33" s="1"/>
  <c r="X1304" i="33" s="1"/>
  <c r="V1322" i="33"/>
  <c r="V1341" i="33"/>
  <c r="V1351" i="33"/>
  <c r="V1458" i="33"/>
  <c r="V1523" i="33"/>
  <c r="V1621" i="33"/>
  <c r="V1688" i="33"/>
  <c r="V1727" i="33"/>
  <c r="V1753" i="33"/>
  <c r="V1077" i="33"/>
  <c r="W1077" i="33" s="1"/>
  <c r="X1077" i="33" s="1"/>
  <c r="V1082" i="33"/>
  <c r="W1082" i="33" s="1"/>
  <c r="V1121" i="33"/>
  <c r="W1121" i="33" s="1"/>
  <c r="V1164" i="33"/>
  <c r="V1168" i="33"/>
  <c r="W1168" i="33" s="1"/>
  <c r="V1169" i="33"/>
  <c r="V1200" i="33"/>
  <c r="V1237" i="33"/>
  <c r="V1258" i="33"/>
  <c r="W1258" i="33" s="1"/>
  <c r="X1258" i="33" s="1"/>
  <c r="V1260" i="33"/>
  <c r="V1264" i="33"/>
  <c r="V1301" i="33"/>
  <c r="V1426" i="33"/>
  <c r="V1429" i="33"/>
  <c r="V1462" i="33"/>
  <c r="V1501" i="33"/>
  <c r="V1503" i="33"/>
  <c r="W1503" i="33" s="1"/>
  <c r="X1503" i="33" s="1"/>
  <c r="V1508" i="33"/>
  <c r="V1513" i="33"/>
  <c r="V1725" i="33"/>
  <c r="V1743" i="33"/>
  <c r="W1743" i="33" s="1"/>
  <c r="X1743" i="33" s="1"/>
  <c r="V1773" i="33"/>
  <c r="V2115" i="33"/>
  <c r="V2151" i="33"/>
  <c r="AG199" i="30"/>
  <c r="AG198" i="30"/>
  <c r="AH201" i="30"/>
  <c r="AG201" i="30"/>
  <c r="AH169" i="30"/>
  <c r="AG169" i="30"/>
  <c r="AH202" i="30"/>
  <c r="AG202" i="30"/>
  <c r="AH203" i="30"/>
  <c r="AG203" i="30"/>
  <c r="AH175" i="30"/>
  <c r="AG175" i="30"/>
  <c r="AH209" i="30"/>
  <c r="AG209" i="30"/>
  <c r="AH197" i="30"/>
  <c r="AH206" i="30"/>
  <c r="AG206" i="30"/>
  <c r="AE196" i="30"/>
  <c r="AH196" i="30" s="1"/>
  <c r="AE205" i="30"/>
  <c r="AD200" i="30"/>
  <c r="S27" i="33"/>
  <c r="T27" i="33" s="1"/>
  <c r="V68" i="33"/>
  <c r="W68" i="33" s="1"/>
  <c r="V125" i="33"/>
  <c r="W125" i="33" s="1"/>
  <c r="R16" i="33"/>
  <c r="S16" i="33"/>
  <c r="T16" i="33" s="1"/>
  <c r="V44" i="33"/>
  <c r="W44" i="33" s="1"/>
  <c r="V47" i="33"/>
  <c r="V51" i="33"/>
  <c r="W51" i="33" s="1"/>
  <c r="V53" i="33"/>
  <c r="R59" i="33"/>
  <c r="S59" i="33"/>
  <c r="T59" i="33" s="1"/>
  <c r="V72" i="33"/>
  <c r="W72" i="33" s="1"/>
  <c r="V75" i="33"/>
  <c r="W75" i="33" s="1"/>
  <c r="X75" i="33" s="1"/>
  <c r="R76" i="33"/>
  <c r="R87" i="33"/>
  <c r="R118" i="33"/>
  <c r="S130" i="33"/>
  <c r="T130" i="33" s="1"/>
  <c r="V130" i="33" s="1"/>
  <c r="W130" i="33" s="1"/>
  <c r="V133" i="33"/>
  <c r="W133" i="33" s="1"/>
  <c r="V137" i="33"/>
  <c r="W137" i="33" s="1"/>
  <c r="V141" i="33"/>
  <c r="W141" i="33" s="1"/>
  <c r="V142" i="33"/>
  <c r="W142" i="33" s="1"/>
  <c r="X142" i="33" s="1"/>
  <c r="S149" i="33"/>
  <c r="T149" i="33" s="1"/>
  <c r="R153" i="33"/>
  <c r="S178" i="33"/>
  <c r="T178" i="33" s="1"/>
  <c r="V178" i="33" s="1"/>
  <c r="W178" i="33" s="1"/>
  <c r="X178" i="33" s="1"/>
  <c r="S186" i="33"/>
  <c r="T186" i="33" s="1"/>
  <c r="V186" i="33" s="1"/>
  <c r="S197" i="33"/>
  <c r="T197" i="33" s="1"/>
  <c r="S205" i="33"/>
  <c r="T205" i="33" s="1"/>
  <c r="S229" i="33"/>
  <c r="T229" i="33" s="1"/>
  <c r="R229" i="33"/>
  <c r="V237" i="33"/>
  <c r="W237" i="33" s="1"/>
  <c r="S258" i="33"/>
  <c r="T258" i="33" s="1"/>
  <c r="V258" i="33" s="1"/>
  <c r="W258" i="33" s="1"/>
  <c r="R258" i="33"/>
  <c r="V642" i="33"/>
  <c r="V658" i="33"/>
  <c r="V782" i="33"/>
  <c r="V55" i="33"/>
  <c r="W55" i="33" s="1"/>
  <c r="S74" i="33"/>
  <c r="T74" i="33" s="1"/>
  <c r="R74" i="33"/>
  <c r="V233" i="33"/>
  <c r="W233" i="33" s="1"/>
  <c r="S245" i="33"/>
  <c r="T245" i="33" s="1"/>
  <c r="R245" i="33"/>
  <c r="V646" i="33"/>
  <c r="V662" i="33"/>
  <c r="V93" i="33"/>
  <c r="W93" i="33" s="1"/>
  <c r="R14" i="33"/>
  <c r="S14" i="33"/>
  <c r="T14" i="33" s="1"/>
  <c r="V18" i="33"/>
  <c r="W18" i="33" s="1"/>
  <c r="X18" i="33" s="1"/>
  <c r="S24" i="33"/>
  <c r="T24" i="33" s="1"/>
  <c r="R28" i="33"/>
  <c r="S28" i="33"/>
  <c r="T28" i="33" s="1"/>
  <c r="R93" i="33"/>
  <c r="S98" i="33"/>
  <c r="T98" i="33" s="1"/>
  <c r="V98" i="33" s="1"/>
  <c r="W98" i="33" s="1"/>
  <c r="V101" i="33"/>
  <c r="W101" i="33" s="1"/>
  <c r="V109" i="33"/>
  <c r="W109" i="33" s="1"/>
  <c r="V110" i="33"/>
  <c r="W110" i="33" s="1"/>
  <c r="X110" i="33" s="1"/>
  <c r="S117" i="33"/>
  <c r="T117" i="33" s="1"/>
  <c r="R121" i="33"/>
  <c r="R150" i="33"/>
  <c r="S154" i="33"/>
  <c r="T154" i="33" s="1"/>
  <c r="V154" i="33" s="1"/>
  <c r="W154" i="33" s="1"/>
  <c r="S165" i="33"/>
  <c r="T165" i="33" s="1"/>
  <c r="S173" i="33"/>
  <c r="T173" i="33" s="1"/>
  <c r="S210" i="33"/>
  <c r="T210" i="33" s="1"/>
  <c r="V210" i="33" s="1"/>
  <c r="S218" i="33"/>
  <c r="T218" i="33" s="1"/>
  <c r="V218" i="33" s="1"/>
  <c r="W218" i="33" s="1"/>
  <c r="S226" i="33"/>
  <c r="T226" i="33" s="1"/>
  <c r="V226" i="33" s="1"/>
  <c r="W226" i="33" s="1"/>
  <c r="R226" i="33"/>
  <c r="V249" i="33"/>
  <c r="W249" i="33" s="1"/>
  <c r="S261" i="33"/>
  <c r="T261" i="33" s="1"/>
  <c r="R261" i="33"/>
  <c r="R56" i="33"/>
  <c r="S56" i="33"/>
  <c r="T56" i="33" s="1"/>
  <c r="V118" i="33"/>
  <c r="V157" i="33"/>
  <c r="W157" i="33" s="1"/>
  <c r="V221" i="33"/>
  <c r="W221" i="33" s="1"/>
  <c r="S242" i="33"/>
  <c r="T242" i="33" s="1"/>
  <c r="V242" i="33" s="1"/>
  <c r="W242" i="33" s="1"/>
  <c r="X242" i="33" s="1"/>
  <c r="R242" i="33"/>
  <c r="V265" i="33"/>
  <c r="W265" i="33" s="1"/>
  <c r="V716" i="33"/>
  <c r="R274" i="33"/>
  <c r="R277" i="33"/>
  <c r="R290" i="33"/>
  <c r="R293" i="33"/>
  <c r="R322" i="33"/>
  <c r="R346" i="33"/>
  <c r="R363" i="33"/>
  <c r="R378" i="33"/>
  <c r="R387" i="33"/>
  <c r="R400" i="33"/>
  <c r="R402" i="33"/>
  <c r="R407" i="33"/>
  <c r="R408" i="33"/>
  <c r="R412" i="33"/>
  <c r="S413" i="33"/>
  <c r="T413" i="33" s="1"/>
  <c r="W413" i="33" s="1"/>
  <c r="R414" i="33"/>
  <c r="R426" i="33"/>
  <c r="R431" i="33"/>
  <c r="R443" i="33"/>
  <c r="R446" i="33"/>
  <c r="R450" i="33"/>
  <c r="R468" i="33"/>
  <c r="R471" i="33"/>
  <c r="R474" i="33"/>
  <c r="R483" i="33"/>
  <c r="R486" i="33"/>
  <c r="R492" i="33"/>
  <c r="R495" i="33"/>
  <c r="R505" i="33"/>
  <c r="R507" i="33"/>
  <c r="R512" i="33"/>
  <c r="R522" i="33"/>
  <c r="R530" i="33"/>
  <c r="R538" i="33"/>
  <c r="R546" i="33"/>
  <c r="R554" i="33"/>
  <c r="R562" i="33"/>
  <c r="R570" i="33"/>
  <c r="R578" i="33"/>
  <c r="R586" i="33"/>
  <c r="R594" i="33"/>
  <c r="R602" i="33"/>
  <c r="R610" i="33"/>
  <c r="R618" i="33"/>
  <c r="R626" i="33"/>
  <c r="S635" i="33"/>
  <c r="T635" i="33" s="1"/>
  <c r="R642" i="33"/>
  <c r="S651" i="33"/>
  <c r="T651" i="33" s="1"/>
  <c r="R658" i="33"/>
  <c r="S667" i="33"/>
  <c r="T667" i="33" s="1"/>
  <c r="S675" i="33"/>
  <c r="T675" i="33" s="1"/>
  <c r="S690" i="33"/>
  <c r="T690" i="33" s="1"/>
  <c r="S694" i="33"/>
  <c r="R704" i="33"/>
  <c r="S705" i="33"/>
  <c r="T705" i="33" s="1"/>
  <c r="R705" i="33"/>
  <c r="V708" i="33"/>
  <c r="W708" i="33" s="1"/>
  <c r="X708" i="33" s="1"/>
  <c r="V714" i="33"/>
  <c r="W714" i="33" s="1"/>
  <c r="R716" i="33"/>
  <c r="V719" i="33"/>
  <c r="W719" i="33" s="1"/>
  <c r="R720" i="33"/>
  <c r="R724" i="33"/>
  <c r="R730" i="33"/>
  <c r="V735" i="33"/>
  <c r="W735" i="33" s="1"/>
  <c r="V740" i="33"/>
  <c r="W740" i="33" s="1"/>
  <c r="X740" i="33" s="1"/>
  <c r="R743" i="33"/>
  <c r="S745" i="33"/>
  <c r="T745" i="33" s="1"/>
  <c r="R745" i="33"/>
  <c r="S746" i="33"/>
  <c r="T746" i="33" s="1"/>
  <c r="S750" i="33"/>
  <c r="T750" i="33" s="1"/>
  <c r="R758" i="33"/>
  <c r="V760" i="33"/>
  <c r="W760" i="33" s="1"/>
  <c r="R764" i="33"/>
  <c r="S768" i="33"/>
  <c r="R776" i="33"/>
  <c r="R782" i="33"/>
  <c r="R787" i="33"/>
  <c r="V790" i="33"/>
  <c r="V799" i="33"/>
  <c r="W799" i="33" s="1"/>
  <c r="X799" i="33" s="1"/>
  <c r="Y799" i="33" s="1"/>
  <c r="R802" i="33"/>
  <c r="R806" i="33"/>
  <c r="V807" i="33"/>
  <c r="S811" i="33"/>
  <c r="T811" i="33" s="1"/>
  <c r="R811" i="33"/>
  <c r="V812" i="33"/>
  <c r="R819" i="33"/>
  <c r="V824" i="33"/>
  <c r="W824" i="33" s="1"/>
  <c r="R826" i="33"/>
  <c r="S843" i="33"/>
  <c r="T843" i="33" s="1"/>
  <c r="R843" i="33"/>
  <c r="S862" i="33"/>
  <c r="R862" i="33"/>
  <c r="S867" i="33"/>
  <c r="T867" i="33" s="1"/>
  <c r="R867" i="33"/>
  <c r="S873" i="33"/>
  <c r="R873" i="33"/>
  <c r="S875" i="33"/>
  <c r="T875" i="33" s="1"/>
  <c r="R875" i="33"/>
  <c r="V876" i="33"/>
  <c r="W876" i="33" s="1"/>
  <c r="T876" i="33"/>
  <c r="R890" i="33"/>
  <c r="S890" i="33"/>
  <c r="T890" i="33" s="1"/>
  <c r="V902" i="33"/>
  <c r="W902" i="33" s="1"/>
  <c r="V309" i="33"/>
  <c r="W309" i="33" s="1"/>
  <c r="V317" i="33"/>
  <c r="W317" i="33" s="1"/>
  <c r="S698" i="33"/>
  <c r="T698" i="33" s="1"/>
  <c r="V703" i="33"/>
  <c r="W703" i="33" s="1"/>
  <c r="X703" i="33" s="1"/>
  <c r="Y703" i="33" s="1"/>
  <c r="R711" i="33"/>
  <c r="S712" i="33"/>
  <c r="R726" i="33"/>
  <c r="R737" i="33"/>
  <c r="S738" i="33"/>
  <c r="T738" i="33" s="1"/>
  <c r="V742" i="33"/>
  <c r="V743" i="33"/>
  <c r="W743" i="33" s="1"/>
  <c r="X743" i="33" s="1"/>
  <c r="Y743" i="33" s="1"/>
  <c r="R744" i="33"/>
  <c r="S755" i="33"/>
  <c r="T755" i="33" s="1"/>
  <c r="R755" i="33"/>
  <c r="V767" i="33"/>
  <c r="V772" i="33"/>
  <c r="W772" i="33" s="1"/>
  <c r="R774" i="33"/>
  <c r="S794" i="33"/>
  <c r="T794" i="33" s="1"/>
  <c r="R803" i="33"/>
  <c r="T806" i="33"/>
  <c r="S815" i="33"/>
  <c r="T815" i="33" s="1"/>
  <c r="R815" i="33"/>
  <c r="R824" i="33"/>
  <c r="R827" i="33"/>
  <c r="R834" i="33"/>
  <c r="S844" i="33"/>
  <c r="T854" i="33"/>
  <c r="S859" i="33"/>
  <c r="T859" i="33" s="1"/>
  <c r="R859" i="33"/>
  <c r="V158" i="33"/>
  <c r="W158" i="33" s="1"/>
  <c r="X158" i="33" s="1"/>
  <c r="V174" i="33"/>
  <c r="W174" i="33" s="1"/>
  <c r="X174" i="33" s="1"/>
  <c r="V190" i="33"/>
  <c r="V206" i="33"/>
  <c r="W206" i="33" s="1"/>
  <c r="V222" i="33"/>
  <c r="W222" i="33" s="1"/>
  <c r="V238" i="33"/>
  <c r="W238" i="33" s="1"/>
  <c r="X238" i="33" s="1"/>
  <c r="V254" i="33"/>
  <c r="W254" i="33" s="1"/>
  <c r="V270" i="33"/>
  <c r="W270" i="33" s="1"/>
  <c r="X270" i="33" s="1"/>
  <c r="V277" i="33"/>
  <c r="W277" i="33" s="1"/>
  <c r="V286" i="33"/>
  <c r="V293" i="33"/>
  <c r="W293" i="33" s="1"/>
  <c r="V302" i="33"/>
  <c r="V310" i="33"/>
  <c r="V318" i="33"/>
  <c r="W318" i="33" s="1"/>
  <c r="X318" i="33" s="1"/>
  <c r="S319" i="33"/>
  <c r="T319" i="33" s="1"/>
  <c r="S323" i="33"/>
  <c r="T323" i="33" s="1"/>
  <c r="R325" i="33"/>
  <c r="S365" i="33"/>
  <c r="T365" i="33" s="1"/>
  <c r="W365" i="33" s="1"/>
  <c r="X365" i="33" s="1"/>
  <c r="Y365" i="33" s="1"/>
  <c r="Z365" i="33" s="1"/>
  <c r="R391" i="33"/>
  <c r="R392" i="33"/>
  <c r="R396" i="33"/>
  <c r="R416" i="33"/>
  <c r="R436" i="33"/>
  <c r="R439" i="33"/>
  <c r="R442" i="33"/>
  <c r="R451" i="33"/>
  <c r="R454" i="33"/>
  <c r="R460" i="33"/>
  <c r="R463" i="33"/>
  <c r="R475" i="33"/>
  <c r="R478" i="33"/>
  <c r="R482" i="33"/>
  <c r="R500" i="33"/>
  <c r="V704" i="33"/>
  <c r="W704" i="33" s="1"/>
  <c r="S715" i="33"/>
  <c r="T715" i="33" s="1"/>
  <c r="R715" i="33"/>
  <c r="S723" i="33"/>
  <c r="T723" i="33" s="1"/>
  <c r="R723" i="33"/>
  <c r="V788" i="33"/>
  <c r="V810" i="33"/>
  <c r="W810" i="33" s="1"/>
  <c r="R835" i="33"/>
  <c r="T838" i="33"/>
  <c r="V843" i="33"/>
  <c r="V856" i="33"/>
  <c r="W856" i="33" s="1"/>
  <c r="V870" i="33"/>
  <c r="W870" i="33" s="1"/>
  <c r="X870" i="33" s="1"/>
  <c r="R683" i="33"/>
  <c r="S683" i="33"/>
  <c r="T683" i="33" s="1"/>
  <c r="S731" i="33"/>
  <c r="T731" i="33" s="1"/>
  <c r="R731" i="33"/>
  <c r="S847" i="33"/>
  <c r="T847" i="33" s="1"/>
  <c r="R847" i="33"/>
  <c r="R880" i="33"/>
  <c r="S880" i="33"/>
  <c r="S900" i="33"/>
  <c r="R900" i="33"/>
  <c r="V718" i="33"/>
  <c r="W718" i="33" s="1"/>
  <c r="V728" i="33"/>
  <c r="W728" i="33" s="1"/>
  <c r="V729" i="33"/>
  <c r="V777" i="33"/>
  <c r="V818" i="33"/>
  <c r="V850" i="33"/>
  <c r="W850" i="33" s="1"/>
  <c r="R883" i="33"/>
  <c r="V888" i="33"/>
  <c r="W888" i="33" s="1"/>
  <c r="R892" i="33"/>
  <c r="S897" i="33"/>
  <c r="T897" i="33" s="1"/>
  <c r="R897" i="33"/>
  <c r="S898" i="33"/>
  <c r="T898" i="33" s="1"/>
  <c r="V912" i="33"/>
  <c r="W912" i="33" s="1"/>
  <c r="V913" i="33"/>
  <c r="R914" i="33"/>
  <c r="R920" i="33"/>
  <c r="V923" i="33"/>
  <c r="W923" i="33" s="1"/>
  <c r="V931" i="33"/>
  <c r="V936" i="33"/>
  <c r="V937" i="33"/>
  <c r="R938" i="33"/>
  <c r="S955" i="33"/>
  <c r="T955" i="33" s="1"/>
  <c r="R955" i="33"/>
  <c r="V961" i="33"/>
  <c r="R963" i="33"/>
  <c r="R971" i="33"/>
  <c r="V976" i="33"/>
  <c r="S990" i="33"/>
  <c r="R990" i="33"/>
  <c r="T1001" i="33"/>
  <c r="V1001" i="33"/>
  <c r="S1002" i="33"/>
  <c r="T1002" i="33" s="1"/>
  <c r="R1002" i="33"/>
  <c r="S1019" i="33"/>
  <c r="T1019" i="33" s="1"/>
  <c r="R1019" i="33"/>
  <c r="V1025" i="33"/>
  <c r="W1025" i="33" s="1"/>
  <c r="X1025" i="33" s="1"/>
  <c r="S1067" i="33"/>
  <c r="T1067" i="33" s="1"/>
  <c r="R1067" i="33"/>
  <c r="S1070" i="33"/>
  <c r="R1070" i="33"/>
  <c r="S1093" i="33"/>
  <c r="T1093" i="33" s="1"/>
  <c r="R1093" i="33"/>
  <c r="S1096" i="33"/>
  <c r="T1096" i="33" s="1"/>
  <c r="R1096" i="33"/>
  <c r="S1107" i="33"/>
  <c r="T1107" i="33" s="1"/>
  <c r="R1107" i="33"/>
  <c r="R1133" i="33"/>
  <c r="S1133" i="33"/>
  <c r="S1136" i="33"/>
  <c r="T1136" i="33" s="1"/>
  <c r="R1136" i="33"/>
  <c r="R1149" i="33"/>
  <c r="S1149" i="33"/>
  <c r="V906" i="33"/>
  <c r="S948" i="33"/>
  <c r="V948" i="33" s="1"/>
  <c r="R948" i="33"/>
  <c r="S966" i="33"/>
  <c r="R966" i="33"/>
  <c r="S974" i="33"/>
  <c r="R974" i="33"/>
  <c r="S1012" i="33"/>
  <c r="V1012" i="33" s="1"/>
  <c r="R1012" i="33"/>
  <c r="S1030" i="33"/>
  <c r="R1030" i="33"/>
  <c r="S1034" i="33"/>
  <c r="T1034" i="33" s="1"/>
  <c r="R1034" i="33"/>
  <c r="S1048" i="33"/>
  <c r="T1048" i="33" s="1"/>
  <c r="R1048" i="33"/>
  <c r="S1065" i="33"/>
  <c r="T1065" i="33" s="1"/>
  <c r="R1065" i="33"/>
  <c r="S1085" i="33"/>
  <c r="T1085" i="33" s="1"/>
  <c r="R1085" i="33"/>
  <c r="S1088" i="33"/>
  <c r="T1088" i="33" s="1"/>
  <c r="R1088" i="33"/>
  <c r="R1104" i="33"/>
  <c r="S1104" i="33"/>
  <c r="T1104" i="33" s="1"/>
  <c r="S1117" i="33"/>
  <c r="T1117" i="33" s="1"/>
  <c r="R1117" i="33"/>
  <c r="T1119" i="33"/>
  <c r="V1119" i="33" s="1"/>
  <c r="W1119" i="33" s="1"/>
  <c r="X1119" i="33" s="1"/>
  <c r="Y1119" i="33" s="1"/>
  <c r="R1141" i="33"/>
  <c r="S1141" i="33"/>
  <c r="S1153" i="33"/>
  <c r="T1153" i="33" s="1"/>
  <c r="R1153" i="33"/>
  <c r="S1177" i="33"/>
  <c r="T1177" i="33" s="1"/>
  <c r="R1177" i="33"/>
  <c r="S1265" i="33"/>
  <c r="T1265" i="33" s="1"/>
  <c r="R1265" i="33"/>
  <c r="V857" i="33"/>
  <c r="V864" i="33"/>
  <c r="V884" i="33"/>
  <c r="W884" i="33" s="1"/>
  <c r="R906" i="33"/>
  <c r="R908" i="33"/>
  <c r="S918" i="33"/>
  <c r="V921" i="33"/>
  <c r="R923" i="33"/>
  <c r="R931" i="33"/>
  <c r="R939" i="33"/>
  <c r="V952" i="33"/>
  <c r="W952" i="33" s="1"/>
  <c r="S958" i="33"/>
  <c r="R958" i="33"/>
  <c r="T969" i="33"/>
  <c r="V969" i="33"/>
  <c r="S970" i="33"/>
  <c r="T970" i="33" s="1"/>
  <c r="R970" i="33"/>
  <c r="S987" i="33"/>
  <c r="T987" i="33" s="1"/>
  <c r="R987" i="33"/>
  <c r="V993" i="33"/>
  <c r="R995" i="33"/>
  <c r="R1003" i="33"/>
  <c r="V1016" i="33"/>
  <c r="W1016" i="33" s="1"/>
  <c r="S1022" i="33"/>
  <c r="R1022" i="33"/>
  <c r="S1053" i="33"/>
  <c r="T1053" i="33" s="1"/>
  <c r="R1053" i="33"/>
  <c r="S1058" i="33"/>
  <c r="T1058" i="33" s="1"/>
  <c r="R1058" i="33"/>
  <c r="S1060" i="33"/>
  <c r="T1060" i="33" s="1"/>
  <c r="R1060" i="33"/>
  <c r="S1080" i="33"/>
  <c r="T1080" i="33" s="1"/>
  <c r="R1080" i="33"/>
  <c r="S1145" i="33"/>
  <c r="T1145" i="33" s="1"/>
  <c r="R1145" i="33"/>
  <c r="S1152" i="33"/>
  <c r="T1152" i="33" s="1"/>
  <c r="R1152" i="33"/>
  <c r="S1167" i="33"/>
  <c r="T1167" i="33" s="1"/>
  <c r="R1167" i="33"/>
  <c r="S1171" i="33"/>
  <c r="T1171" i="33" s="1"/>
  <c r="V1171" i="33" s="1"/>
  <c r="R1171" i="33"/>
  <c r="V869" i="33"/>
  <c r="V874" i="33"/>
  <c r="V877" i="33"/>
  <c r="W877" i="33" s="1"/>
  <c r="X877" i="33" s="1"/>
  <c r="V885" i="33"/>
  <c r="V892" i="33"/>
  <c r="V894" i="33"/>
  <c r="T908" i="33"/>
  <c r="S915" i="33"/>
  <c r="T915" i="33" s="1"/>
  <c r="R915" i="33"/>
  <c r="V917" i="33"/>
  <c r="V932" i="33"/>
  <c r="W932" i="33" s="1"/>
  <c r="X932" i="33" s="1"/>
  <c r="R937" i="33"/>
  <c r="V939" i="33"/>
  <c r="S942" i="33"/>
  <c r="R942" i="33"/>
  <c r="V950" i="33"/>
  <c r="R969" i="33"/>
  <c r="R976" i="33"/>
  <c r="V978" i="33"/>
  <c r="W978" i="33" s="1"/>
  <c r="S980" i="33"/>
  <c r="V980" i="33" s="1"/>
  <c r="R980" i="33"/>
  <c r="R986" i="33"/>
  <c r="V995" i="33"/>
  <c r="W995" i="33" s="1"/>
  <c r="S998" i="33"/>
  <c r="R998" i="33"/>
  <c r="V1003" i="33"/>
  <c r="W1003" i="33" s="1"/>
  <c r="T1004" i="33"/>
  <c r="S1006" i="33"/>
  <c r="R1006" i="33"/>
  <c r="S1038" i="33"/>
  <c r="R1038" i="33"/>
  <c r="V1050" i="33"/>
  <c r="V1062" i="33"/>
  <c r="S1102" i="33"/>
  <c r="T1102" i="33" s="1"/>
  <c r="V1102" i="33" s="1"/>
  <c r="W1102" i="33" s="1"/>
  <c r="X1102" i="33" s="1"/>
  <c r="Y1102" i="33" s="1"/>
  <c r="R1102" i="33"/>
  <c r="S1137" i="33"/>
  <c r="T1137" i="33" s="1"/>
  <c r="R1137" i="33"/>
  <c r="V1139" i="33"/>
  <c r="W1139" i="33" s="1"/>
  <c r="X1139" i="33" s="1"/>
  <c r="Y1139" i="33" s="1"/>
  <c r="T1139" i="33"/>
  <c r="S1144" i="33"/>
  <c r="T1144" i="33" s="1"/>
  <c r="R1144" i="33"/>
  <c r="S1160" i="33"/>
  <c r="R1160" i="33"/>
  <c r="S1213" i="33"/>
  <c r="R1213" i="33"/>
  <c r="S1221" i="33"/>
  <c r="T1221" i="33" s="1"/>
  <c r="V1221" i="33" s="1"/>
  <c r="R1221" i="33"/>
  <c r="V1042" i="33"/>
  <c r="S1066" i="33"/>
  <c r="T1066" i="33" s="1"/>
  <c r="S1068" i="33"/>
  <c r="T1068" i="33" s="1"/>
  <c r="V1072" i="33"/>
  <c r="V1074" i="33"/>
  <c r="S1078" i="33"/>
  <c r="S1101" i="33"/>
  <c r="T1101" i="33" s="1"/>
  <c r="R1101" i="33"/>
  <c r="V1105" i="33"/>
  <c r="S1143" i="33"/>
  <c r="S1151" i="33"/>
  <c r="V1180" i="33"/>
  <c r="V1191" i="33"/>
  <c r="W1191" i="33" s="1"/>
  <c r="R1193" i="33"/>
  <c r="S1196" i="33"/>
  <c r="T1196" i="33" s="1"/>
  <c r="R1196" i="33"/>
  <c r="S1245" i="33"/>
  <c r="T1245" i="33" s="1"/>
  <c r="V1245" i="33" s="1"/>
  <c r="R1245" i="33"/>
  <c r="R1255" i="33"/>
  <c r="S1255" i="33"/>
  <c r="T1255" i="33" s="1"/>
  <c r="V1255" i="33" s="1"/>
  <c r="V938" i="33"/>
  <c r="V941" i="33"/>
  <c r="V953" i="33"/>
  <c r="W953" i="33" s="1"/>
  <c r="X953" i="33" s="1"/>
  <c r="Y953" i="33" s="1"/>
  <c r="V957" i="33"/>
  <c r="V960" i="33"/>
  <c r="W960" i="33" s="1"/>
  <c r="V965" i="33"/>
  <c r="V968" i="33"/>
  <c r="W968" i="33" s="1"/>
  <c r="X968" i="33" s="1"/>
  <c r="V973" i="33"/>
  <c r="V985" i="33"/>
  <c r="V989" i="33"/>
  <c r="V992" i="33"/>
  <c r="W992" i="33" s="1"/>
  <c r="V997" i="33"/>
  <c r="W997" i="33" s="1"/>
  <c r="X997" i="33" s="1"/>
  <c r="V1000" i="33"/>
  <c r="V1005" i="33"/>
  <c r="V1017" i="33"/>
  <c r="W1017" i="33" s="1"/>
  <c r="V1021" i="33"/>
  <c r="V1024" i="33"/>
  <c r="V1029" i="33"/>
  <c r="V1032" i="33"/>
  <c r="W1032" i="33" s="1"/>
  <c r="V1033" i="33"/>
  <c r="V1037" i="33"/>
  <c r="V1056" i="33"/>
  <c r="V1083" i="33"/>
  <c r="W1083" i="33" s="1"/>
  <c r="X1083" i="33" s="1"/>
  <c r="V1091" i="33"/>
  <c r="S1109" i="33"/>
  <c r="T1109" i="33" s="1"/>
  <c r="R1109" i="33"/>
  <c r="S1124" i="33"/>
  <c r="T1124" i="33" s="1"/>
  <c r="R1124" i="33"/>
  <c r="S1162" i="33"/>
  <c r="T1162" i="33" s="1"/>
  <c r="R1162" i="33"/>
  <c r="S1204" i="33"/>
  <c r="T1204" i="33" s="1"/>
  <c r="R1204" i="33"/>
  <c r="S1233" i="33"/>
  <c r="R1233" i="33"/>
  <c r="S1239" i="33"/>
  <c r="T1239" i="33" s="1"/>
  <c r="R1239" i="33"/>
  <c r="R1249" i="33"/>
  <c r="S1249" i="33"/>
  <c r="T1249" i="33" s="1"/>
  <c r="V1279" i="33"/>
  <c r="W1279" i="33" s="1"/>
  <c r="V882" i="33"/>
  <c r="R1041" i="33"/>
  <c r="R1043" i="33"/>
  <c r="V1059" i="33"/>
  <c r="W1059" i="33" s="1"/>
  <c r="X1059" i="33" s="1"/>
  <c r="R1061" i="33"/>
  <c r="V1064" i="33"/>
  <c r="V1066" i="33"/>
  <c r="R1073" i="33"/>
  <c r="R1075" i="33"/>
  <c r="R1105" i="33"/>
  <c r="V1106" i="33"/>
  <c r="R1108" i="33"/>
  <c r="R1115" i="33"/>
  <c r="R1123" i="33"/>
  <c r="S1130" i="33"/>
  <c r="R1130" i="33"/>
  <c r="V1132" i="33"/>
  <c r="R1138" i="33"/>
  <c r="V1140" i="33"/>
  <c r="R1146" i="33"/>
  <c r="V1148" i="33"/>
  <c r="W1148" i="33" s="1"/>
  <c r="R1154" i="33"/>
  <c r="S1155" i="33"/>
  <c r="T1155" i="33" s="1"/>
  <c r="V1159" i="33"/>
  <c r="W1159" i="33" s="1"/>
  <c r="X1159" i="33" s="1"/>
  <c r="Y1159" i="33" s="1"/>
  <c r="R1161" i="33"/>
  <c r="V1173" i="33"/>
  <c r="R1180" i="33"/>
  <c r="S1185" i="33"/>
  <c r="T1185" i="33" s="1"/>
  <c r="R1185" i="33"/>
  <c r="S1207" i="33"/>
  <c r="T1207" i="33" s="1"/>
  <c r="R1207" i="33"/>
  <c r="S1223" i="33"/>
  <c r="R1223" i="33"/>
  <c r="S1224" i="33"/>
  <c r="T1224" i="33" s="1"/>
  <c r="R1224" i="33"/>
  <c r="S1227" i="33"/>
  <c r="T1227" i="33" s="1"/>
  <c r="R1227" i="33"/>
  <c r="S1231" i="33"/>
  <c r="R1231" i="33"/>
  <c r="S1232" i="33"/>
  <c r="T1232" i="33" s="1"/>
  <c r="R1232" i="33"/>
  <c r="S1243" i="33"/>
  <c r="T1243" i="33" s="1"/>
  <c r="R1243" i="33"/>
  <c r="S1248" i="33"/>
  <c r="T1248" i="33" s="1"/>
  <c r="R1248" i="33"/>
  <c r="S1257" i="33"/>
  <c r="T1257" i="33" s="1"/>
  <c r="V1269" i="33"/>
  <c r="W1269" i="33" s="1"/>
  <c r="X1269" i="33" s="1"/>
  <c r="Y1269" i="33" s="1"/>
  <c r="V1290" i="33"/>
  <c r="S1306" i="33"/>
  <c r="T1306" i="33" s="1"/>
  <c r="R1306" i="33"/>
  <c r="V1314" i="33"/>
  <c r="W1314" i="33" s="1"/>
  <c r="X1314" i="33" s="1"/>
  <c r="S1337" i="33"/>
  <c r="T1337" i="33" s="1"/>
  <c r="R1337" i="33"/>
  <c r="V1345" i="33"/>
  <c r="W1345" i="33" s="1"/>
  <c r="X1345" i="33" s="1"/>
  <c r="R1346" i="33"/>
  <c r="V1378" i="33"/>
  <c r="V1381" i="33"/>
  <c r="W1381" i="33" s="1"/>
  <c r="X1381" i="33" s="1"/>
  <c r="Y1381" i="33" s="1"/>
  <c r="S1382" i="33"/>
  <c r="T1382" i="33" s="1"/>
  <c r="V1382" i="33" s="1"/>
  <c r="R1383" i="33"/>
  <c r="R1384" i="33"/>
  <c r="S1408" i="33"/>
  <c r="T1408" i="33" s="1"/>
  <c r="S1430" i="33"/>
  <c r="T1430" i="33" s="1"/>
  <c r="R1430" i="33"/>
  <c r="S1444" i="33"/>
  <c r="T1444" i="33" s="1"/>
  <c r="R1444" i="33"/>
  <c r="R1449" i="33"/>
  <c r="S1449" i="33"/>
  <c r="T1449" i="33" s="1"/>
  <c r="S1453" i="33"/>
  <c r="T1453" i="33" s="1"/>
  <c r="R1453" i="33"/>
  <c r="S1311" i="33"/>
  <c r="T1311" i="33" s="1"/>
  <c r="R1311" i="33"/>
  <c r="V1367" i="33"/>
  <c r="S1389" i="33"/>
  <c r="T1389" i="33" s="1"/>
  <c r="R1389" i="33"/>
  <c r="V1401" i="33"/>
  <c r="V1412" i="33"/>
  <c r="W1412" i="33" s="1"/>
  <c r="V1220" i="33"/>
  <c r="W1220" i="33" s="1"/>
  <c r="V1225" i="33"/>
  <c r="V1241" i="33"/>
  <c r="R1272" i="33"/>
  <c r="R1273" i="33"/>
  <c r="R1279" i="33"/>
  <c r="R1284" i="33"/>
  <c r="R1295" i="33"/>
  <c r="R1310" i="33"/>
  <c r="R1332" i="33"/>
  <c r="R1338" i="33"/>
  <c r="R1343" i="33"/>
  <c r="S1344" i="33"/>
  <c r="T1344" i="33" s="1"/>
  <c r="R1349" i="33"/>
  <c r="S1350" i="33"/>
  <c r="S1356" i="33"/>
  <c r="T1362" i="33"/>
  <c r="V1362" i="33" s="1"/>
  <c r="R1364" i="33"/>
  <c r="S1366" i="33"/>
  <c r="V1369" i="33"/>
  <c r="R1370" i="33"/>
  <c r="V1375" i="33"/>
  <c r="R1377" i="33"/>
  <c r="V1380" i="33"/>
  <c r="W1380" i="33" s="1"/>
  <c r="V1398" i="33"/>
  <c r="W1398" i="33" s="1"/>
  <c r="V1399" i="33"/>
  <c r="V1405" i="33"/>
  <c r="S1406" i="33"/>
  <c r="T1406" i="33" s="1"/>
  <c r="R1415" i="33"/>
  <c r="R1416" i="33"/>
  <c r="R1194" i="33"/>
  <c r="R1200" i="33"/>
  <c r="V1203" i="33"/>
  <c r="W1203" i="33" s="1"/>
  <c r="V1217" i="33"/>
  <c r="R1228" i="33"/>
  <c r="V1232" i="33"/>
  <c r="R1234" i="33"/>
  <c r="V1247" i="33"/>
  <c r="W1247" i="33" s="1"/>
  <c r="X1247" i="33" s="1"/>
  <c r="Y1247" i="33" s="1"/>
  <c r="R1253" i="33"/>
  <c r="S1259" i="33"/>
  <c r="T1259" i="33" s="1"/>
  <c r="R1266" i="33"/>
  <c r="S1267" i="33"/>
  <c r="T1267" i="33" s="1"/>
  <c r="S1292" i="33"/>
  <c r="T1292" i="33" s="1"/>
  <c r="R1292" i="33"/>
  <c r="R1301" i="33"/>
  <c r="S1303" i="33"/>
  <c r="T1303" i="33" s="1"/>
  <c r="R1313" i="33"/>
  <c r="S1324" i="33"/>
  <c r="T1324" i="33" s="1"/>
  <c r="S1329" i="33"/>
  <c r="T1329" i="33" s="1"/>
  <c r="R1329" i="33"/>
  <c r="R1340" i="33"/>
  <c r="V1346" i="33"/>
  <c r="R1348" i="33"/>
  <c r="V1349" i="33"/>
  <c r="W1349" i="33" s="1"/>
  <c r="X1349" i="33" s="1"/>
  <c r="S1360" i="33"/>
  <c r="T1360" i="33" s="1"/>
  <c r="R1374" i="33"/>
  <c r="V1377" i="33"/>
  <c r="R1381" i="33"/>
  <c r="R1386" i="33"/>
  <c r="V1388" i="33"/>
  <c r="R1396" i="33"/>
  <c r="R1401" i="33"/>
  <c r="V1420" i="33"/>
  <c r="W1420" i="33" s="1"/>
  <c r="X1420" i="33" s="1"/>
  <c r="S1425" i="33"/>
  <c r="T1425" i="33" s="1"/>
  <c r="R1425" i="33"/>
  <c r="V1428" i="33"/>
  <c r="W1428" i="33" s="1"/>
  <c r="X1428" i="33" s="1"/>
  <c r="V1438" i="33"/>
  <c r="W1438" i="33" s="1"/>
  <c r="V1440" i="33"/>
  <c r="R1450" i="33"/>
  <c r="S1450" i="33"/>
  <c r="T1450" i="33" s="1"/>
  <c r="V1461" i="33"/>
  <c r="W1461" i="33" s="1"/>
  <c r="X1461" i="33" s="1"/>
  <c r="T1488" i="33"/>
  <c r="V1488" i="33" s="1"/>
  <c r="W1488" i="33" s="1"/>
  <c r="R1485" i="33"/>
  <c r="V1487" i="33"/>
  <c r="R1488" i="33"/>
  <c r="V1493" i="33"/>
  <c r="R1494" i="33"/>
  <c r="R1499" i="33"/>
  <c r="R1500" i="33"/>
  <c r="R1505" i="33"/>
  <c r="R1507" i="33"/>
  <c r="V1512" i="33"/>
  <c r="W1512" i="33" s="1"/>
  <c r="R1516" i="33"/>
  <c r="S1517" i="33"/>
  <c r="T1517" i="33" s="1"/>
  <c r="R1517" i="33"/>
  <c r="R1584" i="33"/>
  <c r="S1584" i="33"/>
  <c r="T1584" i="33" s="1"/>
  <c r="R1588" i="33"/>
  <c r="S1588" i="33"/>
  <c r="T1588" i="33" s="1"/>
  <c r="R1596" i="33"/>
  <c r="S1618" i="33"/>
  <c r="T1618" i="33" s="1"/>
  <c r="R1629" i="33"/>
  <c r="S1634" i="33"/>
  <c r="T1634" i="33" s="1"/>
  <c r="V1644" i="33"/>
  <c r="W1644" i="33" s="1"/>
  <c r="S1648" i="33"/>
  <c r="T1648" i="33" s="1"/>
  <c r="R1649" i="33"/>
  <c r="S1649" i="33"/>
  <c r="R1653" i="33"/>
  <c r="V1654" i="33"/>
  <c r="W1654" i="33" s="1"/>
  <c r="R1657" i="33"/>
  <c r="S1657" i="33"/>
  <c r="T1661" i="33"/>
  <c r="V1661" i="33" s="1"/>
  <c r="W1661" i="33" s="1"/>
  <c r="R1665" i="33"/>
  <c r="S1665" i="33"/>
  <c r="T1665" i="33" s="1"/>
  <c r="R1669" i="33"/>
  <c r="S1669" i="33"/>
  <c r="V1272" i="33"/>
  <c r="W1272" i="33" s="1"/>
  <c r="X1272" i="33" s="1"/>
  <c r="V1309" i="33"/>
  <c r="V1320" i="33"/>
  <c r="W1320" i="33" s="1"/>
  <c r="V1335" i="33"/>
  <c r="W1335" i="33" s="1"/>
  <c r="V1342" i="33"/>
  <c r="W1342" i="33" s="1"/>
  <c r="V1415" i="33"/>
  <c r="R1461" i="33"/>
  <c r="V1463" i="33"/>
  <c r="S1466" i="33"/>
  <c r="T1466" i="33" s="1"/>
  <c r="R1469" i="33"/>
  <c r="R1473" i="33"/>
  <c r="V1484" i="33"/>
  <c r="V1499" i="33"/>
  <c r="R1501" i="33"/>
  <c r="V1504" i="33"/>
  <c r="W1504" i="33" s="1"/>
  <c r="S1509" i="33"/>
  <c r="T1509" i="33" s="1"/>
  <c r="R1509" i="33"/>
  <c r="S1510" i="33"/>
  <c r="T1510" i="33" s="1"/>
  <c r="V1519" i="33"/>
  <c r="W1519" i="33" s="1"/>
  <c r="X1519" i="33" s="1"/>
  <c r="R1523" i="33"/>
  <c r="R1534" i="33"/>
  <c r="S1534" i="33"/>
  <c r="T1534" i="33" s="1"/>
  <c r="V1534" i="33" s="1"/>
  <c r="R1564" i="33"/>
  <c r="V1629" i="33"/>
  <c r="S1639" i="33"/>
  <c r="T1639" i="33" s="1"/>
  <c r="R1639" i="33"/>
  <c r="V1507" i="33"/>
  <c r="W1507" i="33" s="1"/>
  <c r="V1516" i="33"/>
  <c r="S1528" i="33"/>
  <c r="T1528" i="33" s="1"/>
  <c r="R1528" i="33"/>
  <c r="R1659" i="33"/>
  <c r="S1659" i="33"/>
  <c r="T1659" i="33" s="1"/>
  <c r="V1659" i="33" s="1"/>
  <c r="V1711" i="33"/>
  <c r="W1711" i="33" s="1"/>
  <c r="V1455" i="33"/>
  <c r="V1473" i="33"/>
  <c r="W1473" i="33" s="1"/>
  <c r="R1638" i="33"/>
  <c r="S1638" i="33"/>
  <c r="T1638" i="33" s="1"/>
  <c r="V1638" i="33" s="1"/>
  <c r="R1642" i="33"/>
  <c r="S1642" i="33"/>
  <c r="T1642" i="33" s="1"/>
  <c r="V1642" i="33" s="1"/>
  <c r="S1662" i="33"/>
  <c r="T1662" i="33" s="1"/>
  <c r="R1662" i="33"/>
  <c r="S1606" i="33"/>
  <c r="T1606" i="33" s="1"/>
  <c r="S1610" i="33"/>
  <c r="T1610" i="33" s="1"/>
  <c r="S1626" i="33"/>
  <c r="T1626" i="33" s="1"/>
  <c r="S1630" i="33"/>
  <c r="T1630" i="33" s="1"/>
  <c r="V1653" i="33"/>
  <c r="W1653" i="33" s="1"/>
  <c r="R1670" i="33"/>
  <c r="S1687" i="33"/>
  <c r="T1687" i="33" s="1"/>
  <c r="R1688" i="33"/>
  <c r="S1691" i="33"/>
  <c r="T1691" i="33" s="1"/>
  <c r="V1691" i="33" s="1"/>
  <c r="W1691" i="33" s="1"/>
  <c r="S1700" i="33"/>
  <c r="T1700" i="33" s="1"/>
  <c r="S1704" i="33"/>
  <c r="T1704" i="33" s="1"/>
  <c r="S1712" i="33"/>
  <c r="T1712" i="33" s="1"/>
  <c r="S1723" i="33"/>
  <c r="T1723" i="33" s="1"/>
  <c r="R1727" i="33"/>
  <c r="S1736" i="33"/>
  <c r="T1736" i="33" s="1"/>
  <c r="V1737" i="33"/>
  <c r="W1737" i="33" s="1"/>
  <c r="R1747" i="33"/>
  <c r="V1757" i="33"/>
  <c r="R1759" i="33"/>
  <c r="R1779" i="33"/>
  <c r="S1779" i="33"/>
  <c r="T1779" i="33" s="1"/>
  <c r="V1785" i="33"/>
  <c r="R1787" i="33"/>
  <c r="R1808" i="33"/>
  <c r="S1808" i="33"/>
  <c r="T1808" i="33" s="1"/>
  <c r="R1824" i="33"/>
  <c r="S1824" i="33"/>
  <c r="T1824" i="33" s="1"/>
  <c r="R1869" i="33"/>
  <c r="S1869" i="33"/>
  <c r="T1869" i="33" s="1"/>
  <c r="X1869" i="33" s="1"/>
  <c r="Y1869" i="33" s="1"/>
  <c r="V1675" i="33"/>
  <c r="R1734" i="33"/>
  <c r="S1734" i="33"/>
  <c r="T1734" i="33" s="1"/>
  <c r="R1756" i="33"/>
  <c r="S1756" i="33"/>
  <c r="T1756" i="33" s="1"/>
  <c r="R1789" i="33"/>
  <c r="R1791" i="33"/>
  <c r="S1791" i="33"/>
  <c r="T1791" i="33" s="1"/>
  <c r="R1806" i="33"/>
  <c r="S1806" i="33"/>
  <c r="T1806" i="33" s="1"/>
  <c r="V1816" i="33"/>
  <c r="R1819" i="33"/>
  <c r="R1877" i="33"/>
  <c r="S1877" i="33"/>
  <c r="T1877" i="33" s="1"/>
  <c r="X1877" i="33" s="1"/>
  <c r="Y1877" i="33" s="1"/>
  <c r="Z1877" i="33" s="1"/>
  <c r="R1783" i="33"/>
  <c r="S1783" i="33"/>
  <c r="T1783" i="33" s="1"/>
  <c r="R1804" i="33"/>
  <c r="S1804" i="33"/>
  <c r="T1804" i="33" s="1"/>
  <c r="V1819" i="33"/>
  <c r="W1819" i="33" s="1"/>
  <c r="X1819" i="33" s="1"/>
  <c r="R1881" i="33"/>
  <c r="S1881" i="33"/>
  <c r="T1881" i="33" s="1"/>
  <c r="X1881" i="33" s="1"/>
  <c r="R1883" i="33"/>
  <c r="S1883" i="33"/>
  <c r="T1883" i="33" s="1"/>
  <c r="X1883" i="33" s="1"/>
  <c r="R1887" i="33"/>
  <c r="S1887" i="33"/>
  <c r="T1887" i="33" s="1"/>
  <c r="X1887" i="33" s="1"/>
  <c r="AA1940" i="33"/>
  <c r="AD1940" i="33" s="1"/>
  <c r="V1518" i="33"/>
  <c r="W1518" i="33" s="1"/>
  <c r="X1518" i="33" s="1"/>
  <c r="V1616" i="33"/>
  <c r="W1616" i="33" s="1"/>
  <c r="V1641" i="33"/>
  <c r="V1656" i="33"/>
  <c r="W1656" i="33" s="1"/>
  <c r="X1656" i="33" s="1"/>
  <c r="V1664" i="33"/>
  <c r="V1667" i="33"/>
  <c r="V1668" i="33"/>
  <c r="R1693" i="33"/>
  <c r="S1708" i="33"/>
  <c r="T1708" i="33" s="1"/>
  <c r="S1718" i="33"/>
  <c r="T1718" i="33" s="1"/>
  <c r="V1721" i="33"/>
  <c r="R1725" i="33"/>
  <c r="S1732" i="33"/>
  <c r="T1732" i="33" s="1"/>
  <c r="S1740" i="33"/>
  <c r="T1740" i="33" s="1"/>
  <c r="S1741" i="33"/>
  <c r="T1741" i="33" s="1"/>
  <c r="R1741" i="33"/>
  <c r="V1750" i="33"/>
  <c r="W1750" i="33" s="1"/>
  <c r="R1751" i="33"/>
  <c r="R1757" i="33"/>
  <c r="S1764" i="33"/>
  <c r="T1764" i="33" s="1"/>
  <c r="R1768" i="33"/>
  <c r="S1768" i="33"/>
  <c r="T1768" i="33" s="1"/>
  <c r="V1772" i="33"/>
  <c r="R1776" i="33"/>
  <c r="S1776" i="33"/>
  <c r="T1776" i="33" s="1"/>
  <c r="R1796" i="33"/>
  <c r="S1796" i="33"/>
  <c r="T1796" i="33" s="1"/>
  <c r="R1890" i="33"/>
  <c r="S1890" i="33"/>
  <c r="T1890" i="33" s="1"/>
  <c r="X1890" i="33" s="1"/>
  <c r="Y1890" i="33" s="1"/>
  <c r="R1893" i="33"/>
  <c r="S1893" i="33"/>
  <c r="T1893" i="33" s="1"/>
  <c r="X1893" i="33" s="1"/>
  <c r="S1766" i="33"/>
  <c r="T1766" i="33" s="1"/>
  <c r="R1773" i="33"/>
  <c r="S1788" i="33"/>
  <c r="T1788" i="33" s="1"/>
  <c r="S1798" i="33"/>
  <c r="T1798" i="33" s="1"/>
  <c r="S1810" i="33"/>
  <c r="T1810" i="33" s="1"/>
  <c r="R1811" i="33"/>
  <c r="S1820" i="33"/>
  <c r="T1820" i="33" s="1"/>
  <c r="R1821" i="33"/>
  <c r="S1826" i="33"/>
  <c r="T1826" i="33" s="1"/>
  <c r="S1871" i="33"/>
  <c r="T1871" i="33" s="1"/>
  <c r="X1871" i="33" s="1"/>
  <c r="Y1871" i="33" s="1"/>
  <c r="R1894" i="33"/>
  <c r="S1895" i="33"/>
  <c r="T1895" i="33" s="1"/>
  <c r="X1895" i="33" s="1"/>
  <c r="Y1895" i="33" s="1"/>
  <c r="Z1895" i="33" s="1"/>
  <c r="R1911" i="33"/>
  <c r="R1924" i="33"/>
  <c r="R1926" i="33"/>
  <c r="S1927" i="33"/>
  <c r="T1927" i="33" s="1"/>
  <c r="Y1927" i="33" s="1"/>
  <c r="S1930" i="33"/>
  <c r="T1930" i="33" s="1"/>
  <c r="Y1930" i="33" s="1"/>
  <c r="Z1930" i="33" s="1"/>
  <c r="R1930" i="33"/>
  <c r="S1932" i="33"/>
  <c r="T1932" i="33" s="1"/>
  <c r="Z1932" i="33" s="1"/>
  <c r="AA1932" i="33" s="1"/>
  <c r="R1936" i="33"/>
  <c r="S1943" i="33"/>
  <c r="T1943" i="33" s="1"/>
  <c r="Z1943" i="33" s="1"/>
  <c r="AA1943" i="33" s="1"/>
  <c r="R1943" i="33"/>
  <c r="S2040" i="33"/>
  <c r="T2040" i="33" s="1"/>
  <c r="R2040" i="33"/>
  <c r="R1929" i="33"/>
  <c r="S1929" i="33"/>
  <c r="T1929" i="33" s="1"/>
  <c r="Y1929" i="33" s="1"/>
  <c r="Z1929" i="33" s="1"/>
  <c r="V2040" i="33"/>
  <c r="S1959" i="33"/>
  <c r="T1959" i="33" s="1"/>
  <c r="AA1959" i="33" s="1"/>
  <c r="AD1959" i="33" s="1"/>
  <c r="R1959" i="33"/>
  <c r="R1960" i="33"/>
  <c r="S1960" i="33"/>
  <c r="T1960" i="33" s="1"/>
  <c r="AA1960" i="33" s="1"/>
  <c r="AD1960" i="33" s="1"/>
  <c r="R1990" i="33"/>
  <c r="S1990" i="33"/>
  <c r="T1990" i="33" s="1"/>
  <c r="AA1990" i="33" s="1"/>
  <c r="AD1990" i="33" s="1"/>
  <c r="AA2136" i="33"/>
  <c r="AD2136" i="33" s="1"/>
  <c r="V1775" i="33"/>
  <c r="V1782" i="33"/>
  <c r="W1782" i="33" s="1"/>
  <c r="V1789" i="33"/>
  <c r="W1789" i="33" s="1"/>
  <c r="V1805" i="33"/>
  <c r="R1901" i="33"/>
  <c r="S1902" i="33"/>
  <c r="T1902" i="33" s="1"/>
  <c r="X1902" i="33" s="1"/>
  <c r="Y1902" i="33" s="1"/>
  <c r="R1905" i="33"/>
  <c r="R1916" i="33"/>
  <c r="R1935" i="33"/>
  <c r="R1940" i="33"/>
  <c r="R1949" i="33"/>
  <c r="S1950" i="33"/>
  <c r="T1950" i="33" s="1"/>
  <c r="AA1950" i="33" s="1"/>
  <c r="AD1950" i="33" s="1"/>
  <c r="S1957" i="33"/>
  <c r="T1957" i="33" s="1"/>
  <c r="AA1957" i="33" s="1"/>
  <c r="AD1957" i="33" s="1"/>
  <c r="S1961" i="33"/>
  <c r="T1961" i="33" s="1"/>
  <c r="AA1961" i="33" s="1"/>
  <c r="AD1961" i="33" s="1"/>
  <c r="S1973" i="33"/>
  <c r="T1973" i="33" s="1"/>
  <c r="AA1973" i="33" s="1"/>
  <c r="AD1973" i="33" s="1"/>
  <c r="S1975" i="33"/>
  <c r="T1975" i="33" s="1"/>
  <c r="AA1975" i="33" s="1"/>
  <c r="AD1975" i="33" s="1"/>
  <c r="R1975" i="33"/>
  <c r="R1976" i="33"/>
  <c r="S1976" i="33"/>
  <c r="T1976" i="33" s="1"/>
  <c r="AA1976" i="33" s="1"/>
  <c r="AD1976" i="33" s="1"/>
  <c r="R1977" i="33"/>
  <c r="S1977" i="33"/>
  <c r="T1977" i="33" s="1"/>
  <c r="AA1977" i="33" s="1"/>
  <c r="AD1977" i="33" s="1"/>
  <c r="R2000" i="33"/>
  <c r="S2000" i="33"/>
  <c r="T2000" i="33" s="1"/>
  <c r="T2036" i="33"/>
  <c r="V2036" i="33" s="1"/>
  <c r="W2036" i="33" s="1"/>
  <c r="X2036" i="33" s="1"/>
  <c r="V2052" i="33"/>
  <c r="W2052" i="33" s="1"/>
  <c r="S2079" i="33"/>
  <c r="T2079" i="33" s="1"/>
  <c r="V2079" i="33" s="1"/>
  <c r="S2103" i="33"/>
  <c r="S2107" i="33"/>
  <c r="S2111" i="33"/>
  <c r="T2111" i="33" s="1"/>
  <c r="V2111" i="33" s="1"/>
  <c r="R1991" i="33"/>
  <c r="AC2142" i="33"/>
  <c r="V1998" i="33"/>
  <c r="R2056" i="33"/>
  <c r="R2060" i="33"/>
  <c r="S2077" i="33"/>
  <c r="T2077" i="33" s="1"/>
  <c r="S2116" i="33"/>
  <c r="T2116" i="33" s="1"/>
  <c r="V2117" i="33"/>
  <c r="W2117" i="33" s="1"/>
  <c r="X2117" i="33" s="1"/>
  <c r="R2139" i="33"/>
  <c r="W162" i="33"/>
  <c r="W194" i="33"/>
  <c r="W210" i="33"/>
  <c r="X210" i="33" s="1"/>
  <c r="W274" i="33"/>
  <c r="X274" i="33" s="1"/>
  <c r="W290" i="33"/>
  <c r="W190" i="33"/>
  <c r="W286" i="33"/>
  <c r="W302" i="33"/>
  <c r="W310" i="33"/>
  <c r="W47" i="33"/>
  <c r="X47" i="33" s="1"/>
  <c r="W122" i="33"/>
  <c r="W138" i="33"/>
  <c r="X138" i="33" s="1"/>
  <c r="W170" i="33"/>
  <c r="X170" i="33" s="1"/>
  <c r="W186" i="33"/>
  <c r="W234" i="33"/>
  <c r="X234" i="33" s="1"/>
  <c r="W250" i="33"/>
  <c r="W282" i="33"/>
  <c r="W298" i="33"/>
  <c r="X298" i="33" s="1"/>
  <c r="W102" i="33"/>
  <c r="W134" i="33"/>
  <c r="X134" i="33" s="1"/>
  <c r="W150" i="33"/>
  <c r="W166" i="33"/>
  <c r="W182" i="33"/>
  <c r="W198" i="33"/>
  <c r="W214" i="33"/>
  <c r="W230" i="33"/>
  <c r="W246" i="33"/>
  <c r="X246" i="33" s="1"/>
  <c r="Y246" i="33" s="1"/>
  <c r="W278" i="33"/>
  <c r="X278" i="33" s="1"/>
  <c r="Y278" i="33" s="1"/>
  <c r="W294" i="33"/>
  <c r="W306" i="33"/>
  <c r="X306" i="33" s="1"/>
  <c r="Y306" i="33" s="1"/>
  <c r="W314" i="33"/>
  <c r="S42" i="33"/>
  <c r="T42" i="33" s="1"/>
  <c r="R42" i="33"/>
  <c r="R58" i="33"/>
  <c r="S58" i="33"/>
  <c r="T58" i="33" s="1"/>
  <c r="AC13" i="33"/>
  <c r="S17" i="33"/>
  <c r="T17" i="33" s="1"/>
  <c r="R17" i="33"/>
  <c r="V20" i="33"/>
  <c r="V29" i="33"/>
  <c r="V36" i="33"/>
  <c r="S38" i="33"/>
  <c r="T38" i="33" s="1"/>
  <c r="R38" i="33"/>
  <c r="V45" i="33"/>
  <c r="V52" i="33"/>
  <c r="R54" i="33"/>
  <c r="S54" i="33"/>
  <c r="T54" i="33" s="1"/>
  <c r="R69" i="33"/>
  <c r="S69" i="33"/>
  <c r="T69" i="33" s="1"/>
  <c r="S82" i="33"/>
  <c r="R82" i="33"/>
  <c r="S92" i="33"/>
  <c r="R92" i="33"/>
  <c r="S96" i="33"/>
  <c r="R96" i="33"/>
  <c r="S100" i="33"/>
  <c r="R100" i="33"/>
  <c r="S104" i="33"/>
  <c r="R104" i="33"/>
  <c r="S108" i="33"/>
  <c r="R108" i="33"/>
  <c r="S112" i="33"/>
  <c r="R112" i="33"/>
  <c r="S116" i="33"/>
  <c r="R116" i="33"/>
  <c r="S120" i="33"/>
  <c r="R120" i="33"/>
  <c r="S124" i="33"/>
  <c r="R124" i="33"/>
  <c r="S128" i="33"/>
  <c r="R128" i="33"/>
  <c r="S132" i="33"/>
  <c r="R132" i="33"/>
  <c r="S136" i="33"/>
  <c r="R136" i="33"/>
  <c r="S140" i="33"/>
  <c r="R140" i="33"/>
  <c r="S144" i="33"/>
  <c r="R144" i="33"/>
  <c r="S148" i="33"/>
  <c r="R148" i="33"/>
  <c r="S152" i="33"/>
  <c r="R152" i="33"/>
  <c r="S156" i="33"/>
  <c r="R156" i="33"/>
  <c r="S160" i="33"/>
  <c r="R160" i="33"/>
  <c r="S164" i="33"/>
  <c r="R164" i="33"/>
  <c r="S168" i="33"/>
  <c r="R168" i="33"/>
  <c r="S172" i="33"/>
  <c r="R172" i="33"/>
  <c r="S176" i="33"/>
  <c r="R176" i="33"/>
  <c r="S180" i="33"/>
  <c r="R180" i="33"/>
  <c r="S184" i="33"/>
  <c r="R184" i="33"/>
  <c r="S188" i="33"/>
  <c r="R188" i="33"/>
  <c r="S192" i="33"/>
  <c r="R192" i="33"/>
  <c r="S196" i="33"/>
  <c r="R196" i="33"/>
  <c r="S200" i="33"/>
  <c r="R200" i="33"/>
  <c r="S204" i="33"/>
  <c r="R204" i="33"/>
  <c r="S208" i="33"/>
  <c r="R208" i="33"/>
  <c r="S212" i="33"/>
  <c r="R212" i="33"/>
  <c r="S216" i="33"/>
  <c r="R216" i="33"/>
  <c r="S220" i="33"/>
  <c r="R220" i="33"/>
  <c r="S224" i="33"/>
  <c r="R224" i="33"/>
  <c r="S228" i="33"/>
  <c r="R228" i="33"/>
  <c r="S232" i="33"/>
  <c r="R232" i="33"/>
  <c r="S236" i="33"/>
  <c r="R236" i="33"/>
  <c r="S240" i="33"/>
  <c r="R240" i="33"/>
  <c r="S244" i="33"/>
  <c r="R244" i="33"/>
  <c r="S248" i="33"/>
  <c r="R248" i="33"/>
  <c r="S252" i="33"/>
  <c r="R252" i="33"/>
  <c r="S256" i="33"/>
  <c r="R256" i="33"/>
  <c r="S260" i="33"/>
  <c r="R260" i="33"/>
  <c r="S264" i="33"/>
  <c r="R264" i="33"/>
  <c r="S268" i="33"/>
  <c r="R268" i="33"/>
  <c r="S272" i="33"/>
  <c r="R272" i="33"/>
  <c r="S276" i="33"/>
  <c r="R276" i="33"/>
  <c r="S280" i="33"/>
  <c r="R280" i="33"/>
  <c r="S284" i="33"/>
  <c r="R284" i="33"/>
  <c r="S288" i="33"/>
  <c r="R288" i="33"/>
  <c r="S292" i="33"/>
  <c r="R292" i="33"/>
  <c r="S296" i="33"/>
  <c r="R296" i="33"/>
  <c r="S300" i="33"/>
  <c r="R300" i="33"/>
  <c r="S304" i="33"/>
  <c r="R304" i="33"/>
  <c r="S308" i="33"/>
  <c r="R308" i="33"/>
  <c r="S312" i="33"/>
  <c r="R312" i="33"/>
  <c r="S316" i="33"/>
  <c r="R316" i="33"/>
  <c r="S332" i="33"/>
  <c r="T332" i="33" s="1"/>
  <c r="R332" i="33"/>
  <c r="S337" i="33"/>
  <c r="R337" i="33"/>
  <c r="S348" i="33"/>
  <c r="T348" i="33" s="1"/>
  <c r="R348" i="33"/>
  <c r="S353" i="33"/>
  <c r="R353" i="33"/>
  <c r="X363" i="33"/>
  <c r="S372" i="33"/>
  <c r="T372" i="33" s="1"/>
  <c r="W372" i="33" s="1"/>
  <c r="R372" i="33"/>
  <c r="R373" i="33"/>
  <c r="S373" i="33"/>
  <c r="T373" i="33" s="1"/>
  <c r="W373" i="33" s="1"/>
  <c r="X384" i="33"/>
  <c r="S399" i="33"/>
  <c r="T399" i="33" s="1"/>
  <c r="W399" i="33" s="1"/>
  <c r="R399" i="33"/>
  <c r="X406" i="33"/>
  <c r="Y406" i="33" s="1"/>
  <c r="Z406" i="33" s="1"/>
  <c r="X411" i="33"/>
  <c r="X413" i="33"/>
  <c r="X414" i="33"/>
  <c r="Y414" i="33" s="1"/>
  <c r="X415" i="33"/>
  <c r="Y415" i="33" s="1"/>
  <c r="R417" i="33"/>
  <c r="S417" i="33"/>
  <c r="T417" i="33" s="1"/>
  <c r="W417" i="33" s="1"/>
  <c r="X422" i="33"/>
  <c r="Y431" i="33"/>
  <c r="Z431" i="33" s="1"/>
  <c r="Y438" i="33"/>
  <c r="Z438" i="33" s="1"/>
  <c r="Y466" i="33"/>
  <c r="Y478" i="33"/>
  <c r="Z478" i="33" s="1"/>
  <c r="S480" i="33"/>
  <c r="T480" i="33" s="1"/>
  <c r="X480" i="33" s="1"/>
  <c r="R480" i="33"/>
  <c r="S485" i="33"/>
  <c r="T485" i="33" s="1"/>
  <c r="X485" i="33" s="1"/>
  <c r="R485" i="33"/>
  <c r="Y495" i="33"/>
  <c r="Y502" i="33"/>
  <c r="Z502" i="33" s="1"/>
  <c r="AE507" i="33"/>
  <c r="AD507" i="33"/>
  <c r="W696" i="33"/>
  <c r="W697" i="33"/>
  <c r="X697" i="33" s="1"/>
  <c r="S15" i="33"/>
  <c r="T15" i="33" s="1"/>
  <c r="R15" i="33"/>
  <c r="W62" i="33"/>
  <c r="R65" i="33"/>
  <c r="S65" i="33"/>
  <c r="T65" i="33" s="1"/>
  <c r="W78" i="33"/>
  <c r="X78" i="33" s="1"/>
  <c r="S320" i="33"/>
  <c r="T320" i="33" s="1"/>
  <c r="R320" i="33"/>
  <c r="W321" i="33"/>
  <c r="X321" i="33" s="1"/>
  <c r="W325" i="33"/>
  <c r="S328" i="33"/>
  <c r="T328" i="33" s="1"/>
  <c r="R328" i="33"/>
  <c r="S333" i="33"/>
  <c r="R333" i="33"/>
  <c r="W338" i="33"/>
  <c r="S344" i="33"/>
  <c r="T344" i="33" s="1"/>
  <c r="R344" i="33"/>
  <c r="S349" i="33"/>
  <c r="R349" i="33"/>
  <c r="W354" i="33"/>
  <c r="S360" i="33"/>
  <c r="T360" i="33" s="1"/>
  <c r="R360" i="33"/>
  <c r="Y364" i="33"/>
  <c r="Z364" i="33" s="1"/>
  <c r="X368" i="33"/>
  <c r="X392" i="33"/>
  <c r="X395" i="33"/>
  <c r="Y395" i="33" s="1"/>
  <c r="S404" i="33"/>
  <c r="T404" i="33" s="1"/>
  <c r="W404" i="33" s="1"/>
  <c r="R404" i="33"/>
  <c r="R405" i="33"/>
  <c r="S405" i="33"/>
  <c r="T405" i="33" s="1"/>
  <c r="W405" i="33" s="1"/>
  <c r="X416" i="33"/>
  <c r="Y416" i="33" s="1"/>
  <c r="Y450" i="33"/>
  <c r="Y462" i="33"/>
  <c r="Z462" i="33" s="1"/>
  <c r="S464" i="33"/>
  <c r="T464" i="33" s="1"/>
  <c r="X464" i="33" s="1"/>
  <c r="R464" i="33"/>
  <c r="S469" i="33"/>
  <c r="T469" i="33" s="1"/>
  <c r="X469" i="33" s="1"/>
  <c r="R469" i="33"/>
  <c r="Y479" i="33"/>
  <c r="Z479" i="33" s="1"/>
  <c r="Y486" i="33"/>
  <c r="Z486" i="33" s="1"/>
  <c r="AC23" i="33"/>
  <c r="S30" i="33"/>
  <c r="T30" i="33" s="1"/>
  <c r="R30" i="33"/>
  <c r="W37" i="33"/>
  <c r="X44" i="33"/>
  <c r="S46" i="33"/>
  <c r="T46" i="33" s="1"/>
  <c r="R46" i="33"/>
  <c r="W53" i="33"/>
  <c r="R61" i="33"/>
  <c r="S61" i="33"/>
  <c r="T61" i="33" s="1"/>
  <c r="V67" i="33"/>
  <c r="R77" i="33"/>
  <c r="S77" i="33"/>
  <c r="T77" i="33" s="1"/>
  <c r="W83" i="33"/>
  <c r="X83" i="33" s="1"/>
  <c r="Y83" i="33" s="1"/>
  <c r="V89" i="33"/>
  <c r="R90" i="33"/>
  <c r="S90" i="33"/>
  <c r="V91" i="33"/>
  <c r="S324" i="33"/>
  <c r="R324" i="33"/>
  <c r="S329" i="33"/>
  <c r="R329" i="33"/>
  <c r="X330" i="33"/>
  <c r="Y330" i="33" s="1"/>
  <c r="W334" i="33"/>
  <c r="X334" i="33" s="1"/>
  <c r="S340" i="33"/>
  <c r="T340" i="33" s="1"/>
  <c r="R340" i="33"/>
  <c r="S345" i="33"/>
  <c r="R345" i="33"/>
  <c r="W350" i="33"/>
  <c r="S356" i="33"/>
  <c r="T356" i="33" s="1"/>
  <c r="R356" i="33"/>
  <c r="S361" i="33"/>
  <c r="R361" i="33"/>
  <c r="X375" i="33"/>
  <c r="X378" i="33"/>
  <c r="Y378" i="33" s="1"/>
  <c r="X380" i="33"/>
  <c r="X387" i="33"/>
  <c r="Y387" i="33" s="1"/>
  <c r="X388" i="33"/>
  <c r="X391" i="33"/>
  <c r="Y396" i="33"/>
  <c r="X400" i="33"/>
  <c r="X424" i="33"/>
  <c r="X427" i="33"/>
  <c r="Y427" i="33" s="1"/>
  <c r="Y434" i="33"/>
  <c r="Z434" i="33" s="1"/>
  <c r="Y446" i="33"/>
  <c r="S448" i="33"/>
  <c r="T448" i="33" s="1"/>
  <c r="X448" i="33" s="1"/>
  <c r="R448" i="33"/>
  <c r="S453" i="33"/>
  <c r="T453" i="33" s="1"/>
  <c r="X453" i="33" s="1"/>
  <c r="R453" i="33"/>
  <c r="Y463" i="33"/>
  <c r="Z463" i="33" s="1"/>
  <c r="Y470" i="33"/>
  <c r="Y498" i="33"/>
  <c r="Z498" i="33" s="1"/>
  <c r="W512" i="33"/>
  <c r="S520" i="33"/>
  <c r="R520" i="33"/>
  <c r="W742" i="33"/>
  <c r="R26" i="33"/>
  <c r="S26" i="33"/>
  <c r="T26" i="33" s="1"/>
  <c r="W33" i="33"/>
  <c r="W87" i="33"/>
  <c r="X87" i="33" s="1"/>
  <c r="V14" i="33"/>
  <c r="S19" i="33"/>
  <c r="T19" i="33" s="1"/>
  <c r="R19" i="33"/>
  <c r="V25" i="33"/>
  <c r="V32" i="33"/>
  <c r="S34" i="33"/>
  <c r="T34" i="33" s="1"/>
  <c r="R34" i="33"/>
  <c r="V41" i="33"/>
  <c r="V48" i="33"/>
  <c r="S50" i="33"/>
  <c r="T50" i="33" s="1"/>
  <c r="R50" i="33"/>
  <c r="V57" i="33"/>
  <c r="V63" i="33"/>
  <c r="W70" i="33"/>
  <c r="R73" i="33"/>
  <c r="S73" i="33"/>
  <c r="T73" i="33" s="1"/>
  <c r="W76" i="33"/>
  <c r="X76" i="33" s="1"/>
  <c r="V81" i="33"/>
  <c r="V85" i="33"/>
  <c r="S86" i="33"/>
  <c r="R86" i="33"/>
  <c r="X97" i="33"/>
  <c r="Y97" i="33" s="1"/>
  <c r="X101" i="33"/>
  <c r="X109" i="33"/>
  <c r="Y109" i="33" s="1"/>
  <c r="X113" i="33"/>
  <c r="Y113" i="33" s="1"/>
  <c r="X121" i="33"/>
  <c r="Y121" i="33" s="1"/>
  <c r="X125" i="33"/>
  <c r="X129" i="33"/>
  <c r="X133" i="33"/>
  <c r="X145" i="33"/>
  <c r="Y145" i="33" s="1"/>
  <c r="X153" i="33"/>
  <c r="X177" i="33"/>
  <c r="Y177" i="33" s="1"/>
  <c r="X185" i="33"/>
  <c r="Y185" i="33" s="1"/>
  <c r="X189" i="33"/>
  <c r="X209" i="33"/>
  <c r="Y209" i="33" s="1"/>
  <c r="X221" i="33"/>
  <c r="X233" i="33"/>
  <c r="X249" i="33"/>
  <c r="Y249" i="33" s="1"/>
  <c r="X253" i="33"/>
  <c r="X257" i="33"/>
  <c r="Y257" i="33" s="1"/>
  <c r="X265" i="33"/>
  <c r="Y265" i="33" s="1"/>
  <c r="Z265" i="33" s="1"/>
  <c r="X281" i="33"/>
  <c r="X289" i="33"/>
  <c r="Y289" i="33" s="1"/>
  <c r="X293" i="33"/>
  <c r="X305" i="33"/>
  <c r="Y305" i="33" s="1"/>
  <c r="X317" i="33"/>
  <c r="Y317" i="33" s="1"/>
  <c r="X326" i="33"/>
  <c r="Y326" i="33" s="1"/>
  <c r="S336" i="33"/>
  <c r="T336" i="33" s="1"/>
  <c r="R336" i="33"/>
  <c r="S341" i="33"/>
  <c r="R341" i="33"/>
  <c r="X342" i="33"/>
  <c r="Y342" i="33" s="1"/>
  <c r="S352" i="33"/>
  <c r="T352" i="33" s="1"/>
  <c r="R352" i="33"/>
  <c r="S357" i="33"/>
  <c r="R357" i="33"/>
  <c r="X358" i="33"/>
  <c r="S367" i="33"/>
  <c r="T367" i="33" s="1"/>
  <c r="W367" i="33" s="1"/>
  <c r="R367" i="33"/>
  <c r="X374" i="33"/>
  <c r="X379" i="33"/>
  <c r="Y379" i="33" s="1"/>
  <c r="X381" i="33"/>
  <c r="Y381" i="33" s="1"/>
  <c r="Z381" i="33" s="1"/>
  <c r="X382" i="33"/>
  <c r="X383" i="33"/>
  <c r="Y383" i="33" s="1"/>
  <c r="Z383" i="33" s="1"/>
  <c r="R385" i="33"/>
  <c r="S385" i="33"/>
  <c r="T385" i="33" s="1"/>
  <c r="W385" i="33" s="1"/>
  <c r="Y386" i="33"/>
  <c r="Z386" i="33" s="1"/>
  <c r="X390" i="33"/>
  <c r="X407" i="33"/>
  <c r="Y407" i="33" s="1"/>
  <c r="X412" i="33"/>
  <c r="X419" i="33"/>
  <c r="X420" i="33"/>
  <c r="X423" i="33"/>
  <c r="Z428" i="33"/>
  <c r="AA428" i="33" s="1"/>
  <c r="AD428" i="33" s="1"/>
  <c r="Y430" i="33"/>
  <c r="S432" i="33"/>
  <c r="T432" i="33" s="1"/>
  <c r="X432" i="33" s="1"/>
  <c r="R432" i="33"/>
  <c r="S437" i="33"/>
  <c r="T437" i="33" s="1"/>
  <c r="X437" i="33" s="1"/>
  <c r="R437" i="33"/>
  <c r="Y447" i="33"/>
  <c r="Z447" i="33" s="1"/>
  <c r="Y454" i="33"/>
  <c r="Y482" i="33"/>
  <c r="Z482" i="33" s="1"/>
  <c r="Y494" i="33"/>
  <c r="S496" i="33"/>
  <c r="T496" i="33" s="1"/>
  <c r="X496" i="33" s="1"/>
  <c r="R496" i="33"/>
  <c r="S501" i="33"/>
  <c r="T501" i="33" s="1"/>
  <c r="X501" i="33" s="1"/>
  <c r="R501" i="33"/>
  <c r="W729" i="33"/>
  <c r="T554" i="33"/>
  <c r="V554" i="33"/>
  <c r="V559" i="33"/>
  <c r="S568" i="33"/>
  <c r="R568" i="33"/>
  <c r="R569" i="33"/>
  <c r="S569" i="33"/>
  <c r="T569" i="33" s="1"/>
  <c r="V575" i="33"/>
  <c r="T602" i="33"/>
  <c r="V602" i="33"/>
  <c r="T618" i="33"/>
  <c r="V618" i="33"/>
  <c r="V623" i="33"/>
  <c r="S695" i="33"/>
  <c r="R695" i="33"/>
  <c r="W711" i="33"/>
  <c r="S721" i="33"/>
  <c r="R721" i="33"/>
  <c r="W724" i="33"/>
  <c r="S727" i="33"/>
  <c r="R727" i="33"/>
  <c r="W751" i="33"/>
  <c r="W767" i="33"/>
  <c r="W793" i="33"/>
  <c r="W936" i="33"/>
  <c r="W985" i="33"/>
  <c r="W1000" i="33"/>
  <c r="W1024" i="33"/>
  <c r="X1024" i="33" s="1"/>
  <c r="W1086" i="33"/>
  <c r="W1094" i="33"/>
  <c r="W1110" i="33"/>
  <c r="X1110" i="33" s="1"/>
  <c r="R521" i="33"/>
  <c r="S521" i="33"/>
  <c r="T521" i="33" s="1"/>
  <c r="T538" i="33"/>
  <c r="V538" i="33"/>
  <c r="S584" i="33"/>
  <c r="R584" i="33"/>
  <c r="R585" i="33"/>
  <c r="S585" i="33"/>
  <c r="T585" i="33" s="1"/>
  <c r="V607" i="33"/>
  <c r="S616" i="33"/>
  <c r="R616" i="33"/>
  <c r="R617" i="33"/>
  <c r="S617" i="33"/>
  <c r="R377" i="33"/>
  <c r="S377" i="33"/>
  <c r="T377" i="33" s="1"/>
  <c r="W377" i="33" s="1"/>
  <c r="R409" i="33"/>
  <c r="S409" i="33"/>
  <c r="T409" i="33" s="1"/>
  <c r="W409" i="33" s="1"/>
  <c r="S429" i="33"/>
  <c r="T429" i="33" s="1"/>
  <c r="X429" i="33" s="1"/>
  <c r="R429" i="33"/>
  <c r="Y435" i="33"/>
  <c r="S441" i="33"/>
  <c r="T441" i="33" s="1"/>
  <c r="X441" i="33" s="1"/>
  <c r="R441" i="33"/>
  <c r="Y444" i="33"/>
  <c r="Z444" i="33" s="1"/>
  <c r="Y451" i="33"/>
  <c r="Z451" i="33" s="1"/>
  <c r="S457" i="33"/>
  <c r="T457" i="33" s="1"/>
  <c r="X457" i="33" s="1"/>
  <c r="R457" i="33"/>
  <c r="Y460" i="33"/>
  <c r="Z460" i="33" s="1"/>
  <c r="Y467" i="33"/>
  <c r="Z467" i="33" s="1"/>
  <c r="S473" i="33"/>
  <c r="T473" i="33" s="1"/>
  <c r="X473" i="33" s="1"/>
  <c r="R473" i="33"/>
  <c r="Y476" i="33"/>
  <c r="Z476" i="33" s="1"/>
  <c r="Y483" i="33"/>
  <c r="Z483" i="33" s="1"/>
  <c r="S489" i="33"/>
  <c r="T489" i="33" s="1"/>
  <c r="X489" i="33" s="1"/>
  <c r="R489" i="33"/>
  <c r="Y492" i="33"/>
  <c r="Z492" i="33" s="1"/>
  <c r="Y499" i="33"/>
  <c r="AD506" i="33"/>
  <c r="S524" i="33"/>
  <c r="T524" i="33" s="1"/>
  <c r="R524" i="33"/>
  <c r="R525" i="33"/>
  <c r="S525" i="33"/>
  <c r="T525" i="33" s="1"/>
  <c r="T526" i="33"/>
  <c r="V526" i="33"/>
  <c r="V531" i="33"/>
  <c r="S540" i="33"/>
  <c r="T540" i="33" s="1"/>
  <c r="R540" i="33"/>
  <c r="R541" i="33"/>
  <c r="S541" i="33"/>
  <c r="T541" i="33" s="1"/>
  <c r="T542" i="33"/>
  <c r="V542" i="33"/>
  <c r="S556" i="33"/>
  <c r="R556" i="33"/>
  <c r="R557" i="33"/>
  <c r="S557" i="33"/>
  <c r="T557" i="33" s="1"/>
  <c r="V558" i="33"/>
  <c r="V563" i="33"/>
  <c r="S572" i="33"/>
  <c r="T572" i="33" s="1"/>
  <c r="R572" i="33"/>
  <c r="R573" i="33"/>
  <c r="S573" i="33"/>
  <c r="T573" i="33" s="1"/>
  <c r="T574" i="33"/>
  <c r="V574" i="33"/>
  <c r="V579" i="33"/>
  <c r="S588" i="33"/>
  <c r="T588" i="33" s="1"/>
  <c r="R588" i="33"/>
  <c r="R589" i="33"/>
  <c r="S589" i="33"/>
  <c r="T589" i="33" s="1"/>
  <c r="T590" i="33"/>
  <c r="V590" i="33"/>
  <c r="S604" i="33"/>
  <c r="T604" i="33" s="1"/>
  <c r="R604" i="33"/>
  <c r="R605" i="33"/>
  <c r="S605" i="33"/>
  <c r="T605" i="33" s="1"/>
  <c r="T606" i="33"/>
  <c r="V606" i="33"/>
  <c r="V611" i="33"/>
  <c r="S620" i="33"/>
  <c r="R620" i="33"/>
  <c r="R621" i="33"/>
  <c r="S621" i="33"/>
  <c r="T621" i="33" s="1"/>
  <c r="V622" i="33"/>
  <c r="V627" i="33"/>
  <c r="S632" i="33"/>
  <c r="T632" i="33" s="1"/>
  <c r="R632" i="33"/>
  <c r="R633" i="33"/>
  <c r="S633" i="33"/>
  <c r="T633" i="33" s="1"/>
  <c r="W638" i="33"/>
  <c r="S640" i="33"/>
  <c r="R640" i="33"/>
  <c r="R641" i="33"/>
  <c r="S641" i="33"/>
  <c r="T641" i="33" s="1"/>
  <c r="W646" i="33"/>
  <c r="S648" i="33"/>
  <c r="T648" i="33" s="1"/>
  <c r="R648" i="33"/>
  <c r="R649" i="33"/>
  <c r="S649" i="33"/>
  <c r="W654" i="33"/>
  <c r="S656" i="33"/>
  <c r="T656" i="33" s="1"/>
  <c r="R656" i="33"/>
  <c r="R657" i="33"/>
  <c r="S657" i="33"/>
  <c r="T657" i="33" s="1"/>
  <c r="W662" i="33"/>
  <c r="S664" i="33"/>
  <c r="T664" i="33" s="1"/>
  <c r="R664" i="33"/>
  <c r="R665" i="33"/>
  <c r="S665" i="33"/>
  <c r="T665" i="33" s="1"/>
  <c r="W670" i="33"/>
  <c r="S672" i="33"/>
  <c r="R672" i="33"/>
  <c r="R673" i="33"/>
  <c r="S673" i="33"/>
  <c r="T673" i="33" s="1"/>
  <c r="W678" i="33"/>
  <c r="S680" i="33"/>
  <c r="T680" i="33" s="1"/>
  <c r="R680" i="33"/>
  <c r="R681" i="33"/>
  <c r="S681" i="33"/>
  <c r="W686" i="33"/>
  <c r="S688" i="33"/>
  <c r="R688" i="33"/>
  <c r="R689" i="33"/>
  <c r="S689" i="33"/>
  <c r="T689" i="33" s="1"/>
  <c r="T724" i="33"/>
  <c r="W739" i="33"/>
  <c r="X739" i="33" s="1"/>
  <c r="Y739" i="33" s="1"/>
  <c r="T768" i="33"/>
  <c r="V768" i="33"/>
  <c r="W769" i="33"/>
  <c r="X769" i="33" s="1"/>
  <c r="W788" i="33"/>
  <c r="W828" i="33"/>
  <c r="W841" i="33"/>
  <c r="W852" i="33"/>
  <c r="W857" i="33"/>
  <c r="X857" i="33" s="1"/>
  <c r="W864" i="33"/>
  <c r="X864" i="33" s="1"/>
  <c r="W865" i="33"/>
  <c r="W1064" i="33"/>
  <c r="X1064" i="33" s="1"/>
  <c r="W1129" i="33"/>
  <c r="S536" i="33"/>
  <c r="R536" i="33"/>
  <c r="R537" i="33"/>
  <c r="S537" i="33"/>
  <c r="T537" i="33" s="1"/>
  <c r="V591" i="33"/>
  <c r="S600" i="33"/>
  <c r="R600" i="33"/>
  <c r="R601" i="33"/>
  <c r="S601" i="33"/>
  <c r="R29" i="33"/>
  <c r="R37" i="33"/>
  <c r="R45" i="33"/>
  <c r="R49" i="33"/>
  <c r="R85" i="33"/>
  <c r="R89" i="33"/>
  <c r="S95" i="33"/>
  <c r="T95" i="33" s="1"/>
  <c r="S107" i="33"/>
  <c r="T107" i="33" s="1"/>
  <c r="S115" i="33"/>
  <c r="T115" i="33" s="1"/>
  <c r="S119" i="33"/>
  <c r="S127" i="33"/>
  <c r="T127" i="33" s="1"/>
  <c r="S135" i="33"/>
  <c r="T135" i="33" s="1"/>
  <c r="S139" i="33"/>
  <c r="T139" i="33" s="1"/>
  <c r="S147" i="33"/>
  <c r="S151" i="33"/>
  <c r="T151" i="33" s="1"/>
  <c r="S159" i="33"/>
  <c r="T159" i="33" s="1"/>
  <c r="S167" i="33"/>
  <c r="T167" i="33" s="1"/>
  <c r="S171" i="33"/>
  <c r="S179" i="33"/>
  <c r="T179" i="33" s="1"/>
  <c r="S187" i="33"/>
  <c r="T187" i="33" s="1"/>
  <c r="S191" i="33"/>
  <c r="T191" i="33" s="1"/>
  <c r="S199" i="33"/>
  <c r="S207" i="33"/>
  <c r="T207" i="33" s="1"/>
  <c r="S211" i="33"/>
  <c r="T211" i="33" s="1"/>
  <c r="S215" i="33"/>
  <c r="T215" i="33" s="1"/>
  <c r="S219" i="33"/>
  <c r="S223" i="33"/>
  <c r="T223" i="33" s="1"/>
  <c r="S227" i="33"/>
  <c r="T227" i="33" s="1"/>
  <c r="S231" i="33"/>
  <c r="T231" i="33" s="1"/>
  <c r="S235" i="33"/>
  <c r="S239" i="33"/>
  <c r="T239" i="33" s="1"/>
  <c r="S243" i="33"/>
  <c r="T243" i="33" s="1"/>
  <c r="S247" i="33"/>
  <c r="T247" i="33" s="1"/>
  <c r="S251" i="33"/>
  <c r="S255" i="33"/>
  <c r="T255" i="33" s="1"/>
  <c r="S259" i="33"/>
  <c r="T259" i="33" s="1"/>
  <c r="S263" i="33"/>
  <c r="T263" i="33" s="1"/>
  <c r="S267" i="33"/>
  <c r="S271" i="33"/>
  <c r="T271" i="33" s="1"/>
  <c r="S275" i="33"/>
  <c r="T275" i="33" s="1"/>
  <c r="S279" i="33"/>
  <c r="T279" i="33" s="1"/>
  <c r="S283" i="33"/>
  <c r="S287" i="33"/>
  <c r="T287" i="33" s="1"/>
  <c r="S291" i="33"/>
  <c r="T291" i="33" s="1"/>
  <c r="S295" i="33"/>
  <c r="T295" i="33" s="1"/>
  <c r="S299" i="33"/>
  <c r="S303" i="33"/>
  <c r="T303" i="33" s="1"/>
  <c r="S307" i="33"/>
  <c r="T307" i="33" s="1"/>
  <c r="S311" i="33"/>
  <c r="T311" i="33" s="1"/>
  <c r="S315" i="33"/>
  <c r="X366" i="33"/>
  <c r="R369" i="33"/>
  <c r="S369" i="33"/>
  <c r="T369" i="33" s="1"/>
  <c r="W369" i="33" s="1"/>
  <c r="X376" i="33"/>
  <c r="Y376" i="33" s="1"/>
  <c r="X398" i="33"/>
  <c r="Y398" i="33" s="1"/>
  <c r="R401" i="33"/>
  <c r="S401" i="33"/>
  <c r="T401" i="33" s="1"/>
  <c r="W401" i="33" s="1"/>
  <c r="X403" i="33"/>
  <c r="Y403" i="33" s="1"/>
  <c r="X408" i="33"/>
  <c r="Y408" i="33" s="1"/>
  <c r="Z408" i="33" s="1"/>
  <c r="Y439" i="33"/>
  <c r="Z440" i="33"/>
  <c r="AA440" i="33" s="1"/>
  <c r="AD440" i="33" s="1"/>
  <c r="Y442" i="33"/>
  <c r="Z442" i="33" s="1"/>
  <c r="S445" i="33"/>
  <c r="T445" i="33" s="1"/>
  <c r="X445" i="33" s="1"/>
  <c r="R445" i="33"/>
  <c r="Y455" i="33"/>
  <c r="Z455" i="33" s="1"/>
  <c r="Z456" i="33"/>
  <c r="Y458" i="33"/>
  <c r="S461" i="33"/>
  <c r="T461" i="33" s="1"/>
  <c r="X461" i="33" s="1"/>
  <c r="R461" i="33"/>
  <c r="Y471" i="33"/>
  <c r="Z471" i="33" s="1"/>
  <c r="Z472" i="33"/>
  <c r="Y474" i="33"/>
  <c r="Z474" i="33" s="1"/>
  <c r="AA474" i="33" s="1"/>
  <c r="S477" i="33"/>
  <c r="T477" i="33" s="1"/>
  <c r="X477" i="33" s="1"/>
  <c r="R477" i="33"/>
  <c r="Y487" i="33"/>
  <c r="Z488" i="33"/>
  <c r="AA488" i="33" s="1"/>
  <c r="Y490" i="33"/>
  <c r="S493" i="33"/>
  <c r="T493" i="33" s="1"/>
  <c r="X493" i="33" s="1"/>
  <c r="R493" i="33"/>
  <c r="Z503" i="33"/>
  <c r="AA503" i="33" s="1"/>
  <c r="W514" i="33"/>
  <c r="X514" i="33" s="1"/>
  <c r="S528" i="33"/>
  <c r="R528" i="33"/>
  <c r="R529" i="33"/>
  <c r="S529" i="33"/>
  <c r="T530" i="33"/>
  <c r="V530" i="33"/>
  <c r="V535" i="33"/>
  <c r="S544" i="33"/>
  <c r="R544" i="33"/>
  <c r="R545" i="33"/>
  <c r="S545" i="33"/>
  <c r="T546" i="33"/>
  <c r="V546" i="33"/>
  <c r="V551" i="33"/>
  <c r="S560" i="33"/>
  <c r="R560" i="33"/>
  <c r="R561" i="33"/>
  <c r="S561" i="33"/>
  <c r="T562" i="33"/>
  <c r="V562" i="33"/>
  <c r="V567" i="33"/>
  <c r="S576" i="33"/>
  <c r="R576" i="33"/>
  <c r="R577" i="33"/>
  <c r="S577" i="33"/>
  <c r="T578" i="33"/>
  <c r="V578" i="33"/>
  <c r="V583" i="33"/>
  <c r="S592" i="33"/>
  <c r="R592" i="33"/>
  <c r="R593" i="33"/>
  <c r="S593" i="33"/>
  <c r="T594" i="33"/>
  <c r="V594" i="33"/>
  <c r="V599" i="33"/>
  <c r="S608" i="33"/>
  <c r="R608" i="33"/>
  <c r="R609" i="33"/>
  <c r="S609" i="33"/>
  <c r="T610" i="33"/>
  <c r="V610" i="33"/>
  <c r="V615" i="33"/>
  <c r="S624" i="33"/>
  <c r="R624" i="33"/>
  <c r="R625" i="33"/>
  <c r="S625" i="33"/>
  <c r="T626" i="33"/>
  <c r="V626" i="33"/>
  <c r="T712" i="33"/>
  <c r="V712" i="33"/>
  <c r="W716" i="33"/>
  <c r="X716" i="33" s="1"/>
  <c r="S717" i="33"/>
  <c r="T717" i="33" s="1"/>
  <c r="R717" i="33"/>
  <c r="T744" i="33"/>
  <c r="V744" i="33"/>
  <c r="W748" i="33"/>
  <c r="S749" i="33"/>
  <c r="T749" i="33" s="1"/>
  <c r="R749" i="33"/>
  <c r="V756" i="33"/>
  <c r="T756" i="33"/>
  <c r="W761" i="33"/>
  <c r="W763" i="33"/>
  <c r="X763" i="33" s="1"/>
  <c r="Y763" i="33" s="1"/>
  <c r="W801" i="33"/>
  <c r="X801" i="33" s="1"/>
  <c r="W833" i="33"/>
  <c r="W889" i="33"/>
  <c r="X889" i="33" s="1"/>
  <c r="Y889" i="33" s="1"/>
  <c r="W896" i="33"/>
  <c r="X896" i="33" s="1"/>
  <c r="W1072" i="33"/>
  <c r="X1072" i="33" s="1"/>
  <c r="W1175" i="33"/>
  <c r="X1175" i="33" s="1"/>
  <c r="W1197" i="33"/>
  <c r="X1197" i="33" s="1"/>
  <c r="Y1197" i="33" s="1"/>
  <c r="T522" i="33"/>
  <c r="V522" i="33"/>
  <c r="V527" i="33"/>
  <c r="S552" i="33"/>
  <c r="R552" i="33"/>
  <c r="R553" i="33"/>
  <c r="S553" i="33"/>
  <c r="T553" i="33" s="1"/>
  <c r="T570" i="33"/>
  <c r="V570" i="33"/>
  <c r="T586" i="33"/>
  <c r="V586" i="33"/>
  <c r="R25" i="33"/>
  <c r="R33" i="33"/>
  <c r="R41" i="33"/>
  <c r="R53" i="33"/>
  <c r="R57" i="33"/>
  <c r="W79" i="33"/>
  <c r="W80" i="33"/>
  <c r="S99" i="33"/>
  <c r="T99" i="33" s="1"/>
  <c r="S103" i="33"/>
  <c r="T103" i="33" s="1"/>
  <c r="S111" i="33"/>
  <c r="S123" i="33"/>
  <c r="T123" i="33" s="1"/>
  <c r="S131" i="33"/>
  <c r="T131" i="33" s="1"/>
  <c r="S143" i="33"/>
  <c r="T143" i="33" s="1"/>
  <c r="S155" i="33"/>
  <c r="S163" i="33"/>
  <c r="T163" i="33" s="1"/>
  <c r="S175" i="33"/>
  <c r="T175" i="33" s="1"/>
  <c r="S183" i="33"/>
  <c r="T183" i="33" s="1"/>
  <c r="S195" i="33"/>
  <c r="S203" i="33"/>
  <c r="T203" i="33" s="1"/>
  <c r="S84" i="33"/>
  <c r="T84" i="33" s="1"/>
  <c r="S88" i="33"/>
  <c r="R327" i="33"/>
  <c r="S327" i="33"/>
  <c r="T327" i="33" s="1"/>
  <c r="R331" i="33"/>
  <c r="S331" i="33"/>
  <c r="R335" i="33"/>
  <c r="S335" i="33"/>
  <c r="T335" i="33" s="1"/>
  <c r="R339" i="33"/>
  <c r="S339" i="33"/>
  <c r="R343" i="33"/>
  <c r="S343" i="33"/>
  <c r="T343" i="33" s="1"/>
  <c r="R347" i="33"/>
  <c r="S347" i="33"/>
  <c r="R351" i="33"/>
  <c r="S351" i="33"/>
  <c r="T351" i="33" s="1"/>
  <c r="R355" i="33"/>
  <c r="S355" i="33"/>
  <c r="R359" i="33"/>
  <c r="S359" i="33"/>
  <c r="T359" i="33" s="1"/>
  <c r="X362" i="33"/>
  <c r="Y370" i="33"/>
  <c r="Z370" i="33" s="1"/>
  <c r="R383" i="33"/>
  <c r="R388" i="33"/>
  <c r="S389" i="33"/>
  <c r="T389" i="33" s="1"/>
  <c r="W389" i="33" s="1"/>
  <c r="R393" i="33"/>
  <c r="S393" i="33"/>
  <c r="T393" i="33" s="1"/>
  <c r="W393" i="33" s="1"/>
  <c r="X394" i="33"/>
  <c r="Y402" i="33"/>
  <c r="Z402" i="33" s="1"/>
  <c r="R415" i="33"/>
  <c r="R420" i="33"/>
  <c r="S421" i="33"/>
  <c r="T421" i="33" s="1"/>
  <c r="W421" i="33" s="1"/>
  <c r="R425" i="33"/>
  <c r="S425" i="33"/>
  <c r="T425" i="33" s="1"/>
  <c r="W425" i="33" s="1"/>
  <c r="X426" i="33"/>
  <c r="S433" i="33"/>
  <c r="T433" i="33" s="1"/>
  <c r="X433" i="33" s="1"/>
  <c r="R433" i="33"/>
  <c r="Y436" i="33"/>
  <c r="R440" i="33"/>
  <c r="Y443" i="33"/>
  <c r="Z443" i="33" s="1"/>
  <c r="S449" i="33"/>
  <c r="T449" i="33" s="1"/>
  <c r="X449" i="33" s="1"/>
  <c r="R449" i="33"/>
  <c r="Y452" i="33"/>
  <c r="R456" i="33"/>
  <c r="Y459" i="33"/>
  <c r="Z459" i="33" s="1"/>
  <c r="S465" i="33"/>
  <c r="T465" i="33" s="1"/>
  <c r="X465" i="33" s="1"/>
  <c r="R465" i="33"/>
  <c r="Y468" i="33"/>
  <c r="Z468" i="33" s="1"/>
  <c r="R472" i="33"/>
  <c r="Y475" i="33"/>
  <c r="Z475" i="33" s="1"/>
  <c r="S481" i="33"/>
  <c r="T481" i="33" s="1"/>
  <c r="X481" i="33" s="1"/>
  <c r="R481" i="33"/>
  <c r="Y484" i="33"/>
  <c r="Z484" i="33" s="1"/>
  <c r="R488" i="33"/>
  <c r="Y491" i="33"/>
  <c r="Z491" i="33" s="1"/>
  <c r="S497" i="33"/>
  <c r="T497" i="33" s="1"/>
  <c r="X497" i="33" s="1"/>
  <c r="R497" i="33"/>
  <c r="Y500" i="33"/>
  <c r="Z504" i="33"/>
  <c r="AA504" i="33" s="1"/>
  <c r="AA505" i="33"/>
  <c r="AD505" i="33" s="1"/>
  <c r="V523" i="33"/>
  <c r="S532" i="33"/>
  <c r="T532" i="33" s="1"/>
  <c r="R532" i="33"/>
  <c r="R533" i="33"/>
  <c r="S533" i="33"/>
  <c r="T533" i="33" s="1"/>
  <c r="T534" i="33"/>
  <c r="V534" i="33"/>
  <c r="V539" i="33"/>
  <c r="S548" i="33"/>
  <c r="T548" i="33" s="1"/>
  <c r="R548" i="33"/>
  <c r="R549" i="33"/>
  <c r="S549" i="33"/>
  <c r="T550" i="33"/>
  <c r="V550" i="33"/>
  <c r="V555" i="33"/>
  <c r="S564" i="33"/>
  <c r="R564" i="33"/>
  <c r="R565" i="33"/>
  <c r="S565" i="33"/>
  <c r="T565" i="33" s="1"/>
  <c r="T566" i="33"/>
  <c r="V566" i="33"/>
  <c r="V571" i="33"/>
  <c r="S580" i="33"/>
  <c r="T580" i="33" s="1"/>
  <c r="R580" i="33"/>
  <c r="R581" i="33"/>
  <c r="S581" i="33"/>
  <c r="T581" i="33" s="1"/>
  <c r="T582" i="33"/>
  <c r="V582" i="33"/>
  <c r="V587" i="33"/>
  <c r="S596" i="33"/>
  <c r="T596" i="33" s="1"/>
  <c r="R596" i="33"/>
  <c r="R597" i="33"/>
  <c r="S597" i="33"/>
  <c r="T597" i="33" s="1"/>
  <c r="T598" i="33"/>
  <c r="V598" i="33"/>
  <c r="V603" i="33"/>
  <c r="S612" i="33"/>
  <c r="T612" i="33" s="1"/>
  <c r="R612" i="33"/>
  <c r="R613" i="33"/>
  <c r="S613" i="33"/>
  <c r="T613" i="33" s="1"/>
  <c r="T614" i="33"/>
  <c r="V614" i="33"/>
  <c r="V619" i="33"/>
  <c r="S628" i="33"/>
  <c r="R628" i="33"/>
  <c r="R629" i="33"/>
  <c r="S629" i="33"/>
  <c r="T629" i="33" s="1"/>
  <c r="T630" i="33"/>
  <c r="V630" i="33"/>
  <c r="W634" i="33"/>
  <c r="X634" i="33" s="1"/>
  <c r="S636" i="33"/>
  <c r="T636" i="33" s="1"/>
  <c r="R636" i="33"/>
  <c r="R637" i="33"/>
  <c r="S637" i="33"/>
  <c r="T637" i="33" s="1"/>
  <c r="W642" i="33"/>
  <c r="X642" i="33" s="1"/>
  <c r="S644" i="33"/>
  <c r="R644" i="33"/>
  <c r="R645" i="33"/>
  <c r="S645" i="33"/>
  <c r="T645" i="33" s="1"/>
  <c r="W650" i="33"/>
  <c r="S652" i="33"/>
  <c r="T652" i="33" s="1"/>
  <c r="R652" i="33"/>
  <c r="R653" i="33"/>
  <c r="S653" i="33"/>
  <c r="W658" i="33"/>
  <c r="S660" i="33"/>
  <c r="T660" i="33" s="1"/>
  <c r="R660" i="33"/>
  <c r="R661" i="33"/>
  <c r="S661" i="33"/>
  <c r="T661" i="33" s="1"/>
  <c r="S668" i="33"/>
  <c r="T668" i="33" s="1"/>
  <c r="R668" i="33"/>
  <c r="R669" i="33"/>
  <c r="S669" i="33"/>
  <c r="T669" i="33" s="1"/>
  <c r="S676" i="33"/>
  <c r="R676" i="33"/>
  <c r="R677" i="33"/>
  <c r="S677" i="33"/>
  <c r="T677" i="33" s="1"/>
  <c r="S684" i="33"/>
  <c r="T684" i="33" s="1"/>
  <c r="R684" i="33"/>
  <c r="R685" i="33"/>
  <c r="S685" i="33"/>
  <c r="S692" i="33"/>
  <c r="T692" i="33" s="1"/>
  <c r="R692" i="33"/>
  <c r="S693" i="33"/>
  <c r="R693" i="33"/>
  <c r="V700" i="33"/>
  <c r="T700" i="33"/>
  <c r="V713" i="33"/>
  <c r="X714" i="33"/>
  <c r="Y714" i="33" s="1"/>
  <c r="Z714" i="33" s="1"/>
  <c r="R719" i="33"/>
  <c r="V722" i="33"/>
  <c r="S725" i="33"/>
  <c r="R725" i="33"/>
  <c r="V732" i="33"/>
  <c r="T732" i="33"/>
  <c r="V745" i="33"/>
  <c r="R751" i="33"/>
  <c r="W759" i="33"/>
  <c r="W764" i="33"/>
  <c r="W777" i="33"/>
  <c r="X777" i="33" s="1"/>
  <c r="W796" i="33"/>
  <c r="X796" i="33" s="1"/>
  <c r="Y796" i="33" s="1"/>
  <c r="W807" i="33"/>
  <c r="X807" i="33" s="1"/>
  <c r="W839" i="33"/>
  <c r="X839" i="33" s="1"/>
  <c r="Y839" i="33" s="1"/>
  <c r="W921" i="33"/>
  <c r="X921" i="33" s="1"/>
  <c r="Y921" i="33" s="1"/>
  <c r="W929" i="33"/>
  <c r="W961" i="33"/>
  <c r="W993" i="33"/>
  <c r="X993" i="33" s="1"/>
  <c r="Y993" i="33" s="1"/>
  <c r="S781" i="33"/>
  <c r="T781" i="33" s="1"/>
  <c r="R781" i="33"/>
  <c r="W785" i="33"/>
  <c r="X785" i="33" s="1"/>
  <c r="Y785" i="33" s="1"/>
  <c r="W791" i="33"/>
  <c r="X791" i="33" s="1"/>
  <c r="X806" i="33"/>
  <c r="Y806" i="33" s="1"/>
  <c r="S813" i="33"/>
  <c r="T813" i="33" s="1"/>
  <c r="R813" i="33"/>
  <c r="V817" i="33"/>
  <c r="V823" i="33"/>
  <c r="W827" i="33"/>
  <c r="W836" i="33"/>
  <c r="X838" i="33"/>
  <c r="S845" i="33"/>
  <c r="T845" i="33" s="1"/>
  <c r="R845" i="33"/>
  <c r="V849" i="33"/>
  <c r="X856" i="33"/>
  <c r="V858" i="33"/>
  <c r="S879" i="33"/>
  <c r="T879" i="33" s="1"/>
  <c r="R879" i="33"/>
  <c r="W881" i="33"/>
  <c r="X888" i="33"/>
  <c r="Y888" i="33" s="1"/>
  <c r="W894" i="33"/>
  <c r="X894" i="33" s="1"/>
  <c r="Y894" i="33" s="1"/>
  <c r="W899" i="33"/>
  <c r="S911" i="33"/>
  <c r="T911" i="33" s="1"/>
  <c r="R911" i="33"/>
  <c r="W913" i="33"/>
  <c r="X920" i="33"/>
  <c r="V922" i="33"/>
  <c r="W931" i="33"/>
  <c r="W941" i="33"/>
  <c r="X941" i="33" s="1"/>
  <c r="S943" i="33"/>
  <c r="T943" i="33" s="1"/>
  <c r="R943" i="33"/>
  <c r="X952" i="33"/>
  <c r="Y952" i="33" s="1"/>
  <c r="V954" i="33"/>
  <c r="W963" i="33"/>
  <c r="W973" i="33"/>
  <c r="S975" i="33"/>
  <c r="T975" i="33" s="1"/>
  <c r="R975" i="33"/>
  <c r="W977" i="33"/>
  <c r="V986" i="33"/>
  <c r="W996" i="33"/>
  <c r="X996" i="33" s="1"/>
  <c r="W1005" i="33"/>
  <c r="X1005" i="33" s="1"/>
  <c r="S1007" i="33"/>
  <c r="T1007" i="33" s="1"/>
  <c r="R1007" i="33"/>
  <c r="W1009" i="33"/>
  <c r="X1016" i="33"/>
  <c r="Y1016" i="33" s="1"/>
  <c r="V1018" i="33"/>
  <c r="W1037" i="33"/>
  <c r="S1039" i="33"/>
  <c r="T1039" i="33" s="1"/>
  <c r="R1039" i="33"/>
  <c r="W1045" i="33"/>
  <c r="X1045" i="33" s="1"/>
  <c r="S1047" i="33"/>
  <c r="T1047" i="33" s="1"/>
  <c r="R1047" i="33"/>
  <c r="S1055" i="33"/>
  <c r="T1055" i="33" s="1"/>
  <c r="R1055" i="33"/>
  <c r="S1063" i="33"/>
  <c r="T1063" i="33" s="1"/>
  <c r="R1063" i="33"/>
  <c r="W1069" i="33"/>
  <c r="S1071" i="33"/>
  <c r="T1071" i="33" s="1"/>
  <c r="R1071" i="33"/>
  <c r="S1079" i="33"/>
  <c r="T1079" i="33" s="1"/>
  <c r="R1079" i="33"/>
  <c r="S1087" i="33"/>
  <c r="T1087" i="33" s="1"/>
  <c r="R1087" i="33"/>
  <c r="S1095" i="33"/>
  <c r="T1095" i="33" s="1"/>
  <c r="R1095" i="33"/>
  <c r="S1103" i="33"/>
  <c r="T1103" i="33" s="1"/>
  <c r="R1103" i="33"/>
  <c r="S1111" i="33"/>
  <c r="R1111" i="33"/>
  <c r="S1122" i="33"/>
  <c r="R1122" i="33"/>
  <c r="W1125" i="33"/>
  <c r="X1125" i="33" s="1"/>
  <c r="W1146" i="33"/>
  <c r="W1169" i="33"/>
  <c r="X1169" i="33" s="1"/>
  <c r="S1174" i="33"/>
  <c r="T1174" i="33" s="1"/>
  <c r="R1174" i="33"/>
  <c r="S1178" i="33"/>
  <c r="R1178" i="33"/>
  <c r="W1188" i="33"/>
  <c r="X1188" i="33" s="1"/>
  <c r="W1192" i="33"/>
  <c r="S1214" i="33"/>
  <c r="R1214" i="33"/>
  <c r="W1229" i="33"/>
  <c r="S1250" i="33"/>
  <c r="R1250" i="33"/>
  <c r="T1253" i="33"/>
  <c r="V1253" i="33" s="1"/>
  <c r="W1388" i="33"/>
  <c r="W1459" i="33"/>
  <c r="X1459" i="33" s="1"/>
  <c r="R1468" i="33"/>
  <c r="S1468" i="33"/>
  <c r="T1468" i="33" s="1"/>
  <c r="V754" i="33"/>
  <c r="S757" i="33"/>
  <c r="R757" i="33"/>
  <c r="R777" i="33"/>
  <c r="R783" i="33"/>
  <c r="V786" i="33"/>
  <c r="T788" i="33"/>
  <c r="S789" i="33"/>
  <c r="R789" i="33"/>
  <c r="W792" i="33"/>
  <c r="X792" i="33" s="1"/>
  <c r="V800" i="33"/>
  <c r="W803" i="33"/>
  <c r="W812" i="33"/>
  <c r="X812" i="33" s="1"/>
  <c r="S821" i="33"/>
  <c r="R821" i="33"/>
  <c r="W825" i="33"/>
  <c r="X825" i="33" s="1"/>
  <c r="Y825" i="33" s="1"/>
  <c r="W831" i="33"/>
  <c r="X831" i="33" s="1"/>
  <c r="Y831" i="33" s="1"/>
  <c r="W835" i="33"/>
  <c r="X835" i="33" s="1"/>
  <c r="W860" i="33"/>
  <c r="X860" i="33" s="1"/>
  <c r="W869" i="33"/>
  <c r="S871" i="33"/>
  <c r="T871" i="33" s="1"/>
  <c r="R871" i="33"/>
  <c r="W886" i="33"/>
  <c r="W891" i="33"/>
  <c r="X891" i="33" s="1"/>
  <c r="W892" i="33"/>
  <c r="X892" i="33" s="1"/>
  <c r="W901" i="33"/>
  <c r="S903" i="33"/>
  <c r="T903" i="33" s="1"/>
  <c r="R903" i="33"/>
  <c r="W905" i="33"/>
  <c r="X905" i="33" s="1"/>
  <c r="Y905" i="33" s="1"/>
  <c r="W924" i="33"/>
  <c r="X924" i="33" s="1"/>
  <c r="W933" i="33"/>
  <c r="S935" i="33"/>
  <c r="T935" i="33" s="1"/>
  <c r="R935" i="33"/>
  <c r="W937" i="33"/>
  <c r="X937" i="33" s="1"/>
  <c r="Y937" i="33" s="1"/>
  <c r="W950" i="33"/>
  <c r="W956" i="33"/>
  <c r="X956" i="33" s="1"/>
  <c r="Y956" i="33" s="1"/>
  <c r="R961" i="33"/>
  <c r="W965" i="33"/>
  <c r="S967" i="33"/>
  <c r="T967" i="33" s="1"/>
  <c r="R967" i="33"/>
  <c r="W969" i="33"/>
  <c r="X969" i="33" s="1"/>
  <c r="W982" i="33"/>
  <c r="X982" i="33" s="1"/>
  <c r="Y982" i="33" s="1"/>
  <c r="W988" i="33"/>
  <c r="X988" i="33" s="1"/>
  <c r="R993" i="33"/>
  <c r="S999" i="33"/>
  <c r="T999" i="33" s="1"/>
  <c r="R999" i="33"/>
  <c r="W1001" i="33"/>
  <c r="X1001" i="33" s="1"/>
  <c r="W1020" i="33"/>
  <c r="R1025" i="33"/>
  <c r="W1029" i="33"/>
  <c r="S1031" i="33"/>
  <c r="T1031" i="33" s="1"/>
  <c r="R1031" i="33"/>
  <c r="W1033" i="33"/>
  <c r="X1033" i="33" s="1"/>
  <c r="W1041" i="33"/>
  <c r="X1041" i="33" s="1"/>
  <c r="W1043" i="33"/>
  <c r="X1043" i="33" s="1"/>
  <c r="Y1043" i="33" s="1"/>
  <c r="W1075" i="33"/>
  <c r="X1075" i="33" s="1"/>
  <c r="W1081" i="33"/>
  <c r="X1081" i="33" s="1"/>
  <c r="W1091" i="33"/>
  <c r="X1091" i="33" s="1"/>
  <c r="W1097" i="33"/>
  <c r="X1097" i="33" s="1"/>
  <c r="W1105" i="33"/>
  <c r="X1105" i="33" s="1"/>
  <c r="T1113" i="33"/>
  <c r="V1113" i="33" s="1"/>
  <c r="S1118" i="33"/>
  <c r="R1118" i="33"/>
  <c r="T1120" i="33"/>
  <c r="V1120" i="33" s="1"/>
  <c r="X1121" i="33"/>
  <c r="T1125" i="33"/>
  <c r="S1128" i="33"/>
  <c r="R1128" i="33"/>
  <c r="W1140" i="33"/>
  <c r="W1164" i="33"/>
  <c r="W1165" i="33"/>
  <c r="S1166" i="33"/>
  <c r="T1166" i="33" s="1"/>
  <c r="R1166" i="33"/>
  <c r="W1173" i="33"/>
  <c r="X1173" i="33" s="1"/>
  <c r="W1194" i="33"/>
  <c r="X1194" i="33" s="1"/>
  <c r="R1202" i="33"/>
  <c r="T1233" i="33"/>
  <c r="V1233" i="33" s="1"/>
  <c r="W1245" i="33"/>
  <c r="X1245" i="33" s="1"/>
  <c r="W1271" i="33"/>
  <c r="W1309" i="33"/>
  <c r="W1351" i="33"/>
  <c r="W1372" i="33"/>
  <c r="V631" i="33"/>
  <c r="V635" i="33"/>
  <c r="V639" i="33"/>
  <c r="V643" i="33"/>
  <c r="V647" i="33"/>
  <c r="V655" i="33"/>
  <c r="V663" i="33"/>
  <c r="V667" i="33"/>
  <c r="V671" i="33"/>
  <c r="V675" i="33"/>
  <c r="V679" i="33"/>
  <c r="V683" i="33"/>
  <c r="V687" i="33"/>
  <c r="S701" i="33"/>
  <c r="R701" i="33"/>
  <c r="V730" i="33"/>
  <c r="S733" i="33"/>
  <c r="T733" i="33" s="1"/>
  <c r="R733" i="33"/>
  <c r="W747" i="33"/>
  <c r="X747" i="33" s="1"/>
  <c r="R753" i="33"/>
  <c r="R759" i="33"/>
  <c r="V762" i="33"/>
  <c r="T764" i="33"/>
  <c r="S765" i="33"/>
  <c r="R765" i="33"/>
  <c r="V776" i="33"/>
  <c r="W779" i="33"/>
  <c r="X779" i="33" s="1"/>
  <c r="W782" i="33"/>
  <c r="R785" i="33"/>
  <c r="R791" i="33"/>
  <c r="T796" i="33"/>
  <c r="S797" i="33"/>
  <c r="R797" i="33"/>
  <c r="V808" i="33"/>
  <c r="X810" i="33"/>
  <c r="W814" i="33"/>
  <c r="R817" i="33"/>
  <c r="W818" i="33"/>
  <c r="X818" i="33" s="1"/>
  <c r="R823" i="33"/>
  <c r="V826" i="33"/>
  <c r="T828" i="33"/>
  <c r="S829" i="33"/>
  <c r="R829" i="33"/>
  <c r="W832" i="33"/>
  <c r="V840" i="33"/>
  <c r="W843" i="33"/>
  <c r="W846" i="33"/>
  <c r="R849" i="33"/>
  <c r="R857" i="33"/>
  <c r="T860" i="33"/>
  <c r="W861" i="33"/>
  <c r="X861" i="33" s="1"/>
  <c r="S863" i="33"/>
  <c r="T863" i="33" s="1"/>
  <c r="R863" i="33"/>
  <c r="W878" i="33"/>
  <c r="W883" i="33"/>
  <c r="X883" i="33" s="1"/>
  <c r="R889" i="33"/>
  <c r="T892" i="33"/>
  <c r="S895" i="33"/>
  <c r="R895" i="33"/>
  <c r="R921" i="33"/>
  <c r="T924" i="33"/>
  <c r="W925" i="33"/>
  <c r="X925" i="33" s="1"/>
  <c r="S927" i="33"/>
  <c r="R927" i="33"/>
  <c r="W944" i="33"/>
  <c r="W948" i="33"/>
  <c r="R953" i="33"/>
  <c r="T956" i="33"/>
  <c r="W957" i="33"/>
  <c r="X957" i="33" s="1"/>
  <c r="Y957" i="33" s="1"/>
  <c r="S959" i="33"/>
  <c r="R959" i="33"/>
  <c r="W976" i="33"/>
  <c r="W979" i="33"/>
  <c r="X979" i="33" s="1"/>
  <c r="W980" i="33"/>
  <c r="R985" i="33"/>
  <c r="T988" i="33"/>
  <c r="W989" i="33"/>
  <c r="X989" i="33" s="1"/>
  <c r="S991" i="33"/>
  <c r="R991" i="33"/>
  <c r="W1008" i="33"/>
  <c r="W1012" i="33"/>
  <c r="R1017" i="33"/>
  <c r="T1020" i="33"/>
  <c r="W1021" i="33"/>
  <c r="X1021" i="33" s="1"/>
  <c r="Y1021" i="33" s="1"/>
  <c r="S1023" i="33"/>
  <c r="T1023" i="33" s="1"/>
  <c r="R1023" i="33"/>
  <c r="W1046" i="33"/>
  <c r="V1052" i="33"/>
  <c r="W1062" i="33"/>
  <c r="V1076" i="33"/>
  <c r="V1084" i="33"/>
  <c r="V1092" i="33"/>
  <c r="V1100" i="33"/>
  <c r="V1108" i="33"/>
  <c r="T1114" i="33"/>
  <c r="V1114" i="33" s="1"/>
  <c r="V1115" i="33"/>
  <c r="R1120" i="33"/>
  <c r="V1131" i="33"/>
  <c r="T1131" i="33"/>
  <c r="S1142" i="33"/>
  <c r="R1142" i="33"/>
  <c r="S1150" i="33"/>
  <c r="R1150" i="33"/>
  <c r="S1176" i="33"/>
  <c r="R1176" i="33"/>
  <c r="T1181" i="33"/>
  <c r="V1181" i="33" s="1"/>
  <c r="W1183" i="33"/>
  <c r="W1193" i="33"/>
  <c r="X1193" i="33" s="1"/>
  <c r="Y1193" i="33" s="1"/>
  <c r="W1200" i="33"/>
  <c r="X1200" i="33" s="1"/>
  <c r="Y1200" i="33" s="1"/>
  <c r="V1202" i="33"/>
  <c r="S1216" i="33"/>
  <c r="R1216" i="33"/>
  <c r="W1217" i="33"/>
  <c r="W1218" i="33"/>
  <c r="X1218" i="33" s="1"/>
  <c r="W1225" i="33"/>
  <c r="X1225" i="33" s="1"/>
  <c r="Y1225" i="33" s="1"/>
  <c r="W1263" i="33"/>
  <c r="V1310" i="33"/>
  <c r="S1333" i="33"/>
  <c r="R1333" i="33"/>
  <c r="AC510" i="33"/>
  <c r="R697" i="33"/>
  <c r="X702" i="33"/>
  <c r="Y702" i="33" s="1"/>
  <c r="R703" i="33"/>
  <c r="V706" i="33"/>
  <c r="S709" i="33"/>
  <c r="R709" i="33"/>
  <c r="V720" i="33"/>
  <c r="W726" i="33"/>
  <c r="R729" i="33"/>
  <c r="R735" i="33"/>
  <c r="V738" i="33"/>
  <c r="S741" i="33"/>
  <c r="R741" i="33"/>
  <c r="V752" i="33"/>
  <c r="W758" i="33"/>
  <c r="R761" i="33"/>
  <c r="X766" i="33"/>
  <c r="Y766" i="33" s="1"/>
  <c r="R767" i="33"/>
  <c r="V770" i="33"/>
  <c r="S773" i="33"/>
  <c r="R773" i="33"/>
  <c r="V784" i="33"/>
  <c r="W787" i="33"/>
  <c r="W790" i="33"/>
  <c r="R793" i="33"/>
  <c r="R799" i="33"/>
  <c r="V802" i="33"/>
  <c r="S805" i="33"/>
  <c r="R805" i="33"/>
  <c r="V816" i="33"/>
  <c r="W819" i="33"/>
  <c r="W822" i="33"/>
  <c r="X822" i="33" s="1"/>
  <c r="R825" i="33"/>
  <c r="R831" i="33"/>
  <c r="V834" i="33"/>
  <c r="S837" i="33"/>
  <c r="R837" i="33"/>
  <c r="X843" i="33"/>
  <c r="V848" i="33"/>
  <c r="W851" i="33"/>
  <c r="W853" i="33"/>
  <c r="X853" i="33" s="1"/>
  <c r="S855" i="33"/>
  <c r="R855" i="33"/>
  <c r="V866" i="33"/>
  <c r="R881" i="33"/>
  <c r="W882" i="33"/>
  <c r="T884" i="33"/>
  <c r="W885" i="33"/>
  <c r="X885" i="33" s="1"/>
  <c r="S887" i="33"/>
  <c r="R887" i="33"/>
  <c r="V898" i="33"/>
  <c r="W907" i="33"/>
  <c r="R913" i="33"/>
  <c r="W914" i="33"/>
  <c r="T916" i="33"/>
  <c r="W917" i="33"/>
  <c r="S919" i="33"/>
  <c r="R919" i="33"/>
  <c r="V930" i="33"/>
  <c r="W934" i="33"/>
  <c r="X934" i="33" s="1"/>
  <c r="Y934" i="33" s="1"/>
  <c r="W939" i="33"/>
  <c r="W940" i="33"/>
  <c r="R945" i="33"/>
  <c r="W946" i="33"/>
  <c r="T948" i="33"/>
  <c r="W949" i="33"/>
  <c r="X949" i="33" s="1"/>
  <c r="S951" i="33"/>
  <c r="R951" i="33"/>
  <c r="V962" i="33"/>
  <c r="W971" i="33"/>
  <c r="R977" i="33"/>
  <c r="T980" i="33"/>
  <c r="W981" i="33"/>
  <c r="X981" i="33" s="1"/>
  <c r="S983" i="33"/>
  <c r="R983" i="33"/>
  <c r="V994" i="33"/>
  <c r="W1004" i="33"/>
  <c r="R1009" i="33"/>
  <c r="W1010" i="33"/>
  <c r="W1013" i="33"/>
  <c r="X1013" i="33" s="1"/>
  <c r="S1015" i="33"/>
  <c r="R1015" i="33"/>
  <c r="X1020" i="33"/>
  <c r="V1026" i="33"/>
  <c r="W1035" i="33"/>
  <c r="R1114" i="33"/>
  <c r="V1123" i="33"/>
  <c r="S1126" i="33"/>
  <c r="R1126" i="33"/>
  <c r="V1147" i="33"/>
  <c r="W1156" i="33"/>
  <c r="S1158" i="33"/>
  <c r="T1158" i="33" s="1"/>
  <c r="R1158" i="33"/>
  <c r="V1186" i="33"/>
  <c r="W1205" i="33"/>
  <c r="V1211" i="33"/>
  <c r="W1228" i="33"/>
  <c r="X1228" i="33" s="1"/>
  <c r="W1296" i="33"/>
  <c r="X1296" i="33" s="1"/>
  <c r="W1317" i="33"/>
  <c r="S1319" i="33"/>
  <c r="R1319" i="33"/>
  <c r="S1331" i="33"/>
  <c r="R1331" i="33"/>
  <c r="W1413" i="33"/>
  <c r="V1116" i="33"/>
  <c r="X1127" i="33"/>
  <c r="Y1127" i="33" s="1"/>
  <c r="W1132" i="33"/>
  <c r="X1132" i="33" s="1"/>
  <c r="S1134" i="33"/>
  <c r="R1134" i="33"/>
  <c r="V1154" i="33"/>
  <c r="V1161" i="33"/>
  <c r="T1189" i="33"/>
  <c r="V1189" i="33" s="1"/>
  <c r="S1210" i="33"/>
  <c r="R1210" i="33"/>
  <c r="W1260" i="33"/>
  <c r="X1260" i="33" s="1"/>
  <c r="Y1260" i="33" s="1"/>
  <c r="W1264" i="33"/>
  <c r="T1273" i="33"/>
  <c r="V1273" i="33" s="1"/>
  <c r="S1278" i="33"/>
  <c r="T1278" i="33" s="1"/>
  <c r="R1278" i="33"/>
  <c r="S1280" i="33"/>
  <c r="T1280" i="33" s="1"/>
  <c r="R1280" i="33"/>
  <c r="S1423" i="33"/>
  <c r="R1423" i="33"/>
  <c r="T82" i="33"/>
  <c r="R853" i="33"/>
  <c r="R861" i="33"/>
  <c r="R869" i="33"/>
  <c r="R877" i="33"/>
  <c r="R885" i="33"/>
  <c r="R893" i="33"/>
  <c r="R901" i="33"/>
  <c r="R909" i="33"/>
  <c r="R917" i="33"/>
  <c r="R925" i="33"/>
  <c r="R933" i="33"/>
  <c r="R941" i="33"/>
  <c r="R949" i="33"/>
  <c r="R957" i="33"/>
  <c r="R965" i="33"/>
  <c r="R973" i="33"/>
  <c r="R981" i="33"/>
  <c r="R989" i="33"/>
  <c r="R997" i="33"/>
  <c r="R1005" i="33"/>
  <c r="R1013" i="33"/>
  <c r="R1021" i="33"/>
  <c r="R1029" i="33"/>
  <c r="R1037" i="33"/>
  <c r="Y1121" i="33"/>
  <c r="X1135" i="33"/>
  <c r="V1137" i="33"/>
  <c r="V1145" i="33"/>
  <c r="V1153" i="33"/>
  <c r="V1155" i="33"/>
  <c r="V1162" i="33"/>
  <c r="V1163" i="33"/>
  <c r="R1168" i="33"/>
  <c r="V1172" i="33"/>
  <c r="V1179" i="33"/>
  <c r="S1182" i="33"/>
  <c r="R1182" i="33"/>
  <c r="S1184" i="33"/>
  <c r="R1184" i="33"/>
  <c r="T1201" i="33"/>
  <c r="V1201" i="33" s="1"/>
  <c r="S1206" i="33"/>
  <c r="T1206" i="33" s="1"/>
  <c r="R1206" i="33"/>
  <c r="T1208" i="33"/>
  <c r="V1208" i="33" s="1"/>
  <c r="T1213" i="33"/>
  <c r="V1213" i="33" s="1"/>
  <c r="V1234" i="33"/>
  <c r="W1237" i="33"/>
  <c r="X1237" i="33" s="1"/>
  <c r="Y1237" i="33" s="1"/>
  <c r="W1241" i="33"/>
  <c r="W1289" i="33"/>
  <c r="W1290" i="33"/>
  <c r="T1293" i="33"/>
  <c r="V1293" i="33" s="1"/>
  <c r="W1301" i="33"/>
  <c r="X1301" i="33" s="1"/>
  <c r="V1328" i="33"/>
  <c r="S1359" i="33"/>
  <c r="R1359" i="33"/>
  <c r="W1378" i="33"/>
  <c r="S1395" i="33"/>
  <c r="R1395" i="33"/>
  <c r="W1415" i="33"/>
  <c r="T1564" i="33"/>
  <c r="V1564" i="33" s="1"/>
  <c r="R1566" i="33"/>
  <c r="S1566" i="33"/>
  <c r="T1596" i="33"/>
  <c r="V1596" i="33" s="1"/>
  <c r="R1598" i="33"/>
  <c r="S1598" i="33"/>
  <c r="R1132" i="33"/>
  <c r="R1140" i="33"/>
  <c r="R1148" i="33"/>
  <c r="R1156" i="33"/>
  <c r="R1164" i="33"/>
  <c r="R1172" i="33"/>
  <c r="W1180" i="33"/>
  <c r="R1186" i="33"/>
  <c r="X1191" i="33"/>
  <c r="Y1191" i="33" s="1"/>
  <c r="V1195" i="33"/>
  <c r="S1198" i="33"/>
  <c r="T1198" i="33" s="1"/>
  <c r="R1198" i="33"/>
  <c r="V1212" i="33"/>
  <c r="R1218" i="33"/>
  <c r="V1227" i="33"/>
  <c r="S1230" i="33"/>
  <c r="T1230" i="33" s="1"/>
  <c r="R1230" i="33"/>
  <c r="S1246" i="33"/>
  <c r="R1246" i="33"/>
  <c r="T1261" i="33"/>
  <c r="V1261" i="33" s="1"/>
  <c r="V1266" i="33"/>
  <c r="R1274" i="33"/>
  <c r="S1282" i="33"/>
  <c r="R1282" i="33"/>
  <c r="V1285" i="33"/>
  <c r="X1295" i="33"/>
  <c r="T1305" i="33"/>
  <c r="V1305" i="33" s="1"/>
  <c r="V1306" i="33"/>
  <c r="V1313" i="33"/>
  <c r="W1332" i="33"/>
  <c r="W1340" i="33"/>
  <c r="X1340" i="33" s="1"/>
  <c r="W1346" i="33"/>
  <c r="S1363" i="33"/>
  <c r="R1363" i="33"/>
  <c r="V1383" i="33"/>
  <c r="W1386" i="33"/>
  <c r="S1391" i="33"/>
  <c r="R1391" i="33"/>
  <c r="W1404" i="33"/>
  <c r="W1410" i="33"/>
  <c r="W1426" i="33"/>
  <c r="S1436" i="33"/>
  <c r="R1436" i="33"/>
  <c r="AC1452" i="33"/>
  <c r="S1475" i="33"/>
  <c r="T1475" i="33" s="1"/>
  <c r="R1475" i="33"/>
  <c r="S1491" i="33"/>
  <c r="T1491" i="33" s="1"/>
  <c r="R1491" i="33"/>
  <c r="T1494" i="33"/>
  <c r="V1494" i="33" s="1"/>
  <c r="W1499" i="33"/>
  <c r="W1508" i="33"/>
  <c r="V1235" i="33"/>
  <c r="V1242" i="33"/>
  <c r="V1251" i="33"/>
  <c r="S1254" i="33"/>
  <c r="R1254" i="33"/>
  <c r="S1256" i="33"/>
  <c r="R1256" i="33"/>
  <c r="W1287" i="33"/>
  <c r="X1287" i="33" s="1"/>
  <c r="Y1287" i="33" s="1"/>
  <c r="X1308" i="33"/>
  <c r="Y1308" i="33" s="1"/>
  <c r="T1318" i="33"/>
  <c r="V1318" i="33" s="1"/>
  <c r="W1322" i="33"/>
  <c r="X1322" i="33" s="1"/>
  <c r="S1323" i="33"/>
  <c r="T1323" i="33" s="1"/>
  <c r="R1323" i="33"/>
  <c r="W1364" i="33"/>
  <c r="X1364" i="33" s="1"/>
  <c r="S1365" i="33"/>
  <c r="R1365" i="33"/>
  <c r="T1370" i="33"/>
  <c r="V1370" i="33" s="1"/>
  <c r="W1375" i="33"/>
  <c r="X1375" i="33" s="1"/>
  <c r="W1377" i="33"/>
  <c r="V1394" i="33"/>
  <c r="W1399" i="33"/>
  <c r="R1437" i="33"/>
  <c r="S1437" i="33"/>
  <c r="T1437" i="33" s="1"/>
  <c r="S1467" i="33"/>
  <c r="T1467" i="33" s="1"/>
  <c r="R1467" i="33"/>
  <c r="R1476" i="33"/>
  <c r="S1476" i="33"/>
  <c r="T1476" i="33" s="1"/>
  <c r="W1484" i="33"/>
  <c r="X1484" i="33" s="1"/>
  <c r="V1187" i="33"/>
  <c r="S1190" i="33"/>
  <c r="T1190" i="33" s="1"/>
  <c r="R1190" i="33"/>
  <c r="V1219" i="33"/>
  <c r="S1222" i="33"/>
  <c r="R1222" i="33"/>
  <c r="V1236" i="33"/>
  <c r="W1255" i="33"/>
  <c r="X1255" i="33" s="1"/>
  <c r="Y1255" i="33" s="1"/>
  <c r="V1274" i="33"/>
  <c r="V1275" i="33"/>
  <c r="V1283" i="33"/>
  <c r="S1286" i="33"/>
  <c r="R1286" i="33"/>
  <c r="S1288" i="33"/>
  <c r="R1288" i="33"/>
  <c r="V1300" i="33"/>
  <c r="S1327" i="33"/>
  <c r="R1327" i="33"/>
  <c r="V1330" i="33"/>
  <c r="T1338" i="33"/>
  <c r="V1338" i="33" s="1"/>
  <c r="W1341" i="33"/>
  <c r="X1341" i="33" s="1"/>
  <c r="Y1341" i="33" s="1"/>
  <c r="V1343" i="33"/>
  <c r="T1350" i="33"/>
  <c r="V1350" i="33" s="1"/>
  <c r="W1367" i="33"/>
  <c r="X1367" i="33" s="1"/>
  <c r="Y1367" i="33" s="1"/>
  <c r="W1374" i="33"/>
  <c r="W1396" i="33"/>
  <c r="S1397" i="33"/>
  <c r="R1397" i="33"/>
  <c r="T1402" i="33"/>
  <c r="V1402" i="33" s="1"/>
  <c r="W1405" i="33"/>
  <c r="X1405" i="33" s="1"/>
  <c r="T1414" i="33"/>
  <c r="V1414" i="33" s="1"/>
  <c r="V1424" i="33"/>
  <c r="W1440" i="33"/>
  <c r="V1453" i="33"/>
  <c r="W1454" i="33"/>
  <c r="W1463" i="33"/>
  <c r="W1493" i="33"/>
  <c r="V1515" i="33"/>
  <c r="S1522" i="33"/>
  <c r="T1522" i="33" s="1"/>
  <c r="R1522" i="33"/>
  <c r="T1529" i="33"/>
  <c r="V1529" i="33" s="1"/>
  <c r="R1532" i="33"/>
  <c r="S1532" i="33"/>
  <c r="T1532" i="33" s="1"/>
  <c r="R1545" i="33"/>
  <c r="S1545" i="33"/>
  <c r="T1545" i="33" s="1"/>
  <c r="R1546" i="33"/>
  <c r="S1546" i="33"/>
  <c r="R1550" i="33"/>
  <c r="S1550" i="33"/>
  <c r="S1623" i="33"/>
  <c r="T1623" i="33" s="1"/>
  <c r="R1623" i="33"/>
  <c r="S1840" i="33"/>
  <c r="T1840" i="33" s="1"/>
  <c r="X1840" i="33" s="1"/>
  <c r="R1840" i="33"/>
  <c r="S1841" i="33"/>
  <c r="T1841" i="33" s="1"/>
  <c r="X1841" i="33" s="1"/>
  <c r="R1841" i="33"/>
  <c r="V1244" i="33"/>
  <c r="V1259" i="33"/>
  <c r="S1262" i="33"/>
  <c r="R1262" i="33"/>
  <c r="V1276" i="33"/>
  <c r="V1291" i="33"/>
  <c r="S1294" i="33"/>
  <c r="R1294" i="33"/>
  <c r="S1307" i="33"/>
  <c r="T1307" i="33" s="1"/>
  <c r="R1307" i="33"/>
  <c r="V1321" i="33"/>
  <c r="V1336" i="33"/>
  <c r="S1339" i="33"/>
  <c r="R1339" i="33"/>
  <c r="V1353" i="33"/>
  <c r="S1371" i="33"/>
  <c r="R1371" i="33"/>
  <c r="S1403" i="33"/>
  <c r="R1403" i="33"/>
  <c r="V1417" i="33"/>
  <c r="V1431" i="33"/>
  <c r="V1442" i="33"/>
  <c r="S1452" i="33"/>
  <c r="T1452" i="33" s="1"/>
  <c r="R1452" i="33"/>
  <c r="V1464" i="33"/>
  <c r="V1469" i="33"/>
  <c r="V1477" i="33"/>
  <c r="V1485" i="33"/>
  <c r="V1495" i="33"/>
  <c r="S1497" i="33"/>
  <c r="R1497" i="33"/>
  <c r="V1505" i="33"/>
  <c r="V1509" i="33"/>
  <c r="V1511" i="33"/>
  <c r="W1523" i="33"/>
  <c r="X1523" i="33" s="1"/>
  <c r="V1527" i="33"/>
  <c r="R1536" i="33"/>
  <c r="S1536" i="33"/>
  <c r="T1536" i="33" s="1"/>
  <c r="R1571" i="33"/>
  <c r="S1571" i="33"/>
  <c r="T1571" i="33" s="1"/>
  <c r="S1576" i="33"/>
  <c r="R1576" i="33"/>
  <c r="S1238" i="33"/>
  <c r="T1238" i="33" s="1"/>
  <c r="R1238" i="33"/>
  <c r="V1249" i="33"/>
  <c r="V1252" i="33"/>
  <c r="R1258" i="33"/>
  <c r="R1264" i="33"/>
  <c r="S1270" i="33"/>
  <c r="T1270" i="33" s="1"/>
  <c r="R1270" i="33"/>
  <c r="V1281" i="33"/>
  <c r="V1284" i="33"/>
  <c r="R1290" i="33"/>
  <c r="R1296" i="33"/>
  <c r="V1299" i="33"/>
  <c r="S1302" i="33"/>
  <c r="T1302" i="33" s="1"/>
  <c r="R1302" i="33"/>
  <c r="R1309" i="33"/>
  <c r="V1312" i="33"/>
  <c r="S1315" i="33"/>
  <c r="T1315" i="33" s="1"/>
  <c r="R1315" i="33"/>
  <c r="V1326" i="33"/>
  <c r="V1329" i="33"/>
  <c r="R1335" i="33"/>
  <c r="R1341" i="33"/>
  <c r="S1347" i="33"/>
  <c r="T1347" i="33" s="1"/>
  <c r="R1347" i="33"/>
  <c r="V1358" i="33"/>
  <c r="V1361" i="33"/>
  <c r="R1367" i="33"/>
  <c r="R1373" i="33"/>
  <c r="V1376" i="33"/>
  <c r="S1379" i="33"/>
  <c r="T1379" i="33" s="1"/>
  <c r="R1379" i="33"/>
  <c r="V1390" i="33"/>
  <c r="R1399" i="33"/>
  <c r="R1405" i="33"/>
  <c r="V1408" i="33"/>
  <c r="S1411" i="33"/>
  <c r="T1411" i="33" s="1"/>
  <c r="R1411" i="33"/>
  <c r="V1422" i="33"/>
  <c r="V1425" i="33"/>
  <c r="S1427" i="33"/>
  <c r="R1427" i="33"/>
  <c r="R1429" i="33"/>
  <c r="T1432" i="33"/>
  <c r="V1432" i="33" s="1"/>
  <c r="V1433" i="33"/>
  <c r="R1440" i="33"/>
  <c r="S1441" i="33"/>
  <c r="T1441" i="33" s="1"/>
  <c r="V1445" i="33"/>
  <c r="V1456" i="33"/>
  <c r="V1457" i="33"/>
  <c r="R1462" i="33"/>
  <c r="S1471" i="33"/>
  <c r="R1471" i="33"/>
  <c r="R1472" i="33"/>
  <c r="S1472" i="33"/>
  <c r="T1472" i="33" s="1"/>
  <c r="S1479" i="33"/>
  <c r="R1479" i="33"/>
  <c r="AC1480" i="33"/>
  <c r="T1480" i="33"/>
  <c r="V1480" i="33" s="1"/>
  <c r="R1483" i="33"/>
  <c r="T1486" i="33"/>
  <c r="V1486" i="33" s="1"/>
  <c r="W1487" i="33"/>
  <c r="X1487" i="33" s="1"/>
  <c r="S1489" i="33"/>
  <c r="R1489" i="33"/>
  <c r="V1500" i="33"/>
  <c r="W1516" i="33"/>
  <c r="R1547" i="33"/>
  <c r="S1547" i="33"/>
  <c r="T1547" i="33" s="1"/>
  <c r="R1548" i="33"/>
  <c r="S1548" i="33"/>
  <c r="T1548" i="33" s="1"/>
  <c r="W1614" i="33"/>
  <c r="S1643" i="33"/>
  <c r="T1643" i="33" s="1"/>
  <c r="R1643" i="33"/>
  <c r="S1650" i="33"/>
  <c r="R1650" i="33"/>
  <c r="W1686" i="33"/>
  <c r="X1686" i="33" s="1"/>
  <c r="Y1686" i="33" s="1"/>
  <c r="X1348" i="33"/>
  <c r="V1352" i="33"/>
  <c r="S1355" i="33"/>
  <c r="T1355" i="33" s="1"/>
  <c r="R1355" i="33"/>
  <c r="W1369" i="33"/>
  <c r="X1380" i="33"/>
  <c r="Y1380" i="33" s="1"/>
  <c r="V1384" i="33"/>
  <c r="S1387" i="33"/>
  <c r="T1387" i="33" s="1"/>
  <c r="R1387" i="33"/>
  <c r="W1401" i="33"/>
  <c r="X1412" i="33"/>
  <c r="V1416" i="33"/>
  <c r="S1419" i="33"/>
  <c r="T1419" i="33" s="1"/>
  <c r="R1419" i="33"/>
  <c r="W1429" i="33"/>
  <c r="V1449" i="33"/>
  <c r="W1458" i="33"/>
  <c r="X1458" i="33" s="1"/>
  <c r="S1460" i="33"/>
  <c r="R1460" i="33"/>
  <c r="W1462" i="33"/>
  <c r="X1473" i="33"/>
  <c r="S1481" i="33"/>
  <c r="T1481" i="33" s="1"/>
  <c r="R1481" i="33"/>
  <c r="W1483" i="33"/>
  <c r="V1492" i="33"/>
  <c r="W1501" i="33"/>
  <c r="V1502" i="33"/>
  <c r="W1513" i="33"/>
  <c r="X1513" i="33" s="1"/>
  <c r="T1525" i="33"/>
  <c r="V1525" i="33" s="1"/>
  <c r="R1541" i="33"/>
  <c r="S1541" i="33"/>
  <c r="T1541" i="33" s="1"/>
  <c r="R1543" i="33"/>
  <c r="S1543" i="33"/>
  <c r="T1543" i="33" s="1"/>
  <c r="R1553" i="33"/>
  <c r="S1553" i="33"/>
  <c r="T1553" i="33" s="1"/>
  <c r="S1554" i="33"/>
  <c r="R1554" i="33"/>
  <c r="R1573" i="33"/>
  <c r="S1573" i="33"/>
  <c r="T1573" i="33" s="1"/>
  <c r="S1631" i="33"/>
  <c r="T1631" i="33" s="1"/>
  <c r="R1631" i="33"/>
  <c r="W1683" i="33"/>
  <c r="V1470" i="33"/>
  <c r="V1474" i="33"/>
  <c r="V1478" i="33"/>
  <c r="V1524" i="33"/>
  <c r="R1537" i="33"/>
  <c r="S1537" i="33"/>
  <c r="T1537" i="33" s="1"/>
  <c r="R1539" i="33"/>
  <c r="S1539" i="33"/>
  <c r="T1539" i="33" s="1"/>
  <c r="R1544" i="33"/>
  <c r="S1544" i="33"/>
  <c r="T1544" i="33" s="1"/>
  <c r="T1580" i="33"/>
  <c r="V1580" i="33" s="1"/>
  <c r="S1608" i="33"/>
  <c r="R1608" i="33"/>
  <c r="W1641" i="33"/>
  <c r="X1641" i="33" s="1"/>
  <c r="R1433" i="33"/>
  <c r="S1435" i="33"/>
  <c r="T1435" i="33" s="1"/>
  <c r="S1439" i="33"/>
  <c r="T1439" i="33" s="1"/>
  <c r="S1443" i="33"/>
  <c r="T1443" i="33" s="1"/>
  <c r="S1447" i="33"/>
  <c r="T1447" i="33" s="1"/>
  <c r="S1451" i="33"/>
  <c r="T1451" i="33" s="1"/>
  <c r="R1458" i="33"/>
  <c r="R1487" i="33"/>
  <c r="R1495" i="33"/>
  <c r="R1503" i="33"/>
  <c r="V1521" i="33"/>
  <c r="S1526" i="33"/>
  <c r="R1526" i="33"/>
  <c r="S1530" i="33"/>
  <c r="R1530" i="33"/>
  <c r="V1531" i="33"/>
  <c r="R1533" i="33"/>
  <c r="S1533" i="33"/>
  <c r="T1533" i="33" s="1"/>
  <c r="R1535" i="33"/>
  <c r="S1535" i="33"/>
  <c r="T1535" i="33" s="1"/>
  <c r="R1540" i="33"/>
  <c r="S1540" i="33"/>
  <c r="T1540" i="33" s="1"/>
  <c r="S1542" i="33"/>
  <c r="R1549" i="33"/>
  <c r="S1549" i="33"/>
  <c r="T1549" i="33" s="1"/>
  <c r="R1557" i="33"/>
  <c r="S1557" i="33"/>
  <c r="T1557" i="33" s="1"/>
  <c r="S1560" i="33"/>
  <c r="R1560" i="33"/>
  <c r="T1568" i="33"/>
  <c r="V1568" i="33" s="1"/>
  <c r="R1582" i="33"/>
  <c r="S1582" i="33"/>
  <c r="R1587" i="33"/>
  <c r="S1587" i="33"/>
  <c r="T1587" i="33" s="1"/>
  <c r="R1589" i="33"/>
  <c r="S1589" i="33"/>
  <c r="T1589" i="33" s="1"/>
  <c r="S1592" i="33"/>
  <c r="R1592" i="33"/>
  <c r="T1600" i="33"/>
  <c r="V1600" i="33" s="1"/>
  <c r="W1664" i="33"/>
  <c r="W1675" i="33"/>
  <c r="X1675" i="33" s="1"/>
  <c r="W1692" i="33"/>
  <c r="X1692" i="33" s="1"/>
  <c r="R1559" i="33"/>
  <c r="S1559" i="33"/>
  <c r="T1559" i="33" s="1"/>
  <c r="R1561" i="33"/>
  <c r="S1561" i="33"/>
  <c r="T1561" i="33" s="1"/>
  <c r="R1570" i="33"/>
  <c r="S1570" i="33"/>
  <c r="T1570" i="33" s="1"/>
  <c r="R1575" i="33"/>
  <c r="S1575" i="33"/>
  <c r="T1575" i="33" s="1"/>
  <c r="R1577" i="33"/>
  <c r="S1577" i="33"/>
  <c r="T1577" i="33" s="1"/>
  <c r="R1586" i="33"/>
  <c r="S1586" i="33"/>
  <c r="T1586" i="33" s="1"/>
  <c r="R1591" i="33"/>
  <c r="S1591" i="33"/>
  <c r="T1591" i="33" s="1"/>
  <c r="R1593" i="33"/>
  <c r="S1593" i="33"/>
  <c r="T1593" i="33" s="1"/>
  <c r="R1602" i="33"/>
  <c r="S1602" i="33"/>
  <c r="T1602" i="33" s="1"/>
  <c r="V1604" i="33"/>
  <c r="V1610" i="33"/>
  <c r="W1772" i="33"/>
  <c r="X1772" i="33" s="1"/>
  <c r="R1558" i="33"/>
  <c r="S1558" i="33"/>
  <c r="R1563" i="33"/>
  <c r="S1563" i="33"/>
  <c r="T1563" i="33" s="1"/>
  <c r="R1565" i="33"/>
  <c r="S1565" i="33"/>
  <c r="T1565" i="33" s="1"/>
  <c r="R1574" i="33"/>
  <c r="S1574" i="33"/>
  <c r="R1579" i="33"/>
  <c r="S1579" i="33"/>
  <c r="T1579" i="33" s="1"/>
  <c r="R1581" i="33"/>
  <c r="S1581" i="33"/>
  <c r="T1581" i="33" s="1"/>
  <c r="R1590" i="33"/>
  <c r="S1590" i="33"/>
  <c r="R1595" i="33"/>
  <c r="S1595" i="33"/>
  <c r="T1595" i="33" s="1"/>
  <c r="R1597" i="33"/>
  <c r="S1597" i="33"/>
  <c r="T1597" i="33" s="1"/>
  <c r="R1609" i="33"/>
  <c r="S1609" i="33"/>
  <c r="T1609" i="33" s="1"/>
  <c r="W1642" i="33"/>
  <c r="X1642" i="33" s="1"/>
  <c r="S1652" i="33"/>
  <c r="R1652" i="33"/>
  <c r="T1657" i="33"/>
  <c r="V1657" i="33" s="1"/>
  <c r="W1667" i="33"/>
  <c r="X1667" i="33" s="1"/>
  <c r="W1668" i="33"/>
  <c r="S1678" i="33"/>
  <c r="R1678" i="33"/>
  <c r="W1688" i="33"/>
  <c r="R1694" i="33"/>
  <c r="S1694" i="33"/>
  <c r="T1694" i="33" s="1"/>
  <c r="S1701" i="33"/>
  <c r="R1701" i="33"/>
  <c r="W1705" i="33"/>
  <c r="X1705" i="33" s="1"/>
  <c r="R1710" i="33"/>
  <c r="S1710" i="33"/>
  <c r="T1710" i="33" s="1"/>
  <c r="S1717" i="33"/>
  <c r="R1717" i="33"/>
  <c r="W1721" i="33"/>
  <c r="X1721" i="33" s="1"/>
  <c r="R1726" i="33"/>
  <c r="S1726" i="33"/>
  <c r="T1726" i="33" s="1"/>
  <c r="S1733" i="33"/>
  <c r="R1733" i="33"/>
  <c r="R1742" i="33"/>
  <c r="S1742" i="33"/>
  <c r="T1742" i="33" s="1"/>
  <c r="S1749" i="33"/>
  <c r="R1749" i="33"/>
  <c r="W1753" i="33"/>
  <c r="X1753" i="33" s="1"/>
  <c r="R1758" i="33"/>
  <c r="S1758" i="33"/>
  <c r="T1758" i="33" s="1"/>
  <c r="S1765" i="33"/>
  <c r="R1765" i="33"/>
  <c r="W1769" i="33"/>
  <c r="R1774" i="33"/>
  <c r="S1774" i="33"/>
  <c r="T1774" i="33" s="1"/>
  <c r="S1781" i="33"/>
  <c r="R1781" i="33"/>
  <c r="W1785" i="33"/>
  <c r="X1785" i="33" s="1"/>
  <c r="Y1785" i="33" s="1"/>
  <c r="R1790" i="33"/>
  <c r="S1790" i="33"/>
  <c r="T1790" i="33" s="1"/>
  <c r="S1797" i="33"/>
  <c r="R1797" i="33"/>
  <c r="S1815" i="33"/>
  <c r="R1815" i="33"/>
  <c r="R2010" i="33"/>
  <c r="S2010" i="33"/>
  <c r="T2010" i="33" s="1"/>
  <c r="T1434" i="33"/>
  <c r="V1434" i="33" s="1"/>
  <c r="T1465" i="33"/>
  <c r="V1465" i="33" s="1"/>
  <c r="S1551" i="33"/>
  <c r="T1551" i="33" s="1"/>
  <c r="S1552" i="33"/>
  <c r="T1552" i="33" s="1"/>
  <c r="S1555" i="33"/>
  <c r="T1555" i="33" s="1"/>
  <c r="S1556" i="33"/>
  <c r="T1556" i="33" s="1"/>
  <c r="R1562" i="33"/>
  <c r="S1562" i="33"/>
  <c r="T1562" i="33" s="1"/>
  <c r="R1567" i="33"/>
  <c r="S1567" i="33"/>
  <c r="T1567" i="33" s="1"/>
  <c r="R1569" i="33"/>
  <c r="S1569" i="33"/>
  <c r="T1569" i="33" s="1"/>
  <c r="V1572" i="33"/>
  <c r="R1578" i="33"/>
  <c r="S1578" i="33"/>
  <c r="T1578" i="33" s="1"/>
  <c r="R1583" i="33"/>
  <c r="S1583" i="33"/>
  <c r="T1583" i="33" s="1"/>
  <c r="R1585" i="33"/>
  <c r="S1585" i="33"/>
  <c r="T1585" i="33" s="1"/>
  <c r="V1588" i="33"/>
  <c r="R1594" i="33"/>
  <c r="S1594" i="33"/>
  <c r="T1594" i="33" s="1"/>
  <c r="R1599" i="33"/>
  <c r="S1599" i="33"/>
  <c r="T1599" i="33" s="1"/>
  <c r="R1601" i="33"/>
  <c r="S1601" i="33"/>
  <c r="T1601" i="33" s="1"/>
  <c r="R1604" i="33"/>
  <c r="S1605" i="33"/>
  <c r="T1605" i="33" s="1"/>
  <c r="R1614" i="33"/>
  <c r="W1621" i="33"/>
  <c r="R1624" i="33"/>
  <c r="S1624" i="33"/>
  <c r="T1624" i="33" s="1"/>
  <c r="W1629" i="33"/>
  <c r="R1632" i="33"/>
  <c r="S1632" i="33"/>
  <c r="T1632" i="33" s="1"/>
  <c r="T1640" i="33"/>
  <c r="V1640" i="33" s="1"/>
  <c r="W1660" i="33"/>
  <c r="W1673" i="33"/>
  <c r="W1676" i="33"/>
  <c r="V1681" i="33"/>
  <c r="X1685" i="33"/>
  <c r="X1688" i="33"/>
  <c r="Y1885" i="33"/>
  <c r="Z1885" i="33" s="1"/>
  <c r="AA1885" i="33" s="1"/>
  <c r="V1699" i="33"/>
  <c r="V1715" i="33"/>
  <c r="V1731" i="33"/>
  <c r="V1747" i="33"/>
  <c r="V1763" i="33"/>
  <c r="V1795" i="33"/>
  <c r="W1799" i="33"/>
  <c r="S1807" i="33"/>
  <c r="R1807" i="33"/>
  <c r="Y1876" i="33"/>
  <c r="Z1876" i="33" s="1"/>
  <c r="R2146" i="33"/>
  <c r="S2146" i="33"/>
  <c r="T2146" i="33" s="1"/>
  <c r="S2149" i="33"/>
  <c r="R2149" i="33"/>
  <c r="V1625" i="33"/>
  <c r="V1633" i="33"/>
  <c r="T1669" i="33"/>
  <c r="V1669" i="33" s="1"/>
  <c r="S1674" i="33"/>
  <c r="T1674" i="33" s="1"/>
  <c r="R1674" i="33"/>
  <c r="T1689" i="33"/>
  <c r="V1689" i="33" s="1"/>
  <c r="W1695" i="33"/>
  <c r="R1697" i="33"/>
  <c r="S1706" i="33"/>
  <c r="T1706" i="33" s="1"/>
  <c r="W1709" i="33"/>
  <c r="X1709" i="33" s="1"/>
  <c r="Y1709" i="33" s="1"/>
  <c r="R1713" i="33"/>
  <c r="S1722" i="33"/>
  <c r="T1722" i="33" s="1"/>
  <c r="W1725" i="33"/>
  <c r="W1727" i="33"/>
  <c r="R1729" i="33"/>
  <c r="S1738" i="33"/>
  <c r="T1738" i="33" s="1"/>
  <c r="R1745" i="33"/>
  <c r="S1754" i="33"/>
  <c r="T1754" i="33" s="1"/>
  <c r="W1757" i="33"/>
  <c r="W1759" i="33"/>
  <c r="R1761" i="33"/>
  <c r="S1770" i="33"/>
  <c r="T1770" i="33" s="1"/>
  <c r="W1773" i="33"/>
  <c r="X1773" i="33" s="1"/>
  <c r="Y1773" i="33" s="1"/>
  <c r="W1775" i="33"/>
  <c r="R1777" i="33"/>
  <c r="S1786" i="33"/>
  <c r="T1786" i="33" s="1"/>
  <c r="R1793" i="33"/>
  <c r="W1805" i="33"/>
  <c r="S1809" i="33"/>
  <c r="T1809" i="33" s="1"/>
  <c r="R1809" i="33"/>
  <c r="W1811" i="33"/>
  <c r="S1851" i="33"/>
  <c r="T1851" i="33" s="1"/>
  <c r="X1851" i="33" s="1"/>
  <c r="R1851" i="33"/>
  <c r="Y1893" i="33"/>
  <c r="Z1893" i="33" s="1"/>
  <c r="AC1613" i="33"/>
  <c r="T1613" i="33"/>
  <c r="V1613" i="33" s="1"/>
  <c r="W1613" i="33" s="1"/>
  <c r="V1615" i="33"/>
  <c r="S1619" i="33"/>
  <c r="T1619" i="33" s="1"/>
  <c r="R1619" i="33"/>
  <c r="R1620" i="33"/>
  <c r="S1620" i="33"/>
  <c r="T1620" i="33" s="1"/>
  <c r="S1627" i="33"/>
  <c r="T1627" i="33" s="1"/>
  <c r="R1627" i="33"/>
  <c r="R1628" i="33"/>
  <c r="S1628" i="33"/>
  <c r="T1628" i="33" s="1"/>
  <c r="S1635" i="33"/>
  <c r="T1635" i="33" s="1"/>
  <c r="R1635" i="33"/>
  <c r="R1636" i="33"/>
  <c r="S1636" i="33"/>
  <c r="T1636" i="33" s="1"/>
  <c r="R1646" i="33"/>
  <c r="S1647" i="33"/>
  <c r="T1647" i="33" s="1"/>
  <c r="T1649" i="33"/>
  <c r="V1649" i="33" s="1"/>
  <c r="W1651" i="33"/>
  <c r="W1659" i="33"/>
  <c r="X1659" i="33" s="1"/>
  <c r="V1670" i="33"/>
  <c r="V1671" i="33"/>
  <c r="R1676" i="33"/>
  <c r="V1679" i="33"/>
  <c r="S1682" i="33"/>
  <c r="R1682" i="33"/>
  <c r="S1684" i="33"/>
  <c r="R1684" i="33"/>
  <c r="V1697" i="33"/>
  <c r="V1713" i="33"/>
  <c r="V1720" i="33"/>
  <c r="V1729" i="33"/>
  <c r="V1745" i="33"/>
  <c r="V1752" i="33"/>
  <c r="V1761" i="33"/>
  <c r="V1768" i="33"/>
  <c r="V1777" i="33"/>
  <c r="V1784" i="33"/>
  <c r="V1793" i="33"/>
  <c r="V1800" i="33"/>
  <c r="S1813" i="33"/>
  <c r="T1813" i="33" s="1"/>
  <c r="R1813" i="33"/>
  <c r="S1817" i="33"/>
  <c r="T1817" i="33" s="1"/>
  <c r="R1817" i="33"/>
  <c r="S1856" i="33"/>
  <c r="T1856" i="33" s="1"/>
  <c r="X1856" i="33" s="1"/>
  <c r="R1856" i="33"/>
  <c r="S1857" i="33"/>
  <c r="T1857" i="33" s="1"/>
  <c r="X1857" i="33" s="1"/>
  <c r="R1857" i="33"/>
  <c r="V1818" i="33"/>
  <c r="S1839" i="33"/>
  <c r="T1839" i="33" s="1"/>
  <c r="X1839" i="33" s="1"/>
  <c r="R1839" i="33"/>
  <c r="S1844" i="33"/>
  <c r="T1844" i="33" s="1"/>
  <c r="X1844" i="33" s="1"/>
  <c r="R1844" i="33"/>
  <c r="S1845" i="33"/>
  <c r="T1845" i="33" s="1"/>
  <c r="X1845" i="33" s="1"/>
  <c r="R1845" i="33"/>
  <c r="S1855" i="33"/>
  <c r="T1855" i="33" s="1"/>
  <c r="X1855" i="33" s="1"/>
  <c r="R1855" i="33"/>
  <c r="S1860" i="33"/>
  <c r="T1860" i="33" s="1"/>
  <c r="X1860" i="33" s="1"/>
  <c r="R1860" i="33"/>
  <c r="S1861" i="33"/>
  <c r="T1861" i="33" s="1"/>
  <c r="X1861" i="33" s="1"/>
  <c r="R1861" i="33"/>
  <c r="Y1865" i="33"/>
  <c r="Y1875" i="33"/>
  <c r="Z1875" i="33" s="1"/>
  <c r="Y1878" i="33"/>
  <c r="Y1889" i="33"/>
  <c r="Z1889" i="33" s="1"/>
  <c r="AA1889" i="33" s="1"/>
  <c r="Y1892" i="33"/>
  <c r="Z1892" i="33" s="1"/>
  <c r="Y1901" i="33"/>
  <c r="Z1901" i="33" s="1"/>
  <c r="AA1901" i="33" s="1"/>
  <c r="S1963" i="33"/>
  <c r="T1963" i="33" s="1"/>
  <c r="AA1963" i="33" s="1"/>
  <c r="AD1963" i="33" s="1"/>
  <c r="R1963" i="33"/>
  <c r="V1622" i="33"/>
  <c r="V1630" i="33"/>
  <c r="V1634" i="33"/>
  <c r="V1655" i="33"/>
  <c r="S1658" i="33"/>
  <c r="R1658" i="33"/>
  <c r="V1672" i="33"/>
  <c r="S1690" i="33"/>
  <c r="T1690" i="33" s="1"/>
  <c r="R1690" i="33"/>
  <c r="V1696" i="33"/>
  <c r="V1703" i="33"/>
  <c r="V1719" i="33"/>
  <c r="V1728" i="33"/>
  <c r="V1735" i="33"/>
  <c r="V1744" i="33"/>
  <c r="V1751" i="33"/>
  <c r="V1760" i="33"/>
  <c r="V1776" i="33"/>
  <c r="V1792" i="33"/>
  <c r="S1801" i="33"/>
  <c r="R1801" i="33"/>
  <c r="V1802" i="33"/>
  <c r="V1820" i="33"/>
  <c r="V1821" i="33"/>
  <c r="S1827" i="33"/>
  <c r="T1827" i="33" s="1"/>
  <c r="X1827" i="33" s="1"/>
  <c r="R1827" i="33"/>
  <c r="S1837" i="33"/>
  <c r="T1837" i="33" s="1"/>
  <c r="X1837" i="33" s="1"/>
  <c r="R1837" i="33"/>
  <c r="S1847" i="33"/>
  <c r="T1847" i="33" s="1"/>
  <c r="X1847" i="33" s="1"/>
  <c r="R1847" i="33"/>
  <c r="S1852" i="33"/>
  <c r="T1852" i="33" s="1"/>
  <c r="X1852" i="33" s="1"/>
  <c r="R1852" i="33"/>
  <c r="S1853" i="33"/>
  <c r="T1853" i="33" s="1"/>
  <c r="X1853" i="33" s="1"/>
  <c r="R1853" i="33"/>
  <c r="S1863" i="33"/>
  <c r="T1863" i="33" s="1"/>
  <c r="X1863" i="33" s="1"/>
  <c r="R1863" i="33"/>
  <c r="Y1867" i="33"/>
  <c r="Z1867" i="33" s="1"/>
  <c r="Y1873" i="33"/>
  <c r="Z1873" i="33" s="1"/>
  <c r="Y1882" i="33"/>
  <c r="Z1882" i="33" s="1"/>
  <c r="AA1882" i="33" s="1"/>
  <c r="S1915" i="33"/>
  <c r="T1915" i="33" s="1"/>
  <c r="Y1915" i="33" s="1"/>
  <c r="R1915" i="33"/>
  <c r="Z1917" i="33"/>
  <c r="AA1917" i="33" s="1"/>
  <c r="Z1920" i="33"/>
  <c r="Z1924" i="33"/>
  <c r="AA1924" i="33" s="1"/>
  <c r="AA1946" i="33"/>
  <c r="AD1946" i="33" s="1"/>
  <c r="S1979" i="33"/>
  <c r="T1979" i="33" s="1"/>
  <c r="AA1979" i="33" s="1"/>
  <c r="AD1979" i="33" s="1"/>
  <c r="R1979" i="33"/>
  <c r="S1603" i="33"/>
  <c r="T1603" i="33" s="1"/>
  <c r="S1607" i="33"/>
  <c r="T1607" i="33" s="1"/>
  <c r="S1611" i="33"/>
  <c r="T1611" i="33" s="1"/>
  <c r="AC1638" i="33"/>
  <c r="R1641" i="33"/>
  <c r="R1654" i="33"/>
  <c r="R1660" i="33"/>
  <c r="V1663" i="33"/>
  <c r="S1666" i="33"/>
  <c r="T1666" i="33" s="1"/>
  <c r="R1666" i="33"/>
  <c r="V1677" i="33"/>
  <c r="V1680" i="33"/>
  <c r="R1686" i="33"/>
  <c r="R1692" i="33"/>
  <c r="S1698" i="33"/>
  <c r="T1698" i="33" s="1"/>
  <c r="V1700" i="33"/>
  <c r="R1705" i="33"/>
  <c r="V1707" i="33"/>
  <c r="S1714" i="33"/>
  <c r="T1714" i="33" s="1"/>
  <c r="V1716" i="33"/>
  <c r="R1721" i="33"/>
  <c r="S1730" i="33"/>
  <c r="T1730" i="33" s="1"/>
  <c r="R1737" i="33"/>
  <c r="V1739" i="33"/>
  <c r="S1746" i="33"/>
  <c r="T1746" i="33" s="1"/>
  <c r="V1748" i="33"/>
  <c r="R1753" i="33"/>
  <c r="V1755" i="33"/>
  <c r="S1762" i="33"/>
  <c r="T1762" i="33" s="1"/>
  <c r="R1769" i="33"/>
  <c r="V1771" i="33"/>
  <c r="S1778" i="33"/>
  <c r="T1778" i="33" s="1"/>
  <c r="R1785" i="33"/>
  <c r="V1787" i="33"/>
  <c r="S1794" i="33"/>
  <c r="T1794" i="33" s="1"/>
  <c r="R1799" i="33"/>
  <c r="R1805" i="33"/>
  <c r="V1808" i="33"/>
  <c r="S1825" i="33"/>
  <c r="R1825" i="33"/>
  <c r="V1826" i="33"/>
  <c r="S1843" i="33"/>
  <c r="T1843" i="33" s="1"/>
  <c r="X1843" i="33" s="1"/>
  <c r="R1843" i="33"/>
  <c r="S1848" i="33"/>
  <c r="T1848" i="33" s="1"/>
  <c r="X1848" i="33" s="1"/>
  <c r="R1848" i="33"/>
  <c r="S1849" i="33"/>
  <c r="T1849" i="33" s="1"/>
  <c r="X1849" i="33" s="1"/>
  <c r="R1849" i="33"/>
  <c r="S1859" i="33"/>
  <c r="T1859" i="33" s="1"/>
  <c r="X1859" i="33" s="1"/>
  <c r="R1859" i="33"/>
  <c r="S1864" i="33"/>
  <c r="T1864" i="33" s="1"/>
  <c r="X1864" i="33" s="1"/>
  <c r="R1864" i="33"/>
  <c r="Y1879" i="33"/>
  <c r="Z1879" i="33" s="1"/>
  <c r="Y1900" i="33"/>
  <c r="Y1906" i="33"/>
  <c r="Z1911" i="33"/>
  <c r="AA1911" i="33" s="1"/>
  <c r="AA1942" i="33"/>
  <c r="AD1942" i="33" s="1"/>
  <c r="Y1883" i="33"/>
  <c r="Z1883" i="33" s="1"/>
  <c r="Y1886" i="33"/>
  <c r="Z1886" i="33" s="1"/>
  <c r="Y1887" i="33"/>
  <c r="Z1887" i="33" s="1"/>
  <c r="Y1898" i="33"/>
  <c r="Y1903" i="33"/>
  <c r="Z1903" i="33" s="1"/>
  <c r="Y1907" i="33"/>
  <c r="Z1907" i="33" s="1"/>
  <c r="Y1910" i="33"/>
  <c r="AD1933" i="33"/>
  <c r="AA1934" i="33"/>
  <c r="AD1934" i="33" s="1"/>
  <c r="AA1937" i="33"/>
  <c r="AD1937" i="33" s="1"/>
  <c r="S1945" i="33"/>
  <c r="T1945" i="33" s="1"/>
  <c r="Z1945" i="33" s="1"/>
  <c r="R1945" i="33"/>
  <c r="R2017" i="33"/>
  <c r="S2017" i="33"/>
  <c r="T2017" i="33" s="1"/>
  <c r="T1617" i="33"/>
  <c r="V1617" i="33" s="1"/>
  <c r="T1646" i="33"/>
  <c r="V1646" i="33" s="1"/>
  <c r="V1798" i="33"/>
  <c r="V1814" i="33"/>
  <c r="V1822" i="33"/>
  <c r="AC1827" i="33"/>
  <c r="S1828" i="33"/>
  <c r="T1828" i="33" s="1"/>
  <c r="X1828" i="33" s="1"/>
  <c r="R1828" i="33"/>
  <c r="S1829" i="33"/>
  <c r="T1829" i="33" s="1"/>
  <c r="X1829" i="33" s="1"/>
  <c r="R1829" i="33"/>
  <c r="S1830" i="33"/>
  <c r="T1830" i="33" s="1"/>
  <c r="X1830" i="33" s="1"/>
  <c r="R1830" i="33"/>
  <c r="S1831" i="33"/>
  <c r="T1831" i="33" s="1"/>
  <c r="X1831" i="33" s="1"/>
  <c r="R1831" i="33"/>
  <c r="S1832" i="33"/>
  <c r="T1832" i="33" s="1"/>
  <c r="X1832" i="33" s="1"/>
  <c r="R1832" i="33"/>
  <c r="S1833" i="33"/>
  <c r="T1833" i="33" s="1"/>
  <c r="X1833" i="33" s="1"/>
  <c r="R1833" i="33"/>
  <c r="S1834" i="33"/>
  <c r="T1834" i="33" s="1"/>
  <c r="X1834" i="33" s="1"/>
  <c r="R1834" i="33"/>
  <c r="S1835" i="33"/>
  <c r="T1835" i="33" s="1"/>
  <c r="X1835" i="33" s="1"/>
  <c r="R1835" i="33"/>
  <c r="S1836" i="33"/>
  <c r="T1836" i="33" s="1"/>
  <c r="X1836" i="33" s="1"/>
  <c r="R1836" i="33"/>
  <c r="S1838" i="33"/>
  <c r="T1838" i="33" s="1"/>
  <c r="X1838" i="33" s="1"/>
  <c r="R1838" i="33"/>
  <c r="S1842" i="33"/>
  <c r="T1842" i="33" s="1"/>
  <c r="X1842" i="33" s="1"/>
  <c r="R1842" i="33"/>
  <c r="S1846" i="33"/>
  <c r="T1846" i="33" s="1"/>
  <c r="X1846" i="33" s="1"/>
  <c r="R1846" i="33"/>
  <c r="S1850" i="33"/>
  <c r="T1850" i="33" s="1"/>
  <c r="X1850" i="33" s="1"/>
  <c r="R1850" i="33"/>
  <c r="S1854" i="33"/>
  <c r="T1854" i="33" s="1"/>
  <c r="X1854" i="33" s="1"/>
  <c r="R1854" i="33"/>
  <c r="S1858" i="33"/>
  <c r="T1858" i="33" s="1"/>
  <c r="X1858" i="33" s="1"/>
  <c r="R1858" i="33"/>
  <c r="S1862" i="33"/>
  <c r="T1862" i="33" s="1"/>
  <c r="X1862" i="33" s="1"/>
  <c r="R1862" i="33"/>
  <c r="Y1881" i="33"/>
  <c r="Z1881" i="33" s="1"/>
  <c r="Y1884" i="33"/>
  <c r="Z1884" i="33" s="1"/>
  <c r="Y1891" i="33"/>
  <c r="Z1891" i="33" s="1"/>
  <c r="Y1894" i="33"/>
  <c r="Z1894" i="33" s="1"/>
  <c r="Y1899" i="33"/>
  <c r="Z1899" i="33" s="1"/>
  <c r="Y1908" i="33"/>
  <c r="Z1908" i="33" s="1"/>
  <c r="S1931" i="33"/>
  <c r="T1931" i="33" s="1"/>
  <c r="Y1931" i="33" s="1"/>
  <c r="R1931" i="33"/>
  <c r="AA1938" i="33"/>
  <c r="AD1938" i="33" s="1"/>
  <c r="AA1944" i="33"/>
  <c r="AD1944" i="33" s="1"/>
  <c r="Z1896" i="33"/>
  <c r="Z1904" i="33"/>
  <c r="AA1904" i="33" s="1"/>
  <c r="AD1904" i="33" s="1"/>
  <c r="Y1905" i="33"/>
  <c r="Z1905" i="33" s="1"/>
  <c r="R1912" i="33"/>
  <c r="S1912" i="33"/>
  <c r="T1912" i="33" s="1"/>
  <c r="Y1912" i="33" s="1"/>
  <c r="Z1914" i="33"/>
  <c r="AA1914" i="33" s="1"/>
  <c r="AD1914" i="33" s="1"/>
  <c r="S1919" i="33"/>
  <c r="T1919" i="33" s="1"/>
  <c r="Y1919" i="33" s="1"/>
  <c r="R1919" i="33"/>
  <c r="R1921" i="33"/>
  <c r="S1921" i="33"/>
  <c r="T1921" i="33" s="1"/>
  <c r="Y1921" i="33" s="1"/>
  <c r="Z1923" i="33"/>
  <c r="AA1923" i="33" s="1"/>
  <c r="AD1923" i="33" s="1"/>
  <c r="Z1926" i="33"/>
  <c r="AA1926" i="33" s="1"/>
  <c r="S1939" i="33"/>
  <c r="T1939" i="33" s="1"/>
  <c r="Z1939" i="33" s="1"/>
  <c r="R1939" i="33"/>
  <c r="R1948" i="33"/>
  <c r="S1948" i="33"/>
  <c r="T1948" i="33" s="1"/>
  <c r="AA1948" i="33" s="1"/>
  <c r="AD1948" i="33" s="1"/>
  <c r="R1956" i="33"/>
  <c r="S1956" i="33"/>
  <c r="T1956" i="33" s="1"/>
  <c r="AA1956" i="33" s="1"/>
  <c r="AD1956" i="33" s="1"/>
  <c r="S1962" i="33"/>
  <c r="T1962" i="33" s="1"/>
  <c r="AA1962" i="33" s="1"/>
  <c r="AD1962" i="33" s="1"/>
  <c r="R1962" i="33"/>
  <c r="R1972" i="33"/>
  <c r="S1972" i="33"/>
  <c r="T1972" i="33" s="1"/>
  <c r="AA1972" i="33" s="1"/>
  <c r="AD1972" i="33" s="1"/>
  <c r="S1978" i="33"/>
  <c r="T1978" i="33" s="1"/>
  <c r="AA1978" i="33" s="1"/>
  <c r="AD1978" i="33" s="1"/>
  <c r="R1978" i="33"/>
  <c r="W1998" i="33"/>
  <c r="S2004" i="33"/>
  <c r="R2004" i="33"/>
  <c r="T2012" i="33"/>
  <c r="V2012" i="33"/>
  <c r="Z1880" i="33"/>
  <c r="AA1880" i="33" s="1"/>
  <c r="Z1888" i="33"/>
  <c r="Z1928" i="33"/>
  <c r="AA1928" i="33" s="1"/>
  <c r="AA1935" i="33"/>
  <c r="AD1935" i="33" s="1"/>
  <c r="S1947" i="33"/>
  <c r="T1947" i="33" s="1"/>
  <c r="AA1947" i="33" s="1"/>
  <c r="AD1947" i="33" s="1"/>
  <c r="R1947" i="33"/>
  <c r="S1954" i="33"/>
  <c r="T1954" i="33" s="1"/>
  <c r="AA1954" i="33" s="1"/>
  <c r="AD1954" i="33" s="1"/>
  <c r="R1954" i="33"/>
  <c r="R1964" i="33"/>
  <c r="S1964" i="33"/>
  <c r="T1964" i="33" s="1"/>
  <c r="AA1964" i="33" s="1"/>
  <c r="AD1964" i="33" s="1"/>
  <c r="S1970" i="33"/>
  <c r="T1970" i="33" s="1"/>
  <c r="AA1970" i="33" s="1"/>
  <c r="AD1970" i="33" s="1"/>
  <c r="R1970" i="33"/>
  <c r="R1980" i="33"/>
  <c r="S1980" i="33"/>
  <c r="T1980" i="33" s="1"/>
  <c r="AA1980" i="33" s="1"/>
  <c r="AD1980" i="33" s="1"/>
  <c r="S1986" i="33"/>
  <c r="T1986" i="33" s="1"/>
  <c r="AA1986" i="33" s="1"/>
  <c r="AD1986" i="33" s="1"/>
  <c r="R1986" i="33"/>
  <c r="S1987" i="33"/>
  <c r="T1987" i="33" s="1"/>
  <c r="AA1987" i="33" s="1"/>
  <c r="AD1987" i="33" s="1"/>
  <c r="R1987" i="33"/>
  <c r="V2010" i="33"/>
  <c r="R2015" i="33"/>
  <c r="S2015" i="33"/>
  <c r="T2015" i="33" s="1"/>
  <c r="S2020" i="33"/>
  <c r="R2020" i="33"/>
  <c r="S2032" i="33"/>
  <c r="R2032" i="33"/>
  <c r="S2048" i="33"/>
  <c r="R2048" i="33"/>
  <c r="R2104" i="33"/>
  <c r="S2104" i="33"/>
  <c r="T2104" i="33" s="1"/>
  <c r="T1693" i="33"/>
  <c r="V1693" i="33" s="1"/>
  <c r="S1866" i="33"/>
  <c r="T1866" i="33" s="1"/>
  <c r="X1866" i="33" s="1"/>
  <c r="S1868" i="33"/>
  <c r="T1868" i="33" s="1"/>
  <c r="X1868" i="33" s="1"/>
  <c r="S1870" i="33"/>
  <c r="T1870" i="33" s="1"/>
  <c r="X1870" i="33" s="1"/>
  <c r="S1872" i="33"/>
  <c r="T1872" i="33" s="1"/>
  <c r="X1872" i="33" s="1"/>
  <c r="S1874" i="33"/>
  <c r="T1874" i="33" s="1"/>
  <c r="X1874" i="33" s="1"/>
  <c r="Z1913" i="33"/>
  <c r="AA1913" i="33" s="1"/>
  <c r="Z1916" i="33"/>
  <c r="AA1916" i="33" s="1"/>
  <c r="S1918" i="33"/>
  <c r="T1918" i="33" s="1"/>
  <c r="Y1918" i="33" s="1"/>
  <c r="R1918" i="33"/>
  <c r="Z1922" i="33"/>
  <c r="AA1922" i="33" s="1"/>
  <c r="Z1927" i="33"/>
  <c r="AD1932" i="33"/>
  <c r="AD1936" i="33"/>
  <c r="AD1941" i="33"/>
  <c r="S1955" i="33"/>
  <c r="T1955" i="33" s="1"/>
  <c r="AA1955" i="33" s="1"/>
  <c r="AD1955" i="33" s="1"/>
  <c r="R1955" i="33"/>
  <c r="S1971" i="33"/>
  <c r="T1971" i="33" s="1"/>
  <c r="AA1971" i="33" s="1"/>
  <c r="AD1971" i="33" s="1"/>
  <c r="R1971" i="33"/>
  <c r="R1988" i="33"/>
  <c r="S1988" i="33"/>
  <c r="T1988" i="33" s="1"/>
  <c r="AA1988" i="33" s="1"/>
  <c r="AD1988" i="33" s="1"/>
  <c r="S1997" i="33"/>
  <c r="R1997" i="33"/>
  <c r="R2001" i="33"/>
  <c r="S2001" i="33"/>
  <c r="T2001" i="33" s="1"/>
  <c r="R2027" i="33"/>
  <c r="S2027" i="33"/>
  <c r="T2027" i="33" s="1"/>
  <c r="R2043" i="33"/>
  <c r="S2043" i="33"/>
  <c r="T2043" i="33" s="1"/>
  <c r="T2056" i="33"/>
  <c r="V2056" i="33" s="1"/>
  <c r="R2063" i="33"/>
  <c r="S2063" i="33"/>
  <c r="T2063" i="33" s="1"/>
  <c r="S1994" i="33"/>
  <c r="T1994" i="33" s="1"/>
  <c r="R2006" i="33"/>
  <c r="S2006" i="33"/>
  <c r="T2006" i="33" s="1"/>
  <c r="S2008" i="33"/>
  <c r="R2011" i="33"/>
  <c r="S2011" i="33"/>
  <c r="T2011" i="33" s="1"/>
  <c r="R2013" i="33"/>
  <c r="S2013" i="33"/>
  <c r="T2013" i="33" s="1"/>
  <c r="R2022" i="33"/>
  <c r="S2022" i="33"/>
  <c r="T2022" i="33" s="1"/>
  <c r="S2024" i="33"/>
  <c r="R2039" i="33"/>
  <c r="S2039" i="33"/>
  <c r="T2039" i="33" s="1"/>
  <c r="R2062" i="33"/>
  <c r="S2062" i="33"/>
  <c r="T2062" i="33" s="1"/>
  <c r="R2085" i="33"/>
  <c r="S2085" i="33"/>
  <c r="R2003" i="33"/>
  <c r="S2003" i="33"/>
  <c r="T2003" i="33" s="1"/>
  <c r="R2005" i="33"/>
  <c r="S2005" i="33"/>
  <c r="T2005" i="33" s="1"/>
  <c r="R2014" i="33"/>
  <c r="S2014" i="33"/>
  <c r="R2019" i="33"/>
  <c r="S2019" i="33"/>
  <c r="T2019" i="33" s="1"/>
  <c r="R2021" i="33"/>
  <c r="S2021" i="33"/>
  <c r="T2021" i="33" s="1"/>
  <c r="R2031" i="33"/>
  <c r="S2031" i="33"/>
  <c r="T2031" i="33" s="1"/>
  <c r="R2047" i="33"/>
  <c r="S2047" i="33"/>
  <c r="T2047" i="33" s="1"/>
  <c r="T2060" i="33"/>
  <c r="V2060" i="33" s="1"/>
  <c r="T2064" i="33"/>
  <c r="V2064" i="33" s="1"/>
  <c r="V2069" i="33"/>
  <c r="T2095" i="33"/>
  <c r="V2095" i="33" s="1"/>
  <c r="R2101" i="33"/>
  <c r="S2101" i="33"/>
  <c r="R1913" i="33"/>
  <c r="R1922" i="33"/>
  <c r="S1925" i="33"/>
  <c r="T1925" i="33" s="1"/>
  <c r="Y1925" i="33" s="1"/>
  <c r="R1933" i="33"/>
  <c r="R1941" i="33"/>
  <c r="S1995" i="33"/>
  <c r="T1995" i="33" s="1"/>
  <c r="V1996" i="33"/>
  <c r="R2002" i="33"/>
  <c r="S2002" i="33"/>
  <c r="R2007" i="33"/>
  <c r="S2007" i="33"/>
  <c r="T2007" i="33" s="1"/>
  <c r="R2009" i="33"/>
  <c r="S2009" i="33"/>
  <c r="T2009" i="33" s="1"/>
  <c r="R2018" i="33"/>
  <c r="S2018" i="33"/>
  <c r="R2023" i="33"/>
  <c r="S2023" i="33"/>
  <c r="T2023" i="33" s="1"/>
  <c r="V2028" i="33"/>
  <c r="R2035" i="33"/>
  <c r="S2035" i="33"/>
  <c r="T2035" i="33" s="1"/>
  <c r="R2036" i="33"/>
  <c r="W2040" i="33"/>
  <c r="V2044" i="33"/>
  <c r="R2051" i="33"/>
  <c r="S2051" i="33"/>
  <c r="T2051" i="33" s="1"/>
  <c r="R2052" i="33"/>
  <c r="R2078" i="33"/>
  <c r="S2078" i="33"/>
  <c r="T2078" i="33" s="1"/>
  <c r="R2088" i="33"/>
  <c r="S2088" i="33"/>
  <c r="T2088" i="33" s="1"/>
  <c r="R2055" i="33"/>
  <c r="S2055" i="33"/>
  <c r="T2055" i="33" s="1"/>
  <c r="R2059" i="33"/>
  <c r="S2059" i="33"/>
  <c r="T2059" i="33" s="1"/>
  <c r="R2074" i="33"/>
  <c r="S2074" i="33"/>
  <c r="T2074" i="33" s="1"/>
  <c r="R2075" i="33"/>
  <c r="S2075" i="33"/>
  <c r="T2075" i="33" s="1"/>
  <c r="T2076" i="33"/>
  <c r="V2076" i="33" s="1"/>
  <c r="R2081" i="33"/>
  <c r="S2081" i="33"/>
  <c r="R2084" i="33"/>
  <c r="S2084" i="33"/>
  <c r="T2084" i="33" s="1"/>
  <c r="T2091" i="33"/>
  <c r="V2091" i="33" s="1"/>
  <c r="R2097" i="33"/>
  <c r="S2097" i="33"/>
  <c r="R2100" i="33"/>
  <c r="S2100" i="33"/>
  <c r="T2100" i="33" s="1"/>
  <c r="T2107" i="33"/>
  <c r="V2107" i="33" s="1"/>
  <c r="W2119" i="33"/>
  <c r="X2119" i="33" s="1"/>
  <c r="R2066" i="33"/>
  <c r="S2066" i="33"/>
  <c r="R2067" i="33"/>
  <c r="S2067" i="33"/>
  <c r="T2067" i="33" s="1"/>
  <c r="T2068" i="33"/>
  <c r="V2068" i="33" s="1"/>
  <c r="V2073" i="33"/>
  <c r="T2083" i="33"/>
  <c r="V2083" i="33" s="1"/>
  <c r="R2089" i="33"/>
  <c r="S2089" i="33"/>
  <c r="R2092" i="33"/>
  <c r="S2092" i="33"/>
  <c r="T2092" i="33" s="1"/>
  <c r="T2099" i="33"/>
  <c r="V2099" i="33" s="1"/>
  <c r="R2105" i="33"/>
  <c r="S2105" i="33"/>
  <c r="R2108" i="33"/>
  <c r="S2108" i="33"/>
  <c r="T2108" i="33" s="1"/>
  <c r="S2025" i="33"/>
  <c r="T2025" i="33" s="1"/>
  <c r="S2026" i="33"/>
  <c r="S2029" i="33"/>
  <c r="T2029" i="33" s="1"/>
  <c r="S2030" i="33"/>
  <c r="T2030" i="33" s="1"/>
  <c r="S2033" i="33"/>
  <c r="T2033" i="33" s="1"/>
  <c r="S2034" i="33"/>
  <c r="T2034" i="33" s="1"/>
  <c r="S2037" i="33"/>
  <c r="T2037" i="33" s="1"/>
  <c r="S2038" i="33"/>
  <c r="S2041" i="33"/>
  <c r="T2041" i="33" s="1"/>
  <c r="S2042" i="33"/>
  <c r="S2045" i="33"/>
  <c r="T2045" i="33" s="1"/>
  <c r="S2046" i="33"/>
  <c r="T2046" i="33" s="1"/>
  <c r="S2049" i="33"/>
  <c r="T2049" i="33" s="1"/>
  <c r="S2050" i="33"/>
  <c r="T2050" i="33" s="1"/>
  <c r="S2053" i="33"/>
  <c r="T2053" i="33" s="1"/>
  <c r="S2054" i="33"/>
  <c r="S2057" i="33"/>
  <c r="T2057" i="33" s="1"/>
  <c r="S2058" i="33"/>
  <c r="S2061" i="33"/>
  <c r="T2061" i="33" s="1"/>
  <c r="R2070" i="33"/>
  <c r="S2070" i="33"/>
  <c r="R2071" i="33"/>
  <c r="S2071" i="33"/>
  <c r="T2071" i="33" s="1"/>
  <c r="T2072" i="33"/>
  <c r="V2072" i="33" s="1"/>
  <c r="V2077" i="33"/>
  <c r="R2080" i="33"/>
  <c r="S2080" i="33"/>
  <c r="T2080" i="33" s="1"/>
  <c r="R2093" i="33"/>
  <c r="S2093" i="33"/>
  <c r="R2096" i="33"/>
  <c r="S2096" i="33"/>
  <c r="T2096" i="33" s="1"/>
  <c r="T2103" i="33"/>
  <c r="V2103" i="33" s="1"/>
  <c r="R2109" i="33"/>
  <c r="S2109" i="33"/>
  <c r="R2112" i="33"/>
  <c r="S2112" i="33"/>
  <c r="T2112" i="33" s="1"/>
  <c r="W2115" i="33"/>
  <c r="S2120" i="33"/>
  <c r="T2120" i="33" s="1"/>
  <c r="R2120" i="33"/>
  <c r="S2134" i="33"/>
  <c r="T2134" i="33" s="1"/>
  <c r="Y2134" i="33" s="1"/>
  <c r="R2134" i="33"/>
  <c r="Z2135" i="33"/>
  <c r="AA2135" i="33" s="1"/>
  <c r="AD2135" i="33" s="1"/>
  <c r="R2082" i="33"/>
  <c r="S2082" i="33"/>
  <c r="T2082" i="33" s="1"/>
  <c r="R2086" i="33"/>
  <c r="S2086" i="33"/>
  <c r="T2086" i="33" s="1"/>
  <c r="R2090" i="33"/>
  <c r="S2090" i="33"/>
  <c r="T2090" i="33" s="1"/>
  <c r="R2094" i="33"/>
  <c r="S2094" i="33"/>
  <c r="T2094" i="33" s="1"/>
  <c r="R2098" i="33"/>
  <c r="S2098" i="33"/>
  <c r="T2098" i="33" s="1"/>
  <c r="R2102" i="33"/>
  <c r="S2102" i="33"/>
  <c r="T2102" i="33" s="1"/>
  <c r="R2106" i="33"/>
  <c r="S2106" i="33"/>
  <c r="T2106" i="33" s="1"/>
  <c r="R2110" i="33"/>
  <c r="S2110" i="33"/>
  <c r="T2110" i="33" s="1"/>
  <c r="V2113" i="33"/>
  <c r="R2123" i="33"/>
  <c r="S2123" i="33"/>
  <c r="T2123" i="33" s="1"/>
  <c r="X2123" i="33" s="1"/>
  <c r="R2128" i="33"/>
  <c r="S2128" i="33"/>
  <c r="T2128" i="33" s="1"/>
  <c r="X2128" i="33" s="1"/>
  <c r="Y2129" i="33"/>
  <c r="Z2129" i="33" s="1"/>
  <c r="Y2131" i="33"/>
  <c r="Z2133" i="33"/>
  <c r="AA2133" i="33" s="1"/>
  <c r="W2151" i="33"/>
  <c r="W2121" i="33"/>
  <c r="AC2122" i="33"/>
  <c r="AC1993" i="33" s="1"/>
  <c r="AA2138" i="33"/>
  <c r="AD2138" i="33" s="1"/>
  <c r="R2126" i="33"/>
  <c r="S2126" i="33"/>
  <c r="T2126" i="33" s="1"/>
  <c r="X2126" i="33" s="1"/>
  <c r="S2127" i="33"/>
  <c r="T2127" i="33" s="1"/>
  <c r="X2127" i="33" s="1"/>
  <c r="R2135" i="33"/>
  <c r="R2122" i="33"/>
  <c r="S2122" i="33"/>
  <c r="T2122" i="33" s="1"/>
  <c r="X2122" i="33" s="1"/>
  <c r="R2130" i="33"/>
  <c r="S2130" i="33"/>
  <c r="T2130" i="33" s="1"/>
  <c r="X2130" i="33" s="1"/>
  <c r="R2132" i="33"/>
  <c r="S2132" i="33"/>
  <c r="T2132" i="33" s="1"/>
  <c r="X2132" i="33" s="1"/>
  <c r="S2114" i="33"/>
  <c r="T2114" i="33" s="1"/>
  <c r="V2116" i="33"/>
  <c r="V2118" i="33"/>
  <c r="R2124" i="33"/>
  <c r="S2124" i="33"/>
  <c r="T2124" i="33" s="1"/>
  <c r="X2124" i="33" s="1"/>
  <c r="S2125" i="33"/>
  <c r="T2125" i="33" s="1"/>
  <c r="X2125" i="33" s="1"/>
  <c r="AD2137" i="33"/>
  <c r="V2143" i="33"/>
  <c r="S2145" i="33"/>
  <c r="R2145" i="33"/>
  <c r="V2147" i="33"/>
  <c r="R2150" i="33"/>
  <c r="S2150" i="33"/>
  <c r="T2150" i="33" s="1"/>
  <c r="R2137" i="33"/>
  <c r="S2144" i="33"/>
  <c r="T2144" i="33" s="1"/>
  <c r="S2148" i="33"/>
  <c r="T2148" i="33" s="1"/>
  <c r="S2160" i="33"/>
  <c r="T2160" i="33" s="1"/>
  <c r="S2161" i="33"/>
  <c r="T2161" i="33" s="1"/>
  <c r="X1499" i="33" l="1"/>
  <c r="V1738" i="33"/>
  <c r="V1742" i="33"/>
  <c r="V1804" i="33"/>
  <c r="V513" i="33"/>
  <c r="W513" i="33" s="1"/>
  <c r="X297" i="33"/>
  <c r="X225" i="33"/>
  <c r="Y225" i="33" s="1"/>
  <c r="V1724" i="33"/>
  <c r="W1724" i="33" s="1"/>
  <c r="V1226" i="33"/>
  <c r="W1226" i="33" s="1"/>
  <c r="V1065" i="33"/>
  <c r="W1065" i="33" s="1"/>
  <c r="X1065" i="33" s="1"/>
  <c r="V984" i="33"/>
  <c r="V710" i="33"/>
  <c r="W710" i="33" s="1"/>
  <c r="X710" i="33" s="1"/>
  <c r="V868" i="33"/>
  <c r="V40" i="33"/>
  <c r="W40" i="33" s="1"/>
  <c r="V1209" i="33"/>
  <c r="V1421" i="33"/>
  <c r="W1421" i="33" s="1"/>
  <c r="X1421" i="33" s="1"/>
  <c r="V193" i="33"/>
  <c r="V1215" i="33"/>
  <c r="W1215" i="33" s="1"/>
  <c r="X1215" i="33" s="1"/>
  <c r="V2065" i="33"/>
  <c r="V1767" i="33"/>
  <c r="V1712" i="33"/>
  <c r="W1712" i="33" s="1"/>
  <c r="X1712" i="33" s="1"/>
  <c r="V1626" i="33"/>
  <c r="V1736" i="33"/>
  <c r="V1704" i="33"/>
  <c r="V1448" i="33"/>
  <c r="W1448" i="33" s="1"/>
  <c r="X1448" i="33" s="1"/>
  <c r="V1400" i="33"/>
  <c r="V1368" i="33"/>
  <c r="T1012" i="33"/>
  <c r="X830" i="33"/>
  <c r="Y830" i="33" s="1"/>
  <c r="V1044" i="33"/>
  <c r="V691" i="33"/>
  <c r="V659" i="33"/>
  <c r="X371" i="33"/>
  <c r="Y371" i="33" s="1"/>
  <c r="Z371" i="33" s="1"/>
  <c r="V595" i="33"/>
  <c r="X277" i="33"/>
  <c r="X157" i="33"/>
  <c r="Y157" i="33" s="1"/>
  <c r="Z157" i="33" s="1"/>
  <c r="AA157" i="33" s="1"/>
  <c r="AE157" i="33" s="1"/>
  <c r="X64" i="33"/>
  <c r="Y64" i="33" s="1"/>
  <c r="Z64" i="33" s="1"/>
  <c r="V1112" i="33"/>
  <c r="W1112" i="33" s="1"/>
  <c r="X1112" i="33" s="1"/>
  <c r="Y1112" i="33" s="1"/>
  <c r="V1354" i="33"/>
  <c r="W1354" i="33" s="1"/>
  <c r="V1199" i="33"/>
  <c r="W1199" i="33" s="1"/>
  <c r="V904" i="33"/>
  <c r="W904" i="33" s="1"/>
  <c r="V778" i="33"/>
  <c r="V775" i="33"/>
  <c r="W775" i="33" s="1"/>
  <c r="V1496" i="33"/>
  <c r="W1496" i="33" s="1"/>
  <c r="V1418" i="33"/>
  <c r="W1418" i="33" s="1"/>
  <c r="X1418" i="33" s="1"/>
  <c r="Y1418" i="33" s="1"/>
  <c r="V842" i="33"/>
  <c r="V285" i="33"/>
  <c r="V1277" i="33"/>
  <c r="W1277" i="33" s="1"/>
  <c r="V1325" i="33"/>
  <c r="W1325" i="33" s="1"/>
  <c r="V1157" i="33"/>
  <c r="W1157" i="33" s="1"/>
  <c r="V2016" i="33"/>
  <c r="V1806" i="33"/>
  <c r="W1806" i="33" s="1"/>
  <c r="V1812" i="33"/>
  <c r="V1796" i="33"/>
  <c r="V1780" i="33"/>
  <c r="V1764" i="33"/>
  <c r="W1764" i="33" s="1"/>
  <c r="V1687" i="33"/>
  <c r="V1648" i="33"/>
  <c r="V1466" i="33"/>
  <c r="V1446" i="33"/>
  <c r="W1446" i="33" s="1"/>
  <c r="X1446" i="33" s="1"/>
  <c r="Y1446" i="33" s="1"/>
  <c r="V1393" i="33"/>
  <c r="V1385" i="33"/>
  <c r="V1407" i="33"/>
  <c r="V1360" i="33"/>
  <c r="W1360" i="33" s="1"/>
  <c r="V1170" i="33"/>
  <c r="V547" i="33"/>
  <c r="V543" i="33"/>
  <c r="X269" i="33"/>
  <c r="Y269" i="33" s="1"/>
  <c r="X105" i="33"/>
  <c r="Y105" i="33" s="1"/>
  <c r="Z105" i="33" s="1"/>
  <c r="X346" i="33"/>
  <c r="Y418" i="33"/>
  <c r="Z418" i="33" s="1"/>
  <c r="AA418" i="33" s="1"/>
  <c r="AE418" i="33" s="1"/>
  <c r="V1803" i="33"/>
  <c r="W1803" i="33" s="1"/>
  <c r="X1803" i="33" s="1"/>
  <c r="V1316" i="33"/>
  <c r="W1316" i="33" s="1"/>
  <c r="T996" i="33"/>
  <c r="V181" i="33"/>
  <c r="V169" i="33"/>
  <c r="V35" i="33"/>
  <c r="V1490" i="33"/>
  <c r="V1240" i="33"/>
  <c r="W1240" i="33" s="1"/>
  <c r="V1520" i="33"/>
  <c r="W1520" i="33" s="1"/>
  <c r="V2112" i="33"/>
  <c r="V328" i="33"/>
  <c r="V1117" i="33"/>
  <c r="W1117" i="33" s="1"/>
  <c r="X1117" i="33" s="1"/>
  <c r="V2120" i="33"/>
  <c r="V1774" i="33"/>
  <c r="V340" i="33"/>
  <c r="V2080" i="33"/>
  <c r="V2051" i="33"/>
  <c r="W2051" i="33" s="1"/>
  <c r="V1732" i="33"/>
  <c r="V1060" i="33"/>
  <c r="X824" i="33"/>
  <c r="Y824" i="33" s="1"/>
  <c r="V651" i="33"/>
  <c r="W651" i="33" s="1"/>
  <c r="X651" i="33" s="1"/>
  <c r="X719" i="33"/>
  <c r="Y719" i="33" s="1"/>
  <c r="X241" i="33"/>
  <c r="Y241" i="33" s="1"/>
  <c r="X161" i="33"/>
  <c r="Y161" i="33" s="1"/>
  <c r="X141" i="33"/>
  <c r="Y141" i="33" s="1"/>
  <c r="V38" i="33"/>
  <c r="X72" i="33"/>
  <c r="Y72" i="33" s="1"/>
  <c r="V1392" i="33"/>
  <c r="W1392" i="33" s="1"/>
  <c r="X1392" i="33" s="1"/>
  <c r="V16" i="33"/>
  <c r="W16" i="33" s="1"/>
  <c r="V1196" i="33"/>
  <c r="V698" i="33"/>
  <c r="V890" i="33"/>
  <c r="X313" i="33"/>
  <c r="Y313" i="33" s="1"/>
  <c r="X273" i="33"/>
  <c r="Y273" i="33" s="1"/>
  <c r="V1107" i="33"/>
  <c r="W1107" i="33" s="1"/>
  <c r="V229" i="33"/>
  <c r="V2000" i="33"/>
  <c r="W2000" i="33" s="1"/>
  <c r="X2000" i="33" s="1"/>
  <c r="V1783" i="33"/>
  <c r="W1783" i="33" s="1"/>
  <c r="V1267" i="33"/>
  <c r="V1204" i="33"/>
  <c r="V1068" i="33"/>
  <c r="W1068" i="33" s="1"/>
  <c r="X1068" i="33" s="1"/>
  <c r="V794" i="33"/>
  <c r="W794" i="33" s="1"/>
  <c r="V621" i="33"/>
  <c r="X93" i="33"/>
  <c r="V1265" i="33"/>
  <c r="W1265" i="33" s="1"/>
  <c r="X1265" i="33" s="1"/>
  <c r="V261" i="33"/>
  <c r="V1298" i="33"/>
  <c r="W1298" i="33" s="1"/>
  <c r="V1510" i="33"/>
  <c r="W1510" i="33" s="1"/>
  <c r="X1510" i="33" s="1"/>
  <c r="Y1510" i="33" s="1"/>
  <c r="V1053" i="33"/>
  <c r="W1053" i="33" s="1"/>
  <c r="V1048" i="33"/>
  <c r="W1048" i="33" s="1"/>
  <c r="V1166" i="33"/>
  <c r="V867" i="33"/>
  <c r="W867" i="33" s="1"/>
  <c r="V2062" i="33"/>
  <c r="W2062" i="33" s="1"/>
  <c r="V201" i="33"/>
  <c r="V1631" i="33"/>
  <c r="W1334" i="33"/>
  <c r="X1334" i="33" s="1"/>
  <c r="Y1334" i="33" s="1"/>
  <c r="Z1334" i="33" s="1"/>
  <c r="AA1334" i="33" s="1"/>
  <c r="AD1334" i="33" s="1"/>
  <c r="V1136" i="33"/>
  <c r="W1136" i="33" s="1"/>
  <c r="V1710" i="33"/>
  <c r="V755" i="33"/>
  <c r="W755" i="33" s="1"/>
  <c r="V71" i="33"/>
  <c r="W71" i="33" s="1"/>
  <c r="V301" i="33"/>
  <c r="V1268" i="33"/>
  <c r="W1268" i="33" s="1"/>
  <c r="X1268" i="33" s="1"/>
  <c r="V217" i="33"/>
  <c r="V1011" i="33"/>
  <c r="V699" i="33"/>
  <c r="W699" i="33" s="1"/>
  <c r="V1498" i="33"/>
  <c r="V2027" i="33"/>
  <c r="Z490" i="33"/>
  <c r="AA490" i="33" s="1"/>
  <c r="V970" i="33"/>
  <c r="W970" i="33" s="1"/>
  <c r="X970" i="33" s="1"/>
  <c r="T940" i="33"/>
  <c r="V245" i="33"/>
  <c r="V213" i="33"/>
  <c r="V682" i="33"/>
  <c r="W682" i="33" s="1"/>
  <c r="V804" i="33"/>
  <c r="W804" i="33" s="1"/>
  <c r="V1823" i="33"/>
  <c r="W1823" i="33" s="1"/>
  <c r="X1823" i="33" s="1"/>
  <c r="V657" i="33"/>
  <c r="V557" i="33"/>
  <c r="X1220" i="33"/>
  <c r="X728" i="33"/>
  <c r="Y728" i="33" s="1"/>
  <c r="Z728" i="33" s="1"/>
  <c r="V2031" i="33"/>
  <c r="V1694" i="33"/>
  <c r="V1786" i="33"/>
  <c r="W1786" i="33" s="1"/>
  <c r="V1587" i="33"/>
  <c r="W1587" i="33" s="1"/>
  <c r="X1587" i="33" s="1"/>
  <c r="Y1587" i="33" s="1"/>
  <c r="V360" i="33"/>
  <c r="V1584" i="33"/>
  <c r="W1584" i="33" s="1"/>
  <c r="X1584" i="33" s="1"/>
  <c r="X1388" i="33"/>
  <c r="V2021" i="33"/>
  <c r="W2021" i="33" s="1"/>
  <c r="X2021" i="33" s="1"/>
  <c r="V1575" i="33"/>
  <c r="V1547" i="33"/>
  <c r="W1547" i="33" s="1"/>
  <c r="V1406" i="33"/>
  <c r="W1406" i="33" s="1"/>
  <c r="V1152" i="33"/>
  <c r="W1152" i="33" s="1"/>
  <c r="V165" i="33"/>
  <c r="W165" i="33" s="1"/>
  <c r="X742" i="33"/>
  <c r="Y742" i="33" s="1"/>
  <c r="V690" i="33"/>
  <c r="V39" i="33"/>
  <c r="W39" i="33" s="1"/>
  <c r="X39" i="33" s="1"/>
  <c r="V2100" i="33"/>
  <c r="V2047" i="33"/>
  <c r="W2047" i="33" s="1"/>
  <c r="V1754" i="33"/>
  <c r="W1754" i="33" s="1"/>
  <c r="X1754" i="33" s="1"/>
  <c r="V1779" i="33"/>
  <c r="W1779" i="33" s="1"/>
  <c r="X1691" i="33"/>
  <c r="V1571" i="33"/>
  <c r="W1571" i="33" s="1"/>
  <c r="V1606" i="33"/>
  <c r="V1532" i="33"/>
  <c r="W1532" i="33" s="1"/>
  <c r="V1344" i="33"/>
  <c r="V1311" i="33"/>
  <c r="W1311" i="33" s="1"/>
  <c r="X923" i="33"/>
  <c r="Y923" i="33" s="1"/>
  <c r="Z923" i="33" s="1"/>
  <c r="AA923" i="33" s="1"/>
  <c r="X165" i="33"/>
  <c r="Z395" i="33"/>
  <c r="AA395" i="33" s="1"/>
  <c r="V307" i="33"/>
  <c r="V1430" i="33"/>
  <c r="W1430" i="33" s="1"/>
  <c r="V1167" i="33"/>
  <c r="W1167" i="33" s="1"/>
  <c r="V987" i="33"/>
  <c r="W987" i="33" s="1"/>
  <c r="X987" i="33" s="1"/>
  <c r="V707" i="33"/>
  <c r="W707" i="33" s="1"/>
  <c r="V1637" i="33"/>
  <c r="W1637" i="33" s="1"/>
  <c r="T1089" i="33"/>
  <c r="V1089" i="33" s="1"/>
  <c r="V798" i="33"/>
  <c r="T798" i="33"/>
  <c r="V511" i="33"/>
  <c r="W511" i="33" s="1"/>
  <c r="X511" i="33" s="1"/>
  <c r="V1618" i="33"/>
  <c r="V1545" i="33"/>
  <c r="W1545" i="33" s="1"/>
  <c r="X1398" i="33"/>
  <c r="Y1398" i="33" s="1"/>
  <c r="V1468" i="33"/>
  <c r="W1468" i="33" s="1"/>
  <c r="V1280" i="33"/>
  <c r="V1174" i="33"/>
  <c r="V1248" i="33"/>
  <c r="W1248" i="33" s="1"/>
  <c r="X1248" i="33" s="1"/>
  <c r="Y1248" i="33" s="1"/>
  <c r="V1099" i="33"/>
  <c r="V1058" i="33"/>
  <c r="V1034" i="33"/>
  <c r="W1034" i="33" s="1"/>
  <c r="X1034" i="33" s="1"/>
  <c r="V1002" i="33"/>
  <c r="W1002" i="33" s="1"/>
  <c r="X1002" i="33" s="1"/>
  <c r="V1177" i="33"/>
  <c r="V1104" i="33"/>
  <c r="W1104" i="33" s="1"/>
  <c r="X1098" i="33"/>
  <c r="V1088" i="33"/>
  <c r="W1088" i="33" s="1"/>
  <c r="V928" i="33"/>
  <c r="X1082" i="33"/>
  <c r="Y1082" i="33" s="1"/>
  <c r="V955" i="33"/>
  <c r="V746" i="33"/>
  <c r="V897" i="33"/>
  <c r="W897" i="33" s="1"/>
  <c r="V1702" i="33"/>
  <c r="W1702" i="33" s="1"/>
  <c r="V1645" i="33"/>
  <c r="V1409" i="33"/>
  <c r="W1409" i="33" s="1"/>
  <c r="X1409" i="33" s="1"/>
  <c r="Y1409" i="33" s="1"/>
  <c r="V809" i="33"/>
  <c r="W809" i="33" s="1"/>
  <c r="X809" i="33" s="1"/>
  <c r="T1482" i="33"/>
  <c r="V1482" i="33" s="1"/>
  <c r="T1049" i="33"/>
  <c r="V1049" i="33"/>
  <c r="W1049" i="33" s="1"/>
  <c r="X1049" i="33" s="1"/>
  <c r="V1028" i="33"/>
  <c r="W1028" i="33" s="1"/>
  <c r="X1028" i="33" s="1"/>
  <c r="T1028" i="33"/>
  <c r="V964" i="33"/>
  <c r="W964" i="33" s="1"/>
  <c r="X964" i="33" s="1"/>
  <c r="T964" i="33"/>
  <c r="AD1943" i="33"/>
  <c r="V1810" i="33"/>
  <c r="V1723" i="33"/>
  <c r="W1723" i="33" s="1"/>
  <c r="X1723" i="33" s="1"/>
  <c r="Y1723" i="33" s="1"/>
  <c r="X1316" i="33"/>
  <c r="Y1316" i="33" s="1"/>
  <c r="X309" i="33"/>
  <c r="Y309" i="33" s="1"/>
  <c r="Y125" i="33"/>
  <c r="Z125" i="33" s="1"/>
  <c r="AA125" i="33" s="1"/>
  <c r="AE125" i="33" s="1"/>
  <c r="V323" i="33"/>
  <c r="W323" i="33" s="1"/>
  <c r="V1824" i="33"/>
  <c r="W1824" i="33" s="1"/>
  <c r="V1239" i="33"/>
  <c r="W1239" i="33" s="1"/>
  <c r="V1057" i="33"/>
  <c r="V1040" i="33"/>
  <c r="W1040" i="33" s="1"/>
  <c r="X1040" i="33" s="1"/>
  <c r="Y1040" i="33" s="1"/>
  <c r="V1054" i="33"/>
  <c r="W1054" i="33" s="1"/>
  <c r="X1054" i="33" s="1"/>
  <c r="Y1054" i="33" s="1"/>
  <c r="V859" i="33"/>
  <c r="W859" i="33" s="1"/>
  <c r="X859" i="33" s="1"/>
  <c r="V736" i="33"/>
  <c r="W736" i="33" s="1"/>
  <c r="V205" i="33"/>
  <c r="V31" i="33"/>
  <c r="W31" i="33" s="1"/>
  <c r="X31" i="33" s="1"/>
  <c r="V1357" i="33"/>
  <c r="W1357" i="33" s="1"/>
  <c r="V1014" i="33"/>
  <c r="W1014" i="33" s="1"/>
  <c r="V1036" i="33"/>
  <c r="W1036" i="33" s="1"/>
  <c r="T1036" i="33"/>
  <c r="T734" i="33"/>
  <c r="V734" i="33"/>
  <c r="V780" i="33"/>
  <c r="W780" i="33" s="1"/>
  <c r="X780" i="33" s="1"/>
  <c r="T780" i="33"/>
  <c r="V2108" i="33"/>
  <c r="W2108" i="33" s="1"/>
  <c r="X2108" i="33" s="1"/>
  <c r="V2096" i="33"/>
  <c r="V2035" i="33"/>
  <c r="W2035" i="33" s="1"/>
  <c r="X2035" i="33" s="1"/>
  <c r="Y2035" i="33" s="1"/>
  <c r="V2094" i="33"/>
  <c r="W2094" i="33" s="1"/>
  <c r="X2094" i="33" s="1"/>
  <c r="V2063" i="33"/>
  <c r="W2063" i="33" s="1"/>
  <c r="V2013" i="33"/>
  <c r="V2003" i="33"/>
  <c r="W2003" i="33" s="1"/>
  <c r="V1790" i="33"/>
  <c r="W1790" i="33" s="1"/>
  <c r="AA1875" i="33"/>
  <c r="AD1875" i="33" s="1"/>
  <c r="Y1819" i="33"/>
  <c r="V1674" i="33"/>
  <c r="W1674" i="33" s="1"/>
  <c r="X1674" i="33" s="1"/>
  <c r="Y1674" i="33" s="1"/>
  <c r="V1643" i="33"/>
  <c r="W1643" i="33" s="1"/>
  <c r="V1593" i="33"/>
  <c r="W1593" i="33" s="1"/>
  <c r="X1593" i="33" s="1"/>
  <c r="V1548" i="33"/>
  <c r="V1475" i="33"/>
  <c r="W1475" i="33" s="1"/>
  <c r="Y835" i="33"/>
  <c r="Y1459" i="33"/>
  <c r="Z1459" i="33" s="1"/>
  <c r="Z1016" i="33"/>
  <c r="AA1016" i="33" s="1"/>
  <c r="AD1016" i="33" s="1"/>
  <c r="Y514" i="33"/>
  <c r="Z514" i="33" s="1"/>
  <c r="V641" i="33"/>
  <c r="V525" i="33"/>
  <c r="W525" i="33" s="1"/>
  <c r="Z326" i="33"/>
  <c r="Z141" i="33"/>
  <c r="V30" i="33"/>
  <c r="W30" i="33" s="1"/>
  <c r="V537" i="33"/>
  <c r="V1444" i="33"/>
  <c r="W1444" i="33" s="1"/>
  <c r="V1257" i="33"/>
  <c r="W1257" i="33" s="1"/>
  <c r="X1257" i="33" s="1"/>
  <c r="V1553" i="33"/>
  <c r="W1553" i="33" s="1"/>
  <c r="X1553" i="33" s="1"/>
  <c r="Y1553" i="33" s="1"/>
  <c r="V1623" i="33"/>
  <c r="Y1513" i="33"/>
  <c r="AD488" i="33"/>
  <c r="X775" i="33"/>
  <c r="Y775" i="33" s="1"/>
  <c r="Z775" i="33" s="1"/>
  <c r="V335" i="33"/>
  <c r="Y740" i="33"/>
  <c r="AA265" i="33"/>
  <c r="V596" i="33"/>
  <c r="W596" i="33" s="1"/>
  <c r="X596" i="33" s="1"/>
  <c r="Y596" i="33" s="1"/>
  <c r="V1791" i="33"/>
  <c r="W1791" i="33" s="1"/>
  <c r="V1665" i="33"/>
  <c r="V1337" i="33"/>
  <c r="W1337" i="33" s="1"/>
  <c r="V1639" i="33"/>
  <c r="W1639" i="33" s="1"/>
  <c r="V1085" i="33"/>
  <c r="W1085" i="33" s="1"/>
  <c r="V750" i="33"/>
  <c r="W750" i="33" s="1"/>
  <c r="X750" i="33" s="1"/>
  <c r="X302" i="33"/>
  <c r="Y302" i="33" s="1"/>
  <c r="X206" i="33"/>
  <c r="V2146" i="33"/>
  <c r="V2009" i="33"/>
  <c r="V1758" i="33"/>
  <c r="W1758" i="33" s="1"/>
  <c r="X1758" i="33" s="1"/>
  <c r="V1722" i="33"/>
  <c r="W1722" i="33" s="1"/>
  <c r="V1569" i="33"/>
  <c r="V1536" i="33"/>
  <c r="Y1245" i="33"/>
  <c r="Z1245" i="33" s="1"/>
  <c r="AA1245" i="33" s="1"/>
  <c r="AD1245" i="33" s="1"/>
  <c r="Y1304" i="33"/>
  <c r="Y807" i="33"/>
  <c r="AE505" i="33"/>
  <c r="AA455" i="33"/>
  <c r="AE455" i="33" s="1"/>
  <c r="V673" i="33"/>
  <c r="W673" i="33" s="1"/>
  <c r="V589" i="33"/>
  <c r="Y277" i="33"/>
  <c r="Z277" i="33" s="1"/>
  <c r="Z249" i="33"/>
  <c r="V46" i="33"/>
  <c r="V42" i="33"/>
  <c r="V1756" i="33"/>
  <c r="V1788" i="33"/>
  <c r="W1788" i="33" s="1"/>
  <c r="X960" i="33"/>
  <c r="V705" i="33"/>
  <c r="W705" i="33" s="1"/>
  <c r="V59" i="33"/>
  <c r="W59" i="33" s="1"/>
  <c r="Y891" i="33"/>
  <c r="Z891" i="33" s="1"/>
  <c r="V717" i="33"/>
  <c r="Z185" i="33"/>
  <c r="Y158" i="33"/>
  <c r="X1406" i="33"/>
  <c r="Y1406" i="33" s="1"/>
  <c r="Z1406" i="33" s="1"/>
  <c r="V815" i="33"/>
  <c r="W815" i="33" s="1"/>
  <c r="AH205" i="30"/>
  <c r="AG205" i="30"/>
  <c r="AG196" i="30"/>
  <c r="AE200" i="30"/>
  <c r="AH200" i="30" s="1"/>
  <c r="AA326" i="33"/>
  <c r="AE326" i="33" s="1"/>
  <c r="AE265" i="33"/>
  <c r="X1782" i="33"/>
  <c r="Y1782" i="33" s="1"/>
  <c r="Z1782" i="33" s="1"/>
  <c r="Z952" i="33"/>
  <c r="AA952" i="33" s="1"/>
  <c r="AD952" i="33" s="1"/>
  <c r="AA105" i="33"/>
  <c r="AE105" i="33" s="1"/>
  <c r="W1362" i="33"/>
  <c r="X1362" i="33" s="1"/>
  <c r="AA185" i="33"/>
  <c r="AE185" i="33" s="1"/>
  <c r="X904" i="33"/>
  <c r="Y904" i="33" s="1"/>
  <c r="Z904" i="33" s="1"/>
  <c r="V2067" i="33"/>
  <c r="W2067" i="33" s="1"/>
  <c r="V2102" i="33"/>
  <c r="W2102" i="33" s="1"/>
  <c r="X2102" i="33" s="1"/>
  <c r="Y2102" i="33" s="1"/>
  <c r="V2086" i="33"/>
  <c r="V1994" i="33"/>
  <c r="AD1922" i="33"/>
  <c r="V2017" i="33"/>
  <c r="W2017" i="33" s="1"/>
  <c r="X2017" i="33" s="1"/>
  <c r="AA1905" i="33"/>
  <c r="AA1929" i="33"/>
  <c r="AD1929" i="33" s="1"/>
  <c r="AA1895" i="33"/>
  <c r="AD1895" i="33" s="1"/>
  <c r="AA1884" i="33"/>
  <c r="AD1884" i="33" s="1"/>
  <c r="AA1907" i="33"/>
  <c r="AA1920" i="33"/>
  <c r="AD1920" i="33" s="1"/>
  <c r="AD1909" i="33"/>
  <c r="AA1930" i="33"/>
  <c r="AD1930" i="33" s="1"/>
  <c r="AD1901" i="33"/>
  <c r="AA1892" i="33"/>
  <c r="Z1878" i="33"/>
  <c r="AA1878" i="33" s="1"/>
  <c r="AD1878" i="33" s="1"/>
  <c r="V1809" i="33"/>
  <c r="AA1893" i="33"/>
  <c r="V1561" i="33"/>
  <c r="Y1803" i="33"/>
  <c r="V1573" i="33"/>
  <c r="W1573" i="33" s="1"/>
  <c r="V1535" i="33"/>
  <c r="V1472" i="33"/>
  <c r="W1472" i="33" s="1"/>
  <c r="Y1405" i="33"/>
  <c r="V1491" i="33"/>
  <c r="Y1322" i="33"/>
  <c r="V1278" i="33"/>
  <c r="X1415" i="33"/>
  <c r="Y1415" i="33" s="1"/>
  <c r="Z1415" i="33" s="1"/>
  <c r="AA1415" i="33" s="1"/>
  <c r="X1205" i="33"/>
  <c r="Y1205" i="33" s="1"/>
  <c r="Z1205" i="33" s="1"/>
  <c r="X1107" i="33"/>
  <c r="Y997" i="33"/>
  <c r="Z997" i="33" s="1"/>
  <c r="Y1265" i="33"/>
  <c r="W1232" i="33"/>
  <c r="X1232" i="33" s="1"/>
  <c r="Y1194" i="33"/>
  <c r="Y1188" i="33"/>
  <c r="Z1188" i="33" s="1"/>
  <c r="AA1188" i="33" s="1"/>
  <c r="X1104" i="33"/>
  <c r="Y1104" i="33" s="1"/>
  <c r="Z1104" i="33" s="1"/>
  <c r="Y1025" i="33"/>
  <c r="V967" i="33"/>
  <c r="AE504" i="33"/>
  <c r="X833" i="33"/>
  <c r="Y833" i="33" s="1"/>
  <c r="Z833" i="33" s="1"/>
  <c r="AA833" i="33" s="1"/>
  <c r="AD833" i="33" s="1"/>
  <c r="V665" i="33"/>
  <c r="V633" i="33"/>
  <c r="AD503" i="33"/>
  <c r="AD455" i="33"/>
  <c r="AA402" i="33"/>
  <c r="V597" i="33"/>
  <c r="W597" i="33" s="1"/>
  <c r="Y857" i="33"/>
  <c r="V351" i="33"/>
  <c r="X815" i="33"/>
  <c r="Y815" i="33" s="1"/>
  <c r="Z815" i="33" s="1"/>
  <c r="V656" i="33"/>
  <c r="Z313" i="33"/>
  <c r="Y281" i="33"/>
  <c r="Y253" i="33"/>
  <c r="Z253" i="33" s="1"/>
  <c r="AA253" i="33" s="1"/>
  <c r="AE253" i="33" s="1"/>
  <c r="Y189" i="33"/>
  <c r="Z189" i="33" s="1"/>
  <c r="AA189" i="33" s="1"/>
  <c r="AE189" i="33" s="1"/>
  <c r="Y153" i="33"/>
  <c r="Z153" i="33" s="1"/>
  <c r="Y133" i="33"/>
  <c r="Z133" i="33" s="1"/>
  <c r="Y101" i="33"/>
  <c r="Y93" i="33"/>
  <c r="Z93" i="33" s="1"/>
  <c r="AA93" i="33" s="1"/>
  <c r="AE93" i="33" s="1"/>
  <c r="V524" i="33"/>
  <c r="W524" i="33" s="1"/>
  <c r="X524" i="33" s="1"/>
  <c r="Y424" i="33"/>
  <c r="Z424" i="33" s="1"/>
  <c r="Z387" i="33"/>
  <c r="X68" i="33"/>
  <c r="Y68" i="33" s="1"/>
  <c r="V58" i="33"/>
  <c r="W58" i="33" s="1"/>
  <c r="V664" i="33"/>
  <c r="Z416" i="33"/>
  <c r="Y697" i="33"/>
  <c r="Z697" i="33" s="1"/>
  <c r="V569" i="33"/>
  <c r="X354" i="33"/>
  <c r="Y354" i="33" s="1"/>
  <c r="Z354" i="33" s="1"/>
  <c r="Z121" i="33"/>
  <c r="X186" i="33"/>
  <c r="Y186" i="33" s="1"/>
  <c r="Z186" i="33" s="1"/>
  <c r="AA186" i="33" s="1"/>
  <c r="W35" i="33"/>
  <c r="X98" i="33"/>
  <c r="Y98" i="33" s="1"/>
  <c r="Z98" i="33" s="1"/>
  <c r="AA98" i="33" s="1"/>
  <c r="V1740" i="33"/>
  <c r="V1662" i="33"/>
  <c r="W1662" i="33" s="1"/>
  <c r="V1528" i="33"/>
  <c r="V1741" i="33"/>
  <c r="V1708" i="33"/>
  <c r="W1708" i="33" s="1"/>
  <c r="X1708" i="33" s="1"/>
  <c r="T1366" i="33"/>
  <c r="V1366" i="33" s="1"/>
  <c r="V1324" i="33"/>
  <c r="V1292" i="33"/>
  <c r="W1292" i="33" s="1"/>
  <c r="V1450" i="33"/>
  <c r="W1450" i="33" s="1"/>
  <c r="X1450" i="33" s="1"/>
  <c r="T1223" i="33"/>
  <c r="V1223" i="33" s="1"/>
  <c r="V1101" i="33"/>
  <c r="W1101" i="33" s="1"/>
  <c r="V1078" i="33"/>
  <c r="T1078" i="33"/>
  <c r="V1067" i="33"/>
  <c r="V1207" i="33"/>
  <c r="W1207" i="33" s="1"/>
  <c r="T1038" i="33"/>
  <c r="V1038" i="33"/>
  <c r="V1093" i="33"/>
  <c r="T880" i="33"/>
  <c r="V880" i="33"/>
  <c r="W880" i="33" s="1"/>
  <c r="V875" i="33"/>
  <c r="W875" i="33" s="1"/>
  <c r="V847" i="33"/>
  <c r="V723" i="33"/>
  <c r="W723" i="33" s="1"/>
  <c r="V715" i="33"/>
  <c r="V319" i="33"/>
  <c r="W319" i="33" s="1"/>
  <c r="V731" i="33"/>
  <c r="W731" i="33" s="1"/>
  <c r="V149" i="33"/>
  <c r="V173" i="33"/>
  <c r="V56" i="33"/>
  <c r="W56" i="33" s="1"/>
  <c r="V74" i="33"/>
  <c r="W74" i="33" s="1"/>
  <c r="V1079" i="33"/>
  <c r="W1079" i="33" s="1"/>
  <c r="Y134" i="33"/>
  <c r="V1766" i="33"/>
  <c r="W1766" i="33" s="1"/>
  <c r="T1130" i="33"/>
  <c r="V1130" i="33"/>
  <c r="W1130" i="33" s="1"/>
  <c r="X1130" i="33" s="1"/>
  <c r="W1106" i="33"/>
  <c r="X1106" i="33" s="1"/>
  <c r="W1066" i="33"/>
  <c r="W938" i="33"/>
  <c r="X938" i="33" s="1"/>
  <c r="W1074" i="33"/>
  <c r="V1185" i="33"/>
  <c r="W1185" i="33" s="1"/>
  <c r="V966" i="33"/>
  <c r="T966" i="33"/>
  <c r="V915" i="33"/>
  <c r="V1124" i="33"/>
  <c r="W1124" i="33" s="1"/>
  <c r="T873" i="33"/>
  <c r="V873" i="33"/>
  <c r="V2061" i="33"/>
  <c r="V2045" i="33"/>
  <c r="V2053" i="33"/>
  <c r="AA1927" i="33"/>
  <c r="AD1927" i="33" s="1"/>
  <c r="AA1899" i="33"/>
  <c r="AA1881" i="33"/>
  <c r="AA1903" i="33"/>
  <c r="AA1887" i="33"/>
  <c r="AD1887" i="33" s="1"/>
  <c r="AD1924" i="33"/>
  <c r="V1770" i="33"/>
  <c r="V1706" i="33"/>
  <c r="AD1889" i="33"/>
  <c r="AD1885" i="33"/>
  <c r="X1737" i="33"/>
  <c r="Y1737" i="33" s="1"/>
  <c r="Z1737" i="33" s="1"/>
  <c r="AA1737" i="33" s="1"/>
  <c r="AD1737" i="33" s="1"/>
  <c r="Y1692" i="33"/>
  <c r="X1683" i="33"/>
  <c r="Y1683" i="33" s="1"/>
  <c r="Z1683" i="33" s="1"/>
  <c r="AA1683" i="33" s="1"/>
  <c r="V1522" i="33"/>
  <c r="W1522" i="33" s="1"/>
  <c r="X1522" i="33" s="1"/>
  <c r="X1396" i="33"/>
  <c r="Y1396" i="33" s="1"/>
  <c r="Z1396" i="33" s="1"/>
  <c r="AA1396" i="33" s="1"/>
  <c r="Y1499" i="33"/>
  <c r="Y859" i="33"/>
  <c r="X832" i="33"/>
  <c r="Y832" i="33" s="1"/>
  <c r="Z832" i="33" s="1"/>
  <c r="AA832" i="33" s="1"/>
  <c r="X1062" i="33"/>
  <c r="Y1062" i="33" s="1"/>
  <c r="Z1062" i="33" s="1"/>
  <c r="X1046" i="33"/>
  <c r="Y1046" i="33" s="1"/>
  <c r="Z1046" i="33" s="1"/>
  <c r="X1148" i="33"/>
  <c r="Z888" i="33"/>
  <c r="AA888" i="33" s="1"/>
  <c r="AD888" i="33" s="1"/>
  <c r="X1297" i="33"/>
  <c r="Y1297" i="33" s="1"/>
  <c r="Z1297" i="33" s="1"/>
  <c r="V943" i="33"/>
  <c r="AD504" i="33"/>
  <c r="AE402" i="33"/>
  <c r="V1063" i="33"/>
  <c r="V911" i="33"/>
  <c r="V573" i="33"/>
  <c r="V1055" i="33"/>
  <c r="W1056" i="33"/>
  <c r="X936" i="33"/>
  <c r="Y936" i="33" s="1"/>
  <c r="Z936" i="33" s="1"/>
  <c r="X704" i="33"/>
  <c r="Y704" i="33" s="1"/>
  <c r="Z704" i="33" s="1"/>
  <c r="Z342" i="33"/>
  <c r="Y293" i="33"/>
  <c r="Z293" i="33" s="1"/>
  <c r="X237" i="33"/>
  <c r="Y237" i="33" s="1"/>
  <c r="Y221" i="33"/>
  <c r="Z221" i="33" s="1"/>
  <c r="AA221" i="33" s="1"/>
  <c r="AE221" i="33" s="1"/>
  <c r="Y165" i="33"/>
  <c r="Z165" i="33" s="1"/>
  <c r="V588" i="33"/>
  <c r="V344" i="33"/>
  <c r="W344" i="33" s="1"/>
  <c r="X735" i="33"/>
  <c r="Y735" i="33" s="1"/>
  <c r="V61" i="33"/>
  <c r="V34" i="33"/>
  <c r="X182" i="33"/>
  <c r="Y182" i="33" s="1"/>
  <c r="Z182" i="33" s="1"/>
  <c r="X150" i="33"/>
  <c r="Y150" i="33" s="1"/>
  <c r="Z150" i="33" s="1"/>
  <c r="W118" i="33"/>
  <c r="X118" i="33" s="1"/>
  <c r="V1734" i="33"/>
  <c r="V1718" i="33"/>
  <c r="V1389" i="33"/>
  <c r="W1389" i="33" s="1"/>
  <c r="T1231" i="33"/>
  <c r="V1231" i="33" s="1"/>
  <c r="V1243" i="33"/>
  <c r="T1151" i="33"/>
  <c r="V1151" i="33" s="1"/>
  <c r="W1042" i="33"/>
  <c r="V1109" i="33"/>
  <c r="W1050" i="33"/>
  <c r="X1050" i="33" s="1"/>
  <c r="V1006" i="33"/>
  <c r="T1006" i="33"/>
  <c r="V998" i="33"/>
  <c r="T998" i="33"/>
  <c r="V942" i="33"/>
  <c r="T942" i="33"/>
  <c r="T918" i="33"/>
  <c r="V918" i="33"/>
  <c r="W918" i="33" s="1"/>
  <c r="T1030" i="33"/>
  <c r="V1030" i="33"/>
  <c r="W1030" i="33" s="1"/>
  <c r="W906" i="33"/>
  <c r="X906" i="33" s="1"/>
  <c r="V197" i="33"/>
  <c r="T844" i="33"/>
  <c r="V844" i="33"/>
  <c r="V694" i="33"/>
  <c r="W694" i="33" s="1"/>
  <c r="T694" i="33"/>
  <c r="V811" i="33"/>
  <c r="V28" i="33"/>
  <c r="AD2133" i="33"/>
  <c r="X2040" i="33"/>
  <c r="Y2040" i="33" s="1"/>
  <c r="Z2040" i="33" s="1"/>
  <c r="AA2040" i="33" s="1"/>
  <c r="AD2040" i="33" s="1"/>
  <c r="V2075" i="33"/>
  <c r="W2075" i="33" s="1"/>
  <c r="X2075" i="33" s="1"/>
  <c r="V2046" i="33"/>
  <c r="AD1911" i="33"/>
  <c r="AA1879" i="33"/>
  <c r="V1726" i="33"/>
  <c r="W1726" i="33" s="1"/>
  <c r="X1726" i="33" s="1"/>
  <c r="AD1892" i="33"/>
  <c r="AD1893" i="33"/>
  <c r="X1769" i="33"/>
  <c r="V1602" i="33"/>
  <c r="Z1380" i="33"/>
  <c r="Y1345" i="33"/>
  <c r="Z1345" i="33" s="1"/>
  <c r="AA1345" i="33" s="1"/>
  <c r="V1323" i="33"/>
  <c r="X850" i="33"/>
  <c r="Y850" i="33" s="1"/>
  <c r="Y791" i="33"/>
  <c r="Z791" i="33" s="1"/>
  <c r="AE440" i="33"/>
  <c r="V871" i="33"/>
  <c r="V845" i="33"/>
  <c r="W845" i="33" s="1"/>
  <c r="X845" i="33" s="1"/>
  <c r="Z494" i="33"/>
  <c r="Z454" i="33"/>
  <c r="AE428" i="33"/>
  <c r="AA364" i="33"/>
  <c r="AD364" i="33" s="1"/>
  <c r="V356" i="33"/>
  <c r="W356" i="33" s="1"/>
  <c r="X356" i="33" s="1"/>
  <c r="AA342" i="33"/>
  <c r="Y297" i="33"/>
  <c r="Z297" i="33" s="1"/>
  <c r="Y233" i="33"/>
  <c r="X137" i="33"/>
  <c r="V532" i="33"/>
  <c r="Z446" i="33"/>
  <c r="AA446" i="33" s="1"/>
  <c r="V636" i="33"/>
  <c r="W636" i="33" s="1"/>
  <c r="X636" i="33" s="1"/>
  <c r="Z466" i="33"/>
  <c r="W1816" i="33"/>
  <c r="X1816" i="33" s="1"/>
  <c r="W1455" i="33"/>
  <c r="X1455" i="33" s="1"/>
  <c r="V1517" i="33"/>
  <c r="W1517" i="33" s="1"/>
  <c r="T1356" i="33"/>
  <c r="V1356" i="33" s="1"/>
  <c r="V1303" i="33"/>
  <c r="W1303" i="33" s="1"/>
  <c r="V1144" i="33"/>
  <c r="W1058" i="33"/>
  <c r="X1058" i="33" s="1"/>
  <c r="V1224" i="33"/>
  <c r="W1224" i="33" s="1"/>
  <c r="T1143" i="33"/>
  <c r="V1143" i="33" s="1"/>
  <c r="T1160" i="33"/>
  <c r="V1160" i="33" s="1"/>
  <c r="V1080" i="33"/>
  <c r="W1080" i="33" s="1"/>
  <c r="W874" i="33"/>
  <c r="X874" i="33" s="1"/>
  <c r="T1022" i="33"/>
  <c r="V1022" i="33"/>
  <c r="T958" i="33"/>
  <c r="V958" i="33"/>
  <c r="T1141" i="33"/>
  <c r="V1141" i="33" s="1"/>
  <c r="V1096" i="33"/>
  <c r="V1019" i="33"/>
  <c r="V974" i="33"/>
  <c r="T974" i="33"/>
  <c r="T1149" i="33"/>
  <c r="V1149" i="33" s="1"/>
  <c r="T1133" i="33"/>
  <c r="V1133" i="33" s="1"/>
  <c r="T1070" i="33"/>
  <c r="V1070" i="33"/>
  <c r="V990" i="33"/>
  <c r="W990" i="33" s="1"/>
  <c r="T990" i="33"/>
  <c r="V900" i="33"/>
  <c r="T900" i="33"/>
  <c r="T862" i="33"/>
  <c r="V862" i="33"/>
  <c r="W862" i="33" s="1"/>
  <c r="V27" i="33"/>
  <c r="W27" i="33" s="1"/>
  <c r="V117" i="33"/>
  <c r="V24" i="33"/>
  <c r="W2099" i="33"/>
  <c r="X2099" i="33" s="1"/>
  <c r="W2056" i="33"/>
  <c r="X2056" i="33" s="1"/>
  <c r="Y2056" i="33" s="1"/>
  <c r="Y1642" i="33"/>
  <c r="Z1642" i="33" s="1"/>
  <c r="AA1642" i="33" s="1"/>
  <c r="W1568" i="33"/>
  <c r="X1568" i="33" s="1"/>
  <c r="Y1568" i="33" s="1"/>
  <c r="W1486" i="33"/>
  <c r="W1382" i="33"/>
  <c r="W1189" i="33"/>
  <c r="W1617" i="33"/>
  <c r="W1669" i="33"/>
  <c r="X1669" i="33" s="1"/>
  <c r="W1538" i="33"/>
  <c r="X1538" i="33" s="1"/>
  <c r="Y1538" i="33" s="1"/>
  <c r="W1370" i="33"/>
  <c r="X1370" i="33" s="1"/>
  <c r="Y1340" i="33"/>
  <c r="W1171" i="33"/>
  <c r="X1171" i="33" s="1"/>
  <c r="Y1171" i="33" s="1"/>
  <c r="Y989" i="33"/>
  <c r="Z989" i="33" s="1"/>
  <c r="Y925" i="33"/>
  <c r="Y1708" i="33"/>
  <c r="Z1708" i="33" s="1"/>
  <c r="W1600" i="33"/>
  <c r="X1600" i="33" s="1"/>
  <c r="W1534" i="33"/>
  <c r="X1534" i="33" s="1"/>
  <c r="W1480" i="33"/>
  <c r="X1480" i="33" s="1"/>
  <c r="W1318" i="33"/>
  <c r="X1318" i="33" s="1"/>
  <c r="Y1318" i="33" s="1"/>
  <c r="W1213" i="33"/>
  <c r="X1213" i="33" s="1"/>
  <c r="Y1272" i="33"/>
  <c r="Z1272" i="33" s="1"/>
  <c r="Y861" i="33"/>
  <c r="AA1908" i="33"/>
  <c r="AD1908" i="33" s="1"/>
  <c r="W1649" i="33"/>
  <c r="W1434" i="33"/>
  <c r="X1434" i="33" s="1"/>
  <c r="Y1721" i="33"/>
  <c r="Y1675" i="33"/>
  <c r="W1432" i="33"/>
  <c r="X1432" i="33" s="1"/>
  <c r="Y1432" i="33" s="1"/>
  <c r="W1529" i="33"/>
  <c r="X1529" i="33" s="1"/>
  <c r="Y1364" i="33"/>
  <c r="Z1364" i="33" s="1"/>
  <c r="W1494" i="33"/>
  <c r="W1261" i="33"/>
  <c r="W2072" i="33"/>
  <c r="X2072" i="33" s="1"/>
  <c r="W1640" i="33"/>
  <c r="Y2122" i="33"/>
  <c r="Z2122" i="33" s="1"/>
  <c r="W2107" i="33"/>
  <c r="X2107" i="33" s="1"/>
  <c r="W1693" i="33"/>
  <c r="AD1882" i="33"/>
  <c r="W1465" i="33"/>
  <c r="X1465" i="33" s="1"/>
  <c r="Y1772" i="33"/>
  <c r="W1525" i="33"/>
  <c r="X1525" i="33" s="1"/>
  <c r="Y1525" i="33" s="1"/>
  <c r="Y1518" i="33"/>
  <c r="Z1518" i="33" s="1"/>
  <c r="W1181" i="33"/>
  <c r="X1181" i="33" s="1"/>
  <c r="W1804" i="33"/>
  <c r="W1784" i="33"/>
  <c r="W1761" i="33"/>
  <c r="X1761" i="33" s="1"/>
  <c r="W1720" i="33"/>
  <c r="W1697" i="33"/>
  <c r="X1697" i="33" s="1"/>
  <c r="Y1697" i="33" s="1"/>
  <c r="T1682" i="33"/>
  <c r="V1682" i="33" s="1"/>
  <c r="W1670" i="33"/>
  <c r="X1670" i="33" s="1"/>
  <c r="W1810" i="33"/>
  <c r="W1648" i="33"/>
  <c r="T1807" i="33"/>
  <c r="V1807" i="33" s="1"/>
  <c r="W1763" i="33"/>
  <c r="X1759" i="33"/>
  <c r="W1699" i="33"/>
  <c r="X1695" i="33"/>
  <c r="W1588" i="33"/>
  <c r="W1572" i="33"/>
  <c r="T1781" i="33"/>
  <c r="V1781" i="33" s="1"/>
  <c r="T1717" i="33"/>
  <c r="V1717" i="33" s="1"/>
  <c r="Y1688" i="33"/>
  <c r="X1653" i="33"/>
  <c r="Y1653" i="33" s="1"/>
  <c r="Z1653" i="33" s="1"/>
  <c r="Y1612" i="33"/>
  <c r="Z1612" i="33" s="1"/>
  <c r="V1690" i="33"/>
  <c r="W1623" i="33"/>
  <c r="X1623" i="33" s="1"/>
  <c r="V1605" i="33"/>
  <c r="V1577" i="33"/>
  <c r="X1702" i="33"/>
  <c r="V1586" i="33"/>
  <c r="V1578" i="33"/>
  <c r="V1556" i="33"/>
  <c r="V1544" i="33"/>
  <c r="W1531" i="33"/>
  <c r="V1714" i="33"/>
  <c r="X1644" i="33"/>
  <c r="W1478" i="33"/>
  <c r="X1478" i="33" s="1"/>
  <c r="X1750" i="33"/>
  <c r="T1554" i="33"/>
  <c r="V1554" i="33" s="1"/>
  <c r="V1540" i="33"/>
  <c r="W1492" i="33"/>
  <c r="T1460" i="33"/>
  <c r="V1460" i="33" s="1"/>
  <c r="Y1412" i="33"/>
  <c r="Z1412" i="33" s="1"/>
  <c r="W1352" i="33"/>
  <c r="V1698" i="33"/>
  <c r="Z1686" i="33"/>
  <c r="T1650" i="33"/>
  <c r="V1650" i="33" s="1"/>
  <c r="X1614" i="33"/>
  <c r="Y1614" i="33" s="1"/>
  <c r="Z1614" i="33" s="1"/>
  <c r="W1536" i="33"/>
  <c r="X1536" i="33" s="1"/>
  <c r="Y1536" i="33" s="1"/>
  <c r="T1489" i="33"/>
  <c r="V1489" i="33" s="1"/>
  <c r="W1456" i="33"/>
  <c r="W1445" i="33"/>
  <c r="W1433" i="33"/>
  <c r="X1433" i="33" s="1"/>
  <c r="T1427" i="33"/>
  <c r="V1427" i="33" s="1"/>
  <c r="W1393" i="33"/>
  <c r="X1393" i="33" s="1"/>
  <c r="W1376" i="33"/>
  <c r="W1358" i="33"/>
  <c r="W1252" i="33"/>
  <c r="X1252" i="33" s="1"/>
  <c r="V1666" i="33"/>
  <c r="V1595" i="33"/>
  <c r="T1576" i="33"/>
  <c r="V1576" i="33" s="1"/>
  <c r="V1563" i="33"/>
  <c r="W1511" i="33"/>
  <c r="X1511" i="33" s="1"/>
  <c r="T1497" i="33"/>
  <c r="V1497" i="33" s="1"/>
  <c r="V1443" i="33"/>
  <c r="W1431" i="33"/>
  <c r="T1403" i="33"/>
  <c r="V1403" i="33" s="1"/>
  <c r="W1385" i="33"/>
  <c r="X1385" i="33" s="1"/>
  <c r="W1336" i="33"/>
  <c r="X1336" i="33" s="1"/>
  <c r="T1546" i="33"/>
  <c r="V1546" i="33" s="1"/>
  <c r="X1504" i="33"/>
  <c r="V1452" i="33"/>
  <c r="W1424" i="33"/>
  <c r="Z1409" i="33"/>
  <c r="T1397" i="33"/>
  <c r="V1397" i="33" s="1"/>
  <c r="X1374" i="33"/>
  <c r="Y1374" i="33" s="1"/>
  <c r="Z1374" i="33" s="1"/>
  <c r="Z1367" i="33"/>
  <c r="AA1367" i="33" s="1"/>
  <c r="V1355" i="33"/>
  <c r="W1343" i="33"/>
  <c r="Z1341" i="33"/>
  <c r="AA1341" i="33" s="1"/>
  <c r="W1330" i="33"/>
  <c r="X1330" i="33" s="1"/>
  <c r="W1275" i="33"/>
  <c r="X1275" i="33" s="1"/>
  <c r="W1204" i="33"/>
  <c r="X1204" i="33" s="1"/>
  <c r="W1187" i="33"/>
  <c r="X1187" i="33" s="1"/>
  <c r="X1488" i="33"/>
  <c r="Y1488" i="33" s="1"/>
  <c r="Z1488" i="33" s="1"/>
  <c r="X1399" i="33"/>
  <c r="Y1399" i="33" s="1"/>
  <c r="Z1399" i="33" s="1"/>
  <c r="X1373" i="33"/>
  <c r="Z1322" i="33"/>
  <c r="AA1322" i="33" s="1"/>
  <c r="V1315" i="33"/>
  <c r="Z1287" i="33"/>
  <c r="AA1287" i="33" s="1"/>
  <c r="AD1287" i="33" s="1"/>
  <c r="W1251" i="33"/>
  <c r="X1251" i="33" s="1"/>
  <c r="V1551" i="33"/>
  <c r="V1539" i="33"/>
  <c r="W1383" i="33"/>
  <c r="W1285" i="33"/>
  <c r="X1285" i="33" s="1"/>
  <c r="Y1285" i="33" s="1"/>
  <c r="W1278" i="33"/>
  <c r="X1278" i="33" s="1"/>
  <c r="V1635" i="33"/>
  <c r="V1437" i="33"/>
  <c r="X1378" i="33"/>
  <c r="Y1378" i="33" s="1"/>
  <c r="Z1378" i="33" s="1"/>
  <c r="W1328" i="33"/>
  <c r="V1302" i="33"/>
  <c r="X1289" i="33"/>
  <c r="Y1289" i="33" s="1"/>
  <c r="Z1289" i="33" s="1"/>
  <c r="V1238" i="33"/>
  <c r="Z1237" i="33"/>
  <c r="AA1237" i="33" s="1"/>
  <c r="AD1237" i="33" s="1"/>
  <c r="T1184" i="33"/>
  <c r="V1184" i="33" s="1"/>
  <c r="W1174" i="33"/>
  <c r="X1174" i="33" s="1"/>
  <c r="W1163" i="33"/>
  <c r="X1163" i="33" s="1"/>
  <c r="Y1135" i="33"/>
  <c r="V1467" i="33"/>
  <c r="AA1380" i="33"/>
  <c r="AD1380" i="33" s="1"/>
  <c r="W1161" i="33"/>
  <c r="X1161" i="33" s="1"/>
  <c r="V1411" i="33"/>
  <c r="W1211" i="33"/>
  <c r="V1190" i="33"/>
  <c r="T1126" i="33"/>
  <c r="V1126" i="33"/>
  <c r="X1035" i="33"/>
  <c r="T1015" i="33"/>
  <c r="V1015" i="33"/>
  <c r="X1010" i="33"/>
  <c r="Y1010" i="33" s="1"/>
  <c r="W994" i="33"/>
  <c r="X972" i="33"/>
  <c r="X907" i="33"/>
  <c r="T887" i="33"/>
  <c r="V887" i="33"/>
  <c r="X882" i="33"/>
  <c r="Y882" i="33" s="1"/>
  <c r="W866" i="33"/>
  <c r="X866" i="33" s="1"/>
  <c r="X851" i="33"/>
  <c r="W848" i="33"/>
  <c r="X848" i="33" s="1"/>
  <c r="X787" i="33"/>
  <c r="Y787" i="33" s="1"/>
  <c r="Z787" i="33" s="1"/>
  <c r="Z766" i="33"/>
  <c r="AA766" i="33" s="1"/>
  <c r="AD766" i="33" s="1"/>
  <c r="Z702" i="33"/>
  <c r="Y1218" i="33"/>
  <c r="Z1218" i="33" s="1"/>
  <c r="W1202" i="33"/>
  <c r="X1202" i="33" s="1"/>
  <c r="Z1200" i="33"/>
  <c r="W1115" i="33"/>
  <c r="W1100" i="33"/>
  <c r="X1100" i="33" s="1"/>
  <c r="Y1100" i="33" s="1"/>
  <c r="X1012" i="33"/>
  <c r="X1008" i="33"/>
  <c r="Y1008" i="33" s="1"/>
  <c r="Y979" i="33"/>
  <c r="T959" i="33"/>
  <c r="V959" i="33"/>
  <c r="X912" i="33"/>
  <c r="T895" i="33"/>
  <c r="V895" i="33"/>
  <c r="X880" i="33"/>
  <c r="Y880" i="33" s="1"/>
  <c r="W826" i="33"/>
  <c r="X826" i="33" s="1"/>
  <c r="Y826" i="33" s="1"/>
  <c r="Y779" i="33"/>
  <c r="Z779" i="33" s="1"/>
  <c r="AA779" i="33" s="1"/>
  <c r="T765" i="33"/>
  <c r="V765" i="33"/>
  <c r="X758" i="33"/>
  <c r="Y758" i="33" s="1"/>
  <c r="Z758" i="33" s="1"/>
  <c r="X726" i="33"/>
  <c r="T701" i="33"/>
  <c r="V701" i="33"/>
  <c r="W1120" i="33"/>
  <c r="X1120" i="33" s="1"/>
  <c r="Y1120" i="33" s="1"/>
  <c r="W1113" i="33"/>
  <c r="X1113" i="33" s="1"/>
  <c r="Y1075" i="33"/>
  <c r="Y1065" i="33"/>
  <c r="Z1065" i="33" s="1"/>
  <c r="Y1051" i="33"/>
  <c r="Z1051" i="33" s="1"/>
  <c r="AA1051" i="33" s="1"/>
  <c r="Y1020" i="33"/>
  <c r="Z1020" i="33" s="1"/>
  <c r="X933" i="33"/>
  <c r="X886" i="33"/>
  <c r="Y886" i="33" s="1"/>
  <c r="Z886" i="33" s="1"/>
  <c r="X803" i="33"/>
  <c r="X1229" i="33"/>
  <c r="Y1229" i="33" s="1"/>
  <c r="T1214" i="33"/>
  <c r="V1214" i="33" s="1"/>
  <c r="T1178" i="33"/>
  <c r="V1178" i="33" s="1"/>
  <c r="T1122" i="33"/>
  <c r="V1122" i="33"/>
  <c r="W986" i="33"/>
  <c r="X881" i="33"/>
  <c r="Y881" i="33" s="1"/>
  <c r="W849" i="33"/>
  <c r="V1023" i="33"/>
  <c r="W967" i="33"/>
  <c r="X967" i="33" s="1"/>
  <c r="W722" i="33"/>
  <c r="X722" i="33" s="1"/>
  <c r="X389" i="33"/>
  <c r="Y389" i="33" s="1"/>
  <c r="X80" i="33"/>
  <c r="W527" i="33"/>
  <c r="X527" i="33" s="1"/>
  <c r="Y801" i="33"/>
  <c r="T625" i="33"/>
  <c r="V625" i="33"/>
  <c r="W621" i="33"/>
  <c r="T609" i="33"/>
  <c r="V609" i="33"/>
  <c r="V605" i="33"/>
  <c r="T593" i="33"/>
  <c r="V593" i="33"/>
  <c r="W589" i="33"/>
  <c r="T577" i="33"/>
  <c r="V577" i="33"/>
  <c r="W573" i="33"/>
  <c r="X573" i="33" s="1"/>
  <c r="T561" i="33"/>
  <c r="V561" i="33"/>
  <c r="W557" i="33"/>
  <c r="T545" i="33"/>
  <c r="V545" i="33"/>
  <c r="V541" i="33"/>
  <c r="T529" i="33"/>
  <c r="V529" i="33"/>
  <c r="AA471" i="33"/>
  <c r="AD471" i="33" s="1"/>
  <c r="X865" i="33"/>
  <c r="W768" i="33"/>
  <c r="X768" i="33" s="1"/>
  <c r="AA492" i="33"/>
  <c r="AD492" i="33" s="1"/>
  <c r="T617" i="33"/>
  <c r="V617" i="33"/>
  <c r="V613" i="33"/>
  <c r="X1000" i="33"/>
  <c r="Y1000" i="33" s="1"/>
  <c r="X711" i="33"/>
  <c r="Y750" i="33"/>
  <c r="W2118" i="33"/>
  <c r="X2118" i="33" s="1"/>
  <c r="W2112" i="33"/>
  <c r="X2112" i="33" s="1"/>
  <c r="W2096" i="33"/>
  <c r="X2096" i="33" s="1"/>
  <c r="T2093" i="33"/>
  <c r="V2093" i="33" s="1"/>
  <c r="T2066" i="33"/>
  <c r="V2066" i="33" s="1"/>
  <c r="W2065" i="33"/>
  <c r="T2101" i="33"/>
  <c r="V2101" i="33" s="1"/>
  <c r="W2111" i="33"/>
  <c r="T2024" i="33"/>
  <c r="V2024" i="33" s="1"/>
  <c r="W2016" i="33"/>
  <c r="X2016" i="33" s="1"/>
  <c r="Z1918" i="33"/>
  <c r="AA1918" i="33" s="1"/>
  <c r="W2012" i="33"/>
  <c r="Z1919" i="33"/>
  <c r="AA1919" i="33" s="1"/>
  <c r="AD1919" i="33" s="1"/>
  <c r="Y1850" i="33"/>
  <c r="Y1834" i="33"/>
  <c r="Z1834" i="33" s="1"/>
  <c r="Y1830" i="33"/>
  <c r="Z1830" i="33" s="1"/>
  <c r="W1798" i="33"/>
  <c r="W1707" i="33"/>
  <c r="X1707" i="33" s="1"/>
  <c r="W1677" i="33"/>
  <c r="Y2125" i="33"/>
  <c r="Y2126" i="33"/>
  <c r="W2120" i="33"/>
  <c r="X2120" i="33" s="1"/>
  <c r="T2105" i="33"/>
  <c r="V2105" i="33" s="1"/>
  <c r="W2083" i="33"/>
  <c r="X2083" i="33" s="1"/>
  <c r="W2076" i="33"/>
  <c r="X2076" i="33" s="1"/>
  <c r="V2049" i="33"/>
  <c r="W2009" i="33"/>
  <c r="X2009" i="33" s="1"/>
  <c r="W2069" i="33"/>
  <c r="X2069" i="33" s="1"/>
  <c r="Y2069" i="33" s="1"/>
  <c r="W2060" i="33"/>
  <c r="X2060" i="33" s="1"/>
  <c r="W2045" i="33"/>
  <c r="X2045" i="33" s="1"/>
  <c r="T2014" i="33"/>
  <c r="V2014" i="33" s="1"/>
  <c r="W2079" i="33"/>
  <c r="X2079" i="33" s="1"/>
  <c r="V2074" i="33"/>
  <c r="W2013" i="33"/>
  <c r="W1994" i="33"/>
  <c r="AD1913" i="33"/>
  <c r="Y1868" i="33"/>
  <c r="Z1868" i="33" s="1"/>
  <c r="AA1868" i="33" s="1"/>
  <c r="T2020" i="33"/>
  <c r="V2020" i="33" s="1"/>
  <c r="W2010" i="33"/>
  <c r="AD1928" i="33"/>
  <c r="V2050" i="33"/>
  <c r="V2023" i="33"/>
  <c r="V2001" i="33"/>
  <c r="AD1926" i="33"/>
  <c r="Z1921" i="33"/>
  <c r="AA1896" i="33"/>
  <c r="AD1896" i="33" s="1"/>
  <c r="Z1931" i="33"/>
  <c r="AA1931" i="33" s="1"/>
  <c r="W1822" i="33"/>
  <c r="W1646" i="33"/>
  <c r="V1995" i="33"/>
  <c r="Y1864" i="33"/>
  <c r="Y1849" i="33"/>
  <c r="Z1849" i="33" s="1"/>
  <c r="Y1843" i="33"/>
  <c r="Z1843" i="33" s="1"/>
  <c r="W1808" i="33"/>
  <c r="W1780" i="33"/>
  <c r="W1755" i="33"/>
  <c r="X1755" i="33" s="1"/>
  <c r="W1742" i="33"/>
  <c r="X1742" i="33" s="1"/>
  <c r="Y1742" i="33" s="1"/>
  <c r="W1716" i="33"/>
  <c r="X1716" i="33" s="1"/>
  <c r="W1638" i="33"/>
  <c r="AA1873" i="33"/>
  <c r="AD1873" i="33" s="1"/>
  <c r="Y1863" i="33"/>
  <c r="Z1863" i="33" s="1"/>
  <c r="Y1852" i="33"/>
  <c r="Z1852" i="33" s="1"/>
  <c r="Y1837" i="33"/>
  <c r="Z1837" i="33" s="1"/>
  <c r="W1760" i="33"/>
  <c r="X1760" i="33" s="1"/>
  <c r="W1738" i="33"/>
  <c r="X1738" i="33" s="1"/>
  <c r="W1719" i="33"/>
  <c r="W1696" i="33"/>
  <c r="X1696" i="33" s="1"/>
  <c r="W1687" i="33"/>
  <c r="X1687" i="33" s="1"/>
  <c r="W1655" i="33"/>
  <c r="X1655" i="33" s="1"/>
  <c r="Y1655" i="33" s="1"/>
  <c r="W1622" i="33"/>
  <c r="Y1860" i="33"/>
  <c r="Z1860" i="33" s="1"/>
  <c r="Y1845" i="33"/>
  <c r="Z1845" i="33" s="1"/>
  <c r="Y1839" i="33"/>
  <c r="Z1839" i="33" s="1"/>
  <c r="Y1857" i="33"/>
  <c r="Z1857" i="33" s="1"/>
  <c r="W1800" i="33"/>
  <c r="W1777" i="33"/>
  <c r="X1777" i="33" s="1"/>
  <c r="W1736" i="33"/>
  <c r="W1713" i="33"/>
  <c r="X1713" i="33" s="1"/>
  <c r="W1679" i="33"/>
  <c r="X1679" i="33" s="1"/>
  <c r="X1651" i="33"/>
  <c r="X1613" i="33"/>
  <c r="V1647" i="33"/>
  <c r="AA1876" i="33"/>
  <c r="AD1876" i="33" s="1"/>
  <c r="X1799" i="33"/>
  <c r="Y1759" i="33"/>
  <c r="W1747" i="33"/>
  <c r="Y1695" i="33"/>
  <c r="V1817" i="33"/>
  <c r="Y1691" i="33"/>
  <c r="Z1691" i="33" s="1"/>
  <c r="V1601" i="33"/>
  <c r="V1585" i="33"/>
  <c r="W1569" i="33"/>
  <c r="T1815" i="33"/>
  <c r="V1815" i="33" s="1"/>
  <c r="T1765" i="33"/>
  <c r="V1765" i="33" s="1"/>
  <c r="T1701" i="33"/>
  <c r="V1701" i="33" s="1"/>
  <c r="T1678" i="33"/>
  <c r="V1678" i="33" s="1"/>
  <c r="W1657" i="33"/>
  <c r="T1652" i="33"/>
  <c r="V1652" i="33" s="1"/>
  <c r="W1602" i="33"/>
  <c r="V1632" i="33"/>
  <c r="W1610" i="33"/>
  <c r="X1610" i="33" s="1"/>
  <c r="W1604" i="33"/>
  <c r="T1582" i="33"/>
  <c r="V1582" i="33" s="1"/>
  <c r="W1575" i="33"/>
  <c r="X1575" i="33" s="1"/>
  <c r="Y1575" i="33" s="1"/>
  <c r="T1560" i="33"/>
  <c r="V1560" i="33" s="1"/>
  <c r="T1542" i="33"/>
  <c r="V1542" i="33" s="1"/>
  <c r="T1526" i="33"/>
  <c r="V1526" i="33" s="1"/>
  <c r="T1608" i="33"/>
  <c r="V1608" i="33" s="1"/>
  <c r="W1535" i="33"/>
  <c r="X1535" i="33" s="1"/>
  <c r="W1474" i="33"/>
  <c r="X1474" i="33" s="1"/>
  <c r="V1537" i="33"/>
  <c r="W1502" i="33"/>
  <c r="X1502" i="33" s="1"/>
  <c r="Y1502" i="33" s="1"/>
  <c r="X1462" i="33"/>
  <c r="V1451" i="33"/>
  <c r="W1449" i="33"/>
  <c r="X1449" i="33" s="1"/>
  <c r="X1401" i="33"/>
  <c r="Y1401" i="33" s="1"/>
  <c r="Z1401" i="33" s="1"/>
  <c r="V1794" i="33"/>
  <c r="V1570" i="33"/>
  <c r="V1533" i="33"/>
  <c r="T1479" i="33"/>
  <c r="V1479" i="33" s="1"/>
  <c r="T1471" i="33"/>
  <c r="V1471" i="33" s="1"/>
  <c r="W1425" i="33"/>
  <c r="X1425" i="33" s="1"/>
  <c r="W1408" i="33"/>
  <c r="W1390" i="33"/>
  <c r="X1390" i="33" s="1"/>
  <c r="W1284" i="33"/>
  <c r="X1284" i="33" s="1"/>
  <c r="W1267" i="33"/>
  <c r="W1249" i="33"/>
  <c r="V1594" i="33"/>
  <c r="V1562" i="33"/>
  <c r="Z1514" i="33"/>
  <c r="W1509" i="33"/>
  <c r="W1495" i="33"/>
  <c r="X1495" i="33" s="1"/>
  <c r="W1477" i="33"/>
  <c r="W1442" i="33"/>
  <c r="W1417" i="33"/>
  <c r="W1368" i="33"/>
  <c r="W1321" i="33"/>
  <c r="X1321" i="33" s="1"/>
  <c r="T1294" i="33"/>
  <c r="V1294" i="33" s="1"/>
  <c r="T1262" i="33"/>
  <c r="V1262" i="33" s="1"/>
  <c r="Y1841" i="33"/>
  <c r="X1440" i="33"/>
  <c r="Y1420" i="33"/>
  <c r="AA1409" i="33"/>
  <c r="AD1409" i="33" s="1"/>
  <c r="W1402" i="33"/>
  <c r="X1402" i="33" s="1"/>
  <c r="W1350" i="33"/>
  <c r="X1350" i="33" s="1"/>
  <c r="Y1350" i="33" s="1"/>
  <c r="X1325" i="33"/>
  <c r="W1300" i="33"/>
  <c r="X1300" i="33" s="1"/>
  <c r="W1274" i="33"/>
  <c r="X1274" i="33" s="1"/>
  <c r="W1236" i="33"/>
  <c r="X1236" i="33" s="1"/>
  <c r="T1222" i="33"/>
  <c r="V1222" i="33" s="1"/>
  <c r="W1394" i="33"/>
  <c r="Y1375" i="33"/>
  <c r="Y1373" i="33"/>
  <c r="Z1373" i="33" s="1"/>
  <c r="T1365" i="33"/>
  <c r="V1365" i="33" s="1"/>
  <c r="T1256" i="33"/>
  <c r="V1256" i="33" s="1"/>
  <c r="W1242" i="33"/>
  <c r="X1242" i="33" s="1"/>
  <c r="V1589" i="33"/>
  <c r="V1549" i="33"/>
  <c r="X1508" i="33"/>
  <c r="Y1508" i="33" s="1"/>
  <c r="Z1508" i="33" s="1"/>
  <c r="Y1461" i="33"/>
  <c r="Z1461" i="33" s="1"/>
  <c r="X1410" i="33"/>
  <c r="W1313" i="33"/>
  <c r="W1227" i="33"/>
  <c r="X1227" i="33" s="1"/>
  <c r="Y1227" i="33" s="1"/>
  <c r="W1212" i="33"/>
  <c r="X1212" i="33" s="1"/>
  <c r="T1598" i="33"/>
  <c r="V1598" i="33" s="1"/>
  <c r="T1566" i="33"/>
  <c r="V1566" i="33" s="1"/>
  <c r="Y1473" i="33"/>
  <c r="Y1301" i="33"/>
  <c r="W1293" i="33"/>
  <c r="W1208" i="33"/>
  <c r="X1208" i="33" s="1"/>
  <c r="W1201" i="33"/>
  <c r="X1201" i="33" s="1"/>
  <c r="W1172" i="33"/>
  <c r="X1172" i="33" s="1"/>
  <c r="W1162" i="33"/>
  <c r="W1137" i="33"/>
  <c r="X1137" i="33" s="1"/>
  <c r="X1124" i="33"/>
  <c r="Y1124" i="33" s="1"/>
  <c r="X1354" i="33"/>
  <c r="Y1354" i="33" s="1"/>
  <c r="X1342" i="33"/>
  <c r="Y1314" i="33"/>
  <c r="V1270" i="33"/>
  <c r="Z1269" i="33"/>
  <c r="AA1269" i="33" s="1"/>
  <c r="AD1269" i="33" s="1"/>
  <c r="T1210" i="33"/>
  <c r="V1210" i="33" s="1"/>
  <c r="W1154" i="33"/>
  <c r="X1154" i="33" s="1"/>
  <c r="Y1154" i="33" s="1"/>
  <c r="Y1132" i="33"/>
  <c r="W1116" i="33"/>
  <c r="X1116" i="33" s="1"/>
  <c r="Z1418" i="33"/>
  <c r="AA1418" i="33" s="1"/>
  <c r="AD1418" i="33" s="1"/>
  <c r="Y1296" i="33"/>
  <c r="V1198" i="33"/>
  <c r="W1186" i="33"/>
  <c r="X1186" i="33" s="1"/>
  <c r="W1026" i="33"/>
  <c r="X1026" i="33" s="1"/>
  <c r="X1004" i="33"/>
  <c r="Y949" i="33"/>
  <c r="X939" i="33"/>
  <c r="T919" i="33"/>
  <c r="V919" i="33"/>
  <c r="X914" i="33"/>
  <c r="W898" i="33"/>
  <c r="X876" i="33"/>
  <c r="T805" i="33"/>
  <c r="V805" i="33"/>
  <c r="W802" i="33"/>
  <c r="T741" i="33"/>
  <c r="V741" i="33"/>
  <c r="T709" i="33"/>
  <c r="V709" i="33"/>
  <c r="T1333" i="33"/>
  <c r="V1333" i="33" s="1"/>
  <c r="AA1200" i="33"/>
  <c r="AD1200" i="33" s="1"/>
  <c r="T1142" i="33"/>
  <c r="V1142" i="33" s="1"/>
  <c r="W1092" i="33"/>
  <c r="Y947" i="33"/>
  <c r="Z925" i="33"/>
  <c r="X916" i="33"/>
  <c r="Y916" i="33" s="1"/>
  <c r="X884" i="33"/>
  <c r="Y884" i="33" s="1"/>
  <c r="X878" i="33"/>
  <c r="Y878" i="33" s="1"/>
  <c r="Z878" i="33" s="1"/>
  <c r="Z861" i="33"/>
  <c r="W840" i="33"/>
  <c r="X840" i="33" s="1"/>
  <c r="Y840" i="33" s="1"/>
  <c r="X1165" i="33"/>
  <c r="Y1059" i="33"/>
  <c r="Y1033" i="33"/>
  <c r="Z1033" i="33" s="1"/>
  <c r="Y988" i="33"/>
  <c r="X950" i="33"/>
  <c r="Y892" i="33"/>
  <c r="Y860" i="33"/>
  <c r="Z860" i="33" s="1"/>
  <c r="W754" i="33"/>
  <c r="X754" i="33" s="1"/>
  <c r="X945" i="33"/>
  <c r="Y945" i="33" s="1"/>
  <c r="Z945" i="33" s="1"/>
  <c r="Z806" i="33"/>
  <c r="X961" i="33"/>
  <c r="W732" i="33"/>
  <c r="X732" i="33" s="1"/>
  <c r="T693" i="33"/>
  <c r="V693" i="33"/>
  <c r="T685" i="33"/>
  <c r="V685" i="33"/>
  <c r="T676" i="33"/>
  <c r="V676" i="33"/>
  <c r="T653" i="33"/>
  <c r="V653" i="33"/>
  <c r="X650" i="33"/>
  <c r="T644" i="33"/>
  <c r="V644" i="33"/>
  <c r="T628" i="33"/>
  <c r="V628" i="33"/>
  <c r="W603" i="33"/>
  <c r="W582" i="33"/>
  <c r="T564" i="33"/>
  <c r="V564" i="33"/>
  <c r="T549" i="33"/>
  <c r="V549" i="33"/>
  <c r="W539" i="33"/>
  <c r="X421" i="33"/>
  <c r="Y421" i="33" s="1"/>
  <c r="Z421" i="33" s="1"/>
  <c r="T195" i="33"/>
  <c r="V195" i="33" s="1"/>
  <c r="T155" i="33"/>
  <c r="V155" i="33" s="1"/>
  <c r="T111" i="33"/>
  <c r="V111" i="33" s="1"/>
  <c r="X761" i="33"/>
  <c r="Y761" i="33" s="1"/>
  <c r="AE474" i="33"/>
  <c r="T601" i="33"/>
  <c r="V601" i="33"/>
  <c r="V1158" i="33"/>
  <c r="X841" i="33"/>
  <c r="Y841" i="33" s="1"/>
  <c r="Z435" i="33"/>
  <c r="X992" i="33"/>
  <c r="X774" i="33"/>
  <c r="Y708" i="33"/>
  <c r="Z708" i="33" s="1"/>
  <c r="AA482" i="33"/>
  <c r="AE482" i="33" s="1"/>
  <c r="AA313" i="33"/>
  <c r="AE313" i="33" s="1"/>
  <c r="Z109" i="33"/>
  <c r="AA434" i="33"/>
  <c r="AE434" i="33" s="1"/>
  <c r="Z68" i="33"/>
  <c r="Y2127" i="33"/>
  <c r="Z2127" i="33" s="1"/>
  <c r="Z1925" i="33"/>
  <c r="AA1925" i="33" s="1"/>
  <c r="T1997" i="33"/>
  <c r="V1997" i="33"/>
  <c r="W2046" i="33"/>
  <c r="X2046" i="33" s="1"/>
  <c r="T2004" i="33"/>
  <c r="V2004" i="33"/>
  <c r="Z1912" i="33"/>
  <c r="AA1912" i="33" s="1"/>
  <c r="AD1912" i="33" s="1"/>
  <c r="Y1858" i="33"/>
  <c r="Y1836" i="33"/>
  <c r="Z1836" i="33" s="1"/>
  <c r="W1820" i="33"/>
  <c r="X1820" i="33" s="1"/>
  <c r="W1744" i="33"/>
  <c r="X1744" i="33" s="1"/>
  <c r="W1703" i="33"/>
  <c r="V2084" i="33"/>
  <c r="T2054" i="33"/>
  <c r="V2054" i="33" s="1"/>
  <c r="W2147" i="33"/>
  <c r="X2147" i="33" s="1"/>
  <c r="V2144" i="33"/>
  <c r="Y2124" i="33"/>
  <c r="Y2130" i="33"/>
  <c r="V2161" i="33"/>
  <c r="V2114" i="33"/>
  <c r="X2151" i="33"/>
  <c r="Y2151" i="33" s="1"/>
  <c r="AA2129" i="33"/>
  <c r="AD2129" i="33" s="1"/>
  <c r="V2104" i="33"/>
  <c r="V2088" i="33"/>
  <c r="T2109" i="33"/>
  <c r="V2109" i="33" s="1"/>
  <c r="W2087" i="33"/>
  <c r="X2087" i="33" s="1"/>
  <c r="W2077" i="33"/>
  <c r="Z2131" i="33"/>
  <c r="AA2131" i="33" s="1"/>
  <c r="AD2131" i="33" s="1"/>
  <c r="V2059" i="33"/>
  <c r="V2043" i="33"/>
  <c r="W2027" i="33"/>
  <c r="X2027" i="33" s="1"/>
  <c r="Y2119" i="33"/>
  <c r="Z2119" i="33" s="1"/>
  <c r="Y2117" i="33"/>
  <c r="W2091" i="33"/>
  <c r="X2091" i="33" s="1"/>
  <c r="V2082" i="33"/>
  <c r="W2044" i="33"/>
  <c r="X2044" i="33" s="1"/>
  <c r="T2002" i="33"/>
  <c r="V2002" i="33"/>
  <c r="W2095" i="33"/>
  <c r="X2095" i="33" s="1"/>
  <c r="W2064" i="33"/>
  <c r="X2064" i="33" s="1"/>
  <c r="V2110" i="33"/>
  <c r="T2008" i="33"/>
  <c r="V2008" i="33" s="1"/>
  <c r="AD1916" i="33"/>
  <c r="Y1874" i="33"/>
  <c r="Y1866" i="33"/>
  <c r="Z1866" i="33" s="1"/>
  <c r="T2032" i="33"/>
  <c r="V2032" i="33" s="1"/>
  <c r="V2007" i="33"/>
  <c r="X1999" i="33"/>
  <c r="V2041" i="33"/>
  <c r="V2022" i="33"/>
  <c r="V2011" i="33"/>
  <c r="AA1897" i="33"/>
  <c r="AD1897" i="33" s="1"/>
  <c r="AA1888" i="33"/>
  <c r="AD1888" i="33" s="1"/>
  <c r="Z1902" i="33"/>
  <c r="AA1902" i="33" s="1"/>
  <c r="AD1899" i="33"/>
  <c r="AA1894" i="33"/>
  <c r="AD1894" i="33" s="1"/>
  <c r="AA1891" i="33"/>
  <c r="AD1891" i="33" s="1"/>
  <c r="AD1881" i="33"/>
  <c r="AA1877" i="33"/>
  <c r="AD1877" i="33" s="1"/>
  <c r="Y1862" i="33"/>
  <c r="Z1862" i="33" s="1"/>
  <c r="AA1862" i="33" s="1"/>
  <c r="Y1854" i="33"/>
  <c r="Z1854" i="33" s="1"/>
  <c r="AA1854" i="33" s="1"/>
  <c r="Y1846" i="33"/>
  <c r="Z1846" i="33" s="1"/>
  <c r="AA1846" i="33" s="1"/>
  <c r="Y1838" i="33"/>
  <c r="Z1838" i="33" s="1"/>
  <c r="AA1838" i="33" s="1"/>
  <c r="Y1835" i="33"/>
  <c r="Z1835" i="33" s="1"/>
  <c r="Y1833" i="33"/>
  <c r="Z1833" i="33" s="1"/>
  <c r="Y1831" i="33"/>
  <c r="Z1831" i="33" s="1"/>
  <c r="Y1829" i="33"/>
  <c r="Z1829" i="33" s="1"/>
  <c r="W1814" i="33"/>
  <c r="X1814" i="33" s="1"/>
  <c r="Z1910" i="33"/>
  <c r="AA1910" i="33" s="1"/>
  <c r="AD1907" i="33"/>
  <c r="AD1903" i="33"/>
  <c r="Z1898" i="33"/>
  <c r="AA1898" i="33" s="1"/>
  <c r="Z1890" i="33"/>
  <c r="AA1890" i="33" s="1"/>
  <c r="AA1886" i="33"/>
  <c r="AD1886" i="33" s="1"/>
  <c r="AA1883" i="33"/>
  <c r="AD1883" i="33" s="1"/>
  <c r="Z1906" i="33"/>
  <c r="Z1900" i="33"/>
  <c r="AD1879" i="33"/>
  <c r="W1826" i="33"/>
  <c r="W1739" i="33"/>
  <c r="X1739" i="33" s="1"/>
  <c r="W1700" i="33"/>
  <c r="X1646" i="33"/>
  <c r="AD1917" i="33"/>
  <c r="AD1880" i="33"/>
  <c r="Z1869" i="33"/>
  <c r="AA1867" i="33"/>
  <c r="AD1867" i="33" s="1"/>
  <c r="T1801" i="33"/>
  <c r="V1801" i="33" s="1"/>
  <c r="W1776" i="33"/>
  <c r="X1776" i="33" s="1"/>
  <c r="W1735" i="33"/>
  <c r="X1735" i="33" s="1"/>
  <c r="Y1735" i="33" s="1"/>
  <c r="W1672" i="33"/>
  <c r="X1672" i="33" s="1"/>
  <c r="W1634" i="33"/>
  <c r="X1634" i="33" s="1"/>
  <c r="W1618" i="33"/>
  <c r="X1618" i="33" s="1"/>
  <c r="W1818" i="33"/>
  <c r="Z1819" i="33"/>
  <c r="AA1819" i="33" s="1"/>
  <c r="W1809" i="33"/>
  <c r="W1793" i="33"/>
  <c r="X1793" i="33" s="1"/>
  <c r="W1752" i="33"/>
  <c r="W1729" i="33"/>
  <c r="X1729" i="33" s="1"/>
  <c r="T1684" i="33"/>
  <c r="V1684" i="33" s="1"/>
  <c r="Y1651" i="33"/>
  <c r="W1615" i="33"/>
  <c r="X1615" i="33" s="1"/>
  <c r="Y1851" i="33"/>
  <c r="Z1851" i="33" s="1"/>
  <c r="X1805" i="33"/>
  <c r="Y1659" i="33"/>
  <c r="W1633" i="33"/>
  <c r="X1633" i="33" s="1"/>
  <c r="T2149" i="33"/>
  <c r="V2149" i="33" s="1"/>
  <c r="X1824" i="33"/>
  <c r="W1795" i="33"/>
  <c r="X1791" i="33"/>
  <c r="Y1743" i="33"/>
  <c r="W1731" i="33"/>
  <c r="X1727" i="33"/>
  <c r="Y1685" i="33"/>
  <c r="X1676" i="33"/>
  <c r="X1673" i="33"/>
  <c r="V1611" i="33"/>
  <c r="T1749" i="33"/>
  <c r="V1749" i="33" s="1"/>
  <c r="Y1705" i="33"/>
  <c r="Z1705" i="33" s="1"/>
  <c r="Z1688" i="33"/>
  <c r="X1668" i="33"/>
  <c r="Y1668" i="33" s="1"/>
  <c r="X1654" i="33"/>
  <c r="Y1654" i="33" s="1"/>
  <c r="X1629" i="33"/>
  <c r="Y1629" i="33" s="1"/>
  <c r="X1621" i="33"/>
  <c r="Y1621" i="33" s="1"/>
  <c r="V1597" i="33"/>
  <c r="V1581" i="33"/>
  <c r="V1565" i="33"/>
  <c r="Z1772" i="33"/>
  <c r="X1661" i="33"/>
  <c r="Y1661" i="33" s="1"/>
  <c r="W1631" i="33"/>
  <c r="X1631" i="33" s="1"/>
  <c r="V1609" i="33"/>
  <c r="V1603" i="33"/>
  <c r="X1766" i="33"/>
  <c r="Y1766" i="33" s="1"/>
  <c r="Z1692" i="33"/>
  <c r="AA1692" i="33" s="1"/>
  <c r="Z1675" i="33"/>
  <c r="X1664" i="33"/>
  <c r="T1530" i="33"/>
  <c r="V1530" i="33" s="1"/>
  <c r="W1521" i="33"/>
  <c r="V1778" i="33"/>
  <c r="V1583" i="33"/>
  <c r="W1548" i="33"/>
  <c r="X1548" i="33" s="1"/>
  <c r="W1470" i="33"/>
  <c r="X1470" i="33" s="1"/>
  <c r="Y1519" i="33"/>
  <c r="Z1519" i="33" s="1"/>
  <c r="Z1513" i="33"/>
  <c r="Z1510" i="33"/>
  <c r="AA1510" i="33" s="1"/>
  <c r="X1506" i="33"/>
  <c r="X1501" i="33"/>
  <c r="X1483" i="33"/>
  <c r="Y1458" i="33"/>
  <c r="V1435" i="33"/>
  <c r="X1429" i="33"/>
  <c r="W1416" i="33"/>
  <c r="X1416" i="33" s="1"/>
  <c r="X1369" i="33"/>
  <c r="Y1348" i="33"/>
  <c r="Z1348" i="33" s="1"/>
  <c r="V1762" i="33"/>
  <c r="Y1487" i="33"/>
  <c r="Z1487" i="33" s="1"/>
  <c r="V1447" i="33"/>
  <c r="W1422" i="33"/>
  <c r="W1329" i="33"/>
  <c r="W1312" i="33"/>
  <c r="X1312" i="33" s="1"/>
  <c r="W1299" i="33"/>
  <c r="W1281" i="33"/>
  <c r="V1627" i="33"/>
  <c r="V1591" i="33"/>
  <c r="V1559" i="33"/>
  <c r="W1527" i="33"/>
  <c r="AA1514" i="33"/>
  <c r="W1505" i="33"/>
  <c r="W1469" i="33"/>
  <c r="V1441" i="33"/>
  <c r="W1400" i="33"/>
  <c r="T1339" i="33"/>
  <c r="V1339" i="33" s="1"/>
  <c r="W1291" i="33"/>
  <c r="W1259" i="33"/>
  <c r="X1259" i="33" s="1"/>
  <c r="T1550" i="33"/>
  <c r="V1550" i="33" s="1"/>
  <c r="X1493" i="33"/>
  <c r="X1463" i="33"/>
  <c r="X1454" i="33"/>
  <c r="V1419" i="33"/>
  <c r="W1407" i="33"/>
  <c r="X1407" i="33" s="1"/>
  <c r="Z1405" i="33"/>
  <c r="AA1405" i="33" s="1"/>
  <c r="V1379" i="33"/>
  <c r="T1327" i="33"/>
  <c r="V1327" i="33" s="1"/>
  <c r="T1286" i="33"/>
  <c r="V1286" i="33" s="1"/>
  <c r="Z1255" i="33"/>
  <c r="W1219" i="33"/>
  <c r="X1512" i="33"/>
  <c r="Y1512" i="33" s="1"/>
  <c r="Y1484" i="33"/>
  <c r="Z1484" i="33" s="1"/>
  <c r="Y1392" i="33"/>
  <c r="X1377" i="33"/>
  <c r="Z1375" i="33"/>
  <c r="W1235" i="33"/>
  <c r="V1557" i="33"/>
  <c r="V1543" i="33"/>
  <c r="Y1503" i="33"/>
  <c r="Z1499" i="33"/>
  <c r="AA1499" i="33" s="1"/>
  <c r="V1481" i="33"/>
  <c r="T1436" i="33"/>
  <c r="V1436" i="33" s="1"/>
  <c r="Y1421" i="33"/>
  <c r="Y1410" i="33"/>
  <c r="Z1410" i="33" s="1"/>
  <c r="X1404" i="33"/>
  <c r="Y1404" i="33" s="1"/>
  <c r="T1391" i="33"/>
  <c r="V1391" i="33" s="1"/>
  <c r="T1363" i="33"/>
  <c r="V1363" i="33" s="1"/>
  <c r="W1306" i="33"/>
  <c r="X1306" i="33" s="1"/>
  <c r="X1292" i="33"/>
  <c r="Y1292" i="33" s="1"/>
  <c r="T1282" i="33"/>
  <c r="V1282" i="33" s="1"/>
  <c r="W1266" i="33"/>
  <c r="T1246" i="33"/>
  <c r="V1246" i="33" s="1"/>
  <c r="W1195" i="33"/>
  <c r="X1195" i="33" s="1"/>
  <c r="X1180" i="33"/>
  <c r="Y1180" i="33" s="1"/>
  <c r="V1439" i="33"/>
  <c r="T1359" i="33"/>
  <c r="V1359" i="33" s="1"/>
  <c r="X1320" i="33"/>
  <c r="Y1320" i="33" s="1"/>
  <c r="X1290" i="33"/>
  <c r="W1234" i="33"/>
  <c r="Y1215" i="33"/>
  <c r="T1182" i="33"/>
  <c r="V1182" i="33" s="1"/>
  <c r="W1155" i="33"/>
  <c r="X1155" i="33" s="1"/>
  <c r="W1145" i="33"/>
  <c r="X1507" i="33"/>
  <c r="Y1507" i="33" s="1"/>
  <c r="T1423" i="33"/>
  <c r="V1423" i="33" s="1"/>
  <c r="W1273" i="33"/>
  <c r="X1273" i="33" s="1"/>
  <c r="V1230" i="33"/>
  <c r="T1319" i="33"/>
  <c r="V1319" i="33" s="1"/>
  <c r="Y1228" i="33"/>
  <c r="W1123" i="33"/>
  <c r="X1036" i="33"/>
  <c r="Y981" i="33"/>
  <c r="X971" i="33"/>
  <c r="Y971" i="33" s="1"/>
  <c r="T951" i="33"/>
  <c r="V951" i="33"/>
  <c r="X946" i="33"/>
  <c r="Y946" i="33" s="1"/>
  <c r="W930" i="33"/>
  <c r="X930" i="33" s="1"/>
  <c r="X908" i="33"/>
  <c r="Y908" i="33" s="1"/>
  <c r="Y853" i="33"/>
  <c r="T837" i="33"/>
  <c r="V837" i="33"/>
  <c r="W834" i="33"/>
  <c r="X834" i="33" s="1"/>
  <c r="Y822" i="33"/>
  <c r="Z822" i="33" s="1"/>
  <c r="W784" i="33"/>
  <c r="W770" i="33"/>
  <c r="X770" i="33" s="1"/>
  <c r="W752" i="33"/>
  <c r="W738" i="33"/>
  <c r="W720" i="33"/>
  <c r="W706" i="33"/>
  <c r="X706" i="33" s="1"/>
  <c r="W1310" i="33"/>
  <c r="W1221" i="33"/>
  <c r="X1221" i="33" s="1"/>
  <c r="X1185" i="33"/>
  <c r="X1183" i="33"/>
  <c r="T1176" i="33"/>
  <c r="V1176" i="33" s="1"/>
  <c r="W1114" i="33"/>
  <c r="X1114" i="33" s="1"/>
  <c r="W1084" i="33"/>
  <c r="W1076" i="33"/>
  <c r="W1060" i="33"/>
  <c r="X1060" i="33" s="1"/>
  <c r="Y1060" i="33" s="1"/>
  <c r="W1052" i="33"/>
  <c r="W1044" i="33"/>
  <c r="T991" i="33"/>
  <c r="V991" i="33"/>
  <c r="X980" i="33"/>
  <c r="X976" i="33"/>
  <c r="Y976" i="33" s="1"/>
  <c r="Z976" i="33" s="1"/>
  <c r="X944" i="33"/>
  <c r="Y944" i="33" s="1"/>
  <c r="Z944" i="33" s="1"/>
  <c r="T829" i="33"/>
  <c r="V829" i="33"/>
  <c r="T797" i="33"/>
  <c r="V797" i="33"/>
  <c r="W776" i="33"/>
  <c r="X776" i="33" s="1"/>
  <c r="W679" i="33"/>
  <c r="X679" i="33" s="1"/>
  <c r="W663" i="33"/>
  <c r="W647" i="33"/>
  <c r="X647" i="33" s="1"/>
  <c r="W631" i="33"/>
  <c r="X1309" i="33"/>
  <c r="W1233" i="33"/>
  <c r="V1206" i="33"/>
  <c r="Y1173" i="33"/>
  <c r="X1164" i="33"/>
  <c r="Y1097" i="33"/>
  <c r="Z1097" i="33" s="1"/>
  <c r="Y1083" i="33"/>
  <c r="Y1001" i="33"/>
  <c r="Z1001" i="33" s="1"/>
  <c r="AA1001" i="33" s="1"/>
  <c r="Y969" i="33"/>
  <c r="Z969" i="33" s="1"/>
  <c r="AA969" i="33" s="1"/>
  <c r="Y924" i="33"/>
  <c r="Z924" i="33" s="1"/>
  <c r="Y912" i="33"/>
  <c r="X814" i="33"/>
  <c r="Y795" i="33"/>
  <c r="T789" i="33"/>
  <c r="V789" i="33"/>
  <c r="X771" i="33"/>
  <c r="X1009" i="33"/>
  <c r="Y1009" i="33" s="1"/>
  <c r="W858" i="33"/>
  <c r="W943" i="33"/>
  <c r="X943" i="33" s="1"/>
  <c r="X772" i="33"/>
  <c r="Y772" i="33" s="1"/>
  <c r="Z772" i="33" s="1"/>
  <c r="AA714" i="33"/>
  <c r="AD714" i="33" s="1"/>
  <c r="T355" i="33"/>
  <c r="V355" i="33" s="1"/>
  <c r="T347" i="33"/>
  <c r="V347" i="33" s="1"/>
  <c r="T339" i="33"/>
  <c r="V339" i="33" s="1"/>
  <c r="T331" i="33"/>
  <c r="V331" i="33" s="1"/>
  <c r="T88" i="33"/>
  <c r="V88" i="33" s="1"/>
  <c r="W1063" i="33"/>
  <c r="X748" i="33"/>
  <c r="AA472" i="33"/>
  <c r="AD472" i="33" s="1"/>
  <c r="Y445" i="33"/>
  <c r="Z439" i="33"/>
  <c r="AA439" i="33" s="1"/>
  <c r="AE439" i="33" s="1"/>
  <c r="Z403" i="33"/>
  <c r="AA403" i="33" s="1"/>
  <c r="Y366" i="33"/>
  <c r="W1055" i="33"/>
  <c r="X788" i="33"/>
  <c r="Y788" i="33" s="1"/>
  <c r="X707" i="33"/>
  <c r="Y707" i="33" s="1"/>
  <c r="T681" i="33"/>
  <c r="V681" i="33"/>
  <c r="X678" i="33"/>
  <c r="T672" i="33"/>
  <c r="V672" i="33"/>
  <c r="T649" i="33"/>
  <c r="V649" i="33"/>
  <c r="X646" i="33"/>
  <c r="T640" i="33"/>
  <c r="V640" i="33"/>
  <c r="T620" i="33"/>
  <c r="V620" i="33"/>
  <c r="W595" i="33"/>
  <c r="X595" i="33" s="1"/>
  <c r="W574" i="33"/>
  <c r="X574" i="33" s="1"/>
  <c r="T556" i="33"/>
  <c r="V556" i="33"/>
  <c r="W531" i="33"/>
  <c r="X531" i="33" s="1"/>
  <c r="Y457" i="33"/>
  <c r="Z457" i="33" s="1"/>
  <c r="W351" i="33"/>
  <c r="X351" i="33" s="1"/>
  <c r="Y1091" i="33"/>
  <c r="X724" i="33"/>
  <c r="Y724" i="33" s="1"/>
  <c r="X705" i="33"/>
  <c r="AA502" i="33"/>
  <c r="AE502" i="33" s="1"/>
  <c r="Y2132" i="33"/>
  <c r="Z2132" i="33" s="1"/>
  <c r="W2080" i="33"/>
  <c r="X2080" i="33" s="1"/>
  <c r="W2103" i="33"/>
  <c r="X2103" i="33" s="1"/>
  <c r="Y2103" i="33" s="1"/>
  <c r="W2068" i="33"/>
  <c r="T2097" i="33"/>
  <c r="V2097" i="33" s="1"/>
  <c r="W2028" i="33"/>
  <c r="X2028" i="33" s="1"/>
  <c r="W1996" i="33"/>
  <c r="X1996" i="33" s="1"/>
  <c r="W2053" i="33"/>
  <c r="W2086" i="33"/>
  <c r="Y1870" i="33"/>
  <c r="V2025" i="33"/>
  <c r="Y1842" i="33"/>
  <c r="Z1842" i="33" s="1"/>
  <c r="Y1832" i="33"/>
  <c r="Z1832" i="33" s="1"/>
  <c r="Y1828" i="33"/>
  <c r="Z1828" i="33" s="1"/>
  <c r="T1825" i="33"/>
  <c r="V1825" i="33" s="1"/>
  <c r="W1812" i="33"/>
  <c r="W1796" i="33"/>
  <c r="X1796" i="33" s="1"/>
  <c r="W1771" i="33"/>
  <c r="X1771" i="33" s="1"/>
  <c r="W1732" i="33"/>
  <c r="X1732" i="33" s="1"/>
  <c r="W1694" i="33"/>
  <c r="X1694" i="33" s="1"/>
  <c r="Y1694" i="33" s="1"/>
  <c r="W1802" i="33"/>
  <c r="W1767" i="33"/>
  <c r="T1658" i="33"/>
  <c r="V1658" i="33" s="1"/>
  <c r="W1626" i="33"/>
  <c r="X1626" i="33" s="1"/>
  <c r="Y1626" i="33" s="1"/>
  <c r="T2145" i="33"/>
  <c r="V2145" i="33"/>
  <c r="W2116" i="33"/>
  <c r="X2116" i="33" s="1"/>
  <c r="Y2123" i="33"/>
  <c r="W2100" i="33"/>
  <c r="Z2134" i="33"/>
  <c r="W2061" i="33"/>
  <c r="X2061" i="33" s="1"/>
  <c r="T2038" i="33"/>
  <c r="V2038" i="33" s="1"/>
  <c r="Z1915" i="33"/>
  <c r="AA1915" i="33" s="1"/>
  <c r="W2031" i="33"/>
  <c r="X2031" i="33" s="1"/>
  <c r="Y2031" i="33" s="1"/>
  <c r="V2148" i="33"/>
  <c r="W2146" i="33"/>
  <c r="W2143" i="33"/>
  <c r="X2143" i="33" s="1"/>
  <c r="V2160" i="33"/>
  <c r="X2121" i="33"/>
  <c r="V2150" i="33"/>
  <c r="Y2128" i="33"/>
  <c r="Z2128" i="33" s="1"/>
  <c r="W2113" i="33"/>
  <c r="V2092" i="33"/>
  <c r="X2115" i="33"/>
  <c r="Y2115" i="33" s="1"/>
  <c r="T2070" i="33"/>
  <c r="V2070" i="33" s="1"/>
  <c r="T2058" i="33"/>
  <c r="V2058" i="33" s="1"/>
  <c r="T2042" i="33"/>
  <c r="V2042" i="33" s="1"/>
  <c r="T2026" i="33"/>
  <c r="V2026" i="33" s="1"/>
  <c r="T2089" i="33"/>
  <c r="V2089" i="33" s="1"/>
  <c r="W2073" i="33"/>
  <c r="X2073" i="33" s="1"/>
  <c r="V2055" i="33"/>
  <c r="V2039" i="33"/>
  <c r="V2098" i="33"/>
  <c r="T2081" i="33"/>
  <c r="V2081" i="33" s="1"/>
  <c r="V2071" i="33"/>
  <c r="V2057" i="33"/>
  <c r="V2106" i="33"/>
  <c r="V2033" i="33"/>
  <c r="T2018" i="33"/>
  <c r="V2018" i="33" s="1"/>
  <c r="V2029" i="33"/>
  <c r="V2005" i="33"/>
  <c r="T2085" i="33"/>
  <c r="V2085" i="33" s="1"/>
  <c r="V2078" i="33"/>
  <c r="V2037" i="33"/>
  <c r="V2019" i="33"/>
  <c r="Y1872" i="33"/>
  <c r="T2048" i="33"/>
  <c r="V2048" i="33" s="1"/>
  <c r="V2030" i="33"/>
  <c r="V2006" i="33"/>
  <c r="V2090" i="33"/>
  <c r="V2034" i="33"/>
  <c r="V2015" i="33"/>
  <c r="X1998" i="33"/>
  <c r="AA1939" i="33"/>
  <c r="AD1939" i="33" s="1"/>
  <c r="AD1905" i="33"/>
  <c r="Z1871" i="33"/>
  <c r="AA1871" i="33" s="1"/>
  <c r="Y1827" i="33"/>
  <c r="Z1827" i="33" s="1"/>
  <c r="AA1945" i="33"/>
  <c r="AD1945" i="33" s="1"/>
  <c r="Y1859" i="33"/>
  <c r="Z1859" i="33" s="1"/>
  <c r="Y1848" i="33"/>
  <c r="Z1848" i="33" s="1"/>
  <c r="V1813" i="33"/>
  <c r="W1787" i="33"/>
  <c r="X1787" i="33" s="1"/>
  <c r="W1774" i="33"/>
  <c r="W1748" i="33"/>
  <c r="W1710" i="33"/>
  <c r="W1680" i="33"/>
  <c r="X1680" i="33" s="1"/>
  <c r="W1663" i="33"/>
  <c r="Z1865" i="33"/>
  <c r="AA1865" i="33" s="1"/>
  <c r="Y1853" i="33"/>
  <c r="Y1847" i="33"/>
  <c r="W1821" i="33"/>
  <c r="X1821" i="33" s="1"/>
  <c r="W1792" i="33"/>
  <c r="X1792" i="33" s="1"/>
  <c r="W1770" i="33"/>
  <c r="W1751" i="33"/>
  <c r="X1751" i="33" s="1"/>
  <c r="W1728" i="33"/>
  <c r="X1728" i="33" s="1"/>
  <c r="W1706" i="33"/>
  <c r="W1630" i="33"/>
  <c r="X2052" i="33"/>
  <c r="Y1861" i="33"/>
  <c r="Z1861" i="33" s="1"/>
  <c r="Y1855" i="33"/>
  <c r="Z1855" i="33" s="1"/>
  <c r="Y1844" i="33"/>
  <c r="Z1844" i="33" s="1"/>
  <c r="Y1856" i="33"/>
  <c r="Z1856" i="33" s="1"/>
  <c r="Y1805" i="33"/>
  <c r="W1768" i="33"/>
  <c r="X1768" i="33" s="1"/>
  <c r="Y1768" i="33" s="1"/>
  <c r="W1745" i="33"/>
  <c r="X1745" i="33" s="1"/>
  <c r="W1704" i="33"/>
  <c r="X1704" i="33" s="1"/>
  <c r="W1671" i="33"/>
  <c r="X1671" i="33" s="1"/>
  <c r="Y1613" i="33"/>
  <c r="Z1613" i="33" s="1"/>
  <c r="AA1613" i="33" s="1"/>
  <c r="X1811" i="33"/>
  <c r="Y1811" i="33" s="1"/>
  <c r="X1789" i="33"/>
  <c r="Y1789" i="33" s="1"/>
  <c r="Z1773" i="33"/>
  <c r="X1757" i="33"/>
  <c r="Y1757" i="33" s="1"/>
  <c r="X1725" i="33"/>
  <c r="Y1725" i="33" s="1"/>
  <c r="Z1709" i="33"/>
  <c r="W1689" i="33"/>
  <c r="Y1656" i="33"/>
  <c r="Z1656" i="33" s="1"/>
  <c r="W1625" i="33"/>
  <c r="X1625" i="33" s="1"/>
  <c r="X1775" i="33"/>
  <c r="W1715" i="33"/>
  <c r="X1711" i="33"/>
  <c r="W1681" i="33"/>
  <c r="X1681" i="33" s="1"/>
  <c r="X1660" i="33"/>
  <c r="V1636" i="33"/>
  <c r="V1628" i="33"/>
  <c r="V1620" i="33"/>
  <c r="Y2036" i="33"/>
  <c r="T1797" i="33"/>
  <c r="V1797" i="33" s="1"/>
  <c r="Z1785" i="33"/>
  <c r="Y1753" i="33"/>
  <c r="T1733" i="33"/>
  <c r="V1733" i="33" s="1"/>
  <c r="Z1721" i="33"/>
  <c r="Y1667" i="33"/>
  <c r="Z1667" i="33" s="1"/>
  <c r="T1590" i="33"/>
  <c r="V1590" i="33" s="1"/>
  <c r="T1574" i="33"/>
  <c r="V1574" i="33" s="1"/>
  <c r="T1558" i="33"/>
  <c r="V1558" i="33" s="1"/>
  <c r="X1724" i="33"/>
  <c r="Y1724" i="33" s="1"/>
  <c r="V1624" i="33"/>
  <c r="X1616" i="33"/>
  <c r="W1606" i="33"/>
  <c r="W1561" i="33"/>
  <c r="Y1664" i="33"/>
  <c r="V1607" i="33"/>
  <c r="T1592" i="33"/>
  <c r="V1592" i="33" s="1"/>
  <c r="V1579" i="33"/>
  <c r="V1746" i="33"/>
  <c r="Y1641" i="33"/>
  <c r="W1580" i="33"/>
  <c r="W1524" i="33"/>
  <c r="X1524" i="33" s="1"/>
  <c r="Y1524" i="33" s="1"/>
  <c r="W1466" i="33"/>
  <c r="V1552" i="33"/>
  <c r="Y1450" i="33"/>
  <c r="Z1450" i="33" s="1"/>
  <c r="W1384" i="33"/>
  <c r="X1384" i="33" s="1"/>
  <c r="V1730" i="33"/>
  <c r="V1619" i="33"/>
  <c r="X1516" i="33"/>
  <c r="W1500" i="33"/>
  <c r="W1457" i="33"/>
  <c r="W1361" i="33"/>
  <c r="X1361" i="33" s="1"/>
  <c r="W1344" i="33"/>
  <c r="W1326" i="33"/>
  <c r="V1599" i="33"/>
  <c r="V1567" i="33"/>
  <c r="Y1523" i="33"/>
  <c r="W1485" i="33"/>
  <c r="W1464" i="33"/>
  <c r="X1444" i="33"/>
  <c r="T1371" i="33"/>
  <c r="V1371" i="33" s="1"/>
  <c r="W1353" i="33"/>
  <c r="X1353" i="33" s="1"/>
  <c r="W1276" i="33"/>
  <c r="X1276" i="33" s="1"/>
  <c r="W1244" i="33"/>
  <c r="X1244" i="33" s="1"/>
  <c r="Y1840" i="33"/>
  <c r="Z1840" i="33" s="1"/>
  <c r="W1515" i="33"/>
  <c r="X1515" i="33" s="1"/>
  <c r="W1453" i="33"/>
  <c r="W1414" i="33"/>
  <c r="X1414" i="33" s="1"/>
  <c r="Y1414" i="33" s="1"/>
  <c r="W1338" i="33"/>
  <c r="X1338" i="33" s="1"/>
  <c r="W1323" i="33"/>
  <c r="T1288" i="33"/>
  <c r="V1288" i="33"/>
  <c r="W1283" i="33"/>
  <c r="X1283" i="33" s="1"/>
  <c r="AA1255" i="33"/>
  <c r="AD1255" i="33" s="1"/>
  <c r="W1491" i="33"/>
  <c r="V1387" i="33"/>
  <c r="T1254" i="33"/>
  <c r="V1254" i="33" s="1"/>
  <c r="V1555" i="33"/>
  <c r="V1541" i="33"/>
  <c r="AC519" i="33"/>
  <c r="AC12" i="33" s="1"/>
  <c r="Y1428" i="33"/>
  <c r="Z1428" i="33" s="1"/>
  <c r="X1426" i="33"/>
  <c r="X1386" i="33"/>
  <c r="X1346" i="33"/>
  <c r="Y1346" i="33" s="1"/>
  <c r="Z1340" i="33"/>
  <c r="X1332" i="33"/>
  <c r="W1305" i="33"/>
  <c r="X1305" i="33" s="1"/>
  <c r="Y1295" i="33"/>
  <c r="Z1295" i="33" s="1"/>
  <c r="W1280" i="33"/>
  <c r="X1280" i="33" s="1"/>
  <c r="Y1280" i="33" s="1"/>
  <c r="Z1191" i="33"/>
  <c r="AA1191" i="33" s="1"/>
  <c r="AD1191" i="33" s="1"/>
  <c r="W1596" i="33"/>
  <c r="W1564" i="33"/>
  <c r="X1438" i="33"/>
  <c r="Y1438" i="33" s="1"/>
  <c r="T1395" i="33"/>
  <c r="V1395" i="33" s="1"/>
  <c r="Z1308" i="33"/>
  <c r="AA1308" i="33" s="1"/>
  <c r="X1298" i="33"/>
  <c r="X1279" i="33"/>
  <c r="Y1279" i="33" s="1"/>
  <c r="X1241" i="33"/>
  <c r="Y1241" i="33" s="1"/>
  <c r="W1179" i="33"/>
  <c r="X1179" i="33" s="1"/>
  <c r="Y1179" i="33" s="1"/>
  <c r="W1153" i="33"/>
  <c r="X1153" i="33" s="1"/>
  <c r="V1476" i="33"/>
  <c r="Y1349" i="33"/>
  <c r="V1347" i="33"/>
  <c r="X1264" i="33"/>
  <c r="Z1260" i="33"/>
  <c r="AA1260" i="33" s="1"/>
  <c r="Y1258" i="33"/>
  <c r="X1240" i="33"/>
  <c r="X1239" i="33"/>
  <c r="Y1220" i="33"/>
  <c r="W1196" i="33"/>
  <c r="X1196" i="33" s="1"/>
  <c r="W1170" i="33"/>
  <c r="X1170" i="33" s="1"/>
  <c r="T1134" i="33"/>
  <c r="V1134" i="33"/>
  <c r="Z1127" i="33"/>
  <c r="AA1127" i="33" s="1"/>
  <c r="AD1127" i="33" s="1"/>
  <c r="X1413" i="33"/>
  <c r="Y1413" i="33" s="1"/>
  <c r="T1331" i="33"/>
  <c r="V1331" i="33" s="1"/>
  <c r="X1317" i="33"/>
  <c r="Z1296" i="33"/>
  <c r="X1157" i="33"/>
  <c r="Y1157" i="33" s="1"/>
  <c r="X1156" i="33"/>
  <c r="W1147" i="33"/>
  <c r="X1147" i="33" s="1"/>
  <c r="Y1147" i="33" s="1"/>
  <c r="Z1139" i="33"/>
  <c r="X1030" i="33"/>
  <c r="Y1013" i="33"/>
  <c r="Z1013" i="33" s="1"/>
  <c r="X1003" i="33"/>
  <c r="T983" i="33"/>
  <c r="V983" i="33"/>
  <c r="X978" i="33"/>
  <c r="W962" i="33"/>
  <c r="X962" i="33" s="1"/>
  <c r="X940" i="33"/>
  <c r="Z934" i="33"/>
  <c r="AA934" i="33" s="1"/>
  <c r="AD934" i="33" s="1"/>
  <c r="X917" i="33"/>
  <c r="X902" i="33"/>
  <c r="Y885" i="33"/>
  <c r="X875" i="33"/>
  <c r="Y875" i="33" s="1"/>
  <c r="Y870" i="33"/>
  <c r="T855" i="33"/>
  <c r="V855" i="33"/>
  <c r="X819" i="33"/>
  <c r="Y819" i="33" s="1"/>
  <c r="W816" i="33"/>
  <c r="X816" i="33" s="1"/>
  <c r="X790" i="33"/>
  <c r="Y790" i="33" s="1"/>
  <c r="Z790" i="33" s="1"/>
  <c r="T773" i="33"/>
  <c r="V773" i="33"/>
  <c r="X694" i="33"/>
  <c r="X1335" i="33"/>
  <c r="V1307" i="33"/>
  <c r="X1263" i="33"/>
  <c r="Z1225" i="33"/>
  <c r="X1217" i="33"/>
  <c r="Y1217" i="33" s="1"/>
  <c r="T1216" i="33"/>
  <c r="V1216" i="33" s="1"/>
  <c r="Z1193" i="33"/>
  <c r="Y1183" i="33"/>
  <c r="W1166" i="33"/>
  <c r="X1166" i="33" s="1"/>
  <c r="T1150" i="33"/>
  <c r="V1150" i="33" s="1"/>
  <c r="W1131" i="33"/>
  <c r="X1131" i="33" s="1"/>
  <c r="Y1131" i="33" s="1"/>
  <c r="W1108" i="33"/>
  <c r="X1108" i="33" s="1"/>
  <c r="Y1108" i="33" s="1"/>
  <c r="AA1090" i="33"/>
  <c r="AD1090" i="33" s="1"/>
  <c r="Z1054" i="33"/>
  <c r="Z1021" i="33"/>
  <c r="Y980" i="33"/>
  <c r="Z957" i="33"/>
  <c r="X948" i="33"/>
  <c r="T927" i="33"/>
  <c r="V927" i="33"/>
  <c r="Y910" i="33"/>
  <c r="Z910" i="33" s="1"/>
  <c r="Y843" i="33"/>
  <c r="W691" i="33"/>
  <c r="X691" i="33" s="1"/>
  <c r="W675" i="33"/>
  <c r="X675" i="33" s="1"/>
  <c r="W659" i="33"/>
  <c r="X659" i="33" s="1"/>
  <c r="W643" i="33"/>
  <c r="X643" i="33" s="1"/>
  <c r="X1351" i="33"/>
  <c r="X1271" i="33"/>
  <c r="X1140" i="33"/>
  <c r="Y1130" i="33"/>
  <c r="Z1121" i="33"/>
  <c r="AA1121" i="33" s="1"/>
  <c r="Y1117" i="33"/>
  <c r="Z1117" i="33" s="1"/>
  <c r="Y1105" i="33"/>
  <c r="Y1081" i="33"/>
  <c r="Z1081" i="33" s="1"/>
  <c r="Y1041" i="33"/>
  <c r="Z1041" i="33" s="1"/>
  <c r="X901" i="33"/>
  <c r="Y901" i="33" s="1"/>
  <c r="Z901" i="33" s="1"/>
  <c r="X869" i="33"/>
  <c r="X854" i="33"/>
  <c r="Y854" i="33" s="1"/>
  <c r="Y780" i="33"/>
  <c r="Z780" i="33" s="1"/>
  <c r="W1253" i="33"/>
  <c r="X1253" i="33" s="1"/>
  <c r="Y1169" i="33"/>
  <c r="X1146" i="33"/>
  <c r="W922" i="33"/>
  <c r="X922" i="33" s="1"/>
  <c r="X1088" i="33"/>
  <c r="Y1088" i="33" s="1"/>
  <c r="X1048" i="33"/>
  <c r="Y1048" i="33" s="1"/>
  <c r="X764" i="33"/>
  <c r="Y764" i="33" s="1"/>
  <c r="Z764" i="33" s="1"/>
  <c r="Y1175" i="33"/>
  <c r="Z1175" i="33" s="1"/>
  <c r="AA1175" i="33" s="1"/>
  <c r="AD1175" i="33" s="1"/>
  <c r="W911" i="33"/>
  <c r="X911" i="33" s="1"/>
  <c r="Y911" i="33" s="1"/>
  <c r="Y716" i="33"/>
  <c r="Y678" i="33"/>
  <c r="W641" i="33"/>
  <c r="X641" i="33" s="1"/>
  <c r="Z458" i="33"/>
  <c r="T315" i="33"/>
  <c r="V315" i="33" s="1"/>
  <c r="T299" i="33"/>
  <c r="V299" i="33" s="1"/>
  <c r="T283" i="33"/>
  <c r="V283" i="33" s="1"/>
  <c r="T267" i="33"/>
  <c r="V267" i="33" s="1"/>
  <c r="T251" i="33"/>
  <c r="V251" i="33" s="1"/>
  <c r="T235" i="33"/>
  <c r="V235" i="33" s="1"/>
  <c r="T219" i="33"/>
  <c r="V219" i="33" s="1"/>
  <c r="T199" i="33"/>
  <c r="V199" i="33" s="1"/>
  <c r="T171" i="33"/>
  <c r="V171" i="33" s="1"/>
  <c r="T147" i="33"/>
  <c r="V147" i="33" s="1"/>
  <c r="T119" i="33"/>
  <c r="V119" i="33" s="1"/>
  <c r="W871" i="33"/>
  <c r="X871" i="33" s="1"/>
  <c r="Z499" i="33"/>
  <c r="W335" i="33"/>
  <c r="X335" i="33" s="1"/>
  <c r="W538" i="33"/>
  <c r="Y1110" i="33"/>
  <c r="Z1110" i="33" s="1"/>
  <c r="AA1110" i="33" s="1"/>
  <c r="AD1110" i="33" s="1"/>
  <c r="X1086" i="33"/>
  <c r="X985" i="33"/>
  <c r="Y985" i="33" s="1"/>
  <c r="V813" i="33"/>
  <c r="W717" i="33"/>
  <c r="X717" i="33" s="1"/>
  <c r="AD342" i="33"/>
  <c r="AA64" i="33"/>
  <c r="AD64" i="33" s="1"/>
  <c r="AA462" i="33"/>
  <c r="AE462" i="33" s="1"/>
  <c r="Z72" i="33"/>
  <c r="Z893" i="33"/>
  <c r="AA893" i="33" s="1"/>
  <c r="W808" i="33"/>
  <c r="X808" i="33" s="1"/>
  <c r="Y808" i="33" s="1"/>
  <c r="Y747" i="33"/>
  <c r="W730" i="33"/>
  <c r="X730" i="33" s="1"/>
  <c r="Y730" i="33" s="1"/>
  <c r="W683" i="33"/>
  <c r="X683" i="33" s="1"/>
  <c r="W667" i="33"/>
  <c r="X667" i="33" s="1"/>
  <c r="W635" i="33"/>
  <c r="X635" i="33" s="1"/>
  <c r="X1372" i="33"/>
  <c r="Y1148" i="33"/>
  <c r="Z1148" i="33" s="1"/>
  <c r="T1118" i="33"/>
  <c r="V1118" i="33" s="1"/>
  <c r="Z982" i="33"/>
  <c r="Z956" i="33"/>
  <c r="Z937" i="33"/>
  <c r="AA937" i="33" s="1"/>
  <c r="AD937" i="33" s="1"/>
  <c r="Z905" i="33"/>
  <c r="AA905" i="33" s="1"/>
  <c r="AD905" i="33" s="1"/>
  <c r="Z892" i="33"/>
  <c r="Z831" i="33"/>
  <c r="AA831" i="33" s="1"/>
  <c r="AD831" i="33" s="1"/>
  <c r="Z824" i="33"/>
  <c r="AA824" i="33" s="1"/>
  <c r="Y818" i="33"/>
  <c r="Z818" i="33" s="1"/>
  <c r="Y812" i="33"/>
  <c r="Z812" i="33" s="1"/>
  <c r="T757" i="33"/>
  <c r="V757" i="33"/>
  <c r="T1111" i="33"/>
  <c r="V1111" i="33" s="1"/>
  <c r="X995" i="33"/>
  <c r="X931" i="33"/>
  <c r="Y920" i="33"/>
  <c r="Z894" i="33"/>
  <c r="AA894" i="33" s="1"/>
  <c r="X867" i="33"/>
  <c r="Y856" i="33"/>
  <c r="X836" i="33"/>
  <c r="Z795" i="33"/>
  <c r="Z785" i="33"/>
  <c r="V999" i="33"/>
  <c r="Z993" i="33"/>
  <c r="AA993" i="33" s="1"/>
  <c r="AD993" i="33" s="1"/>
  <c r="V975" i="33"/>
  <c r="Z921" i="33"/>
  <c r="AA921" i="33" s="1"/>
  <c r="Z839" i="33"/>
  <c r="AA839" i="33" s="1"/>
  <c r="Z799" i="33"/>
  <c r="AA799" i="33" s="1"/>
  <c r="AD799" i="33" s="1"/>
  <c r="W713" i="33"/>
  <c r="X713" i="33" s="1"/>
  <c r="Y713" i="33" s="1"/>
  <c r="W630" i="33"/>
  <c r="W587" i="33"/>
  <c r="X587" i="33" s="1"/>
  <c r="Y587" i="33" s="1"/>
  <c r="W566" i="33"/>
  <c r="W523" i="33"/>
  <c r="X523" i="33" s="1"/>
  <c r="Y497" i="33"/>
  <c r="Y481" i="33"/>
  <c r="Y465" i="33"/>
  <c r="Z465" i="33" s="1"/>
  <c r="AA465" i="33" s="1"/>
  <c r="Y449" i="33"/>
  <c r="Y433" i="33"/>
  <c r="W586" i="33"/>
  <c r="Z1197" i="33"/>
  <c r="AA1197" i="33" s="1"/>
  <c r="AD1197" i="33" s="1"/>
  <c r="Y896" i="33"/>
  <c r="Z889" i="33"/>
  <c r="AA889" i="33" s="1"/>
  <c r="Z763" i="33"/>
  <c r="AA763" i="33" s="1"/>
  <c r="AD763" i="33" s="1"/>
  <c r="W756" i="33"/>
  <c r="X756" i="33" s="1"/>
  <c r="W744" i="33"/>
  <c r="X744" i="33" s="1"/>
  <c r="T624" i="33"/>
  <c r="V624" i="33"/>
  <c r="T608" i="33"/>
  <c r="V608" i="33"/>
  <c r="T592" i="33"/>
  <c r="V592" i="33"/>
  <c r="T576" i="33"/>
  <c r="V576" i="33"/>
  <c r="T560" i="33"/>
  <c r="V560" i="33"/>
  <c r="T544" i="33"/>
  <c r="V544" i="33"/>
  <c r="T528" i="33"/>
  <c r="V528" i="33"/>
  <c r="AE503" i="33"/>
  <c r="AE488" i="33"/>
  <c r="Z487" i="33"/>
  <c r="AD474" i="33"/>
  <c r="Y461" i="33"/>
  <c r="AA442" i="33"/>
  <c r="AE442" i="33" s="1"/>
  <c r="AD402" i="33"/>
  <c r="Z398" i="33"/>
  <c r="AA398" i="33" s="1"/>
  <c r="AD398" i="33" s="1"/>
  <c r="V637" i="33"/>
  <c r="T600" i="33"/>
  <c r="V600" i="33"/>
  <c r="V879" i="33"/>
  <c r="Z739" i="33"/>
  <c r="AA739" i="33" s="1"/>
  <c r="AD739" i="33" s="1"/>
  <c r="W622" i="33"/>
  <c r="X622" i="33" s="1"/>
  <c r="W579" i="33"/>
  <c r="X579" i="33" s="1"/>
  <c r="W558" i="33"/>
  <c r="X558" i="33" s="1"/>
  <c r="Y473" i="33"/>
  <c r="Z473" i="33" s="1"/>
  <c r="AA451" i="33"/>
  <c r="AE451" i="33" s="1"/>
  <c r="AA444" i="33"/>
  <c r="AD444" i="33" s="1"/>
  <c r="V84" i="33"/>
  <c r="T616" i="33"/>
  <c r="V616" i="33"/>
  <c r="W543" i="33"/>
  <c r="X543" i="33" s="1"/>
  <c r="Y543" i="33" s="1"/>
  <c r="Z1112" i="33"/>
  <c r="AA1112" i="33" s="1"/>
  <c r="AD1112" i="33" s="1"/>
  <c r="V1103" i="33"/>
  <c r="V1047" i="33"/>
  <c r="Y960" i="33"/>
  <c r="Z960" i="33" s="1"/>
  <c r="Z953" i="33"/>
  <c r="AA953" i="33" s="1"/>
  <c r="AD953" i="33" s="1"/>
  <c r="V749" i="33"/>
  <c r="Z743" i="33"/>
  <c r="AA743" i="33" s="1"/>
  <c r="AD743" i="33" s="1"/>
  <c r="Z740" i="33"/>
  <c r="AA740" i="33" s="1"/>
  <c r="AD740" i="33" s="1"/>
  <c r="Z737" i="33"/>
  <c r="AA737" i="33" s="1"/>
  <c r="T721" i="33"/>
  <c r="V721" i="33"/>
  <c r="T695" i="33"/>
  <c r="V695" i="33"/>
  <c r="V677" i="33"/>
  <c r="V669" i="33"/>
  <c r="V661" i="33"/>
  <c r="V645" i="33"/>
  <c r="W623" i="33"/>
  <c r="X623" i="33" s="1"/>
  <c r="W554" i="33"/>
  <c r="Y501" i="33"/>
  <c r="AD482" i="33"/>
  <c r="AA447" i="33"/>
  <c r="AD447" i="33" s="1"/>
  <c r="Y432" i="33"/>
  <c r="Z430" i="33"/>
  <c r="AA430" i="33" s="1"/>
  <c r="Y419" i="33"/>
  <c r="Y390" i="33"/>
  <c r="Z390" i="33" s="1"/>
  <c r="AA390" i="33" s="1"/>
  <c r="X385" i="33"/>
  <c r="Y385" i="33" s="1"/>
  <c r="Z385" i="33" s="1"/>
  <c r="AA381" i="33"/>
  <c r="AE381" i="33" s="1"/>
  <c r="Z379" i="33"/>
  <c r="X367" i="33"/>
  <c r="T357" i="33"/>
  <c r="V357" i="33" s="1"/>
  <c r="W340" i="33"/>
  <c r="X340" i="33" s="1"/>
  <c r="AD265" i="33"/>
  <c r="AD185" i="33"/>
  <c r="AA109" i="33"/>
  <c r="AE109" i="33" s="1"/>
  <c r="T86" i="33"/>
  <c r="V86" i="33" s="1"/>
  <c r="V65" i="33"/>
  <c r="W57" i="33"/>
  <c r="X57" i="33" s="1"/>
  <c r="Y57" i="33" s="1"/>
  <c r="W32" i="33"/>
  <c r="X32" i="33" s="1"/>
  <c r="W14" i="33"/>
  <c r="X14" i="33" s="1"/>
  <c r="Y14" i="33" s="1"/>
  <c r="V604" i="33"/>
  <c r="V572" i="33"/>
  <c r="V540" i="33"/>
  <c r="T520" i="33"/>
  <c r="V520" i="33"/>
  <c r="AA498" i="33"/>
  <c r="AD498" i="33" s="1"/>
  <c r="Z470" i="33"/>
  <c r="AA470" i="33" s="1"/>
  <c r="Y453" i="33"/>
  <c r="AD434" i="33"/>
  <c r="Z396" i="33"/>
  <c r="AA387" i="33"/>
  <c r="AD387" i="33" s="1"/>
  <c r="T345" i="33"/>
  <c r="V345" i="33" s="1"/>
  <c r="W328" i="33"/>
  <c r="X328" i="33" s="1"/>
  <c r="W89" i="33"/>
  <c r="X89" i="33" s="1"/>
  <c r="Z83" i="33"/>
  <c r="X79" i="33"/>
  <c r="W67" i="33"/>
  <c r="X67" i="33" s="1"/>
  <c r="Y67" i="33" s="1"/>
  <c r="X53" i="33"/>
  <c r="W42" i="33"/>
  <c r="X42" i="33" s="1"/>
  <c r="V15" i="33"/>
  <c r="W38" i="33"/>
  <c r="Z735" i="33"/>
  <c r="AA735" i="33" s="1"/>
  <c r="AD735" i="33" s="1"/>
  <c r="V680" i="33"/>
  <c r="AA486" i="33"/>
  <c r="AE486" i="33" s="1"/>
  <c r="Z450" i="33"/>
  <c r="AA416" i="33"/>
  <c r="AD416" i="33" s="1"/>
  <c r="Y363" i="33"/>
  <c r="Y18" i="33"/>
  <c r="Z18" i="33" s="1"/>
  <c r="AA18" i="33" s="1"/>
  <c r="V652" i="33"/>
  <c r="AD502" i="33"/>
  <c r="Z495" i="33"/>
  <c r="AA478" i="33"/>
  <c r="AE478" i="33" s="1"/>
  <c r="AA438" i="33"/>
  <c r="AE438" i="33" s="1"/>
  <c r="Y391" i="33"/>
  <c r="X373" i="33"/>
  <c r="Y373" i="33" s="1"/>
  <c r="V352" i="33"/>
  <c r="Y321" i="33"/>
  <c r="T308" i="33"/>
  <c r="V308" i="33" s="1"/>
  <c r="V303" i="33"/>
  <c r="V295" i="33"/>
  <c r="V291" i="33"/>
  <c r="V287" i="33"/>
  <c r="V279" i="33"/>
  <c r="V275" i="33"/>
  <c r="V271" i="33"/>
  <c r="V263" i="33"/>
  <c r="V259" i="33"/>
  <c r="V255" i="33"/>
  <c r="V247" i="33"/>
  <c r="V243" i="33"/>
  <c r="V239" i="33"/>
  <c r="V231" i="33"/>
  <c r="V227" i="33"/>
  <c r="V223" i="33"/>
  <c r="V215" i="33"/>
  <c r="V211" i="33"/>
  <c r="V207" i="33"/>
  <c r="V203" i="33"/>
  <c r="V191" i="33"/>
  <c r="V187" i="33"/>
  <c r="V183" i="33"/>
  <c r="V179" i="33"/>
  <c r="V175" i="33"/>
  <c r="V167" i="33"/>
  <c r="V163" i="33"/>
  <c r="V159" i="33"/>
  <c r="V151" i="33"/>
  <c r="V143" i="33"/>
  <c r="V139" i="33"/>
  <c r="V135" i="33"/>
  <c r="V131" i="33"/>
  <c r="V127" i="33"/>
  <c r="V123" i="33"/>
  <c r="V115" i="33"/>
  <c r="V107" i="33"/>
  <c r="V103" i="33"/>
  <c r="V99" i="33"/>
  <c r="V95" i="33"/>
  <c r="W61" i="33"/>
  <c r="X61" i="33" s="1"/>
  <c r="V50" i="33"/>
  <c r="W36" i="33"/>
  <c r="X36" i="33" s="1"/>
  <c r="W618" i="33"/>
  <c r="W575" i="33"/>
  <c r="X575" i="33" s="1"/>
  <c r="T568" i="33"/>
  <c r="V568" i="33"/>
  <c r="Y710" i="33"/>
  <c r="W656" i="33"/>
  <c r="X656" i="33" s="1"/>
  <c r="Y656" i="33" s="1"/>
  <c r="W85" i="33"/>
  <c r="X70" i="33"/>
  <c r="Y70" i="33" s="1"/>
  <c r="Z70" i="33" s="1"/>
  <c r="W48" i="33"/>
  <c r="X48" i="33" s="1"/>
  <c r="W532" i="33"/>
  <c r="X532" i="33" s="1"/>
  <c r="X512" i="33"/>
  <c r="Y512" i="33" s="1"/>
  <c r="Y388" i="33"/>
  <c r="Z388" i="33" s="1"/>
  <c r="T361" i="33"/>
  <c r="V361" i="33" s="1"/>
  <c r="W91" i="33"/>
  <c r="X40" i="33"/>
  <c r="Y40" i="33" s="1"/>
  <c r="Z40" i="33" s="1"/>
  <c r="W664" i="33"/>
  <c r="X664" i="33" s="1"/>
  <c r="Y469" i="33"/>
  <c r="X404" i="33"/>
  <c r="Y404" i="33" s="1"/>
  <c r="T333" i="33"/>
  <c r="V333" i="33" s="1"/>
  <c r="W569" i="33"/>
  <c r="W537" i="33"/>
  <c r="Y480" i="33"/>
  <c r="T312" i="33"/>
  <c r="V312" i="33" s="1"/>
  <c r="W307" i="33"/>
  <c r="Z289" i="33"/>
  <c r="AA289" i="33" s="1"/>
  <c r="AD289" i="33" s="1"/>
  <c r="Z273" i="33"/>
  <c r="AA273" i="33" s="1"/>
  <c r="Z257" i="33"/>
  <c r="AA257" i="33" s="1"/>
  <c r="AD257" i="33" s="1"/>
  <c r="Z241" i="33"/>
  <c r="AA241" i="33" s="1"/>
  <c r="AD241" i="33" s="1"/>
  <c r="Z225" i="33"/>
  <c r="Z209" i="33"/>
  <c r="AA209" i="33" s="1"/>
  <c r="Z177" i="33"/>
  <c r="AA177" i="33" s="1"/>
  <c r="AD177" i="33" s="1"/>
  <c r="Z161" i="33"/>
  <c r="AA161" i="33" s="1"/>
  <c r="AD161" i="33" s="1"/>
  <c r="Z145" i="33"/>
  <c r="AA145" i="33" s="1"/>
  <c r="AD145" i="33" s="1"/>
  <c r="Z113" i="33"/>
  <c r="Z101" i="33"/>
  <c r="AA101" i="33" s="1"/>
  <c r="AD101" i="33" s="1"/>
  <c r="Z97" i="33"/>
  <c r="V82" i="33"/>
  <c r="X66" i="33"/>
  <c r="Y66" i="33" s="1"/>
  <c r="Y60" i="33"/>
  <c r="W45" i="33"/>
  <c r="X45" i="33" s="1"/>
  <c r="W34" i="33"/>
  <c r="X34" i="33" s="1"/>
  <c r="W20" i="33"/>
  <c r="X20" i="33" s="1"/>
  <c r="V73" i="33"/>
  <c r="Z305" i="33"/>
  <c r="T1128" i="33"/>
  <c r="V1128" i="33"/>
  <c r="X846" i="33"/>
  <c r="Y846" i="33" s="1"/>
  <c r="Z835" i="33"/>
  <c r="AA835" i="33" s="1"/>
  <c r="Z825" i="33"/>
  <c r="AA825" i="33" s="1"/>
  <c r="T821" i="33"/>
  <c r="V821" i="33"/>
  <c r="Z1247" i="33"/>
  <c r="AA1247" i="33" s="1"/>
  <c r="AD1247" i="33" s="1"/>
  <c r="Z1159" i="33"/>
  <c r="AA1159" i="33" s="1"/>
  <c r="AD1159" i="33" s="1"/>
  <c r="X1138" i="33"/>
  <c r="Y1077" i="33"/>
  <c r="Z1077" i="33" s="1"/>
  <c r="Y1061" i="33"/>
  <c r="Y1045" i="33"/>
  <c r="X1027" i="33"/>
  <c r="Y1005" i="33"/>
  <c r="X963" i="33"/>
  <c r="Y941" i="33"/>
  <c r="Z941" i="33" s="1"/>
  <c r="X899" i="33"/>
  <c r="Y877" i="33"/>
  <c r="Z877" i="33" s="1"/>
  <c r="X827" i="33"/>
  <c r="W823" i="33"/>
  <c r="X823" i="33" s="1"/>
  <c r="X804" i="33"/>
  <c r="V1039" i="33"/>
  <c r="V935" i="33"/>
  <c r="W745" i="33"/>
  <c r="X745" i="33" s="1"/>
  <c r="Y674" i="33"/>
  <c r="Z674" i="33" s="1"/>
  <c r="Y642" i="33"/>
  <c r="W619" i="33"/>
  <c r="X619" i="33"/>
  <c r="Y619" i="33" s="1"/>
  <c r="W598" i="33"/>
  <c r="W555" i="33"/>
  <c r="X555" i="33" s="1"/>
  <c r="W534" i="33"/>
  <c r="AA484" i="33"/>
  <c r="AE484" i="33" s="1"/>
  <c r="AA468" i="33"/>
  <c r="AE468" i="33" s="1"/>
  <c r="Y426" i="33"/>
  <c r="Y394" i="33"/>
  <c r="Z394" i="33" s="1"/>
  <c r="AA394" i="33" s="1"/>
  <c r="AE394" i="33" s="1"/>
  <c r="Y362" i="33"/>
  <c r="Z362" i="33" s="1"/>
  <c r="W570" i="33"/>
  <c r="W522" i="33"/>
  <c r="V903" i="33"/>
  <c r="W712" i="33"/>
  <c r="X712" i="33" s="1"/>
  <c r="Y712" i="33" s="1"/>
  <c r="W665" i="33"/>
  <c r="X658" i="33"/>
  <c r="W633" i="33"/>
  <c r="X633" i="33" s="1"/>
  <c r="W615" i="33"/>
  <c r="W599" i="33"/>
  <c r="X599" i="33" s="1"/>
  <c r="W583" i="33"/>
  <c r="X583" i="33" s="1"/>
  <c r="Y583" i="33" s="1"/>
  <c r="W567" i="33"/>
  <c r="X567" i="33" s="1"/>
  <c r="W551" i="33"/>
  <c r="X551" i="33" s="1"/>
  <c r="W535" i="33"/>
  <c r="X535" i="33" s="1"/>
  <c r="Y493" i="33"/>
  <c r="X401" i="33"/>
  <c r="Y401" i="33" s="1"/>
  <c r="AA370" i="33"/>
  <c r="AD370" i="33" s="1"/>
  <c r="W591" i="33"/>
  <c r="X591" i="33" s="1"/>
  <c r="T536" i="33"/>
  <c r="V536" i="33"/>
  <c r="W611" i="33"/>
  <c r="X611" i="33" s="1"/>
  <c r="W590" i="33"/>
  <c r="X590" i="33" s="1"/>
  <c r="W547" i="33"/>
  <c r="X547" i="33" s="1"/>
  <c r="W526" i="33"/>
  <c r="X526" i="33" s="1"/>
  <c r="AA483" i="33"/>
  <c r="AD483" i="33" s="1"/>
  <c r="AA476" i="33"/>
  <c r="AD476" i="33" s="1"/>
  <c r="Z452" i="33"/>
  <c r="Y441" i="33"/>
  <c r="Y429" i="33"/>
  <c r="Z429" i="33" s="1"/>
  <c r="AA429" i="33" s="1"/>
  <c r="W607" i="33"/>
  <c r="X607" i="33" s="1"/>
  <c r="T584" i="33"/>
  <c r="V584" i="33"/>
  <c r="V1087" i="33"/>
  <c r="Y1024" i="33"/>
  <c r="V565" i="33"/>
  <c r="X729" i="33"/>
  <c r="Y729" i="33" s="1"/>
  <c r="Y496" i="33"/>
  <c r="Z496" i="33" s="1"/>
  <c r="AA496" i="33" s="1"/>
  <c r="AA456" i="33"/>
  <c r="AE456" i="33" s="1"/>
  <c r="Y437" i="33"/>
  <c r="Y412" i="33"/>
  <c r="AA383" i="33"/>
  <c r="AD383" i="33" s="1"/>
  <c r="Y374" i="33"/>
  <c r="Z374" i="33" s="1"/>
  <c r="Y358" i="33"/>
  <c r="Y129" i="33"/>
  <c r="W81" i="33"/>
  <c r="W63" i="33"/>
  <c r="W46" i="33"/>
  <c r="X46" i="33" s="1"/>
  <c r="W25" i="33"/>
  <c r="Y87" i="33"/>
  <c r="V54" i="33"/>
  <c r="Z750" i="33"/>
  <c r="AA750" i="33" s="1"/>
  <c r="AD750" i="33" s="1"/>
  <c r="W588" i="33"/>
  <c r="X588" i="33" s="1"/>
  <c r="AA463" i="33"/>
  <c r="AE463" i="33" s="1"/>
  <c r="Y448" i="33"/>
  <c r="Y400" i="33"/>
  <c r="W360" i="33"/>
  <c r="Y346" i="33"/>
  <c r="Z346" i="33" s="1"/>
  <c r="T324" i="33"/>
  <c r="V324" i="33" s="1"/>
  <c r="T90" i="33"/>
  <c r="V90" i="33" s="1"/>
  <c r="V69" i="33"/>
  <c r="X62" i="33"/>
  <c r="Y62" i="33" s="1"/>
  <c r="Y44" i="33"/>
  <c r="V648" i="33"/>
  <c r="AD486" i="33"/>
  <c r="Y423" i="33"/>
  <c r="X405" i="33"/>
  <c r="Y405" i="33" s="1"/>
  <c r="Y392" i="33"/>
  <c r="AE364" i="33"/>
  <c r="T349" i="33"/>
  <c r="V349" i="33" s="1"/>
  <c r="V332" i="33"/>
  <c r="X319" i="33"/>
  <c r="Y319" i="33" s="1"/>
  <c r="Z319" i="33" s="1"/>
  <c r="Y78" i="33"/>
  <c r="Z78" i="33" s="1"/>
  <c r="X696" i="33"/>
  <c r="V684" i="33"/>
  <c r="AD478" i="33"/>
  <c r="Y422" i="33"/>
  <c r="Z422" i="33" s="1"/>
  <c r="X417" i="33"/>
  <c r="Y417" i="33" s="1"/>
  <c r="X399" i="33"/>
  <c r="Z363" i="33"/>
  <c r="AA363" i="33" s="1"/>
  <c r="AD363" i="33" s="1"/>
  <c r="T337" i="33"/>
  <c r="V337" i="33" s="1"/>
  <c r="T316" i="33"/>
  <c r="V316" i="33" s="1"/>
  <c r="V311" i="33"/>
  <c r="V77" i="33"/>
  <c r="X59" i="33"/>
  <c r="W29" i="33"/>
  <c r="X29" i="33" s="1"/>
  <c r="Y29" i="33" s="1"/>
  <c r="V19" i="33"/>
  <c r="X71" i="33"/>
  <c r="Y43" i="33"/>
  <c r="X314" i="33"/>
  <c r="X294" i="33"/>
  <c r="X262" i="33"/>
  <c r="X230" i="33"/>
  <c r="X198" i="33"/>
  <c r="X166" i="33"/>
  <c r="Z134" i="33"/>
  <c r="AA134" i="33" s="1"/>
  <c r="AD134" i="33" s="1"/>
  <c r="X102" i="33"/>
  <c r="Y102" i="33" s="1"/>
  <c r="Z317" i="33"/>
  <c r="AA317" i="33" s="1"/>
  <c r="Y883" i="33"/>
  <c r="W762" i="33"/>
  <c r="X762" i="33" s="1"/>
  <c r="W698" i="33"/>
  <c r="X698" i="33" s="1"/>
  <c r="W687" i="33"/>
  <c r="X687" i="33" s="1"/>
  <c r="W671" i="33"/>
  <c r="W655" i="33"/>
  <c r="X655" i="33" s="1"/>
  <c r="W639" i="33"/>
  <c r="Z1194" i="33"/>
  <c r="Z1173" i="33"/>
  <c r="AA1173" i="33" s="1"/>
  <c r="X1152" i="33"/>
  <c r="Y1152" i="33" s="1"/>
  <c r="Z1119" i="33"/>
  <c r="AA1119" i="33" s="1"/>
  <c r="Z1105" i="33"/>
  <c r="AA1105" i="33" s="1"/>
  <c r="Z1091" i="33"/>
  <c r="AA1091" i="33" s="1"/>
  <c r="Z1075" i="33"/>
  <c r="AA1075" i="33" s="1"/>
  <c r="Z1073" i="33"/>
  <c r="Z1059" i="33"/>
  <c r="Z1043" i="33"/>
  <c r="AA1043" i="33" s="1"/>
  <c r="X1029" i="33"/>
  <c r="X1014" i="33"/>
  <c r="Z988" i="33"/>
  <c r="X965" i="33"/>
  <c r="W800" i="33"/>
  <c r="X800" i="33" s="1"/>
  <c r="Y800" i="33" s="1"/>
  <c r="W786" i="33"/>
  <c r="X786" i="33" s="1"/>
  <c r="X782" i="33"/>
  <c r="Y1388" i="33"/>
  <c r="Z1381" i="33"/>
  <c r="AA1381" i="33" s="1"/>
  <c r="Z1304" i="33"/>
  <c r="AA1304" i="33" s="1"/>
  <c r="T1250" i="33"/>
  <c r="V1250" i="33" s="1"/>
  <c r="Z1248" i="33"/>
  <c r="AA1248" i="33" s="1"/>
  <c r="X1203" i="33"/>
  <c r="X1192" i="33"/>
  <c r="X1168" i="33"/>
  <c r="Y1125" i="33"/>
  <c r="X1101" i="33"/>
  <c r="X1085" i="33"/>
  <c r="X1069" i="33"/>
  <c r="X1037" i="33"/>
  <c r="W1018" i="33"/>
  <c r="X1018" i="33" s="1"/>
  <c r="Y996" i="33"/>
  <c r="Z996" i="33" s="1"/>
  <c r="X990" i="33"/>
  <c r="X977" i="33"/>
  <c r="X973" i="33"/>
  <c r="W954" i="33"/>
  <c r="X954" i="33" s="1"/>
  <c r="Y932" i="33"/>
  <c r="X926" i="33"/>
  <c r="X913" i="33"/>
  <c r="X909" i="33"/>
  <c r="W890" i="33"/>
  <c r="X890" i="33" s="1"/>
  <c r="Y838" i="33"/>
  <c r="Z838" i="33" s="1"/>
  <c r="W817" i="33"/>
  <c r="Y810" i="33"/>
  <c r="Y792" i="33"/>
  <c r="X1080" i="33"/>
  <c r="V1071" i="33"/>
  <c r="V1031" i="33"/>
  <c r="Z1025" i="33"/>
  <c r="AA1025" i="33" s="1"/>
  <c r="V1007" i="33"/>
  <c r="X929" i="33"/>
  <c r="Y929" i="33" s="1"/>
  <c r="AD839" i="33"/>
  <c r="Z807" i="33"/>
  <c r="AA807" i="33" s="1"/>
  <c r="Z796" i="33"/>
  <c r="AA796" i="33" s="1"/>
  <c r="Y777" i="33"/>
  <c r="X759" i="33"/>
  <c r="T725" i="33"/>
  <c r="V725" i="33"/>
  <c r="W700" i="33"/>
  <c r="X700" i="33" s="1"/>
  <c r="Y666" i="33"/>
  <c r="Y634" i="33"/>
  <c r="Z634" i="33" s="1"/>
  <c r="W614" i="33"/>
  <c r="W571" i="33"/>
  <c r="X571" i="33" s="1"/>
  <c r="W550" i="33"/>
  <c r="AA491" i="33"/>
  <c r="AD491" i="33" s="1"/>
  <c r="AA475" i="33"/>
  <c r="AD475" i="33" s="1"/>
  <c r="AA459" i="33"/>
  <c r="AD459" i="33" s="1"/>
  <c r="AA443" i="33"/>
  <c r="AE443" i="33" s="1"/>
  <c r="X425" i="33"/>
  <c r="Y425" i="33" s="1"/>
  <c r="Z425" i="33" s="1"/>
  <c r="X393" i="33"/>
  <c r="Y393" i="33" s="1"/>
  <c r="Z376" i="33"/>
  <c r="V629" i="33"/>
  <c r="T552" i="33"/>
  <c r="V552" i="33"/>
  <c r="Y1072" i="33"/>
  <c r="Z872" i="33"/>
  <c r="Z801" i="33"/>
  <c r="Z716" i="33"/>
  <c r="V689" i="33"/>
  <c r="W657" i="33"/>
  <c r="X657" i="33" s="1"/>
  <c r="Y657" i="33" s="1"/>
  <c r="W626" i="33"/>
  <c r="X626" i="33" s="1"/>
  <c r="Y626" i="33" s="1"/>
  <c r="W610" i="33"/>
  <c r="W594" i="33"/>
  <c r="X594" i="33" s="1"/>
  <c r="Y594" i="33" s="1"/>
  <c r="W578" i="33"/>
  <c r="W562" i="33"/>
  <c r="W546" i="33"/>
  <c r="X546" i="33" s="1"/>
  <c r="W530" i="33"/>
  <c r="Y477" i="33"/>
  <c r="AA408" i="33"/>
  <c r="AD408" i="33" s="1"/>
  <c r="X369" i="33"/>
  <c r="Y369" i="33" s="1"/>
  <c r="V533" i="33"/>
  <c r="X1167" i="33"/>
  <c r="X1129" i="33"/>
  <c r="Y1129" i="33" s="1"/>
  <c r="Y1064" i="33"/>
  <c r="Y864" i="33"/>
  <c r="Z857" i="33"/>
  <c r="X852" i="33"/>
  <c r="X828" i="33"/>
  <c r="Y828" i="33" s="1"/>
  <c r="Z820" i="33"/>
  <c r="AA820" i="33" s="1"/>
  <c r="V781" i="33"/>
  <c r="Y769" i="33"/>
  <c r="X751" i="33"/>
  <c r="Y751" i="33" s="1"/>
  <c r="Z751" i="33" s="1"/>
  <c r="T688" i="33"/>
  <c r="V688" i="33"/>
  <c r="W627" i="33"/>
  <c r="W606" i="33"/>
  <c r="X606" i="33" s="1"/>
  <c r="W563" i="33"/>
  <c r="X563" i="33" s="1"/>
  <c r="W542" i="33"/>
  <c r="X542" i="33" s="1"/>
  <c r="Z500" i="33"/>
  <c r="Y489" i="33"/>
  <c r="Z489" i="33" s="1"/>
  <c r="AE483" i="33"/>
  <c r="AA467" i="33"/>
  <c r="AD467" i="33" s="1"/>
  <c r="AA460" i="33"/>
  <c r="AE460" i="33" s="1"/>
  <c r="Z436" i="33"/>
  <c r="AA436" i="33" s="1"/>
  <c r="X409" i="33"/>
  <c r="Y409" i="33" s="1"/>
  <c r="X377" i="33"/>
  <c r="Y377" i="33" s="1"/>
  <c r="Z377" i="33" s="1"/>
  <c r="V359" i="33"/>
  <c r="V343" i="33"/>
  <c r="V327" i="33"/>
  <c r="V581" i="33"/>
  <c r="Y1107" i="33"/>
  <c r="Z1102" i="33"/>
  <c r="AA1102" i="33" s="1"/>
  <c r="V1095" i="33"/>
  <c r="X1094" i="33"/>
  <c r="X1032" i="33"/>
  <c r="X1017" i="33"/>
  <c r="Y1017" i="33" s="1"/>
  <c r="Y968" i="33"/>
  <c r="V863" i="33"/>
  <c r="X793" i="33"/>
  <c r="Z783" i="33"/>
  <c r="AA783" i="33" s="1"/>
  <c r="X767" i="33"/>
  <c r="Y767" i="33" s="1"/>
  <c r="X753" i="33"/>
  <c r="X736" i="33"/>
  <c r="T727" i="33"/>
  <c r="V727" i="33"/>
  <c r="Z719" i="33"/>
  <c r="AA719" i="33" s="1"/>
  <c r="X686" i="33"/>
  <c r="X670" i="33"/>
  <c r="X662" i="33"/>
  <c r="X654" i="33"/>
  <c r="X638" i="33"/>
  <c r="W602" i="33"/>
  <c r="W559" i="33"/>
  <c r="X718" i="33"/>
  <c r="V692" i="33"/>
  <c r="Y420" i="33"/>
  <c r="Z419" i="33"/>
  <c r="AA410" i="33"/>
  <c r="AD410" i="33" s="1"/>
  <c r="Z407" i="33"/>
  <c r="AA407" i="33" s="1"/>
  <c r="AA386" i="33"/>
  <c r="AE386" i="33" s="1"/>
  <c r="Y382" i="33"/>
  <c r="Z382" i="33" s="1"/>
  <c r="AA379" i="33"/>
  <c r="AD379" i="33" s="1"/>
  <c r="AE342" i="33"/>
  <c r="T341" i="33"/>
  <c r="V341" i="33" s="1"/>
  <c r="Z330" i="33"/>
  <c r="X322" i="33"/>
  <c r="Z60" i="33"/>
  <c r="W41" i="33"/>
  <c r="X56" i="33"/>
  <c r="Y56" i="33" s="1"/>
  <c r="V733" i="33"/>
  <c r="Z703" i="33"/>
  <c r="V660" i="33"/>
  <c r="V612" i="33"/>
  <c r="V580" i="33"/>
  <c r="V548" i="33"/>
  <c r="AE476" i="33"/>
  <c r="Z427" i="33"/>
  <c r="Y397" i="33"/>
  <c r="Y380" i="33"/>
  <c r="Z378" i="33"/>
  <c r="Y375" i="33"/>
  <c r="T329" i="33"/>
  <c r="V329" i="33" s="1"/>
  <c r="X37" i="33"/>
  <c r="V26" i="33"/>
  <c r="V632" i="33"/>
  <c r="AA479" i="33"/>
  <c r="AE479" i="33" s="1"/>
  <c r="Y464" i="33"/>
  <c r="Z464" i="33" s="1"/>
  <c r="Z423" i="33"/>
  <c r="Y368" i="33"/>
  <c r="X350" i="33"/>
  <c r="V348" i="33"/>
  <c r="Y334" i="33"/>
  <c r="V17" i="33"/>
  <c r="X760" i="33"/>
  <c r="V668" i="33"/>
  <c r="V585" i="33"/>
  <c r="V553" i="33"/>
  <c r="V521" i="33"/>
  <c r="Y485" i="33"/>
  <c r="Z485" i="33" s="1"/>
  <c r="AA431" i="33"/>
  <c r="AE431" i="33" s="1"/>
  <c r="Z415" i="33"/>
  <c r="Z414" i="33"/>
  <c r="Y413" i="33"/>
  <c r="Z413" i="33" s="1"/>
  <c r="Y411" i="33"/>
  <c r="Z411" i="33" s="1"/>
  <c r="AA406" i="33"/>
  <c r="AD406" i="33" s="1"/>
  <c r="Y384" i="33"/>
  <c r="X372" i="33"/>
  <c r="Y372" i="33" s="1"/>
  <c r="AA365" i="33"/>
  <c r="AE365" i="33" s="1"/>
  <c r="T353" i="33"/>
  <c r="V353" i="33" s="1"/>
  <c r="X338" i="33"/>
  <c r="V336" i="33"/>
  <c r="X325" i="33"/>
  <c r="T304" i="33"/>
  <c r="V304" i="33" s="1"/>
  <c r="T300" i="33"/>
  <c r="V300" i="33" s="1"/>
  <c r="T296" i="33"/>
  <c r="V296" i="33" s="1"/>
  <c r="T292" i="33"/>
  <c r="V292" i="33" s="1"/>
  <c r="T288" i="33"/>
  <c r="V288" i="33" s="1"/>
  <c r="T284" i="33"/>
  <c r="V284" i="33" s="1"/>
  <c r="T280" i="33"/>
  <c r="V280" i="33" s="1"/>
  <c r="T276" i="33"/>
  <c r="V276" i="33" s="1"/>
  <c r="T272" i="33"/>
  <c r="V272" i="33" s="1"/>
  <c r="T268" i="33"/>
  <c r="V268" i="33" s="1"/>
  <c r="T264" i="33"/>
  <c r="V264" i="33" s="1"/>
  <c r="T260" i="33"/>
  <c r="V260" i="33" s="1"/>
  <c r="T256" i="33"/>
  <c r="V256" i="33" s="1"/>
  <c r="T252" i="33"/>
  <c r="V252" i="33" s="1"/>
  <c r="T248" i="33"/>
  <c r="V248" i="33" s="1"/>
  <c r="T244" i="33"/>
  <c r="V244" i="33" s="1"/>
  <c r="T240" i="33"/>
  <c r="V240" i="33" s="1"/>
  <c r="T236" i="33"/>
  <c r="V236" i="33" s="1"/>
  <c r="T232" i="33"/>
  <c r="V232" i="33" s="1"/>
  <c r="T228" i="33"/>
  <c r="V228" i="33" s="1"/>
  <c r="T224" i="33"/>
  <c r="V224" i="33" s="1"/>
  <c r="T220" i="33"/>
  <c r="V220" i="33" s="1"/>
  <c r="T216" i="33"/>
  <c r="V216" i="33" s="1"/>
  <c r="T212" i="33"/>
  <c r="V212" i="33" s="1"/>
  <c r="T208" i="33"/>
  <c r="V208" i="33" s="1"/>
  <c r="T204" i="33"/>
  <c r="V204" i="33" s="1"/>
  <c r="T200" i="33"/>
  <c r="V200" i="33" s="1"/>
  <c r="T196" i="33"/>
  <c r="V196" i="33" s="1"/>
  <c r="T192" i="33"/>
  <c r="V192" i="33" s="1"/>
  <c r="T188" i="33"/>
  <c r="V188" i="33" s="1"/>
  <c r="T184" i="33"/>
  <c r="V184" i="33" s="1"/>
  <c r="T180" i="33"/>
  <c r="V180" i="33" s="1"/>
  <c r="T176" i="33"/>
  <c r="V176" i="33" s="1"/>
  <c r="T172" i="33"/>
  <c r="V172" i="33" s="1"/>
  <c r="T168" i="33"/>
  <c r="V168" i="33" s="1"/>
  <c r="T164" i="33"/>
  <c r="V164" i="33" s="1"/>
  <c r="T160" i="33"/>
  <c r="V160" i="33" s="1"/>
  <c r="T156" i="33"/>
  <c r="V156" i="33" s="1"/>
  <c r="T152" i="33"/>
  <c r="V152" i="33" s="1"/>
  <c r="T148" i="33"/>
  <c r="V148" i="33" s="1"/>
  <c r="T144" i="33"/>
  <c r="V144" i="33" s="1"/>
  <c r="T140" i="33"/>
  <c r="V140" i="33" s="1"/>
  <c r="T136" i="33"/>
  <c r="V136" i="33" s="1"/>
  <c r="T132" i="33"/>
  <c r="V132" i="33" s="1"/>
  <c r="T128" i="33"/>
  <c r="V128" i="33" s="1"/>
  <c r="T124" i="33"/>
  <c r="V124" i="33" s="1"/>
  <c r="T120" i="33"/>
  <c r="V120" i="33" s="1"/>
  <c r="T116" i="33"/>
  <c r="V116" i="33" s="1"/>
  <c r="T112" i="33"/>
  <c r="V112" i="33" s="1"/>
  <c r="T108" i="33"/>
  <c r="V108" i="33" s="1"/>
  <c r="T104" i="33"/>
  <c r="V104" i="33" s="1"/>
  <c r="T100" i="33"/>
  <c r="V100" i="33" s="1"/>
  <c r="T96" i="33"/>
  <c r="V96" i="33" s="1"/>
  <c r="T92" i="33"/>
  <c r="V92" i="33" s="1"/>
  <c r="Y76" i="33"/>
  <c r="Z76" i="33" s="1"/>
  <c r="Y75" i="33"/>
  <c r="Z75" i="33" s="1"/>
  <c r="X55" i="33"/>
  <c r="Y55" i="33" s="1"/>
  <c r="W52" i="33"/>
  <c r="X52" i="33" s="1"/>
  <c r="Z44" i="33"/>
  <c r="Z306" i="33"/>
  <c r="Z278" i="33"/>
  <c r="Z246" i="33"/>
  <c r="X214" i="33"/>
  <c r="V320" i="33"/>
  <c r="Y298" i="33"/>
  <c r="X282" i="33"/>
  <c r="Y266" i="33"/>
  <c r="X250" i="33"/>
  <c r="Y234" i="33"/>
  <c r="X218" i="33"/>
  <c r="Y202" i="33"/>
  <c r="Z202" i="33" s="1"/>
  <c r="Y170" i="33"/>
  <c r="X154" i="33"/>
  <c r="Y138" i="33"/>
  <c r="Z138" i="33" s="1"/>
  <c r="X122" i="33"/>
  <c r="Y106" i="33"/>
  <c r="X51" i="33"/>
  <c r="Y47" i="33"/>
  <c r="Y318" i="33"/>
  <c r="Z318" i="33" s="1"/>
  <c r="X310" i="33"/>
  <c r="X286" i="33"/>
  <c r="Y270" i="33"/>
  <c r="Z270" i="33" s="1"/>
  <c r="X254" i="33"/>
  <c r="Y238" i="33"/>
  <c r="Z238" i="33" s="1"/>
  <c r="X222" i="33"/>
  <c r="Y206" i="33"/>
  <c r="X190" i="33"/>
  <c r="Y174" i="33"/>
  <c r="Z158" i="33"/>
  <c r="AA158" i="33" s="1"/>
  <c r="Y142" i="33"/>
  <c r="X126" i="33"/>
  <c r="Y110" i="33"/>
  <c r="X94" i="33"/>
  <c r="X49" i="33"/>
  <c r="Y31" i="33"/>
  <c r="X290" i="33"/>
  <c r="Y274" i="33"/>
  <c r="X258" i="33"/>
  <c r="Y242" i="33"/>
  <c r="Z242" i="33" s="1"/>
  <c r="X226" i="33"/>
  <c r="Y210" i="33"/>
  <c r="X194" i="33"/>
  <c r="Y178" i="33"/>
  <c r="X162" i="33"/>
  <c r="Y146" i="33"/>
  <c r="Z146" i="33" s="1"/>
  <c r="X130" i="33"/>
  <c r="Y114" i="33"/>
  <c r="Z114" i="33" s="1"/>
  <c r="X33" i="33"/>
  <c r="W510" i="33" l="1"/>
  <c r="W169" i="33"/>
  <c r="X169" i="33" s="1"/>
  <c r="AA141" i="33"/>
  <c r="AE141" i="33" s="1"/>
  <c r="X1226" i="33"/>
  <c r="Z1803" i="33"/>
  <c r="AA1803" i="33" s="1"/>
  <c r="AD1803" i="33" s="1"/>
  <c r="X1788" i="33"/>
  <c r="Y1788" i="33" s="1"/>
  <c r="X1277" i="33"/>
  <c r="X682" i="33"/>
  <c r="AD418" i="33"/>
  <c r="AA249" i="33"/>
  <c r="AE249" i="33" s="1"/>
  <c r="W181" i="33"/>
  <c r="X181" i="33" s="1"/>
  <c r="W285" i="33"/>
  <c r="Y1257" i="33"/>
  <c r="X1136" i="33"/>
  <c r="Z1265" i="33"/>
  <c r="AA1265" i="33" s="1"/>
  <c r="AD1265" i="33" s="1"/>
  <c r="X699" i="33"/>
  <c r="Y1520" i="33"/>
  <c r="Z1520" i="33" s="1"/>
  <c r="Y964" i="33"/>
  <c r="Z964" i="33" s="1"/>
  <c r="X1520" i="33"/>
  <c r="X1389" i="33"/>
  <c r="Z269" i="33"/>
  <c r="AA269" i="33" s="1"/>
  <c r="AE269" i="33" s="1"/>
  <c r="W1490" i="33"/>
  <c r="X1490" i="33" s="1"/>
  <c r="Y1490" i="33" s="1"/>
  <c r="W842" i="33"/>
  <c r="X842" i="33" s="1"/>
  <c r="W778" i="33"/>
  <c r="X778" i="33" s="1"/>
  <c r="W1209" i="33"/>
  <c r="X1209" i="33" s="1"/>
  <c r="Y1209" i="33" s="1"/>
  <c r="W984" i="33"/>
  <c r="X984" i="33" s="1"/>
  <c r="W193" i="33"/>
  <c r="X193" i="33" s="1"/>
  <c r="Y193" i="33" s="1"/>
  <c r="X868" i="33"/>
  <c r="W868" i="33"/>
  <c r="X27" i="33"/>
  <c r="Z1040" i="33"/>
  <c r="X1053" i="33"/>
  <c r="X1224" i="33"/>
  <c r="AD105" i="33"/>
  <c r="X1337" i="33"/>
  <c r="Y1337" i="33" s="1"/>
  <c r="Z1337" i="33" s="1"/>
  <c r="AA1337" i="33" s="1"/>
  <c r="AD1337" i="33" s="1"/>
  <c r="Z987" i="33"/>
  <c r="X1662" i="33"/>
  <c r="X1496" i="33"/>
  <c r="Y1496" i="33" s="1"/>
  <c r="X1303" i="33"/>
  <c r="Y1303" i="33" s="1"/>
  <c r="Z1303" i="33" s="1"/>
  <c r="AA1303" i="33" s="1"/>
  <c r="Z830" i="33"/>
  <c r="AA830" i="33" s="1"/>
  <c r="AD830" i="33" s="1"/>
  <c r="Y987" i="33"/>
  <c r="X16" i="33"/>
  <c r="Y16" i="33" s="1"/>
  <c r="Z16" i="33" s="1"/>
  <c r="AA16" i="33" s="1"/>
  <c r="AD16" i="33" s="1"/>
  <c r="X1199" i="33"/>
  <c r="Y1199" i="33" s="1"/>
  <c r="Z1199" i="33" s="1"/>
  <c r="AA1199" i="33" s="1"/>
  <c r="AD1199" i="33" s="1"/>
  <c r="Y1268" i="33"/>
  <c r="Z1268" i="33" s="1"/>
  <c r="AA1268" i="33" s="1"/>
  <c r="X1207" i="33"/>
  <c r="Z1398" i="33"/>
  <c r="AA1398" i="33" s="1"/>
  <c r="AD1398" i="33" s="1"/>
  <c r="Z1316" i="33"/>
  <c r="AA1316" i="33" s="1"/>
  <c r="Y1049" i="33"/>
  <c r="Z1049" i="33" s="1"/>
  <c r="X1517" i="33"/>
  <c r="X723" i="33"/>
  <c r="Y723" i="33" s="1"/>
  <c r="AE383" i="33"/>
  <c r="W261" i="33"/>
  <c r="X261" i="33" s="1"/>
  <c r="W229" i="33"/>
  <c r="AD451" i="33"/>
  <c r="AD442" i="33"/>
  <c r="AD462" i="33"/>
  <c r="AE416" i="33"/>
  <c r="AD889" i="33"/>
  <c r="X1561" i="33"/>
  <c r="Y1561" i="33" s="1"/>
  <c r="W201" i="33"/>
  <c r="X201" i="33" s="1"/>
  <c r="W1149" i="33"/>
  <c r="X1149" i="33" s="1"/>
  <c r="AD490" i="33"/>
  <c r="AE490" i="33"/>
  <c r="W1356" i="33"/>
  <c r="X1356" i="33" s="1"/>
  <c r="W217" i="33"/>
  <c r="X217" i="33" s="1"/>
  <c r="X862" i="33"/>
  <c r="Y511" i="33"/>
  <c r="Z511" i="33" s="1"/>
  <c r="AA511" i="33" s="1"/>
  <c r="AD511" i="33" s="1"/>
  <c r="Y39" i="33"/>
  <c r="Z39" i="33" s="1"/>
  <c r="X1357" i="33"/>
  <c r="Y1357" i="33" s="1"/>
  <c r="Z1357" i="33" s="1"/>
  <c r="X1464" i="33"/>
  <c r="Y1464" i="33" s="1"/>
  <c r="Z1464" i="33" s="1"/>
  <c r="AA1464" i="33" s="1"/>
  <c r="AD1464" i="33" s="1"/>
  <c r="X1637" i="33"/>
  <c r="Y1637" i="33" s="1"/>
  <c r="Y1823" i="33"/>
  <c r="Z1823" i="33" s="1"/>
  <c r="V510" i="33"/>
  <c r="AD1316" i="33"/>
  <c r="X1639" i="33"/>
  <c r="Y1639" i="33" s="1"/>
  <c r="Z1639" i="33" s="1"/>
  <c r="W301" i="33"/>
  <c r="X301" i="33" s="1"/>
  <c r="AD381" i="33"/>
  <c r="AD921" i="33"/>
  <c r="X731" i="33"/>
  <c r="Y731" i="33" s="1"/>
  <c r="Y1028" i="33"/>
  <c r="Z1028" i="33" s="1"/>
  <c r="AA1028" i="33" s="1"/>
  <c r="AD1028" i="33" s="1"/>
  <c r="X755" i="33"/>
  <c r="Y755" i="33" s="1"/>
  <c r="W213" i="33"/>
  <c r="X213" i="33" s="1"/>
  <c r="Y213" i="33" s="1"/>
  <c r="Z213" i="33" s="1"/>
  <c r="AA213" i="33" s="1"/>
  <c r="AD213" i="33" s="1"/>
  <c r="W1011" i="33"/>
  <c r="X1011" i="33" s="1"/>
  <c r="W245" i="33"/>
  <c r="X245" i="33" s="1"/>
  <c r="Y245" i="33" s="1"/>
  <c r="Y809" i="33"/>
  <c r="Z809" i="33" s="1"/>
  <c r="X897" i="33"/>
  <c r="Z859" i="33"/>
  <c r="AA859" i="33" s="1"/>
  <c r="X74" i="33"/>
  <c r="X918" i="33"/>
  <c r="Y918" i="33" s="1"/>
  <c r="Z918" i="33" s="1"/>
  <c r="X1430" i="33"/>
  <c r="Y1430" i="33" s="1"/>
  <c r="Z1430" i="33" s="1"/>
  <c r="Z309" i="33"/>
  <c r="AA309" i="33" s="1"/>
  <c r="AD309" i="33" s="1"/>
  <c r="W1498" i="33"/>
  <c r="X1498" i="33" s="1"/>
  <c r="W1482" i="33"/>
  <c r="X1482" i="33" s="1"/>
  <c r="Y1482" i="33" s="1"/>
  <c r="Z1482" i="33" s="1"/>
  <c r="AA1482" i="33" s="1"/>
  <c r="AE410" i="33"/>
  <c r="W690" i="33"/>
  <c r="X690" i="33" s="1"/>
  <c r="Y690" i="33" s="1"/>
  <c r="Z1082" i="33"/>
  <c r="AA1082" i="33" s="1"/>
  <c r="AD1082" i="33" s="1"/>
  <c r="W1089" i="33"/>
  <c r="X1089" i="33" s="1"/>
  <c r="Y1515" i="33"/>
  <c r="AE472" i="33"/>
  <c r="W734" i="33"/>
  <c r="X734" i="33" s="1"/>
  <c r="Y734" i="33" s="1"/>
  <c r="W1057" i="33"/>
  <c r="X1057" i="33" s="1"/>
  <c r="W1645" i="33"/>
  <c r="X1645" i="33" s="1"/>
  <c r="W955" i="33"/>
  <c r="X955" i="33" s="1"/>
  <c r="W798" i="33"/>
  <c r="X798" i="33" s="1"/>
  <c r="Y1098" i="33"/>
  <c r="Z1098" i="33" s="1"/>
  <c r="Y1755" i="33"/>
  <c r="W928" i="33"/>
  <c r="X928" i="33" s="1"/>
  <c r="W1177" i="33"/>
  <c r="W1099" i="33"/>
  <c r="X1099" i="33" s="1"/>
  <c r="W205" i="33"/>
  <c r="X205" i="33" s="1"/>
  <c r="W746" i="33"/>
  <c r="X746" i="33" s="1"/>
  <c r="AA277" i="33"/>
  <c r="AD277" i="33" s="1"/>
  <c r="AD1001" i="33"/>
  <c r="W1756" i="33"/>
  <c r="X1756" i="33" s="1"/>
  <c r="W1665" i="33"/>
  <c r="Z405" i="33"/>
  <c r="AA405" i="33" s="1"/>
  <c r="AE405" i="33" s="1"/>
  <c r="AD468" i="33"/>
  <c r="Y567" i="33"/>
  <c r="Y2116" i="33"/>
  <c r="Z2116" i="33" s="1"/>
  <c r="Y1610" i="33"/>
  <c r="Z1610" i="33" s="1"/>
  <c r="AA1610" i="33" s="1"/>
  <c r="Y1204" i="33"/>
  <c r="Z1204" i="33" s="1"/>
  <c r="AA1204" i="33" s="1"/>
  <c r="Y1600" i="33"/>
  <c r="Y1276" i="33"/>
  <c r="AA1860" i="33"/>
  <c r="AD1860" i="33" s="1"/>
  <c r="X530" i="33"/>
  <c r="Y530" i="33" s="1"/>
  <c r="Z417" i="33"/>
  <c r="Z389" i="33"/>
  <c r="AA389" i="33" s="1"/>
  <c r="AD389" i="33" s="1"/>
  <c r="Y1232" i="33"/>
  <c r="Z1232" i="33" s="1"/>
  <c r="AG200" i="30"/>
  <c r="AA133" i="33"/>
  <c r="AD133" i="33" s="1"/>
  <c r="AE470" i="33"/>
  <c r="AD470" i="33"/>
  <c r="W1143" i="33"/>
  <c r="X1143" i="33" s="1"/>
  <c r="AA424" i="33"/>
  <c r="AD424" i="33" s="1"/>
  <c r="AA165" i="33"/>
  <c r="AD165" i="33" s="1"/>
  <c r="W1366" i="33"/>
  <c r="X1366" i="33" s="1"/>
  <c r="Y1366" i="33" s="1"/>
  <c r="W1231" i="33"/>
  <c r="AD273" i="33"/>
  <c r="AE273" i="33"/>
  <c r="W1160" i="33"/>
  <c r="X1160" i="33" s="1"/>
  <c r="Y1160" i="33" s="1"/>
  <c r="Z850" i="33"/>
  <c r="AA293" i="33"/>
  <c r="AD293" i="33" s="1"/>
  <c r="AA464" i="33"/>
  <c r="AE387" i="33"/>
  <c r="AD737" i="33"/>
  <c r="Z409" i="33"/>
  <c r="AA409" i="33" s="1"/>
  <c r="AD409" i="33" s="1"/>
  <c r="Y804" i="33"/>
  <c r="Z804" i="33" s="1"/>
  <c r="AA44" i="33"/>
  <c r="AD44" i="33" s="1"/>
  <c r="Y555" i="33"/>
  <c r="Z555" i="33" s="1"/>
  <c r="Y823" i="33"/>
  <c r="Z823" i="33" s="1"/>
  <c r="Y20" i="33"/>
  <c r="Z20" i="33" s="1"/>
  <c r="AA60" i="33"/>
  <c r="AD60" i="33" s="1"/>
  <c r="Y356" i="33"/>
  <c r="Z356" i="33" s="1"/>
  <c r="AA356" i="33" s="1"/>
  <c r="Y575" i="33"/>
  <c r="Z575" i="33" s="1"/>
  <c r="AA575" i="33" s="1"/>
  <c r="Y89" i="33"/>
  <c r="AA419" i="33"/>
  <c r="AD419" i="33" s="1"/>
  <c r="Y623" i="33"/>
  <c r="AA473" i="33"/>
  <c r="AE473" i="33" s="1"/>
  <c r="Y523" i="33"/>
  <c r="Y871" i="33"/>
  <c r="Z871" i="33" s="1"/>
  <c r="AA1081" i="33"/>
  <c r="AD1081" i="33" s="1"/>
  <c r="AA780" i="33"/>
  <c r="Z819" i="33"/>
  <c r="AA819" i="33" s="1"/>
  <c r="AD819" i="33" s="1"/>
  <c r="Z875" i="33"/>
  <c r="AA875" i="33" s="1"/>
  <c r="AD875" i="33" s="1"/>
  <c r="AA1013" i="33"/>
  <c r="AD1013" i="33" s="1"/>
  <c r="X1323" i="33"/>
  <c r="Y1323" i="33" s="1"/>
  <c r="Z1323" i="33" s="1"/>
  <c r="AA1323" i="33" s="1"/>
  <c r="AA1450" i="33"/>
  <c r="AD1450" i="33" s="1"/>
  <c r="Y1584" i="33"/>
  <c r="Z1584" i="33" s="1"/>
  <c r="AA1584" i="33" s="1"/>
  <c r="X1547" i="33"/>
  <c r="Y1547" i="33" s="1"/>
  <c r="Z1547" i="33" s="1"/>
  <c r="Y1821" i="33"/>
  <c r="Z1821" i="33" s="1"/>
  <c r="AA1821" i="33" s="1"/>
  <c r="AA1848" i="33"/>
  <c r="Y2073" i="33"/>
  <c r="Z2073" i="33" s="1"/>
  <c r="AA2073" i="33" s="1"/>
  <c r="Y1732" i="33"/>
  <c r="Z1732" i="33" s="1"/>
  <c r="AA1732" i="33" s="1"/>
  <c r="Y574" i="33"/>
  <c r="Z574" i="33" s="1"/>
  <c r="AA574" i="33" s="1"/>
  <c r="AD574" i="33" s="1"/>
  <c r="AD439" i="33"/>
  <c r="Y748" i="33"/>
  <c r="Z748" i="33" s="1"/>
  <c r="AA748" i="33" s="1"/>
  <c r="AD748" i="33" s="1"/>
  <c r="Y1309" i="33"/>
  <c r="Z1309" i="33" s="1"/>
  <c r="AA1309" i="33" s="1"/>
  <c r="AD1309" i="33" s="1"/>
  <c r="Y679" i="33"/>
  <c r="Z679" i="33" s="1"/>
  <c r="AA679" i="33" s="1"/>
  <c r="X1310" i="33"/>
  <c r="Y1310" i="33" s="1"/>
  <c r="Z908" i="33"/>
  <c r="AA908" i="33" s="1"/>
  <c r="AD908" i="33" s="1"/>
  <c r="AA1519" i="33"/>
  <c r="AD1519" i="33" s="1"/>
  <c r="Z1637" i="33"/>
  <c r="Y1726" i="33"/>
  <c r="Y2147" i="33"/>
  <c r="Z2147" i="33" s="1"/>
  <c r="Y2094" i="33"/>
  <c r="Z2094" i="33" s="1"/>
  <c r="AA2094" i="33" s="1"/>
  <c r="AD2094" i="33" s="1"/>
  <c r="AD109" i="33"/>
  <c r="AD313" i="33"/>
  <c r="Z841" i="33"/>
  <c r="AA841" i="33" s="1"/>
  <c r="AD841" i="33" s="1"/>
  <c r="AA860" i="33"/>
  <c r="AD860" i="33" s="1"/>
  <c r="Y1535" i="33"/>
  <c r="AA1852" i="33"/>
  <c r="AD1931" i="33"/>
  <c r="AD1868" i="33"/>
  <c r="AA1830" i="33"/>
  <c r="AD1830" i="33" s="1"/>
  <c r="Z1850" i="33"/>
  <c r="X2051" i="33"/>
  <c r="Y2051" i="33" s="1"/>
  <c r="Y967" i="33"/>
  <c r="Z967" i="33" s="1"/>
  <c r="AA967" i="33" s="1"/>
  <c r="Y1113" i="33"/>
  <c r="Z1113" i="33" s="1"/>
  <c r="Y1202" i="33"/>
  <c r="Y1342" i="33"/>
  <c r="Z1342" i="33" s="1"/>
  <c r="AA1342" i="33" s="1"/>
  <c r="AD1342" i="33" s="1"/>
  <c r="Y1385" i="33"/>
  <c r="Z1385" i="33" s="1"/>
  <c r="AA1385" i="33" s="1"/>
  <c r="X1456" i="33"/>
  <c r="Y1456" i="33" s="1"/>
  <c r="Z1456" i="33" s="1"/>
  <c r="AA1456" i="33" s="1"/>
  <c r="AA1412" i="33"/>
  <c r="AD1412" i="33" s="1"/>
  <c r="Y1181" i="33"/>
  <c r="Z1181" i="33" s="1"/>
  <c r="AA1181" i="33" s="1"/>
  <c r="AA1772" i="33"/>
  <c r="AD1772" i="33" s="1"/>
  <c r="AA1675" i="33"/>
  <c r="X1649" i="33"/>
  <c r="Y1649" i="33" s="1"/>
  <c r="Z1649" i="33" s="1"/>
  <c r="AA1649" i="33" s="1"/>
  <c r="Y1534" i="33"/>
  <c r="Y2099" i="33"/>
  <c r="Z2099" i="33" s="1"/>
  <c r="W900" i="33"/>
  <c r="X900" i="33" s="1"/>
  <c r="W1096" i="33"/>
  <c r="X1096" i="33" s="1"/>
  <c r="Y1058" i="33"/>
  <c r="Y137" i="33"/>
  <c r="Z137" i="33" s="1"/>
  <c r="W811" i="33"/>
  <c r="X811" i="33" s="1"/>
  <c r="W1109" i="33"/>
  <c r="X1109" i="33" s="1"/>
  <c r="W1734" i="33"/>
  <c r="AA494" i="33"/>
  <c r="AE494" i="33" s="1"/>
  <c r="W1038" i="33"/>
  <c r="X1038" i="33" s="1"/>
  <c r="W1528" i="33"/>
  <c r="X1528" i="33" s="1"/>
  <c r="Y1362" i="33"/>
  <c r="Z1362" i="33" s="1"/>
  <c r="AA1362" i="33" s="1"/>
  <c r="Z237" i="33"/>
  <c r="AA237" i="33" s="1"/>
  <c r="AE237" i="33" s="1"/>
  <c r="AD326" i="33"/>
  <c r="Y1704" i="33"/>
  <c r="Z678" i="33"/>
  <c r="AA678" i="33" s="1"/>
  <c r="AD678" i="33" s="1"/>
  <c r="AA795" i="33"/>
  <c r="AD795" i="33" s="1"/>
  <c r="Z1320" i="33"/>
  <c r="AA1320" i="33" s="1"/>
  <c r="AD1320" i="33" s="1"/>
  <c r="Z1404" i="33"/>
  <c r="Y1522" i="33"/>
  <c r="Z1522" i="33" s="1"/>
  <c r="AA1522" i="33" s="1"/>
  <c r="X1700" i="33"/>
  <c r="Y1700" i="33" s="1"/>
  <c r="AA1831" i="33"/>
  <c r="AD1831" i="33" s="1"/>
  <c r="AA1835" i="33"/>
  <c r="AD1835" i="33" s="1"/>
  <c r="AD1902" i="33"/>
  <c r="AA2119" i="33"/>
  <c r="AD2119" i="33" s="1"/>
  <c r="AA2127" i="33"/>
  <c r="AA1296" i="33"/>
  <c r="AD1296" i="33" s="1"/>
  <c r="Y1208" i="33"/>
  <c r="Y1474" i="33"/>
  <c r="Z1474" i="33" s="1"/>
  <c r="Y1687" i="33"/>
  <c r="AA1721" i="33"/>
  <c r="AD1721" i="33" s="1"/>
  <c r="W1133" i="33"/>
  <c r="X1133" i="33" s="1"/>
  <c r="Y1133" i="33" s="1"/>
  <c r="W1141" i="33"/>
  <c r="X1141" i="33" s="1"/>
  <c r="W1022" i="33"/>
  <c r="X1022" i="33" s="1"/>
  <c r="W1144" i="33"/>
  <c r="X1144" i="33" s="1"/>
  <c r="Y1144" i="33" s="1"/>
  <c r="Y1816" i="33"/>
  <c r="Z1816" i="33" s="1"/>
  <c r="AA1816" i="33" s="1"/>
  <c r="W197" i="33"/>
  <c r="X197" i="33" s="1"/>
  <c r="W942" i="33"/>
  <c r="X942" i="33" s="1"/>
  <c r="W1006" i="33"/>
  <c r="X1006" i="33" s="1"/>
  <c r="W1243" i="33"/>
  <c r="X1243" i="33" s="1"/>
  <c r="Y1769" i="33"/>
  <c r="Z1769" i="33" s="1"/>
  <c r="W915" i="33"/>
  <c r="X915" i="33" s="1"/>
  <c r="W173" i="33"/>
  <c r="X173" i="33" s="1"/>
  <c r="W715" i="33"/>
  <c r="X715" i="33" s="1"/>
  <c r="W1078" i="33"/>
  <c r="Z233" i="33"/>
  <c r="AA233" i="33" s="1"/>
  <c r="X35" i="33"/>
  <c r="Y591" i="33"/>
  <c r="Y571" i="33"/>
  <c r="Z571" i="33" s="1"/>
  <c r="Y655" i="33"/>
  <c r="Z43" i="33"/>
  <c r="AA43" i="33" s="1"/>
  <c r="AA422" i="33"/>
  <c r="AD386" i="33"/>
  <c r="X665" i="33"/>
  <c r="Y665" i="33" s="1"/>
  <c r="Z665" i="33" s="1"/>
  <c r="AA665" i="33" s="1"/>
  <c r="Z642" i="33"/>
  <c r="Z1005" i="33"/>
  <c r="AA1005" i="33" s="1"/>
  <c r="AD1005" i="33" s="1"/>
  <c r="Z1061" i="33"/>
  <c r="AA1061" i="33" s="1"/>
  <c r="AD1061" i="33" s="1"/>
  <c r="Z453" i="33"/>
  <c r="AA453" i="33" s="1"/>
  <c r="Z87" i="33"/>
  <c r="AA87" i="33" s="1"/>
  <c r="AE87" i="33" s="1"/>
  <c r="AE379" i="33"/>
  <c r="Z449" i="33"/>
  <c r="AA449" i="33" s="1"/>
  <c r="AA499" i="33"/>
  <c r="AD499" i="33" s="1"/>
  <c r="Z885" i="33"/>
  <c r="AA885" i="33" s="1"/>
  <c r="AD885" i="33" s="1"/>
  <c r="AA1840" i="33"/>
  <c r="Y1751" i="33"/>
  <c r="Z1751" i="33" s="1"/>
  <c r="X1710" i="33"/>
  <c r="Y1710" i="33" s="1"/>
  <c r="Z1710" i="33" s="1"/>
  <c r="AA1710" i="33" s="1"/>
  <c r="AD1710" i="33" s="1"/>
  <c r="AA1859" i="33"/>
  <c r="X2113" i="33"/>
  <c r="Y2113" i="33" s="1"/>
  <c r="Y2061" i="33"/>
  <c r="Z2061" i="33" s="1"/>
  <c r="X1767" i="33"/>
  <c r="Y1767" i="33" s="1"/>
  <c r="Z1767" i="33" s="1"/>
  <c r="AA1767" i="33" s="1"/>
  <c r="X2053" i="33"/>
  <c r="Y2053" i="33" s="1"/>
  <c r="Y2028" i="33"/>
  <c r="Z2028" i="33" s="1"/>
  <c r="X2068" i="33"/>
  <c r="Y2068" i="33" s="1"/>
  <c r="Z724" i="33"/>
  <c r="Y351" i="33"/>
  <c r="Y943" i="33"/>
  <c r="Z943" i="33" s="1"/>
  <c r="AA943" i="33" s="1"/>
  <c r="AA1097" i="33"/>
  <c r="AD1097" i="33" s="1"/>
  <c r="Y776" i="33"/>
  <c r="Z776" i="33" s="1"/>
  <c r="AA776" i="33" s="1"/>
  <c r="Z981" i="33"/>
  <c r="AA981" i="33" s="1"/>
  <c r="AD981" i="33" s="1"/>
  <c r="Y1470" i="33"/>
  <c r="Z1470" i="33" s="1"/>
  <c r="Z1621" i="33"/>
  <c r="AA1621" i="33" s="1"/>
  <c r="AA1869" i="33"/>
  <c r="AD1869" i="33" s="1"/>
  <c r="X1790" i="33"/>
  <c r="Y1790" i="33" s="1"/>
  <c r="Z1790" i="33" s="1"/>
  <c r="Z1874" i="33"/>
  <c r="AA1874" i="33" s="1"/>
  <c r="AD1874" i="33" s="1"/>
  <c r="Y2027" i="33"/>
  <c r="Z2027" i="33" s="1"/>
  <c r="Z2151" i="33"/>
  <c r="X1703" i="33"/>
  <c r="Y1703" i="33" s="1"/>
  <c r="Z1703" i="33" s="1"/>
  <c r="AA1703" i="33" s="1"/>
  <c r="X2062" i="33"/>
  <c r="Y2062" i="33" s="1"/>
  <c r="Z2062" i="33" s="1"/>
  <c r="Y682" i="33"/>
  <c r="Z682" i="33" s="1"/>
  <c r="AA682" i="33" s="1"/>
  <c r="AD682" i="33" s="1"/>
  <c r="AA1059" i="33"/>
  <c r="AD1059" i="33" s="1"/>
  <c r="Y1390" i="33"/>
  <c r="Z1390" i="33" s="1"/>
  <c r="X1573" i="33"/>
  <c r="Y1573" i="33" s="1"/>
  <c r="Z1573" i="33" s="1"/>
  <c r="AA1573" i="33" s="1"/>
  <c r="AD1573" i="33" s="1"/>
  <c r="Z1651" i="33"/>
  <c r="X1800" i="33"/>
  <c r="Y1800" i="33" s="1"/>
  <c r="Z1800" i="33" s="1"/>
  <c r="AA1800" i="33" s="1"/>
  <c r="AD1800" i="33" s="1"/>
  <c r="AA1837" i="33"/>
  <c r="AA1863" i="33"/>
  <c r="AD1863" i="33" s="1"/>
  <c r="Y1716" i="33"/>
  <c r="Z1864" i="33"/>
  <c r="AA1864" i="33" s="1"/>
  <c r="X1798" i="33"/>
  <c r="Y1798" i="33" s="1"/>
  <c r="Z1798" i="33" s="1"/>
  <c r="AA1834" i="33"/>
  <c r="AD1834" i="33" s="1"/>
  <c r="Y768" i="33"/>
  <c r="AA1218" i="33"/>
  <c r="AD1218" i="33" s="1"/>
  <c r="X1445" i="33"/>
  <c r="Y1445" i="33" s="1"/>
  <c r="Z1445" i="33" s="1"/>
  <c r="AA1445" i="33" s="1"/>
  <c r="AD1445" i="33" s="1"/>
  <c r="AA1364" i="33"/>
  <c r="AA1708" i="33"/>
  <c r="AD1708" i="33" s="1"/>
  <c r="W24" i="33"/>
  <c r="X24" i="33" s="1"/>
  <c r="W974" i="33"/>
  <c r="X974" i="33" s="1"/>
  <c r="Y974" i="33" s="1"/>
  <c r="Y1034" i="33"/>
  <c r="Y1455" i="33"/>
  <c r="Z1455" i="33" s="1"/>
  <c r="AA1455" i="33" s="1"/>
  <c r="AE446" i="33"/>
  <c r="X1042" i="33"/>
  <c r="AA466" i="33"/>
  <c r="AE466" i="33" s="1"/>
  <c r="W873" i="33"/>
  <c r="X873" i="33" s="1"/>
  <c r="Y873" i="33" s="1"/>
  <c r="X1074" i="33"/>
  <c r="X1066" i="33"/>
  <c r="W149" i="33"/>
  <c r="X149" i="33" s="1"/>
  <c r="Y149" i="33" s="1"/>
  <c r="W1740" i="33"/>
  <c r="X1740" i="33" s="1"/>
  <c r="Y118" i="33"/>
  <c r="Z118" i="33" s="1"/>
  <c r="AA153" i="33"/>
  <c r="AE153" i="33" s="1"/>
  <c r="AA297" i="33"/>
  <c r="AE297" i="33" s="1"/>
  <c r="X1056" i="33"/>
  <c r="Y1056" i="33" s="1"/>
  <c r="Z281" i="33"/>
  <c r="AA281" i="33" s="1"/>
  <c r="AA411" i="33"/>
  <c r="AA941" i="33"/>
  <c r="AD941" i="33" s="1"/>
  <c r="AA1148" i="33"/>
  <c r="AD1148" i="33" s="1"/>
  <c r="AA489" i="33"/>
  <c r="AE408" i="33"/>
  <c r="Z1130" i="33"/>
  <c r="AA1130" i="33" s="1"/>
  <c r="AD1130" i="33" s="1"/>
  <c r="Z321" i="33"/>
  <c r="AA423" i="33"/>
  <c r="AA83" i="33"/>
  <c r="AE83" i="33" s="1"/>
  <c r="Y607" i="33"/>
  <c r="Z607" i="33" s="1"/>
  <c r="AA607" i="33" s="1"/>
  <c r="AA1077" i="33"/>
  <c r="AD1077" i="33" s="1"/>
  <c r="AE145" i="33"/>
  <c r="Z469" i="33"/>
  <c r="AE444" i="33"/>
  <c r="V13" i="33"/>
  <c r="Y32" i="33"/>
  <c r="AD465" i="33"/>
  <c r="AD894" i="33"/>
  <c r="AA716" i="33"/>
  <c r="AD716" i="33" s="1"/>
  <c r="Z1169" i="33"/>
  <c r="AA1169" i="33" s="1"/>
  <c r="Z854" i="33"/>
  <c r="Y1003" i="33"/>
  <c r="Z1003" i="33" s="1"/>
  <c r="AA1003" i="33" s="1"/>
  <c r="AD1003" i="33" s="1"/>
  <c r="AD969" i="33"/>
  <c r="Z971" i="33"/>
  <c r="Z1641" i="33"/>
  <c r="AA1641" i="33" s="1"/>
  <c r="AD1641" i="33" s="1"/>
  <c r="Z1629" i="33"/>
  <c r="AA1629" i="33" s="1"/>
  <c r="AD1629" i="33" s="1"/>
  <c r="AA1823" i="33"/>
  <c r="AD1823" i="33" s="1"/>
  <c r="AD1910" i="33"/>
  <c r="AA1829" i="33"/>
  <c r="AA1833" i="33"/>
  <c r="AD1833" i="33" s="1"/>
  <c r="AD1838" i="33"/>
  <c r="AD1854" i="33"/>
  <c r="AA1866" i="33"/>
  <c r="AD1866" i="33" s="1"/>
  <c r="Y2064" i="33"/>
  <c r="Z2064" i="33" s="1"/>
  <c r="Y2046" i="33"/>
  <c r="Z2046" i="33" s="1"/>
  <c r="AA2046" i="33" s="1"/>
  <c r="Z1228" i="33"/>
  <c r="AA1228" i="33" s="1"/>
  <c r="AD1228" i="33" s="1"/>
  <c r="AD1514" i="33"/>
  <c r="Y2079" i="33"/>
  <c r="Y1758" i="33"/>
  <c r="Z1758" i="33" s="1"/>
  <c r="AA1758" i="33" s="1"/>
  <c r="AD1758" i="33" s="1"/>
  <c r="Z1010" i="33"/>
  <c r="Z1301" i="33"/>
  <c r="AA1301" i="33" s="1"/>
  <c r="AD1301" i="33" s="1"/>
  <c r="AD1341" i="33"/>
  <c r="AD1367" i="33"/>
  <c r="AA2122" i="33"/>
  <c r="Y1434" i="33"/>
  <c r="AA925" i="33"/>
  <c r="AD925" i="33" s="1"/>
  <c r="AA1340" i="33"/>
  <c r="AD1340" i="33" s="1"/>
  <c r="W117" i="33"/>
  <c r="X117" i="33" s="1"/>
  <c r="W1070" i="33"/>
  <c r="W1019" i="33"/>
  <c r="W958" i="33"/>
  <c r="X958" i="33" s="1"/>
  <c r="Y874" i="33"/>
  <c r="Z874" i="33" s="1"/>
  <c r="AA874" i="33" s="1"/>
  <c r="AD874" i="33" s="1"/>
  <c r="Y1002" i="33"/>
  <c r="Z1002" i="33" s="1"/>
  <c r="W28" i="33"/>
  <c r="X28" i="33" s="1"/>
  <c r="W844" i="33"/>
  <c r="X844" i="33" s="1"/>
  <c r="Y906" i="33"/>
  <c r="Z906" i="33" s="1"/>
  <c r="AA906" i="33" s="1"/>
  <c r="AD906" i="33" s="1"/>
  <c r="W998" i="33"/>
  <c r="Y1050" i="33"/>
  <c r="Z1050" i="33" s="1"/>
  <c r="W1151" i="33"/>
  <c r="X1151" i="33" s="1"/>
  <c r="Y970" i="33"/>
  <c r="Z970" i="33" s="1"/>
  <c r="W1718" i="33"/>
  <c r="X1718" i="33" s="1"/>
  <c r="AA454" i="33"/>
  <c r="AD454" i="33" s="1"/>
  <c r="W966" i="33"/>
  <c r="X966" i="33" s="1"/>
  <c r="Y966" i="33" s="1"/>
  <c r="Y938" i="33"/>
  <c r="Z938" i="33" s="1"/>
  <c r="Y1106" i="33"/>
  <c r="Z1106" i="33" s="1"/>
  <c r="AD446" i="33"/>
  <c r="AD494" i="33"/>
  <c r="W847" i="33"/>
  <c r="X847" i="33" s="1"/>
  <c r="W1093" i="33"/>
  <c r="W1067" i="33"/>
  <c r="X1067" i="33" s="1"/>
  <c r="W1223" i="33"/>
  <c r="X1223" i="33" s="1"/>
  <c r="W1324" i="33"/>
  <c r="X1324" i="33" s="1"/>
  <c r="W1741" i="33"/>
  <c r="X1741" i="33" s="1"/>
  <c r="AA121" i="33"/>
  <c r="AD121" i="33" s="1"/>
  <c r="W100" i="33"/>
  <c r="W132" i="33"/>
  <c r="X132" i="33" s="1"/>
  <c r="W156" i="33"/>
  <c r="W172" i="33"/>
  <c r="X172" i="33" s="1"/>
  <c r="W188" i="33"/>
  <c r="W204" i="33"/>
  <c r="X204" i="33" s="1"/>
  <c r="Y204" i="33" s="1"/>
  <c r="W220" i="33"/>
  <c r="X220" i="33" s="1"/>
  <c r="W236" i="33"/>
  <c r="X236" i="33" s="1"/>
  <c r="W252" i="33"/>
  <c r="W268" i="33"/>
  <c r="X268" i="33" s="1"/>
  <c r="W284" i="33"/>
  <c r="W300" i="33"/>
  <c r="X300" i="33" s="1"/>
  <c r="AA485" i="33"/>
  <c r="AD485" i="33" s="1"/>
  <c r="Y588" i="33"/>
  <c r="Z588" i="33" s="1"/>
  <c r="AE496" i="33"/>
  <c r="Y651" i="33"/>
  <c r="Y717" i="33"/>
  <c r="Z717" i="33" s="1"/>
  <c r="W235" i="33"/>
  <c r="X235" i="33" s="1"/>
  <c r="AD1105" i="33"/>
  <c r="W1371" i="33"/>
  <c r="X1371" i="33" s="1"/>
  <c r="Y1361" i="33"/>
  <c r="Z1361" i="33" s="1"/>
  <c r="AA1361" i="33" s="1"/>
  <c r="AD1361" i="33" s="1"/>
  <c r="W1558" i="33"/>
  <c r="X1558" i="33" s="1"/>
  <c r="W1733" i="33"/>
  <c r="Y1745" i="33"/>
  <c r="AA1856" i="33"/>
  <c r="AD1856" i="33" s="1"/>
  <c r="W2026" i="33"/>
  <c r="X2026" i="33" s="1"/>
  <c r="AA2132" i="33"/>
  <c r="AD2132" i="33" s="1"/>
  <c r="AE403" i="33"/>
  <c r="AD403" i="33"/>
  <c r="W1176" i="33"/>
  <c r="X1176" i="33" s="1"/>
  <c r="W1359" i="33"/>
  <c r="X1359" i="33" s="1"/>
  <c r="W1363" i="33"/>
  <c r="X1363" i="33" s="1"/>
  <c r="AA1851" i="33"/>
  <c r="AD1851" i="33" s="1"/>
  <c r="W1684" i="33"/>
  <c r="AD1829" i="33"/>
  <c r="W2032" i="33"/>
  <c r="X2032" i="33" s="1"/>
  <c r="W2109" i="33"/>
  <c r="X2109" i="33" s="1"/>
  <c r="W195" i="33"/>
  <c r="X195" i="33" s="1"/>
  <c r="W1566" i="33"/>
  <c r="X1566" i="33" s="1"/>
  <c r="W1294" i="33"/>
  <c r="X1294" i="33" s="1"/>
  <c r="Y2120" i="33"/>
  <c r="Z2120" i="33" s="1"/>
  <c r="Y1707" i="33"/>
  <c r="AA1020" i="33"/>
  <c r="AD1020" i="33" s="1"/>
  <c r="W1576" i="33"/>
  <c r="W1489" i="33"/>
  <c r="AD2122" i="33"/>
  <c r="W92" i="33"/>
  <c r="X92" i="33" s="1"/>
  <c r="W124" i="33"/>
  <c r="W160" i="33"/>
  <c r="X160" i="33" s="1"/>
  <c r="Y160" i="33" s="1"/>
  <c r="W176" i="33"/>
  <c r="W192" i="33"/>
  <c r="X192" i="33" s="1"/>
  <c r="W208" i="33"/>
  <c r="X208" i="33" s="1"/>
  <c r="W224" i="33"/>
  <c r="X224" i="33" s="1"/>
  <c r="W240" i="33"/>
  <c r="W256" i="33"/>
  <c r="X256" i="33" s="1"/>
  <c r="W272" i="33"/>
  <c r="W288" i="33"/>
  <c r="X288" i="33" s="1"/>
  <c r="Y288" i="33" s="1"/>
  <c r="W304" i="33"/>
  <c r="Y563" i="33"/>
  <c r="AE209" i="33"/>
  <c r="AD209" i="33"/>
  <c r="Y636" i="33"/>
  <c r="AE363" i="33"/>
  <c r="Y744" i="33"/>
  <c r="Z744" i="33" s="1"/>
  <c r="AA744" i="33" s="1"/>
  <c r="W199" i="33"/>
  <c r="X199" i="33" s="1"/>
  <c r="W1574" i="33"/>
  <c r="X1574" i="33" s="1"/>
  <c r="AA1844" i="33"/>
  <c r="AD1844" i="33" s="1"/>
  <c r="W2048" i="33"/>
  <c r="X2048" i="33" s="1"/>
  <c r="W2042" i="33"/>
  <c r="W1658" i="33"/>
  <c r="X1658" i="33" s="1"/>
  <c r="AA1828" i="33"/>
  <c r="AD1828" i="33" s="1"/>
  <c r="Z788" i="33"/>
  <c r="W1319" i="33"/>
  <c r="X1319" i="33" s="1"/>
  <c r="W1423" i="33"/>
  <c r="X1423" i="33" s="1"/>
  <c r="Y1423" i="33" s="1"/>
  <c r="W1246" i="33"/>
  <c r="X1246" i="33" s="1"/>
  <c r="W1286" i="33"/>
  <c r="X1286" i="33" s="1"/>
  <c r="W1530" i="33"/>
  <c r="X1530" i="33" s="1"/>
  <c r="Y1631" i="33"/>
  <c r="W1801" i="33"/>
  <c r="X1801" i="33" s="1"/>
  <c r="Y2075" i="33"/>
  <c r="W1142" i="33"/>
  <c r="X1142" i="33" s="1"/>
  <c r="W1210" i="33"/>
  <c r="X1210" i="33" s="1"/>
  <c r="Z1124" i="33"/>
  <c r="W1598" i="33"/>
  <c r="X1598" i="33" s="1"/>
  <c r="W1365" i="33"/>
  <c r="W1652" i="33"/>
  <c r="X1652" i="33" s="1"/>
  <c r="AA1857" i="33"/>
  <c r="AD1857" i="33" s="1"/>
  <c r="AA1843" i="33"/>
  <c r="AD1843" i="33" s="1"/>
  <c r="W1807" i="33"/>
  <c r="W116" i="33"/>
  <c r="W148" i="33"/>
  <c r="W164" i="33"/>
  <c r="W180" i="33"/>
  <c r="W196" i="33"/>
  <c r="W212" i="33"/>
  <c r="X212" i="33" s="1"/>
  <c r="W228" i="33"/>
  <c r="W244" i="33"/>
  <c r="W260" i="33"/>
  <c r="W276" i="33"/>
  <c r="W292" i="33"/>
  <c r="W329" i="33"/>
  <c r="W316" i="33"/>
  <c r="X316" i="33" s="1"/>
  <c r="W90" i="33"/>
  <c r="X90" i="33" s="1"/>
  <c r="AE429" i="33"/>
  <c r="Y547" i="33"/>
  <c r="Z547" i="33" s="1"/>
  <c r="AA547" i="33" s="1"/>
  <c r="Y535" i="33"/>
  <c r="Y599" i="33"/>
  <c r="Z599" i="33" s="1"/>
  <c r="W333" i="33"/>
  <c r="X333" i="33" s="1"/>
  <c r="Y333" i="33" s="1"/>
  <c r="Y664" i="33"/>
  <c r="Z664" i="33" s="1"/>
  <c r="AA664" i="33" s="1"/>
  <c r="Z373" i="33"/>
  <c r="AA373" i="33" s="1"/>
  <c r="AE373" i="33" s="1"/>
  <c r="W345" i="33"/>
  <c r="W357" i="33"/>
  <c r="AD473" i="33"/>
  <c r="Y845" i="33"/>
  <c r="W147" i="33"/>
  <c r="X147" i="33" s="1"/>
  <c r="W299" i="33"/>
  <c r="Y659" i="33"/>
  <c r="Z659" i="33" s="1"/>
  <c r="AA659" i="33" s="1"/>
  <c r="W1331" i="33"/>
  <c r="X1331" i="33" s="1"/>
  <c r="Y1196" i="33"/>
  <c r="Z1196" i="33" s="1"/>
  <c r="W1590" i="33"/>
  <c r="AA1855" i="33"/>
  <c r="AD1855" i="33" s="1"/>
  <c r="Y1680" i="33"/>
  <c r="W2018" i="33"/>
  <c r="X2018" i="33" s="1"/>
  <c r="W2058" i="33"/>
  <c r="X2058" i="33" s="1"/>
  <c r="Y2143" i="33"/>
  <c r="Z2143" i="33" s="1"/>
  <c r="AA1832" i="33"/>
  <c r="AD1832" i="33" s="1"/>
  <c r="W2097" i="33"/>
  <c r="X2097" i="33" s="1"/>
  <c r="Y2097" i="33" s="1"/>
  <c r="AD1091" i="33"/>
  <c r="AA457" i="33"/>
  <c r="AE457" i="33" s="1"/>
  <c r="W1182" i="33"/>
  <c r="X1182" i="33" s="1"/>
  <c r="Y1182" i="33" s="1"/>
  <c r="W1436" i="33"/>
  <c r="W1327" i="33"/>
  <c r="X1327" i="33" s="1"/>
  <c r="Z1661" i="33"/>
  <c r="W2149" i="33"/>
  <c r="V2142" i="33"/>
  <c r="Y2000" i="33"/>
  <c r="Z2000" i="33" s="1"/>
  <c r="AA708" i="33"/>
  <c r="AD708" i="33" s="1"/>
  <c r="W111" i="33"/>
  <c r="X111" i="33" s="1"/>
  <c r="Y1284" i="33"/>
  <c r="W1542" i="33"/>
  <c r="X1542" i="33" s="1"/>
  <c r="W1765" i="33"/>
  <c r="AA1839" i="33"/>
  <c r="AD1839" i="33" s="1"/>
  <c r="AA1849" i="33"/>
  <c r="AD1849" i="33" s="1"/>
  <c r="V1993" i="33"/>
  <c r="Y2060" i="33"/>
  <c r="W1546" i="33"/>
  <c r="X1546" i="33" s="1"/>
  <c r="Y1546" i="33" s="1"/>
  <c r="Y1393" i="33"/>
  <c r="Z1393" i="33" s="1"/>
  <c r="AA1393" i="33" s="1"/>
  <c r="AD1393" i="33" s="1"/>
  <c r="W1781" i="33"/>
  <c r="W108" i="33"/>
  <c r="W140" i="33"/>
  <c r="W152" i="33"/>
  <c r="W168" i="33"/>
  <c r="W184" i="33"/>
  <c r="W200" i="33"/>
  <c r="W216" i="33"/>
  <c r="X216" i="33" s="1"/>
  <c r="W232" i="33"/>
  <c r="X232" i="33" s="1"/>
  <c r="W248" i="33"/>
  <c r="W264" i="33"/>
  <c r="W280" i="33"/>
  <c r="W296" i="33"/>
  <c r="W349" i="33"/>
  <c r="X349" i="33" s="1"/>
  <c r="Y349" i="33" s="1"/>
  <c r="W324" i="33"/>
  <c r="Y590" i="33"/>
  <c r="Z590" i="33" s="1"/>
  <c r="AA590" i="33" s="1"/>
  <c r="W308" i="33"/>
  <c r="X308" i="33" s="1"/>
  <c r="AD18" i="33"/>
  <c r="AD430" i="33"/>
  <c r="AE430" i="33"/>
  <c r="W1111" i="33"/>
  <c r="X1111" i="33" s="1"/>
  <c r="W267" i="33"/>
  <c r="X267" i="33" s="1"/>
  <c r="Y267" i="33" s="1"/>
  <c r="W1254" i="33"/>
  <c r="X1254" i="33" s="1"/>
  <c r="AA1861" i="33"/>
  <c r="AD1861" i="33" s="1"/>
  <c r="W2089" i="33"/>
  <c r="W2070" i="33"/>
  <c r="AA1842" i="33"/>
  <c r="AD1842" i="33" s="1"/>
  <c r="AD1173" i="33"/>
  <c r="Y1634" i="33"/>
  <c r="Z1634" i="33" s="1"/>
  <c r="AD1846" i="33"/>
  <c r="AD1862" i="33"/>
  <c r="W2008" i="33"/>
  <c r="Y2044" i="33"/>
  <c r="Z2044" i="33" s="1"/>
  <c r="AA2044" i="33" s="1"/>
  <c r="W155" i="33"/>
  <c r="X155" i="33" s="1"/>
  <c r="AA1049" i="33"/>
  <c r="AD1049" i="33" s="1"/>
  <c r="W1333" i="33"/>
  <c r="W1262" i="33"/>
  <c r="X1262" i="33" s="1"/>
  <c r="W1560" i="33"/>
  <c r="W1678" i="33"/>
  <c r="W1815" i="33"/>
  <c r="X1815" i="33" s="1"/>
  <c r="Y1815" i="33" s="1"/>
  <c r="AA1845" i="33"/>
  <c r="AD1845" i="33" s="1"/>
  <c r="W2014" i="33"/>
  <c r="AA1065" i="33"/>
  <c r="AD1065" i="33" s="1"/>
  <c r="AD779" i="33"/>
  <c r="W1397" i="33"/>
  <c r="X1397" i="33" s="1"/>
  <c r="W1403" i="33"/>
  <c r="X1403" i="33" s="1"/>
  <c r="Y1252" i="33"/>
  <c r="Z1252" i="33" s="1"/>
  <c r="AA1252" i="33" s="1"/>
  <c r="W1554" i="33"/>
  <c r="Y130" i="33"/>
  <c r="Z130" i="33" s="1"/>
  <c r="Y194" i="33"/>
  <c r="Z194" i="33" s="1"/>
  <c r="Y258" i="33"/>
  <c r="Z258" i="33" s="1"/>
  <c r="Z31" i="33"/>
  <c r="Z47" i="33"/>
  <c r="AA47" i="33" s="1"/>
  <c r="AE47" i="33" s="1"/>
  <c r="AE134" i="33"/>
  <c r="AA182" i="33"/>
  <c r="AE182" i="33" s="1"/>
  <c r="AA306" i="33"/>
  <c r="AE306" i="33" s="1"/>
  <c r="W96" i="33"/>
  <c r="W104" i="33"/>
  <c r="W112" i="33"/>
  <c r="W120" i="33"/>
  <c r="W128" i="33"/>
  <c r="W136" i="33"/>
  <c r="W144" i="33"/>
  <c r="Y325" i="33"/>
  <c r="Z372" i="33"/>
  <c r="AA372" i="33" s="1"/>
  <c r="AD372" i="33" s="1"/>
  <c r="AD411" i="33"/>
  <c r="W521" i="33"/>
  <c r="AE395" i="33"/>
  <c r="AD395" i="33"/>
  <c r="W548" i="33"/>
  <c r="X548" i="33" s="1"/>
  <c r="Y27" i="33"/>
  <c r="Z27" i="33" s="1"/>
  <c r="Y638" i="33"/>
  <c r="Z638" i="33" s="1"/>
  <c r="Y686" i="33"/>
  <c r="Z686" i="33" s="1"/>
  <c r="Y753" i="33"/>
  <c r="Z753" i="33" s="1"/>
  <c r="AA753" i="33" s="1"/>
  <c r="AD753" i="33" s="1"/>
  <c r="Y1032" i="33"/>
  <c r="Z1032" i="33" s="1"/>
  <c r="W581" i="33"/>
  <c r="AA377" i="33"/>
  <c r="AD377" i="33" s="1"/>
  <c r="AE489" i="33"/>
  <c r="AD489" i="33"/>
  <c r="Y606" i="33"/>
  <c r="Z606" i="33" s="1"/>
  <c r="Z769" i="33"/>
  <c r="AA769" i="33" s="1"/>
  <c r="Z477" i="33"/>
  <c r="AA477" i="33" s="1"/>
  <c r="Y546" i="33"/>
  <c r="Z546" i="33" s="1"/>
  <c r="Z594" i="33"/>
  <c r="AA594" i="33" s="1"/>
  <c r="AD594" i="33" s="1"/>
  <c r="X610" i="33"/>
  <c r="Z657" i="33"/>
  <c r="AA657" i="33" s="1"/>
  <c r="W629" i="33"/>
  <c r="X614" i="33"/>
  <c r="Z666" i="33"/>
  <c r="AA666" i="33" s="1"/>
  <c r="W1007" i="33"/>
  <c r="Y1080" i="33"/>
  <c r="Z1080" i="33" s="1"/>
  <c r="Y913" i="33"/>
  <c r="Z913" i="33" s="1"/>
  <c r="Y954" i="33"/>
  <c r="Y1168" i="33"/>
  <c r="Z1168" i="33" s="1"/>
  <c r="Z1388" i="33"/>
  <c r="Y786" i="33"/>
  <c r="Z786" i="33" s="1"/>
  <c r="Y965" i="33"/>
  <c r="Z965" i="33" s="1"/>
  <c r="AA965" i="33" s="1"/>
  <c r="Z1107" i="33"/>
  <c r="AA1107" i="33" s="1"/>
  <c r="X671" i="33"/>
  <c r="Z883" i="33"/>
  <c r="AA883" i="33" s="1"/>
  <c r="AD883" i="33" s="1"/>
  <c r="Y71" i="33"/>
  <c r="Z71" i="33" s="1"/>
  <c r="AA71" i="33" s="1"/>
  <c r="AE71" i="33" s="1"/>
  <c r="W19" i="33"/>
  <c r="X19" i="33" s="1"/>
  <c r="Y19" i="33" s="1"/>
  <c r="Z29" i="33"/>
  <c r="AA29" i="33" s="1"/>
  <c r="W77" i="33"/>
  <c r="AA413" i="33"/>
  <c r="AE413" i="33" s="1"/>
  <c r="AD438" i="33"/>
  <c r="W684" i="33"/>
  <c r="W332" i="33"/>
  <c r="X332" i="33" s="1"/>
  <c r="Z392" i="33"/>
  <c r="X360" i="33"/>
  <c r="X25" i="33"/>
  <c r="Z56" i="33"/>
  <c r="AA56" i="33" s="1"/>
  <c r="AD56" i="33" s="1"/>
  <c r="X81" i="33"/>
  <c r="AA382" i="33"/>
  <c r="AE382" i="33" s="1"/>
  <c r="Z437" i="33"/>
  <c r="AA437" i="33" s="1"/>
  <c r="AD496" i="33"/>
  <c r="W565" i="33"/>
  <c r="AD429" i="33"/>
  <c r="Z441" i="33"/>
  <c r="Z1129" i="33"/>
  <c r="AA1129" i="33" s="1"/>
  <c r="Y551" i="33"/>
  <c r="Z551" i="33" s="1"/>
  <c r="Z567" i="33"/>
  <c r="AA567" i="33" s="1"/>
  <c r="X615" i="33"/>
  <c r="Y615" i="33" s="1"/>
  <c r="Z615" i="33" s="1"/>
  <c r="Y633" i="33"/>
  <c r="Z633" i="33" s="1"/>
  <c r="Z712" i="33"/>
  <c r="AA712" i="33" s="1"/>
  <c r="AD712" i="33" s="1"/>
  <c r="W903" i="33"/>
  <c r="X903" i="33" s="1"/>
  <c r="Y903" i="33" s="1"/>
  <c r="AA362" i="33"/>
  <c r="AE362" i="33" s="1"/>
  <c r="X598" i="33"/>
  <c r="Z619" i="33"/>
  <c r="AA619" i="33" s="1"/>
  <c r="Y745" i="33"/>
  <c r="Z929" i="33"/>
  <c r="AA929" i="33" s="1"/>
  <c r="AD929" i="33" s="1"/>
  <c r="Z1045" i="33"/>
  <c r="W821" i="33"/>
  <c r="Z178" i="33"/>
  <c r="AA178" i="33" s="1"/>
  <c r="Z234" i="33"/>
  <c r="AA234" i="33" s="1"/>
  <c r="AD234" i="33" s="1"/>
  <c r="Y45" i="33"/>
  <c r="Z45" i="33" s="1"/>
  <c r="X307" i="33"/>
  <c r="W312" i="33"/>
  <c r="X312" i="33" s="1"/>
  <c r="Z480" i="33"/>
  <c r="X537" i="33"/>
  <c r="Z62" i="33"/>
  <c r="X91" i="33"/>
  <c r="Y91" i="33" s="1"/>
  <c r="X344" i="33"/>
  <c r="AA388" i="33"/>
  <c r="AD388" i="33" s="1"/>
  <c r="Y48" i="33"/>
  <c r="X85" i="33"/>
  <c r="Y85" i="33" s="1"/>
  <c r="AA374" i="33"/>
  <c r="AD374" i="33" s="1"/>
  <c r="W568" i="33"/>
  <c r="X568" i="33" s="1"/>
  <c r="AE98" i="33"/>
  <c r="Z142" i="33"/>
  <c r="AA142" i="33" s="1"/>
  <c r="Z206" i="33"/>
  <c r="AA206" i="33" s="1"/>
  <c r="Z298" i="33"/>
  <c r="Y36" i="33"/>
  <c r="Z36" i="33" s="1"/>
  <c r="Y61" i="33"/>
  <c r="Z61" i="33" s="1"/>
  <c r="AA61" i="33" s="1"/>
  <c r="W95" i="33"/>
  <c r="W115" i="33"/>
  <c r="W135" i="33"/>
  <c r="W159" i="33"/>
  <c r="X159" i="33" s="1"/>
  <c r="W179" i="33"/>
  <c r="W203" i="33"/>
  <c r="X203" i="33" s="1"/>
  <c r="W223" i="33"/>
  <c r="W243" i="33"/>
  <c r="X243" i="33" s="1"/>
  <c r="W263" i="33"/>
  <c r="W287" i="33"/>
  <c r="X287" i="33" s="1"/>
  <c r="W352" i="33"/>
  <c r="X352" i="33" s="1"/>
  <c r="AA414" i="33"/>
  <c r="AE414" i="33" s="1"/>
  <c r="Y42" i="33"/>
  <c r="Z42" i="33" s="1"/>
  <c r="Z67" i="33"/>
  <c r="Z89" i="33"/>
  <c r="Y328" i="33"/>
  <c r="Z328" i="33" s="1"/>
  <c r="AE453" i="33"/>
  <c r="V519" i="33"/>
  <c r="W520" i="33"/>
  <c r="X520" i="33" s="1"/>
  <c r="W604" i="33"/>
  <c r="AE64" i="33"/>
  <c r="AE257" i="33"/>
  <c r="Y340" i="33"/>
  <c r="AD407" i="33"/>
  <c r="Z432" i="33"/>
  <c r="Z501" i="33"/>
  <c r="W645" i="33"/>
  <c r="W695" i="33"/>
  <c r="X695" i="33" s="1"/>
  <c r="W749" i="33"/>
  <c r="Z968" i="33"/>
  <c r="AA968" i="33" s="1"/>
  <c r="AD968" i="33" s="1"/>
  <c r="Z543" i="33"/>
  <c r="AA543" i="33" s="1"/>
  <c r="W84" i="33"/>
  <c r="Y558" i="33"/>
  <c r="Z558" i="33" s="1"/>
  <c r="AA487" i="33"/>
  <c r="AD487" i="33" s="1"/>
  <c r="Y756" i="33"/>
  <c r="AE465" i="33"/>
  <c r="Z481" i="33"/>
  <c r="X566" i="33"/>
  <c r="Z587" i="33"/>
  <c r="AA587" i="33" s="1"/>
  <c r="Z713" i="33"/>
  <c r="AA713" i="33" s="1"/>
  <c r="Y909" i="33"/>
  <c r="Z909" i="33" s="1"/>
  <c r="Y931" i="33"/>
  <c r="Z931" i="33" s="1"/>
  <c r="Y1085" i="33"/>
  <c r="Y782" i="33"/>
  <c r="Z782" i="33" s="1"/>
  <c r="Y667" i="33"/>
  <c r="Z667" i="33" s="1"/>
  <c r="Z730" i="33"/>
  <c r="AA730" i="33" s="1"/>
  <c r="Z846" i="33"/>
  <c r="Y262" i="33"/>
  <c r="Y338" i="33"/>
  <c r="Z338" i="33" s="1"/>
  <c r="Y350" i="33"/>
  <c r="Z350" i="33" s="1"/>
  <c r="AA350" i="33" s="1"/>
  <c r="AA703" i="33"/>
  <c r="AD703" i="33" s="1"/>
  <c r="AA76" i="33"/>
  <c r="AE76" i="33" s="1"/>
  <c r="Z985" i="33"/>
  <c r="AA985" i="33" s="1"/>
  <c r="Y1086" i="33"/>
  <c r="Z1086" i="33" s="1"/>
  <c r="Y335" i="33"/>
  <c r="AE467" i="33"/>
  <c r="AA458" i="33"/>
  <c r="AE458" i="33" s="1"/>
  <c r="Y641" i="33"/>
  <c r="Z641" i="33" s="1"/>
  <c r="AD443" i="33"/>
  <c r="AA764" i="33"/>
  <c r="AD764" i="33" s="1"/>
  <c r="AD807" i="33"/>
  <c r="AA877" i="33"/>
  <c r="AD877" i="33" s="1"/>
  <c r="Y1146" i="33"/>
  <c r="Z1146" i="33" s="1"/>
  <c r="Y1253" i="33"/>
  <c r="Z1253" i="33" s="1"/>
  <c r="AD780" i="33"/>
  <c r="AA901" i="33"/>
  <c r="AD901" i="33" s="1"/>
  <c r="Y1140" i="33"/>
  <c r="Z1140" i="33" s="1"/>
  <c r="Y1351" i="33"/>
  <c r="Y675" i="33"/>
  <c r="Z675" i="33" s="1"/>
  <c r="AD824" i="33"/>
  <c r="Z1108" i="33"/>
  <c r="AA1108" i="33" s="1"/>
  <c r="Z1131" i="33"/>
  <c r="W773" i="33"/>
  <c r="Y816" i="33"/>
  <c r="Z816" i="33" s="1"/>
  <c r="W855" i="33"/>
  <c r="X855" i="33" s="1"/>
  <c r="Y855" i="33" s="1"/>
  <c r="Y1226" i="33"/>
  <c r="W1347" i="33"/>
  <c r="X1347" i="33" s="1"/>
  <c r="AD1121" i="33"/>
  <c r="Z1179" i="33"/>
  <c r="Y1305" i="33"/>
  <c r="Z1305" i="33" s="1"/>
  <c r="Z1346" i="33"/>
  <c r="AA1346" i="33" s="1"/>
  <c r="AD1346" i="33" s="1"/>
  <c r="W1541" i="33"/>
  <c r="X1541" i="33" s="1"/>
  <c r="Y1283" i="33"/>
  <c r="Z1283" i="33" s="1"/>
  <c r="Y1338" i="33"/>
  <c r="Z1515" i="33"/>
  <c r="AA1515" i="33" s="1"/>
  <c r="AD1515" i="33" s="1"/>
  <c r="AD1840" i="33"/>
  <c r="Z1523" i="33"/>
  <c r="AA1523" i="33" s="1"/>
  <c r="AD1523" i="33" s="1"/>
  <c r="X1545" i="33"/>
  <c r="X1326" i="33"/>
  <c r="Y1326" i="33" s="1"/>
  <c r="Z1326" i="33" s="1"/>
  <c r="X1457" i="33"/>
  <c r="W1552" i="33"/>
  <c r="X1552" i="33" s="1"/>
  <c r="Y1552" i="33" s="1"/>
  <c r="X1466" i="33"/>
  <c r="Z1524" i="33"/>
  <c r="AA1524" i="33" s="1"/>
  <c r="W1620" i="33"/>
  <c r="X1620" i="33" s="1"/>
  <c r="Y1660" i="33"/>
  <c r="Z1660" i="33" s="1"/>
  <c r="X1715" i="33"/>
  <c r="X1779" i="33"/>
  <c r="Y1625" i="33"/>
  <c r="Z1625" i="33" s="1"/>
  <c r="Z1768" i="33"/>
  <c r="AA1768" i="33" s="1"/>
  <c r="AD1768" i="33" s="1"/>
  <c r="X1630" i="33"/>
  <c r="X1770" i="33"/>
  <c r="X1663" i="33"/>
  <c r="X1774" i="33"/>
  <c r="Y1774" i="33" s="1"/>
  <c r="AD1848" i="33"/>
  <c r="AD1859" i="33"/>
  <c r="AD1871" i="33"/>
  <c r="W2090" i="33"/>
  <c r="Z1872" i="33"/>
  <c r="AA1872" i="33" s="1"/>
  <c r="AD1872" i="33" s="1"/>
  <c r="W2078" i="33"/>
  <c r="X2078" i="33" s="1"/>
  <c r="W2029" i="33"/>
  <c r="W2033" i="33"/>
  <c r="W2071" i="33"/>
  <c r="Z2117" i="33"/>
  <c r="AA2117" i="33" s="1"/>
  <c r="AA2128" i="33"/>
  <c r="AD2128" i="33" s="1"/>
  <c r="W2150" i="33"/>
  <c r="Z2031" i="33"/>
  <c r="AA2031" i="33" s="1"/>
  <c r="AD1915" i="33"/>
  <c r="AA2134" i="33"/>
  <c r="AD2134" i="33" s="1"/>
  <c r="X2100" i="33"/>
  <c r="Z2123" i="33"/>
  <c r="AA2123" i="33" s="1"/>
  <c r="AD2123" i="33" s="1"/>
  <c r="W2145" i="33"/>
  <c r="Z1870" i="33"/>
  <c r="AA1870" i="33" s="1"/>
  <c r="AD1870" i="33" s="1"/>
  <c r="X2086" i="33"/>
  <c r="Y2021" i="33"/>
  <c r="Z2021" i="33" s="1"/>
  <c r="Z2103" i="33"/>
  <c r="AA146" i="33"/>
  <c r="AD146" i="33" s="1"/>
  <c r="AD93" i="33"/>
  <c r="AD189" i="33"/>
  <c r="Z412" i="33"/>
  <c r="AA412" i="33" s="1"/>
  <c r="Y531" i="33"/>
  <c r="Z531" i="33" s="1"/>
  <c r="Y595" i="33"/>
  <c r="Z595" i="33" s="1"/>
  <c r="X1055" i="33"/>
  <c r="Y1055" i="33" s="1"/>
  <c r="Z1055" i="33" s="1"/>
  <c r="Z366" i="33"/>
  <c r="AA366" i="33" s="1"/>
  <c r="X1063" i="33"/>
  <c r="Y1063" i="33" s="1"/>
  <c r="AE459" i="33"/>
  <c r="AE491" i="33"/>
  <c r="AA674" i="33"/>
  <c r="AD674" i="33" s="1"/>
  <c r="AD1025" i="33"/>
  <c r="X858" i="33"/>
  <c r="Y926" i="33"/>
  <c r="Z926" i="33" s="1"/>
  <c r="Z1009" i="33"/>
  <c r="AA1009" i="33" s="1"/>
  <c r="AD1009" i="33" s="1"/>
  <c r="W789" i="33"/>
  <c r="Z1083" i="33"/>
  <c r="AA1083" i="33" s="1"/>
  <c r="X631" i="33"/>
  <c r="W829" i="33"/>
  <c r="AA1041" i="33"/>
  <c r="AD1041" i="33" s="1"/>
  <c r="X1052" i="33"/>
  <c r="Y1052" i="33" s="1"/>
  <c r="Z1052" i="33" s="1"/>
  <c r="X1076" i="33"/>
  <c r="Y1076" i="33" s="1"/>
  <c r="Z1076" i="33" s="1"/>
  <c r="X720" i="33"/>
  <c r="X784" i="33"/>
  <c r="AA818" i="33"/>
  <c r="AD818" i="33" s="1"/>
  <c r="Y834" i="33"/>
  <c r="AA1205" i="33"/>
  <c r="AD1205" i="33" s="1"/>
  <c r="X1145" i="33"/>
  <c r="Y1298" i="33"/>
  <c r="Z1298" i="33" s="1"/>
  <c r="Z1292" i="33"/>
  <c r="AA1292" i="33" s="1"/>
  <c r="AD1292" i="33" s="1"/>
  <c r="Y1306" i="33"/>
  <c r="AD1306" i="33" s="1"/>
  <c r="W1481" i="33"/>
  <c r="W1557" i="33"/>
  <c r="AD1308" i="33"/>
  <c r="Y1377" i="33"/>
  <c r="X1219" i="33"/>
  <c r="X1360" i="33"/>
  <c r="Y1360" i="33" s="1"/>
  <c r="Z1360" i="33" s="1"/>
  <c r="W1379" i="33"/>
  <c r="X1379" i="33" s="1"/>
  <c r="W1419" i="33"/>
  <c r="X1419" i="33" s="1"/>
  <c r="Y1419" i="33" s="1"/>
  <c r="Y1662" i="33"/>
  <c r="X1329" i="33"/>
  <c r="AA1487" i="33"/>
  <c r="AD1487" i="33" s="1"/>
  <c r="W1762" i="33"/>
  <c r="X1762" i="33" s="1"/>
  <c r="Y1762" i="33" s="1"/>
  <c r="Y1416" i="33"/>
  <c r="Z1416" i="33" s="1"/>
  <c r="X1532" i="33"/>
  <c r="Y1532" i="33" s="1"/>
  <c r="Z1532" i="33" s="1"/>
  <c r="W1597" i="33"/>
  <c r="X1597" i="33" s="1"/>
  <c r="X1643" i="33"/>
  <c r="X1731" i="33"/>
  <c r="X1795" i="33"/>
  <c r="Y1633" i="33"/>
  <c r="Z1633" i="33" s="1"/>
  <c r="Z1743" i="33"/>
  <c r="AA1743" i="33" s="1"/>
  <c r="Z1659" i="33"/>
  <c r="X1752" i="33"/>
  <c r="Y1752" i="33" s="1"/>
  <c r="Y1793" i="33"/>
  <c r="Z1793" i="33" s="1"/>
  <c r="Y1672" i="33"/>
  <c r="Z1735" i="33"/>
  <c r="AA1735" i="33" s="1"/>
  <c r="Y1776" i="33"/>
  <c r="Z1776" i="33" s="1"/>
  <c r="X1764" i="33"/>
  <c r="AA1827" i="33"/>
  <c r="AD1827" i="33" s="1"/>
  <c r="Y1999" i="33"/>
  <c r="Z1999" i="33" s="1"/>
  <c r="AA1999" i="33" s="1"/>
  <c r="Y2017" i="33"/>
  <c r="Y2095" i="33"/>
  <c r="Z2095" i="33" s="1"/>
  <c r="W2002" i="33"/>
  <c r="X2002" i="33" s="1"/>
  <c r="Y2091" i="33"/>
  <c r="X2077" i="33"/>
  <c r="W2104" i="33"/>
  <c r="W2054" i="33"/>
  <c r="Y1744" i="33"/>
  <c r="Z1744" i="33" s="1"/>
  <c r="AA1836" i="33"/>
  <c r="AD1836" i="33" s="1"/>
  <c r="Z1858" i="33"/>
  <c r="AA1858" i="33" s="1"/>
  <c r="W1997" i="33"/>
  <c r="AD1925" i="33"/>
  <c r="AD2127" i="33"/>
  <c r="AE406" i="33"/>
  <c r="AD365" i="33"/>
  <c r="Z375" i="33"/>
  <c r="AA375" i="33" s="1"/>
  <c r="AD463" i="33"/>
  <c r="AD141" i="33"/>
  <c r="AA305" i="33"/>
  <c r="AD305" i="33" s="1"/>
  <c r="Y992" i="33"/>
  <c r="AA435" i="33"/>
  <c r="AE435" i="33" s="1"/>
  <c r="AE370" i="33"/>
  <c r="X539" i="33"/>
  <c r="Y650" i="33"/>
  <c r="Z650" i="33" s="1"/>
  <c r="W676" i="33"/>
  <c r="X676" i="33" s="1"/>
  <c r="Y676" i="33" s="1"/>
  <c r="AD1381" i="33"/>
  <c r="Y1165" i="33"/>
  <c r="Z1165" i="33" s="1"/>
  <c r="Y1207" i="33"/>
  <c r="Z1207" i="33" s="1"/>
  <c r="AA1207" i="33" s="1"/>
  <c r="W741" i="33"/>
  <c r="X741" i="33" s="1"/>
  <c r="X802" i="33"/>
  <c r="W805" i="33"/>
  <c r="X805" i="33" s="1"/>
  <c r="X898" i="33"/>
  <c r="Y898" i="33" s="1"/>
  <c r="Z898" i="33" s="1"/>
  <c r="W919" i="33"/>
  <c r="Y939" i="33"/>
  <c r="Z939" i="33" s="1"/>
  <c r="AA939" i="33" s="1"/>
  <c r="Z1154" i="33"/>
  <c r="AA1154" i="33" s="1"/>
  <c r="Z1220" i="33"/>
  <c r="AA1220" i="33" s="1"/>
  <c r="AD1220" i="33" s="1"/>
  <c r="X1162" i="33"/>
  <c r="X1293" i="33"/>
  <c r="X1313" i="33"/>
  <c r="AD1499" i="33"/>
  <c r="W1549" i="33"/>
  <c r="X1549" i="33" s="1"/>
  <c r="X1394" i="33"/>
  <c r="Y1300" i="33"/>
  <c r="Y1325" i="33"/>
  <c r="AD1345" i="33"/>
  <c r="Y1402" i="33"/>
  <c r="Z1420" i="33"/>
  <c r="AA1420" i="33" s="1"/>
  <c r="Y1463" i="33"/>
  <c r="Z1463" i="33" s="1"/>
  <c r="Y1321" i="33"/>
  <c r="Z1321" i="33" s="1"/>
  <c r="X1417" i="33"/>
  <c r="Y1495" i="33"/>
  <c r="Z1495" i="33" s="1"/>
  <c r="W1594" i="33"/>
  <c r="AA1686" i="33"/>
  <c r="AD1686" i="33" s="1"/>
  <c r="Z1575" i="33"/>
  <c r="AA1575" i="33" s="1"/>
  <c r="AD1575" i="33" s="1"/>
  <c r="X1604" i="33"/>
  <c r="Z1724" i="33"/>
  <c r="AA1724" i="33" s="1"/>
  <c r="AD1724" i="33" s="1"/>
  <c r="Z1553" i="33"/>
  <c r="AA1553" i="33" s="1"/>
  <c r="AD1553" i="33" s="1"/>
  <c r="Z1654" i="33"/>
  <c r="AA1654" i="33" s="1"/>
  <c r="X1569" i="33"/>
  <c r="W1585" i="33"/>
  <c r="W1817" i="33"/>
  <c r="Y1799" i="33"/>
  <c r="Z1799" i="33" s="1"/>
  <c r="Z1757" i="33"/>
  <c r="AA1757" i="33" s="1"/>
  <c r="AD1757" i="33" s="1"/>
  <c r="X1736" i="33"/>
  <c r="Y1777" i="33"/>
  <c r="Y1760" i="33"/>
  <c r="Z1760" i="33" s="1"/>
  <c r="AD1837" i="33"/>
  <c r="AD1852" i="33"/>
  <c r="Z1742" i="33"/>
  <c r="AA1742" i="33" s="1"/>
  <c r="AD1742" i="33" s="1"/>
  <c r="X1808" i="33"/>
  <c r="AD1890" i="33"/>
  <c r="AA1921" i="33"/>
  <c r="AD1921" i="33" s="1"/>
  <c r="W2050" i="33"/>
  <c r="X2050" i="33" s="1"/>
  <c r="X2013" i="33"/>
  <c r="Y2045" i="33"/>
  <c r="Z2069" i="33"/>
  <c r="AA2069" i="33" s="1"/>
  <c r="AD2069" i="33" s="1"/>
  <c r="Y2009" i="33"/>
  <c r="Z2009" i="33" s="1"/>
  <c r="AA2009" i="33" s="1"/>
  <c r="Y2076" i="33"/>
  <c r="Y2083" i="33"/>
  <c r="Z2083" i="33" s="1"/>
  <c r="AA2083" i="33" s="1"/>
  <c r="W2105" i="33"/>
  <c r="X1677" i="33"/>
  <c r="Y1677" i="33" s="1"/>
  <c r="Z1677" i="33" s="1"/>
  <c r="AD1918" i="33"/>
  <c r="Z2035" i="33"/>
  <c r="AA238" i="33"/>
  <c r="AD238" i="33" s="1"/>
  <c r="AA138" i="33"/>
  <c r="AE138" i="33" s="1"/>
  <c r="AE411" i="33"/>
  <c r="AA450" i="33"/>
  <c r="AD450" i="33" s="1"/>
  <c r="AA346" i="33"/>
  <c r="AE346" i="33" s="1"/>
  <c r="AA97" i="33"/>
  <c r="AE97" i="33" s="1"/>
  <c r="AD221" i="33"/>
  <c r="X1079" i="33"/>
  <c r="Y1079" i="33" s="1"/>
  <c r="AE492" i="33"/>
  <c r="AD719" i="33"/>
  <c r="W545" i="33"/>
  <c r="X545" i="33" s="1"/>
  <c r="X557" i="33"/>
  <c r="Y557" i="33" s="1"/>
  <c r="Y573" i="33"/>
  <c r="Z573" i="33" s="1"/>
  <c r="W609" i="33"/>
  <c r="X621" i="33"/>
  <c r="Y621" i="33" s="1"/>
  <c r="Z621" i="33" s="1"/>
  <c r="X673" i="33"/>
  <c r="Y673" i="33" s="1"/>
  <c r="Y527" i="33"/>
  <c r="Z527" i="33" s="1"/>
  <c r="AA527" i="33" s="1"/>
  <c r="Y80" i="33"/>
  <c r="AD460" i="33"/>
  <c r="W1178" i="33"/>
  <c r="Z1229" i="33"/>
  <c r="AA1229" i="33" s="1"/>
  <c r="Y1389" i="33"/>
  <c r="Z1389" i="33" s="1"/>
  <c r="Z1120" i="33"/>
  <c r="AA1120" i="33" s="1"/>
  <c r="AA1232" i="33"/>
  <c r="AD1232" i="33" s="1"/>
  <c r="X794" i="33"/>
  <c r="Z912" i="33"/>
  <c r="AA1046" i="33"/>
  <c r="AD1046" i="33" s="1"/>
  <c r="AA1062" i="33"/>
  <c r="AD1062" i="33" s="1"/>
  <c r="Z1202" i="33"/>
  <c r="AA1202" i="33" s="1"/>
  <c r="Y1263" i="33"/>
  <c r="Z1263" i="33" s="1"/>
  <c r="AA702" i="33"/>
  <c r="AD702" i="33" s="1"/>
  <c r="Y851" i="33"/>
  <c r="Z851" i="33" s="1"/>
  <c r="Y866" i="33"/>
  <c r="Z882" i="33"/>
  <c r="AA988" i="33"/>
  <c r="AD988" i="33" s="1"/>
  <c r="W1190" i="33"/>
  <c r="Y1264" i="33"/>
  <c r="Z1264" i="33" s="1"/>
  <c r="W1467" i="33"/>
  <c r="X1467" i="33" s="1"/>
  <c r="W1238" i="33"/>
  <c r="X1238" i="33" s="1"/>
  <c r="W1302" i="33"/>
  <c r="X1302" i="33" s="1"/>
  <c r="W1437" i="33"/>
  <c r="X1437" i="33" s="1"/>
  <c r="AA1348" i="33"/>
  <c r="AD1348" i="33" s="1"/>
  <c r="AA1373" i="33"/>
  <c r="AD1373" i="33" s="1"/>
  <c r="Y1275" i="33"/>
  <c r="Z1275" i="33" s="1"/>
  <c r="X1343" i="33"/>
  <c r="Y1343" i="33" s="1"/>
  <c r="Y1336" i="33"/>
  <c r="Z1336" i="33" s="1"/>
  <c r="W1595" i="33"/>
  <c r="X1595" i="33" s="1"/>
  <c r="X1358" i="33"/>
  <c r="AA1614" i="33"/>
  <c r="AD1614" i="33" s="1"/>
  <c r="W1698" i="33"/>
  <c r="Y1750" i="33"/>
  <c r="Z1750" i="33" s="1"/>
  <c r="W1556" i="33"/>
  <c r="X1556" i="33" s="1"/>
  <c r="Y1702" i="33"/>
  <c r="W1690" i="33"/>
  <c r="X1690" i="33" s="1"/>
  <c r="AA1653" i="33"/>
  <c r="AD1653" i="33" s="1"/>
  <c r="X1763" i="33"/>
  <c r="X1648" i="33"/>
  <c r="Y1648" i="33" s="1"/>
  <c r="Z1648" i="33" s="1"/>
  <c r="X1810" i="33"/>
  <c r="Y1670" i="33"/>
  <c r="Z1670" i="33" s="1"/>
  <c r="X1784" i="33"/>
  <c r="AA1193" i="33"/>
  <c r="AD1193" i="33" s="1"/>
  <c r="AA1518" i="33"/>
  <c r="AD1518" i="33" s="1"/>
  <c r="Y1465" i="33"/>
  <c r="Z1685" i="33"/>
  <c r="X1693" i="33"/>
  <c r="X1640" i="33"/>
  <c r="Y1640" i="33" s="1"/>
  <c r="Z1640" i="33" s="1"/>
  <c r="X1261" i="33"/>
  <c r="Y1516" i="33"/>
  <c r="AD1675" i="33"/>
  <c r="AD1865" i="33"/>
  <c r="AA861" i="33"/>
  <c r="AD861" i="33" s="1"/>
  <c r="AD1260" i="33"/>
  <c r="AA1461" i="33"/>
  <c r="AD1461" i="33" s="1"/>
  <c r="AA1375" i="33"/>
  <c r="AD1375" i="33" s="1"/>
  <c r="AA1513" i="33"/>
  <c r="AD1513" i="33" s="1"/>
  <c r="Z1600" i="33"/>
  <c r="AA1600" i="33" s="1"/>
  <c r="AD1600" i="33" s="1"/>
  <c r="AA989" i="33"/>
  <c r="AD989" i="33" s="1"/>
  <c r="AA822" i="33"/>
  <c r="AD822" i="33" s="1"/>
  <c r="Y978" i="33"/>
  <c r="AA1406" i="33"/>
  <c r="AD1406" i="33" s="1"/>
  <c r="Y1370" i="33"/>
  <c r="AD1510" i="33"/>
  <c r="AA1782" i="33"/>
  <c r="AD1782" i="33" s="1"/>
  <c r="AA1691" i="33"/>
  <c r="AD1691" i="33" s="1"/>
  <c r="AA1906" i="33"/>
  <c r="AD1906" i="33" s="1"/>
  <c r="Y902" i="33"/>
  <c r="Y1030" i="33"/>
  <c r="Z1030" i="33" s="1"/>
  <c r="AA1484" i="33"/>
  <c r="AD1484" i="33" s="1"/>
  <c r="Z1568" i="33"/>
  <c r="AA1568" i="33" s="1"/>
  <c r="AD1568" i="33" s="1"/>
  <c r="AA1785" i="33"/>
  <c r="AD1785" i="33" s="1"/>
  <c r="Z2056" i="33"/>
  <c r="Y126" i="33"/>
  <c r="Z126" i="33" s="1"/>
  <c r="Y190" i="33"/>
  <c r="Z190" i="33" s="1"/>
  <c r="Y254" i="33"/>
  <c r="Z254" i="33" s="1"/>
  <c r="AA254" i="33" s="1"/>
  <c r="Y310" i="33"/>
  <c r="Z310" i="33" s="1"/>
  <c r="Y154" i="33"/>
  <c r="Y218" i="33"/>
  <c r="Y282" i="33"/>
  <c r="Z282" i="33" s="1"/>
  <c r="AA150" i="33"/>
  <c r="AD150" i="33" s="1"/>
  <c r="AA278" i="33"/>
  <c r="AE278" i="33" s="1"/>
  <c r="AD76" i="33"/>
  <c r="W336" i="33"/>
  <c r="W553" i="33"/>
  <c r="Z368" i="33"/>
  <c r="W580" i="33"/>
  <c r="W733" i="33"/>
  <c r="Y322" i="33"/>
  <c r="Z322" i="33" s="1"/>
  <c r="W692" i="33"/>
  <c r="Y654" i="33"/>
  <c r="Y736" i="33"/>
  <c r="Z736" i="33" s="1"/>
  <c r="AA736" i="33" s="1"/>
  <c r="AD736" i="33" s="1"/>
  <c r="W327" i="33"/>
  <c r="X327" i="33" s="1"/>
  <c r="AD477" i="33"/>
  <c r="X562" i="33"/>
  <c r="Y562" i="33" s="1"/>
  <c r="Z562" i="33" s="1"/>
  <c r="W689" i="33"/>
  <c r="Z393" i="33"/>
  <c r="AA425" i="33"/>
  <c r="AD425" i="33" s="1"/>
  <c r="Y700" i="33"/>
  <c r="Z700" i="33" s="1"/>
  <c r="Y1029" i="33"/>
  <c r="W311" i="33"/>
  <c r="W337" i="33"/>
  <c r="X337" i="33" s="1"/>
  <c r="AA417" i="33"/>
  <c r="AD417" i="33" s="1"/>
  <c r="Z397" i="33"/>
  <c r="Y360" i="33"/>
  <c r="Z360" i="33" s="1"/>
  <c r="AE423" i="33"/>
  <c r="W54" i="33"/>
  <c r="Y25" i="33"/>
  <c r="AE437" i="33"/>
  <c r="Z767" i="33"/>
  <c r="Z1024" i="33"/>
  <c r="AA1024" i="33" s="1"/>
  <c r="AD1024" i="33" s="1"/>
  <c r="W584" i="33"/>
  <c r="Y611" i="33"/>
  <c r="Z611" i="33" s="1"/>
  <c r="W536" i="33"/>
  <c r="AA371" i="33"/>
  <c r="AD371" i="33" s="1"/>
  <c r="Z401" i="33"/>
  <c r="AA401" i="33" s="1"/>
  <c r="Z493" i="33"/>
  <c r="Z583" i="33"/>
  <c r="AA583" i="33" s="1"/>
  <c r="X522" i="33"/>
  <c r="AD394" i="33"/>
  <c r="AA500" i="33"/>
  <c r="AE500" i="33" s="1"/>
  <c r="Y598" i="33"/>
  <c r="Z598" i="33" s="1"/>
  <c r="Z745" i="33"/>
  <c r="W935" i="33"/>
  <c r="X935" i="33" s="1"/>
  <c r="Y935" i="33" s="1"/>
  <c r="Z1125" i="33"/>
  <c r="AD1188" i="33"/>
  <c r="Y34" i="33"/>
  <c r="Z34" i="33" s="1"/>
  <c r="Y59" i="33"/>
  <c r="Z59" i="33" s="1"/>
  <c r="Z66" i="33"/>
  <c r="Y307" i="33"/>
  <c r="Z307" i="33" s="1"/>
  <c r="X569" i="33"/>
  <c r="Y696" i="33"/>
  <c r="Z696" i="33" s="1"/>
  <c r="AA78" i="33"/>
  <c r="AD78" i="33" s="1"/>
  <c r="Z404" i="33"/>
  <c r="AA404" i="33" s="1"/>
  <c r="X58" i="33"/>
  <c r="Y58" i="33" s="1"/>
  <c r="Y344" i="33"/>
  <c r="Z400" i="33"/>
  <c r="Z512" i="33"/>
  <c r="AA512" i="33" s="1"/>
  <c r="AD512" i="33" s="1"/>
  <c r="Y532" i="33"/>
  <c r="Z596" i="33"/>
  <c r="Z656" i="33"/>
  <c r="AA656" i="33" s="1"/>
  <c r="Z710" i="33"/>
  <c r="Z210" i="33"/>
  <c r="AA210" i="33" s="1"/>
  <c r="Z274" i="33"/>
  <c r="AE158" i="33"/>
  <c r="Z302" i="33"/>
  <c r="Z106" i="33"/>
  <c r="AA106" i="33" s="1"/>
  <c r="Z170" i="33"/>
  <c r="AA170" i="33" s="1"/>
  <c r="Z55" i="33"/>
  <c r="W99" i="33"/>
  <c r="W123" i="33"/>
  <c r="X123" i="33" s="1"/>
  <c r="W139" i="33"/>
  <c r="X139" i="33" s="1"/>
  <c r="W163" i="33"/>
  <c r="X163" i="33" s="1"/>
  <c r="W183" i="33"/>
  <c r="X183" i="33" s="1"/>
  <c r="W207" i="33"/>
  <c r="X207" i="33" s="1"/>
  <c r="W227" i="33"/>
  <c r="X227" i="33" s="1"/>
  <c r="W247" i="33"/>
  <c r="X247" i="33" s="1"/>
  <c r="W271" i="33"/>
  <c r="X271" i="33" s="1"/>
  <c r="W291" i="33"/>
  <c r="X291" i="33" s="1"/>
  <c r="Z358" i="33"/>
  <c r="AA358" i="33" s="1"/>
  <c r="W652" i="33"/>
  <c r="X38" i="33"/>
  <c r="Z334" i="33"/>
  <c r="AA334" i="33" s="1"/>
  <c r="Z14" i="33"/>
  <c r="Z32" i="33"/>
  <c r="AA32" i="33" s="1"/>
  <c r="AD32" i="33" s="1"/>
  <c r="Z57" i="33"/>
  <c r="W65" i="33"/>
  <c r="X65" i="33" s="1"/>
  <c r="AE177" i="33"/>
  <c r="AE241" i="33"/>
  <c r="Y367" i="33"/>
  <c r="AA385" i="33"/>
  <c r="AD385" i="33" s="1"/>
  <c r="W661" i="33"/>
  <c r="W1047" i="33"/>
  <c r="AD543" i="33"/>
  <c r="Y579" i="33"/>
  <c r="W879" i="33"/>
  <c r="W600" i="33"/>
  <c r="AA376" i="33"/>
  <c r="AD376" i="33" s="1"/>
  <c r="Z461" i="33"/>
  <c r="W544" i="33"/>
  <c r="W576" i="33"/>
  <c r="W608" i="33"/>
  <c r="X608" i="33" s="1"/>
  <c r="Z896" i="33"/>
  <c r="AA896" i="33" s="1"/>
  <c r="X586" i="33"/>
  <c r="Z433" i="33"/>
  <c r="Z497" i="33"/>
  <c r="AA497" i="33" s="1"/>
  <c r="AE497" i="33" s="1"/>
  <c r="W975" i="33"/>
  <c r="X975" i="33" s="1"/>
  <c r="Z856" i="33"/>
  <c r="AA856" i="33" s="1"/>
  <c r="Y1069" i="33"/>
  <c r="W1118" i="33"/>
  <c r="X1118" i="33" s="1"/>
  <c r="Y1372" i="33"/>
  <c r="Z1372" i="33" s="1"/>
  <c r="Y683" i="33"/>
  <c r="Z747" i="33"/>
  <c r="AA747" i="33" s="1"/>
  <c r="Z808" i="33"/>
  <c r="AA808" i="33" s="1"/>
  <c r="AD808" i="33" s="1"/>
  <c r="AD893" i="33"/>
  <c r="AD158" i="33"/>
  <c r="Y294" i="33"/>
  <c r="AA72" i="33"/>
  <c r="AE72" i="33" s="1"/>
  <c r="AD783" i="33"/>
  <c r="X538" i="33"/>
  <c r="AA857" i="33"/>
  <c r="AD857" i="33" s="1"/>
  <c r="Z911" i="33"/>
  <c r="Z1048" i="33"/>
  <c r="Z1088" i="33"/>
  <c r="AA1088" i="33" s="1"/>
  <c r="Y922" i="33"/>
  <c r="Z922" i="33" s="1"/>
  <c r="AD1304" i="33"/>
  <c r="Y869" i="33"/>
  <c r="Z869" i="33" s="1"/>
  <c r="Y1271" i="33"/>
  <c r="Z1271" i="33" s="1"/>
  <c r="Y691" i="33"/>
  <c r="AD832" i="33"/>
  <c r="Z843" i="33"/>
  <c r="AA843" i="33" s="1"/>
  <c r="W927" i="33"/>
  <c r="X927" i="33" s="1"/>
  <c r="Y948" i="33"/>
  <c r="AA1131" i="33"/>
  <c r="Y1166" i="33"/>
  <c r="Z1166" i="33" s="1"/>
  <c r="W1307" i="33"/>
  <c r="X1307" i="33" s="1"/>
  <c r="AA956" i="33"/>
  <c r="AD956" i="33" s="1"/>
  <c r="Y1036" i="33"/>
  <c r="Z1036" i="33" s="1"/>
  <c r="AA1036" i="33" s="1"/>
  <c r="Z1147" i="33"/>
  <c r="AA1147" i="33" s="1"/>
  <c r="Y1170" i="33"/>
  <c r="Y1153" i="33"/>
  <c r="Z1153" i="33" s="1"/>
  <c r="AA1179" i="33"/>
  <c r="Z1280" i="33"/>
  <c r="AA1280" i="33" s="1"/>
  <c r="W1555" i="33"/>
  <c r="W1288" i="33"/>
  <c r="X1288" i="33" s="1"/>
  <c r="Y1545" i="33"/>
  <c r="X1344" i="33"/>
  <c r="W1607" i="33"/>
  <c r="W1624" i="33"/>
  <c r="W1797" i="33"/>
  <c r="W1628" i="33"/>
  <c r="X1628" i="33" s="1"/>
  <c r="Y1727" i="33"/>
  <c r="Z1727" i="33" s="1"/>
  <c r="Y1791" i="33"/>
  <c r="Z1791" i="33" s="1"/>
  <c r="AA1791" i="33" s="1"/>
  <c r="Z1745" i="33"/>
  <c r="AA1745" i="33" s="1"/>
  <c r="X1706" i="33"/>
  <c r="Y1792" i="33"/>
  <c r="Z1792" i="33" s="1"/>
  <c r="Z1847" i="33"/>
  <c r="AA1847" i="33" s="1"/>
  <c r="Z1853" i="33"/>
  <c r="AA1853" i="33" s="1"/>
  <c r="W1813" i="33"/>
  <c r="Y1998" i="33"/>
  <c r="W2085" i="33"/>
  <c r="W2081" i="33"/>
  <c r="W2148" i="33"/>
  <c r="X2148" i="33" s="1"/>
  <c r="W2038" i="33"/>
  <c r="W2025" i="33"/>
  <c r="X2025" i="33" s="1"/>
  <c r="Y1996" i="33"/>
  <c r="Z1996" i="33" s="1"/>
  <c r="AA270" i="33"/>
  <c r="AE270" i="33" s="1"/>
  <c r="AE101" i="33"/>
  <c r="AA225" i="33"/>
  <c r="AD225" i="33" s="1"/>
  <c r="AD423" i="33"/>
  <c r="AA704" i="33"/>
  <c r="AD704" i="33" s="1"/>
  <c r="W556" i="33"/>
  <c r="W620" i="33"/>
  <c r="X620" i="33" s="1"/>
  <c r="Y646" i="33"/>
  <c r="W672" i="33"/>
  <c r="W681" i="33"/>
  <c r="W88" i="33"/>
  <c r="X88" i="33" s="1"/>
  <c r="W339" i="33"/>
  <c r="X339" i="33" s="1"/>
  <c r="W355" i="33"/>
  <c r="X355" i="33" s="1"/>
  <c r="Y355" i="33" s="1"/>
  <c r="AD1119" i="33"/>
  <c r="W797" i="33"/>
  <c r="AA891" i="33"/>
  <c r="AD891" i="33" s="1"/>
  <c r="AA976" i="33"/>
  <c r="AD976" i="33" s="1"/>
  <c r="Y1068" i="33"/>
  <c r="Y1114" i="33"/>
  <c r="Z1114" i="33" s="1"/>
  <c r="W837" i="33"/>
  <c r="X837" i="33" s="1"/>
  <c r="Z853" i="33"/>
  <c r="AA924" i="33"/>
  <c r="AD924" i="33" s="1"/>
  <c r="AA971" i="33"/>
  <c r="AD971" i="33" s="1"/>
  <c r="Z1226" i="33"/>
  <c r="AA1226" i="33" s="1"/>
  <c r="Y1155" i="33"/>
  <c r="Y1277" i="33"/>
  <c r="Z1277" i="33" s="1"/>
  <c r="Z1438" i="33"/>
  <c r="AA1438" i="33" s="1"/>
  <c r="X1266" i="33"/>
  <c r="Y1266" i="33" s="1"/>
  <c r="Z1266" i="33" s="1"/>
  <c r="W1282" i="33"/>
  <c r="X1282" i="33" s="1"/>
  <c r="Y1282" i="33" s="1"/>
  <c r="W1391" i="33"/>
  <c r="AD1396" i="33"/>
  <c r="Y1407" i="33"/>
  <c r="Y1259" i="33"/>
  <c r="Z1259" i="33" s="1"/>
  <c r="X1469" i="33"/>
  <c r="Y1469" i="33" s="1"/>
  <c r="Z1469" i="33" s="1"/>
  <c r="W1559" i="33"/>
  <c r="X1559" i="33" s="1"/>
  <c r="X1422" i="33"/>
  <c r="Y1422" i="33" s="1"/>
  <c r="Z1422" i="33" s="1"/>
  <c r="W1778" i="33"/>
  <c r="AA1661" i="33"/>
  <c r="AD1661" i="33" s="1"/>
  <c r="Y1643" i="33"/>
  <c r="Z1643" i="33" s="1"/>
  <c r="AA1705" i="33"/>
  <c r="AD1705" i="33" s="1"/>
  <c r="AD1613" i="33"/>
  <c r="Y1712" i="33"/>
  <c r="Y1739" i="33"/>
  <c r="Z1739" i="33" s="1"/>
  <c r="X1826" i="33"/>
  <c r="W2011" i="33"/>
  <c r="W2007" i="33"/>
  <c r="W2043" i="33"/>
  <c r="X2043" i="33" s="1"/>
  <c r="Y2043" i="33" s="1"/>
  <c r="Y2087" i="33"/>
  <c r="Z2130" i="33"/>
  <c r="AA2130" i="33" s="1"/>
  <c r="Z2124" i="33"/>
  <c r="AA2124" i="33" s="1"/>
  <c r="X1786" i="33"/>
  <c r="Y1820" i="33"/>
  <c r="AD186" i="33"/>
  <c r="Y166" i="33"/>
  <c r="AA68" i="33"/>
  <c r="AD68" i="33" s="1"/>
  <c r="AE498" i="33"/>
  <c r="AD435" i="33"/>
  <c r="W601" i="33"/>
  <c r="AD456" i="33"/>
  <c r="Z761" i="33"/>
  <c r="Y79" i="33"/>
  <c r="AA421" i="33"/>
  <c r="AE421" i="33" s="1"/>
  <c r="W549" i="33"/>
  <c r="X582" i="33"/>
  <c r="Y582" i="33" s="1"/>
  <c r="W644" i="33"/>
  <c r="X644" i="33" s="1"/>
  <c r="W685" i="33"/>
  <c r="Y732" i="33"/>
  <c r="Y961" i="33"/>
  <c r="Z961" i="33" s="1"/>
  <c r="AA785" i="33"/>
  <c r="AD785" i="33" s="1"/>
  <c r="Y754" i="33"/>
  <c r="AA997" i="33"/>
  <c r="AD997" i="33" s="1"/>
  <c r="Z810" i="33"/>
  <c r="AA810" i="33" s="1"/>
  <c r="Z840" i="33"/>
  <c r="AA840" i="33" s="1"/>
  <c r="AD840" i="33" s="1"/>
  <c r="Z916" i="33"/>
  <c r="AA916" i="33" s="1"/>
  <c r="Z947" i="33"/>
  <c r="AA947" i="33" s="1"/>
  <c r="AD947" i="33" s="1"/>
  <c r="AA987" i="33"/>
  <c r="AD987" i="33" s="1"/>
  <c r="Z1217" i="33"/>
  <c r="AA1217" i="33" s="1"/>
  <c r="AD1217" i="33" s="1"/>
  <c r="Z870" i="33"/>
  <c r="AA870" i="33" s="1"/>
  <c r="Z949" i="33"/>
  <c r="AA949" i="33" s="1"/>
  <c r="Y1186" i="33"/>
  <c r="Y1116" i="33"/>
  <c r="Z1116" i="33" s="1"/>
  <c r="Z1507" i="33"/>
  <c r="Y1172" i="33"/>
  <c r="Z1241" i="33"/>
  <c r="Z1227" i="33"/>
  <c r="AA1227" i="33" s="1"/>
  <c r="Z1503" i="33"/>
  <c r="AA1503" i="33" s="1"/>
  <c r="W1589" i="33"/>
  <c r="AD1268" i="33"/>
  <c r="X1475" i="33"/>
  <c r="AD1405" i="33"/>
  <c r="Y1440" i="33"/>
  <c r="Z1440" i="33" s="1"/>
  <c r="AA1440" i="33" s="1"/>
  <c r="Z1841" i="33"/>
  <c r="Y1417" i="33"/>
  <c r="X1442" i="33"/>
  <c r="X1408" i="33"/>
  <c r="Y1408" i="33" s="1"/>
  <c r="Z1408" i="33" s="1"/>
  <c r="W1471" i="33"/>
  <c r="X1471" i="33" s="1"/>
  <c r="W1533" i="33"/>
  <c r="X1533" i="33" s="1"/>
  <c r="Y1533" i="33" s="1"/>
  <c r="W1794" i="33"/>
  <c r="W1451" i="33"/>
  <c r="X1451" i="33" s="1"/>
  <c r="W1526" i="33"/>
  <c r="X1526" i="33" s="1"/>
  <c r="Y1526" i="33" s="1"/>
  <c r="Z1664" i="33"/>
  <c r="AA1664" i="33" s="1"/>
  <c r="AD1664" i="33" s="1"/>
  <c r="Y1593" i="33"/>
  <c r="Z1788" i="33"/>
  <c r="AA1788" i="33" s="1"/>
  <c r="X1602" i="33"/>
  <c r="Z1753" i="33"/>
  <c r="W1601" i="33"/>
  <c r="X1601" i="33" s="1"/>
  <c r="Y1824" i="33"/>
  <c r="Z1824" i="33" s="1"/>
  <c r="AA1709" i="33"/>
  <c r="AD1709" i="33" s="1"/>
  <c r="AA1773" i="33"/>
  <c r="AD1773" i="33" s="1"/>
  <c r="AA1651" i="33"/>
  <c r="AD1651" i="33" s="1"/>
  <c r="Y2052" i="33"/>
  <c r="Z2052" i="33" s="1"/>
  <c r="Z1655" i="33"/>
  <c r="Y1696" i="33"/>
  <c r="Z1696" i="33" s="1"/>
  <c r="X1783" i="33"/>
  <c r="X1638" i="33"/>
  <c r="AD1898" i="33"/>
  <c r="X2003" i="33"/>
  <c r="Y2013" i="33"/>
  <c r="Z2079" i="33"/>
  <c r="X2067" i="33"/>
  <c r="Z2126" i="33"/>
  <c r="AA2126" i="33" s="1"/>
  <c r="Z2125" i="33"/>
  <c r="AA2125" i="33" s="1"/>
  <c r="Z1707" i="33"/>
  <c r="X2012" i="33"/>
  <c r="W2024" i="33"/>
  <c r="X2063" i="33"/>
  <c r="X2065" i="33"/>
  <c r="Y2065" i="33" s="1"/>
  <c r="Z2065" i="33" s="1"/>
  <c r="AA2035" i="33"/>
  <c r="W2093" i="33"/>
  <c r="X2093" i="33" s="1"/>
  <c r="AA114" i="33"/>
  <c r="AD114" i="33" s="1"/>
  <c r="AA202" i="33"/>
  <c r="AE202" i="33" s="1"/>
  <c r="AD431" i="33"/>
  <c r="AA113" i="33"/>
  <c r="AD113" i="33" s="1"/>
  <c r="Y711" i="33"/>
  <c r="Z711" i="33" s="1"/>
  <c r="AA815" i="33"/>
  <c r="AD815" i="33" s="1"/>
  <c r="W613" i="33"/>
  <c r="AE471" i="33"/>
  <c r="W529" i="33"/>
  <c r="X529" i="33" s="1"/>
  <c r="W593" i="33"/>
  <c r="AA634" i="33"/>
  <c r="AD634" i="33" s="1"/>
  <c r="AA801" i="33"/>
  <c r="AD801" i="33" s="1"/>
  <c r="AE371" i="33"/>
  <c r="X849" i="33"/>
  <c r="Z881" i="33"/>
  <c r="AA881" i="33" s="1"/>
  <c r="AD881" i="33" s="1"/>
  <c r="X986" i="33"/>
  <c r="W1122" i="33"/>
  <c r="X1122" i="33" s="1"/>
  <c r="AA886" i="33"/>
  <c r="AD886" i="33" s="1"/>
  <c r="Y933" i="33"/>
  <c r="Z933" i="33" s="1"/>
  <c r="AA933" i="33" s="1"/>
  <c r="Y814" i="33"/>
  <c r="Z814" i="33" s="1"/>
  <c r="Z826" i="33"/>
  <c r="AA826" i="33" s="1"/>
  <c r="W887" i="33"/>
  <c r="X887" i="33" s="1"/>
  <c r="Y907" i="33"/>
  <c r="Y972" i="33"/>
  <c r="Z972" i="33" s="1"/>
  <c r="W1015" i="33"/>
  <c r="X1015" i="33" s="1"/>
  <c r="Y1035" i="33"/>
  <c r="Z1035" i="33" s="1"/>
  <c r="AA1035" i="33" s="1"/>
  <c r="Y1156" i="33"/>
  <c r="Z1156" i="33" s="1"/>
  <c r="X1211" i="33"/>
  <c r="Y1211" i="33" s="1"/>
  <c r="Z1211" i="33" s="1"/>
  <c r="Y1240" i="33"/>
  <c r="Z1240" i="33" s="1"/>
  <c r="Y1163" i="33"/>
  <c r="Z1163" i="33" s="1"/>
  <c r="Z1215" i="33"/>
  <c r="W1635" i="33"/>
  <c r="AA1428" i="33"/>
  <c r="AD1428" i="33" s="1"/>
  <c r="W1315" i="33"/>
  <c r="X1315" i="33" s="1"/>
  <c r="AA1399" i="33"/>
  <c r="AD1399" i="33" s="1"/>
  <c r="Z1512" i="33"/>
  <c r="AA1512" i="33" s="1"/>
  <c r="AD1512" i="33" s="1"/>
  <c r="W1355" i="33"/>
  <c r="X1355" i="33" s="1"/>
  <c r="AA1374" i="33"/>
  <c r="AD1374" i="33" s="1"/>
  <c r="W1497" i="33"/>
  <c r="Y1511" i="33"/>
  <c r="Z1511" i="33" s="1"/>
  <c r="W1563" i="33"/>
  <c r="X1563" i="33" s="1"/>
  <c r="Z1662" i="33"/>
  <c r="X1376" i="33"/>
  <c r="Y1376" i="33" s="1"/>
  <c r="Y1433" i="33"/>
  <c r="Z1433" i="33" s="1"/>
  <c r="W1650" i="33"/>
  <c r="X1650" i="33" s="1"/>
  <c r="W1714" i="33"/>
  <c r="X1714" i="33" s="1"/>
  <c r="Y1714" i="33" s="1"/>
  <c r="W1578" i="33"/>
  <c r="X1578" i="33" s="1"/>
  <c r="W1577" i="33"/>
  <c r="W1717" i="33"/>
  <c r="X1699" i="33"/>
  <c r="Z1695" i="33"/>
  <c r="Z1805" i="33"/>
  <c r="AA1805" i="33" s="1"/>
  <c r="Y1810" i="33"/>
  <c r="X1804" i="33"/>
  <c r="AD923" i="33"/>
  <c r="AD825" i="33"/>
  <c r="Z1135" i="33"/>
  <c r="AA1135" i="33" s="1"/>
  <c r="AD1692" i="33"/>
  <c r="AA1667" i="33"/>
  <c r="AD1667" i="33" s="1"/>
  <c r="AA1688" i="33"/>
  <c r="AD1688" i="33" s="1"/>
  <c r="AA1656" i="33"/>
  <c r="AD1656" i="33" s="1"/>
  <c r="Y2072" i="33"/>
  <c r="Z2072" i="33" s="1"/>
  <c r="AD1364" i="33"/>
  <c r="Y726" i="33"/>
  <c r="AA1272" i="33"/>
  <c r="AD1272" i="33" s="1"/>
  <c r="Y1213" i="33"/>
  <c r="Z1213" i="33" s="1"/>
  <c r="Z1318" i="33"/>
  <c r="AA1318" i="33" s="1"/>
  <c r="AD1318" i="33" s="1"/>
  <c r="Y1493" i="33"/>
  <c r="Z1493" i="33" s="1"/>
  <c r="AA1225" i="33"/>
  <c r="AD1225" i="33" s="1"/>
  <c r="AD835" i="33"/>
  <c r="AD1043" i="33"/>
  <c r="Z1171" i="33"/>
  <c r="AA1171" i="33" s="1"/>
  <c r="Y1504" i="33"/>
  <c r="Z1504" i="33" s="1"/>
  <c r="Z1538" i="33"/>
  <c r="AA1538" i="33" s="1"/>
  <c r="AA1612" i="33"/>
  <c r="AD1612" i="33" s="1"/>
  <c r="Y1669" i="33"/>
  <c r="AA957" i="33"/>
  <c r="AD957" i="33" s="1"/>
  <c r="X1382" i="33"/>
  <c r="X1486" i="33"/>
  <c r="AD1642" i="33"/>
  <c r="Y162" i="33"/>
  <c r="Z162" i="33" s="1"/>
  <c r="Y226" i="33"/>
  <c r="Y290" i="33"/>
  <c r="AA246" i="33"/>
  <c r="AD246" i="33" s="1"/>
  <c r="AA75" i="33"/>
  <c r="AE75" i="33" s="1"/>
  <c r="Z384" i="33"/>
  <c r="W585" i="33"/>
  <c r="X585" i="33" s="1"/>
  <c r="W17" i="33"/>
  <c r="X17" i="33" s="1"/>
  <c r="W348" i="33"/>
  <c r="X348" i="33" s="1"/>
  <c r="Y348" i="33" s="1"/>
  <c r="W632" i="33"/>
  <c r="W26" i="33"/>
  <c r="X26" i="33" s="1"/>
  <c r="X323" i="33"/>
  <c r="Z380" i="33"/>
  <c r="AA380" i="33" s="1"/>
  <c r="W612" i="33"/>
  <c r="X612" i="33" s="1"/>
  <c r="Y49" i="33"/>
  <c r="Z49" i="33" s="1"/>
  <c r="AA49" i="33" s="1"/>
  <c r="X41" i="33"/>
  <c r="AE407" i="33"/>
  <c r="X559" i="33"/>
  <c r="Y662" i="33"/>
  <c r="Z662" i="33" s="1"/>
  <c r="W863" i="33"/>
  <c r="X863" i="33" s="1"/>
  <c r="W343" i="33"/>
  <c r="X343" i="33" s="1"/>
  <c r="AE436" i="33"/>
  <c r="Y542" i="33"/>
  <c r="Z542" i="33" s="1"/>
  <c r="Z563" i="33"/>
  <c r="X627" i="33"/>
  <c r="AA751" i="33"/>
  <c r="AD751" i="33" s="1"/>
  <c r="W781" i="33"/>
  <c r="X781" i="33" s="1"/>
  <c r="Y781" i="33" s="1"/>
  <c r="Z864" i="33"/>
  <c r="W533" i="33"/>
  <c r="X533" i="33" s="1"/>
  <c r="Z369" i="33"/>
  <c r="X578" i="33"/>
  <c r="Z626" i="33"/>
  <c r="AA626" i="33" s="1"/>
  <c r="AA872" i="33"/>
  <c r="AD872" i="33" s="1"/>
  <c r="AA1040" i="33"/>
  <c r="AD1040" i="33" s="1"/>
  <c r="W552" i="33"/>
  <c r="X550" i="33"/>
  <c r="W725" i="33"/>
  <c r="X725" i="33" s="1"/>
  <c r="W1031" i="33"/>
  <c r="X1031" i="33" s="1"/>
  <c r="AA1104" i="33"/>
  <c r="AD1104" i="33" s="1"/>
  <c r="X817" i="33"/>
  <c r="Y890" i="33"/>
  <c r="Z890" i="33" s="1"/>
  <c r="Y977" i="33"/>
  <c r="Z977" i="33" s="1"/>
  <c r="Y1018" i="33"/>
  <c r="Z1257" i="33"/>
  <c r="Z800" i="33"/>
  <c r="X639" i="33"/>
  <c r="Z655" i="33"/>
  <c r="Y687" i="33"/>
  <c r="Y698" i="33"/>
  <c r="Y762" i="33"/>
  <c r="AD138" i="33"/>
  <c r="Y399" i="33"/>
  <c r="Y760" i="33"/>
  <c r="Z760" i="33" s="1"/>
  <c r="AA319" i="33"/>
  <c r="AE319" i="33" s="1"/>
  <c r="W648" i="33"/>
  <c r="AA62" i="33"/>
  <c r="AA427" i="33"/>
  <c r="Z448" i="33"/>
  <c r="Y524" i="33"/>
  <c r="Z524" i="33" s="1"/>
  <c r="Z742" i="33"/>
  <c r="Y46" i="33"/>
  <c r="Z46" i="33" s="1"/>
  <c r="X63" i="33"/>
  <c r="AE374" i="33"/>
  <c r="AE447" i="33"/>
  <c r="Y526" i="33"/>
  <c r="Z526" i="33" s="1"/>
  <c r="Z828" i="33"/>
  <c r="AA828" i="33" s="1"/>
  <c r="Z591" i="33"/>
  <c r="AA591" i="33" s="1"/>
  <c r="Z535" i="33"/>
  <c r="AA535" i="33" s="1"/>
  <c r="X570" i="33"/>
  <c r="AA452" i="33"/>
  <c r="AD452" i="33" s="1"/>
  <c r="X534" i="33"/>
  <c r="W1039" i="33"/>
  <c r="X1039" i="33" s="1"/>
  <c r="Y827" i="33"/>
  <c r="Z827" i="33" s="1"/>
  <c r="Y899" i="33"/>
  <c r="Y1138" i="33"/>
  <c r="Z1138" i="33" s="1"/>
  <c r="Z1152" i="33"/>
  <c r="AA1152" i="33" s="1"/>
  <c r="AD1152" i="33" s="1"/>
  <c r="Y51" i="33"/>
  <c r="Z102" i="33"/>
  <c r="W73" i="33"/>
  <c r="W82" i="33"/>
  <c r="Z636" i="33"/>
  <c r="AA636" i="33" s="1"/>
  <c r="AA40" i="33"/>
  <c r="AE40" i="33" s="1"/>
  <c r="X30" i="33"/>
  <c r="Z48" i="33"/>
  <c r="AA70" i="33"/>
  <c r="AE70" i="33" s="1"/>
  <c r="Z110" i="33"/>
  <c r="Z174" i="33"/>
  <c r="AA174" i="33" s="1"/>
  <c r="AE186" i="33"/>
  <c r="Z266" i="33"/>
  <c r="AA266" i="33" s="1"/>
  <c r="AE266" i="33" s="1"/>
  <c r="W103" i="33"/>
  <c r="X103" i="33" s="1"/>
  <c r="W127" i="33"/>
  <c r="X127" i="33" s="1"/>
  <c r="W143" i="33"/>
  <c r="X143" i="33" s="1"/>
  <c r="W167" i="33"/>
  <c r="X167" i="33" s="1"/>
  <c r="W187" i="33"/>
  <c r="W211" i="33"/>
  <c r="X211" i="33" s="1"/>
  <c r="W231" i="33"/>
  <c r="W255" i="33"/>
  <c r="X255" i="33" s="1"/>
  <c r="W275" i="33"/>
  <c r="W295" i="33"/>
  <c r="X295" i="33" s="1"/>
  <c r="AA415" i="33"/>
  <c r="AE415" i="33" s="1"/>
  <c r="AA495" i="33"/>
  <c r="AE495" i="33" s="1"/>
  <c r="W680" i="33"/>
  <c r="W15" i="33"/>
  <c r="Y53" i="33"/>
  <c r="AA378" i="33"/>
  <c r="AD378" i="33" s="1"/>
  <c r="W540" i="33"/>
  <c r="Y33" i="33"/>
  <c r="Z33" i="33" s="1"/>
  <c r="Y74" i="33"/>
  <c r="AE161" i="33"/>
  <c r="AE289" i="33"/>
  <c r="Z340" i="33"/>
  <c r="AD390" i="33"/>
  <c r="AE390" i="33"/>
  <c r="X554" i="33"/>
  <c r="Z623" i="33"/>
  <c r="W669" i="33"/>
  <c r="AA960" i="33"/>
  <c r="AD960" i="33" s="1"/>
  <c r="W1103" i="33"/>
  <c r="X1103" i="33" s="1"/>
  <c r="Y1103" i="33" s="1"/>
  <c r="W616" i="33"/>
  <c r="X616" i="33" s="1"/>
  <c r="Y622" i="33"/>
  <c r="Z622" i="33" s="1"/>
  <c r="Z1064" i="33"/>
  <c r="AA1064" i="33" s="1"/>
  <c r="AE398" i="33"/>
  <c r="Z1072" i="33"/>
  <c r="Z523" i="33"/>
  <c r="X630" i="33"/>
  <c r="Y867" i="33"/>
  <c r="Y973" i="33"/>
  <c r="Z973" i="33" s="1"/>
  <c r="Y995" i="33"/>
  <c r="Y1053" i="33"/>
  <c r="Z1053" i="33" s="1"/>
  <c r="Z1085" i="33"/>
  <c r="AA1085" i="33" s="1"/>
  <c r="W757" i="33"/>
  <c r="AA982" i="33"/>
  <c r="AD982" i="33" s="1"/>
  <c r="Y635" i="33"/>
  <c r="Z635" i="33" s="1"/>
  <c r="Z651" i="33"/>
  <c r="AA651" i="33" s="1"/>
  <c r="Y314" i="33"/>
  <c r="AA396" i="33"/>
  <c r="AE396" i="33" s="1"/>
  <c r="V23" i="33"/>
  <c r="Y718" i="33"/>
  <c r="Z718" i="33" s="1"/>
  <c r="W813" i="33"/>
  <c r="X813" i="33" s="1"/>
  <c r="Z845" i="33"/>
  <c r="AD1102" i="33"/>
  <c r="AA775" i="33"/>
  <c r="AD775" i="33" s="1"/>
  <c r="Y990" i="33"/>
  <c r="AA1146" i="33"/>
  <c r="AA854" i="33"/>
  <c r="AD854" i="33" s="1"/>
  <c r="Y643" i="33"/>
  <c r="Z643" i="33" s="1"/>
  <c r="Y1335" i="33"/>
  <c r="Z1335" i="33" s="1"/>
  <c r="AA790" i="33"/>
  <c r="AD790" i="33" s="1"/>
  <c r="Y940" i="33"/>
  <c r="Y962" i="33"/>
  <c r="Z962" i="33" s="1"/>
  <c r="W983" i="33"/>
  <c r="X983" i="33" s="1"/>
  <c r="Y983" i="33" s="1"/>
  <c r="W1476" i="33"/>
  <c r="X1476" i="33" s="1"/>
  <c r="X1564" i="33"/>
  <c r="Y1386" i="33"/>
  <c r="Z1386" i="33" s="1"/>
  <c r="AA1386" i="33" s="1"/>
  <c r="W1387" i="33"/>
  <c r="X1387" i="33" s="1"/>
  <c r="X1491" i="33"/>
  <c r="Z1414" i="33"/>
  <c r="AA1414" i="33" s="1"/>
  <c r="X1453" i="33"/>
  <c r="Y1244" i="33"/>
  <c r="Z1276" i="33"/>
  <c r="Y1353" i="33"/>
  <c r="X1485" i="33"/>
  <c r="W1567" i="33"/>
  <c r="X1567" i="33" s="1"/>
  <c r="Z1446" i="33"/>
  <c r="X1500" i="33"/>
  <c r="W1619" i="33"/>
  <c r="X1619" i="33" s="1"/>
  <c r="Y1384" i="33"/>
  <c r="W1746" i="33"/>
  <c r="X1746" i="33" s="1"/>
  <c r="Y1746" i="33" s="1"/>
  <c r="W1579" i="33"/>
  <c r="X1579" i="33" s="1"/>
  <c r="Z1561" i="33"/>
  <c r="X1606" i="33"/>
  <c r="W1636" i="33"/>
  <c r="Y1681" i="33"/>
  <c r="Z1681" i="33" s="1"/>
  <c r="X1689" i="33"/>
  <c r="Y1689" i="33" s="1"/>
  <c r="Y1671" i="33"/>
  <c r="Z1704" i="33"/>
  <c r="AA1704" i="33" s="1"/>
  <c r="Y1728" i="33"/>
  <c r="Z1680" i="33"/>
  <c r="Z1723" i="33"/>
  <c r="AA1723" i="33" s="1"/>
  <c r="X1748" i="33"/>
  <c r="Y1787" i="33"/>
  <c r="X1806" i="33"/>
  <c r="W2015" i="33"/>
  <c r="W2006" i="33"/>
  <c r="X2006" i="33" s="1"/>
  <c r="W2019" i="33"/>
  <c r="W2106" i="33"/>
  <c r="W2039" i="33"/>
  <c r="Y2108" i="33"/>
  <c r="Z2108" i="33" s="1"/>
  <c r="Y2121" i="33"/>
  <c r="X2146" i="33"/>
  <c r="AD2031" i="33"/>
  <c r="Z1626" i="33"/>
  <c r="X1722" i="33"/>
  <c r="X1802" i="33"/>
  <c r="Z1694" i="33"/>
  <c r="Y1771" i="33"/>
  <c r="Y1796" i="33"/>
  <c r="X1812" i="33"/>
  <c r="Y2080" i="33"/>
  <c r="Z2080" i="33" s="1"/>
  <c r="AA242" i="33"/>
  <c r="AD242" i="33" s="1"/>
  <c r="AD253" i="33"/>
  <c r="Z351" i="33"/>
  <c r="AA351" i="33" s="1"/>
  <c r="Z646" i="33"/>
  <c r="AA646" i="33" s="1"/>
  <c r="Z707" i="33"/>
  <c r="Z731" i="33"/>
  <c r="AA788" i="33"/>
  <c r="AA864" i="33"/>
  <c r="Z445" i="33"/>
  <c r="AE475" i="33"/>
  <c r="AA514" i="33"/>
  <c r="AD514" i="33" s="1"/>
  <c r="AA772" i="33"/>
  <c r="AD772" i="33" s="1"/>
  <c r="Y1224" i="33"/>
  <c r="Y771" i="33"/>
  <c r="Z771" i="33" s="1"/>
  <c r="X1233" i="33"/>
  <c r="Y647" i="33"/>
  <c r="X663" i="33"/>
  <c r="AA910" i="33"/>
  <c r="AD910" i="33" s="1"/>
  <c r="AA944" i="33"/>
  <c r="AD944" i="33" s="1"/>
  <c r="Z980" i="33"/>
  <c r="AA980" i="33" s="1"/>
  <c r="X1044" i="33"/>
  <c r="Z1060" i="33"/>
  <c r="AA1073" i="33"/>
  <c r="AD1073" i="33" s="1"/>
  <c r="X1084" i="33"/>
  <c r="Y1221" i="33"/>
  <c r="Z1221" i="33" s="1"/>
  <c r="Y706" i="33"/>
  <c r="X738" i="33"/>
  <c r="Y738" i="33" s="1"/>
  <c r="X752" i="33"/>
  <c r="Y752" i="33" s="1"/>
  <c r="Y770" i="33"/>
  <c r="Y930" i="33"/>
  <c r="Z930" i="33" s="1"/>
  <c r="Z946" i="33"/>
  <c r="X1123" i="33"/>
  <c r="Y1123" i="33" s="1"/>
  <c r="Z1413" i="33"/>
  <c r="AA1413" i="33" s="1"/>
  <c r="AD1413" i="33" s="1"/>
  <c r="Y1273" i="33"/>
  <c r="Z1273" i="33" s="1"/>
  <c r="X1234" i="33"/>
  <c r="W1439" i="33"/>
  <c r="Z1180" i="33"/>
  <c r="AA1180" i="33" s="1"/>
  <c r="AA1404" i="33"/>
  <c r="AD1404" i="33" s="1"/>
  <c r="X1235" i="33"/>
  <c r="Z1392" i="33"/>
  <c r="Z1407" i="33"/>
  <c r="Y1454" i="33"/>
  <c r="Z1454" i="33" s="1"/>
  <c r="X1291" i="33"/>
  <c r="X1400" i="33"/>
  <c r="X1505" i="33"/>
  <c r="X1527" i="33"/>
  <c r="W1591" i="33"/>
  <c r="X1281" i="33"/>
  <c r="X1299" i="33"/>
  <c r="Y1299" i="33" s="1"/>
  <c r="Z1299" i="33" s="1"/>
  <c r="W1447" i="33"/>
  <c r="X1447" i="33" s="1"/>
  <c r="Z1458" i="33"/>
  <c r="AA1458" i="33" s="1"/>
  <c r="Y1506" i="33"/>
  <c r="Z1506" i="33" s="1"/>
  <c r="Y1548" i="33"/>
  <c r="W1583" i="33"/>
  <c r="X1521" i="33"/>
  <c r="Y1521" i="33" s="1"/>
  <c r="W1603" i="33"/>
  <c r="X1603" i="33" s="1"/>
  <c r="Z1631" i="33"/>
  <c r="AA1631" i="33" s="1"/>
  <c r="W1565" i="33"/>
  <c r="X1565" i="33" s="1"/>
  <c r="Z2036" i="33"/>
  <c r="AA2036" i="33" s="1"/>
  <c r="AD2036" i="33" s="1"/>
  <c r="Y1676" i="33"/>
  <c r="Z1676" i="33" s="1"/>
  <c r="Y1615" i="33"/>
  <c r="Y1729" i="33"/>
  <c r="X1809" i="33"/>
  <c r="X1818" i="33"/>
  <c r="Y1618" i="33"/>
  <c r="Y1754" i="33"/>
  <c r="Z1726" i="33"/>
  <c r="Y1814" i="33"/>
  <c r="W2022" i="33"/>
  <c r="W2082" i="33"/>
  <c r="W2059" i="33"/>
  <c r="X2059" i="33" s="1"/>
  <c r="Y2059" i="33" s="1"/>
  <c r="AA2151" i="33"/>
  <c r="AD2151" i="33" s="1"/>
  <c r="W2161" i="33"/>
  <c r="W2084" i="33"/>
  <c r="W2004" i="33"/>
  <c r="X2004" i="33" s="1"/>
  <c r="Y2004" i="33" s="1"/>
  <c r="Z2075" i="33"/>
  <c r="AD98" i="33"/>
  <c r="Y198" i="33"/>
  <c r="AD479" i="33"/>
  <c r="X513" i="33"/>
  <c r="X597" i="33"/>
  <c r="Y897" i="33"/>
  <c r="Z897" i="33" s="1"/>
  <c r="X603" i="33"/>
  <c r="W653" i="33"/>
  <c r="X653" i="33" s="1"/>
  <c r="Y759" i="33"/>
  <c r="Z759" i="33" s="1"/>
  <c r="AA806" i="33"/>
  <c r="AD806" i="33" s="1"/>
  <c r="AA945" i="33"/>
  <c r="AD945" i="33" s="1"/>
  <c r="Y950" i="33"/>
  <c r="Z950" i="33" s="1"/>
  <c r="Y1136" i="33"/>
  <c r="AA812" i="33"/>
  <c r="AD812" i="33" s="1"/>
  <c r="AA878" i="33"/>
  <c r="AD878" i="33" s="1"/>
  <c r="Z884" i="33"/>
  <c r="AA884" i="33" s="1"/>
  <c r="AA1033" i="33"/>
  <c r="AD1033" i="33" s="1"/>
  <c r="X1092" i="33"/>
  <c r="Y1092" i="33" s="1"/>
  <c r="Z1183" i="33"/>
  <c r="W709" i="33"/>
  <c r="X709" i="33" s="1"/>
  <c r="AA892" i="33"/>
  <c r="AD892" i="33" s="1"/>
  <c r="Y914" i="33"/>
  <c r="Z914" i="33" s="1"/>
  <c r="Y1004" i="33"/>
  <c r="Y1026" i="33"/>
  <c r="Z1026" i="33" s="1"/>
  <c r="W1198" i="33"/>
  <c r="X1198" i="33" s="1"/>
  <c r="Z1132" i="33"/>
  <c r="AA1132" i="33" s="1"/>
  <c r="Z1349" i="33"/>
  <c r="AA1349" i="33" s="1"/>
  <c r="AA1124" i="33"/>
  <c r="AD1124" i="33" s="1"/>
  <c r="Y1137" i="33"/>
  <c r="Y1201" i="33"/>
  <c r="Z1208" i="33"/>
  <c r="AA1208" i="33" s="1"/>
  <c r="Z1279" i="33"/>
  <c r="Y1212" i="33"/>
  <c r="AA1410" i="33"/>
  <c r="AD1410" i="33" s="1"/>
  <c r="Y1242" i="33"/>
  <c r="Z1377" i="33"/>
  <c r="Y1236" i="33"/>
  <c r="Y1274" i="33"/>
  <c r="Z1300" i="33"/>
  <c r="Z1350" i="33"/>
  <c r="AA1350" i="33" s="1"/>
  <c r="X1368" i="33"/>
  <c r="Y1444" i="33"/>
  <c r="Z1444" i="33" s="1"/>
  <c r="X1509" i="33"/>
  <c r="X1249" i="33"/>
  <c r="X1267" i="33"/>
  <c r="Z1284" i="33"/>
  <c r="Y1425" i="33"/>
  <c r="Y1448" i="33"/>
  <c r="W1570" i="33"/>
  <c r="X1570" i="33" s="1"/>
  <c r="AA1401" i="33"/>
  <c r="AD1401" i="33" s="1"/>
  <c r="Y1449" i="33"/>
  <c r="Y1462" i="33"/>
  <c r="X1472" i="33"/>
  <c r="Z1496" i="33"/>
  <c r="AA1496" i="33" s="1"/>
  <c r="Z1502" i="33"/>
  <c r="W1537" i="33"/>
  <c r="Z1535" i="33"/>
  <c r="AA1535" i="33" s="1"/>
  <c r="Z1766" i="33"/>
  <c r="AA1766" i="33" s="1"/>
  <c r="Y1604" i="33"/>
  <c r="W1632" i="33"/>
  <c r="X1632" i="33" s="1"/>
  <c r="X1571" i="33"/>
  <c r="Z1587" i="33"/>
  <c r="AA1587" i="33" s="1"/>
  <c r="X1657" i="33"/>
  <c r="Y1673" i="33"/>
  <c r="Z1673" i="33" s="1"/>
  <c r="X1747" i="33"/>
  <c r="Z1725" i="33"/>
  <c r="AA1725" i="33" s="1"/>
  <c r="Z1789" i="33"/>
  <c r="AA1789" i="33" s="1"/>
  <c r="Y1679" i="33"/>
  <c r="Y1713" i="33"/>
  <c r="Z1777" i="33"/>
  <c r="X1622" i="33"/>
  <c r="AA1655" i="33"/>
  <c r="Z1687" i="33"/>
  <c r="AA1687" i="33" s="1"/>
  <c r="X1719" i="33"/>
  <c r="Y1738" i="33"/>
  <c r="Z1738" i="33" s="1"/>
  <c r="Z1716" i="33"/>
  <c r="Z1755" i="33"/>
  <c r="X1780" i="33"/>
  <c r="Y1646" i="33"/>
  <c r="X1822" i="33"/>
  <c r="W2001" i="33"/>
  <c r="X2001" i="33" s="1"/>
  <c r="X2010" i="33"/>
  <c r="X1994" i="33"/>
  <c r="Z2045" i="33"/>
  <c r="AA2045" i="33" s="1"/>
  <c r="Z2060" i="33"/>
  <c r="W2049" i="33"/>
  <c r="X2047" i="33"/>
  <c r="Y2047" i="33" s="1"/>
  <c r="Y2016" i="33"/>
  <c r="X2111" i="33"/>
  <c r="Z2102" i="33"/>
  <c r="AA2102" i="33" s="1"/>
  <c r="Y2096" i="33"/>
  <c r="Y2112" i="33"/>
  <c r="Y2118" i="33"/>
  <c r="AA318" i="33"/>
  <c r="AE318" i="33" s="1"/>
  <c r="AD157" i="33"/>
  <c r="Z1000" i="33"/>
  <c r="W617" i="33"/>
  <c r="Z768" i="33"/>
  <c r="Y865" i="33"/>
  <c r="Z865" i="33" s="1"/>
  <c r="X525" i="33"/>
  <c r="W577" i="33"/>
  <c r="X589" i="33"/>
  <c r="Y722" i="33"/>
  <c r="Y1192" i="33"/>
  <c r="Z1192" i="33" s="1"/>
  <c r="AA791" i="33"/>
  <c r="AD791" i="33" s="1"/>
  <c r="AD1051" i="33"/>
  <c r="AA758" i="33"/>
  <c r="AD758" i="33" s="1"/>
  <c r="Z880" i="33"/>
  <c r="W959" i="33"/>
  <c r="Z979" i="33"/>
  <c r="Z1008" i="33"/>
  <c r="AA1008" i="33" s="1"/>
  <c r="AA1054" i="33"/>
  <c r="AD1054" i="33" s="1"/>
  <c r="Z1100" i="33"/>
  <c r="X1115" i="33"/>
  <c r="AA787" i="33"/>
  <c r="AD787" i="33" s="1"/>
  <c r="Y848" i="33"/>
  <c r="X994" i="33"/>
  <c r="AA1010" i="33"/>
  <c r="AD1010" i="33" s="1"/>
  <c r="W1126" i="33"/>
  <c r="X1126" i="33" s="1"/>
  <c r="Y1161" i="33"/>
  <c r="Z1258" i="33"/>
  <c r="Z1314" i="33"/>
  <c r="Z1354" i="33"/>
  <c r="AA1354" i="33" s="1"/>
  <c r="Y1174" i="33"/>
  <c r="AA1289" i="33"/>
  <c r="AD1289" i="33" s="1"/>
  <c r="X1328" i="33"/>
  <c r="Y1328" i="33" s="1"/>
  <c r="AA1378" i="33"/>
  <c r="AD1378" i="33" s="1"/>
  <c r="Y1278" i="33"/>
  <c r="Z1285" i="33"/>
  <c r="AA1285" i="33" s="1"/>
  <c r="X1383" i="33"/>
  <c r="W1539" i="33"/>
  <c r="X1539" i="33" s="1"/>
  <c r="Y1251" i="33"/>
  <c r="Y1187" i="33"/>
  <c r="X1311" i="33"/>
  <c r="Y1330" i="33"/>
  <c r="X1424" i="33"/>
  <c r="AA1430" i="33"/>
  <c r="AD1430" i="33" s="1"/>
  <c r="X1468" i="33"/>
  <c r="Y1369" i="33"/>
  <c r="Z1369" i="33" s="1"/>
  <c r="X1431" i="33"/>
  <c r="W1666" i="33"/>
  <c r="X1666" i="33" s="1"/>
  <c r="Z1536" i="33"/>
  <c r="X1352" i="33"/>
  <c r="X1492" i="33"/>
  <c r="AD1683" i="33"/>
  <c r="Y1478" i="33"/>
  <c r="X1531" i="33"/>
  <c r="W1586" i="33"/>
  <c r="X1586" i="33" s="1"/>
  <c r="Y1586" i="33" s="1"/>
  <c r="W1605" i="33"/>
  <c r="Y1623" i="33"/>
  <c r="X1572" i="33"/>
  <c r="Z1674" i="33"/>
  <c r="Y1699" i="33"/>
  <c r="Z1699" i="33" s="1"/>
  <c r="Z1697" i="33"/>
  <c r="AA1697" i="33" s="1"/>
  <c r="X1720" i="33"/>
  <c r="Y1761" i="33"/>
  <c r="AA1139" i="33"/>
  <c r="AD1139" i="33" s="1"/>
  <c r="Z1525" i="33"/>
  <c r="Y2107" i="33"/>
  <c r="X1494" i="33"/>
  <c r="Y1494" i="33" s="1"/>
  <c r="Y1529" i="33"/>
  <c r="Z1529" i="33" s="1"/>
  <c r="Z1432" i="33"/>
  <c r="AA1432" i="33" s="1"/>
  <c r="Y1480" i="33"/>
  <c r="Y1429" i="33"/>
  <c r="Z1534" i="33"/>
  <c r="Y694" i="33"/>
  <c r="AD1415" i="33"/>
  <c r="Y1517" i="33"/>
  <c r="AA1659" i="33"/>
  <c r="X1617" i="33"/>
  <c r="AA1021" i="33"/>
  <c r="AD1021" i="33" s="1"/>
  <c r="X1189" i="33"/>
  <c r="Z1473" i="33"/>
  <c r="AA1473" i="33" s="1"/>
  <c r="AA31" i="33"/>
  <c r="AE31" i="33" s="1"/>
  <c r="Y94" i="33"/>
  <c r="Y222" i="33"/>
  <c r="Y286" i="33"/>
  <c r="Y122" i="33"/>
  <c r="Z122" i="33" s="1"/>
  <c r="Y250" i="33"/>
  <c r="Z250" i="33" s="1"/>
  <c r="W320" i="33"/>
  <c r="Y214" i="33"/>
  <c r="Z214" i="33" s="1"/>
  <c r="Y52" i="33"/>
  <c r="Z52" i="33" s="1"/>
  <c r="W353" i="33"/>
  <c r="W668" i="33"/>
  <c r="X668" i="33" s="1"/>
  <c r="Y37" i="33"/>
  <c r="W660" i="33"/>
  <c r="W341" i="33"/>
  <c r="Z420" i="33"/>
  <c r="AA420" i="33" s="1"/>
  <c r="AA728" i="33"/>
  <c r="AD728" i="33" s="1"/>
  <c r="X602" i="33"/>
  <c r="Y602" i="33" s="1"/>
  <c r="Z602" i="33" s="1"/>
  <c r="Y670" i="33"/>
  <c r="Z670" i="33" s="1"/>
  <c r="AA670" i="33" s="1"/>
  <c r="AD670" i="33" s="1"/>
  <c r="W727" i="33"/>
  <c r="Y793" i="33"/>
  <c r="Z793" i="33" s="1"/>
  <c r="AA793" i="33" s="1"/>
  <c r="AA936" i="33"/>
  <c r="AD936" i="33" s="1"/>
  <c r="W1095" i="33"/>
  <c r="X1095" i="33" s="1"/>
  <c r="W359" i="33"/>
  <c r="X359" i="33" s="1"/>
  <c r="Y359" i="33" s="1"/>
  <c r="W688" i="33"/>
  <c r="X688" i="33" s="1"/>
  <c r="Y852" i="33"/>
  <c r="AA393" i="33"/>
  <c r="AD796" i="33"/>
  <c r="AA904" i="33"/>
  <c r="AD904" i="33" s="1"/>
  <c r="W1071" i="33"/>
  <c r="X1071" i="33" s="1"/>
  <c r="AA838" i="33"/>
  <c r="AD838" i="33" s="1"/>
  <c r="W1250" i="33"/>
  <c r="X1250" i="33" s="1"/>
  <c r="AA1297" i="33"/>
  <c r="AD1297" i="33" s="1"/>
  <c r="AA1388" i="33"/>
  <c r="AE317" i="33"/>
  <c r="AD270" i="33"/>
  <c r="W69" i="33"/>
  <c r="Z25" i="33"/>
  <c r="Z1017" i="33"/>
  <c r="AA1017" i="33" s="1"/>
  <c r="W1087" i="33"/>
  <c r="AD362" i="33"/>
  <c r="Z426" i="33"/>
  <c r="AA426" i="33" s="1"/>
  <c r="AD426" i="33" s="1"/>
  <c r="Z932" i="33"/>
  <c r="Y963" i="33"/>
  <c r="Y1027" i="33"/>
  <c r="Y1203" i="33"/>
  <c r="Z792" i="33"/>
  <c r="AA792" i="33" s="1"/>
  <c r="W1128" i="33"/>
  <c r="X1128" i="33" s="1"/>
  <c r="Y1128" i="33" s="1"/>
  <c r="Z51" i="33"/>
  <c r="Z129" i="33"/>
  <c r="W361" i="33"/>
  <c r="X361" i="33" s="1"/>
  <c r="Z729" i="33"/>
  <c r="X618" i="33"/>
  <c r="W50" i="33"/>
  <c r="W107" i="33"/>
  <c r="W131" i="33"/>
  <c r="W151" i="33"/>
  <c r="W175" i="33"/>
  <c r="W191" i="33"/>
  <c r="W215" i="33"/>
  <c r="X215" i="33" s="1"/>
  <c r="Y215" i="33" s="1"/>
  <c r="W239" i="33"/>
  <c r="W259" i="33"/>
  <c r="W279" i="33"/>
  <c r="W303" i="33"/>
  <c r="Z391" i="33"/>
  <c r="W572" i="33"/>
  <c r="X572" i="33" s="1"/>
  <c r="W86" i="33"/>
  <c r="X86" i="33" s="1"/>
  <c r="Y86" i="33" s="1"/>
  <c r="AE419" i="33"/>
  <c r="W677" i="33"/>
  <c r="X677" i="33" s="1"/>
  <c r="W721" i="33"/>
  <c r="Z654" i="33"/>
  <c r="AD820" i="33"/>
  <c r="Y1167" i="33"/>
  <c r="Z1167" i="33" s="1"/>
  <c r="W637" i="33"/>
  <c r="W528" i="33"/>
  <c r="X528" i="33" s="1"/>
  <c r="W560" i="33"/>
  <c r="W592" i="33"/>
  <c r="W624" i="33"/>
  <c r="X624" i="33" s="1"/>
  <c r="Z756" i="33"/>
  <c r="Y658" i="33"/>
  <c r="Z777" i="33"/>
  <c r="AA777" i="33" s="1"/>
  <c r="W999" i="33"/>
  <c r="X999" i="33" s="1"/>
  <c r="Y836" i="33"/>
  <c r="Z836" i="33" s="1"/>
  <c r="AA836" i="33" s="1"/>
  <c r="Z920" i="33"/>
  <c r="AA920" i="33" s="1"/>
  <c r="Y1037" i="33"/>
  <c r="Z1069" i="33"/>
  <c r="AA1069" i="33" s="1"/>
  <c r="Y1101" i="33"/>
  <c r="Z1101" i="33" s="1"/>
  <c r="Z1029" i="33"/>
  <c r="AA1029" i="33" s="1"/>
  <c r="Y230" i="33"/>
  <c r="Z230" i="33" s="1"/>
  <c r="AD317" i="33"/>
  <c r="Z335" i="33"/>
  <c r="W119" i="33"/>
  <c r="W171" i="33"/>
  <c r="X171" i="33" s="1"/>
  <c r="Y171" i="33" s="1"/>
  <c r="W219" i="33"/>
  <c r="W251" i="33"/>
  <c r="X251" i="33" s="1"/>
  <c r="W283" i="33"/>
  <c r="W315" i="33"/>
  <c r="X315" i="33" s="1"/>
  <c r="AA1048" i="33"/>
  <c r="AD1248" i="33"/>
  <c r="AA1459" i="33"/>
  <c r="AD1459" i="33" s="1"/>
  <c r="Y1014" i="33"/>
  <c r="Z1014" i="33" s="1"/>
  <c r="AA1117" i="33"/>
  <c r="AD1117" i="33" s="1"/>
  <c r="AD859" i="33"/>
  <c r="W1150" i="33"/>
  <c r="X1150" i="33" s="1"/>
  <c r="W1216" i="33"/>
  <c r="Y1317" i="33"/>
  <c r="Z1317" i="33" s="1"/>
  <c r="W1134" i="33"/>
  <c r="X1134" i="33" s="1"/>
  <c r="W1395" i="33"/>
  <c r="X1395" i="33" s="1"/>
  <c r="X1596" i="33"/>
  <c r="AA1295" i="33"/>
  <c r="AD1295" i="33" s="1"/>
  <c r="Z1338" i="33"/>
  <c r="W1599" i="33"/>
  <c r="W1730" i="33"/>
  <c r="X1580" i="33"/>
  <c r="W1592" i="33"/>
  <c r="Y1711" i="33"/>
  <c r="Z1711" i="33" s="1"/>
  <c r="Y1775" i="33"/>
  <c r="W2034" i="33"/>
  <c r="W2030" i="33"/>
  <c r="W2037" i="33"/>
  <c r="W2005" i="33"/>
  <c r="X2005" i="33" s="1"/>
  <c r="Y2005" i="33" s="1"/>
  <c r="W2057" i="33"/>
  <c r="W2098" i="33"/>
  <c r="W2055" i="33"/>
  <c r="X2055" i="33" s="1"/>
  <c r="W2092" i="33"/>
  <c r="X2092" i="33" s="1"/>
  <c r="Y2092" i="33" s="1"/>
  <c r="V2159" i="33"/>
  <c r="W2160" i="33"/>
  <c r="W1825" i="33"/>
  <c r="X1825" i="33" s="1"/>
  <c r="AA2103" i="33"/>
  <c r="AD2103" i="33" s="1"/>
  <c r="AA354" i="33"/>
  <c r="AE354" i="33" s="1"/>
  <c r="Y705" i="33"/>
  <c r="W640" i="33"/>
  <c r="W649" i="33"/>
  <c r="Z1063" i="33"/>
  <c r="W331" i="33"/>
  <c r="X331" i="33" s="1"/>
  <c r="Y331" i="33" s="1"/>
  <c r="W347" i="33"/>
  <c r="X347" i="33" s="1"/>
  <c r="Y347" i="33" s="1"/>
  <c r="AD436" i="33"/>
  <c r="Y858" i="33"/>
  <c r="Z858" i="33" s="1"/>
  <c r="Y1164" i="33"/>
  <c r="Z1164" i="33" s="1"/>
  <c r="W1206" i="33"/>
  <c r="X1206" i="33" s="1"/>
  <c r="W991" i="33"/>
  <c r="Y720" i="33"/>
  <c r="Z720" i="33" s="1"/>
  <c r="Y784" i="33"/>
  <c r="Z784" i="33" s="1"/>
  <c r="W951" i="33"/>
  <c r="X951" i="33" s="1"/>
  <c r="W1230" i="33"/>
  <c r="X1230" i="33" s="1"/>
  <c r="Y1145" i="33"/>
  <c r="Z1145" i="33" s="1"/>
  <c r="Z1155" i="33"/>
  <c r="Y1195" i="33"/>
  <c r="W1543" i="33"/>
  <c r="X1543" i="33" s="1"/>
  <c r="W1550" i="33"/>
  <c r="X1550" i="33" s="1"/>
  <c r="W1339" i="33"/>
  <c r="X1339" i="33" s="1"/>
  <c r="W1441" i="33"/>
  <c r="X1441" i="33" s="1"/>
  <c r="W1627" i="33"/>
  <c r="X1627" i="33" s="1"/>
  <c r="Y1312" i="33"/>
  <c r="W1435" i="33"/>
  <c r="X1435" i="33" s="1"/>
  <c r="Y1435" i="33" s="1"/>
  <c r="Y1483" i="33"/>
  <c r="W1609" i="33"/>
  <c r="W1581" i="33"/>
  <c r="AA1637" i="33"/>
  <c r="AD1637" i="33" s="1"/>
  <c r="W1749" i="33"/>
  <c r="W1611" i="33"/>
  <c r="AD1819" i="33"/>
  <c r="Z1672" i="33"/>
  <c r="W2041" i="33"/>
  <c r="X2041" i="33" s="1"/>
  <c r="Z2017" i="33"/>
  <c r="W2110" i="33"/>
  <c r="X2110" i="33" s="1"/>
  <c r="Y2110" i="33" s="1"/>
  <c r="Z2091" i="33"/>
  <c r="W2088" i="33"/>
  <c r="X2088" i="33" s="1"/>
  <c r="W2114" i="33"/>
  <c r="W2144" i="33"/>
  <c r="AD125" i="33"/>
  <c r="Y774" i="33"/>
  <c r="Y1094" i="33"/>
  <c r="W1158" i="33"/>
  <c r="X1158" i="33" s="1"/>
  <c r="AA761" i="33"/>
  <c r="W564" i="33"/>
  <c r="W628" i="33"/>
  <c r="X628" i="33" s="1"/>
  <c r="W693" i="33"/>
  <c r="X693" i="33" s="1"/>
  <c r="Y693" i="33" s="1"/>
  <c r="Y862" i="33"/>
  <c r="Y802" i="33"/>
  <c r="Z802" i="33" s="1"/>
  <c r="Y876" i="33"/>
  <c r="W1270" i="33"/>
  <c r="X1270" i="33" s="1"/>
  <c r="AA1508" i="33"/>
  <c r="AD1508" i="33" s="1"/>
  <c r="W1256" i="33"/>
  <c r="W1222" i="33"/>
  <c r="X1222" i="33" s="1"/>
  <c r="Z1402" i="33"/>
  <c r="Z1417" i="33"/>
  <c r="X1477" i="33"/>
  <c r="Y1477" i="33" s="1"/>
  <c r="W1562" i="33"/>
  <c r="X1562" i="33" s="1"/>
  <c r="Y1562" i="33" s="1"/>
  <c r="W1479" i="33"/>
  <c r="X1479" i="33" s="1"/>
  <c r="W1608" i="33"/>
  <c r="W1582" i="33"/>
  <c r="X1582" i="33" s="1"/>
  <c r="Y1582" i="33" s="1"/>
  <c r="Z1668" i="33"/>
  <c r="W1701" i="33"/>
  <c r="W1647" i="33"/>
  <c r="X1647" i="33" s="1"/>
  <c r="Z1811" i="33"/>
  <c r="AA1811" i="33" s="1"/>
  <c r="W1995" i="33"/>
  <c r="W2023" i="33"/>
  <c r="W2020" i="33"/>
  <c r="X2020" i="33" s="1"/>
  <c r="Z2013" i="33"/>
  <c r="W2074" i="33"/>
  <c r="Z2076" i="33"/>
  <c r="W2101" i="33"/>
  <c r="X2101" i="33" s="1"/>
  <c r="W2066" i="33"/>
  <c r="Z2115" i="33"/>
  <c r="AA2115" i="33" s="1"/>
  <c r="AA697" i="33"/>
  <c r="AD697" i="33" s="1"/>
  <c r="AA330" i="33"/>
  <c r="AD330" i="33" s="1"/>
  <c r="AD382" i="33"/>
  <c r="Y699" i="33"/>
  <c r="W541" i="33"/>
  <c r="W561" i="33"/>
  <c r="W605" i="33"/>
  <c r="X605" i="33" s="1"/>
  <c r="W625" i="33"/>
  <c r="W1023" i="33"/>
  <c r="W1214" i="33"/>
  <c r="X1214" i="33" s="1"/>
  <c r="AA1389" i="33"/>
  <c r="Y803" i="33"/>
  <c r="AD1075" i="33"/>
  <c r="AA1194" i="33"/>
  <c r="AD1194" i="33" s="1"/>
  <c r="W701" i="33"/>
  <c r="X701" i="33" s="1"/>
  <c r="W765" i="33"/>
  <c r="X765" i="33" s="1"/>
  <c r="W895" i="33"/>
  <c r="AA912" i="33"/>
  <c r="Y1012" i="33"/>
  <c r="Z1012" i="33" s="1"/>
  <c r="AA882" i="33"/>
  <c r="AD882" i="33" s="1"/>
  <c r="Y917" i="33"/>
  <c r="Z1157" i="33"/>
  <c r="AA1157" i="33" s="1"/>
  <c r="W1411" i="33"/>
  <c r="X1411" i="33" s="1"/>
  <c r="Y1239" i="33"/>
  <c r="Z1239" i="33" s="1"/>
  <c r="W1184" i="33"/>
  <c r="X1184" i="33" s="1"/>
  <c r="Z1421" i="33"/>
  <c r="AA1421" i="33" s="1"/>
  <c r="W1551" i="33"/>
  <c r="AD1322" i="33"/>
  <c r="AA1488" i="33"/>
  <c r="AD1488" i="33" s="1"/>
  <c r="W1452" i="33"/>
  <c r="X1452" i="33" s="1"/>
  <c r="Y1452" i="33" s="1"/>
  <c r="W1443" i="33"/>
  <c r="W1427" i="33"/>
  <c r="X1427" i="33" s="1"/>
  <c r="W1460" i="33"/>
  <c r="W1540" i="33"/>
  <c r="W1544" i="33"/>
  <c r="X1588" i="33"/>
  <c r="Y1588" i="33" s="1"/>
  <c r="Z1588" i="33" s="1"/>
  <c r="Z1759" i="33"/>
  <c r="AA1759" i="33" s="1"/>
  <c r="Z1810" i="33"/>
  <c r="W1682" i="33"/>
  <c r="X1682" i="33" s="1"/>
  <c r="AD484" i="33"/>
  <c r="Y1290" i="33"/>
  <c r="Z1465" i="33"/>
  <c r="Y1616" i="33"/>
  <c r="AA1900" i="33"/>
  <c r="AD1900" i="33" s="1"/>
  <c r="Z1434" i="33"/>
  <c r="AA996" i="33"/>
  <c r="AD996" i="33" s="1"/>
  <c r="Y1332" i="33"/>
  <c r="Y1644" i="33"/>
  <c r="Z1644" i="33" s="1"/>
  <c r="Y1185" i="33"/>
  <c r="Z1370" i="33"/>
  <c r="Y1501" i="33"/>
  <c r="Z1501" i="33" s="1"/>
  <c r="Z1669" i="33"/>
  <c r="AA1258" i="33"/>
  <c r="Y1426" i="33"/>
  <c r="AA2056" i="33"/>
  <c r="AD2056" i="33" s="1"/>
  <c r="AD153" i="33" l="1"/>
  <c r="Y868" i="33"/>
  <c r="Z868" i="33" s="1"/>
  <c r="Y181" i="33"/>
  <c r="AA964" i="33"/>
  <c r="AD964" i="33"/>
  <c r="Z984" i="33"/>
  <c r="AA984" i="33" s="1"/>
  <c r="AD984" i="33" s="1"/>
  <c r="Y778" i="33"/>
  <c r="AD237" i="33"/>
  <c r="Z193" i="33"/>
  <c r="Z1209" i="33"/>
  <c r="AA1209" i="33" s="1"/>
  <c r="AD1209" i="33" s="1"/>
  <c r="Y842" i="33"/>
  <c r="Z842" i="33" s="1"/>
  <c r="AA2061" i="33"/>
  <c r="AD2061" i="33" s="1"/>
  <c r="AD269" i="33"/>
  <c r="Z723" i="33"/>
  <c r="AA723" i="33" s="1"/>
  <c r="Y169" i="33"/>
  <c r="Z169" i="33" s="1"/>
  <c r="AA169" i="33" s="1"/>
  <c r="AE169" i="33" s="1"/>
  <c r="AD249" i="33"/>
  <c r="AA2099" i="33"/>
  <c r="AD2099" i="33" s="1"/>
  <c r="AA1520" i="33"/>
  <c r="AD1520" i="33" s="1"/>
  <c r="Y984" i="33"/>
  <c r="Z778" i="33"/>
  <c r="AA778" i="33" s="1"/>
  <c r="AD778" i="33" s="1"/>
  <c r="Z1490" i="33"/>
  <c r="AA1490" i="33" s="1"/>
  <c r="AD1490" i="33" s="1"/>
  <c r="X285" i="33"/>
  <c r="AA39" i="33"/>
  <c r="AD39" i="33" s="1"/>
  <c r="Y1149" i="33"/>
  <c r="Z1149" i="33" s="1"/>
  <c r="Y261" i="33"/>
  <c r="X229" i="33"/>
  <c r="Y229" i="33" s="1"/>
  <c r="Z229" i="33" s="1"/>
  <c r="AD2035" i="33"/>
  <c r="AA2079" i="33"/>
  <c r="AD2079" i="33" s="1"/>
  <c r="Z344" i="33"/>
  <c r="AA2062" i="33"/>
  <c r="Y201" i="33"/>
  <c r="Z201" i="33" s="1"/>
  <c r="Z673" i="33"/>
  <c r="Z557" i="33"/>
  <c r="AA557" i="33" s="1"/>
  <c r="AD557" i="33" s="1"/>
  <c r="Z1079" i="33"/>
  <c r="AA1079" i="33" s="1"/>
  <c r="AD1362" i="33"/>
  <c r="AD413" i="33"/>
  <c r="Y1313" i="33"/>
  <c r="Z1313" i="33" s="1"/>
  <c r="AA1313" i="33" s="1"/>
  <c r="AD1313" i="33" s="1"/>
  <c r="Y1356" i="33"/>
  <c r="Z1356" i="33" s="1"/>
  <c r="AA1356" i="33" s="1"/>
  <c r="W2142" i="33"/>
  <c r="AA2095" i="33"/>
  <c r="Z1376" i="33"/>
  <c r="AE487" i="33"/>
  <c r="AA2064" i="33"/>
  <c r="AD70" i="33"/>
  <c r="AA2052" i="33"/>
  <c r="AD2052" i="33" s="1"/>
  <c r="Z58" i="33"/>
  <c r="AA58" i="33" s="1"/>
  <c r="AA918" i="33"/>
  <c r="AD918" i="33" s="1"/>
  <c r="AE60" i="33"/>
  <c r="AD619" i="33"/>
  <c r="Y217" i="33"/>
  <c r="Z217" i="33" s="1"/>
  <c r="AD97" i="33"/>
  <c r="AE150" i="33"/>
  <c r="AE309" i="33"/>
  <c r="Y1498" i="33"/>
  <c r="Z1498" i="33" s="1"/>
  <c r="AA1498" i="33" s="1"/>
  <c r="AD1498" i="33" s="1"/>
  <c r="Y301" i="33"/>
  <c r="Z301" i="33" s="1"/>
  <c r="AA301" i="33" s="1"/>
  <c r="AE301" i="33" s="1"/>
  <c r="Z245" i="33"/>
  <c r="AA245" i="33" s="1"/>
  <c r="AD245" i="33" s="1"/>
  <c r="AE213" i="33"/>
  <c r="AE114" i="33"/>
  <c r="AD75" i="33"/>
  <c r="Y746" i="33"/>
  <c r="Z746" i="33" s="1"/>
  <c r="AA746" i="33" s="1"/>
  <c r="AD746" i="33" s="1"/>
  <c r="Y1011" i="33"/>
  <c r="Z1011" i="33" s="1"/>
  <c r="Y2020" i="33"/>
  <c r="Z2020" i="33" s="1"/>
  <c r="AA2020" i="33" s="1"/>
  <c r="AD2020" i="33" s="1"/>
  <c r="AA662" i="33"/>
  <c r="Z690" i="33"/>
  <c r="AA690" i="33" s="1"/>
  <c r="AD690" i="33" s="1"/>
  <c r="Z1545" i="33"/>
  <c r="AA1545" i="33" s="1"/>
  <c r="Y1089" i="33"/>
  <c r="Z1089" i="33" s="1"/>
  <c r="Y798" i="33"/>
  <c r="Z798" i="33" s="1"/>
  <c r="Y955" i="33"/>
  <c r="Z955" i="33" s="1"/>
  <c r="AA2147" i="33"/>
  <c r="AD2147" i="33" s="1"/>
  <c r="AA2027" i="33"/>
  <c r="AD2027" i="33" s="1"/>
  <c r="AD723" i="33"/>
  <c r="AD319" i="33"/>
  <c r="AD87" i="33"/>
  <c r="AA368" i="33"/>
  <c r="AE368" i="33" s="1"/>
  <c r="AE29" i="33"/>
  <c r="AE425" i="33"/>
  <c r="AE44" i="33"/>
  <c r="AD1816" i="33"/>
  <c r="AA724" i="33"/>
  <c r="AD724" i="33" s="1"/>
  <c r="Y2100" i="33"/>
  <c r="Z2100" i="33" s="1"/>
  <c r="AA2100" i="33" s="1"/>
  <c r="AD2100" i="33" s="1"/>
  <c r="AE121" i="33"/>
  <c r="Y1099" i="33"/>
  <c r="Z1099" i="33" s="1"/>
  <c r="Y339" i="33"/>
  <c r="Y1057" i="33"/>
  <c r="AD1621" i="33"/>
  <c r="AD500" i="33"/>
  <c r="Z85" i="33"/>
  <c r="AA1086" i="33"/>
  <c r="AD1086" i="33" s="1"/>
  <c r="AE146" i="33"/>
  <c r="AD278" i="33"/>
  <c r="Y205" i="33"/>
  <c r="X1177" i="33"/>
  <c r="Y928" i="33"/>
  <c r="Z928" i="33" s="1"/>
  <c r="Y1645" i="33"/>
  <c r="Z1645" i="33" s="1"/>
  <c r="Z734" i="33"/>
  <c r="AA734" i="33" s="1"/>
  <c r="AD734" i="33" s="1"/>
  <c r="AA1098" i="33"/>
  <c r="AD1098" i="33" s="1"/>
  <c r="X1636" i="33"/>
  <c r="Y1636" i="33" s="1"/>
  <c r="Z1636" i="33" s="1"/>
  <c r="AA1636" i="33" s="1"/>
  <c r="AD1636" i="33" s="1"/>
  <c r="Z79" i="33"/>
  <c r="AA79" i="33" s="1"/>
  <c r="AD79" i="33" s="1"/>
  <c r="AA642" i="33"/>
  <c r="AD642" i="33" s="1"/>
  <c r="Z755" i="33"/>
  <c r="X1540" i="33"/>
  <c r="Y1540" i="33" s="1"/>
  <c r="Y343" i="33"/>
  <c r="Y28" i="33"/>
  <c r="Z28" i="33" s="1"/>
  <c r="X1019" i="33"/>
  <c r="Y1019" i="33" s="1"/>
  <c r="AD464" i="33"/>
  <c r="AE464" i="33"/>
  <c r="AA1644" i="33"/>
  <c r="AD1644" i="33" s="1"/>
  <c r="X1594" i="33"/>
  <c r="Y1594" i="33" s="1"/>
  <c r="Z1594" i="33" s="1"/>
  <c r="AA481" i="33"/>
  <c r="AE481" i="33" s="1"/>
  <c r="AA501" i="33"/>
  <c r="AE501" i="33" s="1"/>
  <c r="X2144" i="33"/>
  <c r="AD47" i="33"/>
  <c r="AE427" i="33"/>
  <c r="AD427" i="33"/>
  <c r="AA441" i="33"/>
  <c r="AE441" i="33" s="1"/>
  <c r="Z530" i="33"/>
  <c r="AA530" i="33" s="1"/>
  <c r="AD530" i="33" s="1"/>
  <c r="AE422" i="33"/>
  <c r="AD422" i="33"/>
  <c r="X1665" i="33"/>
  <c r="Y1665" i="33" s="1"/>
  <c r="AD306" i="33"/>
  <c r="Y1327" i="33"/>
  <c r="Y1741" i="33"/>
  <c r="Z1741" i="33" s="1"/>
  <c r="AA1741" i="33" s="1"/>
  <c r="AD1741" i="33" s="1"/>
  <c r="Y173" i="33"/>
  <c r="Z173" i="33" s="1"/>
  <c r="AE424" i="33"/>
  <c r="AE277" i="33"/>
  <c r="W13" i="33"/>
  <c r="Y197" i="33"/>
  <c r="Z197" i="33" s="1"/>
  <c r="AA197" i="33" s="1"/>
  <c r="AD197" i="33" s="1"/>
  <c r="AE409" i="33"/>
  <c r="AA322" i="33"/>
  <c r="AE322" i="33" s="1"/>
  <c r="Y2078" i="33"/>
  <c r="Y1176" i="33"/>
  <c r="Y1740" i="33"/>
  <c r="Z1740" i="33" s="1"/>
  <c r="AA1740" i="33" s="1"/>
  <c r="AD1740" i="33" s="1"/>
  <c r="Y1756" i="33"/>
  <c r="Z1756" i="33" s="1"/>
  <c r="Z2053" i="33"/>
  <c r="AA2053" i="33" s="1"/>
  <c r="AD449" i="33"/>
  <c r="AE449" i="33"/>
  <c r="Z2051" i="33"/>
  <c r="AA2051" i="33" s="1"/>
  <c r="AD2051" i="33" s="1"/>
  <c r="Z1700" i="33"/>
  <c r="AA1700" i="33" s="1"/>
  <c r="Y900" i="33"/>
  <c r="Z900" i="33" s="1"/>
  <c r="AA900" i="33" s="1"/>
  <c r="Z1310" i="33"/>
  <c r="AA1310" i="33" s="1"/>
  <c r="Z2068" i="33"/>
  <c r="AA2068" i="33" s="1"/>
  <c r="AD2068" i="33" s="1"/>
  <c r="AA137" i="33"/>
  <c r="AE137" i="33" s="1"/>
  <c r="AA804" i="33"/>
  <c r="AD804" i="33" s="1"/>
  <c r="Y958" i="33"/>
  <c r="AA118" i="33"/>
  <c r="AE118" i="33" s="1"/>
  <c r="Z2113" i="33"/>
  <c r="AA2113" i="33" s="1"/>
  <c r="AE43" i="33"/>
  <c r="AD43" i="33"/>
  <c r="Y1150" i="33"/>
  <c r="Z1150" i="33" s="1"/>
  <c r="AA1150" i="33" s="1"/>
  <c r="AD1150" i="33" s="1"/>
  <c r="X721" i="33"/>
  <c r="Y721" i="33" s="1"/>
  <c r="Z721" i="33" s="1"/>
  <c r="AA721" i="33" s="1"/>
  <c r="AD721" i="33" s="1"/>
  <c r="AD2062" i="33"/>
  <c r="V12" i="33"/>
  <c r="X757" i="33"/>
  <c r="Y757" i="33" s="1"/>
  <c r="AD826" i="33"/>
  <c r="AD1227" i="33"/>
  <c r="X601" i="33"/>
  <c r="Y601" i="33" s="1"/>
  <c r="Z601" i="33" s="1"/>
  <c r="AA601" i="33" s="1"/>
  <c r="AA1259" i="33"/>
  <c r="AD1259" i="33" s="1"/>
  <c r="Y1288" i="33"/>
  <c r="AD1147" i="33"/>
  <c r="AD1048" i="33"/>
  <c r="AE401" i="33"/>
  <c r="Y337" i="33"/>
  <c r="AE238" i="33"/>
  <c r="AA767" i="33"/>
  <c r="AD767" i="33" s="1"/>
  <c r="AA1030" i="33"/>
  <c r="AD1030" i="33" s="1"/>
  <c r="AA1465" i="33"/>
  <c r="AD1465" i="33" s="1"/>
  <c r="AA1264" i="33"/>
  <c r="AD1264" i="33" s="1"/>
  <c r="AA1495" i="33"/>
  <c r="AD1420" i="33"/>
  <c r="AA1300" i="33"/>
  <c r="AD1482" i="33"/>
  <c r="AD1659" i="33"/>
  <c r="AD1179" i="33"/>
  <c r="AA675" i="33"/>
  <c r="AD675" i="33" s="1"/>
  <c r="AA335" i="33"/>
  <c r="AD335" i="33" s="1"/>
  <c r="AA558" i="33"/>
  <c r="X645" i="33"/>
  <c r="Y645" i="33" s="1"/>
  <c r="AE61" i="33"/>
  <c r="AD62" i="33"/>
  <c r="AE234" i="33"/>
  <c r="AA1032" i="33"/>
  <c r="AD1032" i="33" s="1"/>
  <c r="AD182" i="33"/>
  <c r="Y1397" i="33"/>
  <c r="Z1397" i="33" s="1"/>
  <c r="Y111" i="33"/>
  <c r="Y147" i="33"/>
  <c r="Z147" i="33" s="1"/>
  <c r="AA147" i="33" s="1"/>
  <c r="AD147" i="33" s="1"/>
  <c r="X292" i="33"/>
  <c r="Y292" i="33" s="1"/>
  <c r="X260" i="33"/>
  <c r="Y260" i="33" s="1"/>
  <c r="X228" i="33"/>
  <c r="Y228" i="33" s="1"/>
  <c r="X196" i="33"/>
  <c r="Y196" i="33" s="1"/>
  <c r="X164" i="33"/>
  <c r="Y164" i="33" s="1"/>
  <c r="X116" i="33"/>
  <c r="Y116" i="33" s="1"/>
  <c r="Y1530" i="33"/>
  <c r="Y1286" i="33"/>
  <c r="Z1286" i="33" s="1"/>
  <c r="Y2048" i="33"/>
  <c r="Z2048" i="33" s="1"/>
  <c r="AA2048" i="33" s="1"/>
  <c r="Y195" i="33"/>
  <c r="X1684" i="33"/>
  <c r="Y1684" i="33" s="1"/>
  <c r="AA717" i="33"/>
  <c r="AD717" i="33" s="1"/>
  <c r="Y844" i="33"/>
  <c r="Z844" i="33" s="1"/>
  <c r="AA844" i="33" s="1"/>
  <c r="AE454" i="33"/>
  <c r="X1070" i="33"/>
  <c r="Y1070" i="33" s="1"/>
  <c r="Z1070" i="33" s="1"/>
  <c r="Z149" i="33"/>
  <c r="AA149" i="33" s="1"/>
  <c r="AD149" i="33" s="1"/>
  <c r="Z1034" i="33"/>
  <c r="AA1034" i="33" s="1"/>
  <c r="AD1034" i="33" s="1"/>
  <c r="AA469" i="33"/>
  <c r="AE469" i="33" s="1"/>
  <c r="Y715" i="33"/>
  <c r="Z715" i="33" s="1"/>
  <c r="AA715" i="33" s="1"/>
  <c r="AD466" i="33"/>
  <c r="Y1042" i="33"/>
  <c r="Z1042" i="33" s="1"/>
  <c r="Y1022" i="33"/>
  <c r="Z1022" i="33" s="1"/>
  <c r="Z1133" i="33"/>
  <c r="Y1038" i="33"/>
  <c r="AE499" i="33"/>
  <c r="AA1106" i="33"/>
  <c r="AD1106" i="33" s="1"/>
  <c r="Z1366" i="33"/>
  <c r="AA1366" i="33" s="1"/>
  <c r="AD1366" i="33" s="1"/>
  <c r="AA1050" i="33"/>
  <c r="AD1050" i="33" s="1"/>
  <c r="AD297" i="33"/>
  <c r="X2066" i="33"/>
  <c r="Y2066" i="33" s="1"/>
  <c r="Z1195" i="33"/>
  <c r="AA1195" i="33" s="1"/>
  <c r="AD1195" i="33" s="1"/>
  <c r="X2098" i="33"/>
  <c r="Y2098" i="33" s="1"/>
  <c r="Z2098" i="33" s="1"/>
  <c r="AA2098" i="33" s="1"/>
  <c r="AA1317" i="33"/>
  <c r="X283" i="33"/>
  <c r="Y283" i="33" s="1"/>
  <c r="Z283" i="33" s="1"/>
  <c r="X219" i="33"/>
  <c r="Y219" i="33" s="1"/>
  <c r="Z219" i="33" s="1"/>
  <c r="AA219" i="33" s="1"/>
  <c r="AD219" i="33" s="1"/>
  <c r="X119" i="33"/>
  <c r="Y119" i="33" s="1"/>
  <c r="Z119" i="33" s="1"/>
  <c r="Y361" i="33"/>
  <c r="AA52" i="33"/>
  <c r="AD52" i="33" s="1"/>
  <c r="AD31" i="33"/>
  <c r="X617" i="33"/>
  <c r="Y617" i="33" s="1"/>
  <c r="Z617" i="33" s="1"/>
  <c r="AA617" i="33" s="1"/>
  <c r="AD617" i="33" s="1"/>
  <c r="AD2102" i="33"/>
  <c r="Y1570" i="33"/>
  <c r="Z1570" i="33" s="1"/>
  <c r="AA1570" i="33" s="1"/>
  <c r="Z1521" i="33"/>
  <c r="AA1521" i="33" s="1"/>
  <c r="AD1521" i="33" s="1"/>
  <c r="Y1447" i="33"/>
  <c r="Z1689" i="33"/>
  <c r="Y1619" i="33"/>
  <c r="Z1619" i="33" s="1"/>
  <c r="Y1476" i="33"/>
  <c r="Z1476" i="33" s="1"/>
  <c r="AA622" i="33"/>
  <c r="Y143" i="33"/>
  <c r="Y103" i="33"/>
  <c r="Z103" i="33" s="1"/>
  <c r="AA103" i="33" s="1"/>
  <c r="AA51" i="33"/>
  <c r="AE51" i="33" s="1"/>
  <c r="Y863" i="33"/>
  <c r="Z863" i="33" s="1"/>
  <c r="Y17" i="33"/>
  <c r="Z17" i="33" s="1"/>
  <c r="AA17" i="33" s="1"/>
  <c r="AD17" i="33" s="1"/>
  <c r="AA162" i="33"/>
  <c r="AE162" i="33" s="1"/>
  <c r="AD1171" i="33"/>
  <c r="Y1578" i="33"/>
  <c r="Z1578" i="33" s="1"/>
  <c r="AA1578" i="33" s="1"/>
  <c r="AD870" i="33"/>
  <c r="Z754" i="33"/>
  <c r="AA754" i="33" s="1"/>
  <c r="AD754" i="33" s="1"/>
  <c r="AD761" i="33"/>
  <c r="AA1407" i="33"/>
  <c r="AD1407" i="33" s="1"/>
  <c r="X1624" i="33"/>
  <c r="Y1624" i="33" s="1"/>
  <c r="Z1624" i="33" s="1"/>
  <c r="AA922" i="33"/>
  <c r="AD922" i="33" s="1"/>
  <c r="AE334" i="33"/>
  <c r="Y291" i="33"/>
  <c r="Z291" i="33" s="1"/>
  <c r="AA291" i="33" s="1"/>
  <c r="Y247" i="33"/>
  <c r="Y207" i="33"/>
  <c r="Z207" i="33" s="1"/>
  <c r="Y163" i="33"/>
  <c r="Y123" i="33"/>
  <c r="Z123" i="33" s="1"/>
  <c r="AA123" i="33" s="1"/>
  <c r="AA696" i="33"/>
  <c r="AD696" i="33" s="1"/>
  <c r="AD1120" i="33"/>
  <c r="AD2083" i="33"/>
  <c r="AD2045" i="33"/>
  <c r="AD1654" i="33"/>
  <c r="AA1402" i="33"/>
  <c r="AD1402" i="33" s="1"/>
  <c r="AD1154" i="33"/>
  <c r="Y741" i="33"/>
  <c r="Z741" i="33" s="1"/>
  <c r="AD2095" i="33"/>
  <c r="AA1672" i="33"/>
  <c r="AD1672" i="33" s="1"/>
  <c r="AA1377" i="33"/>
  <c r="AE412" i="33"/>
  <c r="AD2117" i="33"/>
  <c r="AD1524" i="33"/>
  <c r="AA1338" i="33"/>
  <c r="AD1338" i="33" s="1"/>
  <c r="AA641" i="33"/>
  <c r="AD641" i="33" s="1"/>
  <c r="AA931" i="33"/>
  <c r="AD931" i="33" s="1"/>
  <c r="AA756" i="33"/>
  <c r="AD756" i="33" s="1"/>
  <c r="AA340" i="33"/>
  <c r="AA36" i="33"/>
  <c r="AE36" i="33" s="1"/>
  <c r="AE142" i="33"/>
  <c r="AD178" i="33"/>
  <c r="AA551" i="33"/>
  <c r="AD1107" i="33"/>
  <c r="AD1388" i="33"/>
  <c r="AA1080" i="33"/>
  <c r="AD1080" i="33" s="1"/>
  <c r="AE372" i="33"/>
  <c r="AA258" i="33"/>
  <c r="AD258" i="33" s="1"/>
  <c r="X2014" i="33"/>
  <c r="Y2014" i="33" s="1"/>
  <c r="Z2014" i="33" s="1"/>
  <c r="AA2014" i="33" s="1"/>
  <c r="AA1284" i="33"/>
  <c r="Y2058" i="33"/>
  <c r="AA599" i="33"/>
  <c r="AD599" i="33" s="1"/>
  <c r="AA2075" i="33"/>
  <c r="AD2075" i="33" s="1"/>
  <c r="Y1319" i="33"/>
  <c r="AA1707" i="33"/>
  <c r="AD1707" i="33" s="1"/>
  <c r="Y2109" i="33"/>
  <c r="Y1558" i="33"/>
  <c r="Z1558" i="33" s="1"/>
  <c r="AA1558" i="33" s="1"/>
  <c r="AE485" i="33"/>
  <c r="Y1223" i="33"/>
  <c r="Z1223" i="33" s="1"/>
  <c r="X1093" i="33"/>
  <c r="Z966" i="33"/>
  <c r="AA966" i="33" s="1"/>
  <c r="X998" i="33"/>
  <c r="AE281" i="33"/>
  <c r="AD281" i="33"/>
  <c r="Y24" i="33"/>
  <c r="Z24" i="33" s="1"/>
  <c r="AD453" i="33"/>
  <c r="AE233" i="33"/>
  <c r="AD233" i="33"/>
  <c r="X1078" i="33"/>
  <c r="Y1066" i="33"/>
  <c r="Z1066" i="33" s="1"/>
  <c r="AA1769" i="33"/>
  <c r="AD1769" i="33" s="1"/>
  <c r="Y1006" i="33"/>
  <c r="Z1006" i="33" s="1"/>
  <c r="AA1006" i="33" s="1"/>
  <c r="AD1006" i="33" s="1"/>
  <c r="Y1141" i="33"/>
  <c r="Z1141" i="33" s="1"/>
  <c r="AA1141" i="33" s="1"/>
  <c r="AD1141" i="33" s="1"/>
  <c r="AD1864" i="33"/>
  <c r="Y35" i="33"/>
  <c r="Z35" i="33" s="1"/>
  <c r="AA35" i="33" s="1"/>
  <c r="X1734" i="33"/>
  <c r="Y811" i="33"/>
  <c r="Z811" i="33" s="1"/>
  <c r="AE293" i="33"/>
  <c r="AA850" i="33"/>
  <c r="AD850" i="33" s="1"/>
  <c r="AE165" i="33"/>
  <c r="AA938" i="33"/>
  <c r="AD938" i="33" s="1"/>
  <c r="AD1258" i="33"/>
  <c r="Z1092" i="33"/>
  <c r="AA1092" i="33" s="1"/>
  <c r="AD1092" i="33" s="1"/>
  <c r="AD1386" i="33"/>
  <c r="Y725" i="33"/>
  <c r="AD864" i="33"/>
  <c r="AA1504" i="33"/>
  <c r="AD1504" i="33" s="1"/>
  <c r="AA1163" i="33"/>
  <c r="AD1163" i="33" s="1"/>
  <c r="AA1156" i="33"/>
  <c r="AD1655" i="33"/>
  <c r="AD1503" i="33"/>
  <c r="AD2064" i="33"/>
  <c r="AA1155" i="33"/>
  <c r="AD1155" i="33" s="1"/>
  <c r="AA1996" i="33"/>
  <c r="AD106" i="33"/>
  <c r="AA1370" i="33"/>
  <c r="AD1370" i="33" s="1"/>
  <c r="AA1670" i="33"/>
  <c r="AD1670" i="33" s="1"/>
  <c r="AD1202" i="33"/>
  <c r="AD912" i="33"/>
  <c r="AD1389" i="33"/>
  <c r="AA2076" i="33"/>
  <c r="AD2076" i="33" s="1"/>
  <c r="AA1777" i="33"/>
  <c r="AA1321" i="33"/>
  <c r="AD1321" i="33" s="1"/>
  <c r="AA1744" i="33"/>
  <c r="AD1744" i="33" s="1"/>
  <c r="AA2091" i="33"/>
  <c r="AD2091" i="33" s="1"/>
  <c r="AA2017" i="33"/>
  <c r="AD2017" i="33" s="1"/>
  <c r="AA1633" i="33"/>
  <c r="AD1633" i="33" s="1"/>
  <c r="AA595" i="33"/>
  <c r="AD595" i="33" s="1"/>
  <c r="AA2021" i="33"/>
  <c r="AA1660" i="33"/>
  <c r="AD1660" i="33" s="1"/>
  <c r="AA1253" i="33"/>
  <c r="AD1253" i="33" s="1"/>
  <c r="AD985" i="33"/>
  <c r="AD730" i="33"/>
  <c r="AA45" i="33"/>
  <c r="AE45" i="33" s="1"/>
  <c r="AA633" i="33"/>
  <c r="AD633" i="33" s="1"/>
  <c r="AD29" i="33"/>
  <c r="AD769" i="33"/>
  <c r="AA194" i="33"/>
  <c r="AD194" i="33" s="1"/>
  <c r="AA1680" i="33"/>
  <c r="AD1680" i="33" s="1"/>
  <c r="AD788" i="33"/>
  <c r="AA2120" i="33"/>
  <c r="Y1151" i="33"/>
  <c r="Z1056" i="33"/>
  <c r="AA1056" i="33" s="1"/>
  <c r="AD1056" i="33" s="1"/>
  <c r="AD83" i="33"/>
  <c r="Y1074" i="33"/>
  <c r="Z1074" i="33" s="1"/>
  <c r="Z1144" i="33"/>
  <c r="AA1144" i="33" s="1"/>
  <c r="Z1038" i="33"/>
  <c r="Z1058" i="33"/>
  <c r="AA1850" i="33"/>
  <c r="AD1850" i="33" s="1"/>
  <c r="AD1495" i="33"/>
  <c r="AA1668" i="33"/>
  <c r="AD1668" i="33" s="1"/>
  <c r="X1581" i="33"/>
  <c r="Y1581" i="33" s="1"/>
  <c r="Z1581" i="33" s="1"/>
  <c r="AA1581" i="33" s="1"/>
  <c r="AD2021" i="33"/>
  <c r="AA932" i="33"/>
  <c r="AD932" i="33" s="1"/>
  <c r="Y1071" i="33"/>
  <c r="Z1071" i="33" s="1"/>
  <c r="AA1071" i="33" s="1"/>
  <c r="AA1444" i="33"/>
  <c r="AD1444" i="33" s="1"/>
  <c r="AD1377" i="33"/>
  <c r="AD2046" i="33"/>
  <c r="Y1809" i="33"/>
  <c r="Z1809" i="33" s="1"/>
  <c r="Z1615" i="33"/>
  <c r="AA1615" i="33" s="1"/>
  <c r="AD1615" i="33" s="1"/>
  <c r="Y1565" i="33"/>
  <c r="Z1565" i="33" s="1"/>
  <c r="AA1565" i="33" s="1"/>
  <c r="AD1565" i="33" s="1"/>
  <c r="AA771" i="33"/>
  <c r="AD771" i="33" s="1"/>
  <c r="Y2006" i="33"/>
  <c r="Z2006" i="33" s="1"/>
  <c r="AA2006" i="33" s="1"/>
  <c r="Z1384" i="33"/>
  <c r="AA1384" i="33" s="1"/>
  <c r="AD1384" i="33" s="1"/>
  <c r="X15" i="33"/>
  <c r="X13" i="33" s="1"/>
  <c r="X275" i="33"/>
  <c r="Y275" i="33" s="1"/>
  <c r="Z275" i="33" s="1"/>
  <c r="X231" i="33"/>
  <c r="Y231" i="33" s="1"/>
  <c r="Z231" i="33" s="1"/>
  <c r="X73" i="33"/>
  <c r="Y73" i="33" s="1"/>
  <c r="Z73" i="33" s="1"/>
  <c r="AA73" i="33" s="1"/>
  <c r="AD662" i="33"/>
  <c r="AA1511" i="33"/>
  <c r="AA972" i="33"/>
  <c r="AD972" i="33" s="1"/>
  <c r="AD916" i="33"/>
  <c r="Y2148" i="33"/>
  <c r="AD1088" i="33"/>
  <c r="Y975" i="33"/>
  <c r="Y65" i="33"/>
  <c r="Z65" i="33" s="1"/>
  <c r="AE404" i="33"/>
  <c r="AE393" i="33"/>
  <c r="X553" i="33"/>
  <c r="Y553" i="33" s="1"/>
  <c r="Z553" i="33" s="1"/>
  <c r="AA553" i="33" s="1"/>
  <c r="AD553" i="33" s="1"/>
  <c r="AD1229" i="33"/>
  <c r="AD2009" i="33"/>
  <c r="AA1625" i="33"/>
  <c r="AD1625" i="33" s="1"/>
  <c r="Y1620" i="33"/>
  <c r="AD1131" i="33"/>
  <c r="X263" i="33"/>
  <c r="Y263" i="33" s="1"/>
  <c r="Z263" i="33" s="1"/>
  <c r="X223" i="33"/>
  <c r="Y223" i="33" s="1"/>
  <c r="Z223" i="33" s="1"/>
  <c r="X1007" i="33"/>
  <c r="Y1007" i="33" s="1"/>
  <c r="Z1007" i="33" s="1"/>
  <c r="AA546" i="33"/>
  <c r="AD546" i="33" s="1"/>
  <c r="AA606" i="33"/>
  <c r="AD606" i="33" s="1"/>
  <c r="AA130" i="33"/>
  <c r="AD130" i="33" s="1"/>
  <c r="AA1634" i="33"/>
  <c r="AD373" i="33"/>
  <c r="Y1210" i="33"/>
  <c r="AA588" i="33"/>
  <c r="Y1324" i="33"/>
  <c r="Z1324" i="33" s="1"/>
  <c r="Y1067" i="33"/>
  <c r="Y847" i="33"/>
  <c r="Z847" i="33" s="1"/>
  <c r="AA847" i="33" s="1"/>
  <c r="Y1718" i="33"/>
  <c r="Z1718" i="33" s="1"/>
  <c r="AA1718" i="33" s="1"/>
  <c r="Z958" i="33"/>
  <c r="AA958" i="33" s="1"/>
  <c r="Y117" i="33"/>
  <c r="AD1169" i="33"/>
  <c r="Z873" i="33"/>
  <c r="AA873" i="33" s="1"/>
  <c r="AD873" i="33" s="1"/>
  <c r="AD1455" i="33"/>
  <c r="Z974" i="33"/>
  <c r="AA321" i="33"/>
  <c r="AD321" i="33" s="1"/>
  <c r="Y915" i="33"/>
  <c r="Z915" i="33" s="1"/>
  <c r="AA915" i="33" s="1"/>
  <c r="AD915" i="33" s="1"/>
  <c r="Y1243" i="33"/>
  <c r="Z1243" i="33" s="1"/>
  <c r="Y942" i="33"/>
  <c r="Z942" i="33" s="1"/>
  <c r="AA942" i="33" s="1"/>
  <c r="AD942" i="33" s="1"/>
  <c r="Y1528" i="33"/>
  <c r="Z1528" i="33" s="1"/>
  <c r="AA1528" i="33" s="1"/>
  <c r="AD1528" i="33" s="1"/>
  <c r="Y1109" i="33"/>
  <c r="Z1109" i="33" s="1"/>
  <c r="AA1109" i="33" s="1"/>
  <c r="Y1096" i="33"/>
  <c r="Z1096" i="33" s="1"/>
  <c r="AA1096" i="33" s="1"/>
  <c r="AD1096" i="33" s="1"/>
  <c r="Z1160" i="33"/>
  <c r="AA1160" i="33" s="1"/>
  <c r="AD1160" i="33" s="1"/>
  <c r="X1231" i="33"/>
  <c r="AA1002" i="33"/>
  <c r="AD1002" i="33" s="1"/>
  <c r="AA970" i="33"/>
  <c r="AD970" i="33" s="1"/>
  <c r="Y1143" i="33"/>
  <c r="AE133" i="33"/>
  <c r="Y1825" i="33"/>
  <c r="Y572" i="33"/>
  <c r="Z572" i="33" s="1"/>
  <c r="Y1126" i="33"/>
  <c r="Z1126" i="33" s="1"/>
  <c r="AE254" i="33"/>
  <c r="AD254" i="33"/>
  <c r="Y533" i="33"/>
  <c r="AA1727" i="33"/>
  <c r="AD1727" i="33" s="1"/>
  <c r="AA190" i="33"/>
  <c r="AD190" i="33" s="1"/>
  <c r="Z1343" i="33"/>
  <c r="AA1343" i="33" s="1"/>
  <c r="AD1343" i="33" s="1"/>
  <c r="AD1207" i="33"/>
  <c r="AD375" i="33"/>
  <c r="AE375" i="33"/>
  <c r="Z1774" i="33"/>
  <c r="AA1774" i="33" s="1"/>
  <c r="AD1774" i="33" s="1"/>
  <c r="AA338" i="33"/>
  <c r="AD338" i="33" s="1"/>
  <c r="Y1658" i="33"/>
  <c r="Z1658" i="33" s="1"/>
  <c r="AA1658" i="33" s="1"/>
  <c r="AD1658" i="33" s="1"/>
  <c r="Y192" i="33"/>
  <c r="Z192" i="33" s="1"/>
  <c r="AA192" i="33" s="1"/>
  <c r="Y1566" i="33"/>
  <c r="Z1566" i="33" s="1"/>
  <c r="Y1359" i="33"/>
  <c r="AD651" i="33"/>
  <c r="Y624" i="33"/>
  <c r="Z624" i="33" s="1"/>
  <c r="AA624" i="33" s="1"/>
  <c r="Y616" i="33"/>
  <c r="Y1628" i="33"/>
  <c r="Y608" i="33"/>
  <c r="Z608" i="33" s="1"/>
  <c r="AD210" i="33"/>
  <c r="AE210" i="33"/>
  <c r="AA851" i="33"/>
  <c r="AD851" i="33" s="1"/>
  <c r="AA1165" i="33"/>
  <c r="AD1165" i="33" s="1"/>
  <c r="AA1140" i="33"/>
  <c r="AD1140" i="33" s="1"/>
  <c r="AD1085" i="33"/>
  <c r="AA909" i="33"/>
  <c r="AD909" i="33" s="1"/>
  <c r="Y316" i="33"/>
  <c r="Z316" i="33" s="1"/>
  <c r="Y224" i="33"/>
  <c r="Y1627" i="33"/>
  <c r="Z1627" i="33" s="1"/>
  <c r="AA1627" i="33" s="1"/>
  <c r="Y677" i="33"/>
  <c r="Y668" i="33"/>
  <c r="Z668" i="33" s="1"/>
  <c r="AA2072" i="33"/>
  <c r="AD2072" i="33" s="1"/>
  <c r="AA310" i="33"/>
  <c r="AE310" i="33" s="1"/>
  <c r="Y1467" i="33"/>
  <c r="AD527" i="33"/>
  <c r="AA1463" i="33"/>
  <c r="AD1463" i="33" s="1"/>
  <c r="Z1752" i="33"/>
  <c r="AA1752" i="33" s="1"/>
  <c r="AA1298" i="33"/>
  <c r="AD1298" i="33" s="1"/>
  <c r="Z91" i="33"/>
  <c r="AD91" i="33" s="1"/>
  <c r="Y653" i="33"/>
  <c r="Y585" i="33"/>
  <c r="Z585" i="33" s="1"/>
  <c r="Y620" i="33"/>
  <c r="AD1029" i="33"/>
  <c r="AA650" i="33"/>
  <c r="AD650" i="33" s="1"/>
  <c r="AA926" i="33"/>
  <c r="AD926" i="33" s="1"/>
  <c r="AA782" i="33"/>
  <c r="AD782" i="33" s="1"/>
  <c r="AD206" i="33"/>
  <c r="AE206" i="33"/>
  <c r="AD659" i="33"/>
  <c r="Y199" i="33"/>
  <c r="Z199" i="33" s="1"/>
  <c r="Y1363" i="33"/>
  <c r="Z1363" i="33" s="1"/>
  <c r="X625" i="33"/>
  <c r="X1701" i="33"/>
  <c r="Y1701" i="33" s="1"/>
  <c r="Y1441" i="33"/>
  <c r="Z1441" i="33" s="1"/>
  <c r="AA1441" i="33" s="1"/>
  <c r="X2160" i="33"/>
  <c r="Y2160" i="33" s="1"/>
  <c r="X1592" i="33"/>
  <c r="AE330" i="33"/>
  <c r="X50" i="33"/>
  <c r="Y50" i="33" s="1"/>
  <c r="Z50" i="33" s="1"/>
  <c r="Y1250" i="33"/>
  <c r="AA1101" i="33"/>
  <c r="AD1101" i="33" s="1"/>
  <c r="AE56" i="33"/>
  <c r="AA1525" i="33"/>
  <c r="AD1525" i="33" s="1"/>
  <c r="Y1468" i="33"/>
  <c r="Z1468" i="33" s="1"/>
  <c r="AA1468" i="33" s="1"/>
  <c r="Y1311" i="33"/>
  <c r="Z1311" i="33" s="1"/>
  <c r="Y1539" i="33"/>
  <c r="Z1539" i="33" s="1"/>
  <c r="AA1539" i="33" s="1"/>
  <c r="Y1383" i="33"/>
  <c r="Z1383" i="33" s="1"/>
  <c r="Y589" i="33"/>
  <c r="Z589" i="33" s="1"/>
  <c r="AA589" i="33" s="1"/>
  <c r="Y1822" i="33"/>
  <c r="Z1822" i="33" s="1"/>
  <c r="AA1822" i="33" s="1"/>
  <c r="AD1822" i="33" s="1"/>
  <c r="Y1747" i="33"/>
  <c r="Z1747" i="33" s="1"/>
  <c r="AA1747" i="33" s="1"/>
  <c r="AD1747" i="33" s="1"/>
  <c r="Y1198" i="33"/>
  <c r="Y709" i="33"/>
  <c r="Y597" i="33"/>
  <c r="Y1818" i="33"/>
  <c r="Z1818" i="33" s="1"/>
  <c r="AA1676" i="33"/>
  <c r="AD1676" i="33" s="1"/>
  <c r="Z1429" i="33"/>
  <c r="AA1429" i="33" s="1"/>
  <c r="AD1429" i="33" s="1"/>
  <c r="Y1748" i="33"/>
  <c r="Z1748" i="33" s="1"/>
  <c r="Y1387" i="33"/>
  <c r="AD1069" i="33"/>
  <c r="AE452" i="33"/>
  <c r="AA230" i="33"/>
  <c r="AE242" i="33"/>
  <c r="Y323" i="33"/>
  <c r="Z323" i="33" s="1"/>
  <c r="AE246" i="33"/>
  <c r="Z726" i="33"/>
  <c r="X1717" i="33"/>
  <c r="Y1717" i="33" s="1"/>
  <c r="Z1623" i="33"/>
  <c r="Y1492" i="33"/>
  <c r="Z1492" i="33" s="1"/>
  <c r="Y1650" i="33"/>
  <c r="Z1330" i="33"/>
  <c r="AA1330" i="33" s="1"/>
  <c r="Z1174" i="33"/>
  <c r="AA1174" i="33" s="1"/>
  <c r="AD1174" i="33" s="1"/>
  <c r="AD1349" i="33"/>
  <c r="AA1100" i="33"/>
  <c r="AD1100" i="33" s="1"/>
  <c r="AD933" i="33"/>
  <c r="Y849" i="33"/>
  <c r="Z849" i="33" s="1"/>
  <c r="AA849" i="33" s="1"/>
  <c r="Z2016" i="33"/>
  <c r="AA2016" i="33" s="1"/>
  <c r="AD2016" i="33" s="1"/>
  <c r="Z2047" i="33"/>
  <c r="Y1638" i="33"/>
  <c r="Z1638" i="33" s="1"/>
  <c r="AA1474" i="33"/>
  <c r="AD1474" i="33" s="1"/>
  <c r="Z1425" i="33"/>
  <c r="AA1425" i="33" s="1"/>
  <c r="AD1425" i="33" s="1"/>
  <c r="Y1368" i="33"/>
  <c r="Z1274" i="33"/>
  <c r="AA1274" i="33" s="1"/>
  <c r="AD1274" i="33" s="1"/>
  <c r="Z1212" i="33"/>
  <c r="AD1208" i="33"/>
  <c r="X549" i="33"/>
  <c r="AD1064" i="33"/>
  <c r="AA1824" i="33"/>
  <c r="AA1470" i="33"/>
  <c r="AD1470" i="33" s="1"/>
  <c r="X1391" i="33"/>
  <c r="AA1277" i="33"/>
  <c r="AD1277" i="33" s="1"/>
  <c r="Y837" i="33"/>
  <c r="AA731" i="33"/>
  <c r="AD731" i="33" s="1"/>
  <c r="AA2028" i="33"/>
  <c r="AD2028" i="33" s="1"/>
  <c r="AA1626" i="33"/>
  <c r="AD1626" i="33" s="1"/>
  <c r="X1797" i="33"/>
  <c r="AA1357" i="33"/>
  <c r="AD1357" i="33" s="1"/>
  <c r="AD1157" i="33"/>
  <c r="Z948" i="33"/>
  <c r="AA948" i="33" s="1"/>
  <c r="AD396" i="33"/>
  <c r="AD415" i="33"/>
  <c r="Y30" i="33"/>
  <c r="Z30" i="33" s="1"/>
  <c r="AA30" i="33" s="1"/>
  <c r="AE30" i="33" s="1"/>
  <c r="Z1136" i="33"/>
  <c r="AA1136" i="33" s="1"/>
  <c r="AD1136" i="33" s="1"/>
  <c r="AA555" i="33"/>
  <c r="AD555" i="33" s="1"/>
  <c r="X536" i="33"/>
  <c r="Y536" i="33" s="1"/>
  <c r="Z536" i="33" s="1"/>
  <c r="X54" i="33"/>
  <c r="AD266" i="33"/>
  <c r="AD318" i="33"/>
  <c r="AA655" i="33"/>
  <c r="AD655" i="33" s="1"/>
  <c r="AA1257" i="33"/>
  <c r="AD1257" i="33" s="1"/>
  <c r="AA973" i="33"/>
  <c r="AD973" i="33" s="1"/>
  <c r="AD810" i="33"/>
  <c r="AA571" i="33"/>
  <c r="AD571" i="33" s="1"/>
  <c r="AA897" i="33"/>
  <c r="AD897" i="33" s="1"/>
  <c r="AA1167" i="33"/>
  <c r="AD1167" i="33" s="1"/>
  <c r="AA654" i="33"/>
  <c r="AD654" i="33" s="1"/>
  <c r="AE49" i="33"/>
  <c r="AA760" i="33"/>
  <c r="AA55" i="33"/>
  <c r="AD55" i="33" s="1"/>
  <c r="AA809" i="33"/>
  <c r="AD809" i="33" s="1"/>
  <c r="Z978" i="33"/>
  <c r="AA978" i="33" s="1"/>
  <c r="AA1314" i="33"/>
  <c r="AD1314" i="33" s="1"/>
  <c r="Y1804" i="33"/>
  <c r="Z1804" i="33" s="1"/>
  <c r="AA1639" i="33"/>
  <c r="AD1639" i="33" s="1"/>
  <c r="Z1702" i="33"/>
  <c r="AA1702" i="33" s="1"/>
  <c r="AD1702" i="33" s="1"/>
  <c r="AA621" i="33"/>
  <c r="AD621" i="33" s="1"/>
  <c r="Z2118" i="33"/>
  <c r="AA2118" i="33" s="1"/>
  <c r="Y2063" i="33"/>
  <c r="Z2063" i="33" s="1"/>
  <c r="Y2067" i="33"/>
  <c r="Z2067" i="33" s="1"/>
  <c r="W1993" i="33"/>
  <c r="Z1593" i="33"/>
  <c r="AA1593" i="33" s="1"/>
  <c r="Z1325" i="33"/>
  <c r="Y1394" i="33"/>
  <c r="Z1394" i="33" s="1"/>
  <c r="Z1201" i="33"/>
  <c r="AA1201" i="33" s="1"/>
  <c r="AD1354" i="33"/>
  <c r="AA898" i="33"/>
  <c r="AD898" i="33" s="1"/>
  <c r="Z732" i="33"/>
  <c r="AA732" i="33" s="1"/>
  <c r="Z2087" i="33"/>
  <c r="AA2087" i="33" s="1"/>
  <c r="AD2044" i="33"/>
  <c r="Z1729" i="33"/>
  <c r="AA1729" i="33" s="1"/>
  <c r="AA1643" i="33"/>
  <c r="AD1643" i="33" s="1"/>
  <c r="AA1532" i="33"/>
  <c r="AA1662" i="33"/>
  <c r="AD1662" i="33" s="1"/>
  <c r="Z902" i="33"/>
  <c r="AA902" i="33" s="1"/>
  <c r="AA720" i="33"/>
  <c r="AA814" i="33"/>
  <c r="AD814" i="33" s="1"/>
  <c r="AD366" i="33"/>
  <c r="AA1694" i="33"/>
  <c r="AD1694" i="33" s="1"/>
  <c r="AA2116" i="33"/>
  <c r="AD2116" i="33" s="1"/>
  <c r="Y1770" i="33"/>
  <c r="Z1770" i="33" s="1"/>
  <c r="AD1725" i="33"/>
  <c r="AA1561" i="33"/>
  <c r="AD1561" i="33" s="1"/>
  <c r="Z1516" i="33"/>
  <c r="AA1516" i="33" s="1"/>
  <c r="Z1353" i="33"/>
  <c r="AA1353" i="33" s="1"/>
  <c r="AD1353" i="33" s="1"/>
  <c r="Y1596" i="33"/>
  <c r="Z1596" i="33" s="1"/>
  <c r="AD1226" i="33"/>
  <c r="AD1156" i="33"/>
  <c r="AA1263" i="33"/>
  <c r="AD1263" i="33" s="1"/>
  <c r="AA643" i="33"/>
  <c r="AD643" i="33" s="1"/>
  <c r="AD72" i="33"/>
  <c r="AD747" i="33"/>
  <c r="Y566" i="33"/>
  <c r="Z566" i="33" s="1"/>
  <c r="AA566" i="33" s="1"/>
  <c r="AE376" i="33"/>
  <c r="AE358" i="33"/>
  <c r="Y618" i="33"/>
  <c r="Z618" i="33" s="1"/>
  <c r="AD664" i="33"/>
  <c r="AD636" i="33"/>
  <c r="AA846" i="33"/>
  <c r="AD846" i="33" s="1"/>
  <c r="AE426" i="33"/>
  <c r="X565" i="33"/>
  <c r="AA360" i="33"/>
  <c r="AE360" i="33" s="1"/>
  <c r="Z154" i="33"/>
  <c r="AA154" i="33" s="1"/>
  <c r="AE154" i="33" s="1"/>
  <c r="AD142" i="33"/>
  <c r="AE178" i="33"/>
  <c r="AD965" i="33"/>
  <c r="AA1125" i="33"/>
  <c r="AD1125" i="33" s="1"/>
  <c r="X629" i="33"/>
  <c r="AD1129" i="33"/>
  <c r="X581" i="33"/>
  <c r="Y581" i="33" s="1"/>
  <c r="AA638" i="33"/>
  <c r="AD638" i="33" s="1"/>
  <c r="AA27" i="33"/>
  <c r="AD27" i="33" s="1"/>
  <c r="X521" i="33"/>
  <c r="AD1252" i="33"/>
  <c r="Z1815" i="33"/>
  <c r="AA1815" i="33" s="1"/>
  <c r="AD1815" i="33" s="1"/>
  <c r="X1678" i="33"/>
  <c r="X1560" i="33"/>
  <c r="Y1560" i="33" s="1"/>
  <c r="AD1703" i="33"/>
  <c r="X2008" i="33"/>
  <c r="Y2008" i="33" s="1"/>
  <c r="AA1790" i="33"/>
  <c r="AD1790" i="33" s="1"/>
  <c r="AD1791" i="33"/>
  <c r="AD1522" i="33"/>
  <c r="AA1221" i="33"/>
  <c r="AD1221" i="33" s="1"/>
  <c r="AE366" i="33"/>
  <c r="AD1723" i="33"/>
  <c r="AA1681" i="33"/>
  <c r="AD1681" i="33" s="1"/>
  <c r="AA1446" i="33"/>
  <c r="AD1446" i="33" s="1"/>
  <c r="AD1414" i="33"/>
  <c r="AA962" i="33"/>
  <c r="AD962" i="33" s="1"/>
  <c r="AD404" i="33"/>
  <c r="AA34" i="33"/>
  <c r="AE34" i="33" s="1"/>
  <c r="AD665" i="33"/>
  <c r="AD401" i="33"/>
  <c r="AD405" i="33"/>
  <c r="AD657" i="33"/>
  <c r="Z1094" i="33"/>
  <c r="AA1094" i="33" s="1"/>
  <c r="AD1094" i="33" s="1"/>
  <c r="AD322" i="33"/>
  <c r="AA1669" i="33"/>
  <c r="AD1669" i="33" s="1"/>
  <c r="AA1529" i="33"/>
  <c r="Z1546" i="33"/>
  <c r="Z803" i="33"/>
  <c r="AA803" i="33" s="1"/>
  <c r="AA573" i="33"/>
  <c r="AD573" i="33" s="1"/>
  <c r="AD2125" i="33"/>
  <c r="AD1777" i="33"/>
  <c r="X1765" i="33"/>
  <c r="Y1765" i="33" s="1"/>
  <c r="Z111" i="33"/>
  <c r="AA111" i="33" s="1"/>
  <c r="AA2000" i="33"/>
  <c r="AD2000" i="33" s="1"/>
  <c r="X2149" i="33"/>
  <c r="Y2149" i="33" s="1"/>
  <c r="Z2149" i="33" s="1"/>
  <c r="AD1766" i="33"/>
  <c r="Z1182" i="33"/>
  <c r="AA1182" i="33" s="1"/>
  <c r="AD1182" i="33" s="1"/>
  <c r="AD457" i="33"/>
  <c r="Z2097" i="33"/>
  <c r="AA2097" i="33" s="1"/>
  <c r="AD2097" i="33" s="1"/>
  <c r="Z2058" i="33"/>
  <c r="AA2058" i="33" s="1"/>
  <c r="AD2058" i="33" s="1"/>
  <c r="AD1853" i="33"/>
  <c r="AA1305" i="33"/>
  <c r="AD1305" i="33" s="1"/>
  <c r="Y1331" i="33"/>
  <c r="Z1331" i="33" s="1"/>
  <c r="X357" i="33"/>
  <c r="Y357" i="33" s="1"/>
  <c r="Z357" i="33" s="1"/>
  <c r="X345" i="33"/>
  <c r="AE356" i="33"/>
  <c r="AE225" i="33"/>
  <c r="Z899" i="33"/>
  <c r="AA129" i="33"/>
  <c r="AD129" i="33" s="1"/>
  <c r="Z325" i="33"/>
  <c r="AD49" i="33"/>
  <c r="AA1433" i="33"/>
  <c r="AD1433" i="33" s="1"/>
  <c r="Z907" i="33"/>
  <c r="AA907" i="33" s="1"/>
  <c r="Y794" i="33"/>
  <c r="Z794" i="33" s="1"/>
  <c r="AA768" i="33"/>
  <c r="AD768" i="33" s="1"/>
  <c r="AD2126" i="33"/>
  <c r="AA1760" i="33"/>
  <c r="AD1760" i="33" s="1"/>
  <c r="Y1736" i="33"/>
  <c r="Z1736" i="33" s="1"/>
  <c r="AD1610" i="33"/>
  <c r="Y1267" i="33"/>
  <c r="Z1267" i="33" s="1"/>
  <c r="AD1350" i="33"/>
  <c r="AA1026" i="33"/>
  <c r="AD1026" i="33" s="1"/>
  <c r="AD421" i="33"/>
  <c r="AA1739" i="33"/>
  <c r="Z1530" i="33"/>
  <c r="AA1530" i="33" s="1"/>
  <c r="AD1530" i="33" s="1"/>
  <c r="Z1423" i="33"/>
  <c r="AA1423" i="33" s="1"/>
  <c r="AD1423" i="33" s="1"/>
  <c r="AA853" i="33"/>
  <c r="AD853" i="33" s="1"/>
  <c r="AD679" i="33"/>
  <c r="Y1663" i="33"/>
  <c r="Y1574" i="33"/>
  <c r="Z1574" i="33" s="1"/>
  <c r="Y1485" i="33"/>
  <c r="Z1485" i="33" s="1"/>
  <c r="AD1108" i="33"/>
  <c r="AA871" i="33"/>
  <c r="AD871" i="33" s="1"/>
  <c r="AD713" i="33"/>
  <c r="AD340" i="33"/>
  <c r="AD575" i="33"/>
  <c r="AE388" i="33"/>
  <c r="AA20" i="33"/>
  <c r="AD20" i="33" s="1"/>
  <c r="Z1027" i="33"/>
  <c r="AA1027" i="33" s="1"/>
  <c r="AA526" i="33"/>
  <c r="AD526" i="33" s="1"/>
  <c r="AA742" i="33"/>
  <c r="AD742" i="33" s="1"/>
  <c r="Y671" i="33"/>
  <c r="Z671" i="33" s="1"/>
  <c r="AD393" i="33"/>
  <c r="AD828" i="33"/>
  <c r="X304" i="33"/>
  <c r="X272" i="33"/>
  <c r="X240" i="33"/>
  <c r="Y208" i="33"/>
  <c r="Z208" i="33" s="1"/>
  <c r="X176" i="33"/>
  <c r="X124" i="33"/>
  <c r="Y124" i="33" s="1"/>
  <c r="Z124" i="33" s="1"/>
  <c r="AA298" i="33"/>
  <c r="AE298" i="33" s="1"/>
  <c r="AA1434" i="33"/>
  <c r="AD1434" i="33" s="1"/>
  <c r="X1489" i="33"/>
  <c r="Y1489" i="33" s="1"/>
  <c r="Z1489" i="33" s="1"/>
  <c r="Y1431" i="33"/>
  <c r="AA1696" i="33"/>
  <c r="AD1696" i="33" s="1"/>
  <c r="AA1390" i="33"/>
  <c r="AD1390" i="33" s="1"/>
  <c r="Y1294" i="33"/>
  <c r="Z876" i="33"/>
  <c r="AA876" i="33" s="1"/>
  <c r="Y2032" i="33"/>
  <c r="Z2032" i="33" s="1"/>
  <c r="AA2032" i="33" s="1"/>
  <c r="AA1793" i="33"/>
  <c r="AD1793" i="33" s="1"/>
  <c r="Z1483" i="33"/>
  <c r="AA1483" i="33" s="1"/>
  <c r="AD776" i="33"/>
  <c r="X1733" i="33"/>
  <c r="Y1371" i="33"/>
  <c r="AD1280" i="33"/>
  <c r="AD587" i="33"/>
  <c r="AD607" i="33"/>
  <c r="AD588" i="33"/>
  <c r="AE417" i="33"/>
  <c r="AA542" i="33"/>
  <c r="AD542" i="33" s="1"/>
  <c r="AE62" i="33"/>
  <c r="X284" i="33"/>
  <c r="X252" i="33"/>
  <c r="Y220" i="33"/>
  <c r="X188" i="33"/>
  <c r="Y188" i="33" s="1"/>
  <c r="Z188" i="33" s="1"/>
  <c r="X156" i="33"/>
  <c r="Y156" i="33" s="1"/>
  <c r="Z156" i="33" s="1"/>
  <c r="X100" i="33"/>
  <c r="Y100" i="33" s="1"/>
  <c r="Z100" i="33" s="1"/>
  <c r="AE174" i="33"/>
  <c r="X1544" i="33"/>
  <c r="Y1544" i="33" s="1"/>
  <c r="Y1427" i="33"/>
  <c r="Z1427" i="33" s="1"/>
  <c r="X1443" i="33"/>
  <c r="Y1443" i="33" s="1"/>
  <c r="X1551" i="33"/>
  <c r="X895" i="33"/>
  <c r="Y895" i="33" s="1"/>
  <c r="X541" i="33"/>
  <c r="Y541" i="33" s="1"/>
  <c r="Y2101" i="33"/>
  <c r="Z2101" i="33" s="1"/>
  <c r="Z1582" i="33"/>
  <c r="AA1582" i="33" s="1"/>
  <c r="X1256" i="33"/>
  <c r="Z1290" i="33"/>
  <c r="AA1290" i="33" s="1"/>
  <c r="Y628" i="33"/>
  <c r="Z628" i="33" s="1"/>
  <c r="X2114" i="33"/>
  <c r="Y2088" i="33"/>
  <c r="Z2088" i="33" s="1"/>
  <c r="Z2110" i="33"/>
  <c r="AA2110" i="33" s="1"/>
  <c r="AD2110" i="33" s="1"/>
  <c r="X1611" i="33"/>
  <c r="X1609" i="33"/>
  <c r="Z1435" i="33"/>
  <c r="AA1435" i="33" s="1"/>
  <c r="AD1435" i="33" s="1"/>
  <c r="Y1550" i="33"/>
  <c r="Z1550" i="33" s="1"/>
  <c r="X991" i="33"/>
  <c r="AA1164" i="33"/>
  <c r="Z331" i="33"/>
  <c r="AA331" i="33" s="1"/>
  <c r="AE331" i="33" s="1"/>
  <c r="X2030" i="33"/>
  <c r="Y2030" i="33" s="1"/>
  <c r="X2034" i="33"/>
  <c r="Y1592" i="33"/>
  <c r="Z1592" i="33" s="1"/>
  <c r="X1730" i="33"/>
  <c r="Y1730" i="33" s="1"/>
  <c r="AD1317" i="33"/>
  <c r="X1216" i="33"/>
  <c r="Z171" i="33"/>
  <c r="AA171" i="33" s="1"/>
  <c r="Y999" i="33"/>
  <c r="Z999" i="33" s="1"/>
  <c r="X303" i="33"/>
  <c r="X259" i="33"/>
  <c r="Z215" i="33"/>
  <c r="AA215" i="33" s="1"/>
  <c r="AE215" i="33" s="1"/>
  <c r="X175" i="33"/>
  <c r="X131" i="33"/>
  <c r="Z361" i="33"/>
  <c r="AA361" i="33" s="1"/>
  <c r="Z1128" i="33"/>
  <c r="AA1128" i="33" s="1"/>
  <c r="AA729" i="33"/>
  <c r="AD729" i="33" s="1"/>
  <c r="Z222" i="33"/>
  <c r="Z1250" i="33"/>
  <c r="Y1095" i="33"/>
  <c r="Z1095" i="33" s="1"/>
  <c r="AD1017" i="33"/>
  <c r="AE420" i="33"/>
  <c r="AA214" i="33"/>
  <c r="AD214" i="33" s="1"/>
  <c r="AA250" i="33"/>
  <c r="AD250" i="33" s="1"/>
  <c r="Z694" i="33"/>
  <c r="X1605" i="33"/>
  <c r="Y1605" i="33" s="1"/>
  <c r="Z1605" i="33" s="1"/>
  <c r="Z1586" i="33"/>
  <c r="AA1586" i="33" s="1"/>
  <c r="Z1251" i="33"/>
  <c r="AA1251" i="33" s="1"/>
  <c r="AD1251" i="33" s="1"/>
  <c r="AD1285" i="33"/>
  <c r="Z1161" i="33"/>
  <c r="AA1161" i="33" s="1"/>
  <c r="Z848" i="33"/>
  <c r="AA848" i="33" s="1"/>
  <c r="AD848" i="33" s="1"/>
  <c r="X959" i="33"/>
  <c r="Y959" i="33" s="1"/>
  <c r="Z722" i="33"/>
  <c r="AA722" i="33" s="1"/>
  <c r="Y2111" i="33"/>
  <c r="X2049" i="33"/>
  <c r="Y1994" i="33"/>
  <c r="Z1994" i="33" s="1"/>
  <c r="Z1679" i="33"/>
  <c r="AA1679" i="33" s="1"/>
  <c r="AD1679" i="33" s="1"/>
  <c r="X1537" i="33"/>
  <c r="Y1472" i="33"/>
  <c r="Z1472" i="33" s="1"/>
  <c r="Y1509" i="33"/>
  <c r="Z1509" i="33" s="1"/>
  <c r="Y603" i="33"/>
  <c r="Z603" i="33" s="1"/>
  <c r="X2084" i="33"/>
  <c r="Z2059" i="33"/>
  <c r="X2022" i="33"/>
  <c r="Y1603" i="33"/>
  <c r="Z1603" i="33" s="1"/>
  <c r="AA1506" i="33"/>
  <c r="AD1506" i="33" s="1"/>
  <c r="AA1369" i="33"/>
  <c r="AD1369" i="33" s="1"/>
  <c r="Y1291" i="33"/>
  <c r="Z1291" i="33" s="1"/>
  <c r="Z770" i="33"/>
  <c r="AA770" i="33" s="1"/>
  <c r="Z706" i="33"/>
  <c r="AA706" i="33" s="1"/>
  <c r="AA1183" i="33"/>
  <c r="AD1183" i="33" s="1"/>
  <c r="Y663" i="33"/>
  <c r="Z663" i="33" s="1"/>
  <c r="AA663" i="33" s="1"/>
  <c r="AD351" i="33"/>
  <c r="Y1812" i="33"/>
  <c r="Z1812" i="33" s="1"/>
  <c r="Y1722" i="33"/>
  <c r="Z1722" i="33" s="1"/>
  <c r="AA1722" i="33" s="1"/>
  <c r="Z1671" i="33"/>
  <c r="AA1671" i="33" s="1"/>
  <c r="AD1671" i="33" s="1"/>
  <c r="Y1579" i="33"/>
  <c r="Z983" i="33"/>
  <c r="AA983" i="33" s="1"/>
  <c r="AA1335" i="33"/>
  <c r="AD1335" i="33" s="1"/>
  <c r="AD777" i="33"/>
  <c r="Z1103" i="33"/>
  <c r="AA1103" i="33" s="1"/>
  <c r="AD495" i="33"/>
  <c r="X82" i="33"/>
  <c r="Y82" i="33" s="1"/>
  <c r="AA1138" i="33"/>
  <c r="AA899" i="33"/>
  <c r="AA827" i="33"/>
  <c r="AD827" i="33" s="1"/>
  <c r="Y1039" i="33"/>
  <c r="Z1039" i="33" s="1"/>
  <c r="Y570" i="33"/>
  <c r="Z570" i="33" s="1"/>
  <c r="AA46" i="33"/>
  <c r="AE46" i="33" s="1"/>
  <c r="AA102" i="33"/>
  <c r="AE102" i="33" s="1"/>
  <c r="AD174" i="33"/>
  <c r="Y639" i="33"/>
  <c r="Z639" i="33" s="1"/>
  <c r="Z1018" i="33"/>
  <c r="AA1018" i="33" s="1"/>
  <c r="Y1031" i="33"/>
  <c r="Y578" i="33"/>
  <c r="Z578" i="33" s="1"/>
  <c r="Z781" i="33"/>
  <c r="AA781" i="33" s="1"/>
  <c r="AD781" i="33" s="1"/>
  <c r="Z343" i="33"/>
  <c r="AA343" i="33" s="1"/>
  <c r="AE343" i="33" s="1"/>
  <c r="Y559" i="33"/>
  <c r="Z559" i="33" s="1"/>
  <c r="AA559" i="33" s="1"/>
  <c r="AD380" i="33"/>
  <c r="Y26" i="33"/>
  <c r="Z1494" i="33"/>
  <c r="AA1494" i="33" s="1"/>
  <c r="AA1699" i="33"/>
  <c r="AD1699" i="33" s="1"/>
  <c r="X1577" i="33"/>
  <c r="Y1577" i="33" s="1"/>
  <c r="Z1577" i="33" s="1"/>
  <c r="AD1456" i="33"/>
  <c r="X1497" i="33"/>
  <c r="Z1328" i="33"/>
  <c r="Y887" i="33"/>
  <c r="Z887" i="33" s="1"/>
  <c r="Z2112" i="33"/>
  <c r="AA2112" i="33" s="1"/>
  <c r="AD2112" i="33" s="1"/>
  <c r="Y1602" i="33"/>
  <c r="Z1526" i="33"/>
  <c r="AA1526" i="33" s="1"/>
  <c r="Z1517" i="33"/>
  <c r="X1794" i="33"/>
  <c r="Y1471" i="33"/>
  <c r="Z1368" i="33"/>
  <c r="AD1440" i="33"/>
  <c r="X1589" i="33"/>
  <c r="Y1589" i="33" s="1"/>
  <c r="AD1473" i="33"/>
  <c r="AA914" i="33"/>
  <c r="AD914" i="33" s="1"/>
  <c r="Y644" i="33"/>
  <c r="Z644" i="33" s="1"/>
  <c r="Z582" i="33"/>
  <c r="Z2043" i="33"/>
  <c r="AA2043" i="33" s="1"/>
  <c r="AD2043" i="33" s="1"/>
  <c r="Z1754" i="33"/>
  <c r="AA1754" i="33" s="1"/>
  <c r="Z1618" i="33"/>
  <c r="AA1618" i="33" s="1"/>
  <c r="AD1788" i="33"/>
  <c r="Y1281" i="33"/>
  <c r="Z1281" i="33" s="1"/>
  <c r="AA1469" i="33"/>
  <c r="AD1469" i="33" s="1"/>
  <c r="Y1235" i="33"/>
  <c r="Z1235" i="33" s="1"/>
  <c r="AA1266" i="33"/>
  <c r="AA1507" i="33"/>
  <c r="AD1507" i="33" s="1"/>
  <c r="AD943" i="33"/>
  <c r="Z339" i="33"/>
  <c r="AA339" i="33" s="1"/>
  <c r="AA445" i="33"/>
  <c r="AD445" i="33" s="1"/>
  <c r="Z1771" i="33"/>
  <c r="AA1771" i="33" s="1"/>
  <c r="Y1344" i="33"/>
  <c r="Z1344" i="33" s="1"/>
  <c r="AA1279" i="33"/>
  <c r="AD1279" i="33" s="1"/>
  <c r="AA1240" i="33"/>
  <c r="AD1240" i="33" s="1"/>
  <c r="AA1166" i="33"/>
  <c r="AD1166" i="33" s="1"/>
  <c r="AA1271" i="33"/>
  <c r="AD1271" i="33" s="1"/>
  <c r="AA869" i="33"/>
  <c r="AD869" i="33" s="1"/>
  <c r="X510" i="33"/>
  <c r="AA1372" i="33"/>
  <c r="AD1372" i="33" s="1"/>
  <c r="AA523" i="33"/>
  <c r="AD523" i="33" s="1"/>
  <c r="Y586" i="33"/>
  <c r="Z586" i="33" s="1"/>
  <c r="AA623" i="33"/>
  <c r="AD623" i="33" s="1"/>
  <c r="X99" i="33"/>
  <c r="Z1224" i="33"/>
  <c r="AA1224" i="33" s="1"/>
  <c r="AD1224" i="33" s="1"/>
  <c r="Z699" i="33"/>
  <c r="AA699" i="33" s="1"/>
  <c r="AD358" i="33"/>
  <c r="Z399" i="33"/>
  <c r="AA399" i="33" s="1"/>
  <c r="Z218" i="33"/>
  <c r="Z286" i="33"/>
  <c r="AA868" i="33"/>
  <c r="AD868" i="33" s="1"/>
  <c r="AD760" i="33"/>
  <c r="X336" i="33"/>
  <c r="AA282" i="33"/>
  <c r="AA33" i="33"/>
  <c r="AD33" i="33" s="1"/>
  <c r="AD1432" i="33"/>
  <c r="AA1640" i="33"/>
  <c r="AD1438" i="33"/>
  <c r="AA1810" i="33"/>
  <c r="AD1810" i="33" s="1"/>
  <c r="Y1763" i="33"/>
  <c r="Z1478" i="33"/>
  <c r="AA1478" i="33" s="1"/>
  <c r="AD1478" i="33" s="1"/>
  <c r="X1698" i="33"/>
  <c r="Y1698" i="33" s="1"/>
  <c r="Y1595" i="33"/>
  <c r="Z1595" i="33" s="1"/>
  <c r="AA1275" i="33"/>
  <c r="AD1275" i="33" s="1"/>
  <c r="Z866" i="33"/>
  <c r="AA866" i="33" s="1"/>
  <c r="Z80" i="33"/>
  <c r="AA1000" i="33"/>
  <c r="AD1000" i="33" s="1"/>
  <c r="AA1677" i="33"/>
  <c r="X2105" i="33"/>
  <c r="AA2013" i="33"/>
  <c r="AD2013" i="33" s="1"/>
  <c r="Y2050" i="33"/>
  <c r="Z2050" i="33" s="1"/>
  <c r="AA1738" i="33"/>
  <c r="AD1738" i="33" s="1"/>
  <c r="AA1799" i="33"/>
  <c r="AD1799" i="33" s="1"/>
  <c r="X1585" i="33"/>
  <c r="AD1587" i="33"/>
  <c r="AA1841" i="33"/>
  <c r="AD1841" i="33" s="1"/>
  <c r="Y1549" i="33"/>
  <c r="Z1549" i="33" s="1"/>
  <c r="Y1293" i="33"/>
  <c r="Z1293" i="33" s="1"/>
  <c r="Z1172" i="33"/>
  <c r="AD1132" i="33"/>
  <c r="AD949" i="33"/>
  <c r="AD1303" i="33"/>
  <c r="Z992" i="33"/>
  <c r="AA992" i="33" s="1"/>
  <c r="X2054" i="33"/>
  <c r="Y2054" i="33" s="1"/>
  <c r="X2104" i="33"/>
  <c r="Y2104" i="33" s="1"/>
  <c r="Y2002" i="33"/>
  <c r="Y1795" i="33"/>
  <c r="AA1685" i="33"/>
  <c r="AD1685" i="33" s="1"/>
  <c r="Z1762" i="33"/>
  <c r="AA1762" i="33" s="1"/>
  <c r="X1557" i="33"/>
  <c r="Y1557" i="33" s="1"/>
  <c r="X1481" i="33"/>
  <c r="AA1145" i="33"/>
  <c r="AD1145" i="33" s="1"/>
  <c r="AD1036" i="33"/>
  <c r="AA784" i="33"/>
  <c r="AD784" i="33" s="1"/>
  <c r="AA1076" i="33"/>
  <c r="AA1052" i="33"/>
  <c r="AD1052" i="33" s="1"/>
  <c r="AD1164" i="33"/>
  <c r="AA858" i="33"/>
  <c r="AD858" i="33" s="1"/>
  <c r="AA1055" i="33"/>
  <c r="Z705" i="33"/>
  <c r="AA705" i="33" s="1"/>
  <c r="AD1996" i="33"/>
  <c r="X2033" i="33"/>
  <c r="Y2033" i="33" s="1"/>
  <c r="X2029" i="33"/>
  <c r="Y2029" i="33" s="1"/>
  <c r="Z2078" i="33"/>
  <c r="Y1706" i="33"/>
  <c r="Z1706" i="33" s="1"/>
  <c r="AD1745" i="33"/>
  <c r="Y1715" i="33"/>
  <c r="AA1547" i="33"/>
  <c r="AD1547" i="33" s="1"/>
  <c r="Z1552" i="33"/>
  <c r="AA1552" i="33" s="1"/>
  <c r="Y1457" i="33"/>
  <c r="Z1457" i="33" s="1"/>
  <c r="Y1541" i="33"/>
  <c r="AD1083" i="33"/>
  <c r="Z855" i="33"/>
  <c r="AA855" i="33" s="1"/>
  <c r="Z691" i="33"/>
  <c r="AA691" i="33" s="1"/>
  <c r="AD691" i="33" s="1"/>
  <c r="AA635" i="33"/>
  <c r="AD635" i="33" s="1"/>
  <c r="AA433" i="33"/>
  <c r="AE433" i="33" s="1"/>
  <c r="X84" i="33"/>
  <c r="AA432" i="33"/>
  <c r="AE432" i="33" s="1"/>
  <c r="AE340" i="33"/>
  <c r="Y38" i="33"/>
  <c r="X115" i="33"/>
  <c r="Y115" i="33" s="1"/>
  <c r="Z115" i="33" s="1"/>
  <c r="Y568" i="33"/>
  <c r="AA85" i="33"/>
  <c r="AE85" i="33" s="1"/>
  <c r="Y312" i="33"/>
  <c r="Z312" i="33" s="1"/>
  <c r="Z862" i="33"/>
  <c r="Z903" i="33"/>
  <c r="AA903" i="33" s="1"/>
  <c r="AD551" i="33"/>
  <c r="AE450" i="33"/>
  <c r="Y332" i="33"/>
  <c r="Z332" i="33" s="1"/>
  <c r="X77" i="33"/>
  <c r="Z19" i="33"/>
  <c r="AA19" i="33" s="1"/>
  <c r="AD71" i="33"/>
  <c r="AE106" i="33"/>
  <c r="Z94" i="33"/>
  <c r="AA94" i="33" s="1"/>
  <c r="AE94" i="33" s="1"/>
  <c r="Z698" i="33"/>
  <c r="AA698" i="33" s="1"/>
  <c r="AA1168" i="33"/>
  <c r="AD1168" i="33" s="1"/>
  <c r="AA1053" i="33"/>
  <c r="AD1053" i="33" s="1"/>
  <c r="Z954" i="33"/>
  <c r="Y610" i="33"/>
  <c r="AE377" i="33"/>
  <c r="AA686" i="33"/>
  <c r="AD686" i="33" s="1"/>
  <c r="Y548" i="33"/>
  <c r="X136" i="33"/>
  <c r="X120" i="33"/>
  <c r="X104" i="33"/>
  <c r="X1554" i="33"/>
  <c r="AD1204" i="33"/>
  <c r="AD1687" i="33"/>
  <c r="AD1759" i="33"/>
  <c r="AA1116" i="33"/>
  <c r="AD1116" i="33" s="1"/>
  <c r="AD2130" i="33"/>
  <c r="AA1726" i="33"/>
  <c r="AD1726" i="33" s="1"/>
  <c r="AD1634" i="33"/>
  <c r="AA1273" i="33"/>
  <c r="AD1273" i="33" s="1"/>
  <c r="AA531" i="33"/>
  <c r="AD531" i="33" s="1"/>
  <c r="AA2080" i="33"/>
  <c r="AD2080" i="33" s="1"/>
  <c r="X2070" i="33"/>
  <c r="Y2070" i="33" s="1"/>
  <c r="X2089" i="33"/>
  <c r="AD1821" i="33"/>
  <c r="Z1616" i="33"/>
  <c r="AA1616" i="33" s="1"/>
  <c r="AD1323" i="33"/>
  <c r="Z917" i="33"/>
  <c r="AA917" i="33" s="1"/>
  <c r="AD1146" i="33"/>
  <c r="Z267" i="33"/>
  <c r="AA267" i="33" s="1"/>
  <c r="AD267" i="33" s="1"/>
  <c r="Y1111" i="33"/>
  <c r="AA57" i="33"/>
  <c r="AE57" i="33" s="1"/>
  <c r="AA391" i="33"/>
  <c r="AE391" i="33" s="1"/>
  <c r="AD356" i="33"/>
  <c r="Y537" i="33"/>
  <c r="X324" i="33"/>
  <c r="Z349" i="33"/>
  <c r="X280" i="33"/>
  <c r="X248" i="33"/>
  <c r="Y216" i="33"/>
  <c r="X184" i="33"/>
  <c r="X152" i="33"/>
  <c r="X108" i="33"/>
  <c r="AD202" i="33"/>
  <c r="AD1640" i="33"/>
  <c r="AA1674" i="33"/>
  <c r="AD1674" i="33" s="1"/>
  <c r="AA979" i="33"/>
  <c r="AD979" i="33" s="1"/>
  <c r="AD967" i="33"/>
  <c r="Y1783" i="33"/>
  <c r="Y1542" i="33"/>
  <c r="Z1542" i="33" s="1"/>
  <c r="AD1284" i="33"/>
  <c r="AA1212" i="33"/>
  <c r="AA1392" i="33"/>
  <c r="AD1392" i="33" s="1"/>
  <c r="AD720" i="33"/>
  <c r="AD1055" i="33"/>
  <c r="AA2108" i="33"/>
  <c r="AD2108" i="33" s="1"/>
  <c r="AD1704" i="33"/>
  <c r="AA1276" i="33"/>
  <c r="AD1276" i="33" s="1"/>
  <c r="AA1196" i="33"/>
  <c r="AD1196" i="33" s="1"/>
  <c r="AE32" i="33"/>
  <c r="AA48" i="33"/>
  <c r="AD48" i="33" s="1"/>
  <c r="Z333" i="33"/>
  <c r="AA745" i="33"/>
  <c r="AD745" i="33" s="1"/>
  <c r="AD535" i="33"/>
  <c r="AD547" i="33"/>
  <c r="Z1037" i="33"/>
  <c r="AA274" i="33"/>
  <c r="AD274" i="33" s="1"/>
  <c r="AD1300" i="33"/>
  <c r="Z1210" i="33"/>
  <c r="Y2077" i="33"/>
  <c r="Z2077" i="33" s="1"/>
  <c r="Y1801" i="33"/>
  <c r="Z1801" i="33" s="1"/>
  <c r="AD1496" i="33"/>
  <c r="Z1319" i="33"/>
  <c r="AA1319" i="33" s="1"/>
  <c r="AD1319" i="33" s="1"/>
  <c r="Y631" i="33"/>
  <c r="Z631" i="33" s="1"/>
  <c r="AD1732" i="33"/>
  <c r="AD1847" i="33"/>
  <c r="Z940" i="33"/>
  <c r="AA940" i="33" s="1"/>
  <c r="AD458" i="33"/>
  <c r="AD656" i="33"/>
  <c r="AE305" i="33"/>
  <c r="Z963" i="33"/>
  <c r="AA963" i="33" s="1"/>
  <c r="AD360" i="33"/>
  <c r="AA890" i="33"/>
  <c r="AD890" i="33" s="1"/>
  <c r="AA563" i="33"/>
  <c r="AD563" i="33" s="1"/>
  <c r="Z288" i="33"/>
  <c r="AA288" i="33" s="1"/>
  <c r="AE288" i="33" s="1"/>
  <c r="Z224" i="33"/>
  <c r="Z160" i="33"/>
  <c r="AA1798" i="33"/>
  <c r="AD1798" i="33" s="1"/>
  <c r="AD2120" i="33"/>
  <c r="AD2124" i="33"/>
  <c r="AA1776" i="33"/>
  <c r="AD1776" i="33" s="1"/>
  <c r="AA930" i="33"/>
  <c r="AD930" i="33" s="1"/>
  <c r="Z2121" i="33"/>
  <c r="AD497" i="33"/>
  <c r="AA328" i="33"/>
  <c r="AD328" i="33" s="1"/>
  <c r="AD85" i="33"/>
  <c r="Z204" i="33"/>
  <c r="AA204" i="33" s="1"/>
  <c r="AA110" i="33"/>
  <c r="AE110" i="33" s="1"/>
  <c r="Z1185" i="33"/>
  <c r="Y1551" i="33"/>
  <c r="Y1411" i="33"/>
  <c r="Z1411" i="33" s="1"/>
  <c r="Y765" i="33"/>
  <c r="Y1214" i="33"/>
  <c r="Y1543" i="33"/>
  <c r="X640" i="33"/>
  <c r="W2159" i="33"/>
  <c r="Y2055" i="33"/>
  <c r="Z2055" i="33" s="1"/>
  <c r="Y2034" i="33"/>
  <c r="Y1395" i="33"/>
  <c r="Z1395" i="33" s="1"/>
  <c r="X592" i="33"/>
  <c r="Y1617" i="33"/>
  <c r="Z1617" i="33" s="1"/>
  <c r="Y1720" i="33"/>
  <c r="Z1720" i="33" s="1"/>
  <c r="AA1720" i="33" s="1"/>
  <c r="Y1572" i="33"/>
  <c r="Z1572" i="33" s="1"/>
  <c r="Y1666" i="33"/>
  <c r="Z1666" i="33" s="1"/>
  <c r="AA1666" i="33" s="1"/>
  <c r="Y2049" i="33"/>
  <c r="Y2010" i="33"/>
  <c r="Y2001" i="33"/>
  <c r="Z2001" i="33" s="1"/>
  <c r="AD2115" i="33"/>
  <c r="AA2059" i="33"/>
  <c r="AD2059" i="33" s="1"/>
  <c r="AA1299" i="33"/>
  <c r="AD1299" i="33" s="1"/>
  <c r="Z1332" i="33"/>
  <c r="AD1811" i="33"/>
  <c r="Y1606" i="33"/>
  <c r="Z1606" i="33" s="1"/>
  <c r="AA1606" i="33" s="1"/>
  <c r="AD1606" i="33" s="1"/>
  <c r="X669" i="33"/>
  <c r="Y669" i="33" s="1"/>
  <c r="Y554" i="33"/>
  <c r="Z554" i="33" s="1"/>
  <c r="AA554" i="33" s="1"/>
  <c r="Z990" i="33"/>
  <c r="AA990" i="33" s="1"/>
  <c r="Y534" i="33"/>
  <c r="AA524" i="33"/>
  <c r="AD524" i="33" s="1"/>
  <c r="AA1192" i="33"/>
  <c r="AD1192" i="33" s="1"/>
  <c r="X552" i="33"/>
  <c r="Y552" i="33" s="1"/>
  <c r="Y627" i="33"/>
  <c r="AA718" i="33"/>
  <c r="AD718" i="33" s="1"/>
  <c r="Y41" i="33"/>
  <c r="Z41" i="33" s="1"/>
  <c r="Y1382" i="33"/>
  <c r="AD1538" i="33"/>
  <c r="Z2107" i="33"/>
  <c r="Y1352" i="33"/>
  <c r="Z1431" i="33"/>
  <c r="Y1355" i="33"/>
  <c r="Z1278" i="33"/>
  <c r="AA1278" i="33" s="1"/>
  <c r="Y1115" i="33"/>
  <c r="AA880" i="33"/>
  <c r="AD880" i="33" s="1"/>
  <c r="AA726" i="33"/>
  <c r="AD726" i="33" s="1"/>
  <c r="X613" i="33"/>
  <c r="Y613" i="33" s="1"/>
  <c r="Z2096" i="33"/>
  <c r="AA2096" i="33" s="1"/>
  <c r="AD2096" i="33" s="1"/>
  <c r="AA2065" i="33"/>
  <c r="AA2067" i="33"/>
  <c r="Y2003" i="33"/>
  <c r="AA1502" i="33"/>
  <c r="AD1502" i="33" s="1"/>
  <c r="AA1408" i="33"/>
  <c r="Y1442" i="33"/>
  <c r="AD884" i="33"/>
  <c r="AA950" i="33"/>
  <c r="AD950" i="33" s="1"/>
  <c r="Z166" i="33"/>
  <c r="AA166" i="33" s="1"/>
  <c r="AE166" i="33" s="1"/>
  <c r="Z1814" i="33"/>
  <c r="AA1673" i="33"/>
  <c r="AD1673" i="33" s="1"/>
  <c r="Z1123" i="33"/>
  <c r="AA1123" i="33" s="1"/>
  <c r="AD1123" i="33" s="1"/>
  <c r="Z752" i="33"/>
  <c r="AA752" i="33" s="1"/>
  <c r="AD752" i="33" s="1"/>
  <c r="X672" i="33"/>
  <c r="X1813" i="33"/>
  <c r="Y1500" i="33"/>
  <c r="Z1500" i="33" s="1"/>
  <c r="AA1344" i="33"/>
  <c r="Z1244" i="33"/>
  <c r="AA1244" i="33" s="1"/>
  <c r="Z294" i="33"/>
  <c r="Y1118" i="33"/>
  <c r="X576" i="33"/>
  <c r="Y576" i="33" s="1"/>
  <c r="X600" i="33"/>
  <c r="X661" i="33"/>
  <c r="AE378" i="33"/>
  <c r="AA448" i="33"/>
  <c r="AE448" i="33" s="1"/>
  <c r="AA384" i="33"/>
  <c r="AD384" i="33" s="1"/>
  <c r="AD170" i="33"/>
  <c r="AA800" i="33"/>
  <c r="AD800" i="33" s="1"/>
  <c r="AA759" i="33"/>
  <c r="AD759" i="33" s="1"/>
  <c r="X580" i="33"/>
  <c r="AA126" i="33"/>
  <c r="AE126" i="33" s="1"/>
  <c r="Z1480" i="33"/>
  <c r="AA1480" i="33" s="1"/>
  <c r="AD1529" i="33"/>
  <c r="AA1536" i="33"/>
  <c r="AD1536" i="33" s="1"/>
  <c r="Y1302" i="33"/>
  <c r="Z1302" i="33" s="1"/>
  <c r="AD1035" i="33"/>
  <c r="X1178" i="33"/>
  <c r="Y986" i="33"/>
  <c r="Z986" i="33" s="1"/>
  <c r="AA711" i="33"/>
  <c r="AD711" i="33" s="1"/>
  <c r="Y2105" i="33"/>
  <c r="Z1646" i="33"/>
  <c r="Y1585" i="33"/>
  <c r="Z1236" i="33"/>
  <c r="AA1236" i="33" s="1"/>
  <c r="AD939" i="33"/>
  <c r="Y805" i="33"/>
  <c r="AA1072" i="33"/>
  <c r="AD1072" i="33" s="1"/>
  <c r="Z597" i="33"/>
  <c r="Z1820" i="33"/>
  <c r="AD1631" i="33"/>
  <c r="AD1458" i="33"/>
  <c r="Y1527" i="33"/>
  <c r="Z1527" i="33" s="1"/>
  <c r="AA1493" i="33"/>
  <c r="AD1493" i="33" s="1"/>
  <c r="Y1379" i="33"/>
  <c r="Z1379" i="33" s="1"/>
  <c r="Y1481" i="33"/>
  <c r="Z1068" i="33"/>
  <c r="AA1068" i="33" s="1"/>
  <c r="AD1068" i="33" s="1"/>
  <c r="Z647" i="33"/>
  <c r="AA1063" i="33"/>
  <c r="AD1063" i="33" s="1"/>
  <c r="Z1796" i="33"/>
  <c r="AA1796" i="33" s="1"/>
  <c r="AD1796" i="33" s="1"/>
  <c r="X2071" i="33"/>
  <c r="AA2078" i="33"/>
  <c r="AD1789" i="33"/>
  <c r="Z1620" i="33"/>
  <c r="AA1620" i="33" s="1"/>
  <c r="Y1580" i="33"/>
  <c r="Z1580" i="33" s="1"/>
  <c r="AA1241" i="33"/>
  <c r="AD1241" i="33" s="1"/>
  <c r="AA1239" i="33"/>
  <c r="AD1239" i="33" s="1"/>
  <c r="AA694" i="33"/>
  <c r="Z1351" i="33"/>
  <c r="AA1351" i="33" s="1"/>
  <c r="AD1351" i="33" s="1"/>
  <c r="Z683" i="33"/>
  <c r="Z658" i="33"/>
  <c r="AD622" i="33"/>
  <c r="W519" i="33"/>
  <c r="AD350" i="33"/>
  <c r="AA596" i="33"/>
  <c r="AD596" i="33" s="1"/>
  <c r="AA344" i="33"/>
  <c r="AE344" i="33" s="1"/>
  <c r="AA397" i="33"/>
  <c r="AE397" i="33" s="1"/>
  <c r="AA480" i="33"/>
  <c r="AE480" i="33" s="1"/>
  <c r="AA307" i="33"/>
  <c r="AD307" i="33" s="1"/>
  <c r="Z1203" i="33"/>
  <c r="AA1203" i="33" s="1"/>
  <c r="AA615" i="33"/>
  <c r="AD615" i="33" s="1"/>
  <c r="AA25" i="33"/>
  <c r="AE25" i="33" s="1"/>
  <c r="AE399" i="33"/>
  <c r="Z687" i="33"/>
  <c r="AE389" i="33"/>
  <c r="Z1004" i="33"/>
  <c r="AA1004" i="33" s="1"/>
  <c r="AD1858" i="33"/>
  <c r="AD1735" i="33"/>
  <c r="AE351" i="33"/>
  <c r="AD1767" i="33"/>
  <c r="Z1998" i="33"/>
  <c r="AA1792" i="33"/>
  <c r="AD1792" i="33" s="1"/>
  <c r="AD980" i="33"/>
  <c r="AD920" i="33"/>
  <c r="AE385" i="33"/>
  <c r="AD583" i="33"/>
  <c r="AD590" i="33"/>
  <c r="AE477" i="33"/>
  <c r="Z37" i="33"/>
  <c r="X1781" i="33"/>
  <c r="AD1511" i="33"/>
  <c r="AA1113" i="33"/>
  <c r="AD1113" i="33" s="1"/>
  <c r="AA2060" i="33"/>
  <c r="AD2060" i="33" s="1"/>
  <c r="AA1755" i="33"/>
  <c r="AD1755" i="33" s="1"/>
  <c r="Y1826" i="33"/>
  <c r="Y1505" i="33"/>
  <c r="X1436" i="33"/>
  <c r="AA1114" i="33"/>
  <c r="AD1114" i="33" s="1"/>
  <c r="AD2073" i="33"/>
  <c r="Z1775" i="33"/>
  <c r="AA845" i="33"/>
  <c r="AD845" i="33" s="1"/>
  <c r="AA14" i="33"/>
  <c r="AA42" i="33"/>
  <c r="AD42" i="33" s="1"/>
  <c r="AD61" i="33"/>
  <c r="AD591" i="33"/>
  <c r="Z314" i="33"/>
  <c r="Z852" i="33"/>
  <c r="AD793" i="33"/>
  <c r="AD1697" i="33"/>
  <c r="Y2012" i="33"/>
  <c r="Z2012" i="33" s="1"/>
  <c r="AD1535" i="33"/>
  <c r="AA1210" i="33"/>
  <c r="AD1532" i="33"/>
  <c r="AD1421" i="33"/>
  <c r="Y1233" i="33"/>
  <c r="AA1751" i="33"/>
  <c r="AD1751" i="33" s="1"/>
  <c r="AA1753" i="33"/>
  <c r="AD1753" i="33" s="1"/>
  <c r="Y1466" i="33"/>
  <c r="Z1426" i="33"/>
  <c r="AA1426" i="33" s="1"/>
  <c r="AA667" i="33"/>
  <c r="AD667" i="33" s="1"/>
  <c r="AD744" i="33"/>
  <c r="AA823" i="33"/>
  <c r="AD823" i="33" s="1"/>
  <c r="AA392" i="33"/>
  <c r="AE392" i="33" s="1"/>
  <c r="AD792" i="33"/>
  <c r="AD414" i="33"/>
  <c r="AA160" i="33"/>
  <c r="AE160" i="33" s="1"/>
  <c r="AE170" i="33"/>
  <c r="AA1213" i="33"/>
  <c r="AD1213" i="33" s="1"/>
  <c r="Y1358" i="33"/>
  <c r="Z1358" i="33" s="1"/>
  <c r="Z774" i="33"/>
  <c r="Y1329" i="33"/>
  <c r="AD1076" i="33"/>
  <c r="Z995" i="33"/>
  <c r="AD558" i="33"/>
  <c r="Y569" i="33"/>
  <c r="AD567" i="33"/>
  <c r="AD346" i="33"/>
  <c r="Z262" i="33"/>
  <c r="AA262" i="33" s="1"/>
  <c r="Y817" i="33"/>
  <c r="Y1682" i="33"/>
  <c r="Z1682" i="33" s="1"/>
  <c r="AA1588" i="33"/>
  <c r="AD1588" i="33" s="1"/>
  <c r="X1460" i="33"/>
  <c r="Z1452" i="33"/>
  <c r="AA1452" i="33" s="1"/>
  <c r="Y1184" i="33"/>
  <c r="Z1184" i="33" s="1"/>
  <c r="AA1012" i="33"/>
  <c r="AD1012" i="33" s="1"/>
  <c r="Y701" i="33"/>
  <c r="Z701" i="33" s="1"/>
  <c r="X1023" i="33"/>
  <c r="Y605" i="33"/>
  <c r="X561" i="33"/>
  <c r="X2074" i="33"/>
  <c r="X2023" i="33"/>
  <c r="X1995" i="33"/>
  <c r="Y1995" i="33" s="1"/>
  <c r="Y1647" i="33"/>
  <c r="X1608" i="33"/>
  <c r="Y1479" i="33"/>
  <c r="Z1562" i="33"/>
  <c r="AA1562" i="33" s="1"/>
  <c r="Z1477" i="33"/>
  <c r="Y1222" i="33"/>
  <c r="Z1222" i="33" s="1"/>
  <c r="Y1270" i="33"/>
  <c r="Z693" i="33"/>
  <c r="X564" i="33"/>
  <c r="Y1158" i="33"/>
  <c r="Y2144" i="33"/>
  <c r="Y2114" i="33"/>
  <c r="Y2041" i="33"/>
  <c r="Y1611" i="33"/>
  <c r="X1749" i="33"/>
  <c r="Y1609" i="33"/>
  <c r="Z1609" i="33" s="1"/>
  <c r="AA1501" i="33"/>
  <c r="AD1501" i="33" s="1"/>
  <c r="Z1312" i="33"/>
  <c r="AA1312" i="33" s="1"/>
  <c r="Y1339" i="33"/>
  <c r="Z1339" i="33" s="1"/>
  <c r="Y1230" i="33"/>
  <c r="Y951" i="33"/>
  <c r="Y1206" i="33"/>
  <c r="Z347" i="33"/>
  <c r="X649" i="33"/>
  <c r="Z1825" i="33"/>
  <c r="Z2092" i="33"/>
  <c r="X2057" i="33"/>
  <c r="Y2057" i="33" s="1"/>
  <c r="Z2005" i="33"/>
  <c r="X2037" i="33"/>
  <c r="AA1711" i="33"/>
  <c r="AD1711" i="33" s="1"/>
  <c r="X1599" i="33"/>
  <c r="Y1134" i="33"/>
  <c r="Z1134" i="33" s="1"/>
  <c r="Y315" i="33"/>
  <c r="Y251" i="33"/>
  <c r="AE230" i="33"/>
  <c r="AD230" i="33"/>
  <c r="AD836" i="33"/>
  <c r="X560" i="33"/>
  <c r="Y528" i="33"/>
  <c r="X637" i="33"/>
  <c r="Z677" i="33"/>
  <c r="AA677" i="33" s="1"/>
  <c r="AD677" i="33" s="1"/>
  <c r="Z86" i="33"/>
  <c r="X279" i="33"/>
  <c r="X239" i="33"/>
  <c r="Y239" i="33" s="1"/>
  <c r="X191" i="33"/>
  <c r="X151" i="33"/>
  <c r="X107" i="33"/>
  <c r="X1087" i="33"/>
  <c r="X69" i="33"/>
  <c r="AA1014" i="33"/>
  <c r="AD1014" i="33" s="1"/>
  <c r="Y688" i="33"/>
  <c r="Z688" i="33" s="1"/>
  <c r="Z359" i="33"/>
  <c r="AA359" i="33" s="1"/>
  <c r="X727" i="33"/>
  <c r="AA602" i="33"/>
  <c r="AD602" i="33" s="1"/>
  <c r="AD420" i="33"/>
  <c r="X341" i="33"/>
  <c r="X660" i="33"/>
  <c r="X353" i="33"/>
  <c r="X320" i="33"/>
  <c r="AA122" i="33"/>
  <c r="AD122" i="33" s="1"/>
  <c r="AA286" i="33"/>
  <c r="AE286" i="33" s="1"/>
  <c r="Y1189" i="33"/>
  <c r="AA1534" i="33"/>
  <c r="AD1534" i="33" s="1"/>
  <c r="AD1181" i="33"/>
  <c r="AD1008" i="33"/>
  <c r="X577" i="33"/>
  <c r="Y525" i="33"/>
  <c r="AA2047" i="33"/>
  <c r="AD2047" i="33" s="1"/>
  <c r="Y1780" i="33"/>
  <c r="Y1719" i="33"/>
  <c r="Z1719" i="33" s="1"/>
  <c r="Y1622" i="33"/>
  <c r="Y1632" i="33"/>
  <c r="Z1632" i="33" s="1"/>
  <c r="Z1462" i="33"/>
  <c r="AA1462" i="33" s="1"/>
  <c r="Z1137" i="33"/>
  <c r="Z1198" i="33"/>
  <c r="Z709" i="33"/>
  <c r="Z653" i="33"/>
  <c r="Z2004" i="33"/>
  <c r="X2161" i="33"/>
  <c r="Y2161" i="33" s="1"/>
  <c r="X2082" i="33"/>
  <c r="X1583" i="33"/>
  <c r="Z1447" i="33"/>
  <c r="X1591" i="33"/>
  <c r="AA1454" i="33"/>
  <c r="AD1454" i="33" s="1"/>
  <c r="AD1180" i="33"/>
  <c r="X1439" i="33"/>
  <c r="Y1234" i="33"/>
  <c r="Y1084" i="33"/>
  <c r="Z1084" i="33" s="1"/>
  <c r="Y1044" i="33"/>
  <c r="Y1802" i="33"/>
  <c r="Z1802" i="33" s="1"/>
  <c r="Y2146" i="33"/>
  <c r="X2039" i="33"/>
  <c r="Y2039" i="33" s="1"/>
  <c r="X2106" i="33"/>
  <c r="X2019" i="33"/>
  <c r="X2015" i="33"/>
  <c r="AA1689" i="33"/>
  <c r="AD1689" i="33" s="1"/>
  <c r="Z1579" i="33"/>
  <c r="Z1746" i="33"/>
  <c r="AA1746" i="33" s="1"/>
  <c r="AD1746" i="33" s="1"/>
  <c r="Y1567" i="33"/>
  <c r="Y1491" i="33"/>
  <c r="Z1387" i="33"/>
  <c r="Y1564" i="33"/>
  <c r="Z1564" i="33" s="1"/>
  <c r="Y813" i="33"/>
  <c r="Y630" i="33"/>
  <c r="Z630" i="33" s="1"/>
  <c r="Z616" i="33"/>
  <c r="AA616" i="33" s="1"/>
  <c r="Z74" i="33"/>
  <c r="AA74" i="33" s="1"/>
  <c r="AE74" i="33" s="1"/>
  <c r="X540" i="33"/>
  <c r="Z53" i="33"/>
  <c r="X680" i="33"/>
  <c r="Y295" i="33"/>
  <c r="Y255" i="33"/>
  <c r="Y211" i="33"/>
  <c r="X187" i="33"/>
  <c r="Y167" i="33"/>
  <c r="Z143" i="33"/>
  <c r="Y127" i="33"/>
  <c r="Z534" i="33"/>
  <c r="AA534" i="33" s="1"/>
  <c r="AD534" i="33" s="1"/>
  <c r="Y63" i="33"/>
  <c r="Z63" i="33" s="1"/>
  <c r="X648" i="33"/>
  <c r="Z290" i="33"/>
  <c r="AA290" i="33" s="1"/>
  <c r="AA977" i="33"/>
  <c r="AD977" i="33" s="1"/>
  <c r="Z1031" i="33"/>
  <c r="Z725" i="33"/>
  <c r="AA725" i="33" s="1"/>
  <c r="Y550" i="33"/>
  <c r="Z550" i="33" s="1"/>
  <c r="AD626" i="33"/>
  <c r="Z533" i="33"/>
  <c r="Y612" i="33"/>
  <c r="AE380" i="33"/>
  <c r="X632" i="33"/>
  <c r="Z348" i="33"/>
  <c r="Y1486" i="33"/>
  <c r="AD1824" i="33"/>
  <c r="AD1805" i="33"/>
  <c r="Z1714" i="33"/>
  <c r="AA1714" i="33" s="1"/>
  <c r="Z1352" i="33"/>
  <c r="Z1650" i="33"/>
  <c r="Y1563" i="33"/>
  <c r="AD1385" i="33"/>
  <c r="Y1424" i="33"/>
  <c r="Y1315" i="33"/>
  <c r="X1635" i="33"/>
  <c r="AD1135" i="33"/>
  <c r="AA1211" i="33"/>
  <c r="AD1211" i="33" s="1"/>
  <c r="Y1015" i="33"/>
  <c r="Y994" i="33"/>
  <c r="Z1115" i="33"/>
  <c r="Y1122" i="33"/>
  <c r="X593" i="33"/>
  <c r="Y529" i="33"/>
  <c r="Z529" i="33" s="1"/>
  <c r="AA865" i="33"/>
  <c r="AD865" i="33" s="1"/>
  <c r="Y2093" i="33"/>
  <c r="Z2093" i="33" s="1"/>
  <c r="X2024" i="33"/>
  <c r="Z2010" i="33"/>
  <c r="AA2010" i="33" s="1"/>
  <c r="AD2010" i="33" s="1"/>
  <c r="AA1716" i="33"/>
  <c r="AD1716" i="33" s="1"/>
  <c r="Y1601" i="33"/>
  <c r="Z1601" i="33" s="1"/>
  <c r="Y1657" i="33"/>
  <c r="Z1657" i="33" s="1"/>
  <c r="Y1451" i="33"/>
  <c r="Y1794" i="33"/>
  <c r="Z1533" i="33"/>
  <c r="Z1448" i="33"/>
  <c r="Y1249" i="33"/>
  <c r="Z1249" i="33" s="1"/>
  <c r="Z1242" i="33"/>
  <c r="X685" i="33"/>
  <c r="X2007" i="33"/>
  <c r="X2011" i="33"/>
  <c r="AD1739" i="33"/>
  <c r="X1778" i="33"/>
  <c r="AA1422" i="33"/>
  <c r="AD1422" i="33" s="1"/>
  <c r="Y1559" i="33"/>
  <c r="Y1400" i="33"/>
  <c r="Z1282" i="33"/>
  <c r="Z837" i="33"/>
  <c r="AA837" i="33" s="1"/>
  <c r="AA1060" i="33"/>
  <c r="AD1060" i="33" s="1"/>
  <c r="X797" i="33"/>
  <c r="Z355" i="33"/>
  <c r="AA355" i="33" s="1"/>
  <c r="AD355" i="33" s="1"/>
  <c r="Y88" i="33"/>
  <c r="Z88" i="33" s="1"/>
  <c r="X681" i="33"/>
  <c r="AD646" i="33"/>
  <c r="Z620" i="33"/>
  <c r="X556" i="33"/>
  <c r="Y2025" i="33"/>
  <c r="X2038" i="33"/>
  <c r="Z2148" i="33"/>
  <c r="AA2148" i="33" s="1"/>
  <c r="X2081" i="33"/>
  <c r="X2085" i="33"/>
  <c r="Z1787" i="33"/>
  <c r="AA1787" i="33" s="1"/>
  <c r="Z1728" i="33"/>
  <c r="AA1728" i="33" s="1"/>
  <c r="Z1628" i="33"/>
  <c r="AA1628" i="33" s="1"/>
  <c r="AD1628" i="33" s="1"/>
  <c r="Y1797" i="33"/>
  <c r="Z1797" i="33" s="1"/>
  <c r="X1607" i="33"/>
  <c r="Z1288" i="33"/>
  <c r="X1555" i="33"/>
  <c r="AA1223" i="33"/>
  <c r="AD1223" i="33" s="1"/>
  <c r="AA1153" i="33"/>
  <c r="AD1153" i="33" s="1"/>
  <c r="Y1307" i="33"/>
  <c r="Y927" i="33"/>
  <c r="Y538" i="33"/>
  <c r="Z538" i="33" s="1"/>
  <c r="AD856" i="33"/>
  <c r="Z975" i="33"/>
  <c r="AD896" i="33"/>
  <c r="X544" i="33"/>
  <c r="X879" i="33"/>
  <c r="X1047" i="33"/>
  <c r="Y661" i="33"/>
  <c r="AD334" i="33"/>
  <c r="X652" i="33"/>
  <c r="Y271" i="33"/>
  <c r="Z271" i="33" s="1"/>
  <c r="Z247" i="33"/>
  <c r="Y227" i="33"/>
  <c r="Y183" i="33"/>
  <c r="Z183" i="33" s="1"/>
  <c r="Z163" i="33"/>
  <c r="Y139" i="33"/>
  <c r="Y99" i="33"/>
  <c r="Z99" i="33" s="1"/>
  <c r="Z935" i="33"/>
  <c r="Y522" i="33"/>
  <c r="Z522" i="33" s="1"/>
  <c r="AA611" i="33"/>
  <c r="AD611" i="33" s="1"/>
  <c r="X584" i="33"/>
  <c r="Y54" i="33"/>
  <c r="Z337" i="33"/>
  <c r="X311" i="33"/>
  <c r="AA59" i="33"/>
  <c r="AE59" i="33" s="1"/>
  <c r="Z817" i="33"/>
  <c r="AA700" i="33"/>
  <c r="AD700" i="33" s="1"/>
  <c r="X689" i="33"/>
  <c r="Y689" i="33" s="1"/>
  <c r="AA562" i="33"/>
  <c r="AD562" i="33" s="1"/>
  <c r="Y327" i="33"/>
  <c r="X692" i="33"/>
  <c r="X733" i="33"/>
  <c r="Y1261" i="33"/>
  <c r="Z1261" i="33" s="1"/>
  <c r="Y1693" i="33"/>
  <c r="Z1693" i="33" s="1"/>
  <c r="Z1761" i="33"/>
  <c r="AA1648" i="33"/>
  <c r="AD1648" i="33" s="1"/>
  <c r="AA1695" i="33"/>
  <c r="AD1695" i="33" s="1"/>
  <c r="Y1690" i="33"/>
  <c r="Y1556" i="33"/>
  <c r="Y1531" i="33"/>
  <c r="Z1531" i="33" s="1"/>
  <c r="AA1750" i="33"/>
  <c r="AD1750" i="33" s="1"/>
  <c r="AA1336" i="33"/>
  <c r="AD1336" i="33" s="1"/>
  <c r="Z1187" i="33"/>
  <c r="Y1437" i="33"/>
  <c r="Y1238" i="33"/>
  <c r="Z1238" i="33" s="1"/>
  <c r="Z1467" i="33"/>
  <c r="X1190" i="33"/>
  <c r="Y1178" i="33"/>
  <c r="AA673" i="33"/>
  <c r="AD673" i="33" s="1"/>
  <c r="X609" i="33"/>
  <c r="Y545" i="33"/>
  <c r="AD2065" i="33"/>
  <c r="Z1713" i="33"/>
  <c r="AA1713" i="33" s="1"/>
  <c r="X1817" i="33"/>
  <c r="Z1604" i="33"/>
  <c r="AA1517" i="33"/>
  <c r="Z1449" i="33"/>
  <c r="AA1449" i="33" s="1"/>
  <c r="AA1417" i="33"/>
  <c r="AD1417" i="33" s="1"/>
  <c r="AA1325" i="33"/>
  <c r="AD1325" i="33" s="1"/>
  <c r="Y1475" i="33"/>
  <c r="Z1475" i="33" s="1"/>
  <c r="AA1215" i="33"/>
  <c r="AD1215" i="33" s="1"/>
  <c r="Z1186" i="33"/>
  <c r="AA1186" i="33" s="1"/>
  <c r="X919" i="33"/>
  <c r="AA802" i="33"/>
  <c r="AD802" i="33" s="1"/>
  <c r="AA961" i="33"/>
  <c r="AD961" i="33" s="1"/>
  <c r="Z676" i="33"/>
  <c r="AA676" i="33" s="1"/>
  <c r="Y513" i="33"/>
  <c r="X1997" i="33"/>
  <c r="Y1786" i="33"/>
  <c r="Z1786" i="33" s="1"/>
  <c r="Z2002" i="33"/>
  <c r="AD1999" i="33"/>
  <c r="Z1712" i="33"/>
  <c r="AA1712" i="33" s="1"/>
  <c r="AD1743" i="33"/>
  <c r="Y1731" i="33"/>
  <c r="Y1597" i="33"/>
  <c r="Z1548" i="33"/>
  <c r="AA1416" i="33"/>
  <c r="AD1416" i="33" s="1"/>
  <c r="Z1419" i="33"/>
  <c r="AA1360" i="33"/>
  <c r="AD1360" i="33" s="1"/>
  <c r="AA946" i="33"/>
  <c r="AD946" i="33" s="1"/>
  <c r="Z834" i="33"/>
  <c r="Z738" i="33"/>
  <c r="AA738" i="33" s="1"/>
  <c r="AD738" i="33" s="1"/>
  <c r="X829" i="33"/>
  <c r="X789" i="33"/>
  <c r="AA707" i="33"/>
  <c r="AD707" i="33" s="1"/>
  <c r="AD412" i="33"/>
  <c r="X2145" i="33"/>
  <c r="X2150" i="33"/>
  <c r="X2090" i="33"/>
  <c r="Y1779" i="33"/>
  <c r="AA1326" i="33"/>
  <c r="AD1326" i="33" s="1"/>
  <c r="Y1453" i="33"/>
  <c r="AA1283" i="33"/>
  <c r="AD1283" i="33" s="1"/>
  <c r="Z1541" i="33"/>
  <c r="Y1347" i="33"/>
  <c r="Z1170" i="33"/>
  <c r="AA1170" i="33" s="1"/>
  <c r="AA816" i="33"/>
  <c r="AD816" i="33" s="1"/>
  <c r="X773" i="33"/>
  <c r="AD843" i="33"/>
  <c r="AE338" i="33"/>
  <c r="AA302" i="33"/>
  <c r="AD302" i="33" s="1"/>
  <c r="AA461" i="33"/>
  <c r="AE461" i="33" s="1"/>
  <c r="Z579" i="33"/>
  <c r="AA579" i="33" s="1"/>
  <c r="X749" i="33"/>
  <c r="Y695" i="33"/>
  <c r="Z367" i="33"/>
  <c r="AA367" i="33" s="1"/>
  <c r="X604" i="33"/>
  <c r="Y520" i="33"/>
  <c r="AA67" i="33"/>
  <c r="AE67" i="33" s="1"/>
  <c r="Y352" i="33"/>
  <c r="Z352" i="33" s="1"/>
  <c r="Y287" i="33"/>
  <c r="Z287" i="33" s="1"/>
  <c r="Y243" i="33"/>
  <c r="Y203" i="33"/>
  <c r="X179" i="33"/>
  <c r="Y159" i="33"/>
  <c r="X135" i="33"/>
  <c r="X95" i="33"/>
  <c r="Z532" i="33"/>
  <c r="AA532" i="33" s="1"/>
  <c r="AA66" i="33"/>
  <c r="AD66" i="33" s="1"/>
  <c r="X821" i="33"/>
  <c r="AA598" i="33"/>
  <c r="AD598" i="33" s="1"/>
  <c r="AA493" i="33"/>
  <c r="AE493" i="33" s="1"/>
  <c r="Y81" i="33"/>
  <c r="AE350" i="33"/>
  <c r="X684" i="33"/>
  <c r="AD19" i="33"/>
  <c r="AA294" i="33"/>
  <c r="AE294" i="33" s="1"/>
  <c r="Z226" i="33"/>
  <c r="Z762" i="33"/>
  <c r="AA762" i="33" s="1"/>
  <c r="AA786" i="33"/>
  <c r="AD786" i="33" s="1"/>
  <c r="AA913" i="33"/>
  <c r="AD913" i="33" s="1"/>
  <c r="Y614" i="33"/>
  <c r="AD666" i="33"/>
  <c r="AA369" i="33"/>
  <c r="AD369" i="33" s="1"/>
  <c r="Z627" i="33"/>
  <c r="AD40" i="33"/>
  <c r="AD354" i="33"/>
  <c r="X144" i="33"/>
  <c r="X128" i="33"/>
  <c r="X112" i="33"/>
  <c r="X96" i="33"/>
  <c r="Y96" i="33" s="1"/>
  <c r="Y1403" i="33"/>
  <c r="AD1677" i="33"/>
  <c r="Y1262" i="33"/>
  <c r="X1333" i="33"/>
  <c r="Y539" i="33"/>
  <c r="Z539" i="33" s="1"/>
  <c r="Y155" i="33"/>
  <c r="Z155" i="33" s="1"/>
  <c r="Y1219" i="33"/>
  <c r="Z1219" i="33" s="1"/>
  <c r="AD1584" i="33"/>
  <c r="Y1254" i="33"/>
  <c r="Z867" i="33"/>
  <c r="AA867" i="33" s="1"/>
  <c r="Y308" i="33"/>
  <c r="AE113" i="33"/>
  <c r="AE78" i="33"/>
  <c r="X296" i="33"/>
  <c r="X264" i="33"/>
  <c r="Y232" i="33"/>
  <c r="X200" i="33"/>
  <c r="X168" i="33"/>
  <c r="X140" i="33"/>
  <c r="Y1784" i="33"/>
  <c r="Z1784" i="33" s="1"/>
  <c r="AA1623" i="33"/>
  <c r="Y1764" i="33"/>
  <c r="Z1764" i="33" s="1"/>
  <c r="Z1327" i="33"/>
  <c r="AD1266" i="33"/>
  <c r="Y2086" i="33"/>
  <c r="AA2143" i="33"/>
  <c r="Y2018" i="33"/>
  <c r="X1590" i="33"/>
  <c r="Y1590" i="33" s="1"/>
  <c r="AA911" i="33"/>
  <c r="AD911" i="33" s="1"/>
  <c r="X299" i="33"/>
  <c r="AA710" i="33"/>
  <c r="AD710" i="33" s="1"/>
  <c r="AA1045" i="33"/>
  <c r="AD1045" i="33" s="1"/>
  <c r="AD437" i="33"/>
  <c r="AA400" i="33"/>
  <c r="AE400" i="33" s="1"/>
  <c r="Y90" i="33"/>
  <c r="Z198" i="33"/>
  <c r="AA198" i="33" s="1"/>
  <c r="X329" i="33"/>
  <c r="Y329" i="33" s="1"/>
  <c r="X276" i="33"/>
  <c r="X244" i="33"/>
  <c r="Y212" i="33"/>
  <c r="X180" i="33"/>
  <c r="Y180" i="33" s="1"/>
  <c r="Z180" i="33" s="1"/>
  <c r="X148" i="33"/>
  <c r="X1807" i="33"/>
  <c r="Y1807" i="33" s="1"/>
  <c r="Y1652" i="33"/>
  <c r="Y1571" i="33"/>
  <c r="AD1408" i="33"/>
  <c r="X1365" i="33"/>
  <c r="Y1598" i="33"/>
  <c r="Y1162" i="33"/>
  <c r="Y1142" i="33"/>
  <c r="Y1246" i="33"/>
  <c r="Z1246" i="33" s="1"/>
  <c r="X2042" i="33"/>
  <c r="Y1630" i="33"/>
  <c r="AA89" i="33"/>
  <c r="AE89" i="33" s="1"/>
  <c r="AD45" i="33"/>
  <c r="AD1138" i="33"/>
  <c r="W23" i="33"/>
  <c r="Y256" i="33"/>
  <c r="Y92" i="33"/>
  <c r="AD1649" i="33"/>
  <c r="X1576" i="33"/>
  <c r="Y1808" i="33"/>
  <c r="Y1569" i="33"/>
  <c r="Z1294" i="33"/>
  <c r="AE68" i="33"/>
  <c r="Z1359" i="33"/>
  <c r="Y2026" i="33"/>
  <c r="Y1806" i="33"/>
  <c r="Z1371" i="33"/>
  <c r="Y235" i="33"/>
  <c r="Z235" i="33" s="1"/>
  <c r="Y300" i="33"/>
  <c r="Y268" i="33"/>
  <c r="Z268" i="33" s="1"/>
  <c r="Y236" i="33"/>
  <c r="Z236" i="33" s="1"/>
  <c r="Z220" i="33"/>
  <c r="Y172" i="33"/>
  <c r="Z172" i="33" s="1"/>
  <c r="AA172" i="33" s="1"/>
  <c r="Y132" i="33"/>
  <c r="AA842" i="33" l="1"/>
  <c r="AD842" i="33" s="1"/>
  <c r="AE181" i="33"/>
  <c r="Z181" i="33"/>
  <c r="AA181" i="33" s="1"/>
  <c r="AD181" i="33" s="1"/>
  <c r="AD1376" i="33"/>
  <c r="AA193" i="33"/>
  <c r="AD193" i="33" s="1"/>
  <c r="AE193" i="33"/>
  <c r="AD1545" i="33"/>
  <c r="AA1804" i="33"/>
  <c r="AA1376" i="33"/>
  <c r="AE39" i="33"/>
  <c r="AD432" i="33"/>
  <c r="AD285" i="33"/>
  <c r="Y285" i="33"/>
  <c r="Z285" i="33" s="1"/>
  <c r="AA285" i="33" s="1"/>
  <c r="AE285" i="33" s="1"/>
  <c r="AD481" i="33"/>
  <c r="AD1109" i="33"/>
  <c r="AE384" i="33"/>
  <c r="AA1267" i="33"/>
  <c r="AE55" i="33"/>
  <c r="AA1149" i="33"/>
  <c r="AD1149" i="33" s="1"/>
  <c r="Z261" i="33"/>
  <c r="AA261" i="33" s="1"/>
  <c r="AA229" i="33"/>
  <c r="AD58" i="33"/>
  <c r="AE58" i="33"/>
  <c r="AD1079" i="33"/>
  <c r="AA618" i="33"/>
  <c r="AD162" i="33"/>
  <c r="AA2063" i="33"/>
  <c r="AA1736" i="33"/>
  <c r="AD2078" i="33"/>
  <c r="Z1176" i="33"/>
  <c r="AA1176" i="33" s="1"/>
  <c r="AD1176" i="33" s="1"/>
  <c r="Z195" i="33"/>
  <c r="AA195" i="33" s="1"/>
  <c r="AD1356" i="33"/>
  <c r="AE245" i="33"/>
  <c r="AE214" i="33"/>
  <c r="AA201" i="33"/>
  <c r="AE201" i="33" s="1"/>
  <c r="AE48" i="33"/>
  <c r="AE445" i="33"/>
  <c r="AD137" i="33"/>
  <c r="AD51" i="33"/>
  <c r="AD344" i="33"/>
  <c r="AD301" i="33"/>
  <c r="AA1011" i="33"/>
  <c r="AD1011" i="33" s="1"/>
  <c r="AE149" i="33"/>
  <c r="AA217" i="33"/>
  <c r="AD217" i="33" s="1"/>
  <c r="AA955" i="33"/>
  <c r="AD955" i="33" s="1"/>
  <c r="AD46" i="33"/>
  <c r="AE335" i="33"/>
  <c r="AA798" i="33"/>
  <c r="AD798" i="33" s="1"/>
  <c r="AA1394" i="33"/>
  <c r="AD1394" i="33" s="1"/>
  <c r="AA1089" i="33"/>
  <c r="AD1089" i="33" s="1"/>
  <c r="AA1645" i="33"/>
  <c r="AD1645" i="33" s="1"/>
  <c r="AA1099" i="33"/>
  <c r="AD1099" i="33" s="1"/>
  <c r="AD992" i="33"/>
  <c r="Z1057" i="33"/>
  <c r="AA1057" i="33" s="1"/>
  <c r="AD1057" i="33" s="1"/>
  <c r="Y1177" i="33"/>
  <c r="AD368" i="33"/>
  <c r="AE307" i="33"/>
  <c r="Z205" i="33"/>
  <c r="Z1177" i="33"/>
  <c r="AA1177" i="33" s="1"/>
  <c r="AA928" i="33"/>
  <c r="AD928" i="33" s="1"/>
  <c r="AE204" i="33"/>
  <c r="AE79" i="33"/>
  <c r="AA1457" i="33"/>
  <c r="AD1457" i="33" s="1"/>
  <c r="AE33" i="33"/>
  <c r="Z1540" i="33"/>
  <c r="AA1540" i="33" s="1"/>
  <c r="AD1540" i="33" s="1"/>
  <c r="Z2109" i="33"/>
  <c r="AA2109" i="33" s="1"/>
  <c r="AD2109" i="33" s="1"/>
  <c r="Z1019" i="33"/>
  <c r="AA1019" i="33" s="1"/>
  <c r="AD1019" i="33" s="1"/>
  <c r="AA1058" i="33"/>
  <c r="AD1058" i="33" s="1"/>
  <c r="W12" i="33"/>
  <c r="AD1718" i="33"/>
  <c r="AD501" i="33"/>
  <c r="AD441" i="33"/>
  <c r="AA522" i="33"/>
  <c r="AD522" i="33" s="1"/>
  <c r="AD36" i="33"/>
  <c r="AA1038" i="33"/>
  <c r="AD1038" i="33" s="1"/>
  <c r="AA755" i="33"/>
  <c r="AD755" i="33" s="1"/>
  <c r="AE52" i="33"/>
  <c r="AA1293" i="33"/>
  <c r="AD1293" i="33" s="1"/>
  <c r="AA2055" i="33"/>
  <c r="AD2055" i="33" s="1"/>
  <c r="AD102" i="33"/>
  <c r="AD715" i="33"/>
  <c r="AA1756" i="33"/>
  <c r="AD1756" i="33" s="1"/>
  <c r="Z1665" i="33"/>
  <c r="AA1665" i="33" s="1"/>
  <c r="AA1809" i="33"/>
  <c r="AD1809" i="33" s="1"/>
  <c r="Z1684" i="33"/>
  <c r="AA1684" i="33" s="1"/>
  <c r="Z228" i="33"/>
  <c r="Z2066" i="33"/>
  <c r="AA2066" i="33" s="1"/>
  <c r="AD2066" i="33" s="1"/>
  <c r="Z164" i="33"/>
  <c r="AA164" i="33" s="1"/>
  <c r="AD164" i="33" s="1"/>
  <c r="Z292" i="33"/>
  <c r="Z757" i="33"/>
  <c r="Z116" i="33"/>
  <c r="Z260" i="33"/>
  <c r="AA260" i="33" s="1"/>
  <c r="AD260" i="33" s="1"/>
  <c r="Z196" i="33"/>
  <c r="Z645" i="33"/>
  <c r="AA645" i="33" s="1"/>
  <c r="AD1004" i="33"/>
  <c r="AD1236" i="33"/>
  <c r="AD204" i="33"/>
  <c r="AA332" i="33"/>
  <c r="AD332" i="33" s="1"/>
  <c r="Z1557" i="33"/>
  <c r="AA1557" i="33" s="1"/>
  <c r="AD1557" i="33" s="1"/>
  <c r="AA1235" i="33"/>
  <c r="AD1235" i="33" s="1"/>
  <c r="AD1103" i="33"/>
  <c r="AD983" i="33"/>
  <c r="AD1128" i="33"/>
  <c r="AA1550" i="33"/>
  <c r="AD1550" i="33" s="1"/>
  <c r="AE147" i="33"/>
  <c r="AA671" i="33"/>
  <c r="AD671" i="33" s="1"/>
  <c r="AD1729" i="33"/>
  <c r="AD978" i="33"/>
  <c r="AD1330" i="33"/>
  <c r="Z1717" i="33"/>
  <c r="AA1717" i="33" s="1"/>
  <c r="AD1717" i="33" s="1"/>
  <c r="AA323" i="33"/>
  <c r="AE323" i="33" s="1"/>
  <c r="AA1198" i="33"/>
  <c r="AD1198" i="33" s="1"/>
  <c r="AA1250" i="33"/>
  <c r="AD1250" i="33" s="1"/>
  <c r="AA620" i="33"/>
  <c r="AD620" i="33" s="1"/>
  <c r="AA608" i="33"/>
  <c r="AA1042" i="33"/>
  <c r="AD1042" i="33" s="1"/>
  <c r="AD169" i="33"/>
  <c r="AD2113" i="33"/>
  <c r="AD1310" i="33"/>
  <c r="AD1700" i="33"/>
  <c r="Z329" i="33"/>
  <c r="AA329" i="33" s="1"/>
  <c r="AD329" i="33" s="1"/>
  <c r="AD367" i="33"/>
  <c r="AA63" i="33"/>
  <c r="AE63" i="33" s="1"/>
  <c r="AA995" i="33"/>
  <c r="AD995" i="33" s="1"/>
  <c r="AA1527" i="33"/>
  <c r="AD1527" i="33" s="1"/>
  <c r="Z1442" i="33"/>
  <c r="AA1442" i="33" s="1"/>
  <c r="AD1442" i="33" s="1"/>
  <c r="AA2107" i="33"/>
  <c r="AD2107" i="33" s="1"/>
  <c r="Z661" i="33"/>
  <c r="AA683" i="33"/>
  <c r="AD683" i="33" s="1"/>
  <c r="AA1500" i="33"/>
  <c r="AD1500" i="33" s="1"/>
  <c r="Z613" i="33"/>
  <c r="AA613" i="33" s="1"/>
  <c r="AD613" i="33" s="1"/>
  <c r="AA1115" i="33"/>
  <c r="AD1115" i="33" s="1"/>
  <c r="Y1497" i="33"/>
  <c r="Z1497" i="33" s="1"/>
  <c r="AD288" i="33"/>
  <c r="AA1542" i="33"/>
  <c r="AD1542" i="33" s="1"/>
  <c r="Z2070" i="33"/>
  <c r="AA2070" i="33" s="1"/>
  <c r="AD2070" i="33" s="1"/>
  <c r="AD705" i="33"/>
  <c r="AA2050" i="33"/>
  <c r="AD2050" i="33" s="1"/>
  <c r="AD323" i="33"/>
  <c r="AA586" i="33"/>
  <c r="AD586" i="33" s="1"/>
  <c r="AD1517" i="33"/>
  <c r="AA1031" i="33"/>
  <c r="AD1031" i="33" s="1"/>
  <c r="AA603" i="33"/>
  <c r="AD603" i="33" s="1"/>
  <c r="AA2088" i="33"/>
  <c r="AD2088" i="33" s="1"/>
  <c r="AE111" i="33"/>
  <c r="AA1650" i="33"/>
  <c r="AD1650" i="33" s="1"/>
  <c r="AA1818" i="33"/>
  <c r="AD1818" i="33" s="1"/>
  <c r="AA585" i="33"/>
  <c r="AD585" i="33" s="1"/>
  <c r="AA1359" i="33"/>
  <c r="AD1359" i="33" s="1"/>
  <c r="AA1126" i="33"/>
  <c r="AD1126" i="33" s="1"/>
  <c r="Y1231" i="33"/>
  <c r="AA28" i="33"/>
  <c r="AE28" i="33" s="1"/>
  <c r="Z1067" i="33"/>
  <c r="AA1067" i="33" s="1"/>
  <c r="AD1144" i="33"/>
  <c r="AA173" i="33"/>
  <c r="AE173" i="33" s="1"/>
  <c r="AA811" i="33"/>
  <c r="AD811" i="33" s="1"/>
  <c r="AA1066" i="33"/>
  <c r="AD1066" i="33" s="1"/>
  <c r="Z117" i="33"/>
  <c r="AA117" i="33" s="1"/>
  <c r="AD117" i="33" s="1"/>
  <c r="AE194" i="33"/>
  <c r="Y15" i="33"/>
  <c r="AA1133" i="33"/>
  <c r="AD1133" i="33" s="1"/>
  <c r="Y1093" i="33"/>
  <c r="AD469" i="33"/>
  <c r="AD966" i="33"/>
  <c r="AD294" i="33"/>
  <c r="AA1352" i="33"/>
  <c r="AD160" i="33"/>
  <c r="AD1616" i="33"/>
  <c r="AA862" i="33"/>
  <c r="AD862" i="33" s="1"/>
  <c r="AD698" i="33"/>
  <c r="AD855" i="33"/>
  <c r="AA2002" i="33"/>
  <c r="AD2002" i="33" s="1"/>
  <c r="AE274" i="33"/>
  <c r="AE250" i="33"/>
  <c r="AD1771" i="33"/>
  <c r="AD1754" i="33"/>
  <c r="AA1579" i="33"/>
  <c r="AD1579" i="33" s="1"/>
  <c r="AD706" i="33"/>
  <c r="AA1509" i="33"/>
  <c r="AD1509" i="33" s="1"/>
  <c r="Z2114" i="33"/>
  <c r="AA2114" i="33" s="1"/>
  <c r="AD2114" i="33" s="1"/>
  <c r="AD899" i="33"/>
  <c r="AA1331" i="33"/>
  <c r="AD1331" i="33" s="1"/>
  <c r="AA794" i="33"/>
  <c r="AD948" i="33"/>
  <c r="AD1212" i="33"/>
  <c r="AA1748" i="33"/>
  <c r="AD1748" i="33" s="1"/>
  <c r="AA597" i="33"/>
  <c r="AD597" i="33" s="1"/>
  <c r="AA653" i="33"/>
  <c r="AD653" i="33" s="1"/>
  <c r="AD1752" i="33"/>
  <c r="AA668" i="33"/>
  <c r="AD668" i="33" s="1"/>
  <c r="AA316" i="33"/>
  <c r="AD316" i="33" s="1"/>
  <c r="AA533" i="33"/>
  <c r="AD533" i="33" s="1"/>
  <c r="AA1243" i="33"/>
  <c r="AD1243" i="33" s="1"/>
  <c r="AA974" i="33"/>
  <c r="AD974" i="33" s="1"/>
  <c r="Y1078" i="33"/>
  <c r="Z1078" i="33" s="1"/>
  <c r="Z1143" i="33"/>
  <c r="AA1143" i="33" s="1"/>
  <c r="AD1143" i="33" s="1"/>
  <c r="Z1231" i="33"/>
  <c r="AA1231" i="33" s="1"/>
  <c r="AE321" i="33"/>
  <c r="AD844" i="33"/>
  <c r="AE130" i="33"/>
  <c r="AD118" i="33"/>
  <c r="AA24" i="33"/>
  <c r="AD24" i="33" s="1"/>
  <c r="AD900" i="33"/>
  <c r="AD2053" i="33"/>
  <c r="AA538" i="33"/>
  <c r="AD538" i="33" s="1"/>
  <c r="AA630" i="33"/>
  <c r="AD630" i="33" s="1"/>
  <c r="AA1185" i="33"/>
  <c r="AD1185" i="33" s="1"/>
  <c r="AA986" i="33"/>
  <c r="AD986" i="33" s="1"/>
  <c r="AD1244" i="33"/>
  <c r="Y1813" i="33"/>
  <c r="Z1813" i="33" s="1"/>
  <c r="AA1572" i="33"/>
  <c r="AD1572" i="33" s="1"/>
  <c r="AD1210" i="33"/>
  <c r="AD903" i="33"/>
  <c r="Z2105" i="33"/>
  <c r="AA2105" i="33" s="1"/>
  <c r="AD2105" i="33" s="1"/>
  <c r="AD286" i="33"/>
  <c r="AA639" i="33"/>
  <c r="AD639" i="33" s="1"/>
  <c r="AD722" i="33"/>
  <c r="AD694" i="33"/>
  <c r="Z1611" i="33"/>
  <c r="AA1611" i="33" s="1"/>
  <c r="AD1611" i="33" s="1"/>
  <c r="Z895" i="33"/>
  <c r="Z1765" i="33"/>
  <c r="AA1596" i="33"/>
  <c r="AD1596" i="33" s="1"/>
  <c r="AD30" i="33"/>
  <c r="AD1623" i="33"/>
  <c r="AD589" i="33"/>
  <c r="AE91" i="33"/>
  <c r="AD310" i="33"/>
  <c r="AA1825" i="33"/>
  <c r="AD1825" i="33" s="1"/>
  <c r="AD847" i="33"/>
  <c r="AA1324" i="33"/>
  <c r="AD1324" i="33" s="1"/>
  <c r="AE258" i="33"/>
  <c r="AE197" i="33"/>
  <c r="AA1074" i="33"/>
  <c r="AD1074" i="33" s="1"/>
  <c r="Z1151" i="33"/>
  <c r="AA1151" i="33" s="1"/>
  <c r="AD35" i="33"/>
  <c r="AE35" i="33"/>
  <c r="Y1734" i="33"/>
  <c r="AA1022" i="33"/>
  <c r="AD1022" i="33" s="1"/>
  <c r="AA1070" i="33"/>
  <c r="AD1070" i="33" s="1"/>
  <c r="Y998" i="33"/>
  <c r="AD958" i="33"/>
  <c r="AE73" i="33"/>
  <c r="AD73" i="33"/>
  <c r="AE192" i="33"/>
  <c r="AD192" i="33"/>
  <c r="AA1281" i="33"/>
  <c r="AD1281" i="33" s="1"/>
  <c r="Z581" i="33"/>
  <c r="AD554" i="33"/>
  <c r="AD1720" i="33"/>
  <c r="AD339" i="33"/>
  <c r="AE339" i="33"/>
  <c r="AA1291" i="33"/>
  <c r="AD1291" i="33" s="1"/>
  <c r="Y2159" i="33"/>
  <c r="Z2160" i="33"/>
  <c r="AA2160" i="33" s="1"/>
  <c r="AA1617" i="33"/>
  <c r="AD1617" i="33" s="1"/>
  <c r="AD361" i="33"/>
  <c r="AE361" i="33"/>
  <c r="AD2032" i="33"/>
  <c r="Z2008" i="33"/>
  <c r="AD1539" i="33"/>
  <c r="AD1441" i="33"/>
  <c r="AD837" i="33"/>
  <c r="AA1492" i="33"/>
  <c r="AD1492" i="33" s="1"/>
  <c r="AD616" i="33"/>
  <c r="Z1808" i="33"/>
  <c r="Z2086" i="33"/>
  <c r="Z1779" i="33"/>
  <c r="AA1779" i="33" s="1"/>
  <c r="AD1779" i="33" s="1"/>
  <c r="Y2150" i="33"/>
  <c r="Y1817" i="33"/>
  <c r="Z1817" i="33" s="1"/>
  <c r="Y652" i="33"/>
  <c r="Z652" i="33" s="1"/>
  <c r="AA652" i="33" s="1"/>
  <c r="AD652" i="33" s="1"/>
  <c r="Y1047" i="33"/>
  <c r="Y632" i="33"/>
  <c r="Z632" i="33" s="1"/>
  <c r="Y577" i="33"/>
  <c r="Z577" i="33" s="1"/>
  <c r="Y1749" i="33"/>
  <c r="Z1749" i="33" s="1"/>
  <c r="AA1749" i="33" s="1"/>
  <c r="AD1749" i="33" s="1"/>
  <c r="Z1630" i="33"/>
  <c r="Z1162" i="33"/>
  <c r="AA1162" i="33" s="1"/>
  <c r="Y2145" i="33"/>
  <c r="Z2145" i="33" s="1"/>
  <c r="Y919" i="33"/>
  <c r="Y584" i="33"/>
  <c r="Z584" i="33" s="1"/>
  <c r="AA584" i="33" s="1"/>
  <c r="Y879" i="33"/>
  <c r="Z879" i="33" s="1"/>
  <c r="AD1170" i="33"/>
  <c r="Y2085" i="33"/>
  <c r="Z2085" i="33" s="1"/>
  <c r="Y685" i="33"/>
  <c r="Z685" i="33" s="1"/>
  <c r="AD1186" i="33"/>
  <c r="Y648" i="33"/>
  <c r="AD74" i="33"/>
  <c r="AA1657" i="33"/>
  <c r="AD1657" i="33" s="1"/>
  <c r="AA1719" i="33"/>
  <c r="AD1719" i="33" s="1"/>
  <c r="AA1187" i="33"/>
  <c r="AD1187" i="33" s="1"/>
  <c r="AA1531" i="33"/>
  <c r="AD1531" i="33" s="1"/>
  <c r="Y353" i="33"/>
  <c r="Z353" i="33" s="1"/>
  <c r="Y341" i="33"/>
  <c r="Y560" i="33"/>
  <c r="Y2037" i="33"/>
  <c r="Y564" i="33"/>
  <c r="Y561" i="33"/>
  <c r="Y1460" i="33"/>
  <c r="Z1460" i="33" s="1"/>
  <c r="AA1460" i="33" s="1"/>
  <c r="Z1329" i="33"/>
  <c r="AA1329" i="33" s="1"/>
  <c r="AD579" i="33"/>
  <c r="Z1466" i="33"/>
  <c r="Z212" i="33"/>
  <c r="Z90" i="33"/>
  <c r="Z1590" i="33"/>
  <c r="Z1826" i="33"/>
  <c r="AA37" i="33"/>
  <c r="AE37" i="33" s="1"/>
  <c r="AE262" i="33"/>
  <c r="AD990" i="33"/>
  <c r="AD392" i="33"/>
  <c r="AD1449" i="33"/>
  <c r="Z1690" i="33"/>
  <c r="AA1690" i="33" s="1"/>
  <c r="AD1690" i="33" s="1"/>
  <c r="AD532" i="33"/>
  <c r="AA163" i="33"/>
  <c r="AD163" i="33" s="1"/>
  <c r="AA1786" i="33"/>
  <c r="AD1786" i="33" s="1"/>
  <c r="Z612" i="33"/>
  <c r="AA612" i="33" s="1"/>
  <c r="AD612" i="33" s="1"/>
  <c r="AA627" i="33"/>
  <c r="AD627" i="33" s="1"/>
  <c r="AA143" i="33"/>
  <c r="AE143" i="33" s="1"/>
  <c r="AD867" i="33"/>
  <c r="Z2039" i="33"/>
  <c r="AA2039" i="33" s="1"/>
  <c r="AA2004" i="33"/>
  <c r="AD2004" i="33" s="1"/>
  <c r="AA1477" i="33"/>
  <c r="AD1477" i="33" s="1"/>
  <c r="AD1452" i="33"/>
  <c r="Z300" i="33"/>
  <c r="AA300" i="33" s="1"/>
  <c r="AD300" i="33" s="1"/>
  <c r="Z1652" i="33"/>
  <c r="AA1652" i="33" s="1"/>
  <c r="AA1761" i="33"/>
  <c r="AD1761" i="33" s="1"/>
  <c r="Z2018" i="33"/>
  <c r="AA2018" i="33" s="1"/>
  <c r="Y104" i="33"/>
  <c r="Z104" i="33" s="1"/>
  <c r="AA115" i="33"/>
  <c r="AD115" i="33" s="1"/>
  <c r="Y179" i="33"/>
  <c r="Z179" i="33" s="1"/>
  <c r="Z243" i="33"/>
  <c r="AA243" i="33" s="1"/>
  <c r="AE243" i="33" s="1"/>
  <c r="Z38" i="33"/>
  <c r="AD1312" i="33"/>
  <c r="AA2077" i="33"/>
  <c r="Z805" i="33"/>
  <c r="AA805" i="33" s="1"/>
  <c r="AA80" i="33"/>
  <c r="AE80" i="33" s="1"/>
  <c r="AD917" i="33"/>
  <c r="Z1437" i="33"/>
  <c r="AA1437" i="33" s="1"/>
  <c r="AD59" i="33"/>
  <c r="Z927" i="33"/>
  <c r="AA927" i="33" s="1"/>
  <c r="Z1355" i="33"/>
  <c r="AA1577" i="33"/>
  <c r="AD1577" i="33" s="1"/>
  <c r="AD559" i="33"/>
  <c r="AA578" i="33"/>
  <c r="AD578" i="33" s="1"/>
  <c r="AA817" i="33"/>
  <c r="AD817" i="33" s="1"/>
  <c r="AA570" i="33"/>
  <c r="AD570" i="33" s="1"/>
  <c r="AE290" i="33"/>
  <c r="Z167" i="33"/>
  <c r="AD940" i="33"/>
  <c r="AD1722" i="33"/>
  <c r="AD663" i="33"/>
  <c r="Y2084" i="33"/>
  <c r="Z2084" i="33" s="1"/>
  <c r="AA1472" i="33"/>
  <c r="AD1472" i="33" s="1"/>
  <c r="AD126" i="33"/>
  <c r="AD1494" i="33"/>
  <c r="AA1037" i="33"/>
  <c r="AD1037" i="33" s="1"/>
  <c r="AA658" i="33"/>
  <c r="AD658" i="33" s="1"/>
  <c r="Y259" i="33"/>
  <c r="Y592" i="33"/>
  <c r="Z592" i="33" s="1"/>
  <c r="Z251" i="33"/>
  <c r="AA251" i="33" s="1"/>
  <c r="AE251" i="33" s="1"/>
  <c r="Y1216" i="33"/>
  <c r="Z1216" i="33" s="1"/>
  <c r="AA1216" i="33" s="1"/>
  <c r="AD331" i="33"/>
  <c r="Z951" i="33"/>
  <c r="AD1627" i="33"/>
  <c r="Z2041" i="33"/>
  <c r="AA2041" i="33" s="1"/>
  <c r="Z2144" i="33"/>
  <c r="AA2144" i="33" s="1"/>
  <c r="AD2144" i="33" s="1"/>
  <c r="Y1256" i="33"/>
  <c r="Z1647" i="33"/>
  <c r="Z1214" i="33"/>
  <c r="AA188" i="33"/>
  <c r="AD188" i="33" s="1"/>
  <c r="Y284" i="33"/>
  <c r="Z284" i="33" s="1"/>
  <c r="AA208" i="33"/>
  <c r="AE208" i="33" s="1"/>
  <c r="Y304" i="33"/>
  <c r="Z304" i="33" s="1"/>
  <c r="Y2042" i="33"/>
  <c r="Z2042" i="33" s="1"/>
  <c r="AA1242" i="33"/>
  <c r="AD1242" i="33" s="1"/>
  <c r="AA357" i="33"/>
  <c r="AD357" i="33" s="1"/>
  <c r="Y299" i="33"/>
  <c r="AD111" i="33"/>
  <c r="Y168" i="33"/>
  <c r="Z168" i="33" s="1"/>
  <c r="Z216" i="33"/>
  <c r="Y296" i="33"/>
  <c r="Z296" i="33" s="1"/>
  <c r="AD1203" i="33"/>
  <c r="AD448" i="33"/>
  <c r="Y112" i="33"/>
  <c r="Z112" i="33" s="1"/>
  <c r="Z548" i="33"/>
  <c r="AA548" i="33" s="1"/>
  <c r="AD1787" i="33"/>
  <c r="AA539" i="33"/>
  <c r="AD539" i="33" s="1"/>
  <c r="Z1178" i="33"/>
  <c r="AA1178" i="33" s="1"/>
  <c r="AD1178" i="33" s="1"/>
  <c r="AA1358" i="33"/>
  <c r="AD1358" i="33" s="1"/>
  <c r="AA1693" i="33"/>
  <c r="AD1693" i="33" s="1"/>
  <c r="AD110" i="33"/>
  <c r="AD400" i="33"/>
  <c r="AA183" i="33"/>
  <c r="AE183" i="33" s="1"/>
  <c r="Z576" i="33"/>
  <c r="AA576" i="33" s="1"/>
  <c r="AA1797" i="33"/>
  <c r="AD1797" i="33" s="1"/>
  <c r="AA1282" i="33"/>
  <c r="AD1282" i="33" s="1"/>
  <c r="AA1638" i="33"/>
  <c r="AD1638" i="33" s="1"/>
  <c r="AD849" i="33"/>
  <c r="AA887" i="33"/>
  <c r="AD887" i="33" s="1"/>
  <c r="Z1189" i="33"/>
  <c r="AA348" i="33"/>
  <c r="AD348" i="33" s="1"/>
  <c r="AA1485" i="33"/>
  <c r="AD1485" i="33" s="1"/>
  <c r="AA1084" i="33"/>
  <c r="AD1084" i="33" s="1"/>
  <c r="AA709" i="33"/>
  <c r="AD709" i="33" s="1"/>
  <c r="AD1201" i="33"/>
  <c r="AA1249" i="33"/>
  <c r="AD1249" i="33" s="1"/>
  <c r="AA1632" i="33"/>
  <c r="AD1632" i="33" s="1"/>
  <c r="AD1352" i="33"/>
  <c r="AA1095" i="33"/>
  <c r="AD1095" i="33" s="1"/>
  <c r="Y151" i="33"/>
  <c r="AD215" i="33"/>
  <c r="Y279" i="33"/>
  <c r="AE171" i="33"/>
  <c r="AA1592" i="33"/>
  <c r="AD1592" i="33" s="1"/>
  <c r="AD1582" i="33"/>
  <c r="Z541" i="33"/>
  <c r="AA1427" i="33"/>
  <c r="AD1427" i="33" s="1"/>
  <c r="AD172" i="33"/>
  <c r="AD2014" i="33"/>
  <c r="AE42" i="33"/>
  <c r="AD1552" i="33"/>
  <c r="AA1302" i="33"/>
  <c r="AD1302" i="33" s="1"/>
  <c r="Y2007" i="33"/>
  <c r="Z2007" i="33" s="1"/>
  <c r="AD762" i="33"/>
  <c r="AA1387" i="33"/>
  <c r="AD1387" i="33" s="1"/>
  <c r="Z1234" i="33"/>
  <c r="AA1234" i="33" s="1"/>
  <c r="AA1814" i="33"/>
  <c r="AD1814" i="33" s="1"/>
  <c r="AA1448" i="33"/>
  <c r="AD1448" i="33" s="1"/>
  <c r="Z1424" i="33"/>
  <c r="AA688" i="33"/>
  <c r="AD688" i="33" s="1"/>
  <c r="AA283" i="33"/>
  <c r="AD283" i="33" s="1"/>
  <c r="AD2098" i="33"/>
  <c r="AA1222" i="33"/>
  <c r="AD1222" i="33" s="1"/>
  <c r="AA1294" i="33"/>
  <c r="AD1294" i="33" s="1"/>
  <c r="AA333" i="33"/>
  <c r="AE333" i="33" s="1"/>
  <c r="AA1327" i="33"/>
  <c r="AD1327" i="33" s="1"/>
  <c r="AA1397" i="33"/>
  <c r="AD1397" i="33" s="1"/>
  <c r="AA1007" i="33"/>
  <c r="AD1007" i="33" s="1"/>
  <c r="AD67" i="33"/>
  <c r="AE302" i="33"/>
  <c r="AE355" i="33"/>
  <c r="AD1526" i="33"/>
  <c r="Z1453" i="33"/>
  <c r="AD2006" i="33"/>
  <c r="AA1137" i="33"/>
  <c r="AD1137" i="33" s="1"/>
  <c r="Z994" i="33"/>
  <c r="AD1071" i="33"/>
  <c r="AA951" i="33"/>
  <c r="AD1483" i="33"/>
  <c r="AA1682" i="33"/>
  <c r="AD1682" i="33" s="1"/>
  <c r="AA223" i="33"/>
  <c r="AD223" i="33" s="1"/>
  <c r="AA352" i="33"/>
  <c r="AE352" i="33" s="1"/>
  <c r="AA1419" i="33"/>
  <c r="AD1419" i="33" s="1"/>
  <c r="AE123" i="33"/>
  <c r="AE291" i="33"/>
  <c r="AD433" i="33"/>
  <c r="AD2148" i="33"/>
  <c r="AD2087" i="33"/>
  <c r="AA1533" i="33"/>
  <c r="AD1533" i="33" s="1"/>
  <c r="AA1476" i="33"/>
  <c r="AD1476" i="33" s="1"/>
  <c r="AA1646" i="33"/>
  <c r="AD1646" i="33" s="1"/>
  <c r="AA1395" i="33"/>
  <c r="AD1395" i="33" s="1"/>
  <c r="AA1339" i="33"/>
  <c r="AD1339" i="33" s="1"/>
  <c r="AA1371" i="33"/>
  <c r="AD1371" i="33" s="1"/>
  <c r="AA1246" i="33"/>
  <c r="AD1246" i="33" s="1"/>
  <c r="Y1781" i="33"/>
  <c r="AE27" i="33"/>
  <c r="AA1541" i="33"/>
  <c r="AD1541" i="33" s="1"/>
  <c r="AA1379" i="33"/>
  <c r="AD1379" i="33" s="1"/>
  <c r="AA218" i="33"/>
  <c r="AE218" i="33" s="1"/>
  <c r="AD1344" i="33"/>
  <c r="Y2011" i="33"/>
  <c r="AE219" i="33"/>
  <c r="Y2074" i="33"/>
  <c r="AD493" i="33"/>
  <c r="Y684" i="33"/>
  <c r="Z684" i="33" s="1"/>
  <c r="AA684" i="33" s="1"/>
  <c r="Y604" i="33"/>
  <c r="AA1630" i="33"/>
  <c r="AD1630" i="33" s="1"/>
  <c r="Z1731" i="33"/>
  <c r="AA1731" i="33" s="1"/>
  <c r="Y692" i="33"/>
  <c r="AD123" i="33"/>
  <c r="AD291" i="33"/>
  <c r="Y556" i="33"/>
  <c r="AD601" i="33"/>
  <c r="AD143" i="33"/>
  <c r="Y680" i="33"/>
  <c r="Z680" i="33" s="1"/>
  <c r="AA680" i="33" s="1"/>
  <c r="AA53" i="33"/>
  <c r="AD53" i="33" s="1"/>
  <c r="AA1564" i="33"/>
  <c r="AD1564" i="33" s="1"/>
  <c r="AA1802" i="33"/>
  <c r="AD1802" i="33" s="1"/>
  <c r="AD198" i="33"/>
  <c r="AD1462" i="33"/>
  <c r="AD1713" i="33"/>
  <c r="Y320" i="33"/>
  <c r="AD359" i="33"/>
  <c r="AD1581" i="33"/>
  <c r="Z569" i="33"/>
  <c r="Z1142" i="33"/>
  <c r="X2142" i="33"/>
  <c r="AD290" i="33"/>
  <c r="Z232" i="33"/>
  <c r="AA232" i="33" s="1"/>
  <c r="AE232" i="33" s="1"/>
  <c r="Z1262" i="33"/>
  <c r="AA1262" i="33" s="1"/>
  <c r="AD89" i="33"/>
  <c r="Z1347" i="33"/>
  <c r="AD1620" i="33"/>
  <c r="AA1604" i="33"/>
  <c r="AD1604" i="33" s="1"/>
  <c r="AD1426" i="33"/>
  <c r="AA1784" i="33"/>
  <c r="AD1784" i="33" s="1"/>
  <c r="Z1486" i="33"/>
  <c r="AA1486" i="33" s="1"/>
  <c r="AD1486" i="33" s="1"/>
  <c r="Z54" i="33"/>
  <c r="AA54" i="33" s="1"/>
  <c r="AA207" i="33"/>
  <c r="AD207" i="33" s="1"/>
  <c r="AD166" i="33"/>
  <c r="Z1571" i="33"/>
  <c r="AA1571" i="33" s="1"/>
  <c r="AD1571" i="33" s="1"/>
  <c r="Z1315" i="33"/>
  <c r="AA1315" i="33" s="1"/>
  <c r="AD1315" i="33" s="1"/>
  <c r="AA41" i="33"/>
  <c r="AD41" i="33" s="1"/>
  <c r="AE369" i="33"/>
  <c r="AA687" i="33"/>
  <c r="AD687" i="33" s="1"/>
  <c r="AA119" i="33"/>
  <c r="AE119" i="33" s="1"/>
  <c r="Z2037" i="33"/>
  <c r="AA2037" i="33" s="1"/>
  <c r="AA2092" i="33"/>
  <c r="AD2092" i="33" s="1"/>
  <c r="Z1158" i="33"/>
  <c r="AA1158" i="33" s="1"/>
  <c r="Z1479" i="33"/>
  <c r="AA1479" i="33" s="1"/>
  <c r="Z132" i="33"/>
  <c r="Z2026" i="33"/>
  <c r="Z92" i="33"/>
  <c r="AA92" i="33" s="1"/>
  <c r="AD92" i="33" s="1"/>
  <c r="Y108" i="33"/>
  <c r="Z108" i="33" s="1"/>
  <c r="Y248" i="33"/>
  <c r="Z248" i="33" s="1"/>
  <c r="Z308" i="33"/>
  <c r="AA308" i="33" s="1"/>
  <c r="Z1111" i="33"/>
  <c r="Y1554" i="33"/>
  <c r="Z1554" i="33" s="1"/>
  <c r="Y120" i="33"/>
  <c r="Z120" i="33" s="1"/>
  <c r="Y821" i="33"/>
  <c r="Z821" i="33" s="1"/>
  <c r="Y135" i="33"/>
  <c r="Y84" i="33"/>
  <c r="AA1466" i="33"/>
  <c r="AD1466" i="33" s="1"/>
  <c r="Y829" i="33"/>
  <c r="AD1762" i="33"/>
  <c r="Z1597" i="33"/>
  <c r="AA1597" i="33" s="1"/>
  <c r="Z2111" i="33"/>
  <c r="AA2111" i="33" s="1"/>
  <c r="AD2111" i="33" s="1"/>
  <c r="Y1190" i="33"/>
  <c r="Z1190" i="33" s="1"/>
  <c r="Z1763" i="33"/>
  <c r="AA1763" i="33" s="1"/>
  <c r="AE282" i="33"/>
  <c r="AD282" i="33"/>
  <c r="AA314" i="33"/>
  <c r="AE314" i="33" s="1"/>
  <c r="Z139" i="33"/>
  <c r="Z227" i="33"/>
  <c r="AA38" i="33"/>
  <c r="AA1332" i="33"/>
  <c r="AD1332" i="33" s="1"/>
  <c r="Z2025" i="33"/>
  <c r="AA2025" i="33" s="1"/>
  <c r="Y797" i="33"/>
  <c r="Z797" i="33" s="1"/>
  <c r="AA1475" i="33"/>
  <c r="AD1475" i="33" s="1"/>
  <c r="AA2012" i="33"/>
  <c r="AD2012" i="33" s="1"/>
  <c r="Z525" i="33"/>
  <c r="AA525" i="33" s="1"/>
  <c r="AD525" i="33" s="1"/>
  <c r="Z1015" i="33"/>
  <c r="AA1015" i="33" s="1"/>
  <c r="AD1015" i="33" s="1"/>
  <c r="AD1480" i="33"/>
  <c r="AD343" i="33"/>
  <c r="Y187" i="33"/>
  <c r="Z255" i="33"/>
  <c r="AD1728" i="33"/>
  <c r="AA1548" i="33"/>
  <c r="AD1548" i="33" s="1"/>
  <c r="AA1328" i="33"/>
  <c r="AD1328" i="33" s="1"/>
  <c r="AA1605" i="33"/>
  <c r="AD1605" i="33" s="1"/>
  <c r="AA222" i="33"/>
  <c r="AE222" i="33" s="1"/>
  <c r="Y131" i="33"/>
  <c r="Z131" i="33" s="1"/>
  <c r="Y303" i="33"/>
  <c r="AD171" i="33"/>
  <c r="AA1580" i="33"/>
  <c r="AD1580" i="33" s="1"/>
  <c r="Z1543" i="33"/>
  <c r="AA1543" i="33" s="1"/>
  <c r="Z765" i="33"/>
  <c r="AA765" i="33" s="1"/>
  <c r="AD218" i="33"/>
  <c r="AA220" i="33"/>
  <c r="AD220" i="33" s="1"/>
  <c r="Y1733" i="33"/>
  <c r="Z1733" i="33" s="1"/>
  <c r="AD1278" i="33"/>
  <c r="AA1286" i="33"/>
  <c r="AD1286" i="33" s="1"/>
  <c r="Y1365" i="33"/>
  <c r="Z1365" i="33" s="1"/>
  <c r="Y148" i="33"/>
  <c r="Z148" i="33" s="1"/>
  <c r="Y276" i="33"/>
  <c r="AD1290" i="33"/>
  <c r="AA2149" i="33"/>
  <c r="Y140" i="33"/>
  <c r="Y264" i="33"/>
  <c r="AA349" i="33"/>
  <c r="AD349" i="33" s="1"/>
  <c r="AA155" i="33"/>
  <c r="AD155" i="33" s="1"/>
  <c r="AA287" i="33"/>
  <c r="AD287" i="33" s="1"/>
  <c r="AD566" i="33"/>
  <c r="AA1770" i="33"/>
  <c r="AD1770" i="33" s="1"/>
  <c r="Z2029" i="33"/>
  <c r="AA631" i="33"/>
  <c r="AD631" i="33" s="1"/>
  <c r="AD902" i="33"/>
  <c r="AA1764" i="33"/>
  <c r="AD1764" i="33" s="1"/>
  <c r="Z2104" i="33"/>
  <c r="AA2104" i="33" s="1"/>
  <c r="Z1585" i="33"/>
  <c r="AA1585" i="33" s="1"/>
  <c r="AD794" i="33"/>
  <c r="AA1261" i="33"/>
  <c r="AD1261" i="33" s="1"/>
  <c r="AA935" i="33"/>
  <c r="AD935" i="33" s="1"/>
  <c r="AA975" i="33"/>
  <c r="AD975" i="33" s="1"/>
  <c r="Y2081" i="33"/>
  <c r="Z2081" i="33" s="1"/>
  <c r="AA1826" i="33"/>
  <c r="AD1826" i="33" s="1"/>
  <c r="AD732" i="33"/>
  <c r="Z1794" i="33"/>
  <c r="AA529" i="33"/>
  <c r="AD529" i="33" s="1"/>
  <c r="Z1122" i="33"/>
  <c r="AA1122" i="33" s="1"/>
  <c r="AD1578" i="33"/>
  <c r="Z26" i="33"/>
  <c r="Z552" i="33"/>
  <c r="AA552" i="33" s="1"/>
  <c r="AA1039" i="33"/>
  <c r="AD1039" i="33" s="1"/>
  <c r="AA1619" i="33"/>
  <c r="AD1619" i="33" s="1"/>
  <c r="AA2121" i="33"/>
  <c r="AD2121" i="33" s="1"/>
  <c r="Y1583" i="33"/>
  <c r="Z1583" i="33" s="1"/>
  <c r="AD1570" i="33"/>
  <c r="AA2001" i="33"/>
  <c r="AD2001" i="33" s="1"/>
  <c r="AA1383" i="33"/>
  <c r="AD1383" i="33" s="1"/>
  <c r="AA1311" i="33"/>
  <c r="AD1311" i="33" s="1"/>
  <c r="AA1431" i="33"/>
  <c r="AD1431" i="33" s="1"/>
  <c r="AD1586" i="33"/>
  <c r="Y69" i="33"/>
  <c r="Z69" i="33" s="1"/>
  <c r="Y107" i="33"/>
  <c r="Z107" i="33" s="1"/>
  <c r="Z1256" i="33"/>
  <c r="AA1256" i="33" s="1"/>
  <c r="Z1544" i="33"/>
  <c r="AA236" i="33"/>
  <c r="AE236" i="33" s="1"/>
  <c r="AA1363" i="33"/>
  <c r="AD1363" i="33" s="1"/>
  <c r="AA1624" i="33"/>
  <c r="AD1624" i="33" s="1"/>
  <c r="AA1820" i="33"/>
  <c r="AD1820" i="33" s="1"/>
  <c r="AA863" i="33"/>
  <c r="AD863" i="33" s="1"/>
  <c r="Z1233" i="33"/>
  <c r="Z1505" i="33"/>
  <c r="AD1666" i="33"/>
  <c r="AA701" i="33"/>
  <c r="AD701" i="33" s="1"/>
  <c r="AA1574" i="33"/>
  <c r="AD1574" i="33" s="1"/>
  <c r="Y1997" i="33"/>
  <c r="AA1594" i="33"/>
  <c r="AD1594" i="33" s="1"/>
  <c r="AD1018" i="33"/>
  <c r="AA1447" i="33"/>
  <c r="AD1447" i="33" s="1"/>
  <c r="AD1161" i="33"/>
  <c r="AD34" i="33"/>
  <c r="Y1576" i="33"/>
  <c r="Z1576" i="33" s="1"/>
  <c r="AA1576" i="33" s="1"/>
  <c r="AA224" i="33"/>
  <c r="AE224" i="33" s="1"/>
  <c r="AE155" i="33"/>
  <c r="AA1238" i="33"/>
  <c r="AD1238" i="33" s="1"/>
  <c r="Y549" i="33"/>
  <c r="AE103" i="33"/>
  <c r="AE328" i="33"/>
  <c r="AE359" i="33"/>
  <c r="AD963" i="33"/>
  <c r="AA86" i="33"/>
  <c r="AD86" i="33" s="1"/>
  <c r="AD624" i="33"/>
  <c r="AD1558" i="33"/>
  <c r="AA1566" i="33"/>
  <c r="AD1566" i="33" s="1"/>
  <c r="AA741" i="33"/>
  <c r="AD741" i="33" s="1"/>
  <c r="AD57" i="33"/>
  <c r="AD1593" i="33"/>
  <c r="AD1804" i="33"/>
  <c r="Y2082" i="33"/>
  <c r="AD699" i="33"/>
  <c r="AA1411" i="33"/>
  <c r="AD1411" i="33" s="1"/>
  <c r="Y1635" i="33"/>
  <c r="Z1635" i="33" s="1"/>
  <c r="AD1562" i="33"/>
  <c r="Z1569" i="33"/>
  <c r="AA1569" i="33" s="1"/>
  <c r="AA2042" i="33"/>
  <c r="AA180" i="33"/>
  <c r="AE180" i="33" s="1"/>
  <c r="AD480" i="33"/>
  <c r="AA1590" i="33"/>
  <c r="Z614" i="33"/>
  <c r="AA614" i="33" s="1"/>
  <c r="Z81" i="33"/>
  <c r="AD1712" i="33"/>
  <c r="Y510" i="33"/>
  <c r="Z513" i="33"/>
  <c r="Z510" i="33" s="1"/>
  <c r="Y544" i="33"/>
  <c r="Z1622" i="33"/>
  <c r="AA1622" i="33" s="1"/>
  <c r="AD1714" i="33"/>
  <c r="AA550" i="33"/>
  <c r="AD550" i="33" s="1"/>
  <c r="AD103" i="33"/>
  <c r="Y540" i="33"/>
  <c r="Z540" i="33" s="1"/>
  <c r="AE198" i="33"/>
  <c r="Y660" i="33"/>
  <c r="Z660" i="33" s="1"/>
  <c r="Y637" i="33"/>
  <c r="Z637" i="33" s="1"/>
  <c r="Y1599" i="33"/>
  <c r="Z140" i="33"/>
  <c r="Z1254" i="33"/>
  <c r="AA1254" i="33" s="1"/>
  <c r="AD1254" i="33" s="1"/>
  <c r="Z1403" i="33"/>
  <c r="AA1403" i="33" s="1"/>
  <c r="AD1403" i="33" s="1"/>
  <c r="Z96" i="33"/>
  <c r="X23" i="33"/>
  <c r="Z520" i="33"/>
  <c r="AD262" i="33"/>
  <c r="AA834" i="33"/>
  <c r="AD834" i="33" s="1"/>
  <c r="Z327" i="33"/>
  <c r="AA247" i="33"/>
  <c r="AE247" i="33" s="1"/>
  <c r="AA661" i="33"/>
  <c r="AD661" i="33" s="1"/>
  <c r="Z1307" i="33"/>
  <c r="AA2093" i="33"/>
  <c r="AD2093" i="33" s="1"/>
  <c r="AA231" i="33"/>
  <c r="AD231" i="33" s="1"/>
  <c r="AA647" i="33"/>
  <c r="AD647" i="33" s="1"/>
  <c r="Z239" i="33"/>
  <c r="AA239" i="33" s="1"/>
  <c r="AE239" i="33" s="1"/>
  <c r="Z528" i="33"/>
  <c r="AA528" i="33" s="1"/>
  <c r="AA2005" i="33"/>
  <c r="AD2005" i="33" s="1"/>
  <c r="Z1206" i="33"/>
  <c r="AA1206" i="33" s="1"/>
  <c r="AD1206" i="33" s="1"/>
  <c r="Z1270" i="33"/>
  <c r="AA1270" i="33" s="1"/>
  <c r="AD1270" i="33" s="1"/>
  <c r="Z1995" i="33"/>
  <c r="Z256" i="33"/>
  <c r="AA256" i="33" s="1"/>
  <c r="Z1598" i="33"/>
  <c r="AA1598" i="33" s="1"/>
  <c r="AE122" i="33"/>
  <c r="Z1783" i="33"/>
  <c r="AA1783" i="33" s="1"/>
  <c r="AD1783" i="33" s="1"/>
  <c r="Y152" i="33"/>
  <c r="Y280" i="33"/>
  <c r="Y324" i="33"/>
  <c r="Y2089" i="33"/>
  <c r="Z2089" i="33" s="1"/>
  <c r="Y136" i="33"/>
  <c r="Z136" i="33" s="1"/>
  <c r="Z610" i="33"/>
  <c r="AD94" i="33"/>
  <c r="Z203" i="33"/>
  <c r="AA203" i="33" s="1"/>
  <c r="AE203" i="33" s="1"/>
  <c r="Z604" i="33"/>
  <c r="Z695" i="33"/>
  <c r="AA695" i="33" s="1"/>
  <c r="Y773" i="33"/>
  <c r="AD676" i="33"/>
  <c r="Y580" i="33"/>
  <c r="Z1118" i="33"/>
  <c r="AA1118" i="33" s="1"/>
  <c r="Z1491" i="33"/>
  <c r="AA1491" i="33" s="1"/>
  <c r="Z1806" i="33"/>
  <c r="Z1044" i="33"/>
  <c r="Z1559" i="33"/>
  <c r="AA1559" i="33" s="1"/>
  <c r="Z1451" i="33"/>
  <c r="AA1451" i="33" s="1"/>
  <c r="Y2024" i="33"/>
  <c r="AA226" i="33"/>
  <c r="AE226" i="33" s="1"/>
  <c r="Z648" i="33"/>
  <c r="Z127" i="33"/>
  <c r="Z1567" i="33"/>
  <c r="AA1567" i="33" s="1"/>
  <c r="Y2022" i="33"/>
  <c r="Y1537" i="33"/>
  <c r="Z1537" i="33" s="1"/>
  <c r="AA1537" i="33" s="1"/>
  <c r="X1993" i="33"/>
  <c r="AA994" i="33"/>
  <c r="Y175" i="33"/>
  <c r="AD391" i="33"/>
  <c r="Z315" i="33"/>
  <c r="AA315" i="33" s="1"/>
  <c r="AE315" i="33" s="1"/>
  <c r="AA1609" i="33"/>
  <c r="AD1609" i="33" s="1"/>
  <c r="Z561" i="33"/>
  <c r="AA895" i="33"/>
  <c r="AD895" i="33" s="1"/>
  <c r="AA100" i="33"/>
  <c r="AD100" i="33" s="1"/>
  <c r="AA124" i="33"/>
  <c r="AE124" i="33" s="1"/>
  <c r="Y240" i="33"/>
  <c r="Z240" i="33" s="1"/>
  <c r="Z1663" i="33"/>
  <c r="AA1663" i="33" s="1"/>
  <c r="Y244" i="33"/>
  <c r="Y1436" i="33"/>
  <c r="Z152" i="33"/>
  <c r="AE267" i="33"/>
  <c r="Y1333" i="33"/>
  <c r="Z1333" i="33" s="1"/>
  <c r="Y144" i="33"/>
  <c r="AD154" i="33"/>
  <c r="Z2033" i="33"/>
  <c r="AA2033" i="33" s="1"/>
  <c r="Z1481" i="33"/>
  <c r="AA1481" i="33" s="1"/>
  <c r="AA1219" i="33"/>
  <c r="AD1219" i="33" s="1"/>
  <c r="Z2054" i="33"/>
  <c r="Y609" i="33"/>
  <c r="AA536" i="33"/>
  <c r="AD536" i="33" s="1"/>
  <c r="AA271" i="33"/>
  <c r="AE271" i="33" s="1"/>
  <c r="AE367" i="33"/>
  <c r="AA1288" i="33"/>
  <c r="AD1288" i="33" s="1"/>
  <c r="AA1706" i="33"/>
  <c r="AD1706" i="33" s="1"/>
  <c r="Y2038" i="33"/>
  <c r="Y681" i="33"/>
  <c r="Z1400" i="33"/>
  <c r="AA1400" i="33" s="1"/>
  <c r="AA582" i="33"/>
  <c r="AD582" i="33" s="1"/>
  <c r="Z1589" i="33"/>
  <c r="AA1589" i="33" s="1"/>
  <c r="Y593" i="33"/>
  <c r="Z593" i="33" s="1"/>
  <c r="AD725" i="33"/>
  <c r="Z669" i="33"/>
  <c r="AA669" i="33" s="1"/>
  <c r="AD669" i="33" s="1"/>
  <c r="Y1439" i="33"/>
  <c r="Z2022" i="33"/>
  <c r="AA1368" i="33"/>
  <c r="AD1368" i="33" s="1"/>
  <c r="Z2049" i="33"/>
  <c r="AA2049" i="33" s="1"/>
  <c r="Z959" i="33"/>
  <c r="Y1087" i="33"/>
  <c r="Z1087" i="33" s="1"/>
  <c r="AA999" i="33"/>
  <c r="AD999" i="33" s="1"/>
  <c r="Z2034" i="33"/>
  <c r="Y649" i="33"/>
  <c r="AA693" i="33"/>
  <c r="AD693" i="33" s="1"/>
  <c r="Z1701" i="33"/>
  <c r="Y1023" i="33"/>
  <c r="Z1551" i="33"/>
  <c r="AA1551" i="33" s="1"/>
  <c r="AA199" i="33"/>
  <c r="AD199" i="33" s="1"/>
  <c r="AA337" i="33"/>
  <c r="AD337" i="33" s="1"/>
  <c r="AA65" i="33"/>
  <c r="AE65" i="33" s="1"/>
  <c r="AA644" i="33"/>
  <c r="AD644" i="33" s="1"/>
  <c r="AD907" i="33"/>
  <c r="AA1134" i="33"/>
  <c r="AD1134" i="33" s="1"/>
  <c r="AA1647" i="33"/>
  <c r="AA1184" i="33"/>
  <c r="AD1184" i="33" s="1"/>
  <c r="AE172" i="33"/>
  <c r="AA235" i="33"/>
  <c r="AD235" i="33" s="1"/>
  <c r="AA1549" i="33"/>
  <c r="AD1549" i="33" s="1"/>
  <c r="AD1736" i="33"/>
  <c r="AA1467" i="33"/>
  <c r="AD1467" i="33" s="1"/>
  <c r="AD14" i="33"/>
  <c r="AD770" i="33"/>
  <c r="AA628" i="33"/>
  <c r="AD628" i="33" s="1"/>
  <c r="AD803" i="33"/>
  <c r="AE188" i="33"/>
  <c r="AA1801" i="33"/>
  <c r="AD1801" i="33" s="1"/>
  <c r="Y1678" i="33"/>
  <c r="Y565" i="33"/>
  <c r="AA263" i="33"/>
  <c r="AE263" i="33" s="1"/>
  <c r="AA1595" i="33"/>
  <c r="AD1595" i="33" s="1"/>
  <c r="AD608" i="33"/>
  <c r="AD2067" i="33"/>
  <c r="Y2019" i="33"/>
  <c r="AE129" i="33"/>
  <c r="Y2023" i="33"/>
  <c r="AA268" i="33"/>
  <c r="AD268" i="33" s="1"/>
  <c r="AD2149" i="33"/>
  <c r="AA216" i="33"/>
  <c r="AE190" i="33"/>
  <c r="AA88" i="33"/>
  <c r="AD88" i="33" s="1"/>
  <c r="AA1601" i="33"/>
  <c r="AD1601" i="33" s="1"/>
  <c r="Y2015" i="33"/>
  <c r="Z2015" i="33" s="1"/>
  <c r="AD618" i="33"/>
  <c r="AA572" i="33"/>
  <c r="AD572" i="33" s="1"/>
  <c r="AA774" i="33"/>
  <c r="AD774" i="33" s="1"/>
  <c r="Y625" i="33"/>
  <c r="Z2003" i="33"/>
  <c r="AA2003" i="33" s="1"/>
  <c r="Z689" i="33"/>
  <c r="AD397" i="33"/>
  <c r="AA569" i="33"/>
  <c r="Z1047" i="33"/>
  <c r="AA1047" i="33" s="1"/>
  <c r="AD1047" i="33" s="1"/>
  <c r="AD25" i="33"/>
  <c r="AA275" i="33"/>
  <c r="AE275" i="33" s="1"/>
  <c r="Z813" i="33"/>
  <c r="AA813" i="33" s="1"/>
  <c r="AD813" i="33" s="1"/>
  <c r="Z2161" i="33"/>
  <c r="AD2161" i="33" s="1"/>
  <c r="Z2057" i="33"/>
  <c r="Z1230" i="33"/>
  <c r="AA1230" i="33" s="1"/>
  <c r="AD461" i="33"/>
  <c r="Z1807" i="33"/>
  <c r="AD2143" i="33"/>
  <c r="Y184" i="33"/>
  <c r="Z184" i="33" s="1"/>
  <c r="Z537" i="33"/>
  <c r="Y77" i="33"/>
  <c r="Z77" i="33" s="1"/>
  <c r="Y95" i="33"/>
  <c r="Z159" i="33"/>
  <c r="Y749" i="33"/>
  <c r="Z749" i="33" s="1"/>
  <c r="AA749" i="33" s="1"/>
  <c r="Z1715" i="33"/>
  <c r="AA1715" i="33" s="1"/>
  <c r="Y2071" i="33"/>
  <c r="Z2071" i="33" s="1"/>
  <c r="Y789" i="33"/>
  <c r="Z1795" i="33"/>
  <c r="AA1795" i="33" s="1"/>
  <c r="AD2077" i="33"/>
  <c r="Z545" i="33"/>
  <c r="AD866" i="33"/>
  <c r="AD1468" i="33"/>
  <c r="Z1556" i="33"/>
  <c r="AA1556" i="33" s="1"/>
  <c r="Y336" i="33"/>
  <c r="Y733" i="33"/>
  <c r="Z733" i="33" s="1"/>
  <c r="AA99" i="33"/>
  <c r="AE99" i="33" s="1"/>
  <c r="Y600" i="33"/>
  <c r="Z2146" i="33"/>
  <c r="AA2146" i="33" s="1"/>
  <c r="AD2146" i="33" s="1"/>
  <c r="Y672" i="33"/>
  <c r="Z1563" i="33"/>
  <c r="AA1563" i="33" s="1"/>
  <c r="AD1563" i="33" s="1"/>
  <c r="Z211" i="33"/>
  <c r="Z295" i="33"/>
  <c r="AA1812" i="33"/>
  <c r="AD1812" i="33" s="1"/>
  <c r="AA1603" i="33"/>
  <c r="AD1603" i="33" s="1"/>
  <c r="AA1994" i="33"/>
  <c r="AD1994" i="33" s="1"/>
  <c r="AA1775" i="33"/>
  <c r="AD1775" i="33" s="1"/>
  <c r="Y640" i="33"/>
  <c r="Y991" i="33"/>
  <c r="Z991" i="33" s="1"/>
  <c r="AA991" i="33" s="1"/>
  <c r="Z605" i="33"/>
  <c r="AA605" i="33" s="1"/>
  <c r="AA156" i="33"/>
  <c r="AE156" i="33" s="1"/>
  <c r="Y252" i="33"/>
  <c r="Z252" i="33" s="1"/>
  <c r="AA1489" i="33"/>
  <c r="AD1489" i="33" s="1"/>
  <c r="Y176" i="33"/>
  <c r="Z176" i="33" s="1"/>
  <c r="Y272" i="33"/>
  <c r="Z272" i="33" s="1"/>
  <c r="AD2048" i="33"/>
  <c r="AD1618" i="33"/>
  <c r="AA325" i="33"/>
  <c r="AD325" i="33" s="1"/>
  <c r="Y345" i="33"/>
  <c r="AA1765" i="33"/>
  <c r="AD1765" i="33" s="1"/>
  <c r="Y200" i="33"/>
  <c r="Z324" i="33"/>
  <c r="Z1560" i="33"/>
  <c r="AA1560" i="33" s="1"/>
  <c r="Y128" i="33"/>
  <c r="AA954" i="33"/>
  <c r="AD954" i="33" s="1"/>
  <c r="Z568" i="33"/>
  <c r="AA568" i="33" s="1"/>
  <c r="Z1602" i="33"/>
  <c r="AA1602" i="33" s="1"/>
  <c r="AD1602" i="33" s="1"/>
  <c r="Z1698" i="33"/>
  <c r="Z580" i="33"/>
  <c r="Y311" i="33"/>
  <c r="AE66" i="33"/>
  <c r="Y1607" i="33"/>
  <c r="Z1471" i="33"/>
  <c r="AA1471" i="33" s="1"/>
  <c r="Z82" i="33"/>
  <c r="AA82" i="33" s="1"/>
  <c r="Y1591" i="33"/>
  <c r="Z1591" i="33" s="1"/>
  <c r="Y727" i="33"/>
  <c r="AA50" i="33"/>
  <c r="AE50" i="33" s="1"/>
  <c r="Y191" i="33"/>
  <c r="Z191" i="33" s="1"/>
  <c r="AA191" i="33" s="1"/>
  <c r="Z259" i="33"/>
  <c r="AA259" i="33" s="1"/>
  <c r="AD259" i="33" s="1"/>
  <c r="Z1730" i="33"/>
  <c r="Z2030" i="33"/>
  <c r="AA2030" i="33" s="1"/>
  <c r="X2159" i="33"/>
  <c r="AA2101" i="33"/>
  <c r="AD2101" i="33" s="1"/>
  <c r="Z1443" i="33"/>
  <c r="AD1267" i="33"/>
  <c r="AD2118" i="33"/>
  <c r="Y521" i="33"/>
  <c r="Y629" i="33"/>
  <c r="AA312" i="33"/>
  <c r="AE312" i="33" s="1"/>
  <c r="AD298" i="33"/>
  <c r="Y1391" i="33"/>
  <c r="Z1780" i="33"/>
  <c r="AA1780" i="33" s="1"/>
  <c r="AA852" i="33"/>
  <c r="AD852" i="33" s="1"/>
  <c r="AA347" i="33"/>
  <c r="AD347" i="33" s="1"/>
  <c r="X519" i="33"/>
  <c r="AD1516" i="33"/>
  <c r="AA1998" i="33"/>
  <c r="AD1998" i="33" s="1"/>
  <c r="Y1778" i="33"/>
  <c r="Z1778" i="33" s="1"/>
  <c r="AA1172" i="33"/>
  <c r="AD1172" i="33" s="1"/>
  <c r="AD2063" i="33"/>
  <c r="AD399" i="33"/>
  <c r="AD876" i="33"/>
  <c r="AA1546" i="33"/>
  <c r="AD1546" i="33" s="1"/>
  <c r="Y2090" i="33"/>
  <c r="Z2090" i="33" s="1"/>
  <c r="Y1555" i="33"/>
  <c r="Z1382" i="33"/>
  <c r="AA1382" i="33" s="1"/>
  <c r="Y2106" i="33"/>
  <c r="AD1027" i="33"/>
  <c r="Y1608" i="33"/>
  <c r="Z1608" i="33" s="1"/>
  <c r="AD229" i="33" l="1"/>
  <c r="AE229" i="33"/>
  <c r="AD1715" i="33"/>
  <c r="AD261" i="33"/>
  <c r="AE261" i="33"/>
  <c r="AD201" i="33"/>
  <c r="AD195" i="33"/>
  <c r="AE195" i="33"/>
  <c r="AE41" i="33"/>
  <c r="AE223" i="33"/>
  <c r="AA296" i="33"/>
  <c r="AE296" i="33" s="1"/>
  <c r="AE348" i="33"/>
  <c r="AE217" i="33"/>
  <c r="AD352" i="33"/>
  <c r="AD208" i="33"/>
  <c r="AD247" i="33"/>
  <c r="AE332" i="33"/>
  <c r="AD314" i="33"/>
  <c r="AD2160" i="33"/>
  <c r="AD2159" i="33" s="1"/>
  <c r="AD1731" i="33"/>
  <c r="AD1177" i="33"/>
  <c r="AA272" i="33"/>
  <c r="AE272" i="33" s="1"/>
  <c r="AE357" i="33"/>
  <c r="AD124" i="33"/>
  <c r="AA205" i="33"/>
  <c r="AE205" i="33" s="1"/>
  <c r="AE316" i="33"/>
  <c r="AA685" i="33"/>
  <c r="AD685" i="33" s="1"/>
  <c r="AE329" i="33"/>
  <c r="AA168" i="33"/>
  <c r="AE168" i="33" s="1"/>
  <c r="AE38" i="33"/>
  <c r="AD1329" i="33"/>
  <c r="AA292" i="33"/>
  <c r="AD292" i="33" s="1"/>
  <c r="AA1817" i="33"/>
  <c r="AD1817" i="33" s="1"/>
  <c r="AD576" i="33"/>
  <c r="AD1569" i="33"/>
  <c r="AA2085" i="33"/>
  <c r="AD2085" i="33" s="1"/>
  <c r="AE199" i="33"/>
  <c r="AD1437" i="33"/>
  <c r="AD1665" i="33"/>
  <c r="Z303" i="33"/>
  <c r="AA303" i="33" s="1"/>
  <c r="AA2057" i="33"/>
  <c r="AD2057" i="33" s="1"/>
  <c r="AA1142" i="33"/>
  <c r="AD1142" i="33" s="1"/>
  <c r="AA2145" i="33"/>
  <c r="AD2145" i="33" s="1"/>
  <c r="AD1151" i="33"/>
  <c r="AA1497" i="33"/>
  <c r="AD1497" i="33" s="1"/>
  <c r="AD2003" i="33"/>
  <c r="AA152" i="33"/>
  <c r="AE152" i="33" s="1"/>
  <c r="Z2024" i="33"/>
  <c r="AA2024" i="33" s="1"/>
  <c r="AD569" i="33"/>
  <c r="AA255" i="33"/>
  <c r="AD255" i="33" s="1"/>
  <c r="AA127" i="33"/>
  <c r="AE127" i="33" s="1"/>
  <c r="AA167" i="33"/>
  <c r="AD167" i="33" s="1"/>
  <c r="AA1307" i="33"/>
  <c r="AD1307" i="33" s="1"/>
  <c r="AE268" i="33"/>
  <c r="Z1734" i="33"/>
  <c r="AA1734" i="33" s="1"/>
  <c r="AD1734" i="33" s="1"/>
  <c r="Z789" i="33"/>
  <c r="AA789" i="33" s="1"/>
  <c r="AD156" i="33"/>
  <c r="Z560" i="33"/>
  <c r="Z1439" i="33"/>
  <c r="AA1439" i="33" s="1"/>
  <c r="AA520" i="33"/>
  <c r="AD520" i="33" s="1"/>
  <c r="AD1663" i="33"/>
  <c r="Z556" i="33"/>
  <c r="AA556" i="33" s="1"/>
  <c r="AD556" i="33" s="1"/>
  <c r="AD183" i="33"/>
  <c r="AD203" i="33"/>
  <c r="AA2089" i="33"/>
  <c r="AD2089" i="33" s="1"/>
  <c r="AD528" i="33"/>
  <c r="Z919" i="33"/>
  <c r="AA919" i="33" s="1"/>
  <c r="AD919" i="33" s="1"/>
  <c r="AA148" i="33"/>
  <c r="AA1813" i="33"/>
  <c r="AD1813" i="33" s="1"/>
  <c r="Z2150" i="33"/>
  <c r="AA2150" i="33" s="1"/>
  <c r="AD2150" i="33" s="1"/>
  <c r="AA604" i="33"/>
  <c r="AD604" i="33" s="1"/>
  <c r="AD37" i="33"/>
  <c r="AD994" i="33"/>
  <c r="AA2007" i="33"/>
  <c r="AD2007" i="33" s="1"/>
  <c r="AD1647" i="33"/>
  <c r="AD2041" i="33"/>
  <c r="AA1730" i="33"/>
  <c r="AD1730" i="33" s="1"/>
  <c r="AD1652" i="33"/>
  <c r="AD2039" i="33"/>
  <c r="AD63" i="33"/>
  <c r="Z1599" i="33"/>
  <c r="AA1599" i="33" s="1"/>
  <c r="AA139" i="33"/>
  <c r="AE139" i="33" s="1"/>
  <c r="AA1078" i="33"/>
  <c r="AD1078" i="33" s="1"/>
  <c r="AD1067" i="33"/>
  <c r="AA757" i="33"/>
  <c r="AD757" i="33" s="1"/>
  <c r="AE164" i="33"/>
  <c r="AE117" i="33"/>
  <c r="AD1684" i="33"/>
  <c r="AA2008" i="33"/>
  <c r="AD2008" i="33" s="1"/>
  <c r="AE325" i="33"/>
  <c r="AA252" i="33"/>
  <c r="AE252" i="33" s="1"/>
  <c r="AD605" i="33"/>
  <c r="AD1795" i="33"/>
  <c r="AA580" i="33"/>
  <c r="AD580" i="33" s="1"/>
  <c r="AA324" i="33"/>
  <c r="AE324" i="33" s="1"/>
  <c r="AD239" i="33"/>
  <c r="Z276" i="33"/>
  <c r="AA276" i="33" s="1"/>
  <c r="AD119" i="33"/>
  <c r="AA540" i="33"/>
  <c r="AD540" i="33" s="1"/>
  <c r="AD1622" i="33"/>
  <c r="AA1635" i="33"/>
  <c r="AA1701" i="33"/>
  <c r="AD1701" i="33" s="1"/>
  <c r="AD1122" i="33"/>
  <c r="AA1733" i="33"/>
  <c r="AD1733" i="33" s="1"/>
  <c r="AA797" i="33"/>
  <c r="AD797" i="33" s="1"/>
  <c r="AA1698" i="33"/>
  <c r="AD1698" i="33" s="1"/>
  <c r="AA248" i="33"/>
  <c r="AE248" i="33" s="1"/>
  <c r="AD1590" i="33"/>
  <c r="AA648" i="33"/>
  <c r="AD648" i="33" s="1"/>
  <c r="AA632" i="33"/>
  <c r="AD632" i="33" s="1"/>
  <c r="AA1453" i="33"/>
  <c r="AD1453" i="33" s="1"/>
  <c r="AD1231" i="33"/>
  <c r="Z1093" i="33"/>
  <c r="AA1093" i="33" s="1"/>
  <c r="AA196" i="33"/>
  <c r="AD196" i="33" s="1"/>
  <c r="AA116" i="33"/>
  <c r="AD116" i="33" s="1"/>
  <c r="AE24" i="33"/>
  <c r="AD173" i="33"/>
  <c r="AE220" i="33"/>
  <c r="Y2142" i="33"/>
  <c r="Z2023" i="33"/>
  <c r="AA1189" i="33"/>
  <c r="AD1189" i="33" s="1"/>
  <c r="AD1400" i="33"/>
  <c r="AD1567" i="33"/>
  <c r="AD695" i="33"/>
  <c r="AD1598" i="33"/>
  <c r="Z151" i="33"/>
  <c r="AA151" i="33" s="1"/>
  <c r="AA637" i="33"/>
  <c r="AA327" i="33"/>
  <c r="AD327" i="33" s="1"/>
  <c r="AD99" i="33"/>
  <c r="AD552" i="33"/>
  <c r="AD1543" i="33"/>
  <c r="AA1190" i="33"/>
  <c r="AD1190" i="33" s="1"/>
  <c r="AA108" i="33"/>
  <c r="AE108" i="33" s="1"/>
  <c r="AD1479" i="33"/>
  <c r="AD232" i="33"/>
  <c r="AA2026" i="33"/>
  <c r="AD2026" i="33" s="1"/>
  <c r="AA212" i="33"/>
  <c r="AE212" i="33" s="1"/>
  <c r="AD1262" i="33"/>
  <c r="AE216" i="33"/>
  <c r="AD951" i="33"/>
  <c r="AD251" i="33"/>
  <c r="AD243" i="33"/>
  <c r="AA1424" i="33"/>
  <c r="AD1424" i="33" s="1"/>
  <c r="Z1607" i="33"/>
  <c r="AA1607" i="33" s="1"/>
  <c r="AD1607" i="33" s="1"/>
  <c r="AA561" i="33"/>
  <c r="AD561" i="33" s="1"/>
  <c r="AA560" i="33"/>
  <c r="AD560" i="33" s="1"/>
  <c r="AD2042" i="33"/>
  <c r="AA1806" i="33"/>
  <c r="AD1806" i="33" s="1"/>
  <c r="Z998" i="33"/>
  <c r="AA998" i="33" s="1"/>
  <c r="AD998" i="33" s="1"/>
  <c r="Y13" i="33"/>
  <c r="Z15" i="33"/>
  <c r="AD28" i="33"/>
  <c r="AD645" i="33"/>
  <c r="AE260" i="33"/>
  <c r="AA228" i="33"/>
  <c r="AD228" i="33" s="1"/>
  <c r="AD1537" i="33"/>
  <c r="AE54" i="33"/>
  <c r="AD54" i="33"/>
  <c r="AA592" i="33"/>
  <c r="AD592" i="33" s="1"/>
  <c r="AE308" i="33"/>
  <c r="AD308" i="33"/>
  <c r="AA879" i="33"/>
  <c r="AD879" i="33" s="1"/>
  <c r="AA660" i="33"/>
  <c r="AD660" i="33" s="1"/>
  <c r="AA1365" i="33"/>
  <c r="AD1365" i="33" s="1"/>
  <c r="Z1678" i="33"/>
  <c r="Z600" i="33"/>
  <c r="AA600" i="33" s="1"/>
  <c r="AD600" i="33" s="1"/>
  <c r="Z681" i="33"/>
  <c r="AA96" i="33"/>
  <c r="AE96" i="33" s="1"/>
  <c r="Z629" i="33"/>
  <c r="AA629" i="33" s="1"/>
  <c r="AD180" i="33"/>
  <c r="AE100" i="33"/>
  <c r="AE115" i="33"/>
  <c r="AD991" i="33"/>
  <c r="AA610" i="33"/>
  <c r="AD610" i="33" s="1"/>
  <c r="Z2106" i="33"/>
  <c r="AA2106" i="33" s="1"/>
  <c r="Z625" i="33"/>
  <c r="AA625" i="33" s="1"/>
  <c r="AA1111" i="33"/>
  <c r="AD1111" i="33" s="1"/>
  <c r="AD1230" i="33"/>
  <c r="Z175" i="33"/>
  <c r="AA175" i="33" s="1"/>
  <c r="Z829" i="33"/>
  <c r="Z280" i="33"/>
  <c r="AD271" i="33"/>
  <c r="AD312" i="33"/>
  <c r="AA136" i="33"/>
  <c r="AE136" i="33" s="1"/>
  <c r="Z2019" i="33"/>
  <c r="AA2019" i="33" s="1"/>
  <c r="Z2038" i="33"/>
  <c r="Z609" i="33"/>
  <c r="AA609" i="33" s="1"/>
  <c r="Z299" i="33"/>
  <c r="AA299" i="33" s="1"/>
  <c r="AE299" i="33" s="1"/>
  <c r="AA2015" i="33"/>
  <c r="AD2015" i="33" s="1"/>
  <c r="AD275" i="33"/>
  <c r="AD927" i="33"/>
  <c r="AA689" i="33"/>
  <c r="AD689" i="33" s="1"/>
  <c r="AA2086" i="33"/>
  <c r="AD2086" i="33" s="1"/>
  <c r="AA1807" i="33"/>
  <c r="AD1807" i="33" s="1"/>
  <c r="AA593" i="33"/>
  <c r="AD593" i="33" s="1"/>
  <c r="AD236" i="33"/>
  <c r="AD226" i="33"/>
  <c r="AD2025" i="33"/>
  <c r="AA545" i="33"/>
  <c r="AD545" i="33" s="1"/>
  <c r="AA159" i="33"/>
  <c r="AE159" i="33" s="1"/>
  <c r="AA1544" i="33"/>
  <c r="AD1544" i="33" s="1"/>
  <c r="Z564" i="33"/>
  <c r="AA564" i="33" s="1"/>
  <c r="AD315" i="33"/>
  <c r="AA1794" i="33"/>
  <c r="AD1794" i="33" s="1"/>
  <c r="AA120" i="33"/>
  <c r="AE120" i="33" s="1"/>
  <c r="Z1023" i="33"/>
  <c r="Z649" i="33"/>
  <c r="Z1997" i="33"/>
  <c r="Z244" i="33"/>
  <c r="AA244" i="33" s="1"/>
  <c r="AA1995" i="33"/>
  <c r="AD1995" i="33" s="1"/>
  <c r="AD263" i="33"/>
  <c r="AD684" i="33"/>
  <c r="AA140" i="33"/>
  <c r="AE140" i="33" s="1"/>
  <c r="AD1158" i="33"/>
  <c r="AD1256" i="33"/>
  <c r="AA2084" i="33"/>
  <c r="AD2084" i="33" s="1"/>
  <c r="AD1471" i="33"/>
  <c r="AD80" i="33"/>
  <c r="AD38" i="33"/>
  <c r="AA104" i="33"/>
  <c r="AE104" i="33" s="1"/>
  <c r="AD216" i="33"/>
  <c r="Z2074" i="33"/>
  <c r="Z279" i="33"/>
  <c r="Z341" i="33"/>
  <c r="Z1555" i="33"/>
  <c r="AA1555" i="33" s="1"/>
  <c r="AD749" i="33"/>
  <c r="AA107" i="33"/>
  <c r="AD107" i="33" s="1"/>
  <c r="AA1778" i="33"/>
  <c r="AD1778" i="33" s="1"/>
  <c r="AD584" i="33"/>
  <c r="AD1162" i="33"/>
  <c r="AD1576" i="33"/>
  <c r="AA577" i="33"/>
  <c r="AD577" i="33" s="1"/>
  <c r="AA733" i="33"/>
  <c r="AD733" i="33" s="1"/>
  <c r="AA821" i="33"/>
  <c r="AD821" i="33" s="1"/>
  <c r="AD333" i="33"/>
  <c r="AE347" i="33"/>
  <c r="Z544" i="33"/>
  <c r="AA544" i="33" s="1"/>
  <c r="AA513" i="33"/>
  <c r="AA510" i="33" s="1"/>
  <c r="AE510" i="33" s="1"/>
  <c r="AD1491" i="33"/>
  <c r="AD1635" i="33"/>
  <c r="Z2011" i="33"/>
  <c r="AA90" i="33"/>
  <c r="AE90" i="33" s="1"/>
  <c r="AE349" i="33"/>
  <c r="Z727" i="33"/>
  <c r="AA727" i="33" s="1"/>
  <c r="AA1347" i="33"/>
  <c r="AD1347" i="33" s="1"/>
  <c r="Z2159" i="33"/>
  <c r="AD224" i="33"/>
  <c r="AD637" i="33"/>
  <c r="Z135" i="33"/>
  <c r="AD168" i="33"/>
  <c r="AE207" i="33"/>
  <c r="AD1481" i="33"/>
  <c r="AD1460" i="33"/>
  <c r="Z1391" i="33"/>
  <c r="AA1391" i="33" s="1"/>
  <c r="AD1391" i="33" s="1"/>
  <c r="Z521" i="33"/>
  <c r="AA521" i="33" s="1"/>
  <c r="AD568" i="33"/>
  <c r="AA581" i="33"/>
  <c r="AD581" i="33" s="1"/>
  <c r="AD1560" i="33"/>
  <c r="Z345" i="33"/>
  <c r="AA345" i="33" s="1"/>
  <c r="AD272" i="33"/>
  <c r="AA537" i="33"/>
  <c r="AD537" i="33" s="1"/>
  <c r="AD548" i="33"/>
  <c r="AD191" i="33"/>
  <c r="AD2049" i="33"/>
  <c r="AA1044" i="33"/>
  <c r="AD1044" i="33" s="1"/>
  <c r="AD2033" i="33"/>
  <c r="Z95" i="33"/>
  <c r="AA1443" i="33"/>
  <c r="AD1443" i="33" s="1"/>
  <c r="AA2022" i="33"/>
  <c r="AD2022" i="33" s="1"/>
  <c r="AA2054" i="33"/>
  <c r="AD2054" i="33" s="1"/>
  <c r="AE256" i="33"/>
  <c r="AA2161" i="33"/>
  <c r="AA2159" i="33" s="1"/>
  <c r="AA211" i="33"/>
  <c r="AE211" i="33" s="1"/>
  <c r="AD1451" i="33"/>
  <c r="AD1556" i="33"/>
  <c r="AD614" i="33"/>
  <c r="AA353" i="33"/>
  <c r="AE353" i="33" s="1"/>
  <c r="AE287" i="33"/>
  <c r="AE191" i="33"/>
  <c r="AD1551" i="33"/>
  <c r="AD1589" i="33"/>
  <c r="AD65" i="33"/>
  <c r="AA131" i="33"/>
  <c r="AD131" i="33" s="1"/>
  <c r="AD1763" i="33"/>
  <c r="AA2029" i="33"/>
  <c r="AD2029" i="33" s="1"/>
  <c r="AA1554" i="33"/>
  <c r="AD1554" i="33" s="1"/>
  <c r="Z144" i="33"/>
  <c r="AA144" i="33" s="1"/>
  <c r="AE144" i="33" s="1"/>
  <c r="AA1608" i="33"/>
  <c r="AD1608" i="33" s="1"/>
  <c r="AA1087" i="33"/>
  <c r="AD1087" i="33" s="1"/>
  <c r="AD680" i="33"/>
  <c r="AD1559" i="33"/>
  <c r="AE92" i="33"/>
  <c r="AD2037" i="33"/>
  <c r="AD1234" i="33"/>
  <c r="AD50" i="33"/>
  <c r="Z773" i="33"/>
  <c r="AA773" i="33" s="1"/>
  <c r="AA541" i="33"/>
  <c r="Z2142" i="33"/>
  <c r="AD1216" i="33"/>
  <c r="AE259" i="33"/>
  <c r="AA1808" i="33"/>
  <c r="AD1808" i="33" s="1"/>
  <c r="AE300" i="33"/>
  <c r="Z320" i="33"/>
  <c r="AA320" i="33" s="1"/>
  <c r="AE320" i="33" s="1"/>
  <c r="Z2082" i="33"/>
  <c r="AA2082" i="33" s="1"/>
  <c r="AA69" i="33"/>
  <c r="AD69" i="33" s="1"/>
  <c r="AA295" i="33"/>
  <c r="AE295" i="33" s="1"/>
  <c r="Y519" i="33"/>
  <c r="AA112" i="33"/>
  <c r="AD222" i="33"/>
  <c r="AE86" i="33"/>
  <c r="AA132" i="33"/>
  <c r="AE132" i="33" s="1"/>
  <c r="AD805" i="33"/>
  <c r="Z128" i="33"/>
  <c r="AA1214" i="33"/>
  <c r="AD1214" i="33" s="1"/>
  <c r="AE337" i="33"/>
  <c r="AA81" i="33"/>
  <c r="AE81" i="33" s="1"/>
  <c r="AD2018" i="33"/>
  <c r="AE148" i="33"/>
  <c r="Z336" i="33"/>
  <c r="AA336" i="33" s="1"/>
  <c r="AE336" i="33" s="1"/>
  <c r="AA1505" i="33"/>
  <c r="AD1505" i="33" s="1"/>
  <c r="AE283" i="33"/>
  <c r="AE231" i="33"/>
  <c r="Z692" i="33"/>
  <c r="AA692" i="33" s="1"/>
  <c r="AD692" i="33" s="1"/>
  <c r="AE88" i="33"/>
  <c r="AE82" i="33"/>
  <c r="AD82" i="33"/>
  <c r="AA176" i="33"/>
  <c r="AE176" i="33" s="1"/>
  <c r="AA77" i="33"/>
  <c r="AE77" i="33" s="1"/>
  <c r="AA184" i="33"/>
  <c r="AD184" i="33" s="1"/>
  <c r="AD1382" i="33"/>
  <c r="Z565" i="33"/>
  <c r="AA565" i="33" s="1"/>
  <c r="AE235" i="33"/>
  <c r="AD148" i="33"/>
  <c r="Z84" i="33"/>
  <c r="AA84" i="33" s="1"/>
  <c r="AA240" i="33"/>
  <c r="AE240" i="33" s="1"/>
  <c r="X12" i="33"/>
  <c r="Z264" i="33"/>
  <c r="AA1591" i="33"/>
  <c r="AD1591" i="33" s="1"/>
  <c r="AA2090" i="33"/>
  <c r="AD2090" i="33" s="1"/>
  <c r="Z549" i="33"/>
  <c r="AA549" i="33" s="1"/>
  <c r="Z640" i="33"/>
  <c r="AA640" i="33" s="1"/>
  <c r="Z672" i="33"/>
  <c r="AA227" i="33"/>
  <c r="AE227" i="33" s="1"/>
  <c r="AD2104" i="33"/>
  <c r="AD765" i="33"/>
  <c r="AA1233" i="33"/>
  <c r="AD1233" i="33" s="1"/>
  <c r="AA26" i="33"/>
  <c r="AE26" i="33" s="1"/>
  <c r="Z311" i="33"/>
  <c r="AA311" i="33" s="1"/>
  <c r="AA1583" i="33"/>
  <c r="AD1583" i="33" s="1"/>
  <c r="AE53" i="33"/>
  <c r="AA2081" i="33"/>
  <c r="AD2081" i="33" s="1"/>
  <c r="AA1333" i="33"/>
  <c r="AD1333" i="33" s="1"/>
  <c r="AD256" i="33"/>
  <c r="AD1585" i="33"/>
  <c r="AA1678" i="33"/>
  <c r="AA304" i="33"/>
  <c r="AD304" i="33" s="1"/>
  <c r="AA284" i="33"/>
  <c r="AD284" i="33" s="1"/>
  <c r="AA2034" i="33"/>
  <c r="AD2034" i="33" s="1"/>
  <c r="AA959" i="33"/>
  <c r="AD959" i="33" s="1"/>
  <c r="AD1597" i="33"/>
  <c r="Z200" i="33"/>
  <c r="AA200" i="33" s="1"/>
  <c r="Z1436" i="33"/>
  <c r="AD1780" i="33"/>
  <c r="AA179" i="33"/>
  <c r="AE179" i="33" s="1"/>
  <c r="Z187" i="33"/>
  <c r="AA187" i="33" s="1"/>
  <c r="AE163" i="33"/>
  <c r="AD2030" i="33"/>
  <c r="Y23" i="33"/>
  <c r="Y1993" i="33"/>
  <c r="AA2071" i="33"/>
  <c r="AD2071" i="33" s="1"/>
  <c r="Z1781" i="33"/>
  <c r="AA1355" i="33"/>
  <c r="AD1355" i="33" s="1"/>
  <c r="AD1118" i="33"/>
  <c r="AD252" i="33" l="1"/>
  <c r="AD2142" i="33"/>
  <c r="AD127" i="33"/>
  <c r="AD296" i="33"/>
  <c r="AE304" i="33"/>
  <c r="AD104" i="33"/>
  <c r="AD96" i="33"/>
  <c r="AD521" i="33"/>
  <c r="AD205" i="33"/>
  <c r="AD303" i="33"/>
  <c r="AE303" i="33"/>
  <c r="AE2159" i="33"/>
  <c r="AD789" i="33"/>
  <c r="AE196" i="33"/>
  <c r="AD513" i="33"/>
  <c r="AD510" i="33" s="1"/>
  <c r="AD324" i="33"/>
  <c r="AD1599" i="33"/>
  <c r="AD120" i="33"/>
  <c r="AD345" i="33"/>
  <c r="AE292" i="33"/>
  <c r="AE228" i="33"/>
  <c r="AD276" i="33"/>
  <c r="AE276" i="33"/>
  <c r="AE151" i="33"/>
  <c r="AD151" i="33"/>
  <c r="AD211" i="33"/>
  <c r="AD108" i="33"/>
  <c r="AA1023" i="33"/>
  <c r="AD1023" i="33" s="1"/>
  <c r="AD625" i="33"/>
  <c r="AD629" i="33"/>
  <c r="AD1678" i="33"/>
  <c r="AE255" i="33"/>
  <c r="AD212" i="33"/>
  <c r="AD2024" i="33"/>
  <c r="Z23" i="33"/>
  <c r="AA2142" i="33"/>
  <c r="AE2142" i="33" s="1"/>
  <c r="AE284" i="33"/>
  <c r="AD1555" i="33"/>
  <c r="AE107" i="33"/>
  <c r="AD248" i="33"/>
  <c r="AD299" i="33"/>
  <c r="AD152" i="33"/>
  <c r="AD2106" i="33"/>
  <c r="Z13" i="33"/>
  <c r="AA15" i="33"/>
  <c r="AA13" i="33" s="1"/>
  <c r="AE116" i="33"/>
  <c r="AA2023" i="33"/>
  <c r="AD2023" i="33" s="1"/>
  <c r="AD1093" i="33"/>
  <c r="AE167" i="33"/>
  <c r="AE327" i="33"/>
  <c r="AD336" i="33"/>
  <c r="Y12" i="33"/>
  <c r="AD1439" i="33"/>
  <c r="AD609" i="33"/>
  <c r="AD139" i="33"/>
  <c r="AE311" i="33"/>
  <c r="AD311" i="33"/>
  <c r="AD244" i="33"/>
  <c r="AE244" i="33"/>
  <c r="AD175" i="33"/>
  <c r="AE175" i="33"/>
  <c r="AE84" i="33"/>
  <c r="AD84" i="33"/>
  <c r="AA264" i="33"/>
  <c r="AE264" i="33" s="1"/>
  <c r="AD320" i="33"/>
  <c r="AD187" i="33"/>
  <c r="AD26" i="33"/>
  <c r="AD549" i="33"/>
  <c r="AD544" i="33"/>
  <c r="AD565" i="33"/>
  <c r="AD112" i="33"/>
  <c r="AE112" i="33"/>
  <c r="AD353" i="33"/>
  <c r="AD136" i="33"/>
  <c r="AD77" i="33"/>
  <c r="AE131" i="33"/>
  <c r="AA95" i="33"/>
  <c r="AE95" i="33" s="1"/>
  <c r="AD773" i="33"/>
  <c r="AE69" i="33"/>
  <c r="AA341" i="33"/>
  <c r="AE341" i="33" s="1"/>
  <c r="AD81" i="33"/>
  <c r="AA672" i="33"/>
  <c r="AD672" i="33" s="1"/>
  <c r="AA681" i="33"/>
  <c r="AD681" i="33" s="1"/>
  <c r="AD2019" i="33"/>
  <c r="AD727" i="33"/>
  <c r="AA1781" i="33"/>
  <c r="AD1781" i="33" s="1"/>
  <c r="AD2082" i="33"/>
  <c r="AD541" i="33"/>
  <c r="AA135" i="33"/>
  <c r="AD135" i="33" s="1"/>
  <c r="AD132" i="33"/>
  <c r="AD295" i="33"/>
  <c r="AD176" i="33"/>
  <c r="AA279" i="33"/>
  <c r="AE279" i="33" s="1"/>
  <c r="AA829" i="33"/>
  <c r="AD829" i="33" s="1"/>
  <c r="AA1436" i="33"/>
  <c r="AD1436" i="33" s="1"/>
  <c r="AD140" i="33"/>
  <c r="AA2038" i="33"/>
  <c r="AD2038" i="33" s="1"/>
  <c r="AD200" i="33"/>
  <c r="AE187" i="33"/>
  <c r="Z519" i="33"/>
  <c r="AE200" i="33"/>
  <c r="AD564" i="33"/>
  <c r="AE184" i="33"/>
  <c r="AA2074" i="33"/>
  <c r="AD2074" i="33" s="1"/>
  <c r="AA2011" i="33"/>
  <c r="AD2011" i="33" s="1"/>
  <c r="Z1993" i="33"/>
  <c r="AA649" i="33"/>
  <c r="AD649" i="33" s="1"/>
  <c r="AA128" i="33"/>
  <c r="AD128" i="33" s="1"/>
  <c r="AD227" i="33"/>
  <c r="AA280" i="33"/>
  <c r="AD280" i="33" s="1"/>
  <c r="AD179" i="33"/>
  <c r="AD144" i="33"/>
  <c r="AD640" i="33"/>
  <c r="AE345" i="33"/>
  <c r="AD240" i="33"/>
  <c r="AA1997" i="33"/>
  <c r="AD159" i="33"/>
  <c r="AD90" i="33"/>
  <c r="AA1993" i="33" l="1"/>
  <c r="AE1993" i="33" s="1"/>
  <c r="AD15" i="33"/>
  <c r="AD13" i="33" s="1"/>
  <c r="Z12" i="33"/>
  <c r="AD519" i="33"/>
  <c r="AE13" i="33"/>
  <c r="AA23" i="33"/>
  <c r="AA519" i="33"/>
  <c r="AE519" i="33" s="1"/>
  <c r="AD264" i="33"/>
  <c r="AD1997" i="33"/>
  <c r="AD1993" i="33" s="1"/>
  <c r="AE280" i="33"/>
  <c r="AD341" i="33"/>
  <c r="AE135" i="33"/>
  <c r="AD279" i="33"/>
  <c r="AE128" i="33"/>
  <c r="AD95" i="33"/>
  <c r="AD23" i="33" l="1"/>
  <c r="AD12" i="33" s="1"/>
  <c r="AA12" i="33"/>
  <c r="AE12" i="33" s="1"/>
  <c r="AE23" i="33"/>
  <c r="AK22" i="30" l="1"/>
  <c r="S167" i="30" l="1"/>
  <c r="U167" i="30" s="1"/>
  <c r="V167" i="30" s="1"/>
  <c r="AF167" i="30"/>
  <c r="S166" i="30"/>
  <c r="U166" i="30" s="1"/>
  <c r="AF166" i="30"/>
  <c r="S165" i="30"/>
  <c r="AF165" i="30"/>
  <c r="S164" i="30"/>
  <c r="U164" i="30" s="1"/>
  <c r="AF164" i="30"/>
  <c r="S163" i="30"/>
  <c r="U163" i="30" s="1"/>
  <c r="V163" i="30" s="1"/>
  <c r="AF163" i="30"/>
  <c r="S162" i="30"/>
  <c r="U162" i="30" s="1"/>
  <c r="AF162" i="30"/>
  <c r="S15" i="28"/>
  <c r="U15" i="28" s="1"/>
  <c r="V15" i="28" s="1"/>
  <c r="AF15" i="28"/>
  <c r="W15" i="28" s="1"/>
  <c r="S16" i="28"/>
  <c r="U16" i="28" s="1"/>
  <c r="V16" i="28" s="1"/>
  <c r="AF16" i="28"/>
  <c r="W16" i="28" s="1"/>
  <c r="S17" i="28"/>
  <c r="U17" i="28" s="1"/>
  <c r="V17" i="28" s="1"/>
  <c r="AF17" i="28"/>
  <c r="W17" i="28" s="1"/>
  <c r="AF14" i="28"/>
  <c r="W14" i="28"/>
  <c r="S14" i="28"/>
  <c r="U14" i="28" s="1"/>
  <c r="V14" i="28" s="1"/>
  <c r="Y14" i="28"/>
  <c r="T177" i="30"/>
  <c r="S213" i="30"/>
  <c r="U213" i="30" s="1"/>
  <c r="V213" i="30" s="1"/>
  <c r="AF213" i="30"/>
  <c r="S214" i="30"/>
  <c r="U214" i="30" s="1"/>
  <c r="V214" i="30" s="1"/>
  <c r="AF214" i="30"/>
  <c r="S215" i="30"/>
  <c r="U215" i="30" s="1"/>
  <c r="V215" i="30" s="1"/>
  <c r="AF215" i="30"/>
  <c r="S216" i="30"/>
  <c r="U216" i="30" s="1"/>
  <c r="V216" i="30" s="1"/>
  <c r="AF216" i="30"/>
  <c r="S217" i="30"/>
  <c r="U217" i="30" s="1"/>
  <c r="V217" i="30" s="1"/>
  <c r="AF217" i="30"/>
  <c r="S218" i="30"/>
  <c r="U218" i="30" s="1"/>
  <c r="V218" i="30" s="1"/>
  <c r="AF218" i="30"/>
  <c r="S219" i="30"/>
  <c r="U219" i="30" s="1"/>
  <c r="V219" i="30" s="1"/>
  <c r="AF219" i="30"/>
  <c r="S220" i="30"/>
  <c r="U220" i="30" s="1"/>
  <c r="V220" i="30" s="1"/>
  <c r="AF220" i="30"/>
  <c r="S221" i="30"/>
  <c r="U221" i="30" s="1"/>
  <c r="V221" i="30" s="1"/>
  <c r="AF221" i="30"/>
  <c r="S212" i="30"/>
  <c r="U212" i="30" s="1"/>
  <c r="V212" i="30" s="1"/>
  <c r="AF212" i="30"/>
  <c r="W212" i="30" s="1"/>
  <c r="S179" i="30"/>
  <c r="U179" i="30" s="1"/>
  <c r="V179" i="30" s="1"/>
  <c r="AF179" i="30"/>
  <c r="S180" i="30"/>
  <c r="U180" i="30" s="1"/>
  <c r="V180" i="30" s="1"/>
  <c r="AF180" i="30"/>
  <c r="Y180" i="30" s="1"/>
  <c r="S181" i="30"/>
  <c r="U181" i="30" s="1"/>
  <c r="V181" i="30" s="1"/>
  <c r="AF181" i="30"/>
  <c r="Y181" i="30" s="1"/>
  <c r="S182" i="30"/>
  <c r="U182" i="30" s="1"/>
  <c r="V182" i="30" s="1"/>
  <c r="AF182" i="30"/>
  <c r="Y182" i="30" s="1"/>
  <c r="S183" i="30"/>
  <c r="U183" i="30" s="1"/>
  <c r="V183" i="30" s="1"/>
  <c r="AF183" i="30"/>
  <c r="Y183" i="30" s="1"/>
  <c r="S184" i="30"/>
  <c r="U184" i="30" s="1"/>
  <c r="V184" i="30" s="1"/>
  <c r="AF184" i="30"/>
  <c r="Y184" i="30" s="1"/>
  <c r="S185" i="30"/>
  <c r="U185" i="30" s="1"/>
  <c r="V185" i="30" s="1"/>
  <c r="AF185" i="30"/>
  <c r="Y185" i="30" s="1"/>
  <c r="S186" i="30"/>
  <c r="U186" i="30" s="1"/>
  <c r="V186" i="30" s="1"/>
  <c r="AF186" i="30"/>
  <c r="W186" i="30" s="1"/>
  <c r="S187" i="30"/>
  <c r="U187" i="30" s="1"/>
  <c r="V187" i="30" s="1"/>
  <c r="AF187" i="30"/>
  <c r="W187" i="30" s="1"/>
  <c r="S188" i="30"/>
  <c r="U188" i="30" s="1"/>
  <c r="V188" i="30" s="1"/>
  <c r="AF188" i="30"/>
  <c r="W188" i="30" s="1"/>
  <c r="S189" i="30"/>
  <c r="U189" i="30" s="1"/>
  <c r="V189" i="30" s="1"/>
  <c r="AF189" i="30"/>
  <c r="W189" i="30" s="1"/>
  <c r="S190" i="30"/>
  <c r="U190" i="30" s="1"/>
  <c r="V190" i="30" s="1"/>
  <c r="AF190" i="30"/>
  <c r="S191" i="30"/>
  <c r="U191" i="30" s="1"/>
  <c r="V191" i="30" s="1"/>
  <c r="AF191" i="30"/>
  <c r="W191" i="30" s="1"/>
  <c r="S192" i="30"/>
  <c r="U192" i="30" s="1"/>
  <c r="V192" i="30" s="1"/>
  <c r="AF192" i="30"/>
  <c r="W192" i="30" s="1"/>
  <c r="S193" i="30"/>
  <c r="U193" i="30" s="1"/>
  <c r="V193" i="30" s="1"/>
  <c r="AF193" i="30"/>
  <c r="W193" i="30" s="1"/>
  <c r="S194" i="30"/>
  <c r="U194" i="30" s="1"/>
  <c r="V194" i="30" s="1"/>
  <c r="AF194" i="30"/>
  <c r="S195" i="30"/>
  <c r="U195" i="30" s="1"/>
  <c r="V195" i="30" s="1"/>
  <c r="AF195" i="30"/>
  <c r="W195" i="30" s="1"/>
  <c r="S178" i="30"/>
  <c r="U178" i="30" s="1"/>
  <c r="AF178" i="30"/>
  <c r="Y178" i="30" s="1"/>
  <c r="S157" i="30"/>
  <c r="U157" i="30" s="1"/>
  <c r="S158" i="30"/>
  <c r="S159" i="30"/>
  <c r="U159" i="30" s="1"/>
  <c r="S160" i="30"/>
  <c r="U160" i="30" s="1"/>
  <c r="S161" i="30"/>
  <c r="U161" i="30" s="1"/>
  <c r="AF34" i="30"/>
  <c r="W34" i="30" s="1"/>
  <c r="S34" i="30"/>
  <c r="U34" i="30" s="1"/>
  <c r="V34" i="30" s="1"/>
  <c r="Z34" i="30" s="1"/>
  <c r="AF35" i="30"/>
  <c r="W35" i="30" s="1"/>
  <c r="S35" i="30"/>
  <c r="U35" i="30" s="1"/>
  <c r="V35" i="30" s="1"/>
  <c r="Z35" i="30" s="1"/>
  <c r="AF36" i="30"/>
  <c r="W36" i="30" s="1"/>
  <c r="S36" i="30"/>
  <c r="U36" i="30" s="1"/>
  <c r="V36" i="30" s="1"/>
  <c r="Z36" i="30" s="1"/>
  <c r="AF37" i="30"/>
  <c r="Y37" i="30" s="1"/>
  <c r="S37" i="30"/>
  <c r="AF38" i="30"/>
  <c r="W38" i="30" s="1"/>
  <c r="S38" i="30"/>
  <c r="U38" i="30" s="1"/>
  <c r="V38" i="30" s="1"/>
  <c r="Z38" i="30" s="1"/>
  <c r="AF39" i="30"/>
  <c r="W39" i="30" s="1"/>
  <c r="S39" i="30"/>
  <c r="AF40" i="30"/>
  <c r="W40" i="30" s="1"/>
  <c r="S40" i="30"/>
  <c r="U40" i="30" s="1"/>
  <c r="V40" i="30" s="1"/>
  <c r="Z40" i="30" s="1"/>
  <c r="AF41" i="30"/>
  <c r="S41" i="30"/>
  <c r="U41" i="30" s="1"/>
  <c r="V41" i="30" s="1"/>
  <c r="Z41" i="30" s="1"/>
  <c r="AF42" i="30"/>
  <c r="W42" i="30" s="1"/>
  <c r="S42" i="30"/>
  <c r="U42" i="30" s="1"/>
  <c r="V42" i="30" s="1"/>
  <c r="Z42" i="30" s="1"/>
  <c r="AF43" i="30"/>
  <c r="S43" i="30"/>
  <c r="U43" i="30" s="1"/>
  <c r="V43" i="30" s="1"/>
  <c r="Z43" i="30" s="1"/>
  <c r="AF44" i="30"/>
  <c r="W44" i="30" s="1"/>
  <c r="S44" i="30"/>
  <c r="U44" i="30" s="1"/>
  <c r="V44" i="30" s="1"/>
  <c r="Z44" i="30" s="1"/>
  <c r="AF45" i="30"/>
  <c r="S45" i="30"/>
  <c r="U45" i="30" s="1"/>
  <c r="V45" i="30" s="1"/>
  <c r="Z45" i="30" s="1"/>
  <c r="AF46" i="30"/>
  <c r="W46" i="30" s="1"/>
  <c r="S46" i="30"/>
  <c r="U46" i="30" s="1"/>
  <c r="V46" i="30" s="1"/>
  <c r="Z46" i="30" s="1"/>
  <c r="AF47" i="30"/>
  <c r="S47" i="30"/>
  <c r="AF48" i="30"/>
  <c r="W48" i="30" s="1"/>
  <c r="S48" i="30"/>
  <c r="U48" i="30" s="1"/>
  <c r="V48" i="30" s="1"/>
  <c r="Z48" i="30" s="1"/>
  <c r="AF49" i="30"/>
  <c r="S49" i="30"/>
  <c r="U49" i="30" s="1"/>
  <c r="V49" i="30" s="1"/>
  <c r="Z49" i="30" s="1"/>
  <c r="AF50" i="30"/>
  <c r="W50" i="30" s="1"/>
  <c r="S50" i="30"/>
  <c r="U50" i="30" s="1"/>
  <c r="V50" i="30" s="1"/>
  <c r="Z50" i="30" s="1"/>
  <c r="AF51" i="30"/>
  <c r="S51" i="30"/>
  <c r="AF52" i="30"/>
  <c r="W52" i="30" s="1"/>
  <c r="S52" i="30"/>
  <c r="AF53" i="30"/>
  <c r="Y53" i="30" s="1"/>
  <c r="S53" i="30"/>
  <c r="U53" i="30" s="1"/>
  <c r="V53" i="30" s="1"/>
  <c r="Z53" i="30" s="1"/>
  <c r="AF54" i="30"/>
  <c r="W54" i="30" s="1"/>
  <c r="S54" i="30"/>
  <c r="U54" i="30" s="1"/>
  <c r="V54" i="30" s="1"/>
  <c r="Z54" i="30" s="1"/>
  <c r="AF55" i="30"/>
  <c r="S55" i="30"/>
  <c r="U55" i="30" s="1"/>
  <c r="V55" i="30" s="1"/>
  <c r="Z55" i="30" s="1"/>
  <c r="AF56" i="30"/>
  <c r="S56" i="30"/>
  <c r="U56" i="30" s="1"/>
  <c r="V56" i="30" s="1"/>
  <c r="Z56" i="30" s="1"/>
  <c r="AF57" i="30"/>
  <c r="S57" i="30"/>
  <c r="U57" i="30" s="1"/>
  <c r="V57" i="30" s="1"/>
  <c r="Z57" i="30" s="1"/>
  <c r="AF58" i="30"/>
  <c r="W58" i="30" s="1"/>
  <c r="S58" i="30"/>
  <c r="U58" i="30" s="1"/>
  <c r="V58" i="30" s="1"/>
  <c r="Z58" i="30" s="1"/>
  <c r="AF59" i="30"/>
  <c r="S59" i="30"/>
  <c r="U59" i="30" s="1"/>
  <c r="V59" i="30" s="1"/>
  <c r="Z59" i="30" s="1"/>
  <c r="AF60" i="30"/>
  <c r="W60" i="30" s="1"/>
  <c r="S60" i="30"/>
  <c r="U60" i="30" s="1"/>
  <c r="V60" i="30" s="1"/>
  <c r="Z60" i="30" s="1"/>
  <c r="AF61" i="30"/>
  <c r="S61" i="30"/>
  <c r="U61" i="30" s="1"/>
  <c r="V61" i="30" s="1"/>
  <c r="Z61" i="30" s="1"/>
  <c r="AF62" i="30"/>
  <c r="S62" i="30"/>
  <c r="U62" i="30" s="1"/>
  <c r="V62" i="30" s="1"/>
  <c r="Z62" i="30" s="1"/>
  <c r="AF63" i="30"/>
  <c r="S63" i="30"/>
  <c r="U63" i="30" s="1"/>
  <c r="V63" i="30" s="1"/>
  <c r="Z63" i="30" s="1"/>
  <c r="AF64" i="30"/>
  <c r="W64" i="30" s="1"/>
  <c r="S64" i="30"/>
  <c r="U64" i="30" s="1"/>
  <c r="V64" i="30" s="1"/>
  <c r="Z64" i="30" s="1"/>
  <c r="AF65" i="30"/>
  <c r="S65" i="30"/>
  <c r="U65" i="30" s="1"/>
  <c r="V65" i="30" s="1"/>
  <c r="Z65" i="30" s="1"/>
  <c r="AF66" i="30"/>
  <c r="W66" i="30" s="1"/>
  <c r="S66" i="30"/>
  <c r="U66" i="30" s="1"/>
  <c r="V66" i="30" s="1"/>
  <c r="Z66" i="30" s="1"/>
  <c r="AF67" i="30"/>
  <c r="S67" i="30"/>
  <c r="U67" i="30" s="1"/>
  <c r="V67" i="30" s="1"/>
  <c r="Z67" i="30" s="1"/>
  <c r="AF68" i="30"/>
  <c r="W68" i="30" s="1"/>
  <c r="S68" i="30"/>
  <c r="U68" i="30" s="1"/>
  <c r="V68" i="30" s="1"/>
  <c r="Z68" i="30" s="1"/>
  <c r="AF69" i="30"/>
  <c r="Y69" i="30" s="1"/>
  <c r="S69" i="30"/>
  <c r="U69" i="30" s="1"/>
  <c r="V69" i="30" s="1"/>
  <c r="Z69" i="30" s="1"/>
  <c r="AF70" i="30"/>
  <c r="W70" i="30" s="1"/>
  <c r="S70" i="30"/>
  <c r="U70" i="30" s="1"/>
  <c r="V70" i="30" s="1"/>
  <c r="Z70" i="30" s="1"/>
  <c r="AF71" i="30"/>
  <c r="S71" i="30"/>
  <c r="U71" i="30" s="1"/>
  <c r="V71" i="30" s="1"/>
  <c r="Z71" i="30" s="1"/>
  <c r="AF72" i="30"/>
  <c r="S72" i="30"/>
  <c r="U72" i="30" s="1"/>
  <c r="V72" i="30" s="1"/>
  <c r="Z72" i="30" s="1"/>
  <c r="AF73" i="30"/>
  <c r="W73" i="30" s="1"/>
  <c r="S73" i="30"/>
  <c r="AF74" i="30"/>
  <c r="W74" i="30" s="1"/>
  <c r="S74" i="30"/>
  <c r="U74" i="30" s="1"/>
  <c r="V74" i="30" s="1"/>
  <c r="Z74" i="30" s="1"/>
  <c r="AF75" i="30"/>
  <c r="S75" i="30"/>
  <c r="U75" i="30" s="1"/>
  <c r="V75" i="30" s="1"/>
  <c r="Z75" i="30" s="1"/>
  <c r="AF76" i="30"/>
  <c r="S76" i="30"/>
  <c r="U76" i="30" s="1"/>
  <c r="V76" i="30" s="1"/>
  <c r="Z76" i="30" s="1"/>
  <c r="AF77" i="30"/>
  <c r="W77" i="30" s="1"/>
  <c r="S77" i="30"/>
  <c r="U77" i="30" s="1"/>
  <c r="V77" i="30" s="1"/>
  <c r="Z77" i="30" s="1"/>
  <c r="AF78" i="30"/>
  <c r="W78" i="30" s="1"/>
  <c r="S78" i="30"/>
  <c r="U78" i="30" s="1"/>
  <c r="V78" i="30" s="1"/>
  <c r="Z78" i="30" s="1"/>
  <c r="AF79" i="30"/>
  <c r="W79" i="30" s="1"/>
  <c r="S79" i="30"/>
  <c r="U79" i="30" s="1"/>
  <c r="V79" i="30" s="1"/>
  <c r="Z79" i="30" s="1"/>
  <c r="AF80" i="30"/>
  <c r="S80" i="30"/>
  <c r="U80" i="30" s="1"/>
  <c r="V80" i="30" s="1"/>
  <c r="Z80" i="30" s="1"/>
  <c r="AF81" i="30"/>
  <c r="W81" i="30" s="1"/>
  <c r="S81" i="30"/>
  <c r="U81" i="30" s="1"/>
  <c r="V81" i="30" s="1"/>
  <c r="Z81" i="30" s="1"/>
  <c r="AF82" i="30"/>
  <c r="S82" i="30"/>
  <c r="U82" i="30" s="1"/>
  <c r="V82" i="30" s="1"/>
  <c r="Z82" i="30" s="1"/>
  <c r="AF83" i="30"/>
  <c r="W83" i="30" s="1"/>
  <c r="S83" i="30"/>
  <c r="U83" i="30" s="1"/>
  <c r="V83" i="30" s="1"/>
  <c r="Z83" i="30" s="1"/>
  <c r="AF84" i="30"/>
  <c r="S84" i="30"/>
  <c r="U84" i="30" s="1"/>
  <c r="V84" i="30" s="1"/>
  <c r="Z84" i="30" s="1"/>
  <c r="AF85" i="30"/>
  <c r="W85" i="30" s="1"/>
  <c r="S85" i="30"/>
  <c r="U85" i="30" s="1"/>
  <c r="V85" i="30" s="1"/>
  <c r="Z85" i="30" s="1"/>
  <c r="AF86" i="30"/>
  <c r="S86" i="30"/>
  <c r="U86" i="30" s="1"/>
  <c r="V86" i="30" s="1"/>
  <c r="Z86" i="30" s="1"/>
  <c r="AF87" i="30"/>
  <c r="W87" i="30" s="1"/>
  <c r="S87" i="30"/>
  <c r="U87" i="30" s="1"/>
  <c r="V87" i="30" s="1"/>
  <c r="Z87" i="30" s="1"/>
  <c r="AF88" i="30"/>
  <c r="S88" i="30"/>
  <c r="U88" i="30" s="1"/>
  <c r="V88" i="30" s="1"/>
  <c r="Z88" i="30" s="1"/>
  <c r="AF89" i="30"/>
  <c r="W89" i="30" s="1"/>
  <c r="S89" i="30"/>
  <c r="U89" i="30" s="1"/>
  <c r="V89" i="30" s="1"/>
  <c r="Z89" i="30" s="1"/>
  <c r="AF90" i="30"/>
  <c r="S90" i="30"/>
  <c r="U90" i="30" s="1"/>
  <c r="V90" i="30" s="1"/>
  <c r="Z90" i="30" s="1"/>
  <c r="AF91" i="30"/>
  <c r="W91" i="30" s="1"/>
  <c r="S91" i="30"/>
  <c r="U91" i="30" s="1"/>
  <c r="V91" i="30" s="1"/>
  <c r="Z91" i="30" s="1"/>
  <c r="AF92" i="30"/>
  <c r="S92" i="30"/>
  <c r="U92" i="30" s="1"/>
  <c r="V92" i="30" s="1"/>
  <c r="Z92" i="30" s="1"/>
  <c r="AF93" i="30"/>
  <c r="W93" i="30" s="1"/>
  <c r="S93" i="30"/>
  <c r="U93" i="30" s="1"/>
  <c r="V93" i="30" s="1"/>
  <c r="Z93" i="30" s="1"/>
  <c r="AF94" i="30"/>
  <c r="S94" i="30"/>
  <c r="U94" i="30" s="1"/>
  <c r="V94" i="30" s="1"/>
  <c r="Z94" i="30" s="1"/>
  <c r="AF95" i="30"/>
  <c r="W95" i="30" s="1"/>
  <c r="S95" i="30"/>
  <c r="U95" i="30" s="1"/>
  <c r="V95" i="30" s="1"/>
  <c r="Z95" i="30" s="1"/>
  <c r="AF96" i="30"/>
  <c r="S96" i="30"/>
  <c r="U96" i="30" s="1"/>
  <c r="V96" i="30" s="1"/>
  <c r="Z96" i="30" s="1"/>
  <c r="AF97" i="30"/>
  <c r="W97" i="30" s="1"/>
  <c r="S97" i="30"/>
  <c r="U97" i="30" s="1"/>
  <c r="V97" i="30" s="1"/>
  <c r="Z97" i="30" s="1"/>
  <c r="AF98" i="30"/>
  <c r="S98" i="30"/>
  <c r="U98" i="30" s="1"/>
  <c r="V98" i="30" s="1"/>
  <c r="Z98" i="30" s="1"/>
  <c r="AF99" i="30"/>
  <c r="W99" i="30" s="1"/>
  <c r="S99" i="30"/>
  <c r="U99" i="30" s="1"/>
  <c r="V99" i="30" s="1"/>
  <c r="Z99" i="30" s="1"/>
  <c r="AF100" i="30"/>
  <c r="S100" i="30"/>
  <c r="U100" i="30" s="1"/>
  <c r="V100" i="30" s="1"/>
  <c r="Z100" i="30" s="1"/>
  <c r="AF101" i="30"/>
  <c r="W101" i="30" s="1"/>
  <c r="S101" i="30"/>
  <c r="U101" i="30" s="1"/>
  <c r="V101" i="30" s="1"/>
  <c r="Z101" i="30" s="1"/>
  <c r="AF102" i="30"/>
  <c r="W102" i="30" s="1"/>
  <c r="S102" i="30"/>
  <c r="U102" i="30" s="1"/>
  <c r="V102" i="30" s="1"/>
  <c r="Z102" i="30" s="1"/>
  <c r="AF103" i="30"/>
  <c r="S103" i="30"/>
  <c r="U103" i="30" s="1"/>
  <c r="V103" i="30" s="1"/>
  <c r="Z103" i="30" s="1"/>
  <c r="AF104" i="30"/>
  <c r="S104" i="30"/>
  <c r="U104" i="30" s="1"/>
  <c r="V104" i="30" s="1"/>
  <c r="Z104" i="30" s="1"/>
  <c r="AF105" i="30"/>
  <c r="S105" i="30"/>
  <c r="U105" i="30" s="1"/>
  <c r="V105" i="30" s="1"/>
  <c r="Z105" i="30" s="1"/>
  <c r="AF106" i="30"/>
  <c r="W106" i="30" s="1"/>
  <c r="S106" i="30"/>
  <c r="U106" i="30" s="1"/>
  <c r="V106" i="30" s="1"/>
  <c r="Z106" i="30" s="1"/>
  <c r="AF107" i="30"/>
  <c r="W107" i="30" s="1"/>
  <c r="S107" i="30"/>
  <c r="U107" i="30" s="1"/>
  <c r="V107" i="30" s="1"/>
  <c r="Z107" i="30" s="1"/>
  <c r="AF108" i="30"/>
  <c r="S108" i="30"/>
  <c r="U108" i="30" s="1"/>
  <c r="V108" i="30" s="1"/>
  <c r="Z108" i="30" s="1"/>
  <c r="AF109" i="30"/>
  <c r="W109" i="30" s="1"/>
  <c r="S109" i="30"/>
  <c r="U109" i="30" s="1"/>
  <c r="V109" i="30" s="1"/>
  <c r="Z109" i="30" s="1"/>
  <c r="AF110" i="30"/>
  <c r="W110" i="30" s="1"/>
  <c r="S110" i="30"/>
  <c r="U110" i="30" s="1"/>
  <c r="V110" i="30" s="1"/>
  <c r="Z110" i="30" s="1"/>
  <c r="AF111" i="30"/>
  <c r="W111" i="30" s="1"/>
  <c r="S111" i="30"/>
  <c r="U111" i="30" s="1"/>
  <c r="V111" i="30" s="1"/>
  <c r="Z111" i="30" s="1"/>
  <c r="AF112" i="30"/>
  <c r="S112" i="30"/>
  <c r="U112" i="30" s="1"/>
  <c r="V112" i="30" s="1"/>
  <c r="Z112" i="30" s="1"/>
  <c r="AF113" i="30"/>
  <c r="W113" i="30" s="1"/>
  <c r="S113" i="30"/>
  <c r="U113" i="30" s="1"/>
  <c r="V113" i="30" s="1"/>
  <c r="Z113" i="30" s="1"/>
  <c r="AF114" i="30"/>
  <c r="W114" i="30" s="1"/>
  <c r="S114" i="30"/>
  <c r="U114" i="30" s="1"/>
  <c r="V114" i="30" s="1"/>
  <c r="Z114" i="30" s="1"/>
  <c r="AF115" i="30"/>
  <c r="W115" i="30" s="1"/>
  <c r="S115" i="30"/>
  <c r="U115" i="30" s="1"/>
  <c r="V115" i="30" s="1"/>
  <c r="Z115" i="30" s="1"/>
  <c r="AF116" i="30"/>
  <c r="S116" i="30"/>
  <c r="U116" i="30" s="1"/>
  <c r="V116" i="30" s="1"/>
  <c r="Z116" i="30" s="1"/>
  <c r="AF117" i="30"/>
  <c r="W117" i="30" s="1"/>
  <c r="S117" i="30"/>
  <c r="AF118" i="30"/>
  <c r="S118" i="30"/>
  <c r="U118" i="30" s="1"/>
  <c r="V118" i="30" s="1"/>
  <c r="AF119" i="30"/>
  <c r="W119" i="30" s="1"/>
  <c r="S119" i="30"/>
  <c r="U119" i="30" s="1"/>
  <c r="V119" i="30" s="1"/>
  <c r="AF120" i="30"/>
  <c r="S120" i="30"/>
  <c r="U120" i="30" s="1"/>
  <c r="V120" i="30" s="1"/>
  <c r="AF121" i="30"/>
  <c r="W121" i="30" s="1"/>
  <c r="S121" i="30"/>
  <c r="U121" i="30" s="1"/>
  <c r="V121" i="30" s="1"/>
  <c r="AF122" i="30"/>
  <c r="W122" i="30" s="1"/>
  <c r="S122" i="30"/>
  <c r="U122" i="30" s="1"/>
  <c r="V122" i="30" s="1"/>
  <c r="AF123" i="30"/>
  <c r="S123" i="30"/>
  <c r="U123" i="30" s="1"/>
  <c r="V123" i="30" s="1"/>
  <c r="AF124" i="30"/>
  <c r="S124" i="30"/>
  <c r="U124" i="30" s="1"/>
  <c r="V124" i="30" s="1"/>
  <c r="AF125" i="30"/>
  <c r="W125" i="30" s="1"/>
  <c r="S125" i="30"/>
  <c r="U125" i="30" s="1"/>
  <c r="V125" i="30" s="1"/>
  <c r="AF126" i="30"/>
  <c r="S126" i="30"/>
  <c r="U126" i="30" s="1"/>
  <c r="V126" i="30" s="1"/>
  <c r="AF127" i="30"/>
  <c r="W127" i="30" s="1"/>
  <c r="S127" i="30"/>
  <c r="AF128" i="30"/>
  <c r="S128" i="30"/>
  <c r="U128" i="30" s="1"/>
  <c r="V128" i="30" s="1"/>
  <c r="AF129" i="30"/>
  <c r="W129" i="30" s="1"/>
  <c r="S129" i="30"/>
  <c r="U129" i="30" s="1"/>
  <c r="V129" i="30" s="1"/>
  <c r="AF130" i="30"/>
  <c r="W130" i="30" s="1"/>
  <c r="S130" i="30"/>
  <c r="U130" i="30" s="1"/>
  <c r="V130" i="30" s="1"/>
  <c r="AF131" i="30"/>
  <c r="W131" i="30" s="1"/>
  <c r="S131" i="30"/>
  <c r="AF132" i="30"/>
  <c r="S132" i="30"/>
  <c r="U132" i="30" s="1"/>
  <c r="V132" i="30" s="1"/>
  <c r="AF133" i="30"/>
  <c r="W133" i="30" s="1"/>
  <c r="S133" i="30"/>
  <c r="U133" i="30" s="1"/>
  <c r="V133" i="30" s="1"/>
  <c r="AF134" i="30"/>
  <c r="S134" i="30"/>
  <c r="U134" i="30" s="1"/>
  <c r="V134" i="30" s="1"/>
  <c r="AF135" i="30"/>
  <c r="S135" i="30"/>
  <c r="U135" i="30" s="1"/>
  <c r="V135" i="30" s="1"/>
  <c r="AF136" i="30"/>
  <c r="S136" i="30"/>
  <c r="U136" i="30" s="1"/>
  <c r="V136" i="30" s="1"/>
  <c r="AF137" i="30"/>
  <c r="W137" i="30" s="1"/>
  <c r="S137" i="30"/>
  <c r="AF138" i="30"/>
  <c r="W138" i="30" s="1"/>
  <c r="S138" i="30"/>
  <c r="U138" i="30" s="1"/>
  <c r="V138" i="30" s="1"/>
  <c r="AF139" i="30"/>
  <c r="S139" i="30"/>
  <c r="AF140" i="30"/>
  <c r="S140" i="30"/>
  <c r="U140" i="30" s="1"/>
  <c r="V140" i="30" s="1"/>
  <c r="AF141" i="30"/>
  <c r="S141" i="30"/>
  <c r="U141" i="30" s="1"/>
  <c r="V141" i="30" s="1"/>
  <c r="AF142" i="30"/>
  <c r="W142" i="30" s="1"/>
  <c r="S142" i="30"/>
  <c r="AF143" i="30"/>
  <c r="W143" i="30" s="1"/>
  <c r="S143" i="30"/>
  <c r="U143" i="30" s="1"/>
  <c r="V143" i="30" s="1"/>
  <c r="AF144" i="30"/>
  <c r="S144" i="30"/>
  <c r="AF145" i="30"/>
  <c r="S145" i="30"/>
  <c r="U145" i="30" s="1"/>
  <c r="V145" i="30" s="1"/>
  <c r="AF146" i="30"/>
  <c r="S146" i="30"/>
  <c r="U146" i="30" s="1"/>
  <c r="V146" i="30" s="1"/>
  <c r="AF147" i="30"/>
  <c r="W147" i="30" s="1"/>
  <c r="S147" i="30"/>
  <c r="U147" i="30" s="1"/>
  <c r="V147" i="30" s="1"/>
  <c r="AF148" i="30"/>
  <c r="W148" i="30" s="1"/>
  <c r="S148" i="30"/>
  <c r="U148" i="30" s="1"/>
  <c r="V148" i="30" s="1"/>
  <c r="AF149" i="30"/>
  <c r="S149" i="30"/>
  <c r="U149" i="30" s="1"/>
  <c r="V149" i="30" s="1"/>
  <c r="AF150" i="30"/>
  <c r="W150" i="30" s="1"/>
  <c r="S150" i="30"/>
  <c r="U150" i="30" s="1"/>
  <c r="V150" i="30" s="1"/>
  <c r="AF151" i="30"/>
  <c r="W151" i="30" s="1"/>
  <c r="S151" i="30"/>
  <c r="AF152" i="30"/>
  <c r="S152" i="30"/>
  <c r="U152" i="30" s="1"/>
  <c r="V152" i="30" s="1"/>
  <c r="AF153" i="30"/>
  <c r="S153" i="30"/>
  <c r="U153" i="30" s="1"/>
  <c r="V153" i="30" s="1"/>
  <c r="AF154" i="30"/>
  <c r="W154" i="30" s="1"/>
  <c r="S154" i="30"/>
  <c r="AF155" i="30"/>
  <c r="W155" i="30" s="1"/>
  <c r="S155" i="30"/>
  <c r="U155" i="30" s="1"/>
  <c r="V155" i="30" s="1"/>
  <c r="AF156" i="30"/>
  <c r="S156" i="30"/>
  <c r="S33" i="30"/>
  <c r="U33" i="30" s="1"/>
  <c r="V33" i="30" s="1"/>
  <c r="Z33" i="30" s="1"/>
  <c r="AF33" i="30"/>
  <c r="S27" i="30"/>
  <c r="U27" i="30" s="1"/>
  <c r="V27" i="30" s="1"/>
  <c r="AF27" i="30"/>
  <c r="Y27" i="30" s="1"/>
  <c r="S28" i="30"/>
  <c r="U28" i="30" s="1"/>
  <c r="V28" i="30" s="1"/>
  <c r="AF28" i="30"/>
  <c r="W28" i="30" s="1"/>
  <c r="S26" i="30"/>
  <c r="U26" i="30" s="1"/>
  <c r="V26" i="30" s="1"/>
  <c r="AF26" i="30"/>
  <c r="W26" i="30" s="1"/>
  <c r="S17" i="30"/>
  <c r="U17" i="30" s="1"/>
  <c r="V17" i="30" s="1"/>
  <c r="AF17" i="30"/>
  <c r="W17" i="30" s="1"/>
  <c r="S19" i="30"/>
  <c r="U19" i="30" s="1"/>
  <c r="V19" i="30" s="1"/>
  <c r="AF19" i="30"/>
  <c r="Y19" i="30" s="1"/>
  <c r="S20" i="30"/>
  <c r="U20" i="30" s="1"/>
  <c r="V20" i="30" s="1"/>
  <c r="AF20" i="30"/>
  <c r="W20" i="30" s="1"/>
  <c r="S21" i="30"/>
  <c r="U21" i="30" s="1"/>
  <c r="V21" i="30" s="1"/>
  <c r="AF21" i="30"/>
  <c r="S16" i="30"/>
  <c r="U16" i="30" s="1"/>
  <c r="V16" i="30" s="1"/>
  <c r="AF16" i="30"/>
  <c r="W16" i="30" s="1"/>
  <c r="S225" i="18"/>
  <c r="U225" i="18"/>
  <c r="V225" i="18" s="1"/>
  <c r="AD225" i="18" s="1"/>
  <c r="S226" i="18"/>
  <c r="U226" i="18"/>
  <c r="V226" i="18" s="1"/>
  <c r="AD226" i="18" s="1"/>
  <c r="AF226" i="18" s="1"/>
  <c r="S227" i="18"/>
  <c r="U227" i="18"/>
  <c r="V227" i="18" s="1"/>
  <c r="AD227" i="18" s="1"/>
  <c r="S228" i="18"/>
  <c r="U228" i="18"/>
  <c r="V228" i="18" s="1"/>
  <c r="AD228" i="18" s="1"/>
  <c r="AF228" i="18" s="1"/>
  <c r="AE226" i="18"/>
  <c r="AE227" i="18"/>
  <c r="AE228" i="18"/>
  <c r="AE225" i="18"/>
  <c r="Y225" i="18" s="1"/>
  <c r="T225" i="18"/>
  <c r="T226" i="18"/>
  <c r="T227" i="18"/>
  <c r="T228" i="18"/>
  <c r="S14" i="19"/>
  <c r="U14" i="19" s="1"/>
  <c r="V14" i="19" s="1"/>
  <c r="AE14" i="19"/>
  <c r="W14" i="19" s="1"/>
  <c r="S15" i="19"/>
  <c r="U15" i="19" s="1"/>
  <c r="V15" i="19" s="1"/>
  <c r="AE15" i="19"/>
  <c r="W15" i="19"/>
  <c r="S16" i="19"/>
  <c r="U16" i="19"/>
  <c r="V16" i="19" s="1"/>
  <c r="Z16" i="19" s="1"/>
  <c r="AA16" i="19" s="1"/>
  <c r="S17" i="19"/>
  <c r="U17" i="19"/>
  <c r="V17" i="19" s="1"/>
  <c r="Z17" i="19" s="1"/>
  <c r="S231" i="18"/>
  <c r="U231" i="18" s="1"/>
  <c r="V231" i="18" s="1"/>
  <c r="AE231" i="18"/>
  <c r="W231" i="18" s="1"/>
  <c r="S232" i="18"/>
  <c r="U232" i="18" s="1"/>
  <c r="V232" i="18" s="1"/>
  <c r="AE232" i="18"/>
  <c r="W232" i="18"/>
  <c r="S233" i="18"/>
  <c r="U233" i="18" s="1"/>
  <c r="V233" i="18" s="1"/>
  <c r="AE233" i="18"/>
  <c r="W233" i="18" s="1"/>
  <c r="S234" i="18"/>
  <c r="U234" i="18" s="1"/>
  <c r="V234" i="18" s="1"/>
  <c r="AE234" i="18"/>
  <c r="W234" i="18"/>
  <c r="S235" i="18"/>
  <c r="U235" i="18" s="1"/>
  <c r="V235" i="18" s="1"/>
  <c r="AE235" i="18"/>
  <c r="W235" i="18" s="1"/>
  <c r="S236" i="18"/>
  <c r="U236" i="18" s="1"/>
  <c r="V236" i="18" s="1"/>
  <c r="AE236" i="18"/>
  <c r="W236" i="18"/>
  <c r="S237" i="18"/>
  <c r="U237" i="18" s="1"/>
  <c r="V237" i="18" s="1"/>
  <c r="AE237" i="18"/>
  <c r="W237" i="18" s="1"/>
  <c r="S238" i="18"/>
  <c r="U238" i="18" s="1"/>
  <c r="V238" i="18" s="1"/>
  <c r="AE238" i="18"/>
  <c r="W238" i="18"/>
  <c r="S239" i="18"/>
  <c r="U239" i="18" s="1"/>
  <c r="V239" i="18" s="1"/>
  <c r="AE239" i="18"/>
  <c r="W239" i="18" s="1"/>
  <c r="S240" i="18"/>
  <c r="U240" i="18" s="1"/>
  <c r="V240" i="18" s="1"/>
  <c r="AE240" i="18"/>
  <c r="W240" i="18"/>
  <c r="S205" i="18"/>
  <c r="U205" i="18" s="1"/>
  <c r="V205" i="18" s="1"/>
  <c r="AE205" i="18"/>
  <c r="W205" i="18" s="1"/>
  <c r="S206" i="18"/>
  <c r="U206" i="18" s="1"/>
  <c r="V206" i="18" s="1"/>
  <c r="AE206" i="18"/>
  <c r="W206" i="18"/>
  <c r="S207" i="18"/>
  <c r="U207" i="18" s="1"/>
  <c r="V207" i="18" s="1"/>
  <c r="AE207" i="18"/>
  <c r="W207" i="18" s="1"/>
  <c r="S208" i="18"/>
  <c r="U208" i="18" s="1"/>
  <c r="V208" i="18" s="1"/>
  <c r="AE208" i="18"/>
  <c r="W208" i="18"/>
  <c r="S209" i="18"/>
  <c r="U209" i="18" s="1"/>
  <c r="V209" i="18" s="1"/>
  <c r="AE209" i="18"/>
  <c r="W209" i="18" s="1"/>
  <c r="S210" i="18"/>
  <c r="U210" i="18" s="1"/>
  <c r="V210" i="18" s="1"/>
  <c r="AE210" i="18"/>
  <c r="W210" i="18"/>
  <c r="S211" i="18"/>
  <c r="U211" i="18" s="1"/>
  <c r="V211" i="18" s="1"/>
  <c r="AE211" i="18"/>
  <c r="W211" i="18" s="1"/>
  <c r="S212" i="18"/>
  <c r="U212" i="18" s="1"/>
  <c r="V212" i="18" s="1"/>
  <c r="AE212" i="18"/>
  <c r="W212" i="18"/>
  <c r="S213" i="18"/>
  <c r="U213" i="18" s="1"/>
  <c r="V213" i="18" s="1"/>
  <c r="AE213" i="18"/>
  <c r="W213" i="18" s="1"/>
  <c r="S214" i="18"/>
  <c r="U214" i="18" s="1"/>
  <c r="V214" i="18" s="1"/>
  <c r="AE214" i="18"/>
  <c r="W214" i="18"/>
  <c r="S215" i="18"/>
  <c r="U215" i="18" s="1"/>
  <c r="V215" i="18" s="1"/>
  <c r="AE215" i="18"/>
  <c r="W215" i="18" s="1"/>
  <c r="S216" i="18"/>
  <c r="U216" i="18" s="1"/>
  <c r="V216" i="18" s="1"/>
  <c r="AE216" i="18"/>
  <c r="W216" i="18"/>
  <c r="S217" i="18"/>
  <c r="U217" i="18" s="1"/>
  <c r="V217" i="18" s="1"/>
  <c r="AE217" i="18"/>
  <c r="W217" i="18" s="1"/>
  <c r="S218" i="18"/>
  <c r="U218" i="18" s="1"/>
  <c r="V218" i="18" s="1"/>
  <c r="AE218" i="18"/>
  <c r="W218" i="18"/>
  <c r="S219" i="18"/>
  <c r="U219" i="18" s="1"/>
  <c r="V219" i="18" s="1"/>
  <c r="AE219" i="18"/>
  <c r="W219" i="18" s="1"/>
  <c r="S220" i="18"/>
  <c r="U220" i="18" s="1"/>
  <c r="V220" i="18" s="1"/>
  <c r="AE220" i="18"/>
  <c r="W220" i="18"/>
  <c r="S221" i="18"/>
  <c r="U221" i="18" s="1"/>
  <c r="V221" i="18" s="1"/>
  <c r="AE221" i="18"/>
  <c r="W221" i="18" s="1"/>
  <c r="S222" i="18"/>
  <c r="U222" i="18" s="1"/>
  <c r="V222" i="18" s="1"/>
  <c r="AE222" i="18"/>
  <c r="W222" i="18"/>
  <c r="S223" i="18"/>
  <c r="U223" i="18" s="1"/>
  <c r="S224" i="18"/>
  <c r="U224" i="18" s="1"/>
  <c r="S156" i="18"/>
  <c r="U156" i="18" s="1"/>
  <c r="V156" i="18" s="1"/>
  <c r="AE156" i="18"/>
  <c r="W156" i="18" s="1"/>
  <c r="S157" i="18"/>
  <c r="U157" i="18"/>
  <c r="AE157" i="18"/>
  <c r="W157" i="18"/>
  <c r="S158" i="18"/>
  <c r="U158" i="18" s="1"/>
  <c r="V158" i="18" s="1"/>
  <c r="AE158" i="18"/>
  <c r="W158" i="18" s="1"/>
  <c r="S159" i="18"/>
  <c r="U159" i="18" s="1"/>
  <c r="V159" i="18" s="1"/>
  <c r="AE159" i="18"/>
  <c r="W159" i="18" s="1"/>
  <c r="S160" i="18"/>
  <c r="U160" i="18" s="1"/>
  <c r="V160" i="18" s="1"/>
  <c r="AE160" i="18"/>
  <c r="W160" i="18" s="1"/>
  <c r="S161" i="18"/>
  <c r="U161" i="18" s="1"/>
  <c r="AE161" i="18"/>
  <c r="W161" i="18" s="1"/>
  <c r="S162" i="18"/>
  <c r="U162" i="18" s="1"/>
  <c r="V162" i="18" s="1"/>
  <c r="AE162" i="18"/>
  <c r="W162" i="18" s="1"/>
  <c r="S163" i="18"/>
  <c r="U163" i="18" s="1"/>
  <c r="V163" i="18" s="1"/>
  <c r="AE163" i="18"/>
  <c r="W163" i="18"/>
  <c r="S164" i="18"/>
  <c r="U164" i="18" s="1"/>
  <c r="V164" i="18" s="1"/>
  <c r="AE164" i="18"/>
  <c r="W164" i="18" s="1"/>
  <c r="S165" i="18"/>
  <c r="U165" i="18"/>
  <c r="AE165" i="18"/>
  <c r="W165" i="18"/>
  <c r="S166" i="18"/>
  <c r="U166" i="18" s="1"/>
  <c r="V166" i="18" s="1"/>
  <c r="AE166" i="18"/>
  <c r="W166" i="18" s="1"/>
  <c r="S167" i="18"/>
  <c r="U167" i="18" s="1"/>
  <c r="V167" i="18" s="1"/>
  <c r="AE167" i="18"/>
  <c r="W167" i="18" s="1"/>
  <c r="S168" i="18"/>
  <c r="U168" i="18" s="1"/>
  <c r="V168" i="18" s="1"/>
  <c r="AE168" i="18"/>
  <c r="W168" i="18" s="1"/>
  <c r="S169" i="18"/>
  <c r="U169" i="18" s="1"/>
  <c r="AE169" i="18"/>
  <c r="W169" i="18" s="1"/>
  <c r="S170" i="18"/>
  <c r="U170" i="18" s="1"/>
  <c r="V170" i="18" s="1"/>
  <c r="AE170" i="18"/>
  <c r="W170" i="18" s="1"/>
  <c r="S171" i="18"/>
  <c r="U171" i="18" s="1"/>
  <c r="V171" i="18" s="1"/>
  <c r="AE171" i="18"/>
  <c r="W171" i="18"/>
  <c r="S172" i="18"/>
  <c r="U172" i="18" s="1"/>
  <c r="V172" i="18" s="1"/>
  <c r="AE172" i="18"/>
  <c r="W172" i="18" s="1"/>
  <c r="S173" i="18"/>
  <c r="U173" i="18"/>
  <c r="AE173" i="18"/>
  <c r="W173" i="18"/>
  <c r="S174" i="18"/>
  <c r="U174" i="18" s="1"/>
  <c r="V174" i="18" s="1"/>
  <c r="AE174" i="18"/>
  <c r="W174" i="18" s="1"/>
  <c r="S175" i="18"/>
  <c r="U175" i="18" s="1"/>
  <c r="V175" i="18" s="1"/>
  <c r="AE175" i="18"/>
  <c r="W175" i="18" s="1"/>
  <c r="S176" i="18"/>
  <c r="U176" i="18" s="1"/>
  <c r="V176" i="18" s="1"/>
  <c r="AE176" i="18"/>
  <c r="W176" i="18" s="1"/>
  <c r="S177" i="18"/>
  <c r="T177" i="18" s="1"/>
  <c r="AE177" i="18"/>
  <c r="W177" i="18" s="1"/>
  <c r="S178" i="18"/>
  <c r="U178" i="18" s="1"/>
  <c r="V178" i="18" s="1"/>
  <c r="AE178" i="18"/>
  <c r="W178" i="18" s="1"/>
  <c r="S179" i="18"/>
  <c r="U179" i="18" s="1"/>
  <c r="V179" i="18" s="1"/>
  <c r="AE179" i="18"/>
  <c r="W179" i="18"/>
  <c r="S180" i="18"/>
  <c r="U180" i="18" s="1"/>
  <c r="V180" i="18" s="1"/>
  <c r="AE180" i="18"/>
  <c r="W180" i="18" s="1"/>
  <c r="S181" i="18"/>
  <c r="U181" i="18"/>
  <c r="AE181" i="18"/>
  <c r="W181" i="18"/>
  <c r="S182" i="18"/>
  <c r="U182" i="18" s="1"/>
  <c r="V182" i="18" s="1"/>
  <c r="AE182" i="18"/>
  <c r="W182" i="18" s="1"/>
  <c r="S183" i="18"/>
  <c r="U183" i="18" s="1"/>
  <c r="V183" i="18" s="1"/>
  <c r="AE183" i="18"/>
  <c r="W183" i="18" s="1"/>
  <c r="S184" i="18"/>
  <c r="U184" i="18" s="1"/>
  <c r="V184" i="18" s="1"/>
  <c r="AE184" i="18"/>
  <c r="W184" i="18" s="1"/>
  <c r="S185" i="18"/>
  <c r="U185" i="18" s="1"/>
  <c r="AE185" i="18"/>
  <c r="W185" i="18" s="1"/>
  <c r="S186" i="18"/>
  <c r="U186" i="18" s="1"/>
  <c r="V186" i="18" s="1"/>
  <c r="AE186" i="18"/>
  <c r="W186" i="18" s="1"/>
  <c r="S187" i="18"/>
  <c r="S188" i="18"/>
  <c r="U188" i="18" s="1"/>
  <c r="S189" i="18"/>
  <c r="U189" i="18" s="1"/>
  <c r="S190" i="18"/>
  <c r="U190" i="18"/>
  <c r="S191" i="18"/>
  <c r="U191" i="18" s="1"/>
  <c r="S192" i="18"/>
  <c r="U192" i="18" s="1"/>
  <c r="S193" i="18"/>
  <c r="U193" i="18" s="1"/>
  <c r="S194" i="18"/>
  <c r="S195" i="18"/>
  <c r="U195" i="18" s="1"/>
  <c r="S31" i="18"/>
  <c r="U31" i="18" s="1"/>
  <c r="V31" i="18" s="1"/>
  <c r="Z31" i="18" s="1"/>
  <c r="S32" i="18"/>
  <c r="U32" i="18" s="1"/>
  <c r="V32" i="18" s="1"/>
  <c r="Z32" i="18" s="1"/>
  <c r="AA32" i="18" s="1"/>
  <c r="S33" i="18"/>
  <c r="S34" i="18"/>
  <c r="U34" i="18"/>
  <c r="V34" i="18" s="1"/>
  <c r="Z34" i="18" s="1"/>
  <c r="S35" i="18"/>
  <c r="U35" i="18" s="1"/>
  <c r="V35" i="18" s="1"/>
  <c r="Z35" i="18" s="1"/>
  <c r="S36" i="18"/>
  <c r="S37" i="18"/>
  <c r="U37" i="18" s="1"/>
  <c r="V37" i="18" s="1"/>
  <c r="Z37" i="18" s="1"/>
  <c r="AA37" i="18" s="1"/>
  <c r="S38" i="18"/>
  <c r="U38" i="18"/>
  <c r="V38" i="18" s="1"/>
  <c r="Z38" i="18" s="1"/>
  <c r="S39" i="18"/>
  <c r="U39" i="18" s="1"/>
  <c r="V39" i="18" s="1"/>
  <c r="Z39" i="18" s="1"/>
  <c r="S40" i="18"/>
  <c r="U40" i="18" s="1"/>
  <c r="V40" i="18" s="1"/>
  <c r="Z40" i="18" s="1"/>
  <c r="AA40" i="18" s="1"/>
  <c r="S41" i="18"/>
  <c r="S42" i="18"/>
  <c r="U42" i="18"/>
  <c r="V42" i="18" s="1"/>
  <c r="Z42" i="18" s="1"/>
  <c r="S43" i="18"/>
  <c r="U43" i="18" s="1"/>
  <c r="V43" i="18" s="1"/>
  <c r="Z43" i="18" s="1"/>
  <c r="S44" i="18"/>
  <c r="U44" i="18" s="1"/>
  <c r="V44" i="18" s="1"/>
  <c r="Z44" i="18" s="1"/>
  <c r="AA44" i="18" s="1"/>
  <c r="S45" i="18"/>
  <c r="U45" i="18" s="1"/>
  <c r="V45" i="18" s="1"/>
  <c r="Z45" i="18" s="1"/>
  <c r="AA45" i="18" s="1"/>
  <c r="S46" i="18"/>
  <c r="U46" i="18"/>
  <c r="V46" i="18" s="1"/>
  <c r="Z46" i="18" s="1"/>
  <c r="S47" i="18"/>
  <c r="U47" i="18"/>
  <c r="V47" i="18" s="1"/>
  <c r="Z47" i="18" s="1"/>
  <c r="S48" i="18"/>
  <c r="U48" i="18"/>
  <c r="V48" i="18" s="1"/>
  <c r="Z48" i="18" s="1"/>
  <c r="AA48" i="18" s="1"/>
  <c r="S49" i="18"/>
  <c r="U49" i="18"/>
  <c r="V49" i="18" s="1"/>
  <c r="Z49" i="18" s="1"/>
  <c r="S50" i="18"/>
  <c r="U50" i="18"/>
  <c r="V50" i="18" s="1"/>
  <c r="Z50" i="18" s="1"/>
  <c r="S51" i="18"/>
  <c r="U51" i="18"/>
  <c r="V51" i="18" s="1"/>
  <c r="Z51" i="18" s="1"/>
  <c r="AA51" i="18" s="1"/>
  <c r="AB51" i="18" s="1"/>
  <c r="S52" i="18"/>
  <c r="U52" i="18"/>
  <c r="V52" i="18" s="1"/>
  <c r="Z52" i="18" s="1"/>
  <c r="S53" i="18"/>
  <c r="U53" i="18"/>
  <c r="V53" i="18" s="1"/>
  <c r="Z53" i="18" s="1"/>
  <c r="S54" i="18"/>
  <c r="U54" i="18"/>
  <c r="V54" i="18" s="1"/>
  <c r="Z54" i="18" s="1"/>
  <c r="S55" i="18"/>
  <c r="U55" i="18"/>
  <c r="V55" i="18" s="1"/>
  <c r="Z55" i="18" s="1"/>
  <c r="S56" i="18"/>
  <c r="U56" i="18"/>
  <c r="V56" i="18" s="1"/>
  <c r="Z56" i="18" s="1"/>
  <c r="AA56" i="18" s="1"/>
  <c r="S57" i="18"/>
  <c r="U57" i="18"/>
  <c r="V57" i="18" s="1"/>
  <c r="Z57" i="18" s="1"/>
  <c r="S58" i="18"/>
  <c r="U58" i="18"/>
  <c r="V58" i="18" s="1"/>
  <c r="Z58" i="18" s="1"/>
  <c r="S59" i="18"/>
  <c r="U59" i="18"/>
  <c r="V59" i="18" s="1"/>
  <c r="Z59" i="18" s="1"/>
  <c r="AA59" i="18" s="1"/>
  <c r="S60" i="18"/>
  <c r="U60" i="18"/>
  <c r="V60" i="18" s="1"/>
  <c r="Z60" i="18" s="1"/>
  <c r="S61" i="18"/>
  <c r="U61" i="18"/>
  <c r="V61" i="18" s="1"/>
  <c r="Z61" i="18" s="1"/>
  <c r="AA61" i="18" s="1"/>
  <c r="AB61" i="18" s="1"/>
  <c r="AC61" i="18" s="1"/>
  <c r="S62" i="18"/>
  <c r="U62" i="18"/>
  <c r="V62" i="18" s="1"/>
  <c r="Z62" i="18" s="1"/>
  <c r="S63" i="18"/>
  <c r="U63" i="18"/>
  <c r="V63" i="18" s="1"/>
  <c r="Z63" i="18" s="1"/>
  <c r="S64" i="18"/>
  <c r="U64" i="18"/>
  <c r="V64" i="18" s="1"/>
  <c r="Z64" i="18" s="1"/>
  <c r="AA64" i="18" s="1"/>
  <c r="S65" i="18"/>
  <c r="U65" i="18"/>
  <c r="V65" i="18" s="1"/>
  <c r="Z65" i="18" s="1"/>
  <c r="S66" i="18"/>
  <c r="U66" i="18"/>
  <c r="V66" i="18" s="1"/>
  <c r="Z66" i="18" s="1"/>
  <c r="S67" i="18"/>
  <c r="U67" i="18"/>
  <c r="V67" i="18" s="1"/>
  <c r="Z67" i="18" s="1"/>
  <c r="AA67" i="18" s="1"/>
  <c r="S68" i="18"/>
  <c r="U68" i="18"/>
  <c r="V68" i="18" s="1"/>
  <c r="Z68" i="18" s="1"/>
  <c r="S69" i="18"/>
  <c r="U69" i="18"/>
  <c r="V69" i="18" s="1"/>
  <c r="Z69" i="18" s="1"/>
  <c r="AA69" i="18" s="1"/>
  <c r="S70" i="18"/>
  <c r="U70" i="18"/>
  <c r="V70" i="18" s="1"/>
  <c r="Z70" i="18" s="1"/>
  <c r="S71" i="18"/>
  <c r="U71" i="18"/>
  <c r="V71" i="18" s="1"/>
  <c r="Z71" i="18" s="1"/>
  <c r="S72" i="18"/>
  <c r="U72" i="18"/>
  <c r="V72" i="18" s="1"/>
  <c r="Z72" i="18" s="1"/>
  <c r="AA72" i="18" s="1"/>
  <c r="S73" i="18"/>
  <c r="U73" i="18"/>
  <c r="V73" i="18" s="1"/>
  <c r="Z73" i="18" s="1"/>
  <c r="S74" i="18"/>
  <c r="U74" i="18"/>
  <c r="V74" i="18" s="1"/>
  <c r="Z74" i="18" s="1"/>
  <c r="S75" i="18"/>
  <c r="U75" i="18"/>
  <c r="V75" i="18" s="1"/>
  <c r="Z75" i="18" s="1"/>
  <c r="AA75" i="18" s="1"/>
  <c r="S76" i="18"/>
  <c r="U76" i="18"/>
  <c r="V76" i="18" s="1"/>
  <c r="Z76" i="18" s="1"/>
  <c r="S77" i="18"/>
  <c r="U77" i="18"/>
  <c r="V77" i="18" s="1"/>
  <c r="Z77" i="18" s="1"/>
  <c r="AA77" i="18" s="1"/>
  <c r="S78" i="18"/>
  <c r="U78" i="18"/>
  <c r="V78" i="18" s="1"/>
  <c r="Z78" i="18" s="1"/>
  <c r="S79" i="18"/>
  <c r="U79" i="18"/>
  <c r="V79" i="18" s="1"/>
  <c r="Z79" i="18" s="1"/>
  <c r="S80" i="18"/>
  <c r="U80" i="18"/>
  <c r="V80" i="18" s="1"/>
  <c r="Z80" i="18" s="1"/>
  <c r="AA80" i="18" s="1"/>
  <c r="S81" i="18"/>
  <c r="U81" i="18"/>
  <c r="V81" i="18" s="1"/>
  <c r="Z81" i="18" s="1"/>
  <c r="S82" i="18"/>
  <c r="U82" i="18"/>
  <c r="V82" i="18" s="1"/>
  <c r="Z82" i="18" s="1"/>
  <c r="S83" i="18"/>
  <c r="U83" i="18"/>
  <c r="V83" i="18" s="1"/>
  <c r="Z83" i="18" s="1"/>
  <c r="AA83" i="18" s="1"/>
  <c r="AB83" i="18" s="1"/>
  <c r="AC83" i="18" s="1"/>
  <c r="S84" i="18"/>
  <c r="U84" i="18"/>
  <c r="V84" i="18" s="1"/>
  <c r="Z84" i="18" s="1"/>
  <c r="S85" i="18"/>
  <c r="U85" i="18"/>
  <c r="V85" i="18" s="1"/>
  <c r="Z85" i="18" s="1"/>
  <c r="S86" i="18"/>
  <c r="U86" i="18"/>
  <c r="V86" i="18" s="1"/>
  <c r="Z86" i="18" s="1"/>
  <c r="S87" i="18"/>
  <c r="U87" i="18"/>
  <c r="V87" i="18" s="1"/>
  <c r="Z87" i="18" s="1"/>
  <c r="S88" i="18"/>
  <c r="U88" i="18"/>
  <c r="V88" i="18" s="1"/>
  <c r="Z88" i="18" s="1"/>
  <c r="AA88" i="18" s="1"/>
  <c r="S89" i="18"/>
  <c r="U89" i="18"/>
  <c r="V89" i="18" s="1"/>
  <c r="Z89" i="18" s="1"/>
  <c r="S90" i="18"/>
  <c r="U90" i="18"/>
  <c r="V90" i="18" s="1"/>
  <c r="Z90" i="18" s="1"/>
  <c r="S91" i="18"/>
  <c r="U91" i="18"/>
  <c r="V91" i="18" s="1"/>
  <c r="Z91" i="18" s="1"/>
  <c r="S92" i="18"/>
  <c r="U92" i="18"/>
  <c r="V92" i="18" s="1"/>
  <c r="Z92" i="18" s="1"/>
  <c r="S93" i="18"/>
  <c r="U93" i="18"/>
  <c r="V93" i="18" s="1"/>
  <c r="Z93" i="18" s="1"/>
  <c r="S94" i="18"/>
  <c r="U94" i="18"/>
  <c r="V94" i="18" s="1"/>
  <c r="Z94" i="18" s="1"/>
  <c r="S95" i="18"/>
  <c r="U95" i="18"/>
  <c r="V95" i="18" s="1"/>
  <c r="Z95" i="18" s="1"/>
  <c r="S96" i="18"/>
  <c r="U96" i="18"/>
  <c r="V96" i="18" s="1"/>
  <c r="Z96" i="18" s="1"/>
  <c r="S97" i="18"/>
  <c r="U97" i="18"/>
  <c r="V97" i="18" s="1"/>
  <c r="Z97" i="18" s="1"/>
  <c r="S98" i="18"/>
  <c r="U98" i="18"/>
  <c r="V98" i="18" s="1"/>
  <c r="Z98" i="18" s="1"/>
  <c r="S99" i="18"/>
  <c r="U99" i="18"/>
  <c r="V99" i="18" s="1"/>
  <c r="Z99" i="18" s="1"/>
  <c r="AA99" i="18" s="1"/>
  <c r="S100" i="18"/>
  <c r="U100" i="18"/>
  <c r="V100" i="18" s="1"/>
  <c r="Z100" i="18" s="1"/>
  <c r="S101" i="18"/>
  <c r="U101" i="18"/>
  <c r="V101" i="18" s="1"/>
  <c r="Z101" i="18" s="1"/>
  <c r="S102" i="18"/>
  <c r="U102" i="18"/>
  <c r="V102" i="18" s="1"/>
  <c r="Z102" i="18" s="1"/>
  <c r="S103" i="18"/>
  <c r="U103" i="18"/>
  <c r="V103" i="18" s="1"/>
  <c r="Z103" i="18" s="1"/>
  <c r="S104" i="18"/>
  <c r="U104" i="18"/>
  <c r="V104" i="18" s="1"/>
  <c r="Z104" i="18" s="1"/>
  <c r="S105" i="18"/>
  <c r="U105" i="18"/>
  <c r="V105" i="18" s="1"/>
  <c r="Z105" i="18" s="1"/>
  <c r="S106" i="18"/>
  <c r="U106" i="18"/>
  <c r="V106" i="18" s="1"/>
  <c r="Z106" i="18" s="1"/>
  <c r="S107" i="18"/>
  <c r="U107" i="18"/>
  <c r="V107" i="18" s="1"/>
  <c r="Z107" i="18" s="1"/>
  <c r="S108" i="18"/>
  <c r="U108" i="18"/>
  <c r="V108" i="18" s="1"/>
  <c r="Z108" i="18" s="1"/>
  <c r="S109" i="18"/>
  <c r="U109" i="18"/>
  <c r="V109" i="18" s="1"/>
  <c r="Z109" i="18" s="1"/>
  <c r="AA109" i="18" s="1"/>
  <c r="S110" i="18"/>
  <c r="U110" i="18"/>
  <c r="V110" i="18" s="1"/>
  <c r="Z110" i="18" s="1"/>
  <c r="S111" i="18"/>
  <c r="U111" i="18"/>
  <c r="V111" i="18" s="1"/>
  <c r="Z111" i="18" s="1"/>
  <c r="S112" i="18"/>
  <c r="U112" i="18"/>
  <c r="V112" i="18" s="1"/>
  <c r="Z112" i="18" s="1"/>
  <c r="S113" i="18"/>
  <c r="U113" i="18"/>
  <c r="V113" i="18" s="1"/>
  <c r="Z113" i="18" s="1"/>
  <c r="S114" i="18"/>
  <c r="U114" i="18"/>
  <c r="V114" i="18" s="1"/>
  <c r="Z114" i="18" s="1"/>
  <c r="S115" i="18"/>
  <c r="U115" i="18"/>
  <c r="V115" i="18" s="1"/>
  <c r="Z115" i="18" s="1"/>
  <c r="S116" i="18"/>
  <c r="U116" i="18"/>
  <c r="V116" i="18" s="1"/>
  <c r="Z116" i="18" s="1"/>
  <c r="S117" i="18"/>
  <c r="U117" i="18"/>
  <c r="V117" i="18" s="1"/>
  <c r="Z117" i="18" s="1"/>
  <c r="S118" i="18"/>
  <c r="U118" i="18"/>
  <c r="V118" i="18" s="1"/>
  <c r="Z118" i="18" s="1"/>
  <c r="S119" i="18"/>
  <c r="U119" i="18"/>
  <c r="V119" i="18" s="1"/>
  <c r="Z119" i="18" s="1"/>
  <c r="S120" i="18"/>
  <c r="U120" i="18"/>
  <c r="V120" i="18" s="1"/>
  <c r="Z120" i="18" s="1"/>
  <c r="AA120" i="18" s="1"/>
  <c r="S121" i="18"/>
  <c r="U121" i="18"/>
  <c r="V121" i="18" s="1"/>
  <c r="Z121" i="18" s="1"/>
  <c r="S122" i="18"/>
  <c r="U122" i="18"/>
  <c r="V122" i="18" s="1"/>
  <c r="Z122" i="18" s="1"/>
  <c r="S123" i="18"/>
  <c r="U123" i="18"/>
  <c r="V123" i="18" s="1"/>
  <c r="Z123" i="18" s="1"/>
  <c r="S124" i="18"/>
  <c r="U124" i="18"/>
  <c r="V124" i="18" s="1"/>
  <c r="Z124" i="18" s="1"/>
  <c r="S125" i="18"/>
  <c r="U125" i="18"/>
  <c r="V125" i="18" s="1"/>
  <c r="Z125" i="18" s="1"/>
  <c r="S126" i="18"/>
  <c r="U126" i="18"/>
  <c r="V126" i="18" s="1"/>
  <c r="Z126" i="18" s="1"/>
  <c r="S127" i="18"/>
  <c r="U127" i="18"/>
  <c r="V127" i="18" s="1"/>
  <c r="Z127" i="18" s="1"/>
  <c r="S128" i="18"/>
  <c r="U128" i="18"/>
  <c r="V128" i="18" s="1"/>
  <c r="Z128" i="18" s="1"/>
  <c r="S129" i="18"/>
  <c r="U129" i="18"/>
  <c r="V129" i="18" s="1"/>
  <c r="Z129" i="18" s="1"/>
  <c r="S130" i="18"/>
  <c r="U130" i="18"/>
  <c r="V130" i="18" s="1"/>
  <c r="Z130" i="18" s="1"/>
  <c r="S131" i="18"/>
  <c r="U131" i="18"/>
  <c r="V131" i="18" s="1"/>
  <c r="Z131" i="18" s="1"/>
  <c r="AA131" i="18" s="1"/>
  <c r="S132" i="18"/>
  <c r="U132" i="18"/>
  <c r="V132" i="18" s="1"/>
  <c r="Z132" i="18" s="1"/>
  <c r="S133" i="18"/>
  <c r="U133" i="18"/>
  <c r="V133" i="18" s="1"/>
  <c r="Z133" i="18" s="1"/>
  <c r="S134" i="18"/>
  <c r="U134" i="18"/>
  <c r="V134" i="18" s="1"/>
  <c r="Z134" i="18" s="1"/>
  <c r="S135" i="18"/>
  <c r="U135" i="18"/>
  <c r="V135" i="18" s="1"/>
  <c r="Z135" i="18" s="1"/>
  <c r="S136" i="18"/>
  <c r="U136" i="18"/>
  <c r="V136" i="18" s="1"/>
  <c r="Z136" i="18" s="1"/>
  <c r="S137" i="18"/>
  <c r="U137" i="18"/>
  <c r="V137" i="18" s="1"/>
  <c r="Z137" i="18" s="1"/>
  <c r="S138" i="18"/>
  <c r="U138" i="18"/>
  <c r="V138" i="18" s="1"/>
  <c r="Z138" i="18" s="1"/>
  <c r="S139" i="18"/>
  <c r="U139" i="18"/>
  <c r="V139" i="18" s="1"/>
  <c r="Z139" i="18" s="1"/>
  <c r="S140" i="18"/>
  <c r="U140" i="18"/>
  <c r="V140" i="18" s="1"/>
  <c r="Z140" i="18" s="1"/>
  <c r="S141" i="18"/>
  <c r="U141" i="18"/>
  <c r="V141" i="18" s="1"/>
  <c r="Z141" i="18" s="1"/>
  <c r="S142" i="18"/>
  <c r="U142" i="18"/>
  <c r="V142" i="18" s="1"/>
  <c r="Z142" i="18" s="1"/>
  <c r="S143" i="18"/>
  <c r="U143" i="18"/>
  <c r="V143" i="18" s="1"/>
  <c r="Z143" i="18" s="1"/>
  <c r="S144" i="18"/>
  <c r="U144" i="18"/>
  <c r="V144" i="18" s="1"/>
  <c r="Z144" i="18" s="1"/>
  <c r="S145" i="18"/>
  <c r="U145" i="18"/>
  <c r="V145" i="18" s="1"/>
  <c r="Z145" i="18" s="1"/>
  <c r="S146" i="18"/>
  <c r="U146" i="18"/>
  <c r="V146" i="18" s="1"/>
  <c r="Z146" i="18" s="1"/>
  <c r="S147" i="18"/>
  <c r="U147" i="18"/>
  <c r="V147" i="18" s="1"/>
  <c r="Z147" i="18" s="1"/>
  <c r="S148" i="18"/>
  <c r="U148" i="18"/>
  <c r="V148" i="18" s="1"/>
  <c r="Z148" i="18" s="1"/>
  <c r="S149" i="18"/>
  <c r="U149" i="18"/>
  <c r="V149" i="18" s="1"/>
  <c r="Z149" i="18" s="1"/>
  <c r="AA149" i="18" s="1"/>
  <c r="S150" i="18"/>
  <c r="U150" i="18"/>
  <c r="V150" i="18" s="1"/>
  <c r="Z150" i="18" s="1"/>
  <c r="S151" i="18"/>
  <c r="U151" i="18"/>
  <c r="V151" i="18" s="1"/>
  <c r="Z151" i="18" s="1"/>
  <c r="S152" i="18"/>
  <c r="U152" i="18"/>
  <c r="V152" i="18" s="1"/>
  <c r="Z152" i="18" s="1"/>
  <c r="AA152" i="18" s="1"/>
  <c r="S153" i="18"/>
  <c r="U153" i="18"/>
  <c r="V153" i="18" s="1"/>
  <c r="Z153" i="18" s="1"/>
  <c r="S154" i="18"/>
  <c r="U154" i="18"/>
  <c r="V154" i="18" s="1"/>
  <c r="Z154" i="18" s="1"/>
  <c r="S155" i="18"/>
  <c r="U155" i="18"/>
  <c r="V155" i="18" s="1"/>
  <c r="Z155" i="18" s="1"/>
  <c r="S24" i="18"/>
  <c r="U24" i="18" s="1"/>
  <c r="V24" i="18" s="1"/>
  <c r="AE24" i="18"/>
  <c r="W24" i="18"/>
  <c r="S25" i="18"/>
  <c r="U25" i="18"/>
  <c r="V25" i="18" s="1"/>
  <c r="AE25" i="18"/>
  <c r="W25" i="18"/>
  <c r="S26" i="18"/>
  <c r="U26" i="18"/>
  <c r="V26" i="18" s="1"/>
  <c r="X26" i="18" s="1"/>
  <c r="AE26" i="18"/>
  <c r="W26" i="18"/>
  <c r="S23" i="18"/>
  <c r="U23" i="18"/>
  <c r="V23" i="18" s="1"/>
  <c r="AE23" i="18"/>
  <c r="W23" i="18" s="1"/>
  <c r="AI33" i="18"/>
  <c r="P30" i="18"/>
  <c r="S196" i="18"/>
  <c r="S197" i="18"/>
  <c r="U197" i="18" s="1"/>
  <c r="V197" i="18" s="1"/>
  <c r="S198" i="18"/>
  <c r="S199" i="18"/>
  <c r="U199" i="18" s="1"/>
  <c r="V199" i="18" s="1"/>
  <c r="S200" i="18"/>
  <c r="U200" i="18" s="1"/>
  <c r="V200" i="18" s="1"/>
  <c r="S24" i="31"/>
  <c r="U24" i="31" s="1"/>
  <c r="V24" i="31" s="1"/>
  <c r="Z24" i="31" s="1"/>
  <c r="AA24" i="31" s="1"/>
  <c r="S25" i="31"/>
  <c r="S26" i="31"/>
  <c r="U26" i="31" s="1"/>
  <c r="V26" i="31" s="1"/>
  <c r="Z26" i="31" s="1"/>
  <c r="S27" i="31"/>
  <c r="U27" i="31"/>
  <c r="V27" i="31" s="1"/>
  <c r="Z27" i="31" s="1"/>
  <c r="S28" i="31"/>
  <c r="U28" i="31" s="1"/>
  <c r="V28" i="31" s="1"/>
  <c r="Z28" i="31" s="1"/>
  <c r="AA28" i="31" s="1"/>
  <c r="S29" i="31"/>
  <c r="S30" i="31"/>
  <c r="U30" i="31" s="1"/>
  <c r="V30" i="31" s="1"/>
  <c r="Z30" i="31" s="1"/>
  <c r="S31" i="31"/>
  <c r="U31" i="31"/>
  <c r="V31" i="31" s="1"/>
  <c r="Z31" i="31" s="1"/>
  <c r="S32" i="31"/>
  <c r="U32" i="31" s="1"/>
  <c r="V32" i="31" s="1"/>
  <c r="Z32" i="31" s="1"/>
  <c r="AA32" i="31" s="1"/>
  <c r="S33" i="31"/>
  <c r="S34" i="31"/>
  <c r="U34" i="31" s="1"/>
  <c r="V34" i="31" s="1"/>
  <c r="Z34" i="31" s="1"/>
  <c r="S35" i="31"/>
  <c r="U35" i="31"/>
  <c r="V35" i="31" s="1"/>
  <c r="Z35" i="31" s="1"/>
  <c r="S36" i="31"/>
  <c r="U36" i="31" s="1"/>
  <c r="V36" i="31" s="1"/>
  <c r="Z36" i="31" s="1"/>
  <c r="AA36" i="31" s="1"/>
  <c r="S37" i="31"/>
  <c r="S38" i="31"/>
  <c r="U38" i="31" s="1"/>
  <c r="V38" i="31" s="1"/>
  <c r="Z38" i="31" s="1"/>
  <c r="S39" i="31"/>
  <c r="U39" i="31"/>
  <c r="V39" i="31" s="1"/>
  <c r="Z39" i="31" s="1"/>
  <c r="S40" i="31"/>
  <c r="U40" i="31" s="1"/>
  <c r="V40" i="31" s="1"/>
  <c r="Z40" i="31" s="1"/>
  <c r="AA40" i="31" s="1"/>
  <c r="S41" i="31"/>
  <c r="S42" i="31"/>
  <c r="U42" i="31" s="1"/>
  <c r="V42" i="31" s="1"/>
  <c r="Z42" i="31" s="1"/>
  <c r="S43" i="31"/>
  <c r="U43" i="31"/>
  <c r="V43" i="31" s="1"/>
  <c r="Z43" i="31" s="1"/>
  <c r="S44" i="31"/>
  <c r="U44" i="31" s="1"/>
  <c r="V44" i="31" s="1"/>
  <c r="Z44" i="31" s="1"/>
  <c r="AA44" i="31" s="1"/>
  <c r="S45" i="31"/>
  <c r="S46" i="31"/>
  <c r="U46" i="31" s="1"/>
  <c r="V46" i="31" s="1"/>
  <c r="Z46" i="31" s="1"/>
  <c r="S47" i="31"/>
  <c r="U47" i="31"/>
  <c r="V47" i="31" s="1"/>
  <c r="Z47" i="31" s="1"/>
  <c r="S48" i="31"/>
  <c r="U48" i="31" s="1"/>
  <c r="V48" i="31" s="1"/>
  <c r="Z48" i="31" s="1"/>
  <c r="AA48" i="31" s="1"/>
  <c r="S49" i="31"/>
  <c r="S50" i="31"/>
  <c r="U50" i="31" s="1"/>
  <c r="V50" i="31" s="1"/>
  <c r="Z50" i="31" s="1"/>
  <c r="S51" i="31"/>
  <c r="U51" i="31"/>
  <c r="V51" i="31" s="1"/>
  <c r="Z51" i="31" s="1"/>
  <c r="S52" i="31"/>
  <c r="U52" i="31" s="1"/>
  <c r="V52" i="31" s="1"/>
  <c r="Z52" i="31" s="1"/>
  <c r="AA52" i="31" s="1"/>
  <c r="S53" i="31"/>
  <c r="S54" i="31"/>
  <c r="U54" i="31" s="1"/>
  <c r="V54" i="31" s="1"/>
  <c r="Z54" i="31" s="1"/>
  <c r="S55" i="31"/>
  <c r="U55" i="31"/>
  <c r="V55" i="31" s="1"/>
  <c r="Z55" i="31" s="1"/>
  <c r="S56" i="31"/>
  <c r="U56" i="31" s="1"/>
  <c r="V56" i="31" s="1"/>
  <c r="Z56" i="31" s="1"/>
  <c r="AA56" i="31" s="1"/>
  <c r="S57" i="31"/>
  <c r="S58" i="31"/>
  <c r="U58" i="31" s="1"/>
  <c r="V58" i="31" s="1"/>
  <c r="Z58" i="31" s="1"/>
  <c r="S59" i="31"/>
  <c r="U59" i="31"/>
  <c r="V59" i="31" s="1"/>
  <c r="Z59" i="31" s="1"/>
  <c r="S60" i="31"/>
  <c r="U60" i="31" s="1"/>
  <c r="V60" i="31" s="1"/>
  <c r="Z60" i="31" s="1"/>
  <c r="AA60" i="31" s="1"/>
  <c r="S61" i="31"/>
  <c r="U61" i="31"/>
  <c r="V61" i="31" s="1"/>
  <c r="Z61" i="31" s="1"/>
  <c r="S62" i="31"/>
  <c r="U62" i="31" s="1"/>
  <c r="V62" i="31" s="1"/>
  <c r="Z62" i="31" s="1"/>
  <c r="S63" i="31"/>
  <c r="U63" i="31" s="1"/>
  <c r="V63" i="31" s="1"/>
  <c r="Z63" i="31" s="1"/>
  <c r="X22" i="31"/>
  <c r="S23" i="31"/>
  <c r="U23" i="31"/>
  <c r="V23" i="31" s="1"/>
  <c r="Z23" i="31" s="1"/>
  <c r="P22" i="31"/>
  <c r="T63" i="31"/>
  <c r="AE63" i="31"/>
  <c r="W63" i="31" s="1"/>
  <c r="Y63" i="31"/>
  <c r="S77" i="31"/>
  <c r="S76" i="31"/>
  <c r="S75" i="31"/>
  <c r="S74" i="31"/>
  <c r="S73" i="31"/>
  <c r="S72" i="31"/>
  <c r="AF70" i="31"/>
  <c r="AB70" i="31"/>
  <c r="AA70" i="31"/>
  <c r="Z70" i="31"/>
  <c r="X70" i="31"/>
  <c r="T70" i="31"/>
  <c r="T69" i="31"/>
  <c r="AE68" i="31"/>
  <c r="S68" i="31"/>
  <c r="T68" i="31" s="1"/>
  <c r="U68" i="31"/>
  <c r="V68" i="31" s="1"/>
  <c r="AE67" i="31"/>
  <c r="W67" i="31" s="1"/>
  <c r="S67" i="31"/>
  <c r="P66" i="31"/>
  <c r="T66" i="31" s="1"/>
  <c r="T65" i="31"/>
  <c r="AE62" i="31"/>
  <c r="T62" i="31"/>
  <c r="AE61" i="31"/>
  <c r="W61" i="31" s="1"/>
  <c r="Y61" i="31"/>
  <c r="T61" i="31"/>
  <c r="AE60" i="31"/>
  <c r="T60" i="31"/>
  <c r="AE59" i="31"/>
  <c r="W59" i="31" s="1"/>
  <c r="Y59" i="31"/>
  <c r="T59" i="31"/>
  <c r="AE58" i="31"/>
  <c r="AE57" i="31"/>
  <c r="W57" i="31" s="1"/>
  <c r="Y57" i="31"/>
  <c r="AE56" i="31"/>
  <c r="T56" i="31"/>
  <c r="AE55" i="31"/>
  <c r="W55" i="31" s="1"/>
  <c r="Y55" i="31"/>
  <c r="T55" i="31"/>
  <c r="AE54" i="31"/>
  <c r="T54" i="31"/>
  <c r="AE53" i="31"/>
  <c r="W53" i="31" s="1"/>
  <c r="Y53" i="31"/>
  <c r="AE52" i="31"/>
  <c r="T52" i="31"/>
  <c r="AE51" i="31"/>
  <c r="W51" i="31" s="1"/>
  <c r="Y51" i="31"/>
  <c r="T51" i="31"/>
  <c r="AE50" i="31"/>
  <c r="AE49" i="31"/>
  <c r="W49" i="31" s="1"/>
  <c r="Y49" i="31"/>
  <c r="AE48" i="31"/>
  <c r="T48" i="31"/>
  <c r="AE47" i="31"/>
  <c r="W47" i="31" s="1"/>
  <c r="Y47" i="31"/>
  <c r="T47" i="31"/>
  <c r="AE46" i="31"/>
  <c r="T46" i="31"/>
  <c r="AE45" i="31"/>
  <c r="W45" i="31" s="1"/>
  <c r="Y45" i="31"/>
  <c r="AE44" i="31"/>
  <c r="T44" i="31"/>
  <c r="AE43" i="31"/>
  <c r="W43" i="31" s="1"/>
  <c r="Y43" i="31"/>
  <c r="T43" i="31"/>
  <c r="AE42" i="31"/>
  <c r="AE41" i="31"/>
  <c r="W41" i="31" s="1"/>
  <c r="Y41" i="31"/>
  <c r="AE40" i="31"/>
  <c r="T40" i="31"/>
  <c r="AE39" i="31"/>
  <c r="W39" i="31" s="1"/>
  <c r="Y39" i="31"/>
  <c r="T39" i="31"/>
  <c r="AE38" i="31"/>
  <c r="T38" i="31"/>
  <c r="AE37" i="31"/>
  <c r="W37" i="31" s="1"/>
  <c r="Y37" i="31"/>
  <c r="AE36" i="31"/>
  <c r="T36" i="31"/>
  <c r="AE35" i="31"/>
  <c r="W35" i="31" s="1"/>
  <c r="Y35" i="31"/>
  <c r="T35" i="31"/>
  <c r="AE34" i="31"/>
  <c r="AE33" i="31"/>
  <c r="W33" i="31" s="1"/>
  <c r="Y33" i="31"/>
  <c r="AE32" i="31"/>
  <c r="T32" i="31"/>
  <c r="AE31" i="31"/>
  <c r="W31" i="31" s="1"/>
  <c r="Y31" i="31"/>
  <c r="T31" i="31"/>
  <c r="AE30" i="31"/>
  <c r="T30" i="31"/>
  <c r="AE29" i="31"/>
  <c r="W29" i="31" s="1"/>
  <c r="Y29" i="31"/>
  <c r="AE28" i="31"/>
  <c r="T28" i="31"/>
  <c r="AE27" i="31"/>
  <c r="W27" i="31" s="1"/>
  <c r="Y27" i="31"/>
  <c r="T27" i="31"/>
  <c r="AE26" i="31"/>
  <c r="AE25" i="31"/>
  <c r="W25" i="31" s="1"/>
  <c r="Y25" i="31"/>
  <c r="AE24" i="31"/>
  <c r="T24" i="31"/>
  <c r="AE23" i="31"/>
  <c r="W23" i="31" s="1"/>
  <c r="Y23" i="31"/>
  <c r="T23" i="31"/>
  <c r="T22" i="31"/>
  <c r="T21" i="31"/>
  <c r="T20" i="31"/>
  <c r="T19" i="31"/>
  <c r="AE18" i="31"/>
  <c r="W18" i="31" s="1"/>
  <c r="S18" i="31"/>
  <c r="P17" i="31"/>
  <c r="T16" i="31"/>
  <c r="T15" i="31"/>
  <c r="T14" i="31"/>
  <c r="T13" i="31"/>
  <c r="T12" i="31"/>
  <c r="S228" i="30"/>
  <c r="S227" i="30"/>
  <c r="S226" i="30"/>
  <c r="S225" i="30"/>
  <c r="S224" i="30"/>
  <c r="S223" i="30"/>
  <c r="P211" i="30"/>
  <c r="T211" i="30" s="1"/>
  <c r="AF161" i="30"/>
  <c r="AF160" i="30"/>
  <c r="AF159" i="30"/>
  <c r="AF158" i="30"/>
  <c r="AF157" i="30"/>
  <c r="T32" i="30"/>
  <c r="T31" i="30"/>
  <c r="T30" i="30"/>
  <c r="T29" i="30"/>
  <c r="P25" i="30"/>
  <c r="T15" i="30"/>
  <c r="T14" i="30"/>
  <c r="T13" i="30"/>
  <c r="T12" i="30"/>
  <c r="AG13" i="29"/>
  <c r="AF13" i="29"/>
  <c r="AD13" i="29"/>
  <c r="AC13" i="29"/>
  <c r="AB13" i="29"/>
  <c r="AA13" i="29"/>
  <c r="Z13" i="29"/>
  <c r="X13" i="29"/>
  <c r="Q13" i="29"/>
  <c r="T17" i="28"/>
  <c r="T16" i="28"/>
  <c r="T15" i="28"/>
  <c r="T14" i="28"/>
  <c r="Q13" i="28"/>
  <c r="AE200" i="18"/>
  <c r="T200" i="18"/>
  <c r="AE199" i="18"/>
  <c r="T199" i="18"/>
  <c r="AE198" i="18"/>
  <c r="AE197" i="18"/>
  <c r="T197" i="18"/>
  <c r="AE196" i="18"/>
  <c r="S20" i="18"/>
  <c r="S19" i="18"/>
  <c r="U19" i="18" s="1"/>
  <c r="V19" i="18" s="1"/>
  <c r="AE19" i="18"/>
  <c r="W19" i="18"/>
  <c r="S18" i="18"/>
  <c r="U18" i="18" s="1"/>
  <c r="V18" i="18" s="1"/>
  <c r="AE18" i="18"/>
  <c r="S17" i="18"/>
  <c r="U17" i="18" s="1"/>
  <c r="V17" i="18" s="1"/>
  <c r="AE17" i="18"/>
  <c r="W17" i="18"/>
  <c r="S16" i="18"/>
  <c r="AE16" i="18"/>
  <c r="W16" i="18" s="1"/>
  <c r="Y232" i="18"/>
  <c r="Y235" i="18"/>
  <c r="Y236" i="18"/>
  <c r="Y237" i="18"/>
  <c r="Y240" i="18"/>
  <c r="T236" i="18"/>
  <c r="T233" i="18"/>
  <c r="T237" i="18"/>
  <c r="Y231" i="18"/>
  <c r="AE17" i="19"/>
  <c r="T17" i="19"/>
  <c r="AE16" i="19"/>
  <c r="Y16" i="19"/>
  <c r="T16" i="19"/>
  <c r="T15" i="19"/>
  <c r="Y17" i="19"/>
  <c r="Y14" i="19"/>
  <c r="T14" i="19"/>
  <c r="AE224" i="18"/>
  <c r="Y224" i="18" s="1"/>
  <c r="AE223" i="18"/>
  <c r="Y223" i="18" s="1"/>
  <c r="T222" i="18"/>
  <c r="T221" i="18"/>
  <c r="Y220" i="18"/>
  <c r="Y219" i="18"/>
  <c r="Y217" i="18"/>
  <c r="Y216" i="18"/>
  <c r="Y215" i="18"/>
  <c r="Y214" i="18"/>
  <c r="T214" i="18"/>
  <c r="Y212" i="18"/>
  <c r="Y210" i="18"/>
  <c r="T209" i="18"/>
  <c r="Y208" i="18"/>
  <c r="Y206" i="18"/>
  <c r="T223" i="18"/>
  <c r="T207" i="18"/>
  <c r="T211" i="18"/>
  <c r="T215" i="18"/>
  <c r="T219" i="18"/>
  <c r="T208" i="18"/>
  <c r="AE150" i="18"/>
  <c r="W150" i="18" s="1"/>
  <c r="AE123" i="18"/>
  <c r="W123" i="18" s="1"/>
  <c r="AE115" i="18"/>
  <c r="AE83" i="18"/>
  <c r="AE195" i="18"/>
  <c r="Y195" i="18" s="1"/>
  <c r="AE194" i="18"/>
  <c r="Y194" i="18" s="1"/>
  <c r="AE193" i="18"/>
  <c r="Y193" i="18" s="1"/>
  <c r="AE192" i="18"/>
  <c r="Y192" i="18" s="1"/>
  <c r="AE191" i="18"/>
  <c r="Y191" i="18" s="1"/>
  <c r="AE190" i="18"/>
  <c r="Y190" i="18" s="1"/>
  <c r="AE189" i="18"/>
  <c r="Y189" i="18" s="1"/>
  <c r="AE188" i="18"/>
  <c r="Y188" i="18" s="1"/>
  <c r="T188" i="18"/>
  <c r="AE187" i="18"/>
  <c r="Y187" i="18" s="1"/>
  <c r="Y186" i="18"/>
  <c r="Y184" i="18"/>
  <c r="T182" i="18"/>
  <c r="T180" i="18"/>
  <c r="Y176" i="18"/>
  <c r="Y173" i="18"/>
  <c r="T172" i="18"/>
  <c r="Y171" i="18"/>
  <c r="Y170" i="18"/>
  <c r="T170" i="18"/>
  <c r="Y168" i="18"/>
  <c r="Y167" i="18"/>
  <c r="T166" i="18"/>
  <c r="Y165" i="18"/>
  <c r="T164" i="18"/>
  <c r="Y162" i="18"/>
  <c r="T162" i="18"/>
  <c r="Y156" i="18"/>
  <c r="AE155" i="18"/>
  <c r="AE154" i="18"/>
  <c r="W154" i="18" s="1"/>
  <c r="T154" i="18"/>
  <c r="AE153" i="18"/>
  <c r="T153" i="18"/>
  <c r="AE152" i="18"/>
  <c r="W152" i="18" s="1"/>
  <c r="AE151" i="18"/>
  <c r="Y151" i="18" s="1"/>
  <c r="Y150" i="18"/>
  <c r="T150" i="18"/>
  <c r="AE149" i="18"/>
  <c r="W149" i="18" s="1"/>
  <c r="Y149" i="18"/>
  <c r="AE148" i="18"/>
  <c r="AE147" i="18"/>
  <c r="W147" i="18" s="1"/>
  <c r="AE146" i="18"/>
  <c r="W146" i="18"/>
  <c r="Y146" i="18"/>
  <c r="AE145" i="18"/>
  <c r="W145" i="18" s="1"/>
  <c r="AE144" i="18"/>
  <c r="W144" i="18"/>
  <c r="Y144" i="18"/>
  <c r="AE143" i="18"/>
  <c r="W143" i="18" s="1"/>
  <c r="AE142" i="18"/>
  <c r="W142" i="18"/>
  <c r="Y142" i="18"/>
  <c r="AE141" i="18"/>
  <c r="AE140" i="18"/>
  <c r="W140" i="18" s="1"/>
  <c r="AE139" i="18"/>
  <c r="Y139" i="18" s="1"/>
  <c r="AE138" i="18"/>
  <c r="W138" i="18" s="1"/>
  <c r="Y138" i="18"/>
  <c r="AE137" i="18"/>
  <c r="T137" i="18"/>
  <c r="AE136" i="18"/>
  <c r="Y136" i="18" s="1"/>
  <c r="W136" i="18"/>
  <c r="T136" i="18"/>
  <c r="AE135" i="18"/>
  <c r="W135" i="18" s="1"/>
  <c r="AE134" i="18"/>
  <c r="W134" i="18" s="1"/>
  <c r="Y134" i="18"/>
  <c r="AE133" i="18"/>
  <c r="Y133" i="18" s="1"/>
  <c r="W133" i="18"/>
  <c r="T133" i="18"/>
  <c r="AE132" i="18"/>
  <c r="W132" i="18" s="1"/>
  <c r="T132" i="18"/>
  <c r="AE131" i="18"/>
  <c r="W131" i="18" s="1"/>
  <c r="T131" i="18"/>
  <c r="AE130" i="18"/>
  <c r="W130" i="18" s="1"/>
  <c r="T130" i="18"/>
  <c r="AE129" i="18"/>
  <c r="Y129" i="18" s="1"/>
  <c r="AE128" i="18"/>
  <c r="W128" i="18" s="1"/>
  <c r="Y128" i="18"/>
  <c r="T128" i="18"/>
  <c r="AE127" i="18"/>
  <c r="Y127" i="18" s="1"/>
  <c r="T127" i="18"/>
  <c r="AE126" i="18"/>
  <c r="Y126" i="18" s="1"/>
  <c r="T126" i="18"/>
  <c r="AE125" i="18"/>
  <c r="Y125" i="18" s="1"/>
  <c r="T125" i="18"/>
  <c r="AE124" i="18"/>
  <c r="Y124" i="18" s="1"/>
  <c r="T124" i="18"/>
  <c r="Y123" i="18"/>
  <c r="T123" i="18"/>
  <c r="AE122" i="18"/>
  <c r="W122" i="18" s="1"/>
  <c r="T122" i="18"/>
  <c r="AE121" i="18"/>
  <c r="Y121" i="18" s="1"/>
  <c r="T121" i="18"/>
  <c r="AE120" i="18"/>
  <c r="W120" i="18" s="1"/>
  <c r="AE119" i="18"/>
  <c r="Y119" i="18" s="1"/>
  <c r="W119" i="18"/>
  <c r="AE118" i="18"/>
  <c r="W118" i="18" s="1"/>
  <c r="T118" i="18"/>
  <c r="AE117" i="18"/>
  <c r="W117" i="18" s="1"/>
  <c r="Y117" i="18"/>
  <c r="AE116" i="18"/>
  <c r="T116" i="18"/>
  <c r="T115" i="18"/>
  <c r="AE114" i="18"/>
  <c r="W114" i="18" s="1"/>
  <c r="T114" i="18"/>
  <c r="AE113" i="18"/>
  <c r="W113" i="18" s="1"/>
  <c r="Y113" i="18"/>
  <c r="AE112" i="18"/>
  <c r="W112" i="18" s="1"/>
  <c r="Y112" i="18"/>
  <c r="T112" i="18"/>
  <c r="AE111" i="18"/>
  <c r="Y111" i="18" s="1"/>
  <c r="T111" i="18"/>
  <c r="AE110" i="18"/>
  <c r="W110" i="18" s="1"/>
  <c r="T110" i="18"/>
  <c r="AE109" i="18"/>
  <c r="Y109" i="18" s="1"/>
  <c r="T109" i="18"/>
  <c r="AE108" i="18"/>
  <c r="Y108" i="18" s="1"/>
  <c r="T108" i="18"/>
  <c r="AE107" i="18"/>
  <c r="Y107" i="18" s="1"/>
  <c r="T107" i="18"/>
  <c r="AE106" i="18"/>
  <c r="Y106" i="18" s="1"/>
  <c r="T106" i="18"/>
  <c r="AE105" i="18"/>
  <c r="Y105" i="18" s="1"/>
  <c r="T105" i="18"/>
  <c r="AE104" i="18"/>
  <c r="AE103" i="18"/>
  <c r="W103" i="18" s="1"/>
  <c r="AE102" i="18"/>
  <c r="W102" i="18"/>
  <c r="Y102" i="18"/>
  <c r="AE101" i="18"/>
  <c r="T101" i="18"/>
  <c r="AE100" i="18"/>
  <c r="T100" i="18"/>
  <c r="AE99" i="18"/>
  <c r="T99" i="18"/>
  <c r="AE98" i="18"/>
  <c r="T98" i="18"/>
  <c r="AE97" i="18"/>
  <c r="Y97" i="18" s="1"/>
  <c r="W97" i="18"/>
  <c r="AE96" i="18"/>
  <c r="W96" i="18" s="1"/>
  <c r="T96" i="18"/>
  <c r="AE95" i="18"/>
  <c r="W95" i="18" s="1"/>
  <c r="Y95" i="18"/>
  <c r="T95" i="18"/>
  <c r="AE94" i="18"/>
  <c r="W94" i="18" s="1"/>
  <c r="T94" i="18"/>
  <c r="AE93" i="18"/>
  <c r="W93" i="18" s="1"/>
  <c r="T93" i="18"/>
  <c r="AE92" i="18"/>
  <c r="Y92" i="18" s="1"/>
  <c r="T92" i="18"/>
  <c r="AE91" i="18"/>
  <c r="AE90" i="18"/>
  <c r="T90" i="18"/>
  <c r="AE89" i="18"/>
  <c r="T89" i="18"/>
  <c r="AE88" i="18"/>
  <c r="T88" i="18"/>
  <c r="AE87" i="18"/>
  <c r="W87" i="18"/>
  <c r="AE86" i="18"/>
  <c r="Y86" i="18" s="1"/>
  <c r="W86" i="18"/>
  <c r="T86" i="18"/>
  <c r="AE85" i="18"/>
  <c r="W85" i="18" s="1"/>
  <c r="AE84" i="18"/>
  <c r="W84" i="18" s="1"/>
  <c r="Y84" i="18"/>
  <c r="T83" i="18"/>
  <c r="AE82" i="18"/>
  <c r="W82" i="18" s="1"/>
  <c r="AE81" i="18"/>
  <c r="T81" i="18"/>
  <c r="AE80" i="18"/>
  <c r="AE79" i="18"/>
  <c r="T79" i="18"/>
  <c r="AE78" i="18"/>
  <c r="W78" i="18" s="1"/>
  <c r="AE77" i="18"/>
  <c r="T77" i="18"/>
  <c r="AE76" i="18"/>
  <c r="W76" i="18"/>
  <c r="Y76" i="18"/>
  <c r="AE75" i="18"/>
  <c r="W75" i="18" s="1"/>
  <c r="T75" i="18"/>
  <c r="AE74" i="18"/>
  <c r="AE73" i="18"/>
  <c r="T73" i="18"/>
  <c r="AE72" i="18"/>
  <c r="AE71" i="18"/>
  <c r="W71" i="18" s="1"/>
  <c r="T71" i="18"/>
  <c r="AE70" i="18"/>
  <c r="AE69" i="18"/>
  <c r="T69" i="18"/>
  <c r="AE68" i="18"/>
  <c r="W68" i="18" s="1"/>
  <c r="Y68" i="18"/>
  <c r="T68" i="18"/>
  <c r="AE67" i="18"/>
  <c r="W67" i="18" s="1"/>
  <c r="T67" i="18"/>
  <c r="AE66" i="18"/>
  <c r="W66" i="18" s="1"/>
  <c r="AE65" i="18"/>
  <c r="T65" i="18"/>
  <c r="AE64" i="18"/>
  <c r="W64" i="18"/>
  <c r="AE63" i="18"/>
  <c r="Y63" i="18" s="1"/>
  <c r="W63" i="18"/>
  <c r="T63" i="18"/>
  <c r="AE62" i="18"/>
  <c r="Y62" i="18" s="1"/>
  <c r="W62" i="18"/>
  <c r="T62" i="18"/>
  <c r="AE61" i="18"/>
  <c r="Y61" i="18" s="1"/>
  <c r="W61" i="18"/>
  <c r="T61" i="18"/>
  <c r="AE60" i="18"/>
  <c r="Y60" i="18" s="1"/>
  <c r="W60" i="18"/>
  <c r="T60" i="18"/>
  <c r="AE59" i="18"/>
  <c r="Y59" i="18" s="1"/>
  <c r="W59" i="18"/>
  <c r="T59" i="18"/>
  <c r="AE58" i="18"/>
  <c r="W58" i="18"/>
  <c r="AE57" i="18"/>
  <c r="Y57" i="18" s="1"/>
  <c r="W57" i="18"/>
  <c r="AE56" i="18"/>
  <c r="Y56" i="18" s="1"/>
  <c r="T56" i="18"/>
  <c r="AE55" i="18"/>
  <c r="W55" i="18" s="1"/>
  <c r="AE54" i="18"/>
  <c r="T54" i="18"/>
  <c r="AE53" i="18"/>
  <c r="W53" i="18" s="1"/>
  <c r="T53" i="18"/>
  <c r="AE52" i="18"/>
  <c r="W52" i="18" s="1"/>
  <c r="Y52" i="18"/>
  <c r="AE51" i="18"/>
  <c r="T51" i="18"/>
  <c r="AE50" i="18"/>
  <c r="Y50" i="18" s="1"/>
  <c r="W50" i="18"/>
  <c r="AE49" i="18"/>
  <c r="W49" i="18" s="1"/>
  <c r="T49" i="18"/>
  <c r="AE48" i="18"/>
  <c r="W48" i="18" s="1"/>
  <c r="Y48" i="18"/>
  <c r="AE47" i="18"/>
  <c r="Y47" i="18" s="1"/>
  <c r="W47" i="18"/>
  <c r="T47" i="18"/>
  <c r="AE46" i="18"/>
  <c r="W46" i="18" s="1"/>
  <c r="AE45" i="18"/>
  <c r="W45" i="18" s="1"/>
  <c r="AE44" i="18"/>
  <c r="T44" i="18"/>
  <c r="AE43" i="18"/>
  <c r="W43" i="18" s="1"/>
  <c r="Y43" i="18"/>
  <c r="AE42" i="18"/>
  <c r="T42" i="18"/>
  <c r="AE41" i="18"/>
  <c r="Y41" i="18" s="1"/>
  <c r="W41" i="18"/>
  <c r="AE40" i="18"/>
  <c r="AE39" i="18"/>
  <c r="W39" i="18" s="1"/>
  <c r="T39" i="18"/>
  <c r="AE38" i="18"/>
  <c r="W38" i="18" s="1"/>
  <c r="AE37" i="18"/>
  <c r="W37" i="18" s="1"/>
  <c r="AE36" i="18"/>
  <c r="W36" i="18" s="1"/>
  <c r="Y36" i="18"/>
  <c r="AE35" i="18"/>
  <c r="W35" i="18" s="1"/>
  <c r="AE34" i="18"/>
  <c r="T34" i="18"/>
  <c r="AE33" i="18"/>
  <c r="Y33" i="18" s="1"/>
  <c r="W33" i="18"/>
  <c r="AE32" i="18"/>
  <c r="T32" i="18"/>
  <c r="AE31" i="18"/>
  <c r="W31" i="18" s="1"/>
  <c r="T31" i="18"/>
  <c r="Y26" i="18"/>
  <c r="Y25" i="18"/>
  <c r="Y24" i="18"/>
  <c r="T102" i="18"/>
  <c r="T152" i="18"/>
  <c r="T184" i="18"/>
  <c r="T139" i="18"/>
  <c r="T143" i="18"/>
  <c r="T174" i="18"/>
  <c r="T140" i="18"/>
  <c r="T144" i="18"/>
  <c r="T155" i="18"/>
  <c r="T160" i="18"/>
  <c r="T165" i="18"/>
  <c r="T173" i="18"/>
  <c r="T151" i="18"/>
  <c r="T163" i="18"/>
  <c r="T193" i="18"/>
  <c r="T141" i="18"/>
  <c r="T145" i="18"/>
  <c r="T148" i="18"/>
  <c r="T171" i="18"/>
  <c r="T181" i="18"/>
  <c r="T138" i="18"/>
  <c r="T142" i="18"/>
  <c r="T146" i="18"/>
  <c r="T157" i="18"/>
  <c r="T176" i="18"/>
  <c r="T191" i="18"/>
  <c r="T169" i="18"/>
  <c r="T185" i="18"/>
  <c r="T159" i="18"/>
  <c r="T167" i="18"/>
  <c r="T175" i="18"/>
  <c r="T183" i="18"/>
  <c r="T195" i="18"/>
  <c r="T23" i="18"/>
  <c r="T24" i="18"/>
  <c r="T25" i="18"/>
  <c r="T26" i="18"/>
  <c r="AE20" i="18"/>
  <c r="W20" i="18" s="1"/>
  <c r="Y20" i="18"/>
  <c r="Y19" i="18"/>
  <c r="T19" i="18"/>
  <c r="T18" i="18"/>
  <c r="Y17" i="18"/>
  <c r="Y16" i="18"/>
  <c r="P204" i="18"/>
  <c r="O12" i="24"/>
  <c r="R17" i="24"/>
  <c r="Q13" i="19"/>
  <c r="P15" i="18"/>
  <c r="T15" i="18" s="1"/>
  <c r="P22" i="18"/>
  <c r="T13" i="18"/>
  <c r="T14" i="18"/>
  <c r="T21" i="18"/>
  <c r="T27" i="18"/>
  <c r="T28" i="18"/>
  <c r="T29" i="18"/>
  <c r="T203" i="18"/>
  <c r="T229" i="18"/>
  <c r="S242" i="18"/>
  <c r="S243" i="18"/>
  <c r="S244" i="18"/>
  <c r="S245" i="18"/>
  <c r="S247" i="18"/>
  <c r="P230" i="18"/>
  <c r="T230" i="18" s="1"/>
  <c r="T30" i="18"/>
  <c r="T204" i="18"/>
  <c r="T22" i="18"/>
  <c r="T12" i="18"/>
  <c r="S246" i="18"/>
  <c r="AO258" i="6"/>
  <c r="AO43" i="6"/>
  <c r="AO244" i="6"/>
  <c r="AO241" i="6"/>
  <c r="AO279" i="14"/>
  <c r="AO295" i="14"/>
  <c r="AO57" i="14"/>
  <c r="AO19" i="14"/>
  <c r="AO164" i="12"/>
  <c r="AO40" i="12"/>
  <c r="AO19" i="12"/>
  <c r="AO167" i="10"/>
  <c r="AO42" i="10"/>
  <c r="AO35" i="10"/>
  <c r="AO19" i="10"/>
  <c r="AO264" i="6"/>
  <c r="AI242" i="6"/>
  <c r="AO220" i="6"/>
  <c r="AO198" i="6"/>
  <c r="AO193" i="6"/>
  <c r="AO184" i="6"/>
  <c r="AO48" i="6"/>
  <c r="AO23" i="6"/>
  <c r="AO76" i="11"/>
  <c r="AO52" i="11"/>
  <c r="AO34" i="11"/>
  <c r="AO320" i="7"/>
  <c r="AO313" i="7"/>
  <c r="AO246" i="7"/>
  <c r="AO243" i="7"/>
  <c r="AO160" i="7"/>
  <c r="AO85" i="7"/>
  <c r="AO34" i="7"/>
  <c r="AO256" i="4"/>
  <c r="AO236" i="4"/>
  <c r="AO230" i="4"/>
  <c r="AO43" i="4"/>
  <c r="AO32" i="4"/>
  <c r="AO24" i="4"/>
  <c r="AN278" i="5"/>
  <c r="AN208" i="5"/>
  <c r="AN63" i="5"/>
  <c r="AN30" i="5"/>
  <c r="AO20" i="6"/>
  <c r="AO19" i="6"/>
  <c r="AO18" i="6"/>
  <c r="AO17" i="6"/>
  <c r="AO16" i="6"/>
  <c r="T17" i="18"/>
  <c r="W34" i="18"/>
  <c r="Y34" i="18"/>
  <c r="T38" i="18"/>
  <c r="T46" i="18"/>
  <c r="Y49" i="18"/>
  <c r="W51" i="18"/>
  <c r="Y51" i="18"/>
  <c r="T55" i="18"/>
  <c r="T64" i="18"/>
  <c r="T85" i="18"/>
  <c r="T158" i="18"/>
  <c r="T35" i="18"/>
  <c r="Y38" i="18"/>
  <c r="T40" i="18"/>
  <c r="Y42" i="18"/>
  <c r="W42" i="18"/>
  <c r="W44" i="18"/>
  <c r="Y44" i="18"/>
  <c r="Y46" i="18"/>
  <c r="T48" i="18"/>
  <c r="T50" i="18"/>
  <c r="T52" i="18"/>
  <c r="T58" i="18"/>
  <c r="Y64" i="18"/>
  <c r="T66" i="18"/>
  <c r="W69" i="18"/>
  <c r="Y69" i="18"/>
  <c r="W73" i="18"/>
  <c r="Y73" i="18"/>
  <c r="Y75" i="18"/>
  <c r="W77" i="18"/>
  <c r="Y77" i="18"/>
  <c r="W81" i="18"/>
  <c r="Y81" i="18"/>
  <c r="T87" i="18"/>
  <c r="W90" i="18"/>
  <c r="Y90" i="18"/>
  <c r="T97" i="18"/>
  <c r="T117" i="18"/>
  <c r="W129" i="18"/>
  <c r="Y131" i="18"/>
  <c r="T43" i="18"/>
  <c r="T45" i="18"/>
  <c r="W56" i="18"/>
  <c r="Y58" i="18"/>
  <c r="Y66" i="18"/>
  <c r="T70" i="18"/>
  <c r="T72" i="18"/>
  <c r="T74" i="18"/>
  <c r="T76" i="18"/>
  <c r="T78" i="18"/>
  <c r="T80" i="18"/>
  <c r="T82" i="18"/>
  <c r="T84" i="18"/>
  <c r="Y87" i="18"/>
  <c r="T91" i="18"/>
  <c r="W101" i="18"/>
  <c r="Y101" i="18"/>
  <c r="T103" i="18"/>
  <c r="T113" i="18"/>
  <c r="T149" i="18"/>
  <c r="Y15" i="19"/>
  <c r="Y23" i="18"/>
  <c r="T57" i="18"/>
  <c r="T178" i="18"/>
  <c r="Y181" i="18"/>
  <c r="T190" i="18"/>
  <c r="W88" i="18"/>
  <c r="Y88" i="18"/>
  <c r="W92" i="18"/>
  <c r="W100" i="18"/>
  <c r="Y100" i="18"/>
  <c r="W116" i="18"/>
  <c r="Y116" i="18"/>
  <c r="T134" i="18"/>
  <c r="T135" i="18"/>
  <c r="Y137" i="18"/>
  <c r="W137" i="18"/>
  <c r="Y145" i="18"/>
  <c r="W151" i="18"/>
  <c r="T156" i="18"/>
  <c r="Y158" i="18"/>
  <c r="W106" i="18"/>
  <c r="T119" i="18"/>
  <c r="T120" i="18"/>
  <c r="W121" i="18"/>
  <c r="W124" i="18"/>
  <c r="W126" i="18"/>
  <c r="W139" i="18"/>
  <c r="T147" i="18"/>
  <c r="W148" i="18"/>
  <c r="Y148" i="18"/>
  <c r="Y157" i="18"/>
  <c r="Y185" i="18"/>
  <c r="T104" i="18"/>
  <c r="W105" i="18"/>
  <c r="Y110" i="18"/>
  <c r="T129" i="18"/>
  <c r="Y135" i="18"/>
  <c r="Y143" i="18"/>
  <c r="W155" i="18"/>
  <c r="Y155" i="18"/>
  <c r="Y178" i="18"/>
  <c r="Y207" i="18"/>
  <c r="T210" i="18"/>
  <c r="Y222" i="18"/>
  <c r="T205" i="18"/>
  <c r="Y218" i="18"/>
  <c r="Y221" i="18"/>
  <c r="Y160" i="18"/>
  <c r="Y163" i="18"/>
  <c r="Y169" i="18"/>
  <c r="Y175" i="18"/>
  <c r="T192" i="18"/>
  <c r="Y161" i="18"/>
  <c r="Y166" i="18"/>
  <c r="Y172" i="18"/>
  <c r="Y179" i="18"/>
  <c r="Y182" i="18"/>
  <c r="T216" i="18"/>
  <c r="Y205" i="18"/>
  <c r="T213" i="18"/>
  <c r="T217" i="18"/>
  <c r="T231" i="18"/>
  <c r="T239" i="18"/>
  <c r="T235" i="18"/>
  <c r="Y238" i="18"/>
  <c r="Y234" i="18"/>
  <c r="T238" i="18"/>
  <c r="T234" i="18"/>
  <c r="Y65" i="18" l="1"/>
  <c r="W65" i="18"/>
  <c r="W74" i="18"/>
  <c r="Y74" i="18"/>
  <c r="Y104" i="18"/>
  <c r="W104" i="18"/>
  <c r="T17" i="31"/>
  <c r="P11" i="31"/>
  <c r="T11" i="31" s="1"/>
  <c r="W24" i="31"/>
  <c r="Y24" i="31"/>
  <c r="W26" i="31"/>
  <c r="Y26" i="31"/>
  <c r="W40" i="31"/>
  <c r="Y40" i="31"/>
  <c r="W42" i="31"/>
  <c r="Y42" i="31"/>
  <c r="W56" i="31"/>
  <c r="Y56" i="31"/>
  <c r="W58" i="31"/>
  <c r="Y58" i="31"/>
  <c r="U53" i="31"/>
  <c r="V53" i="31" s="1"/>
  <c r="Z53" i="31" s="1"/>
  <c r="T53" i="31"/>
  <c r="U37" i="31"/>
  <c r="V37" i="31" s="1"/>
  <c r="Z37" i="31" s="1"/>
  <c r="AA37" i="31" s="1"/>
  <c r="AB37" i="31" s="1"/>
  <c r="T37" i="31"/>
  <c r="W111" i="18"/>
  <c r="W127" i="18"/>
  <c r="Y122" i="18"/>
  <c r="W109" i="18"/>
  <c r="Y130" i="18"/>
  <c r="Y85" i="18"/>
  <c r="Y71" i="18"/>
  <c r="W32" i="18"/>
  <c r="Y32" i="18"/>
  <c r="T37" i="18"/>
  <c r="Y72" i="18"/>
  <c r="W72" i="18"/>
  <c r="Y98" i="18"/>
  <c r="W98" i="18"/>
  <c r="Y114" i="18"/>
  <c r="W153" i="18"/>
  <c r="Y153" i="18"/>
  <c r="W83" i="18"/>
  <c r="Y83" i="18"/>
  <c r="Y18" i="31"/>
  <c r="W28" i="31"/>
  <c r="Y28" i="31"/>
  <c r="W30" i="31"/>
  <c r="Y30" i="31"/>
  <c r="T34" i="31"/>
  <c r="W44" i="31"/>
  <c r="Y44" i="31"/>
  <c r="W46" i="31"/>
  <c r="Y46" i="31"/>
  <c r="T50" i="31"/>
  <c r="W60" i="31"/>
  <c r="Y60" i="31"/>
  <c r="Y67" i="31"/>
  <c r="U49" i="31"/>
  <c r="V49" i="31" s="1"/>
  <c r="Z49" i="31" s="1"/>
  <c r="T49" i="31"/>
  <c r="U33" i="31"/>
  <c r="V33" i="31" s="1"/>
  <c r="Z33" i="31" s="1"/>
  <c r="T33" i="31"/>
  <c r="U196" i="18"/>
  <c r="V196" i="18" s="1"/>
  <c r="T196" i="18"/>
  <c r="U36" i="18"/>
  <c r="V36" i="18" s="1"/>
  <c r="Z36" i="18" s="1"/>
  <c r="AA36" i="18" s="1"/>
  <c r="T36" i="18"/>
  <c r="U33" i="18"/>
  <c r="V33" i="18" s="1"/>
  <c r="Z33" i="18" s="1"/>
  <c r="T33" i="18"/>
  <c r="T194" i="18"/>
  <c r="U194" i="18"/>
  <c r="U187" i="18"/>
  <c r="T187" i="18"/>
  <c r="W108" i="18"/>
  <c r="Y94" i="18"/>
  <c r="Y132" i="18"/>
  <c r="W54" i="18"/>
  <c r="Y54" i="18"/>
  <c r="W70" i="18"/>
  <c r="Y70" i="18"/>
  <c r="W79" i="18"/>
  <c r="Y79" i="18"/>
  <c r="W34" i="31"/>
  <c r="Y34" i="31"/>
  <c r="W50" i="31"/>
  <c r="Y50" i="31"/>
  <c r="W62" i="31"/>
  <c r="Y62" i="31"/>
  <c r="U45" i="31"/>
  <c r="V45" i="31" s="1"/>
  <c r="Z45" i="31" s="1"/>
  <c r="T45" i="31"/>
  <c r="U29" i="31"/>
  <c r="V29" i="31" s="1"/>
  <c r="Z29" i="31" s="1"/>
  <c r="T29" i="31"/>
  <c r="Y40" i="18"/>
  <c r="W40" i="18"/>
  <c r="W91" i="18"/>
  <c r="Y91" i="18"/>
  <c r="Y18" i="18"/>
  <c r="W18" i="18"/>
  <c r="U18" i="31"/>
  <c r="V18" i="31" s="1"/>
  <c r="T18" i="31"/>
  <c r="W32" i="31"/>
  <c r="Y32" i="31"/>
  <c r="W48" i="31"/>
  <c r="Y48" i="31"/>
  <c r="U67" i="31"/>
  <c r="V67" i="31" s="1"/>
  <c r="T67" i="31"/>
  <c r="W125" i="18"/>
  <c r="Y45" i="18"/>
  <c r="Y67" i="18"/>
  <c r="Y80" i="18"/>
  <c r="W80" i="18"/>
  <c r="Y89" i="18"/>
  <c r="W89" i="18"/>
  <c r="W99" i="18"/>
  <c r="Y99" i="18"/>
  <c r="U20" i="18"/>
  <c r="V20" i="18" s="1"/>
  <c r="Z20" i="18" s="1"/>
  <c r="T20" i="18"/>
  <c r="T26" i="31"/>
  <c r="W36" i="31"/>
  <c r="Y36" i="31"/>
  <c r="W38" i="31"/>
  <c r="Y38" i="31"/>
  <c r="T42" i="31"/>
  <c r="W52" i="31"/>
  <c r="Y52" i="31"/>
  <c r="W54" i="31"/>
  <c r="Y54" i="31"/>
  <c r="T58" i="31"/>
  <c r="U57" i="31"/>
  <c r="V57" i="31" s="1"/>
  <c r="Z57" i="31" s="1"/>
  <c r="AA57" i="31" s="1"/>
  <c r="T57" i="31"/>
  <c r="U41" i="31"/>
  <c r="V41" i="31" s="1"/>
  <c r="Z41" i="31" s="1"/>
  <c r="T41" i="31"/>
  <c r="U25" i="31"/>
  <c r="V25" i="31" s="1"/>
  <c r="Z25" i="31" s="1"/>
  <c r="Z22" i="31" s="1"/>
  <c r="T25" i="31"/>
  <c r="U41" i="18"/>
  <c r="V41" i="18" s="1"/>
  <c r="Z41" i="18" s="1"/>
  <c r="T41" i="18"/>
  <c r="T189" i="18"/>
  <c r="T161" i="18"/>
  <c r="Y159" i="18"/>
  <c r="Y164" i="18"/>
  <c r="Y177" i="18"/>
  <c r="Y183" i="18"/>
  <c r="T212" i="18"/>
  <c r="T206" i="18"/>
  <c r="Y209" i="18"/>
  <c r="Y213" i="18"/>
  <c r="T220" i="18"/>
  <c r="T240" i="18"/>
  <c r="Y239" i="18"/>
  <c r="Y233" i="18"/>
  <c r="U177" i="18"/>
  <c r="T179" i="18"/>
  <c r="T168" i="18"/>
  <c r="Y174" i="18"/>
  <c r="Y180" i="18"/>
  <c r="T186" i="18"/>
  <c r="Y211" i="18"/>
  <c r="T218" i="18"/>
  <c r="T224" i="18"/>
  <c r="T232" i="18"/>
  <c r="X14" i="28"/>
  <c r="T190" i="30"/>
  <c r="T19" i="30"/>
  <c r="T92" i="30"/>
  <c r="T214" i="30"/>
  <c r="T218" i="30"/>
  <c r="T186" i="30"/>
  <c r="T160" i="30"/>
  <c r="T36" i="30"/>
  <c r="T195" i="30"/>
  <c r="T181" i="30"/>
  <c r="T48" i="30"/>
  <c r="T180" i="30"/>
  <c r="T188" i="30"/>
  <c r="T212" i="30"/>
  <c r="T220" i="30"/>
  <c r="T184" i="30"/>
  <c r="T216" i="30"/>
  <c r="X184" i="18"/>
  <c r="X178" i="18"/>
  <c r="Z178" i="18" s="1"/>
  <c r="X168" i="18"/>
  <c r="X162" i="18"/>
  <c r="Z162" i="18" s="1"/>
  <c r="T163" i="30"/>
  <c r="T76" i="30"/>
  <c r="AA113" i="30"/>
  <c r="AB113" i="30" s="1"/>
  <c r="AA109" i="30"/>
  <c r="AB109" i="30" s="1"/>
  <c r="AA105" i="30"/>
  <c r="AA99" i="30"/>
  <c r="AA97" i="30"/>
  <c r="AB97" i="30" s="1"/>
  <c r="AC97" i="30" s="1"/>
  <c r="AA93" i="30"/>
  <c r="AB93" i="30" s="1"/>
  <c r="AC93" i="30" s="1"/>
  <c r="AA91" i="30"/>
  <c r="AB91" i="30" s="1"/>
  <c r="AA89" i="30"/>
  <c r="AA85" i="30"/>
  <c r="AB85" i="30" s="1"/>
  <c r="AC85" i="30" s="1"/>
  <c r="AA83" i="30"/>
  <c r="AB83" i="30" s="1"/>
  <c r="AA81" i="30"/>
  <c r="AB81" i="30" s="1"/>
  <c r="AC81" i="30" s="1"/>
  <c r="AA75" i="30"/>
  <c r="AA71" i="30"/>
  <c r="AB71" i="30" s="1"/>
  <c r="AC71" i="30" s="1"/>
  <c r="T40" i="30"/>
  <c r="T82" i="30"/>
  <c r="AA68" i="30"/>
  <c r="AA60" i="30"/>
  <c r="AB60" i="30" s="1"/>
  <c r="AA54" i="30"/>
  <c r="AB54" i="30" s="1"/>
  <c r="AA50" i="30"/>
  <c r="AB50" i="30" s="1"/>
  <c r="AC50" i="30" s="1"/>
  <c r="AA44" i="30"/>
  <c r="AA42" i="30"/>
  <c r="AB42" i="30" s="1"/>
  <c r="AC42" i="30" s="1"/>
  <c r="AA36" i="30"/>
  <c r="AB36" i="30" s="1"/>
  <c r="AA114" i="30"/>
  <c r="AB114" i="30" s="1"/>
  <c r="AC114" i="30" s="1"/>
  <c r="AA66" i="30"/>
  <c r="AB66" i="30" s="1"/>
  <c r="AA58" i="30"/>
  <c r="AB58" i="30" s="1"/>
  <c r="AC58" i="30" s="1"/>
  <c r="T62" i="30"/>
  <c r="T183" i="30"/>
  <c r="T60" i="30"/>
  <c r="T78" i="30"/>
  <c r="T98" i="30"/>
  <c r="T187" i="30"/>
  <c r="T44" i="30"/>
  <c r="T64" i="30"/>
  <c r="T88" i="30"/>
  <c r="T54" i="30"/>
  <c r="T68" i="30"/>
  <c r="T84" i="30"/>
  <c r="T102" i="30"/>
  <c r="X18" i="31"/>
  <c r="AC51" i="18"/>
  <c r="AD51" i="18" s="1"/>
  <c r="AG51" i="18" s="1"/>
  <c r="AB67" i="18"/>
  <c r="AC67" i="18" s="1"/>
  <c r="AD67" i="18" s="1"/>
  <c r="X186" i="18"/>
  <c r="Z186" i="18" s="1"/>
  <c r="X176" i="18"/>
  <c r="X170" i="18"/>
  <c r="Z170" i="18" s="1"/>
  <c r="X160" i="18"/>
  <c r="Z160" i="18" s="1"/>
  <c r="X23" i="18"/>
  <c r="AB69" i="18"/>
  <c r="AC69" i="18" s="1"/>
  <c r="AD69" i="18" s="1"/>
  <c r="X240" i="18"/>
  <c r="X239" i="18"/>
  <c r="X238" i="18"/>
  <c r="X237" i="18"/>
  <c r="Z237" i="18" s="1"/>
  <c r="X236" i="18"/>
  <c r="Z236" i="18" s="1"/>
  <c r="X235" i="18"/>
  <c r="X234" i="18"/>
  <c r="X233" i="18"/>
  <c r="Z233" i="18" s="1"/>
  <c r="X232" i="18"/>
  <c r="Z232" i="18" s="1"/>
  <c r="X231" i="18"/>
  <c r="AG228" i="18"/>
  <c r="X15" i="28"/>
  <c r="AA153" i="18"/>
  <c r="AB153" i="18" s="1"/>
  <c r="AA137" i="18"/>
  <c r="AB137" i="18" s="1"/>
  <c r="AC137" i="18" s="1"/>
  <c r="AA121" i="18"/>
  <c r="AB121" i="18" s="1"/>
  <c r="AA105" i="18"/>
  <c r="AB105" i="18" s="1"/>
  <c r="AA31" i="18"/>
  <c r="AB31" i="18" s="1"/>
  <c r="AC31" i="18" s="1"/>
  <c r="AA117" i="18"/>
  <c r="AB117" i="18" s="1"/>
  <c r="AC117" i="18" s="1"/>
  <c r="AD117" i="18" s="1"/>
  <c r="AA101" i="18"/>
  <c r="AB101" i="18" s="1"/>
  <c r="AC101" i="18" s="1"/>
  <c r="AA141" i="18"/>
  <c r="AB141" i="18" s="1"/>
  <c r="AC141" i="18" s="1"/>
  <c r="AD141" i="18" s="1"/>
  <c r="AF141" i="18" s="1"/>
  <c r="AA125" i="18"/>
  <c r="AB125" i="18" s="1"/>
  <c r="AC125" i="18" s="1"/>
  <c r="AA93" i="18"/>
  <c r="AB93" i="18" s="1"/>
  <c r="AC93" i="18" s="1"/>
  <c r="X19" i="18"/>
  <c r="Z19" i="18" s="1"/>
  <c r="AA85" i="18"/>
  <c r="AB85" i="18" s="1"/>
  <c r="AC85" i="18" s="1"/>
  <c r="AD85" i="18" s="1"/>
  <c r="AA53" i="18"/>
  <c r="AB53" i="18" s="1"/>
  <c r="AC53" i="18" s="1"/>
  <c r="AD53" i="18" s="1"/>
  <c r="X15" i="19"/>
  <c r="Z15" i="19" s="1"/>
  <c r="AA15" i="19" s="1"/>
  <c r="AB15" i="19" s="1"/>
  <c r="X14" i="19"/>
  <c r="Z14" i="19" s="1"/>
  <c r="AA14" i="19" s="1"/>
  <c r="X17" i="28"/>
  <c r="X180" i="18"/>
  <c r="X174" i="18"/>
  <c r="Z174" i="18" s="1"/>
  <c r="X164" i="18"/>
  <c r="X158" i="18"/>
  <c r="Z158" i="18" s="1"/>
  <c r="AG226" i="18"/>
  <c r="X25" i="18"/>
  <c r="X24" i="18"/>
  <c r="X182" i="18"/>
  <c r="Z182" i="18" s="1"/>
  <c r="X172" i="18"/>
  <c r="Z172" i="18" s="1"/>
  <c r="AA172" i="18" s="1"/>
  <c r="X166" i="18"/>
  <c r="Z166" i="18" s="1"/>
  <c r="X156" i="18"/>
  <c r="Z18" i="31"/>
  <c r="AA18" i="31" s="1"/>
  <c r="U16" i="18"/>
  <c r="V16" i="18" s="1"/>
  <c r="T16" i="18"/>
  <c r="AF225" i="18"/>
  <c r="AG225" i="18"/>
  <c r="U131" i="30"/>
  <c r="V131" i="30" s="1"/>
  <c r="T131" i="30"/>
  <c r="U117" i="30"/>
  <c r="V117" i="30" s="1"/>
  <c r="Z117" i="30" s="1"/>
  <c r="AA117" i="30" s="1"/>
  <c r="AB117" i="30" s="1"/>
  <c r="T117" i="30"/>
  <c r="Z14" i="28"/>
  <c r="Y55" i="18"/>
  <c r="Y31" i="18"/>
  <c r="Y37" i="18"/>
  <c r="Y39" i="18"/>
  <c r="Y53" i="18"/>
  <c r="Y93" i="18"/>
  <c r="Y96" i="18"/>
  <c r="Y103" i="18"/>
  <c r="Y141" i="18"/>
  <c r="W141" i="18"/>
  <c r="Y147" i="18"/>
  <c r="Y152" i="18"/>
  <c r="W115" i="18"/>
  <c r="Y115" i="18"/>
  <c r="X18" i="18"/>
  <c r="AA61" i="31"/>
  <c r="AB61" i="31" s="1"/>
  <c r="AA53" i="31"/>
  <c r="AB53" i="31" s="1"/>
  <c r="AA49" i="31"/>
  <c r="AB49" i="31" s="1"/>
  <c r="AC49" i="31" s="1"/>
  <c r="AA45" i="31"/>
  <c r="AB45" i="31" s="1"/>
  <c r="AA41" i="31"/>
  <c r="AA33" i="31"/>
  <c r="AB33" i="31" s="1"/>
  <c r="AC33" i="31" s="1"/>
  <c r="AA29" i="31"/>
  <c r="AB29" i="31" s="1"/>
  <c r="Z23" i="18"/>
  <c r="AA23" i="18" s="1"/>
  <c r="AB23" i="18" s="1"/>
  <c r="AB131" i="18"/>
  <c r="AC131" i="18" s="1"/>
  <c r="AB109" i="18"/>
  <c r="AB77" i="18"/>
  <c r="AC77" i="18" s="1"/>
  <c r="AB45" i="18"/>
  <c r="AC45" i="18" s="1"/>
  <c r="AA150" i="18"/>
  <c r="AA134" i="18"/>
  <c r="AA126" i="18"/>
  <c r="AA118" i="18"/>
  <c r="AA110" i="18"/>
  <c r="AB110" i="18" s="1"/>
  <c r="AA102" i="18"/>
  <c r="AA94" i="18"/>
  <c r="AB94" i="18" s="1"/>
  <c r="X17" i="18"/>
  <c r="AA20" i="18"/>
  <c r="AB20" i="18" s="1"/>
  <c r="AC20" i="18" s="1"/>
  <c r="AA142" i="18"/>
  <c r="AB142" i="18" s="1"/>
  <c r="AC142" i="18" s="1"/>
  <c r="W107" i="18"/>
  <c r="AO15" i="6"/>
  <c r="P11" i="18"/>
  <c r="T11" i="18" s="1"/>
  <c r="Y35" i="18"/>
  <c r="Y78" i="18"/>
  <c r="Y82" i="18"/>
  <c r="Y118" i="18"/>
  <c r="Y120" i="18"/>
  <c r="Y140" i="18"/>
  <c r="Y154" i="18"/>
  <c r="W68" i="31"/>
  <c r="X68" i="31" s="1"/>
  <c r="Y68" i="31"/>
  <c r="AA23" i="31"/>
  <c r="AA62" i="31"/>
  <c r="AB62" i="31" s="1"/>
  <c r="AA58" i="31"/>
  <c r="AA54" i="31"/>
  <c r="AA50" i="31"/>
  <c r="AA46" i="31"/>
  <c r="AB46" i="31" s="1"/>
  <c r="AA42" i="31"/>
  <c r="AA38" i="31"/>
  <c r="AA34" i="31"/>
  <c r="AA30" i="31"/>
  <c r="AB30" i="31" s="1"/>
  <c r="AA26" i="31"/>
  <c r="U198" i="18"/>
  <c r="T198" i="18"/>
  <c r="X199" i="18"/>
  <c r="Z25" i="18"/>
  <c r="AA151" i="18"/>
  <c r="AB151" i="18" s="1"/>
  <c r="AA148" i="18"/>
  <c r="AB148" i="18" s="1"/>
  <c r="AC148" i="18" s="1"/>
  <c r="AA143" i="18"/>
  <c r="AB143" i="18" s="1"/>
  <c r="AA140" i="18"/>
  <c r="AB140" i="18" s="1"/>
  <c r="AA135" i="18"/>
  <c r="AB135" i="18" s="1"/>
  <c r="AA132" i="18"/>
  <c r="AB132" i="18" s="1"/>
  <c r="AA127" i="18"/>
  <c r="AB127" i="18" s="1"/>
  <c r="AA124" i="18"/>
  <c r="AA119" i="18"/>
  <c r="AB119" i="18" s="1"/>
  <c r="AA116" i="18"/>
  <c r="AB116" i="18" s="1"/>
  <c r="AA111" i="18"/>
  <c r="AB111" i="18" s="1"/>
  <c r="AA108" i="18"/>
  <c r="AB108" i="18" s="1"/>
  <c r="AC108" i="18" s="1"/>
  <c r="AA103" i="18"/>
  <c r="AB103" i="18" s="1"/>
  <c r="AC103" i="18" s="1"/>
  <c r="AA100" i="18"/>
  <c r="AA95" i="18"/>
  <c r="AB95" i="18" s="1"/>
  <c r="AA92" i="18"/>
  <c r="AB92" i="18" s="1"/>
  <c r="V223" i="18"/>
  <c r="X223" i="18" s="1"/>
  <c r="AA63" i="31"/>
  <c r="AB63" i="31" s="1"/>
  <c r="AB60" i="31"/>
  <c r="AC60" i="31" s="1"/>
  <c r="AA59" i="31"/>
  <c r="AB59" i="31" s="1"/>
  <c r="AC59" i="31" s="1"/>
  <c r="AB56" i="31"/>
  <c r="AC56" i="31" s="1"/>
  <c r="AA55" i="31"/>
  <c r="AB52" i="31"/>
  <c r="AC52" i="31" s="1"/>
  <c r="AA51" i="31"/>
  <c r="AB51" i="31" s="1"/>
  <c r="AB48" i="31"/>
  <c r="AC48" i="31" s="1"/>
  <c r="AA47" i="31"/>
  <c r="AB47" i="31" s="1"/>
  <c r="AB44" i="31"/>
  <c r="AC44" i="31" s="1"/>
  <c r="AA43" i="31"/>
  <c r="AB43" i="31" s="1"/>
  <c r="AC43" i="31" s="1"/>
  <c r="AB40" i="31"/>
  <c r="AC40" i="31" s="1"/>
  <c r="AA39" i="31"/>
  <c r="AB36" i="31"/>
  <c r="AC36" i="31" s="1"/>
  <c r="AA35" i="31"/>
  <c r="AB35" i="31" s="1"/>
  <c r="AB32" i="31"/>
  <c r="AC32" i="31" s="1"/>
  <c r="AA31" i="31"/>
  <c r="AB31" i="31" s="1"/>
  <c r="AB28" i="31"/>
  <c r="AC28" i="31" s="1"/>
  <c r="AA27" i="31"/>
  <c r="AB27" i="31" s="1"/>
  <c r="AC27" i="31" s="1"/>
  <c r="AB24" i="31"/>
  <c r="AC24" i="31" s="1"/>
  <c r="X200" i="18"/>
  <c r="X196" i="18"/>
  <c r="Z26" i="18"/>
  <c r="Z24" i="18"/>
  <c r="AA24" i="18" s="1"/>
  <c r="AB24" i="18" s="1"/>
  <c r="AC24" i="18" s="1"/>
  <c r="AG24" i="18" s="1"/>
  <c r="AA154" i="18"/>
  <c r="AB154" i="18" s="1"/>
  <c r="AB149" i="18"/>
  <c r="AC149" i="18" s="1"/>
  <c r="AA146" i="18"/>
  <c r="AA138" i="18"/>
  <c r="AB138" i="18" s="1"/>
  <c r="AC138" i="18" s="1"/>
  <c r="AA130" i="18"/>
  <c r="AB130" i="18" s="1"/>
  <c r="AC130" i="18" s="1"/>
  <c r="AA122" i="18"/>
  <c r="AB122" i="18" s="1"/>
  <c r="AC122" i="18" s="1"/>
  <c r="AA114" i="18"/>
  <c r="AB114" i="18" s="1"/>
  <c r="AC114" i="18" s="1"/>
  <c r="AA106" i="18"/>
  <c r="AB106" i="18" s="1"/>
  <c r="AC106" i="18" s="1"/>
  <c r="AA98" i="18"/>
  <c r="AB98" i="18" s="1"/>
  <c r="AA90" i="18"/>
  <c r="AB90" i="18" s="1"/>
  <c r="AA87" i="18"/>
  <c r="AB87" i="18" s="1"/>
  <c r="AC87" i="18" s="1"/>
  <c r="AA82" i="18"/>
  <c r="AB82" i="18" s="1"/>
  <c r="AC82" i="18" s="1"/>
  <c r="AA79" i="18"/>
  <c r="AB79" i="18" s="1"/>
  <c r="AA74" i="18"/>
  <c r="AB74" i="18" s="1"/>
  <c r="AA71" i="18"/>
  <c r="AA66" i="18"/>
  <c r="AB66" i="18" s="1"/>
  <c r="AA63" i="18"/>
  <c r="AB63" i="18" s="1"/>
  <c r="AA58" i="18"/>
  <c r="AB58" i="18" s="1"/>
  <c r="AA55" i="18"/>
  <c r="AB55" i="18" s="1"/>
  <c r="AA50" i="18"/>
  <c r="AA47" i="18"/>
  <c r="AB47" i="18" s="1"/>
  <c r="AA43" i="18"/>
  <c r="AB43" i="18" s="1"/>
  <c r="AC43" i="18" s="1"/>
  <c r="AA35" i="18"/>
  <c r="AB35" i="18" s="1"/>
  <c r="AC35" i="18" s="1"/>
  <c r="V195" i="18"/>
  <c r="X195" i="18" s="1"/>
  <c r="V189" i="18"/>
  <c r="X189" i="18" s="1"/>
  <c r="Z180" i="18"/>
  <c r="AA180" i="18" s="1"/>
  <c r="V173" i="18"/>
  <c r="X173" i="18" s="1"/>
  <c r="Z164" i="18"/>
  <c r="V157" i="18"/>
  <c r="X157" i="18" s="1"/>
  <c r="X197" i="18"/>
  <c r="AB37" i="18"/>
  <c r="AC37" i="18" s="1"/>
  <c r="AA155" i="18"/>
  <c r="AB152" i="18"/>
  <c r="AC152" i="18" s="1"/>
  <c r="AA147" i="18"/>
  <c r="AA144" i="18"/>
  <c r="AA139" i="18"/>
  <c r="AA136" i="18"/>
  <c r="AA128" i="18"/>
  <c r="AA123" i="18"/>
  <c r="AB120" i="18"/>
  <c r="AC120" i="18" s="1"/>
  <c r="AA115" i="18"/>
  <c r="AB115" i="18" s="1"/>
  <c r="AA112" i="18"/>
  <c r="AB112" i="18" s="1"/>
  <c r="AA107" i="18"/>
  <c r="AB107" i="18" s="1"/>
  <c r="AA104" i="18"/>
  <c r="AB104" i="18" s="1"/>
  <c r="AC104" i="18" s="1"/>
  <c r="AB99" i="18"/>
  <c r="AC99" i="18" s="1"/>
  <c r="AA96" i="18"/>
  <c r="AB96" i="18" s="1"/>
  <c r="AC96" i="18" s="1"/>
  <c r="AA91" i="18"/>
  <c r="AB91" i="18" s="1"/>
  <c r="AC91" i="18" s="1"/>
  <c r="AB88" i="18"/>
  <c r="AB80" i="18"/>
  <c r="AC80" i="18" s="1"/>
  <c r="AB72" i="18"/>
  <c r="AB64" i="18"/>
  <c r="AC64" i="18" s="1"/>
  <c r="AD61" i="18"/>
  <c r="AB56" i="18"/>
  <c r="AB48" i="18"/>
  <c r="AC48" i="18" s="1"/>
  <c r="V191" i="18"/>
  <c r="X191" i="18" s="1"/>
  <c r="Z184" i="18"/>
  <c r="V177" i="18"/>
  <c r="X177" i="18" s="1"/>
  <c r="Z168" i="18"/>
  <c r="V161" i="18"/>
  <c r="X161" i="18" s="1"/>
  <c r="AA145" i="18"/>
  <c r="AA129" i="18"/>
  <c r="AB129" i="18" s="1"/>
  <c r="AA113" i="18"/>
  <c r="AB113" i="18" s="1"/>
  <c r="AA97" i="18"/>
  <c r="AB97" i="18" s="1"/>
  <c r="AA89" i="18"/>
  <c r="AA86" i="18"/>
  <c r="AD83" i="18"/>
  <c r="AG83" i="18" s="1"/>
  <c r="AA78" i="18"/>
  <c r="AB75" i="18"/>
  <c r="AC75" i="18" s="1"/>
  <c r="AA70" i="18"/>
  <c r="AB70" i="18" s="1"/>
  <c r="AC70" i="18" s="1"/>
  <c r="AA62" i="18"/>
  <c r="AB59" i="18"/>
  <c r="AA54" i="18"/>
  <c r="AB54" i="18" s="1"/>
  <c r="AA46" i="18"/>
  <c r="AA39" i="18"/>
  <c r="V187" i="18"/>
  <c r="X187" i="18" s="1"/>
  <c r="V181" i="18"/>
  <c r="X181" i="18" s="1"/>
  <c r="V165" i="18"/>
  <c r="X165" i="18" s="1"/>
  <c r="Z156" i="18"/>
  <c r="AA133" i="18"/>
  <c r="AA84" i="18"/>
  <c r="AA81" i="18"/>
  <c r="AA76" i="18"/>
  <c r="AA73" i="18"/>
  <c r="AA68" i="18"/>
  <c r="AA65" i="18"/>
  <c r="AB65" i="18" s="1"/>
  <c r="AA60" i="18"/>
  <c r="AB60" i="18" s="1"/>
  <c r="AA57" i="18"/>
  <c r="AA52" i="18"/>
  <c r="AB52" i="18" s="1"/>
  <c r="AA49" i="18"/>
  <c r="AB49" i="18" s="1"/>
  <c r="AA41" i="18"/>
  <c r="AA33" i="18"/>
  <c r="AB33" i="18" s="1"/>
  <c r="V193" i="18"/>
  <c r="X193" i="18" s="1"/>
  <c r="V185" i="18"/>
  <c r="X185" i="18" s="1"/>
  <c r="Z176" i="18"/>
  <c r="V169" i="18"/>
  <c r="X169" i="18" s="1"/>
  <c r="V194" i="18"/>
  <c r="X194" i="18" s="1"/>
  <c r="V192" i="18"/>
  <c r="X192" i="18" s="1"/>
  <c r="AA186" i="18"/>
  <c r="AA178" i="18"/>
  <c r="AA174" i="18"/>
  <c r="AA166" i="18"/>
  <c r="AA162" i="18"/>
  <c r="Z239" i="18"/>
  <c r="Z238" i="18"/>
  <c r="Z235" i="18"/>
  <c r="AA235" i="18" s="1"/>
  <c r="Z234" i="18"/>
  <c r="AA234" i="18" s="1"/>
  <c r="AA232" i="18"/>
  <c r="Z231" i="18"/>
  <c r="AB44" i="18"/>
  <c r="AA42" i="18"/>
  <c r="AB40" i="18"/>
  <c r="AA38" i="18"/>
  <c r="AB36" i="18"/>
  <c r="AA34" i="18"/>
  <c r="AB32" i="18"/>
  <c r="V190" i="18"/>
  <c r="X190" i="18" s="1"/>
  <c r="V188" i="18"/>
  <c r="X188" i="18" s="1"/>
  <c r="Z240" i="18"/>
  <c r="AA240" i="18" s="1"/>
  <c r="X183" i="18"/>
  <c r="X179" i="18"/>
  <c r="X175" i="18"/>
  <c r="X171" i="18"/>
  <c r="X167" i="18"/>
  <c r="X163" i="18"/>
  <c r="X159" i="18"/>
  <c r="V224" i="18"/>
  <c r="X224" i="18" s="1"/>
  <c r="AA17" i="19"/>
  <c r="AF227" i="18"/>
  <c r="AG227" i="18"/>
  <c r="AB16" i="19"/>
  <c r="X222" i="18"/>
  <c r="X221" i="18"/>
  <c r="X220" i="18"/>
  <c r="X219" i="18"/>
  <c r="X218" i="18"/>
  <c r="X217" i="18"/>
  <c r="X216" i="18"/>
  <c r="X215" i="18"/>
  <c r="X214" i="18"/>
  <c r="X213" i="18"/>
  <c r="X212" i="18"/>
  <c r="X211" i="18"/>
  <c r="X210" i="18"/>
  <c r="X209" i="18"/>
  <c r="X208" i="18"/>
  <c r="X207" i="18"/>
  <c r="X206" i="18"/>
  <c r="X205" i="18"/>
  <c r="X16" i="28"/>
  <c r="Y17" i="28"/>
  <c r="Y16" i="28"/>
  <c r="Y15" i="28"/>
  <c r="T162" i="30"/>
  <c r="T138" i="30"/>
  <c r="T179" i="30"/>
  <c r="T189" i="30"/>
  <c r="T26" i="30"/>
  <c r="T80" i="30"/>
  <c r="T90" i="30"/>
  <c r="T105" i="30"/>
  <c r="T149" i="30"/>
  <c r="W178" i="30"/>
  <c r="Y191" i="30"/>
  <c r="T191" i="30"/>
  <c r="T65" i="30"/>
  <c r="T100" i="30"/>
  <c r="T108" i="30"/>
  <c r="T119" i="30"/>
  <c r="T135" i="30"/>
  <c r="T153" i="30"/>
  <c r="T61" i="30"/>
  <c r="T113" i="30"/>
  <c r="T121" i="30"/>
  <c r="T96" i="30"/>
  <c r="T104" i="30"/>
  <c r="T115" i="30"/>
  <c r="T123" i="30"/>
  <c r="T143" i="30"/>
  <c r="T164" i="30"/>
  <c r="T20" i="30"/>
  <c r="T28" i="30"/>
  <c r="T55" i="30"/>
  <c r="T77" i="30"/>
  <c r="T33" i="30"/>
  <c r="T59" i="30"/>
  <c r="T63" i="30"/>
  <c r="T71" i="30"/>
  <c r="T35" i="30"/>
  <c r="T75" i="30"/>
  <c r="T89" i="30"/>
  <c r="T49" i="30"/>
  <c r="T110" i="30"/>
  <c r="T122" i="30"/>
  <c r="T132" i="30"/>
  <c r="T157" i="30"/>
  <c r="T215" i="30"/>
  <c r="T219" i="30"/>
  <c r="T53" i="30"/>
  <c r="T112" i="30"/>
  <c r="T118" i="30"/>
  <c r="T148" i="30"/>
  <c r="Y189" i="30"/>
  <c r="Y188" i="30"/>
  <c r="T106" i="30"/>
  <c r="T130" i="30"/>
  <c r="T136" i="30"/>
  <c r="T213" i="30"/>
  <c r="T217" i="30"/>
  <c r="T221" i="30"/>
  <c r="T145" i="30"/>
  <c r="Y115" i="30"/>
  <c r="Y50" i="30"/>
  <c r="X186" i="30"/>
  <c r="T124" i="30"/>
  <c r="T134" i="30"/>
  <c r="T141" i="30"/>
  <c r="Y16" i="30"/>
  <c r="Y137" i="30"/>
  <c r="Y187" i="30"/>
  <c r="W184" i="30"/>
  <c r="X184" i="30" s="1"/>
  <c r="V178" i="30"/>
  <c r="T72" i="30"/>
  <c r="T83" i="30"/>
  <c r="T97" i="30"/>
  <c r="T111" i="30"/>
  <c r="T155" i="30"/>
  <c r="T159" i="30"/>
  <c r="T192" i="30"/>
  <c r="Y151" i="30"/>
  <c r="Y109" i="30"/>
  <c r="Y195" i="30"/>
  <c r="Y193" i="30"/>
  <c r="Y192" i="30"/>
  <c r="X187" i="30"/>
  <c r="T34" i="30"/>
  <c r="T41" i="30"/>
  <c r="T50" i="30"/>
  <c r="T56" i="30"/>
  <c r="T91" i="30"/>
  <c r="T103" i="30"/>
  <c r="T185" i="30"/>
  <c r="T193" i="30"/>
  <c r="Y73" i="30"/>
  <c r="Y54" i="30"/>
  <c r="X191" i="30"/>
  <c r="W182" i="30"/>
  <c r="X182" i="30" s="1"/>
  <c r="Y212" i="30"/>
  <c r="T58" i="30"/>
  <c r="T81" i="30"/>
  <c r="T99" i="30"/>
  <c r="T109" i="30"/>
  <c r="T178" i="30"/>
  <c r="T182" i="30"/>
  <c r="T194" i="30"/>
  <c r="X16" i="30"/>
  <c r="Y60" i="30"/>
  <c r="Y36" i="30"/>
  <c r="W180" i="30"/>
  <c r="X180" i="30" s="1"/>
  <c r="U73" i="30"/>
  <c r="V73" i="30" s="1"/>
  <c r="Z73" i="30" s="1"/>
  <c r="T73" i="30"/>
  <c r="W56" i="30"/>
  <c r="Y56" i="30"/>
  <c r="U51" i="30"/>
  <c r="V51" i="30" s="1"/>
  <c r="Z51" i="30" s="1"/>
  <c r="T51" i="30"/>
  <c r="U158" i="30"/>
  <c r="V158" i="30" s="1"/>
  <c r="T158" i="30"/>
  <c r="W190" i="30"/>
  <c r="X190" i="30" s="1"/>
  <c r="Y190" i="30"/>
  <c r="U156" i="30"/>
  <c r="V156" i="30" s="1"/>
  <c r="T156" i="30"/>
  <c r="U154" i="30"/>
  <c r="V154" i="30" s="1"/>
  <c r="T154" i="30"/>
  <c r="W146" i="30"/>
  <c r="X146" i="30" s="1"/>
  <c r="Y146" i="30"/>
  <c r="W135" i="30"/>
  <c r="X135" i="30" s="1"/>
  <c r="Y135" i="30"/>
  <c r="W75" i="30"/>
  <c r="Y75" i="30"/>
  <c r="W62" i="30"/>
  <c r="Y62" i="30"/>
  <c r="W194" i="30"/>
  <c r="X194" i="30" s="1"/>
  <c r="Y194" i="30"/>
  <c r="X189" i="30"/>
  <c r="W153" i="30"/>
  <c r="X153" i="30" s="1"/>
  <c r="Y153" i="30"/>
  <c r="U144" i="30"/>
  <c r="V144" i="30" s="1"/>
  <c r="T144" i="30"/>
  <c r="U142" i="30"/>
  <c r="V142" i="30" s="1"/>
  <c r="T142" i="30"/>
  <c r="U127" i="30"/>
  <c r="V127" i="30" s="1"/>
  <c r="T127" i="30"/>
  <c r="Y33" i="30"/>
  <c r="W33" i="30"/>
  <c r="W149" i="30"/>
  <c r="X149" i="30" s="1"/>
  <c r="Y149" i="30"/>
  <c r="U139" i="30"/>
  <c r="V139" i="30" s="1"/>
  <c r="T139" i="30"/>
  <c r="U137" i="30"/>
  <c r="V137" i="30" s="1"/>
  <c r="T137" i="30"/>
  <c r="W105" i="30"/>
  <c r="Y105" i="30"/>
  <c r="U52" i="30"/>
  <c r="V52" i="30" s="1"/>
  <c r="Z52" i="30" s="1"/>
  <c r="T52" i="30"/>
  <c r="X193" i="30"/>
  <c r="Z191" i="30"/>
  <c r="W21" i="30"/>
  <c r="X21" i="30" s="1"/>
  <c r="Y21" i="30"/>
  <c r="U151" i="30"/>
  <c r="V151" i="30" s="1"/>
  <c r="T151" i="30"/>
  <c r="W141" i="30"/>
  <c r="X141" i="30" s="1"/>
  <c r="Y141" i="30"/>
  <c r="W126" i="30"/>
  <c r="X126" i="30" s="1"/>
  <c r="Y126" i="30"/>
  <c r="W71" i="30"/>
  <c r="Y71" i="30"/>
  <c r="U47" i="30"/>
  <c r="V47" i="30" s="1"/>
  <c r="Z47" i="30" s="1"/>
  <c r="T47" i="30"/>
  <c r="U39" i="30"/>
  <c r="V39" i="30" s="1"/>
  <c r="Z39" i="30" s="1"/>
  <c r="T39" i="30"/>
  <c r="U37" i="30"/>
  <c r="V37" i="30" s="1"/>
  <c r="Z37" i="30" s="1"/>
  <c r="T37" i="30"/>
  <c r="X195" i="30"/>
  <c r="Y58" i="30"/>
  <c r="Y52" i="30"/>
  <c r="X192" i="30"/>
  <c r="X188" i="30"/>
  <c r="X17" i="30"/>
  <c r="X130" i="30"/>
  <c r="Y117" i="30"/>
  <c r="Y113" i="30"/>
  <c r="Y34" i="30"/>
  <c r="Y186" i="30"/>
  <c r="W179" i="30"/>
  <c r="X179" i="30" s="1"/>
  <c r="Y179" i="30"/>
  <c r="X212" i="30"/>
  <c r="W185" i="30"/>
  <c r="X185" i="30" s="1"/>
  <c r="W183" i="30"/>
  <c r="X183" i="30" s="1"/>
  <c r="W181" i="30"/>
  <c r="X181" i="30" s="1"/>
  <c r="W221" i="30"/>
  <c r="X221" i="30" s="1"/>
  <c r="Y221" i="30"/>
  <c r="W220" i="30"/>
  <c r="X220" i="30" s="1"/>
  <c r="Y220" i="30"/>
  <c r="W219" i="30"/>
  <c r="X219" i="30" s="1"/>
  <c r="Y219" i="30"/>
  <c r="W218" i="30"/>
  <c r="X218" i="30" s="1"/>
  <c r="Y218" i="30"/>
  <c r="W217" i="30"/>
  <c r="X217" i="30" s="1"/>
  <c r="Y217" i="30"/>
  <c r="W216" i="30"/>
  <c r="X216" i="30" s="1"/>
  <c r="Y216" i="30"/>
  <c r="W215" i="30"/>
  <c r="X215" i="30" s="1"/>
  <c r="Y215" i="30"/>
  <c r="W214" i="30"/>
  <c r="X214" i="30" s="1"/>
  <c r="Y214" i="30"/>
  <c r="W213" i="30"/>
  <c r="X213" i="30" s="1"/>
  <c r="Y213" i="30"/>
  <c r="V164" i="30"/>
  <c r="X164" i="30" s="1"/>
  <c r="AA110" i="30"/>
  <c r="AB110" i="30" s="1"/>
  <c r="AC110" i="30" s="1"/>
  <c r="AA101" i="30"/>
  <c r="AB101" i="30" s="1"/>
  <c r="X119" i="30"/>
  <c r="T45" i="30"/>
  <c r="T57" i="30"/>
  <c r="T69" i="30"/>
  <c r="T85" i="30"/>
  <c r="T93" i="30"/>
  <c r="T101" i="30"/>
  <c r="T128" i="30"/>
  <c r="T140" i="30"/>
  <c r="T150" i="30"/>
  <c r="W27" i="30"/>
  <c r="X27" i="30" s="1"/>
  <c r="Y154" i="30"/>
  <c r="X150" i="30"/>
  <c r="Y133" i="30"/>
  <c r="Y129" i="30"/>
  <c r="Y125" i="30"/>
  <c r="Y107" i="30"/>
  <c r="AB105" i="30"/>
  <c r="AC105" i="30" s="1"/>
  <c r="Y101" i="30"/>
  <c r="Y95" i="30"/>
  <c r="Y93" i="30"/>
  <c r="Y87" i="30"/>
  <c r="Y85" i="30"/>
  <c r="Y79" i="30"/>
  <c r="Y70" i="30"/>
  <c r="Y68" i="30"/>
  <c r="Y66" i="30"/>
  <c r="Y46" i="30"/>
  <c r="Y44" i="30"/>
  <c r="Y42" i="30"/>
  <c r="Y38" i="30"/>
  <c r="W69" i="30"/>
  <c r="T166" i="30"/>
  <c r="T167" i="30"/>
  <c r="T38" i="30"/>
  <c r="T42" i="30"/>
  <c r="T46" i="30"/>
  <c r="T66" i="30"/>
  <c r="T70" i="30"/>
  <c r="T74" i="30"/>
  <c r="T86" i="30"/>
  <c r="T94" i="30"/>
  <c r="T114" i="30"/>
  <c r="T129" i="30"/>
  <c r="T133" i="30"/>
  <c r="Y26" i="30"/>
  <c r="Y48" i="30"/>
  <c r="T21" i="30"/>
  <c r="T27" i="30"/>
  <c r="T43" i="30"/>
  <c r="T67" i="30"/>
  <c r="T79" i="30"/>
  <c r="T87" i="30"/>
  <c r="T95" i="30"/>
  <c r="T107" i="30"/>
  <c r="T125" i="30"/>
  <c r="T161" i="30"/>
  <c r="W19" i="30"/>
  <c r="X19" i="30" s="1"/>
  <c r="Y17" i="30"/>
  <c r="X155" i="30"/>
  <c r="Y142" i="30"/>
  <c r="Y131" i="30"/>
  <c r="Y121" i="30"/>
  <c r="Y119" i="30"/>
  <c r="Y110" i="30"/>
  <c r="Y102" i="30"/>
  <c r="Y99" i="30"/>
  <c r="Y97" i="30"/>
  <c r="Y91" i="30"/>
  <c r="Y89" i="30"/>
  <c r="Y83" i="30"/>
  <c r="Y81" i="30"/>
  <c r="Y77" i="30"/>
  <c r="Y64" i="30"/>
  <c r="Y40" i="30"/>
  <c r="AA33" i="30"/>
  <c r="X20" i="30"/>
  <c r="AA116" i="30"/>
  <c r="AA112" i="30"/>
  <c r="AB112" i="30" s="1"/>
  <c r="AC112" i="30" s="1"/>
  <c r="T25" i="30"/>
  <c r="P11" i="30"/>
  <c r="T11" i="30" s="1"/>
  <c r="X28" i="30"/>
  <c r="W123" i="30"/>
  <c r="X123" i="30" s="1"/>
  <c r="Y123" i="30"/>
  <c r="W104" i="30"/>
  <c r="Y104" i="30"/>
  <c r="W103" i="30"/>
  <c r="Y103" i="30"/>
  <c r="AA100" i="30"/>
  <c r="AB100" i="30" s="1"/>
  <c r="W94" i="30"/>
  <c r="Y94" i="30"/>
  <c r="AA87" i="30"/>
  <c r="AB87" i="30" s="1"/>
  <c r="T126" i="30"/>
  <c r="T146" i="30"/>
  <c r="W152" i="30"/>
  <c r="X152" i="30" s="1"/>
  <c r="Y152" i="30"/>
  <c r="W140" i="30"/>
  <c r="X140" i="30" s="1"/>
  <c r="Y140" i="30"/>
  <c r="W134" i="30"/>
  <c r="X134" i="30" s="1"/>
  <c r="Y134" i="30"/>
  <c r="Y130" i="30"/>
  <c r="W120" i="30"/>
  <c r="X120" i="30" s="1"/>
  <c r="Y120" i="30"/>
  <c r="AA111" i="30"/>
  <c r="AB111" i="30" s="1"/>
  <c r="AA108" i="30"/>
  <c r="AA107" i="30"/>
  <c r="AA103" i="30"/>
  <c r="AA102" i="30"/>
  <c r="AA95" i="30"/>
  <c r="AA82" i="30"/>
  <c r="AB82" i="30" s="1"/>
  <c r="AA80" i="30"/>
  <c r="AA72" i="30"/>
  <c r="AB72" i="30" s="1"/>
  <c r="T17" i="30"/>
  <c r="T147" i="30"/>
  <c r="Y20" i="30"/>
  <c r="X26" i="30"/>
  <c r="Y28" i="30"/>
  <c r="W145" i="30"/>
  <c r="X145" i="30" s="1"/>
  <c r="Y145" i="30"/>
  <c r="W139" i="30"/>
  <c r="Y139" i="30"/>
  <c r="AA106" i="30"/>
  <c r="AB106" i="30" s="1"/>
  <c r="AC106" i="30" s="1"/>
  <c r="AA104" i="30"/>
  <c r="AA90" i="30"/>
  <c r="AB90" i="30" s="1"/>
  <c r="AA88" i="30"/>
  <c r="AA84" i="30"/>
  <c r="AA77" i="30"/>
  <c r="AB77" i="30" s="1"/>
  <c r="W72" i="30"/>
  <c r="Y72" i="30"/>
  <c r="AA67" i="30"/>
  <c r="AA65" i="30"/>
  <c r="AB65" i="30" s="1"/>
  <c r="W156" i="30"/>
  <c r="Y156" i="30"/>
  <c r="T16" i="30"/>
  <c r="T116" i="30"/>
  <c r="T120" i="30"/>
  <c r="T152" i="30"/>
  <c r="Y155" i="30"/>
  <c r="Y150" i="30"/>
  <c r="W136" i="30"/>
  <c r="X136" i="30" s="1"/>
  <c r="Y136" i="30"/>
  <c r="W124" i="30"/>
  <c r="X124" i="30" s="1"/>
  <c r="Y124" i="30"/>
  <c r="W118" i="30"/>
  <c r="X118" i="30" s="1"/>
  <c r="Y118" i="30"/>
  <c r="AA115" i="30"/>
  <c r="AB115" i="30" s="1"/>
  <c r="AC115" i="30" s="1"/>
  <c r="Y114" i="30"/>
  <c r="AA98" i="30"/>
  <c r="AA96" i="30"/>
  <c r="AB96" i="30" s="1"/>
  <c r="AA92" i="30"/>
  <c r="W86" i="30"/>
  <c r="Y86" i="30"/>
  <c r="AA79" i="30"/>
  <c r="AB79" i="30" s="1"/>
  <c r="AA76" i="30"/>
  <c r="AA59" i="30"/>
  <c r="AA57" i="30"/>
  <c r="AB57" i="30" s="1"/>
  <c r="Y148" i="30"/>
  <c r="Y147" i="30"/>
  <c r="Y143" i="30"/>
  <c r="Y138" i="30"/>
  <c r="W132" i="30"/>
  <c r="X132" i="30" s="1"/>
  <c r="Y132" i="30"/>
  <c r="Y127" i="30"/>
  <c r="Y122" i="30"/>
  <c r="W116" i="30"/>
  <c r="Y116" i="30"/>
  <c r="Y111" i="30"/>
  <c r="Y106" i="30"/>
  <c r="W96" i="30"/>
  <c r="Y96" i="30"/>
  <c r="W88" i="30"/>
  <c r="Y88" i="30"/>
  <c r="W80" i="30"/>
  <c r="Y80" i="30"/>
  <c r="AA78" i="30"/>
  <c r="W63" i="30"/>
  <c r="Y63" i="30"/>
  <c r="W55" i="30"/>
  <c r="Y55" i="30"/>
  <c r="AA49" i="30"/>
  <c r="AA43" i="30"/>
  <c r="AB43" i="30" s="1"/>
  <c r="AA41" i="30"/>
  <c r="X133" i="30"/>
  <c r="X148" i="30"/>
  <c r="X147" i="30"/>
  <c r="W144" i="30"/>
  <c r="Y144" i="30"/>
  <c r="X143" i="30"/>
  <c r="X138" i="30"/>
  <c r="W128" i="30"/>
  <c r="X128" i="30" s="1"/>
  <c r="Y128" i="30"/>
  <c r="X122" i="30"/>
  <c r="W112" i="30"/>
  <c r="Y112" i="30"/>
  <c r="W98" i="30"/>
  <c r="Y98" i="30"/>
  <c r="AA94" i="30"/>
  <c r="W90" i="30"/>
  <c r="Y90" i="30"/>
  <c r="AA86" i="30"/>
  <c r="AB86" i="30" s="1"/>
  <c r="AC86" i="30" s="1"/>
  <c r="W82" i="30"/>
  <c r="Y82" i="30"/>
  <c r="AA74" i="30"/>
  <c r="AB74" i="30" s="1"/>
  <c r="AA64" i="30"/>
  <c r="AA56" i="30"/>
  <c r="AB56" i="30" s="1"/>
  <c r="W47" i="30"/>
  <c r="Y47" i="30"/>
  <c r="AA38" i="30"/>
  <c r="AA62" i="30"/>
  <c r="AB62" i="30" s="1"/>
  <c r="W108" i="30"/>
  <c r="Y108" i="30"/>
  <c r="W100" i="30"/>
  <c r="Y100" i="30"/>
  <c r="W92" i="30"/>
  <c r="Y92" i="30"/>
  <c r="W84" i="30"/>
  <c r="Y84" i="30"/>
  <c r="W76" i="30"/>
  <c r="Y76" i="30"/>
  <c r="AA70" i="30"/>
  <c r="AA69" i="30"/>
  <c r="AA48" i="30"/>
  <c r="AA46" i="30"/>
  <c r="AB46" i="30" s="1"/>
  <c r="AA40" i="30"/>
  <c r="AB40" i="30" s="1"/>
  <c r="Y78" i="30"/>
  <c r="Y74" i="30"/>
  <c r="W65" i="30"/>
  <c r="Y65" i="30"/>
  <c r="AA61" i="30"/>
  <c r="Y57" i="30"/>
  <c r="W57" i="30"/>
  <c r="AA53" i="30"/>
  <c r="W49" i="30"/>
  <c r="Y49" i="30"/>
  <c r="AA45" i="30"/>
  <c r="Y41" i="30"/>
  <c r="W41" i="30"/>
  <c r="AA34" i="30"/>
  <c r="V159" i="30"/>
  <c r="X159" i="30" s="1"/>
  <c r="V157" i="30"/>
  <c r="X157" i="30" s="1"/>
  <c r="W67" i="30"/>
  <c r="Y67" i="30"/>
  <c r="AA63" i="30"/>
  <c r="W59" i="30"/>
  <c r="Y59" i="30"/>
  <c r="AA55" i="30"/>
  <c r="W51" i="30"/>
  <c r="Y51" i="30"/>
  <c r="W43" i="30"/>
  <c r="Y43" i="30"/>
  <c r="AA35" i="30"/>
  <c r="AB35" i="30" s="1"/>
  <c r="V161" i="30"/>
  <c r="X161" i="30" s="1"/>
  <c r="W37" i="30"/>
  <c r="V166" i="30"/>
  <c r="X166" i="30" s="1"/>
  <c r="X129" i="30"/>
  <c r="X125" i="30"/>
  <c r="X121" i="30"/>
  <c r="Y61" i="30"/>
  <c r="W61" i="30"/>
  <c r="Y45" i="30"/>
  <c r="W45" i="30"/>
  <c r="V160" i="30"/>
  <c r="X160" i="30" s="1"/>
  <c r="W53" i="30"/>
  <c r="U165" i="30"/>
  <c r="T165" i="30"/>
  <c r="Y39" i="30"/>
  <c r="Y35" i="30"/>
  <c r="V162" i="30"/>
  <c r="X162" i="30" s="1"/>
  <c r="X167" i="30"/>
  <c r="X163" i="30"/>
  <c r="AA25" i="31" l="1"/>
  <c r="X230" i="18"/>
  <c r="X67" i="31"/>
  <c r="Z67" i="31" s="1"/>
  <c r="AA67" i="31" s="1"/>
  <c r="X144" i="30"/>
  <c r="AB33" i="30"/>
  <c r="AC33" i="30" s="1"/>
  <c r="Z16" i="30"/>
  <c r="X178" i="30"/>
  <c r="Z178" i="30" s="1"/>
  <c r="AD114" i="30"/>
  <c r="AE114" i="30" s="1"/>
  <c r="AH114" i="30" s="1"/>
  <c r="AB68" i="30"/>
  <c r="AC68" i="30" s="1"/>
  <c r="AB89" i="30"/>
  <c r="AC89" i="30" s="1"/>
  <c r="AA182" i="18"/>
  <c r="AB182" i="18" s="1"/>
  <c r="AD125" i="18"/>
  <c r="AG125" i="18" s="1"/>
  <c r="AB99" i="30"/>
  <c r="AC99" i="30" s="1"/>
  <c r="AB75" i="30"/>
  <c r="AC75" i="30" s="1"/>
  <c r="Z187" i="30"/>
  <c r="AA187" i="30" s="1"/>
  <c r="AA170" i="18"/>
  <c r="AB44" i="30"/>
  <c r="AC44" i="30" s="1"/>
  <c r="X131" i="30"/>
  <c r="Z131" i="30" s="1"/>
  <c r="X142" i="30"/>
  <c r="Z142" i="30" s="1"/>
  <c r="AD105" i="30"/>
  <c r="AE105" i="30" s="1"/>
  <c r="Z186" i="30"/>
  <c r="Z15" i="28"/>
  <c r="AA158" i="18"/>
  <c r="AD60" i="31"/>
  <c r="AF60" i="31" s="1"/>
  <c r="Z17" i="28"/>
  <c r="AA17" i="28" s="1"/>
  <c r="X13" i="19"/>
  <c r="Z19" i="30"/>
  <c r="AD164" i="30"/>
  <c r="Z150" i="30"/>
  <c r="AA150" i="30" s="1"/>
  <c r="AA39" i="30"/>
  <c r="AB39" i="30" s="1"/>
  <c r="Z130" i="30"/>
  <c r="AA52" i="30"/>
  <c r="AB52" i="30" s="1"/>
  <c r="AC52" i="30" s="1"/>
  <c r="Z155" i="30"/>
  <c r="X25" i="30"/>
  <c r="Z27" i="30"/>
  <c r="Z17" i="30"/>
  <c r="AA17" i="30" s="1"/>
  <c r="AA37" i="30"/>
  <c r="AB37" i="30" s="1"/>
  <c r="AC37" i="30" s="1"/>
  <c r="AA47" i="30"/>
  <c r="AA51" i="30"/>
  <c r="AB51" i="30" s="1"/>
  <c r="AA73" i="30"/>
  <c r="AB73" i="30" s="1"/>
  <c r="X139" i="30"/>
  <c r="X16" i="18"/>
  <c r="Z16" i="18" s="1"/>
  <c r="AB128" i="18"/>
  <c r="AC128" i="18" s="1"/>
  <c r="AD32" i="31"/>
  <c r="AF32" i="31" s="1"/>
  <c r="AB58" i="31"/>
  <c r="AC58" i="31" s="1"/>
  <c r="AC105" i="18"/>
  <c r="AD105" i="18" s="1"/>
  <c r="AF105" i="18" s="1"/>
  <c r="AD28" i="31"/>
  <c r="AF28" i="31" s="1"/>
  <c r="AD77" i="18"/>
  <c r="AF77" i="18" s="1"/>
  <c r="AA17" i="31"/>
  <c r="AB18" i="31"/>
  <c r="AB17" i="31" s="1"/>
  <c r="AC37" i="31"/>
  <c r="AD37" i="31" s="1"/>
  <c r="AC53" i="31"/>
  <c r="AD53" i="31" s="1"/>
  <c r="AD93" i="18"/>
  <c r="AG93" i="18" s="1"/>
  <c r="AC153" i="18"/>
  <c r="AD153" i="18" s="1"/>
  <c r="AB235" i="18"/>
  <c r="AB172" i="18"/>
  <c r="AC172" i="18" s="1"/>
  <c r="AD172" i="18" s="1"/>
  <c r="AC54" i="18"/>
  <c r="AD54" i="18" s="1"/>
  <c r="AG54" i="18" s="1"/>
  <c r="AD37" i="18"/>
  <c r="AF37" i="18" s="1"/>
  <c r="AF51" i="18"/>
  <c r="AD44" i="31"/>
  <c r="AF44" i="31" s="1"/>
  <c r="AF125" i="18"/>
  <c r="AB42" i="31"/>
  <c r="AC42" i="31" s="1"/>
  <c r="AB234" i="18"/>
  <c r="AA236" i="18"/>
  <c r="AB236" i="18" s="1"/>
  <c r="AB26" i="31"/>
  <c r="AC26" i="31" s="1"/>
  <c r="AC110" i="18"/>
  <c r="AC121" i="18"/>
  <c r="AD121" i="18" s="1"/>
  <c r="AD149" i="18"/>
  <c r="AC94" i="18"/>
  <c r="AD94" i="18" s="1"/>
  <c r="AG94" i="18" s="1"/>
  <c r="AC182" i="18"/>
  <c r="AD48" i="31"/>
  <c r="AF48" i="31" s="1"/>
  <c r="AC116" i="18"/>
  <c r="AB124" i="18"/>
  <c r="AC124" i="18" s="1"/>
  <c r="AD124" i="18" s="1"/>
  <c r="AF124" i="18" s="1"/>
  <c r="AF67" i="18"/>
  <c r="Z188" i="18"/>
  <c r="Z194" i="18"/>
  <c r="Z185" i="18"/>
  <c r="AA185" i="18" s="1"/>
  <c r="AB185" i="18" s="1"/>
  <c r="AC185" i="18" s="1"/>
  <c r="Z187" i="18"/>
  <c r="AC31" i="31"/>
  <c r="AC63" i="31"/>
  <c r="AD82" i="18"/>
  <c r="AG82" i="18" s="1"/>
  <c r="Z193" i="18"/>
  <c r="AA193" i="18" s="1"/>
  <c r="AB193" i="18" s="1"/>
  <c r="Z177" i="18"/>
  <c r="AA177" i="18" s="1"/>
  <c r="Z195" i="18"/>
  <c r="AA195" i="18" s="1"/>
  <c r="AB195" i="18" s="1"/>
  <c r="AD43" i="18"/>
  <c r="AF43" i="18" s="1"/>
  <c r="AC47" i="31"/>
  <c r="AD47" i="31" s="1"/>
  <c r="AF47" i="31" s="1"/>
  <c r="Z169" i="18"/>
  <c r="Z181" i="18"/>
  <c r="AA181" i="18" s="1"/>
  <c r="AB181" i="18" s="1"/>
  <c r="Z161" i="18"/>
  <c r="AD91" i="18"/>
  <c r="AG91" i="18" s="1"/>
  <c r="AD99" i="18"/>
  <c r="AG99" i="18" s="1"/>
  <c r="AD45" i="18"/>
  <c r="AG45" i="18" s="1"/>
  <c r="AC15" i="19"/>
  <c r="AD15" i="19" s="1"/>
  <c r="AF15" i="19" s="1"/>
  <c r="Z209" i="18"/>
  <c r="Z221" i="18"/>
  <c r="Z190" i="18"/>
  <c r="AA190" i="18" s="1"/>
  <c r="AB190" i="18" s="1"/>
  <c r="AD101" i="18"/>
  <c r="AG101" i="18" s="1"/>
  <c r="Z191" i="18"/>
  <c r="Z157" i="18"/>
  <c r="AA157" i="18" s="1"/>
  <c r="AB146" i="18"/>
  <c r="AD200" i="18"/>
  <c r="AF200" i="18" s="1"/>
  <c r="Z223" i="18"/>
  <c r="AD31" i="18"/>
  <c r="AF31" i="18" s="1"/>
  <c r="AA22" i="31"/>
  <c r="Z18" i="18"/>
  <c r="AA13" i="19"/>
  <c r="Z205" i="18"/>
  <c r="AA205" i="18" s="1"/>
  <c r="X204" i="18"/>
  <c r="Z213" i="18"/>
  <c r="AA213" i="18" s="1"/>
  <c r="Z159" i="18"/>
  <c r="AA159" i="18" s="1"/>
  <c r="AB159" i="18" s="1"/>
  <c r="AB89" i="18"/>
  <c r="AC89" i="18" s="1"/>
  <c r="Z189" i="18"/>
  <c r="Z206" i="18"/>
  <c r="AA206" i="18" s="1"/>
  <c r="Z210" i="18"/>
  <c r="Z214" i="18"/>
  <c r="AA214" i="18" s="1"/>
  <c r="Z218" i="18"/>
  <c r="AA218" i="18" s="1"/>
  <c r="Z222" i="18"/>
  <c r="AA222" i="18" s="1"/>
  <c r="AB222" i="18" s="1"/>
  <c r="Z163" i="18"/>
  <c r="Z179" i="18"/>
  <c r="AB42" i="18"/>
  <c r="AC42" i="18" s="1"/>
  <c r="AA231" i="18"/>
  <c r="AB231" i="18" s="1"/>
  <c r="AC234" i="18"/>
  <c r="AA239" i="18"/>
  <c r="AB162" i="18"/>
  <c r="AC162" i="18" s="1"/>
  <c r="AB170" i="18"/>
  <c r="AC170" i="18" s="1"/>
  <c r="AB178" i="18"/>
  <c r="AC178" i="18" s="1"/>
  <c r="AB186" i="18"/>
  <c r="AC186" i="18" s="1"/>
  <c r="AA160" i="18"/>
  <c r="AC33" i="18"/>
  <c r="AD33" i="18" s="1"/>
  <c r="AF33" i="18" s="1"/>
  <c r="AB57" i="18"/>
  <c r="AC57" i="18" s="1"/>
  <c r="AD57" i="18" s="1"/>
  <c r="AB68" i="18"/>
  <c r="AB76" i="18"/>
  <c r="AC76" i="18" s="1"/>
  <c r="AC32" i="18"/>
  <c r="AA156" i="18"/>
  <c r="AB156" i="18" s="1"/>
  <c r="AC156" i="18" s="1"/>
  <c r="Z165" i="18"/>
  <c r="AA165" i="18" s="1"/>
  <c r="AB165" i="18" s="1"/>
  <c r="AB46" i="18"/>
  <c r="AC46" i="18" s="1"/>
  <c r="AB86" i="18"/>
  <c r="AC86" i="18" s="1"/>
  <c r="AC129" i="18"/>
  <c r="AG149" i="18"/>
  <c r="AD48" i="18"/>
  <c r="AG48" i="18" s="1"/>
  <c r="AG61" i="18"/>
  <c r="AF61" i="18"/>
  <c r="AF69" i="18"/>
  <c r="AG69" i="18"/>
  <c r="AD80" i="18"/>
  <c r="AG80" i="18" s="1"/>
  <c r="AD96" i="18"/>
  <c r="AG96" i="18" s="1"/>
  <c r="AD104" i="18"/>
  <c r="AG104" i="18" s="1"/>
  <c r="AD120" i="18"/>
  <c r="AF120" i="18" s="1"/>
  <c r="AB123" i="18"/>
  <c r="AC123" i="18" s="1"/>
  <c r="AD152" i="18"/>
  <c r="AG152" i="18" s="1"/>
  <c r="AB155" i="18"/>
  <c r="AC155" i="18" s="1"/>
  <c r="AD197" i="18"/>
  <c r="AF197" i="18" s="1"/>
  <c r="Z173" i="18"/>
  <c r="AA173" i="18" s="1"/>
  <c r="AB180" i="18"/>
  <c r="AC180" i="18" s="1"/>
  <c r="AC47" i="18"/>
  <c r="AD47" i="18" s="1"/>
  <c r="AF47" i="18" s="1"/>
  <c r="AC58" i="18"/>
  <c r="AB71" i="18"/>
  <c r="AC71" i="18" s="1"/>
  <c r="AD87" i="18"/>
  <c r="AG87" i="18" s="1"/>
  <c r="AC90" i="18"/>
  <c r="AC98" i="18"/>
  <c r="AD98" i="18" s="1"/>
  <c r="AD138" i="18"/>
  <c r="AF138" i="18" s="1"/>
  <c r="AF149" i="18"/>
  <c r="AC154" i="18"/>
  <c r="AD27" i="31"/>
  <c r="AG27" i="31" s="1"/>
  <c r="AC35" i="31"/>
  <c r="AD35" i="31" s="1"/>
  <c r="AF35" i="31" s="1"/>
  <c r="AD36" i="31"/>
  <c r="AF36" i="31" s="1"/>
  <c r="AD43" i="31"/>
  <c r="AG43" i="31" s="1"/>
  <c r="AC51" i="31"/>
  <c r="AD51" i="31" s="1"/>
  <c r="AD52" i="31"/>
  <c r="AG52" i="31" s="1"/>
  <c r="AD59" i="31"/>
  <c r="AG59" i="31" s="1"/>
  <c r="AC92" i="18"/>
  <c r="AC132" i="18"/>
  <c r="AD132" i="18" s="1"/>
  <c r="AC140" i="18"/>
  <c r="AD140" i="18" s="1"/>
  <c r="AF53" i="18"/>
  <c r="AC30" i="31"/>
  <c r="AB34" i="31"/>
  <c r="AC34" i="31" s="1"/>
  <c r="AC46" i="31"/>
  <c r="AB50" i="31"/>
  <c r="AC50" i="31" s="1"/>
  <c r="AC62" i="31"/>
  <c r="AD20" i="18"/>
  <c r="AG20" i="18" s="1"/>
  <c r="AB102" i="18"/>
  <c r="AB118" i="18"/>
  <c r="AB126" i="18"/>
  <c r="AB134" i="18"/>
  <c r="AB150" i="18"/>
  <c r="AC150" i="18" s="1"/>
  <c r="AC56" i="18"/>
  <c r="AD56" i="18" s="1"/>
  <c r="AG77" i="18"/>
  <c r="AC88" i="18"/>
  <c r="AC109" i="18"/>
  <c r="AD109" i="18" s="1"/>
  <c r="Z22" i="18"/>
  <c r="Z217" i="18"/>
  <c r="AA217" i="18" s="1"/>
  <c r="Z175" i="18"/>
  <c r="AA175" i="18" s="1"/>
  <c r="AC36" i="18"/>
  <c r="X154" i="30"/>
  <c r="Z207" i="18"/>
  <c r="AA207" i="18" s="1"/>
  <c r="Z211" i="18"/>
  <c r="AA211" i="18" s="1"/>
  <c r="AB211" i="18" s="1"/>
  <c r="Z215" i="18"/>
  <c r="Z219" i="18"/>
  <c r="AA219" i="18" s="1"/>
  <c r="Z167" i="18"/>
  <c r="AA167" i="18" s="1"/>
  <c r="Z183" i="18"/>
  <c r="AA183" i="18" s="1"/>
  <c r="AB38" i="18"/>
  <c r="AC38" i="18" s="1"/>
  <c r="AC44" i="18"/>
  <c r="AA233" i="18"/>
  <c r="AC235" i="18"/>
  <c r="AD235" i="18" s="1"/>
  <c r="AA237" i="18"/>
  <c r="AA238" i="18"/>
  <c r="AA176" i="18"/>
  <c r="AB41" i="18"/>
  <c r="AC41" i="18" s="1"/>
  <c r="AC49" i="18"/>
  <c r="AB73" i="18"/>
  <c r="AB84" i="18"/>
  <c r="AB133" i="18"/>
  <c r="X30" i="18"/>
  <c r="AB62" i="18"/>
  <c r="AC62" i="18" s="1"/>
  <c r="AD70" i="18"/>
  <c r="AG70" i="18" s="1"/>
  <c r="AC113" i="18"/>
  <c r="AD113" i="18" s="1"/>
  <c r="AB232" i="18"/>
  <c r="AC232" i="18" s="1"/>
  <c r="AA168" i="18"/>
  <c r="AB168" i="18" s="1"/>
  <c r="AA184" i="18"/>
  <c r="AB184" i="18" s="1"/>
  <c r="AG37" i="18"/>
  <c r="AC72" i="18"/>
  <c r="AF83" i="18"/>
  <c r="AF104" i="18"/>
  <c r="AC107" i="18"/>
  <c r="AD107" i="18" s="1"/>
  <c r="AC112" i="18"/>
  <c r="AD112" i="18" s="1"/>
  <c r="AC115" i="18"/>
  <c r="AB136" i="18"/>
  <c r="AC136" i="18" s="1"/>
  <c r="AB139" i="18"/>
  <c r="AC139" i="18" s="1"/>
  <c r="AB144" i="18"/>
  <c r="AC144" i="18" s="1"/>
  <c r="AB147" i="18"/>
  <c r="AG141" i="18"/>
  <c r="AD103" i="18"/>
  <c r="AG103" i="18" s="1"/>
  <c r="AA164" i="18"/>
  <c r="AB164" i="18" s="1"/>
  <c r="AB50" i="18"/>
  <c r="AC55" i="18"/>
  <c r="AC66" i="18"/>
  <c r="AC74" i="18"/>
  <c r="AC79" i="18"/>
  <c r="AD106" i="18"/>
  <c r="AG106" i="18" s="1"/>
  <c r="AD114" i="18"/>
  <c r="AG114" i="18" s="1"/>
  <c r="AD122" i="18"/>
  <c r="AG122" i="18" s="1"/>
  <c r="AD130" i="18"/>
  <c r="AG130" i="18" s="1"/>
  <c r="AD24" i="18"/>
  <c r="AF24" i="18" s="1"/>
  <c r="AA26" i="18"/>
  <c r="AB26" i="18" s="1"/>
  <c r="AD24" i="31"/>
  <c r="AF24" i="31" s="1"/>
  <c r="AG28" i="31"/>
  <c r="AD31" i="31"/>
  <c r="AF31" i="31" s="1"/>
  <c r="AD40" i="31"/>
  <c r="AG40" i="31" s="1"/>
  <c r="AD56" i="31"/>
  <c r="AF56" i="31" s="1"/>
  <c r="AD63" i="31"/>
  <c r="AF63" i="31" s="1"/>
  <c r="AC95" i="18"/>
  <c r="AB100" i="18"/>
  <c r="AC111" i="18"/>
  <c r="AD111" i="18" s="1"/>
  <c r="AC119" i="18"/>
  <c r="AC127" i="18"/>
  <c r="AC135" i="18"/>
  <c r="AD135" i="18" s="1"/>
  <c r="AF135" i="18" s="1"/>
  <c r="AD148" i="18"/>
  <c r="AF148" i="18" s="1"/>
  <c r="AC151" i="18"/>
  <c r="V198" i="18"/>
  <c r="X198" i="18" s="1"/>
  <c r="AB38" i="31"/>
  <c r="AC38" i="31" s="1"/>
  <c r="AB54" i="31"/>
  <c r="AD142" i="18"/>
  <c r="AG142" i="18" s="1"/>
  <c r="AC118" i="18"/>
  <c r="AC23" i="18"/>
  <c r="AB25" i="31"/>
  <c r="AC25" i="31" s="1"/>
  <c r="AC29" i="31"/>
  <c r="AB41" i="31"/>
  <c r="AC41" i="31" s="1"/>
  <c r="AC45" i="31"/>
  <c r="AD45" i="31" s="1"/>
  <c r="AB57" i="31"/>
  <c r="AC61" i="31"/>
  <c r="AB14" i="19"/>
  <c r="AC14" i="19" s="1"/>
  <c r="Z16" i="28"/>
  <c r="X13" i="28"/>
  <c r="Z208" i="18"/>
  <c r="AA208" i="18" s="1"/>
  <c r="Z212" i="18"/>
  <c r="Z216" i="18"/>
  <c r="AA216" i="18" s="1"/>
  <c r="Z220" i="18"/>
  <c r="AA220" i="18" s="1"/>
  <c r="AB220" i="18" s="1"/>
  <c r="AC16" i="19"/>
  <c r="AD16" i="19" s="1"/>
  <c r="AB17" i="19"/>
  <c r="Z224" i="18"/>
  <c r="AA224" i="18" s="1"/>
  <c r="Z171" i="18"/>
  <c r="AA171" i="18" s="1"/>
  <c r="AB240" i="18"/>
  <c r="AB34" i="18"/>
  <c r="AC40" i="18"/>
  <c r="AD40" i="18" s="1"/>
  <c r="AF40" i="18" s="1"/>
  <c r="Z230" i="18"/>
  <c r="AD234" i="18"/>
  <c r="AF234" i="18" s="1"/>
  <c r="AB158" i="18"/>
  <c r="AC158" i="18" s="1"/>
  <c r="AB174" i="18"/>
  <c r="AD182" i="18"/>
  <c r="AG182" i="18" s="1"/>
  <c r="Z192" i="18"/>
  <c r="AC52" i="18"/>
  <c r="AD52" i="18" s="1"/>
  <c r="AF52" i="18" s="1"/>
  <c r="AC60" i="18"/>
  <c r="AC65" i="18"/>
  <c r="AD65" i="18" s="1"/>
  <c r="AF65" i="18" s="1"/>
  <c r="AB81" i="18"/>
  <c r="AC81" i="18" s="1"/>
  <c r="AB166" i="18"/>
  <c r="AC166" i="18" s="1"/>
  <c r="AD137" i="18"/>
  <c r="AF137" i="18" s="1"/>
  <c r="AB39" i="18"/>
  <c r="AC59" i="18"/>
  <c r="AD75" i="18"/>
  <c r="AF75" i="18" s="1"/>
  <c r="AB78" i="18"/>
  <c r="AC97" i="18"/>
  <c r="AD97" i="18" s="1"/>
  <c r="AF97" i="18" s="1"/>
  <c r="AG117" i="18"/>
  <c r="AB145" i="18"/>
  <c r="AC145" i="18" s="1"/>
  <c r="AG53" i="18"/>
  <c r="AD64" i="18"/>
  <c r="AG64" i="18" s="1"/>
  <c r="AF85" i="18"/>
  <c r="AG85" i="18"/>
  <c r="AD155" i="18"/>
  <c r="AD35" i="18"/>
  <c r="AF35" i="18" s="1"/>
  <c r="AC63" i="18"/>
  <c r="AC146" i="18"/>
  <c r="AD196" i="18"/>
  <c r="AF196" i="18" s="1"/>
  <c r="AG32" i="31"/>
  <c r="AD92" i="18"/>
  <c r="AD108" i="18"/>
  <c r="AF108" i="18" s="1"/>
  <c r="AD116" i="18"/>
  <c r="AF116" i="18" s="1"/>
  <c r="AC143" i="18"/>
  <c r="AA25" i="18"/>
  <c r="AA22" i="18" s="1"/>
  <c r="AD199" i="18"/>
  <c r="AG199" i="18" s="1"/>
  <c r="AF117" i="18"/>
  <c r="AB23" i="31"/>
  <c r="Z68" i="31"/>
  <c r="Z66" i="31" s="1"/>
  <c r="Z17" i="18"/>
  <c r="AA17" i="18" s="1"/>
  <c r="AG67" i="18"/>
  <c r="AD131" i="18"/>
  <c r="AF131" i="18" s="1"/>
  <c r="AD33" i="31"/>
  <c r="AF33" i="31" s="1"/>
  <c r="AD49" i="31"/>
  <c r="AG49" i="31" s="1"/>
  <c r="AA14" i="28"/>
  <c r="Z13" i="19"/>
  <c r="AB39" i="31"/>
  <c r="AB55" i="31"/>
  <c r="AC55" i="31" s="1"/>
  <c r="AA19" i="18"/>
  <c r="AB19" i="18" s="1"/>
  <c r="AB67" i="31"/>
  <c r="AC18" i="31"/>
  <c r="Z17" i="31"/>
  <c r="X137" i="30"/>
  <c r="Z137" i="30" s="1"/>
  <c r="X158" i="30"/>
  <c r="AC158" i="30" s="1"/>
  <c r="X156" i="30"/>
  <c r="X151" i="30"/>
  <c r="X127" i="30"/>
  <c r="Z216" i="30"/>
  <c r="Z220" i="30"/>
  <c r="Z185" i="30"/>
  <c r="Z182" i="30"/>
  <c r="Z193" i="30"/>
  <c r="Z189" i="30"/>
  <c r="AA191" i="30"/>
  <c r="AB191" i="30" s="1"/>
  <c r="AC57" i="30"/>
  <c r="X15" i="30"/>
  <c r="Z213" i="30"/>
  <c r="Z215" i="30"/>
  <c r="Z217" i="30"/>
  <c r="Z219" i="30"/>
  <c r="Z221" i="30"/>
  <c r="Z212" i="30"/>
  <c r="Z184" i="30"/>
  <c r="Z190" i="30"/>
  <c r="AD110" i="30"/>
  <c r="Z214" i="30"/>
  <c r="Z218" i="30"/>
  <c r="Z183" i="30"/>
  <c r="Z179" i="30"/>
  <c r="Z180" i="30"/>
  <c r="Z192" i="30"/>
  <c r="Z195" i="30"/>
  <c r="Z181" i="30"/>
  <c r="Z188" i="30"/>
  <c r="Z194" i="30"/>
  <c r="AC96" i="30"/>
  <c r="AC56" i="30"/>
  <c r="AC65" i="30"/>
  <c r="AB64" i="30"/>
  <c r="AD81" i="30"/>
  <c r="AC100" i="30"/>
  <c r="Z119" i="30"/>
  <c r="Z135" i="30"/>
  <c r="AC79" i="30"/>
  <c r="AB107" i="30"/>
  <c r="AC101" i="30"/>
  <c r="AC62" i="30"/>
  <c r="AC74" i="30"/>
  <c r="AB116" i="30"/>
  <c r="AD71" i="30"/>
  <c r="AC87" i="30"/>
  <c r="AC160" i="30"/>
  <c r="AC159" i="30"/>
  <c r="AD85" i="30"/>
  <c r="AD93" i="30"/>
  <c r="AD97" i="30"/>
  <c r="AC43" i="30"/>
  <c r="AC82" i="30"/>
  <c r="AD162" i="30"/>
  <c r="AD166" i="30"/>
  <c r="AD115" i="30"/>
  <c r="AC90" i="30"/>
  <c r="Z121" i="30"/>
  <c r="Z128" i="30"/>
  <c r="Z125" i="30"/>
  <c r="Z146" i="30"/>
  <c r="AC35" i="30"/>
  <c r="AC60" i="30"/>
  <c r="AB45" i="30"/>
  <c r="AD50" i="30"/>
  <c r="AE50" i="30" s="1"/>
  <c r="AB61" i="30"/>
  <c r="AC83" i="30"/>
  <c r="Z138" i="30"/>
  <c r="Z147" i="30"/>
  <c r="AB41" i="30"/>
  <c r="AB49" i="30"/>
  <c r="Z153" i="30"/>
  <c r="AB92" i="30"/>
  <c r="AC77" i="30"/>
  <c r="AB88" i="30"/>
  <c r="AD106" i="30"/>
  <c r="AC72" i="30"/>
  <c r="AB80" i="30"/>
  <c r="AB95" i="30"/>
  <c r="AC95" i="30" s="1"/>
  <c r="AB103" i="30"/>
  <c r="AC103" i="30" s="1"/>
  <c r="AC111" i="30"/>
  <c r="Z20" i="30"/>
  <c r="AD167" i="30"/>
  <c r="Z141" i="30"/>
  <c r="AB55" i="30"/>
  <c r="AC157" i="30"/>
  <c r="Z144" i="30"/>
  <c r="Z149" i="30"/>
  <c r="Z124" i="30"/>
  <c r="AB94" i="30"/>
  <c r="AC94" i="30" s="1"/>
  <c r="V165" i="30"/>
  <c r="X165" i="30" s="1"/>
  <c r="AC66" i="30"/>
  <c r="Z129" i="30"/>
  <c r="AC161" i="30"/>
  <c r="AB63" i="30"/>
  <c r="AB48" i="30"/>
  <c r="AC48" i="30" s="1"/>
  <c r="AB70" i="30"/>
  <c r="AD86" i="30"/>
  <c r="Z122" i="30"/>
  <c r="Z143" i="30"/>
  <c r="Z148" i="30"/>
  <c r="AB78" i="30"/>
  <c r="Z126" i="30"/>
  <c r="Z132" i="30"/>
  <c r="AC113" i="30"/>
  <c r="Z145" i="30"/>
  <c r="Z21" i="30"/>
  <c r="Z134" i="30"/>
  <c r="Z123" i="30"/>
  <c r="AC117" i="30"/>
  <c r="AC54" i="30"/>
  <c r="Z120" i="30"/>
  <c r="AD163" i="30"/>
  <c r="AB34" i="30"/>
  <c r="AC36" i="30"/>
  <c r="AD42" i="30"/>
  <c r="AB53" i="30"/>
  <c r="AD58" i="30"/>
  <c r="AC40" i="30"/>
  <c r="AC46" i="30"/>
  <c r="AB69" i="30"/>
  <c r="AC69" i="30" s="1"/>
  <c r="AB38" i="30"/>
  <c r="AC91" i="30"/>
  <c r="Z133" i="30"/>
  <c r="AB59" i="30"/>
  <c r="AB76" i="30"/>
  <c r="AB98" i="30"/>
  <c r="AC98" i="30" s="1"/>
  <c r="Z118" i="30"/>
  <c r="Z136" i="30"/>
  <c r="AB67" i="30"/>
  <c r="AB84" i="30"/>
  <c r="AC84" i="30" s="1"/>
  <c r="AB104" i="30"/>
  <c r="AC109" i="30"/>
  <c r="Z26" i="30"/>
  <c r="AB102" i="30"/>
  <c r="AC102" i="30" s="1"/>
  <c r="AB108" i="30"/>
  <c r="Z140" i="30"/>
  <c r="Z152" i="30"/>
  <c r="Z28" i="30"/>
  <c r="AD112" i="30"/>
  <c r="X66" i="31" l="1"/>
  <c r="AD123" i="18"/>
  <c r="X15" i="18"/>
  <c r="AD110" i="18"/>
  <c r="AG110" i="18" s="1"/>
  <c r="AF99" i="18"/>
  <c r="AF82" i="18"/>
  <c r="X211" i="30"/>
  <c r="AA186" i="30"/>
  <c r="AC34" i="30"/>
  <c r="AD34" i="30" s="1"/>
  <c r="AA16" i="30"/>
  <c r="X177" i="30"/>
  <c r="AB17" i="30"/>
  <c r="AC17" i="30" s="1"/>
  <c r="AD89" i="30"/>
  <c r="AE89" i="30" s="1"/>
  <c r="AG89" i="30" s="1"/>
  <c r="Z15" i="30"/>
  <c r="AF152" i="18"/>
  <c r="AD37" i="30"/>
  <c r="AE37" i="30" s="1"/>
  <c r="AC73" i="30"/>
  <c r="AD73" i="30" s="1"/>
  <c r="AA120" i="30"/>
  <c r="AB120" i="30" s="1"/>
  <c r="AC120" i="30" s="1"/>
  <c r="AA148" i="30"/>
  <c r="AB148" i="30" s="1"/>
  <c r="AC63" i="30"/>
  <c r="AD63" i="30" s="1"/>
  <c r="AC55" i="30"/>
  <c r="AD55" i="30" s="1"/>
  <c r="AE55" i="30" s="1"/>
  <c r="AG55" i="30" s="1"/>
  <c r="AC41" i="30"/>
  <c r="AD41" i="30" s="1"/>
  <c r="AD160" i="30"/>
  <c r="AE160" i="30" s="1"/>
  <c r="AG160" i="30" s="1"/>
  <c r="AA188" i="30"/>
  <c r="AB188" i="30" s="1"/>
  <c r="AC188" i="30" s="1"/>
  <c r="AA183" i="30"/>
  <c r="AB183" i="30" s="1"/>
  <c r="AC183" i="30" s="1"/>
  <c r="AA190" i="30"/>
  <c r="AB190" i="30" s="1"/>
  <c r="AA213" i="30"/>
  <c r="AA140" i="30"/>
  <c r="AB140" i="30" s="1"/>
  <c r="AC140" i="30" s="1"/>
  <c r="AD109" i="30"/>
  <c r="AC76" i="30"/>
  <c r="AD76" i="30" s="1"/>
  <c r="AC116" i="30"/>
  <c r="AD116" i="30" s="1"/>
  <c r="AC107" i="30"/>
  <c r="AD56" i="30"/>
  <c r="AE56" i="30" s="1"/>
  <c r="AA195" i="30"/>
  <c r="AA221" i="30"/>
  <c r="AB221" i="30" s="1"/>
  <c r="AC104" i="30"/>
  <c r="AD104" i="30" s="1"/>
  <c r="AD54" i="30"/>
  <c r="AE54" i="30" s="1"/>
  <c r="AH54" i="30" s="1"/>
  <c r="AA132" i="30"/>
  <c r="AA143" i="30"/>
  <c r="AB143" i="30" s="1"/>
  <c r="AD161" i="30"/>
  <c r="AE161" i="30" s="1"/>
  <c r="AG161" i="30" s="1"/>
  <c r="AA141" i="30"/>
  <c r="AB141" i="30" s="1"/>
  <c r="AD103" i="30"/>
  <c r="AE103" i="30" s="1"/>
  <c r="AG103" i="30" s="1"/>
  <c r="AA153" i="30"/>
  <c r="AA125" i="30"/>
  <c r="AD79" i="30"/>
  <c r="AE79" i="30" s="1"/>
  <c r="AG79" i="30" s="1"/>
  <c r="AD96" i="30"/>
  <c r="AA181" i="30"/>
  <c r="AB181" i="30" s="1"/>
  <c r="AC181" i="30" s="1"/>
  <c r="AA218" i="30"/>
  <c r="AA184" i="30"/>
  <c r="AA219" i="30"/>
  <c r="AB219" i="30" s="1"/>
  <c r="AC219" i="30" s="1"/>
  <c r="AA193" i="30"/>
  <c r="AB193" i="30" s="1"/>
  <c r="AC193" i="30" s="1"/>
  <c r="AA216" i="30"/>
  <c r="AB216" i="30" s="1"/>
  <c r="AG120" i="18"/>
  <c r="AA155" i="30"/>
  <c r="AB155" i="30" s="1"/>
  <c r="AC155" i="30" s="1"/>
  <c r="AH105" i="30"/>
  <c r="AH50" i="30"/>
  <c r="AG114" i="30"/>
  <c r="AG50" i="30"/>
  <c r="AA178" i="30"/>
  <c r="AD158" i="30"/>
  <c r="AE158" i="30" s="1"/>
  <c r="AH158" i="30" s="1"/>
  <c r="AA124" i="30"/>
  <c r="AD90" i="30"/>
  <c r="AE90" i="30" s="1"/>
  <c r="AG90" i="30" s="1"/>
  <c r="AD62" i="30"/>
  <c r="AE62" i="30" s="1"/>
  <c r="AH62" i="30" s="1"/>
  <c r="AA194" i="30"/>
  <c r="AB194" i="30" s="1"/>
  <c r="AA180" i="30"/>
  <c r="AB180" i="30" s="1"/>
  <c r="AD57" i="30"/>
  <c r="AB178" i="30"/>
  <c r="AC178" i="30" s="1"/>
  <c r="AG48" i="31"/>
  <c r="Z13" i="28"/>
  <c r="AG44" i="31"/>
  <c r="AA118" i="30"/>
  <c r="AD75" i="30"/>
  <c r="AE75" i="30" s="1"/>
  <c r="AA137" i="30"/>
  <c r="AB137" i="30" s="1"/>
  <c r="AC137" i="30" s="1"/>
  <c r="AA144" i="30"/>
  <c r="AB144" i="30" s="1"/>
  <c r="AC67" i="30"/>
  <c r="AD67" i="30" s="1"/>
  <c r="AA133" i="30"/>
  <c r="AD46" i="30"/>
  <c r="AE46" i="30" s="1"/>
  <c r="AA145" i="30"/>
  <c r="AB145" i="30" s="1"/>
  <c r="AC80" i="30"/>
  <c r="AD80" i="30" s="1"/>
  <c r="AD35" i="30"/>
  <c r="AE35" i="30" s="1"/>
  <c r="AH35" i="30" s="1"/>
  <c r="AD43" i="30"/>
  <c r="AD159" i="30"/>
  <c r="AE159" i="30" s="1"/>
  <c r="AH159" i="30" s="1"/>
  <c r="AD101" i="30"/>
  <c r="AE101" i="30" s="1"/>
  <c r="AG101" i="30" s="1"/>
  <c r="AA119" i="30"/>
  <c r="AB119" i="30" s="1"/>
  <c r="AA215" i="30"/>
  <c r="AG60" i="31"/>
  <c r="AG105" i="30"/>
  <c r="AA15" i="28"/>
  <c r="AC51" i="30"/>
  <c r="AD51" i="30" s="1"/>
  <c r="Z151" i="30"/>
  <c r="AE42" i="30"/>
  <c r="AG42" i="30" s="1"/>
  <c r="AB47" i="30"/>
  <c r="AC47" i="30" s="1"/>
  <c r="AE43" i="30"/>
  <c r="AA27" i="30"/>
  <c r="AE162" i="30"/>
  <c r="AH162" i="30" s="1"/>
  <c r="AE166" i="30"/>
  <c r="AG166" i="30" s="1"/>
  <c r="AE112" i="30"/>
  <c r="AH112" i="30" s="1"/>
  <c r="AE115" i="30"/>
  <c r="AH115" i="30" s="1"/>
  <c r="Z127" i="30"/>
  <c r="Z154" i="30"/>
  <c r="AA154" i="30" s="1"/>
  <c r="AB154" i="30" s="1"/>
  <c r="Z139" i="30"/>
  <c r="AE110" i="30"/>
  <c r="AG110" i="30" s="1"/>
  <c r="AE93" i="30"/>
  <c r="AH93" i="30" s="1"/>
  <c r="AE71" i="30"/>
  <c r="AH71" i="30" s="1"/>
  <c r="AA28" i="30"/>
  <c r="AA130" i="30"/>
  <c r="AB130" i="30" s="1"/>
  <c r="AE86" i="30"/>
  <c r="AE167" i="30"/>
  <c r="AH167" i="30" s="1"/>
  <c r="AE163" i="30"/>
  <c r="AH163" i="30" s="1"/>
  <c r="AA19" i="30"/>
  <c r="AE97" i="30"/>
  <c r="AG97" i="30" s="1"/>
  <c r="AE58" i="30"/>
  <c r="AG58" i="30" s="1"/>
  <c r="AE164" i="30"/>
  <c r="AG164" i="30" s="1"/>
  <c r="AE106" i="30"/>
  <c r="AE85" i="30"/>
  <c r="AH85" i="30" s="1"/>
  <c r="AE81" i="30"/>
  <c r="AF199" i="18"/>
  <c r="AF48" i="18"/>
  <c r="AF54" i="18"/>
  <c r="AD162" i="18"/>
  <c r="AF162" i="18" s="1"/>
  <c r="AF80" i="18"/>
  <c r="AD170" i="18"/>
  <c r="AF170" i="18" s="1"/>
  <c r="AF91" i="18"/>
  <c r="AD58" i="31"/>
  <c r="AG58" i="31" s="1"/>
  <c r="AD128" i="18"/>
  <c r="AG128" i="18" s="1"/>
  <c r="AG197" i="18"/>
  <c r="AD186" i="18"/>
  <c r="AF186" i="18" s="1"/>
  <c r="AD42" i="31"/>
  <c r="AF42" i="31" s="1"/>
  <c r="AG37" i="31"/>
  <c r="AF37" i="31"/>
  <c r="AG53" i="31"/>
  <c r="AF53" i="31"/>
  <c r="X32" i="30"/>
  <c r="AG137" i="18"/>
  <c r="AF182" i="18"/>
  <c r="AB208" i="18"/>
  <c r="AC184" i="18"/>
  <c r="AD184" i="18" s="1"/>
  <c r="AF184" i="18" s="1"/>
  <c r="AF113" i="18"/>
  <c r="AD38" i="18"/>
  <c r="AG75" i="18"/>
  <c r="AD46" i="18"/>
  <c r="AF46" i="18" s="1"/>
  <c r="AB218" i="18"/>
  <c r="AC218" i="18" s="1"/>
  <c r="AD218" i="18" s="1"/>
  <c r="AB206" i="18"/>
  <c r="AB213" i="18"/>
  <c r="AC213" i="18" s="1"/>
  <c r="AD213" i="18" s="1"/>
  <c r="AG213" i="18" s="1"/>
  <c r="AG31" i="18"/>
  <c r="AG36" i="31"/>
  <c r="AF101" i="18"/>
  <c r="AA221" i="18"/>
  <c r="AG15" i="19"/>
  <c r="AC236" i="18"/>
  <c r="AG153" i="18"/>
  <c r="AD18" i="31"/>
  <c r="AD17" i="31" s="1"/>
  <c r="AD139" i="18"/>
  <c r="AF139" i="18" s="1"/>
  <c r="AF132" i="18"/>
  <c r="AF57" i="18"/>
  <c r="AC159" i="18"/>
  <c r="AC68" i="18"/>
  <c r="AD68" i="18" s="1"/>
  <c r="AD26" i="31"/>
  <c r="AG105" i="18"/>
  <c r="AB224" i="18"/>
  <c r="AC224" i="18" s="1"/>
  <c r="AC220" i="18"/>
  <c r="AD220" i="18" s="1"/>
  <c r="AG220" i="18" s="1"/>
  <c r="AB25" i="18"/>
  <c r="AB22" i="18" s="1"/>
  <c r="AD62" i="18"/>
  <c r="AF62" i="18" s="1"/>
  <c r="AC211" i="18"/>
  <c r="AD211" i="18" s="1"/>
  <c r="AG211" i="18" s="1"/>
  <c r="AB207" i="18"/>
  <c r="AB217" i="18"/>
  <c r="AC217" i="18" s="1"/>
  <c r="AD217" i="18" s="1"/>
  <c r="AG217" i="18" s="1"/>
  <c r="AD118" i="18"/>
  <c r="AG118" i="18" s="1"/>
  <c r="AG24" i="31"/>
  <c r="AC84" i="18"/>
  <c r="AD84" i="18" s="1"/>
  <c r="AD42" i="18"/>
  <c r="AG121" i="18"/>
  <c r="AF121" i="18"/>
  <c r="AF153" i="18"/>
  <c r="AF93" i="18"/>
  <c r="AD14" i="19"/>
  <c r="AF14" i="19" s="1"/>
  <c r="AG131" i="18"/>
  <c r="AB167" i="18"/>
  <c r="AC167" i="18" s="1"/>
  <c r="AF109" i="18"/>
  <c r="AD81" i="18"/>
  <c r="AG81" i="18" s="1"/>
  <c r="AD158" i="18"/>
  <c r="AG158" i="18" s="1"/>
  <c r="AB183" i="18"/>
  <c r="AB175" i="18"/>
  <c r="AC175" i="18" s="1"/>
  <c r="AD175" i="18" s="1"/>
  <c r="AC165" i="18"/>
  <c r="AD165" i="18" s="1"/>
  <c r="AB214" i="18"/>
  <c r="AC214" i="18" s="1"/>
  <c r="AB216" i="18"/>
  <c r="AC216" i="18" s="1"/>
  <c r="AD180" i="18"/>
  <c r="AF180" i="18" s="1"/>
  <c r="AD86" i="18"/>
  <c r="AF86" i="18" s="1"/>
  <c r="AD156" i="18"/>
  <c r="AG156" i="18" s="1"/>
  <c r="AD159" i="18"/>
  <c r="AC193" i="18"/>
  <c r="AD198" i="18"/>
  <c r="AC19" i="18"/>
  <c r="AD19" i="18" s="1"/>
  <c r="AF19" i="18" s="1"/>
  <c r="AD95" i="18"/>
  <c r="AG95" i="18" s="1"/>
  <c r="AD59" i="18"/>
  <c r="AF59" i="18" s="1"/>
  <c r="AD49" i="18"/>
  <c r="AG49" i="18" s="1"/>
  <c r="AF16" i="19"/>
  <c r="Z15" i="18"/>
  <c r="AA16" i="18"/>
  <c r="AB16" i="18" s="1"/>
  <c r="AD25" i="31"/>
  <c r="AG25" i="31" s="1"/>
  <c r="AF111" i="18"/>
  <c r="AG92" i="18"/>
  <c r="AG51" i="31"/>
  <c r="AG35" i="31"/>
  <c r="AD55" i="18"/>
  <c r="AG55" i="18" s="1"/>
  <c r="AG155" i="18"/>
  <c r="AG139" i="18"/>
  <c r="AB160" i="18"/>
  <c r="AC160" i="18" s="1"/>
  <c r="AD160" i="18" s="1"/>
  <c r="AF160" i="18" s="1"/>
  <c r="AF235" i="18"/>
  <c r="AD232" i="18"/>
  <c r="AD145" i="18"/>
  <c r="AF145" i="18" s="1"/>
  <c r="AF56" i="18"/>
  <c r="AG138" i="18"/>
  <c r="AG33" i="31"/>
  <c r="AG124" i="18"/>
  <c r="AF103" i="18"/>
  <c r="AF20" i="18"/>
  <c r="AD62" i="31"/>
  <c r="AG62" i="31" s="1"/>
  <c r="AG108" i="18"/>
  <c r="AC54" i="31"/>
  <c r="AD54" i="31" s="1"/>
  <c r="AB233" i="18"/>
  <c r="AG43" i="18"/>
  <c r="AF122" i="18"/>
  <c r="AD90" i="18"/>
  <c r="AG90" i="18" s="1"/>
  <c r="AD88" i="18"/>
  <c r="AG88" i="18" s="1"/>
  <c r="AC34" i="18"/>
  <c r="AF87" i="18"/>
  <c r="AB17" i="18"/>
  <c r="AC17" i="18" s="1"/>
  <c r="AA68" i="31"/>
  <c r="AG196" i="18"/>
  <c r="AF64" i="18"/>
  <c r="AC39" i="18"/>
  <c r="AG65" i="18"/>
  <c r="AB171" i="18"/>
  <c r="AA16" i="28"/>
  <c r="AB13" i="19"/>
  <c r="AB17" i="28"/>
  <c r="AG45" i="31"/>
  <c r="AD29" i="31"/>
  <c r="AG29" i="31" s="1"/>
  <c r="AD151" i="18"/>
  <c r="AF151" i="18" s="1"/>
  <c r="AF51" i="31"/>
  <c r="AC39" i="31"/>
  <c r="AD154" i="18"/>
  <c r="AG154" i="18" s="1"/>
  <c r="AC50" i="18"/>
  <c r="AD50" i="18" s="1"/>
  <c r="AF50" i="18" s="1"/>
  <c r="AC164" i="18"/>
  <c r="AD115" i="18"/>
  <c r="AF115" i="18" s="1"/>
  <c r="AF96" i="18"/>
  <c r="AC73" i="18"/>
  <c r="AB237" i="18"/>
  <c r="AC237" i="18" s="1"/>
  <c r="AD44" i="18"/>
  <c r="AG16" i="19"/>
  <c r="AC57" i="31"/>
  <c r="AD57" i="31" s="1"/>
  <c r="AD41" i="31"/>
  <c r="AF41" i="31" s="1"/>
  <c r="AF94" i="18"/>
  <c r="AD38" i="31"/>
  <c r="AG38" i="31" s="1"/>
  <c r="AG140" i="18"/>
  <c r="AC100" i="18"/>
  <c r="AD100" i="18" s="1"/>
  <c r="AF100" i="18" s="1"/>
  <c r="AD66" i="18"/>
  <c r="AF66" i="18" s="1"/>
  <c r="AF52" i="31"/>
  <c r="AD89" i="18"/>
  <c r="AD178" i="18"/>
  <c r="AG178" i="18" s="1"/>
  <c r="AG162" i="18"/>
  <c r="AA230" i="18"/>
  <c r="AC231" i="18"/>
  <c r="AA163" i="18"/>
  <c r="AC17" i="19"/>
  <c r="AD17" i="19" s="1"/>
  <c r="AF156" i="18"/>
  <c r="Z204" i="18"/>
  <c r="AD55" i="31"/>
  <c r="AG55" i="31" s="1"/>
  <c r="AG200" i="18"/>
  <c r="AA191" i="18"/>
  <c r="AF81" i="18"/>
  <c r="AC190" i="18"/>
  <c r="AF45" i="18"/>
  <c r="AF92" i="18"/>
  <c r="AC240" i="18"/>
  <c r="AF45" i="31"/>
  <c r="AG47" i="31"/>
  <c r="AC174" i="18"/>
  <c r="AD71" i="18"/>
  <c r="AF71" i="18" s="1"/>
  <c r="AC195" i="18"/>
  <c r="AF114" i="18"/>
  <c r="AD30" i="31"/>
  <c r="AG30" i="31" s="1"/>
  <c r="AG31" i="31"/>
  <c r="AA187" i="18"/>
  <c r="AB187" i="18" s="1"/>
  <c r="AD185" i="18"/>
  <c r="AG185" i="18" s="1"/>
  <c r="AA194" i="18"/>
  <c r="AD60" i="18"/>
  <c r="AG60" i="18" s="1"/>
  <c r="AA192" i="18"/>
  <c r="AD166" i="18"/>
  <c r="AG40" i="18"/>
  <c r="AA212" i="18"/>
  <c r="AG111" i="18"/>
  <c r="AF40" i="31"/>
  <c r="AG112" i="18"/>
  <c r="AF112" i="18"/>
  <c r="AG113" i="18"/>
  <c r="AB176" i="18"/>
  <c r="AG235" i="18"/>
  <c r="AB219" i="18"/>
  <c r="AA215" i="18"/>
  <c r="AG56" i="18"/>
  <c r="AD50" i="31"/>
  <c r="AD34" i="31"/>
  <c r="AG34" i="31" s="1"/>
  <c r="AG56" i="31"/>
  <c r="AG47" i="18"/>
  <c r="AB173" i="18"/>
  <c r="AC173" i="18" s="1"/>
  <c r="AD127" i="18"/>
  <c r="AF127" i="18" s="1"/>
  <c r="AG123" i="18"/>
  <c r="AG172" i="18"/>
  <c r="AG57" i="18"/>
  <c r="AG33" i="18"/>
  <c r="AG234" i="18"/>
  <c r="AD32" i="18"/>
  <c r="AF32" i="18" s="1"/>
  <c r="AC222" i="18"/>
  <c r="AD222" i="18" s="1"/>
  <c r="AA210" i="18"/>
  <c r="AC206" i="18"/>
  <c r="AD206" i="18" s="1"/>
  <c r="AA189" i="18"/>
  <c r="AB189" i="18" s="1"/>
  <c r="AD144" i="18"/>
  <c r="AG144" i="18" s="1"/>
  <c r="AD76" i="18"/>
  <c r="AF76" i="18" s="1"/>
  <c r="AB205" i="18"/>
  <c r="AC205" i="18" s="1"/>
  <c r="AG148" i="18"/>
  <c r="AA223" i="18"/>
  <c r="AB223" i="18" s="1"/>
  <c r="AD146" i="18"/>
  <c r="AF146" i="18" s="1"/>
  <c r="AG35" i="18"/>
  <c r="AD136" i="18"/>
  <c r="AF136" i="18" s="1"/>
  <c r="AF59" i="31"/>
  <c r="AD46" i="31"/>
  <c r="AF46" i="31" s="1"/>
  <c r="AD79" i="18"/>
  <c r="AF79" i="18" s="1"/>
  <c r="AF123" i="18"/>
  <c r="AA161" i="18"/>
  <c r="AC78" i="18"/>
  <c r="AF43" i="31"/>
  <c r="AF142" i="18"/>
  <c r="AF27" i="31"/>
  <c r="AF25" i="31"/>
  <c r="AF140" i="18"/>
  <c r="AD63" i="18"/>
  <c r="AG63" i="18" s="1"/>
  <c r="AC126" i="18"/>
  <c r="AG116" i="18"/>
  <c r="AF106" i="18"/>
  <c r="AB194" i="18"/>
  <c r="AF130" i="18"/>
  <c r="AC17" i="31"/>
  <c r="AC17" i="28"/>
  <c r="AD17" i="28" s="1"/>
  <c r="AC13" i="19"/>
  <c r="AB22" i="31"/>
  <c r="AG97" i="18"/>
  <c r="AG52" i="18"/>
  <c r="AB192" i="18"/>
  <c r="AC67" i="31"/>
  <c r="AD67" i="31" s="1"/>
  <c r="AB14" i="28"/>
  <c r="AD61" i="31"/>
  <c r="AG61" i="31" s="1"/>
  <c r="AG23" i="18"/>
  <c r="AD23" i="18"/>
  <c r="AG135" i="18"/>
  <c r="AC147" i="18"/>
  <c r="AD147" i="18" s="1"/>
  <c r="AF147" i="18" s="1"/>
  <c r="AG107" i="18"/>
  <c r="AF107" i="18"/>
  <c r="AD72" i="18"/>
  <c r="AG72" i="18" s="1"/>
  <c r="AC168" i="18"/>
  <c r="AC133" i="18"/>
  <c r="AF70" i="18"/>
  <c r="AG62" i="18"/>
  <c r="AD41" i="18"/>
  <c r="AF41" i="18" s="1"/>
  <c r="Z30" i="18"/>
  <c r="AC183" i="18"/>
  <c r="AB215" i="18"/>
  <c r="AC207" i="18"/>
  <c r="AD36" i="18"/>
  <c r="AF36" i="18" s="1"/>
  <c r="AF49" i="31"/>
  <c r="AG109" i="18"/>
  <c r="AC23" i="31"/>
  <c r="AG132" i="18"/>
  <c r="AF95" i="18"/>
  <c r="AC26" i="18"/>
  <c r="AG26" i="18" s="1"/>
  <c r="AG98" i="18"/>
  <c r="AD74" i="18"/>
  <c r="AG74" i="18" s="1"/>
  <c r="AD58" i="18"/>
  <c r="AG58" i="18" s="1"/>
  <c r="AD129" i="18"/>
  <c r="AF129" i="18" s="1"/>
  <c r="AG46" i="18"/>
  <c r="AF172" i="18"/>
  <c r="AG186" i="18"/>
  <c r="AF178" i="18"/>
  <c r="AB238" i="18"/>
  <c r="AA179" i="18"/>
  <c r="AB210" i="18"/>
  <c r="AF159" i="18"/>
  <c r="AA18" i="18"/>
  <c r="AF88" i="18"/>
  <c r="AD164" i="18"/>
  <c r="AB157" i="18"/>
  <c r="AB191" i="18"/>
  <c r="AA209" i="18"/>
  <c r="AD143" i="18"/>
  <c r="AG143" i="18" s="1"/>
  <c r="AC181" i="18"/>
  <c r="AD181" i="18" s="1"/>
  <c r="AA169" i="18"/>
  <c r="AD150" i="18"/>
  <c r="AG150" i="18" s="1"/>
  <c r="AD119" i="18"/>
  <c r="AF119" i="18" s="1"/>
  <c r="AF155" i="18"/>
  <c r="AC134" i="18"/>
  <c r="AD134" i="18" s="1"/>
  <c r="AF55" i="18"/>
  <c r="AB177" i="18"/>
  <c r="AB239" i="18"/>
  <c r="AF98" i="18"/>
  <c r="AC102" i="18"/>
  <c r="AG63" i="31"/>
  <c r="AA188" i="18"/>
  <c r="AD100" i="30"/>
  <c r="Z156" i="30"/>
  <c r="AA214" i="30"/>
  <c r="AB214" i="30" s="1"/>
  <c r="AC214" i="30" s="1"/>
  <c r="Z177" i="30"/>
  <c r="AB187" i="30"/>
  <c r="AA129" i="30"/>
  <c r="AD74" i="30"/>
  <c r="AC191" i="30"/>
  <c r="AA192" i="30"/>
  <c r="AA179" i="30"/>
  <c r="AA212" i="30"/>
  <c r="AA217" i="30"/>
  <c r="AA189" i="30"/>
  <c r="AB189" i="30" s="1"/>
  <c r="AA182" i="30"/>
  <c r="AA185" i="30"/>
  <c r="AA220" i="30"/>
  <c r="AA152" i="30"/>
  <c r="AB152" i="30" s="1"/>
  <c r="AC152" i="30" s="1"/>
  <c r="AA136" i="30"/>
  <c r="AD98" i="30"/>
  <c r="AD91" i="30"/>
  <c r="AA135" i="30"/>
  <c r="AB135" i="30" s="1"/>
  <c r="AD65" i="30"/>
  <c r="AC38" i="30"/>
  <c r="AD48" i="30"/>
  <c r="AD94" i="30"/>
  <c r="AC64" i="30"/>
  <c r="AD165" i="30"/>
  <c r="Z25" i="30"/>
  <c r="AD68" i="30"/>
  <c r="AA26" i="30"/>
  <c r="AD102" i="30"/>
  <c r="AA20" i="30"/>
  <c r="AD84" i="30"/>
  <c r="AC61" i="30"/>
  <c r="AD60" i="30"/>
  <c r="AD117" i="30"/>
  <c r="AD72" i="30"/>
  <c r="AD69" i="30"/>
  <c r="AD111" i="30"/>
  <c r="AA21" i="30"/>
  <c r="AA149" i="30"/>
  <c r="AD99" i="30"/>
  <c r="AD40" i="30"/>
  <c r="AE40" i="30" s="1"/>
  <c r="AC39" i="30"/>
  <c r="AA121" i="30"/>
  <c r="AD36" i="30"/>
  <c r="AB150" i="30"/>
  <c r="AC88" i="30"/>
  <c r="AC59" i="30"/>
  <c r="AD52" i="30"/>
  <c r="AC70" i="30"/>
  <c r="AC45" i="30"/>
  <c r="AA128" i="30"/>
  <c r="AB128" i="30" s="1"/>
  <c r="AA123" i="30"/>
  <c r="AA134" i="30"/>
  <c r="AC108" i="30"/>
  <c r="AD113" i="30"/>
  <c r="AA126" i="30"/>
  <c r="AB126" i="30" s="1"/>
  <c r="AC78" i="30"/>
  <c r="AA122" i="30"/>
  <c r="AA142" i="30"/>
  <c r="AB142" i="30" s="1"/>
  <c r="AD157" i="30"/>
  <c r="AD95" i="30"/>
  <c r="AC92" i="30"/>
  <c r="AA147" i="30"/>
  <c r="AA138" i="30"/>
  <c r="AD83" i="30"/>
  <c r="AD66" i="30"/>
  <c r="AD44" i="30"/>
  <c r="AA146" i="30"/>
  <c r="AA131" i="30"/>
  <c r="AD33" i="30"/>
  <c r="AD82" i="30"/>
  <c r="AC49" i="30"/>
  <c r="AD87" i="30"/>
  <c r="AD77" i="30"/>
  <c r="AC53" i="30"/>
  <c r="AF185" i="18" l="1"/>
  <c r="AG170" i="18"/>
  <c r="AG159" i="18"/>
  <c r="AF110" i="18"/>
  <c r="AB186" i="30"/>
  <c r="AG46" i="30"/>
  <c r="Z211" i="30"/>
  <c r="AB118" i="30"/>
  <c r="AC118" i="30" s="1"/>
  <c r="AC148" i="30"/>
  <c r="AD148" i="30" s="1"/>
  <c r="AE148" i="30" s="1"/>
  <c r="AG148" i="30" s="1"/>
  <c r="AB16" i="30"/>
  <c r="AB21" i="30"/>
  <c r="AC21" i="30" s="1"/>
  <c r="AD17" i="30"/>
  <c r="AE17" i="30" s="1"/>
  <c r="AH17" i="30" s="1"/>
  <c r="AC180" i="30"/>
  <c r="AD180" i="30" s="1"/>
  <c r="AE180" i="30" s="1"/>
  <c r="AH180" i="30" s="1"/>
  <c r="AD155" i="30"/>
  <c r="AE155" i="30" s="1"/>
  <c r="AG155" i="30" s="1"/>
  <c r="AA15" i="30"/>
  <c r="AH37" i="30"/>
  <c r="AG37" i="30"/>
  <c r="AC194" i="30"/>
  <c r="AD194" i="30" s="1"/>
  <c r="AH43" i="30"/>
  <c r="AH101" i="30"/>
  <c r="AG59" i="18"/>
  <c r="AE57" i="30"/>
  <c r="AH57" i="30" s="1"/>
  <c r="AC16" i="18"/>
  <c r="AG66" i="18"/>
  <c r="AF154" i="18"/>
  <c r="AG71" i="30"/>
  <c r="AC145" i="30"/>
  <c r="AD145" i="30" s="1"/>
  <c r="AE145" i="30" s="1"/>
  <c r="AG145" i="30" s="1"/>
  <c r="AC130" i="30"/>
  <c r="AD130" i="30" s="1"/>
  <c r="AC221" i="30"/>
  <c r="AD221" i="30" s="1"/>
  <c r="AE221" i="30" s="1"/>
  <c r="AC216" i="30"/>
  <c r="AD216" i="30" s="1"/>
  <c r="AE216" i="30" s="1"/>
  <c r="AG35" i="30"/>
  <c r="AH75" i="30"/>
  <c r="AH97" i="30"/>
  <c r="AH46" i="30"/>
  <c r="AG62" i="30"/>
  <c r="AD178" i="30"/>
  <c r="AE178" i="30" s="1"/>
  <c r="AH178" i="30" s="1"/>
  <c r="AE72" i="30"/>
  <c r="AG72" i="30" s="1"/>
  <c r="AH90" i="30"/>
  <c r="AH103" i="30"/>
  <c r="AG163" i="30"/>
  <c r="AH160" i="30"/>
  <c r="AG167" i="30"/>
  <c r="AH79" i="30"/>
  <c r="AG162" i="30"/>
  <c r="AH166" i="30"/>
  <c r="AD70" i="30"/>
  <c r="AB220" i="30"/>
  <c r="AC220" i="30" s="1"/>
  <c r="AG50" i="31"/>
  <c r="AF50" i="31"/>
  <c r="AA139" i="30"/>
  <c r="AB139" i="30" s="1"/>
  <c r="AE96" i="30"/>
  <c r="AG96" i="30" s="1"/>
  <c r="AD108" i="30"/>
  <c r="AE108" i="30" s="1"/>
  <c r="AH108" i="30" s="1"/>
  <c r="AG44" i="18"/>
  <c r="AF44" i="18"/>
  <c r="AF232" i="18"/>
  <c r="AG232" i="18"/>
  <c r="AG106" i="30"/>
  <c r="AH106" i="30"/>
  <c r="AB19" i="30"/>
  <c r="AG86" i="30"/>
  <c r="AH86" i="30"/>
  <c r="AB15" i="28"/>
  <c r="AC15" i="28" s="1"/>
  <c r="AD15" i="28" s="1"/>
  <c r="AB195" i="30"/>
  <c r="AC195" i="30" s="1"/>
  <c r="AE109" i="30"/>
  <c r="AH109" i="30" s="1"/>
  <c r="AB213" i="30"/>
  <c r="AC213" i="30" s="1"/>
  <c r="AD53" i="30"/>
  <c r="AE53" i="30" s="1"/>
  <c r="AH53" i="30" s="1"/>
  <c r="AF198" i="18"/>
  <c r="AG198" i="18"/>
  <c r="AE33" i="30"/>
  <c r="Z32" i="30"/>
  <c r="AG166" i="18"/>
  <c r="AF166" i="18"/>
  <c r="AG89" i="18"/>
  <c r="AF89" i="18"/>
  <c r="AG81" i="30"/>
  <c r="AH81" i="30"/>
  <c r="AH56" i="30"/>
  <c r="AG56" i="30"/>
  <c r="AA151" i="30"/>
  <c r="AB151" i="30" s="1"/>
  <c r="AC151" i="30" s="1"/>
  <c r="AB215" i="30"/>
  <c r="AC215" i="30" s="1"/>
  <c r="AB133" i="30"/>
  <c r="AC133" i="30" s="1"/>
  <c r="AB124" i="30"/>
  <c r="AC124" i="30" s="1"/>
  <c r="AB132" i="30"/>
  <c r="AC132" i="30" s="1"/>
  <c r="AD88" i="30"/>
  <c r="AE88" i="30" s="1"/>
  <c r="AH88" i="30" s="1"/>
  <c r="AB184" i="30"/>
  <c r="AC184" i="30" s="1"/>
  <c r="AB153" i="30"/>
  <c r="AC153" i="30" s="1"/>
  <c r="AD153" i="30" s="1"/>
  <c r="AB138" i="30"/>
  <c r="AC138" i="30" s="1"/>
  <c r="AE69" i="30"/>
  <c r="AH69" i="30" s="1"/>
  <c r="AC190" i="30"/>
  <c r="AD193" i="30"/>
  <c r="AE193" i="30" s="1"/>
  <c r="AH193" i="30" s="1"/>
  <c r="AF42" i="18"/>
  <c r="AG42" i="18"/>
  <c r="AG38" i="18"/>
  <c r="AF38" i="18"/>
  <c r="AG159" i="30"/>
  <c r="AB125" i="30"/>
  <c r="AC125" i="30" s="1"/>
  <c r="AD78" i="30"/>
  <c r="AD61" i="30"/>
  <c r="AE61" i="30" s="1"/>
  <c r="AG61" i="30" s="1"/>
  <c r="AC14" i="28"/>
  <c r="AE113" i="30"/>
  <c r="AH113" i="30" s="1"/>
  <c r="AG158" i="30"/>
  <c r="AG43" i="30"/>
  <c r="AG75" i="30"/>
  <c r="AH89" i="30"/>
  <c r="AE17" i="28"/>
  <c r="AH17" i="28" s="1"/>
  <c r="AG93" i="30"/>
  <c r="AG112" i="30"/>
  <c r="AD107" i="30"/>
  <c r="AH164" i="30"/>
  <c r="AH58" i="30"/>
  <c r="AH55" i="30"/>
  <c r="AG40" i="30"/>
  <c r="AD45" i="30"/>
  <c r="AE45" i="30" s="1"/>
  <c r="AH45" i="30" s="1"/>
  <c r="AB192" i="30"/>
  <c r="AC192" i="30" s="1"/>
  <c r="AC187" i="30"/>
  <c r="AD187" i="30" s="1"/>
  <c r="AE187" i="30" s="1"/>
  <c r="AD219" i="30"/>
  <c r="AA127" i="30"/>
  <c r="AG115" i="30"/>
  <c r="AB218" i="30"/>
  <c r="AC218" i="30" s="1"/>
  <c r="AH161" i="30"/>
  <c r="AH110" i="30"/>
  <c r="AH40" i="30"/>
  <c r="AD137" i="30"/>
  <c r="AE137" i="30" s="1"/>
  <c r="AG137" i="30" s="1"/>
  <c r="AD49" i="30"/>
  <c r="AE49" i="30" s="1"/>
  <c r="AH49" i="30" s="1"/>
  <c r="AD92" i="30"/>
  <c r="AE92" i="30" s="1"/>
  <c r="AH92" i="30" s="1"/>
  <c r="AD59" i="30"/>
  <c r="AD214" i="30"/>
  <c r="AE214" i="30" s="1"/>
  <c r="AG54" i="30"/>
  <c r="AG85" i="30"/>
  <c r="AH42" i="30"/>
  <c r="AE87" i="30"/>
  <c r="AH87" i="30" s="1"/>
  <c r="AE95" i="30"/>
  <c r="AH95" i="30" s="1"/>
  <c r="AE77" i="30"/>
  <c r="AH77" i="30" s="1"/>
  <c r="AE73" i="30"/>
  <c r="AH73" i="30" s="1"/>
  <c r="AE98" i="30"/>
  <c r="AH98" i="30" s="1"/>
  <c r="AE41" i="30"/>
  <c r="AH41" i="30" s="1"/>
  <c r="AE84" i="30"/>
  <c r="AH84" i="30" s="1"/>
  <c r="AE52" i="30"/>
  <c r="AH52" i="30" s="1"/>
  <c r="AE91" i="30"/>
  <c r="AH91" i="30" s="1"/>
  <c r="AE111" i="30"/>
  <c r="AH111" i="30" s="1"/>
  <c r="AE82" i="30"/>
  <c r="AH82" i="30" s="1"/>
  <c r="AE76" i="30"/>
  <c r="AG76" i="30" s="1"/>
  <c r="AB28" i="30"/>
  <c r="AC28" i="30" s="1"/>
  <c r="AE157" i="30"/>
  <c r="AH157" i="30" s="1"/>
  <c r="AE80" i="30"/>
  <c r="AG80" i="30" s="1"/>
  <c r="AC150" i="30"/>
  <c r="AD150" i="30" s="1"/>
  <c r="AA156" i="30"/>
  <c r="AB156" i="30" s="1"/>
  <c r="AD47" i="30"/>
  <c r="AC141" i="30"/>
  <c r="AB136" i="30"/>
  <c r="AE67" i="30"/>
  <c r="AH67" i="30" s="1"/>
  <c r="AE51" i="30"/>
  <c r="AH51" i="30" s="1"/>
  <c r="AE48" i="30"/>
  <c r="AH48" i="30" s="1"/>
  <c r="AE94" i="30"/>
  <c r="AH94" i="30" s="1"/>
  <c r="AB27" i="30"/>
  <c r="AC27" i="30" s="1"/>
  <c r="AE63" i="30"/>
  <c r="AG63" i="30" s="1"/>
  <c r="AE100" i="30"/>
  <c r="AH100" i="30" s="1"/>
  <c r="AE117" i="30"/>
  <c r="AH117" i="30" s="1"/>
  <c r="AE83" i="30"/>
  <c r="AH83" i="30" s="1"/>
  <c r="AE44" i="30"/>
  <c r="AH44" i="30" s="1"/>
  <c r="AE68" i="30"/>
  <c r="AG68" i="30" s="1"/>
  <c r="AE60" i="30"/>
  <c r="AH60" i="30" s="1"/>
  <c r="AE102" i="30"/>
  <c r="AG102" i="30" s="1"/>
  <c r="AA25" i="30"/>
  <c r="AD38" i="30"/>
  <c r="AE38" i="30" s="1"/>
  <c r="AE104" i="30"/>
  <c r="AG104" i="30" s="1"/>
  <c r="AE34" i="30"/>
  <c r="AE116" i="30"/>
  <c r="AG116" i="30" s="1"/>
  <c r="AE165" i="30"/>
  <c r="AH165" i="30" s="1"/>
  <c r="AE36" i="30"/>
  <c r="AH36" i="30" s="1"/>
  <c r="AE65" i="30"/>
  <c r="AH65" i="30" s="1"/>
  <c r="AE66" i="30"/>
  <c r="AG66" i="30" s="1"/>
  <c r="AE74" i="30"/>
  <c r="AG74" i="30" s="1"/>
  <c r="AE99" i="30"/>
  <c r="AH99" i="30" s="1"/>
  <c r="AF84" i="18"/>
  <c r="AG84" i="18"/>
  <c r="AC25" i="18"/>
  <c r="AG25" i="18" s="1"/>
  <c r="AG22" i="18" s="1"/>
  <c r="AF128" i="18"/>
  <c r="AF58" i="31"/>
  <c r="AF58" i="18"/>
  <c r="AF165" i="18"/>
  <c r="AG68" i="18"/>
  <c r="AF68" i="18"/>
  <c r="AD167" i="18"/>
  <c r="AF167" i="18" s="1"/>
  <c r="AC189" i="18"/>
  <c r="AD189" i="18" s="1"/>
  <c r="AG189" i="18" s="1"/>
  <c r="AG145" i="18"/>
  <c r="AG32" i="18"/>
  <c r="AF213" i="18"/>
  <c r="AF34" i="31"/>
  <c r="AF49" i="18"/>
  <c r="AF220" i="18"/>
  <c r="AF60" i="18"/>
  <c r="AF29" i="31"/>
  <c r="AG14" i="19"/>
  <c r="AC192" i="18"/>
  <c r="AC191" i="18"/>
  <c r="AG191" i="18" s="1"/>
  <c r="AG180" i="18"/>
  <c r="AC208" i="18"/>
  <c r="AG42" i="31"/>
  <c r="AD191" i="18"/>
  <c r="AH13" i="19"/>
  <c r="AF211" i="18"/>
  <c r="AD193" i="18"/>
  <c r="AF193" i="18" s="1"/>
  <c r="AG26" i="31"/>
  <c r="AF26" i="31"/>
  <c r="AD236" i="18"/>
  <c r="AG236" i="18" s="1"/>
  <c r="AC194" i="18"/>
  <c r="AD194" i="18" s="1"/>
  <c r="AG18" i="31"/>
  <c r="AG17" i="31" s="1"/>
  <c r="AC210" i="18"/>
  <c r="AD210" i="18" s="1"/>
  <c r="AF118" i="18"/>
  <c r="AF164" i="18"/>
  <c r="AF18" i="31"/>
  <c r="AF17" i="31" s="1"/>
  <c r="AB221" i="18"/>
  <c r="AC221" i="18" s="1"/>
  <c r="AD13" i="19"/>
  <c r="AG17" i="19"/>
  <c r="AF17" i="19"/>
  <c r="AF13" i="19" s="1"/>
  <c r="AD237" i="18"/>
  <c r="AG237" i="18" s="1"/>
  <c r="AD17" i="18"/>
  <c r="AF17" i="18" s="1"/>
  <c r="AD214" i="18"/>
  <c r="AG214" i="18" s="1"/>
  <c r="AD102" i="18"/>
  <c r="AG102" i="18" s="1"/>
  <c r="AF150" i="18"/>
  <c r="AC187" i="18"/>
  <c r="AD126" i="18"/>
  <c r="AF126" i="18" s="1"/>
  <c r="AB179" i="18"/>
  <c r="AC179" i="18" s="1"/>
  <c r="AD179" i="18" s="1"/>
  <c r="AF175" i="18"/>
  <c r="AB209" i="18"/>
  <c r="AA30" i="18"/>
  <c r="AB212" i="18"/>
  <c r="AC238" i="18"/>
  <c r="AD238" i="18" s="1"/>
  <c r="AF238" i="18" s="1"/>
  <c r="AA66" i="31"/>
  <c r="AB68" i="31"/>
  <c r="AG127" i="18"/>
  <c r="AC233" i="18"/>
  <c r="AA204" i="18"/>
  <c r="AG46" i="31"/>
  <c r="AF134" i="18"/>
  <c r="AA15" i="18"/>
  <c r="AG184" i="18"/>
  <c r="AG115" i="18"/>
  <c r="AD207" i="18"/>
  <c r="AF207" i="18" s="1"/>
  <c r="AF143" i="18"/>
  <c r="AF144" i="18"/>
  <c r="AG76" i="18"/>
  <c r="AF61" i="31"/>
  <c r="AB26" i="30"/>
  <c r="AB188" i="18"/>
  <c r="AG181" i="18"/>
  <c r="AG175" i="18"/>
  <c r="AG147" i="18"/>
  <c r="AC209" i="18"/>
  <c r="AD209" i="18" s="1"/>
  <c r="AF218" i="18"/>
  <c r="AG129" i="18"/>
  <c r="AG41" i="18"/>
  <c r="AD168" i="18"/>
  <c r="AG168" i="18" s="1"/>
  <c r="AB161" i="18"/>
  <c r="AC157" i="18"/>
  <c r="AD157" i="18" s="1"/>
  <c r="AC223" i="18"/>
  <c r="AF222" i="18"/>
  <c r="AD173" i="18"/>
  <c r="AF173" i="18" s="1"/>
  <c r="AF217" i="18"/>
  <c r="AF74" i="18"/>
  <c r="AG151" i="18"/>
  <c r="AB16" i="28"/>
  <c r="AB13" i="28" s="1"/>
  <c r="AG146" i="18"/>
  <c r="AD34" i="18"/>
  <c r="AG54" i="31"/>
  <c r="AB163" i="18"/>
  <c r="AG71" i="18"/>
  <c r="AF30" i="31"/>
  <c r="AF62" i="31"/>
  <c r="AG36" i="18"/>
  <c r="AF72" i="18"/>
  <c r="AA13" i="28"/>
  <c r="AD174" i="18"/>
  <c r="AG174" i="18" s="1"/>
  <c r="AG86" i="18"/>
  <c r="AC219" i="18"/>
  <c r="AD219" i="18" s="1"/>
  <c r="AF55" i="31"/>
  <c r="AD240" i="18"/>
  <c r="AF240" i="18" s="1"/>
  <c r="AG136" i="18"/>
  <c r="AF158" i="18"/>
  <c r="AC188" i="18"/>
  <c r="AF181" i="18"/>
  <c r="AG206" i="18"/>
  <c r="AG222" i="18"/>
  <c r="AF63" i="18"/>
  <c r="AD133" i="18"/>
  <c r="AG133" i="18" s="1"/>
  <c r="AD195" i="18"/>
  <c r="AF195" i="18" s="1"/>
  <c r="AD205" i="18"/>
  <c r="AF206" i="18"/>
  <c r="AD231" i="18"/>
  <c r="AF231" i="18" s="1"/>
  <c r="AG57" i="31"/>
  <c r="AC215" i="18"/>
  <c r="AF168" i="18"/>
  <c r="AG164" i="18"/>
  <c r="AG119" i="18"/>
  <c r="AF38" i="31"/>
  <c r="AC171" i="18"/>
  <c r="AD171" i="18" s="1"/>
  <c r="AF57" i="31"/>
  <c r="AB230" i="18"/>
  <c r="AF90" i="18"/>
  <c r="AD73" i="18"/>
  <c r="AF73" i="18" s="1"/>
  <c r="AG79" i="18"/>
  <c r="AG19" i="18"/>
  <c r="AC177" i="18"/>
  <c r="AD177" i="18" s="1"/>
  <c r="AD39" i="31"/>
  <c r="AF39" i="31" s="1"/>
  <c r="AD216" i="18"/>
  <c r="AF216" i="18" s="1"/>
  <c r="AF54" i="31"/>
  <c r="AG165" i="18"/>
  <c r="AD224" i="18"/>
  <c r="AF224" i="18" s="1"/>
  <c r="AD78" i="18"/>
  <c r="AF78" i="18" s="1"/>
  <c r="AG134" i="18"/>
  <c r="AB169" i="18"/>
  <c r="AC169" i="18" s="1"/>
  <c r="AG218" i="18"/>
  <c r="AC22" i="31"/>
  <c r="AG67" i="31"/>
  <c r="AF67" i="31"/>
  <c r="AC239" i="18"/>
  <c r="AC176" i="18"/>
  <c r="AD192" i="18"/>
  <c r="AG192" i="18" s="1"/>
  <c r="AG100" i="18"/>
  <c r="AD16" i="18"/>
  <c r="AG16" i="18" s="1"/>
  <c r="AG50" i="18"/>
  <c r="AD14" i="28"/>
  <c r="AD26" i="18"/>
  <c r="AG160" i="18"/>
  <c r="AG41" i="31"/>
  <c r="AB18" i="18"/>
  <c r="AC18" i="18" s="1"/>
  <c r="AD39" i="18"/>
  <c r="AG39" i="18" s="1"/>
  <c r="AG193" i="18"/>
  <c r="AD23" i="31"/>
  <c r="AD190" i="18"/>
  <c r="AF190" i="18" s="1"/>
  <c r="AD183" i="18"/>
  <c r="AF183" i="18" s="1"/>
  <c r="AF23" i="18"/>
  <c r="AB217" i="30"/>
  <c r="AC217" i="30" s="1"/>
  <c r="AD183" i="30"/>
  <c r="AE183" i="30" s="1"/>
  <c r="AD188" i="30"/>
  <c r="AE188" i="30" s="1"/>
  <c r="AD181" i="30"/>
  <c r="AC189" i="30"/>
  <c r="AB129" i="30"/>
  <c r="AB212" i="30"/>
  <c r="AC212" i="30" s="1"/>
  <c r="AA177" i="30"/>
  <c r="AB182" i="30"/>
  <c r="AC182" i="30" s="1"/>
  <c r="AC135" i="30"/>
  <c r="AD191" i="30"/>
  <c r="AE191" i="30" s="1"/>
  <c r="AB185" i="30"/>
  <c r="AC185" i="30" s="1"/>
  <c r="AB179" i="30"/>
  <c r="AC128" i="30"/>
  <c r="AC144" i="30"/>
  <c r="AC143" i="30"/>
  <c r="AB134" i="30"/>
  <c r="AC134" i="30" s="1"/>
  <c r="AD64" i="30"/>
  <c r="AC119" i="30"/>
  <c r="AD140" i="30"/>
  <c r="AB122" i="30"/>
  <c r="AB20" i="30"/>
  <c r="AD120" i="30"/>
  <c r="AC154" i="30"/>
  <c r="AC142" i="30"/>
  <c r="AC126" i="30"/>
  <c r="AB123" i="30"/>
  <c r="AB121" i="30"/>
  <c r="AB146" i="30"/>
  <c r="AB131" i="30"/>
  <c r="AB147" i="30"/>
  <c r="AC147" i="30" s="1"/>
  <c r="AD39" i="30"/>
  <c r="AB149" i="30"/>
  <c r="AD152" i="30"/>
  <c r="AF192" i="18" l="1"/>
  <c r="AC22" i="18"/>
  <c r="AI22" i="18" s="1"/>
  <c r="AD25" i="18"/>
  <c r="AF25" i="18" s="1"/>
  <c r="AC186" i="30"/>
  <c r="AD186" i="30" s="1"/>
  <c r="AG33" i="30"/>
  <c r="AG17" i="30"/>
  <c r="AA211" i="30"/>
  <c r="AC16" i="30"/>
  <c r="AD16" i="30" s="1"/>
  <c r="AC19" i="30"/>
  <c r="AE14" i="28"/>
  <c r="AG14" i="28" s="1"/>
  <c r="AG57" i="30"/>
  <c r="AB15" i="30"/>
  <c r="AD213" i="30"/>
  <c r="AE213" i="30" s="1"/>
  <c r="AC139" i="30"/>
  <c r="AD139" i="30" s="1"/>
  <c r="AE139" i="30" s="1"/>
  <c r="AG139" i="30" s="1"/>
  <c r="AA32" i="30"/>
  <c r="AD195" i="30"/>
  <c r="AE195" i="30" s="1"/>
  <c r="AG195" i="30" s="1"/>
  <c r="AC156" i="30"/>
  <c r="AD156" i="30" s="1"/>
  <c r="AD218" i="30"/>
  <c r="AE218" i="30" s="1"/>
  <c r="AG13" i="19"/>
  <c r="AG92" i="30"/>
  <c r="AG77" i="30"/>
  <c r="AF133" i="18"/>
  <c r="AG207" i="18"/>
  <c r="AF191" i="18"/>
  <c r="AH214" i="30"/>
  <c r="AE15" i="28"/>
  <c r="AG15" i="28" s="1"/>
  <c r="AG216" i="30"/>
  <c r="AH216" i="30"/>
  <c r="AB25" i="30"/>
  <c r="AG111" i="30"/>
  <c r="AG94" i="30"/>
  <c r="AG36" i="30"/>
  <c r="AG87" i="30"/>
  <c r="AG98" i="30"/>
  <c r="AH96" i="30"/>
  <c r="AG165" i="30"/>
  <c r="AD125" i="30"/>
  <c r="AE125" i="30" s="1"/>
  <c r="AH125" i="30" s="1"/>
  <c r="AH191" i="30"/>
  <c r="AD192" i="30"/>
  <c r="AE192" i="30" s="1"/>
  <c r="AG192" i="30" s="1"/>
  <c r="AG49" i="30"/>
  <c r="AG100" i="30"/>
  <c r="AH155" i="30"/>
  <c r="AG191" i="30"/>
  <c r="AG45" i="30"/>
  <c r="AH102" i="30"/>
  <c r="AH61" i="30"/>
  <c r="AG60" i="30"/>
  <c r="AG83" i="30"/>
  <c r="AH148" i="30"/>
  <c r="AG41" i="30"/>
  <c r="AE70" i="30"/>
  <c r="AH70" i="30" s="1"/>
  <c r="AG84" i="30"/>
  <c r="AH183" i="30"/>
  <c r="AG69" i="30"/>
  <c r="AH33" i="30"/>
  <c r="AG53" i="30"/>
  <c r="AH72" i="30"/>
  <c r="AD144" i="30"/>
  <c r="AE144" i="30" s="1"/>
  <c r="AH145" i="30"/>
  <c r="AG178" i="30"/>
  <c r="AG48" i="30"/>
  <c r="AH188" i="30"/>
  <c r="AG88" i="30"/>
  <c r="AG108" i="30"/>
  <c r="AH66" i="30"/>
  <c r="AG188" i="30"/>
  <c r="AG67" i="30"/>
  <c r="AD124" i="30"/>
  <c r="AE124" i="30" s="1"/>
  <c r="AH124" i="30" s="1"/>
  <c r="AC26" i="30"/>
  <c r="AD184" i="30"/>
  <c r="AE184" i="30" s="1"/>
  <c r="AG184" i="30" s="1"/>
  <c r="AD189" i="30"/>
  <c r="AE189" i="30" s="1"/>
  <c r="AG189" i="30" s="1"/>
  <c r="AF102" i="18"/>
  <c r="AE130" i="30"/>
  <c r="AG130" i="30" s="1"/>
  <c r="AH34" i="30"/>
  <c r="AG34" i="30"/>
  <c r="AE59" i="30"/>
  <c r="AH59" i="30" s="1"/>
  <c r="AH116" i="30"/>
  <c r="AG52" i="30"/>
  <c r="AG157" i="30"/>
  <c r="AG113" i="30"/>
  <c r="AH76" i="30"/>
  <c r="AE181" i="30"/>
  <c r="AH181" i="30" s="1"/>
  <c r="AG95" i="30"/>
  <c r="AG51" i="30"/>
  <c r="AG65" i="30"/>
  <c r="AG82" i="30"/>
  <c r="AG44" i="30"/>
  <c r="AG38" i="30"/>
  <c r="AD132" i="30"/>
  <c r="AE132" i="30" s="1"/>
  <c r="AG109" i="30"/>
  <c r="AG183" i="30"/>
  <c r="AD135" i="30"/>
  <c r="AE135" i="30" s="1"/>
  <c r="AG135" i="30" s="1"/>
  <c r="AD119" i="30"/>
  <c r="AE119" i="30" s="1"/>
  <c r="AG119" i="30" s="1"/>
  <c r="AG187" i="30"/>
  <c r="AH137" i="30"/>
  <c r="AH63" i="30"/>
  <c r="AB127" i="30"/>
  <c r="AB32" i="30" s="1"/>
  <c r="AH104" i="30"/>
  <c r="AH68" i="30"/>
  <c r="AD190" i="30"/>
  <c r="AG73" i="30"/>
  <c r="AG193" i="30"/>
  <c r="AH74" i="30"/>
  <c r="AD133" i="30"/>
  <c r="AE133" i="30" s="1"/>
  <c r="AH133" i="30" s="1"/>
  <c r="AD141" i="30"/>
  <c r="AG221" i="30"/>
  <c r="AD143" i="30"/>
  <c r="AE143" i="30" s="1"/>
  <c r="AG143" i="30" s="1"/>
  <c r="AD128" i="30"/>
  <c r="AE128" i="30" s="1"/>
  <c r="AF237" i="18"/>
  <c r="AG214" i="30"/>
  <c r="AG180" i="30"/>
  <c r="AE219" i="30"/>
  <c r="AH219" i="30" s="1"/>
  <c r="AE78" i="30"/>
  <c r="AH78" i="30" s="1"/>
  <c r="AH187" i="30"/>
  <c r="AH221" i="30"/>
  <c r="AE107" i="30"/>
  <c r="AH107" i="30" s="1"/>
  <c r="AE194" i="30"/>
  <c r="AG194" i="30" s="1"/>
  <c r="AH80" i="30"/>
  <c r="AG17" i="28"/>
  <c r="AG91" i="30"/>
  <c r="AH38" i="30"/>
  <c r="AD215" i="30"/>
  <c r="AE215" i="30" s="1"/>
  <c r="AG99" i="30"/>
  <c r="AG117" i="30"/>
  <c r="AE39" i="30"/>
  <c r="AC146" i="30"/>
  <c r="AD146" i="30" s="1"/>
  <c r="AE146" i="30" s="1"/>
  <c r="AE152" i="30"/>
  <c r="AG152" i="30" s="1"/>
  <c r="AD28" i="30"/>
  <c r="AE28" i="30" s="1"/>
  <c r="AG28" i="30" s="1"/>
  <c r="AE120" i="30"/>
  <c r="AH120" i="30" s="1"/>
  <c r="AE64" i="30"/>
  <c r="AG64" i="30" s="1"/>
  <c r="AE47" i="30"/>
  <c r="AH47" i="30" s="1"/>
  <c r="AD138" i="30"/>
  <c r="AE138" i="30" s="1"/>
  <c r="AE153" i="30"/>
  <c r="AH153" i="30" s="1"/>
  <c r="AD151" i="30"/>
  <c r="AE151" i="30" s="1"/>
  <c r="AC136" i="30"/>
  <c r="AD27" i="30"/>
  <c r="AE27" i="30" s="1"/>
  <c r="AE150" i="30"/>
  <c r="AG150" i="30" s="1"/>
  <c r="AD126" i="30"/>
  <c r="AE126" i="30" s="1"/>
  <c r="AD21" i="30"/>
  <c r="AE140" i="30"/>
  <c r="AG140" i="30" s="1"/>
  <c r="AB204" i="18"/>
  <c r="AD22" i="31"/>
  <c r="AF189" i="18"/>
  <c r="AF194" i="18"/>
  <c r="AG194" i="18"/>
  <c r="AF210" i="18"/>
  <c r="AG210" i="18"/>
  <c r="AG183" i="18"/>
  <c r="AF174" i="18"/>
  <c r="AD188" i="18"/>
  <c r="AG188" i="18" s="1"/>
  <c r="AF214" i="18"/>
  <c r="AG167" i="18"/>
  <c r="AD18" i="18"/>
  <c r="AD15" i="18" s="1"/>
  <c r="AG17" i="18"/>
  <c r="AD221" i="18"/>
  <c r="AG221" i="18" s="1"/>
  <c r="AD208" i="18"/>
  <c r="AG208" i="18" s="1"/>
  <c r="AF236" i="18"/>
  <c r="AG209" i="18"/>
  <c r="AC212" i="18"/>
  <c r="AC204" i="18" s="1"/>
  <c r="AG216" i="18"/>
  <c r="AB30" i="18"/>
  <c r="AG23" i="31"/>
  <c r="AF16" i="18"/>
  <c r="AC163" i="18"/>
  <c r="AF34" i="18"/>
  <c r="AC161" i="18"/>
  <c r="AD161" i="18" s="1"/>
  <c r="AG78" i="18"/>
  <c r="AD233" i="18"/>
  <c r="AG233" i="18" s="1"/>
  <c r="AF39" i="18"/>
  <c r="AG39" i="31"/>
  <c r="AG240" i="18"/>
  <c r="AG179" i="18"/>
  <c r="AG126" i="18"/>
  <c r="AF209" i="18"/>
  <c r="AF18" i="18"/>
  <c r="AF23" i="31"/>
  <c r="AF22" i="31" s="1"/>
  <c r="AG177" i="18"/>
  <c r="AG231" i="18"/>
  <c r="AF26" i="18"/>
  <c r="AD215" i="18"/>
  <c r="AF215" i="18" s="1"/>
  <c r="AG34" i="18"/>
  <c r="AG195" i="18"/>
  <c r="AF177" i="18"/>
  <c r="AG173" i="18"/>
  <c r="AG73" i="18"/>
  <c r="AF205" i="18"/>
  <c r="AF179" i="18"/>
  <c r="AG190" i="18"/>
  <c r="AC15" i="18"/>
  <c r="AD169" i="18"/>
  <c r="AG169" i="18" s="1"/>
  <c r="AG171" i="18"/>
  <c r="AF171" i="18"/>
  <c r="AC230" i="18"/>
  <c r="AI230" i="18" s="1"/>
  <c r="AB15" i="18"/>
  <c r="AD239" i="18"/>
  <c r="AF239" i="18" s="1"/>
  <c r="AG224" i="18"/>
  <c r="AG219" i="18"/>
  <c r="AF219" i="18"/>
  <c r="AC16" i="28"/>
  <c r="AG157" i="18"/>
  <c r="AG205" i="18"/>
  <c r="AC68" i="31"/>
  <c r="AD68" i="31" s="1"/>
  <c r="AD66" i="31" s="1"/>
  <c r="AB66" i="31"/>
  <c r="AG238" i="18"/>
  <c r="AF157" i="18"/>
  <c r="AD176" i="18"/>
  <c r="AF176" i="18" s="1"/>
  <c r="AD223" i="18"/>
  <c r="AF223" i="18" s="1"/>
  <c r="AD187" i="18"/>
  <c r="AG187" i="18" s="1"/>
  <c r="AD217" i="30"/>
  <c r="AE217" i="30" s="1"/>
  <c r="AD185" i="30"/>
  <c r="AE185" i="30" s="1"/>
  <c r="AC211" i="30"/>
  <c r="AC129" i="30"/>
  <c r="AB177" i="30"/>
  <c r="AD182" i="30"/>
  <c r="AE182" i="30" s="1"/>
  <c r="AD134" i="30"/>
  <c r="AE134" i="30" s="1"/>
  <c r="AG134" i="30" s="1"/>
  <c r="AC179" i="30"/>
  <c r="AD220" i="30"/>
  <c r="AD212" i="30"/>
  <c r="AC122" i="30"/>
  <c r="AC123" i="30"/>
  <c r="AD147" i="30"/>
  <c r="AC131" i="30"/>
  <c r="AC149" i="30"/>
  <c r="AD118" i="30"/>
  <c r="AD142" i="30"/>
  <c r="AC121" i="30"/>
  <c r="AD154" i="30"/>
  <c r="AC20" i="30"/>
  <c r="AG18" i="18" l="1"/>
  <c r="AG15" i="18" s="1"/>
  <c r="AI204" i="18"/>
  <c r="AF22" i="18"/>
  <c r="AH15" i="28"/>
  <c r="AH14" i="28"/>
  <c r="AD22" i="18"/>
  <c r="AF188" i="18"/>
  <c r="AC25" i="30"/>
  <c r="AE186" i="30"/>
  <c r="AG213" i="30"/>
  <c r="AB211" i="30"/>
  <c r="AD19" i="30"/>
  <c r="AE19" i="30" s="1"/>
  <c r="AG19" i="30" s="1"/>
  <c r="AC15" i="30"/>
  <c r="AE21" i="30"/>
  <c r="AH130" i="30"/>
  <c r="AH195" i="30"/>
  <c r="AH213" i="30"/>
  <c r="AH218" i="30"/>
  <c r="AG218" i="30"/>
  <c r="AG181" i="30"/>
  <c r="AE16" i="30"/>
  <c r="AG16" i="30"/>
  <c r="AH192" i="30"/>
  <c r="AG59" i="30"/>
  <c r="AH189" i="30"/>
  <c r="AH135" i="30"/>
  <c r="AG133" i="30"/>
  <c r="AH217" i="30"/>
  <c r="AG217" i="30"/>
  <c r="AH144" i="30"/>
  <c r="AG70" i="30"/>
  <c r="AH134" i="30"/>
  <c r="AG78" i="30"/>
  <c r="AH128" i="30"/>
  <c r="AG153" i="30"/>
  <c r="AH119" i="30"/>
  <c r="AH184" i="30"/>
  <c r="AG185" i="30"/>
  <c r="AH64" i="30"/>
  <c r="AH143" i="30"/>
  <c r="AG124" i="30"/>
  <c r="AH132" i="30"/>
  <c r="AD122" i="30"/>
  <c r="AE122" i="30" s="1"/>
  <c r="AH122" i="30" s="1"/>
  <c r="AD129" i="30"/>
  <c r="AD136" i="30"/>
  <c r="AE136" i="30" s="1"/>
  <c r="AH136" i="30" s="1"/>
  <c r="AD26" i="30"/>
  <c r="AG125" i="30"/>
  <c r="AH185" i="30"/>
  <c r="AH139" i="30"/>
  <c r="AG144" i="30"/>
  <c r="AE212" i="30"/>
  <c r="AH194" i="30"/>
  <c r="AG120" i="30"/>
  <c r="AE220" i="30"/>
  <c r="AG220" i="30" s="1"/>
  <c r="AG132" i="30"/>
  <c r="AD179" i="30"/>
  <c r="AD177" i="30" s="1"/>
  <c r="AG39" i="30"/>
  <c r="AD16" i="28"/>
  <c r="AH28" i="30"/>
  <c r="AH146" i="30"/>
  <c r="AE118" i="30"/>
  <c r="AG182" i="30"/>
  <c r="AG107" i="30"/>
  <c r="AH150" i="30"/>
  <c r="AH151" i="30"/>
  <c r="AG146" i="30"/>
  <c r="AC127" i="30"/>
  <c r="AC32" i="30" s="1"/>
  <c r="AH140" i="30"/>
  <c r="AH182" i="30"/>
  <c r="AG47" i="30"/>
  <c r="AH152" i="30"/>
  <c r="AG151" i="30"/>
  <c r="AE190" i="30"/>
  <c r="AG190" i="30" s="1"/>
  <c r="AG138" i="30"/>
  <c r="AH39" i="30"/>
  <c r="AD149" i="30"/>
  <c r="AD123" i="30"/>
  <c r="AE123" i="30" s="1"/>
  <c r="AH123" i="30" s="1"/>
  <c r="AF208" i="18"/>
  <c r="AE156" i="30"/>
  <c r="AG156" i="30" s="1"/>
  <c r="AH215" i="30"/>
  <c r="AE141" i="30"/>
  <c r="AG141" i="30" s="1"/>
  <c r="AG128" i="30"/>
  <c r="AH126" i="30"/>
  <c r="AG215" i="30"/>
  <c r="AH190" i="30"/>
  <c r="AG219" i="30"/>
  <c r="AH138" i="30"/>
  <c r="AG126" i="30"/>
  <c r="AE147" i="30"/>
  <c r="AH147" i="30" s="1"/>
  <c r="AG27" i="30"/>
  <c r="AE154" i="30"/>
  <c r="AH154" i="30" s="1"/>
  <c r="AH27" i="30"/>
  <c r="AE142" i="30"/>
  <c r="AG142" i="30" s="1"/>
  <c r="AF233" i="18"/>
  <c r="AF230" i="18" s="1"/>
  <c r="AF221" i="18"/>
  <c r="AF169" i="18"/>
  <c r="AF187" i="18"/>
  <c r="AG223" i="18"/>
  <c r="AD230" i="18"/>
  <c r="AG68" i="31"/>
  <c r="AG66" i="31" s="1"/>
  <c r="AC66" i="31"/>
  <c r="AG239" i="18"/>
  <c r="AG230" i="18" s="1"/>
  <c r="AG161" i="18"/>
  <c r="AC30" i="18"/>
  <c r="AI30" i="18" s="1"/>
  <c r="AD163" i="18"/>
  <c r="AF163" i="18" s="1"/>
  <c r="AD212" i="18"/>
  <c r="AF68" i="31"/>
  <c r="AF66" i="31" s="1"/>
  <c r="AC13" i="28"/>
  <c r="AG215" i="18"/>
  <c r="AG176" i="18"/>
  <c r="AF15" i="18"/>
  <c r="AG22" i="31"/>
  <c r="AF161" i="18"/>
  <c r="AC177" i="30"/>
  <c r="AD211" i="30"/>
  <c r="AD20" i="30"/>
  <c r="AD15" i="30" s="1"/>
  <c r="AD121" i="30"/>
  <c r="AD131" i="30"/>
  <c r="AF30" i="18" l="1"/>
  <c r="AE26" i="30"/>
  <c r="AE25" i="30" s="1"/>
  <c r="AH186" i="30"/>
  <c r="AG186" i="30"/>
  <c r="AH118" i="30"/>
  <c r="AH19" i="30"/>
  <c r="AH21" i="30"/>
  <c r="AG21" i="30"/>
  <c r="AD25" i="30"/>
  <c r="AH16" i="30"/>
  <c r="AE179" i="30"/>
  <c r="AE177" i="30" s="1"/>
  <c r="AI177" i="30" s="1"/>
  <c r="AG122" i="30"/>
  <c r="AG147" i="30"/>
  <c r="AH141" i="30"/>
  <c r="AE211" i="30"/>
  <c r="AI211" i="30" s="1"/>
  <c r="AH220" i="30"/>
  <c r="AE20" i="30"/>
  <c r="AH156" i="30"/>
  <c r="AE149" i="30"/>
  <c r="AH149" i="30" s="1"/>
  <c r="AE129" i="30"/>
  <c r="AG129" i="30" s="1"/>
  <c r="AG118" i="30"/>
  <c r="AG154" i="30"/>
  <c r="AH212" i="30"/>
  <c r="AG212" i="30"/>
  <c r="AG211" i="30" s="1"/>
  <c r="AG123" i="30"/>
  <c r="AG136" i="30"/>
  <c r="AD127" i="30"/>
  <c r="AD13" i="28"/>
  <c r="AE16" i="28"/>
  <c r="AE13" i="28" s="1"/>
  <c r="AH142" i="30"/>
  <c r="AE131" i="30"/>
  <c r="AH131" i="30" s="1"/>
  <c r="AE121" i="30"/>
  <c r="AG121" i="30" s="1"/>
  <c r="AG163" i="18"/>
  <c r="AG30" i="18" s="1"/>
  <c r="AF212" i="18"/>
  <c r="AF204" i="18" s="1"/>
  <c r="AD204" i="18"/>
  <c r="AG212" i="18"/>
  <c r="AG204" i="18" s="1"/>
  <c r="AD30" i="18"/>
  <c r="AI25" i="30" l="1"/>
  <c r="AH26" i="30"/>
  <c r="AH25" i="30" s="1"/>
  <c r="AK25" i="30" s="1"/>
  <c r="AG26" i="30"/>
  <c r="AG25" i="30" s="1"/>
  <c r="AD32" i="30"/>
  <c r="AE15" i="30"/>
  <c r="AI15" i="30" s="1"/>
  <c r="AH211" i="30"/>
  <c r="AG20" i="30"/>
  <c r="AG15" i="30" s="1"/>
  <c r="AG179" i="30"/>
  <c r="AG177" i="30" s="1"/>
  <c r="AH179" i="30"/>
  <c r="AH177" i="30" s="1"/>
  <c r="AE127" i="30"/>
  <c r="AH129" i="30"/>
  <c r="AI13" i="28"/>
  <c r="AH16" i="28"/>
  <c r="AH13" i="28" s="1"/>
  <c r="AG16" i="28"/>
  <c r="AG13" i="28" s="1"/>
  <c r="AG131" i="30"/>
  <c r="AG149" i="30"/>
  <c r="AH121" i="30"/>
  <c r="AH20" i="30"/>
  <c r="AH127" i="30" l="1"/>
  <c r="AH15" i="30"/>
  <c r="AE32" i="30"/>
  <c r="AI32" i="30" s="1"/>
  <c r="AG127" i="30"/>
  <c r="AG32" i="30" s="1"/>
  <c r="AH32" i="30"/>
  <c r="AH11" i="30" l="1"/>
</calcChain>
</file>

<file path=xl/sharedStrings.xml><?xml version="1.0" encoding="utf-8"?>
<sst xmlns="http://schemas.openxmlformats.org/spreadsheetml/2006/main" count="28820" uniqueCount="4828">
  <si>
    <t>No Urut</t>
  </si>
  <si>
    <t>Jenis Aset</t>
  </si>
  <si>
    <t>Jenis Barang/ Nama Barang</t>
  </si>
  <si>
    <t>Kode Barang</t>
  </si>
  <si>
    <t>Nomor Register</t>
  </si>
  <si>
    <t>Status Tanah</t>
  </si>
  <si>
    <t>Merk/Type</t>
  </si>
  <si>
    <t>Ukuran/CC</t>
  </si>
  <si>
    <t>Bahan</t>
  </si>
  <si>
    <t>Nomor</t>
  </si>
  <si>
    <t>Asal usul cara perolehan</t>
  </si>
  <si>
    <t>Hak</t>
  </si>
  <si>
    <t>Sertifikat</t>
  </si>
  <si>
    <t>Penggunaan</t>
  </si>
  <si>
    <t>Pabrik</t>
  </si>
  <si>
    <t>Rangka</t>
  </si>
  <si>
    <t>Mesin</t>
  </si>
  <si>
    <t>Polisi</t>
  </si>
  <si>
    <t>BPKB</t>
  </si>
  <si>
    <t>Tanggal</t>
  </si>
  <si>
    <t>ASET TETAP</t>
  </si>
  <si>
    <t>1.1</t>
  </si>
  <si>
    <t xml:space="preserve">Tanah </t>
  </si>
  <si>
    <t>1.1.1</t>
  </si>
  <si>
    <t>1.2</t>
  </si>
  <si>
    <t xml:space="preserve">Peralatan dan Mesin </t>
  </si>
  <si>
    <t>1.2.1</t>
  </si>
  <si>
    <t xml:space="preserve">Alat-Alat Berat </t>
  </si>
  <si>
    <t>1.2.2</t>
  </si>
  <si>
    <t xml:space="preserve">Alat-Alat Angkutan </t>
  </si>
  <si>
    <t>1.2.3</t>
  </si>
  <si>
    <t xml:space="preserve">Alat-Alat Bengkel </t>
  </si>
  <si>
    <t>1.2.4</t>
  </si>
  <si>
    <t xml:space="preserve">Alat-Alat Pertanian dan Peternakan </t>
  </si>
  <si>
    <t>1.2.5</t>
  </si>
  <si>
    <t xml:space="preserve">Alat-Alat Kantor dan Rumah Tangga </t>
  </si>
  <si>
    <t>1.2.6</t>
  </si>
  <si>
    <t xml:space="preserve">Alat-Alat Studio dan Komunikasi </t>
  </si>
  <si>
    <t>1.2.7</t>
  </si>
  <si>
    <t xml:space="preserve">Alat-Alat Ukur </t>
  </si>
  <si>
    <t>1.2.8</t>
  </si>
  <si>
    <t xml:space="preserve">Alat-Alat Kedokteran </t>
  </si>
  <si>
    <t>1.2.9</t>
  </si>
  <si>
    <t>Alat-Alat Laboratorium</t>
  </si>
  <si>
    <t>1.2.10</t>
  </si>
  <si>
    <t xml:space="preserve">Alat-Alat Keamanan </t>
  </si>
  <si>
    <t>1.3</t>
  </si>
  <si>
    <t xml:space="preserve">Gedung dan Bangunan </t>
  </si>
  <si>
    <t>1.3.1</t>
  </si>
  <si>
    <t>Bangunan Gedung</t>
  </si>
  <si>
    <t>1.3.2</t>
  </si>
  <si>
    <t xml:space="preserve">Bangunan Monumen </t>
  </si>
  <si>
    <t>1.4</t>
  </si>
  <si>
    <t xml:space="preserve">Jalan, Irigasi dan Jaringan </t>
  </si>
  <si>
    <t>1.4.1</t>
  </si>
  <si>
    <t xml:space="preserve">Jalan dan Jembatan </t>
  </si>
  <si>
    <t>1.4.2</t>
  </si>
  <si>
    <t>Bangunan Air (Irigasi)</t>
  </si>
  <si>
    <t>1.4.3</t>
  </si>
  <si>
    <t>Instalasi</t>
  </si>
  <si>
    <t>1.4.4</t>
  </si>
  <si>
    <t xml:space="preserve">Jaringan </t>
  </si>
  <si>
    <t>1.5</t>
  </si>
  <si>
    <t>Aset Tetap Lainnya</t>
  </si>
  <si>
    <t>1.5.1</t>
  </si>
  <si>
    <t>Buku dan Perpustakaan</t>
  </si>
  <si>
    <t>1.5.2</t>
  </si>
  <si>
    <t>Barang Bercorak Kesenian/Kebudayaan</t>
  </si>
  <si>
    <t>1.5.3</t>
  </si>
  <si>
    <t xml:space="preserve">Hewan/ Ternak dan Tumbuhan </t>
  </si>
  <si>
    <t>1.6</t>
  </si>
  <si>
    <t>Konstruksi Dalam Pengerjaan</t>
  </si>
  <si>
    <t>1.6.1</t>
  </si>
  <si>
    <t>Konstruksi Bangunan</t>
  </si>
  <si>
    <t>Luas Lantai (M2)</t>
  </si>
  <si>
    <t>Bertingkat Tidak</t>
  </si>
  <si>
    <t>Beton/Tidak</t>
  </si>
  <si>
    <t>Dokumen Gedung</t>
  </si>
  <si>
    <t>Nomor Kode Tanah</t>
  </si>
  <si>
    <t>Buku Perpustakaan</t>
  </si>
  <si>
    <t>Barang bercorak Kesesian/Kebudayaan</t>
  </si>
  <si>
    <t>Hewan/Ternak dan Tumbuhan</t>
  </si>
  <si>
    <t>Judul/Pencipta</t>
  </si>
  <si>
    <t>Spesifikasi</t>
  </si>
  <si>
    <t>Asal Daerah</t>
  </si>
  <si>
    <t>Pencipta</t>
  </si>
  <si>
    <t>Jenis</t>
  </si>
  <si>
    <t>Ukuran</t>
  </si>
  <si>
    <t>Bangunan (P, SP, D)</t>
  </si>
  <si>
    <t>Panjang (M2)</t>
  </si>
  <si>
    <t>Lebar (M)</t>
  </si>
  <si>
    <t>Luas (M2)</t>
  </si>
  <si>
    <t>Tahun Pembelian</t>
  </si>
  <si>
    <t>Unit Pembantu</t>
  </si>
  <si>
    <t>Bidang</t>
  </si>
  <si>
    <t>Lokasi</t>
  </si>
  <si>
    <t>Alamat</t>
  </si>
  <si>
    <t>Barang/unit</t>
  </si>
  <si>
    <t>Satuan</t>
  </si>
  <si>
    <t>Harga Satuan</t>
  </si>
  <si>
    <t>Harga Perolehan</t>
  </si>
  <si>
    <t>Total Harga</t>
  </si>
  <si>
    <t>Keterangan</t>
  </si>
  <si>
    <t>Kondisi Bangunan/Barang  (B,KB,RB,H)</t>
  </si>
  <si>
    <t>KERTAS KERJA PEMBANTU ASET</t>
  </si>
  <si>
    <t>Isi KIB A</t>
  </si>
  <si>
    <t>Isi KIB B</t>
  </si>
  <si>
    <t>Isi KIB C</t>
  </si>
  <si>
    <t>Isi KIB D</t>
  </si>
  <si>
    <t>Isi KIB E</t>
  </si>
  <si>
    <t>Isi KIB F</t>
  </si>
  <si>
    <t>No</t>
  </si>
  <si>
    <t>B</t>
  </si>
  <si>
    <t>Keterangan Mutasi</t>
  </si>
  <si>
    <t>Letak</t>
  </si>
  <si>
    <t>Dokumen Mutasi</t>
  </si>
  <si>
    <t>Tgl</t>
  </si>
  <si>
    <t>PENGURUS BARANG</t>
  </si>
  <si>
    <t>Teluk Kuantan, xxxxxxxxxxxxxx 2012</t>
  </si>
  <si>
    <t>xxxxxxxxxx</t>
  </si>
  <si>
    <t>MENGETAHUI</t>
  </si>
  <si>
    <t>KABUPATEN KUANTAN SINGINGI</t>
  </si>
  <si>
    <t>xxxxxxxxxxxxxxx</t>
  </si>
  <si>
    <t>NIP Xxxxxxxxxxxxxxx</t>
  </si>
  <si>
    <t>NIP. XXXXXXXX</t>
  </si>
  <si>
    <t>TAHUN ANGGARAN 2012</t>
  </si>
  <si>
    <t>SEPEDA MOTOR</t>
  </si>
  <si>
    <t>MINIBUS</t>
  </si>
  <si>
    <t>02.03.01.05.01.0001</t>
  </si>
  <si>
    <t>02.03.01.01.04.0001</t>
  </si>
  <si>
    <t>100</t>
  </si>
  <si>
    <t>125</t>
  </si>
  <si>
    <t>-</t>
  </si>
  <si>
    <t>APBD</t>
  </si>
  <si>
    <t>N I H I L</t>
  </si>
  <si>
    <t>ALAT ANGKUTAN</t>
  </si>
  <si>
    <t>TOYOTA / KF.80</t>
  </si>
  <si>
    <t>SUZUKI / RC 100 S</t>
  </si>
  <si>
    <t>SUZUKI / SHOGUN</t>
  </si>
  <si>
    <t>HONDA / SUPRA X 125</t>
  </si>
  <si>
    <t>SUZUKI / SMASH</t>
  </si>
  <si>
    <t>17881</t>
  </si>
  <si>
    <t>110</t>
  </si>
  <si>
    <t>MHF11KF8010067180</t>
  </si>
  <si>
    <t>7K-0439825</t>
  </si>
  <si>
    <t>BM 29 K</t>
  </si>
  <si>
    <t>0349694</t>
  </si>
  <si>
    <t>MH8RC100NYJ264273</t>
  </si>
  <si>
    <t>E108-ID264260</t>
  </si>
  <si>
    <t>BM 2042 K</t>
  </si>
  <si>
    <t/>
  </si>
  <si>
    <t>MH8RC100NYD258626</t>
  </si>
  <si>
    <t>E-108-ID258709</t>
  </si>
  <si>
    <t>BM 2028 K</t>
  </si>
  <si>
    <t>9848425</t>
  </si>
  <si>
    <t>BM 2682 K</t>
  </si>
  <si>
    <t>BM 2707 K</t>
  </si>
  <si>
    <t>BM 2718 K</t>
  </si>
  <si>
    <t>MH8FD11005J-429144</t>
  </si>
  <si>
    <t>E405-1D-429370</t>
  </si>
  <si>
    <t>BM 2489 K</t>
  </si>
  <si>
    <t>PROYEK</t>
  </si>
  <si>
    <t>JIGSAW</t>
  </si>
  <si>
    <t>MESIN TENUN</t>
  </si>
  <si>
    <t>ALAT PENGGULUNG</t>
  </si>
  <si>
    <t>02.04.01.06.01.0001</t>
  </si>
  <si>
    <t>02.04.01.07.04.0001</t>
  </si>
  <si>
    <t>02.04.01.02.05.0001</t>
  </si>
  <si>
    <t>ALAT BENGKEL DAN ALAT UKUR</t>
  </si>
  <si>
    <t>KURSI</t>
  </si>
  <si>
    <t>MONITOR</t>
  </si>
  <si>
    <t>CPU</t>
  </si>
  <si>
    <t>AC</t>
  </si>
  <si>
    <t>TELEVISI</t>
  </si>
  <si>
    <t>RECEIVER</t>
  </si>
  <si>
    <t>LEMARI ARSIP</t>
  </si>
  <si>
    <t>FILLING CABINET</t>
  </si>
  <si>
    <t>MEJA</t>
  </si>
  <si>
    <t>LEMARI</t>
  </si>
  <si>
    <t>MEJA KOMPUTER</t>
  </si>
  <si>
    <t>PRINTER</t>
  </si>
  <si>
    <t>KURSI PUTAR</t>
  </si>
  <si>
    <t>MESIN TIK</t>
  </si>
  <si>
    <t>STABILIZER</t>
  </si>
  <si>
    <t>ETALASE</t>
  </si>
  <si>
    <t>MEJA KADIS</t>
  </si>
  <si>
    <t>KURSI KADIS</t>
  </si>
  <si>
    <t>STAVOL</t>
  </si>
  <si>
    <t>MEJA KERJA</t>
  </si>
  <si>
    <t>KURSI KERJA</t>
  </si>
  <si>
    <t>KURSI TAMU</t>
  </si>
  <si>
    <t>KIPAS ANGIN</t>
  </si>
  <si>
    <t>MEJA PIMPONG</t>
  </si>
  <si>
    <t>KURSI PLASTIK</t>
  </si>
  <si>
    <t>MEJA TELEPHONE</t>
  </si>
  <si>
    <t>MEJA TAMU</t>
  </si>
  <si>
    <t>PODIUM</t>
  </si>
  <si>
    <t>DISPENSER</t>
  </si>
  <si>
    <t>UPS</t>
  </si>
  <si>
    <t>TEMPAT TIDUR</t>
  </si>
  <si>
    <t>RAK KAYU</t>
  </si>
  <si>
    <t>DISPENCER</t>
  </si>
  <si>
    <t>TV FLAT</t>
  </si>
  <si>
    <t>KURSI LIPAT</t>
  </si>
  <si>
    <t>Note book</t>
  </si>
  <si>
    <t>Mesin tik olivetti</t>
  </si>
  <si>
    <t>Meja kerja</t>
  </si>
  <si>
    <t>Kursi rapat</t>
  </si>
  <si>
    <t>server,monitor,printer,meja komputer,stabilizer,flashdisk (1 GB) dan UPS</t>
  </si>
  <si>
    <t>Wireles Router,Wireles PC Adapter,Operating System dan Instalasi</t>
  </si>
  <si>
    <t>Alamari arsip</t>
  </si>
  <si>
    <t>Filling kabinet</t>
  </si>
  <si>
    <t>Meja reseptions</t>
  </si>
  <si>
    <t>Meja kerja 1/2 biro</t>
  </si>
  <si>
    <t>Meja kerja 1 biro</t>
  </si>
  <si>
    <t>Belanja kursi kerja staf</t>
  </si>
  <si>
    <t>Kalukulator</t>
  </si>
  <si>
    <t>Komputer</t>
  </si>
  <si>
    <t>Meja Kepala Dinas</t>
  </si>
  <si>
    <t>Sofa Tamu</t>
  </si>
  <si>
    <t>Laptop</t>
  </si>
  <si>
    <t>Printer</t>
  </si>
  <si>
    <t>meja rapat</t>
  </si>
  <si>
    <t>kursi rapat</t>
  </si>
  <si>
    <t>Komputer note book</t>
  </si>
  <si>
    <t>Pengadaan AC</t>
  </si>
  <si>
    <t>02.06.02.01.125.0001</t>
  </si>
  <si>
    <t>02.06.03.05.02.0001</t>
  </si>
  <si>
    <t>02.06.03.03.06.0001</t>
  </si>
  <si>
    <t>02.06.02.04.02.0001</t>
  </si>
  <si>
    <t>02.06.02.06.03.0001</t>
  </si>
  <si>
    <t>02.06.02.06.91.0001</t>
  </si>
  <si>
    <t>02.06.01.04.15.0001</t>
  </si>
  <si>
    <t>02.06.01.04.25.0001</t>
  </si>
  <si>
    <t>02.06.02.01.61.0001</t>
  </si>
  <si>
    <t>02.06.01.04.16.0001</t>
  </si>
  <si>
    <t>02.06.02.01.37.0001</t>
  </si>
  <si>
    <t>02.06.03.05.03.0001</t>
  </si>
  <si>
    <t>02.06.03.03.10.0001</t>
  </si>
  <si>
    <t>02.06.02.01.30.0001</t>
  </si>
  <si>
    <t>02.06.01.01.02.0001</t>
  </si>
  <si>
    <t>02.06.02.06.20.0001</t>
  </si>
  <si>
    <t>02.06.01.04.17.0001</t>
  </si>
  <si>
    <t>02.06.04.01.04.0001</t>
  </si>
  <si>
    <t>02.06.04.03.04.0001</t>
  </si>
  <si>
    <t>02.06.02.01.156.0001</t>
  </si>
  <si>
    <t>02.06.02.01.124.0001</t>
  </si>
  <si>
    <t>02.06.01.05.62.0001</t>
  </si>
  <si>
    <t>02.06.01.04.11.0001</t>
  </si>
  <si>
    <t>02.06.02.01.28.0001</t>
  </si>
  <si>
    <t>02.06.03.04.08.0001</t>
  </si>
  <si>
    <t>02.06.02.04.06.0001</t>
  </si>
  <si>
    <t>02.06.02.06.111.0001</t>
  </si>
  <si>
    <t>02.06.02.01.65.0001</t>
  </si>
  <si>
    <t>02.06.02.01.13.0001</t>
  </si>
  <si>
    <t>02.06.02.01.48.0001</t>
  </si>
  <si>
    <t>02.06.02.01.104.0001</t>
  </si>
  <si>
    <t>02.06.02.04.14.0001</t>
  </si>
  <si>
    <t>02.06.02.01.145.0001</t>
  </si>
  <si>
    <t>02.06.02.06.39.0001</t>
  </si>
  <si>
    <t>02.06.01.04.04.0001</t>
  </si>
  <si>
    <t>02.06.03.05.13.0001</t>
  </si>
  <si>
    <t>02.06.02.01.151.0001</t>
  </si>
  <si>
    <t>02.06.01.04.18.0001</t>
  </si>
  <si>
    <t>02.06.01.05.27.0001</t>
  </si>
  <si>
    <t>02.06.03.05.01.0001</t>
  </si>
  <si>
    <t>02.06.02.01.34.0001</t>
  </si>
  <si>
    <t>02.06.03.02.03</t>
  </si>
  <si>
    <t>2.06.01.01.01</t>
  </si>
  <si>
    <t>2.09.01.63.83</t>
  </si>
  <si>
    <t>2.06.02.01.27</t>
  </si>
  <si>
    <t>2.06.04.07.06</t>
  </si>
  <si>
    <t>2.06.01.04.04</t>
  </si>
  <si>
    <t>2.06.02.01.17</t>
  </si>
  <si>
    <t>2.06.02.01.48</t>
  </si>
  <si>
    <t>2.06.04.01.08</t>
  </si>
  <si>
    <t>2.06.04.03.08</t>
  </si>
  <si>
    <t>2.06.01.02.11</t>
  </si>
  <si>
    <t>02.06.03.02.01</t>
  </si>
  <si>
    <t>2.06.04.01.04</t>
  </si>
  <si>
    <t>2.06.02.01.49</t>
  </si>
  <si>
    <t>2.06.03.02.02</t>
  </si>
  <si>
    <t>2.06.03.04.08</t>
  </si>
  <si>
    <t>2.06.02.01.10</t>
  </si>
  <si>
    <t>2.06.02.04.03</t>
  </si>
  <si>
    <t>000-001</t>
  </si>
  <si>
    <t>001-004</t>
  </si>
  <si>
    <t>001-008</t>
  </si>
  <si>
    <t>001-080</t>
  </si>
  <si>
    <t>001-002</t>
  </si>
  <si>
    <t>001-010</t>
  </si>
  <si>
    <t>001-005</t>
  </si>
  <si>
    <t>001-030</t>
  </si>
  <si>
    <t>FUTURA</t>
  </si>
  <si>
    <t>LG</t>
  </si>
  <si>
    <t>PANASONIC</t>
  </si>
  <si>
    <t>POLYTRON</t>
  </si>
  <si>
    <t>VENUS</t>
  </si>
  <si>
    <t>LOKAL</t>
  </si>
  <si>
    <t>MUSTANG</t>
  </si>
  <si>
    <t>STARONE</t>
  </si>
  <si>
    <t>CHANTIKA</t>
  </si>
  <si>
    <t>AWIKO</t>
  </si>
  <si>
    <t>CANON</t>
  </si>
  <si>
    <t>NEXCON</t>
  </si>
  <si>
    <t>SAKO</t>
  </si>
  <si>
    <t>KYAWA</t>
  </si>
  <si>
    <t>SOLID</t>
  </si>
  <si>
    <t>UNITAL</t>
  </si>
  <si>
    <t>FRONTLY</t>
  </si>
  <si>
    <t>EPSON</t>
  </si>
  <si>
    <t>MITSUWA</t>
  </si>
  <si>
    <t>NAPOLLY</t>
  </si>
  <si>
    <t>GS</t>
  </si>
  <si>
    <t>OLIMPIC</t>
  </si>
  <si>
    <t>MASPION</t>
  </si>
  <si>
    <t>NATIONAL</t>
  </si>
  <si>
    <t>NIKO</t>
  </si>
  <si>
    <t>IBM</t>
  </si>
  <si>
    <t>TOYOSAKI</t>
  </si>
  <si>
    <t>TRUST</t>
  </si>
  <si>
    <t>OLYMPIC</t>
  </si>
  <si>
    <t>BUILD UP</t>
  </si>
  <si>
    <t>SUCITRA</t>
  </si>
  <si>
    <t>MIYAKO</t>
  </si>
  <si>
    <t>ACER</t>
  </si>
  <si>
    <t>ICA</t>
  </si>
  <si>
    <t>CMC</t>
  </si>
  <si>
    <t>ISUN</t>
  </si>
  <si>
    <t>UCHIDA</t>
  </si>
  <si>
    <t>NAPOLLY TOP</t>
  </si>
  <si>
    <t>CONFOR PRO</t>
  </si>
  <si>
    <t>BIG STAR</t>
  </si>
  <si>
    <t>Sony VGN-C22 GH/B,Intel Centrino 2dou mobil tecnology,intel core 2 duo procecor T5500</t>
  </si>
  <si>
    <t>Olivetti New Age</t>
  </si>
  <si>
    <t>MTS 102 Big Panel 1/2 Biro</t>
  </si>
  <si>
    <t>C&amp;D 1802H Folding Chair</t>
  </si>
  <si>
    <t>Dell (PCS430),(Dell) LCD TFT 17',Canon Pixma MP160,Bahan Kayu &amp; Besi,motorized 1000 watt,1 GB,dan (ICA) kapasitas 2000 watt</t>
  </si>
  <si>
    <t>(3COM)range 100 feet,wireless,a/b/g max 54 Mb/s,(3COM) USB,wireless class g,max 54 Mb/s,(Window server 2003 standart edition), Instalasi operating system dan Instalasi aplikasi statistik WDP</t>
  </si>
  <si>
    <t>Type STO-401 BC Merk Ukuran :150x80x38 cm terbuat dari partikel board dilapisi takon</t>
  </si>
  <si>
    <t>Laci : 4 bh,  L : 465xD : 620x T : 1320(mm) Merk : Awiko</t>
  </si>
  <si>
    <t>Type : STO-103, STO-105, STO-101 terbuat dari partikel board dilapisi takon</t>
  </si>
  <si>
    <t>Type : MTS 2145 Merk : Solid terbuat dari partikel board dilapisi takon</t>
  </si>
  <si>
    <t>Type : MTS 157 Merk : Trust terbuat dari partikel board dilapisi takon</t>
  </si>
  <si>
    <t>Type : FTR 405 Merk : Futura Bahan rangka besi kaki 4</t>
  </si>
  <si>
    <t>Citizen</t>
  </si>
  <si>
    <t>Intel Pentium 4 3,06  GHZ</t>
  </si>
  <si>
    <t>Type : Blok L, Bahan : Kayu+triblek pakai kaca reben, Laci : 4 bh, lemari 2 pintu</t>
  </si>
  <si>
    <t>Type : Matrik , Bahan : oskar/ kuningan,busa super, rangka, kayu : Meja sofa pakai kaca reben, Rangka kayu</t>
  </si>
  <si>
    <t>Sentrino core duo, 1,66Ghz,120GB,1024MB, DVD-multi14' win VHP</t>
  </si>
  <si>
    <t>Operating system windows Vista TM dan , windows XP SP1 &amp; SP2,processor pentium II ,RAM 128MB, display SVGA 800x600</t>
  </si>
  <si>
    <t>Bahan Kayu seni jati</t>
  </si>
  <si>
    <t>centrino core duo</t>
  </si>
  <si>
    <t>LG 1 PK</t>
  </si>
  <si>
    <t>BESI + BUSA</t>
  </si>
  <si>
    <t>EBONIT</t>
  </si>
  <si>
    <t>BESI PLAT</t>
  </si>
  <si>
    <t>EBONIT KACA</t>
  </si>
  <si>
    <t>SERBUK PRESS</t>
  </si>
  <si>
    <t>PLASTIK</t>
  </si>
  <si>
    <t>KAYU + KACA + TRIPLEK</t>
  </si>
  <si>
    <t>SERBUK PRESS + KACA</t>
  </si>
  <si>
    <t>KAYU + TRIPLEK</t>
  </si>
  <si>
    <t>KAYU</t>
  </si>
  <si>
    <t xml:space="preserve">PLASTIK + BUSA </t>
  </si>
  <si>
    <t>ALUMINIUM + KACA</t>
  </si>
  <si>
    <t>KAYU + KACA</t>
  </si>
  <si>
    <t>KAYU + BUSA</t>
  </si>
  <si>
    <t>FIBER</t>
  </si>
  <si>
    <t>BESI + KAYU</t>
  </si>
  <si>
    <t>BESI + PLASTIK</t>
  </si>
  <si>
    <t>TRIPLEK</t>
  </si>
  <si>
    <t>BESI</t>
  </si>
  <si>
    <t>STAINLESS + BUSA</t>
  </si>
  <si>
    <t>BAMBU</t>
  </si>
  <si>
    <t>I-PHONE</t>
  </si>
  <si>
    <t>TELEPHONE</t>
  </si>
  <si>
    <t>KAMERA</t>
  </si>
  <si>
    <t>HANDYCAM</t>
  </si>
  <si>
    <t>02.07.02.01.10.0001</t>
  </si>
  <si>
    <t>02.07.02.01.11.0001</t>
  </si>
  <si>
    <t>2.07.01.01.01</t>
  </si>
  <si>
    <t>WORDPHONE</t>
  </si>
  <si>
    <t>Nikon cool Pix L15. SERI : 70004847</t>
  </si>
  <si>
    <t>Panasonic Digital Video camera NV-GS90,B8SA 10998</t>
  </si>
  <si>
    <t>2004</t>
  </si>
  <si>
    <t>Anak Timbangan stenless steel 2 Kg</t>
  </si>
  <si>
    <t>Bejana ukur 10 liter</t>
  </si>
  <si>
    <t>Tidak Ada Merk</t>
  </si>
  <si>
    <t>N I I H I L</t>
  </si>
  <si>
    <t>GEDUNG DINAS KOPERINDAG</t>
  </si>
  <si>
    <t>GEDUNG LAMA / WORK SHOP I</t>
  </si>
  <si>
    <t>GEDUNG BARU II</t>
  </si>
  <si>
    <t>KANTOR INDUSTRI SEI. JERING</t>
  </si>
  <si>
    <t>GEDUNG WORKSHOP</t>
  </si>
  <si>
    <t>GEDUNG PROMOSI</t>
  </si>
  <si>
    <t>BANGUNAN TEMPAT BERUSAHA</t>
  </si>
  <si>
    <t>03.11.01.01.01.0001</t>
  </si>
  <si>
    <t>03.11.01.27.01.0001</t>
  </si>
  <si>
    <t>HAK PAKAI</t>
  </si>
  <si>
    <t>PEMDES</t>
  </si>
  <si>
    <t>PERMANEN</t>
  </si>
  <si>
    <t>SEMI PERMANEN</t>
  </si>
  <si>
    <t>TIDAK</t>
  </si>
  <si>
    <t>BETON</t>
  </si>
  <si>
    <t>01.01.11.04.01.0001</t>
  </si>
  <si>
    <t>01.01.11.03.24.0001</t>
  </si>
  <si>
    <t>DINAS KOPERASI, INDUSTRI DAN PERDAGANGAN</t>
  </si>
  <si>
    <t>H. RAJA ASWAR,S.SP. MM</t>
  </si>
  <si>
    <t>Pembina Utama Muda, NIP 19561118 198202 1 002</t>
  </si>
  <si>
    <t>SANTOS WIJAYA, A.Md</t>
  </si>
  <si>
    <t>NIP. 19760707 200604 1 008</t>
  </si>
  <si>
    <t>Kamera digital</t>
  </si>
  <si>
    <t xml:space="preserve"> N I H I L</t>
  </si>
  <si>
    <t>papan informasi IMB</t>
  </si>
  <si>
    <t>Almari</t>
  </si>
  <si>
    <t>Filing Kabinet</t>
  </si>
  <si>
    <t xml:space="preserve"> Meja kerja Sekretaris, kepala bidang</t>
  </si>
  <si>
    <t xml:space="preserve"> Meja kerja staf</t>
  </si>
  <si>
    <t xml:space="preserve"> Kursi kerja kepala dinas</t>
  </si>
  <si>
    <t>Kursi kerja Sekretaris, kepala bidang</t>
  </si>
  <si>
    <t xml:space="preserve"> Kursi kerja Staf</t>
  </si>
  <si>
    <t>printer</t>
  </si>
  <si>
    <t>Printer A3</t>
  </si>
  <si>
    <t>Peralatan Jaringan Internet</t>
  </si>
  <si>
    <t>Proyektor / infokus</t>
  </si>
  <si>
    <t>Gorden</t>
  </si>
  <si>
    <t>Komputer Notebook</t>
  </si>
  <si>
    <t xml:space="preserve">Printer A3 Laser Jet </t>
  </si>
  <si>
    <t xml:space="preserve">Printer A4 Laser Jet </t>
  </si>
  <si>
    <t xml:space="preserve">Komputer Notebook </t>
  </si>
  <si>
    <t>Printer A4</t>
  </si>
  <si>
    <t>Modem</t>
  </si>
  <si>
    <t>kamera</t>
  </si>
  <si>
    <t>02.06.04.07.06</t>
  </si>
  <si>
    <t>02.06.01.04.04</t>
  </si>
  <si>
    <t>02.06.04.01.04</t>
  </si>
  <si>
    <t>02.06.04.01.05</t>
  </si>
  <si>
    <t>02.06.04.01.08</t>
  </si>
  <si>
    <t>02.060.4.03.04</t>
  </si>
  <si>
    <t>02.06.04.03.05</t>
  </si>
  <si>
    <t>02.06.04.03.08</t>
  </si>
  <si>
    <t>02.06.02.04.04</t>
  </si>
  <si>
    <t>02.06.03.05.03</t>
  </si>
  <si>
    <t>0001</t>
  </si>
  <si>
    <t>0001-0010</t>
  </si>
  <si>
    <t>0001-0005</t>
  </si>
  <si>
    <t>0001-0025</t>
  </si>
  <si>
    <t>0001-0004</t>
  </si>
  <si>
    <t>0002</t>
  </si>
  <si>
    <t>0003</t>
  </si>
  <si>
    <t>0004</t>
  </si>
  <si>
    <t>0005</t>
  </si>
  <si>
    <t>Elite</t>
  </si>
  <si>
    <t>Futura</t>
  </si>
  <si>
    <t>4 Laci</t>
  </si>
  <si>
    <t>1 Biro</t>
  </si>
  <si>
    <t>1,5 Biro</t>
  </si>
  <si>
    <t>1,5 Pk</t>
  </si>
  <si>
    <t>Kayu</t>
  </si>
  <si>
    <t>Kayu + Kaca</t>
  </si>
  <si>
    <t>Besi</t>
  </si>
  <si>
    <t>Besi + Gabus</t>
  </si>
  <si>
    <t>kantor induk Patroli Jalan Raya (PJR)</t>
  </si>
  <si>
    <t>ruang rapat kantor camat Kuantan Mudik</t>
  </si>
  <si>
    <t>kantor kepala desa Kp. Baru Toar Kec. G.Toar</t>
  </si>
  <si>
    <t>kantor kepala desa Lubuk Terentang Kec. G. Toar</t>
  </si>
  <si>
    <t>kantor kepala desa Pintu Gobang Kari</t>
  </si>
  <si>
    <t>kantor kepalda desa Langsat Hulu Kec. Benai</t>
  </si>
  <si>
    <t>gedung serbaguna Kec. Singingi</t>
  </si>
  <si>
    <t>- Pek. Bangunan Perkantoran, Rumah Dinas dan Fasilitas Penunjang</t>
  </si>
  <si>
    <t>pagar dan halaman gedung serbaguna Kec. Kt.Tengah</t>
  </si>
  <si>
    <t>lanjutan Mess Pemda di Pekanbaru</t>
  </si>
  <si>
    <t>Pemb. Pagar BRC Rumah Pompa Distribusi Bundaran Kantor Bupati</t>
  </si>
  <si>
    <t>Konstruksi Bangunan Infrastruktur Perdesaan</t>
  </si>
  <si>
    <t>Pemb. garase alat berat (rangka baja)</t>
  </si>
  <si>
    <t>Pemb. gedung serbaguna Kec. Pangean</t>
  </si>
  <si>
    <t>Pembangunan lanjutan mess Pemda Tahap IV</t>
  </si>
  <si>
    <t>Penyiapan lahan untuk kantor Koramil dan rumah dinas</t>
  </si>
  <si>
    <t xml:space="preserve">Pemb. Rumah Adat Setiang dan Toar </t>
  </si>
  <si>
    <t>Rehab/ Renovasi ex. Rumah Sakit Teluk Kuantan:</t>
  </si>
  <si>
    <t>Rehab/ Renonasi Wisma Jalur:</t>
  </si>
  <si>
    <t>Pembangunan kantor baru 550 M2 2 unit</t>
  </si>
  <si>
    <t>Pemb/Pningktan Insfrastruktur Permukiman ( Pndmping P2KP Sharing)  Thp II Phase II. Ds Sungai Kuning</t>
  </si>
  <si>
    <t>Pemb/Pningktan Insfrastruktur Permukiman ( Pndmping P2KP Sharing)  Thp II Phase II. Ds Sungai Bawang</t>
  </si>
  <si>
    <t>Pemb/Pningktan Insfrastruktur Permukiman ( Pndmping P2KP Sharing)  Thp II Phase II. Ds Sungai Sirih</t>
  </si>
  <si>
    <t>Pemb/Pningktan Insfrastruktur Permukiman ( Pndmping P2KP Sharing)  Thp II Phase II. Ds Pulau Padang</t>
  </si>
  <si>
    <t>Pemb/Pningktan Insfrastruktur Permukiman ( Pndmping P2KP Sharing)  Thp II Phase II. Ds Sungai Keranji</t>
  </si>
  <si>
    <t>Pemb/Pningktan Insfrastruktur Permukiman ( Pndmping P2KP Sharing)  Thp II Phase II. Ds Pngklan Indarung</t>
  </si>
  <si>
    <t>Pemb/Pningktan Insfrastruktur Permukiman ( Pndmping P2KP Sharing)  Thp II Phase II. Ds Logas</t>
  </si>
  <si>
    <t>Pemb/Pningktan Insfrastruktur Permukiman ( Pndmping P2KP Sharing)  Thp II Phase II. Ds Pasir Mas</t>
  </si>
  <si>
    <t>Pemb/Pningktan Insfrastruktur Permukiman ( Pndmping P2KP Sharing)  Thp II Phase II. Ds Kebun Lado</t>
  </si>
  <si>
    <t>Pemb/Pningktan Insfrastruktur Permukiman ( Pndmping P2KP Sharing)  Thp II Phase II. Ds Sumber Data</t>
  </si>
  <si>
    <t>Pemb/Pningktan Insfrastruktur Permukiman ( Pndmping P2KP Sharing)  Thp II Phase II. Ds Petai Baru</t>
  </si>
  <si>
    <t>Pemb/Pningktan Insfrastruktur Permukiman ( Pndmping P2KP Sharing)  Thp II Phase II. Kel Muara Lembu</t>
  </si>
  <si>
    <t>Pemb/Pningktan Insfrastruktur Permukiman ( Pndmping P2KP Sharing)  Thp II Phase II. Ds Air Mas</t>
  </si>
  <si>
    <t>Pembangunan sarana Penunjang Rumah Jabatan Bupati dan pendopo (Retency)</t>
  </si>
  <si>
    <t>Pembangunan sarana penunjang Rumah Jabatan Ketua DPRD dan Wakil Ketua DPRD I dan II</t>
  </si>
  <si>
    <t>Pembangunan sarana penunjang Rumah Jabatan Wakil Bupati dan Sekretaris Daerah (Retency)</t>
  </si>
  <si>
    <t>Gedung Serba Guna Kec.Singingi 420 M2 (Lanjutan)</t>
  </si>
  <si>
    <t>Pembangunan Mesjid Perkantoran Pemda</t>
  </si>
  <si>
    <t>Rehab/ renovasi Balai Adat Teluk Kuantan</t>
  </si>
  <si>
    <t>Pembangunan Pasar Desa Sungai Kuning Kec. Singingi</t>
  </si>
  <si>
    <t>Pembangunan Gedung Serbaguna Kec. Gn.Toar 420 M2</t>
  </si>
  <si>
    <t>Pemb. lanjutan kantor kepala desa Pl. Busuk</t>
  </si>
  <si>
    <t>- Rehab/ Renovasi Kantor Camat Pangean 400 M2</t>
  </si>
  <si>
    <t>- Rehab/ Renovasi Kantor Camat Logas Tanah Darat 400 M2</t>
  </si>
  <si>
    <t>Pemb. Kantor kepala desa Perhentian Luas</t>
  </si>
  <si>
    <t>Rehab/Renovasi Gudang BPAM Teluk Kuantan (Bertambah)</t>
  </si>
  <si>
    <t>Pemb. halaman kantor Dinas CKTR dan Satpol PP</t>
  </si>
  <si>
    <t>Rehab/renovasi kantor camat Kuantan Tengah</t>
  </si>
  <si>
    <t>Rehab/renovasi kantor Dinas Perhubungan, Inf &amp; Komunikasi</t>
  </si>
  <si>
    <t>Pemb. lanjutan Tugu Pendidikan Sp. 3 Tl. Kuantan</t>
  </si>
  <si>
    <t>Pemb. lanjutan kantor kepala desa Pl. Komang Sentajo</t>
  </si>
  <si>
    <t>Rehab/renovasi ex. Rumah Sakit Tl. Kuantan (retensi)</t>
  </si>
  <si>
    <t>Rehab/renovasi Wisma Jalur (retensi)</t>
  </si>
  <si>
    <t>Pemb. gedung serbaguna Kec. Gn. Toar 420 M2 (retensi)</t>
  </si>
  <si>
    <t>Rehab/renovasi bangunan asrama perawat 140,75 M2 2 unit dan bangunan gedung pertemuan 230 M2</t>
  </si>
  <si>
    <t>Rehab/renovasi bangunan rumah dokter type 70</t>
  </si>
  <si>
    <t>Pemb. kantor kepala desa Koto Tuo Kopah</t>
  </si>
  <si>
    <t>Peningkatan sarana balai diklat Kab. Kuansing (Penambahan pagar dan pembangunan pos jaga) (Bertambah)</t>
  </si>
  <si>
    <t>Pemb. lanjutan kantor kelurahan Pasar Lubuk Jambi</t>
  </si>
  <si>
    <t>Pemb. kantor kepala desa Sungai Besar</t>
  </si>
  <si>
    <t>Pemb. lanjutan kantor kepala desa Sumpu</t>
  </si>
  <si>
    <t>Pemb. kantor kepala desa Serosa</t>
  </si>
  <si>
    <t>Pemb. lanjutan kantor kelurahan Muara Lembu</t>
  </si>
  <si>
    <t>Rehab/renovasi kantor camat Singingi Hilir 400 M2</t>
  </si>
  <si>
    <t>Pemb. kantor kepala desa Sumber Jaya</t>
  </si>
  <si>
    <t>Pemb. kantor kepala desa Pesikaian</t>
  </si>
  <si>
    <t>Pemb. kantor kepala desa Ujung Tanjung</t>
  </si>
  <si>
    <t>Pemb. kantor kepala desa Petapahan</t>
  </si>
  <si>
    <t>03.11.01.01.01</t>
  </si>
  <si>
    <t>03.11.01.09.01</t>
  </si>
  <si>
    <t>03.11.02.04.01</t>
  </si>
  <si>
    <t>01.01.11.04.01</t>
  </si>
  <si>
    <t>PEMDA</t>
  </si>
  <si>
    <t>Beton</t>
  </si>
  <si>
    <t>Tidak</t>
  </si>
  <si>
    <t>Bertingkat</t>
  </si>
  <si>
    <t xml:space="preserve">Tidak </t>
  </si>
  <si>
    <t>Sitorajo Kari</t>
  </si>
  <si>
    <t>Kuantan Mudik</t>
  </si>
  <si>
    <t>Kampung Baru Toar</t>
  </si>
  <si>
    <t>Lubuk Terentang</t>
  </si>
  <si>
    <t>Pintu Gobang Kari</t>
  </si>
  <si>
    <t>Langsat Hulu</t>
  </si>
  <si>
    <t>Gunung Toar</t>
  </si>
  <si>
    <t xml:space="preserve">Teluk Kuantan </t>
  </si>
  <si>
    <t>Pekanbaru</t>
  </si>
  <si>
    <t>Pangean</t>
  </si>
  <si>
    <t xml:space="preserve">Beringin Taluk </t>
  </si>
  <si>
    <t>Setiang &amp; Toar</t>
  </si>
  <si>
    <t>Komplek Perkantoran  Pemda</t>
  </si>
  <si>
    <t>Sungai Kuning</t>
  </si>
  <si>
    <t>Sungai Bawang</t>
  </si>
  <si>
    <t>Sungai Sirih</t>
  </si>
  <si>
    <t>Pulau Padang</t>
  </si>
  <si>
    <t>Sungai Keranji</t>
  </si>
  <si>
    <t>Pkl. Indarung</t>
  </si>
  <si>
    <t>Desa Logas</t>
  </si>
  <si>
    <t>Desa Pasir Mas</t>
  </si>
  <si>
    <t>Desa Kebun Lado</t>
  </si>
  <si>
    <t>Desa Sumber Datar</t>
  </si>
  <si>
    <t>Desa Petai Baru</t>
  </si>
  <si>
    <t>Kel. Muara Lembu</t>
  </si>
  <si>
    <t>Desa Air Mas</t>
  </si>
  <si>
    <t xml:space="preserve">Se. Jering </t>
  </si>
  <si>
    <t>Kec. Singingi</t>
  </si>
  <si>
    <t>Teluk Kuantan</t>
  </si>
  <si>
    <t>Se. Kuning</t>
  </si>
  <si>
    <t>Kecamatan</t>
  </si>
  <si>
    <t>Pulau Busuk</t>
  </si>
  <si>
    <t>Logas Tanah Darat</t>
  </si>
  <si>
    <t>Perhentian Luas</t>
  </si>
  <si>
    <t>Komplek Perkantoran</t>
  </si>
  <si>
    <t>Kuantan Tengah</t>
  </si>
  <si>
    <t>Pulau Komang</t>
  </si>
  <si>
    <t>Kopah</t>
  </si>
  <si>
    <t>Lubuk Jambi</t>
  </si>
  <si>
    <t>Desa Sungai Besar</t>
  </si>
  <si>
    <t>Desa Sumpu</t>
  </si>
  <si>
    <t>Desa Serosa</t>
  </si>
  <si>
    <t>Muara Lembu</t>
  </si>
  <si>
    <t>Singingi Hilir</t>
  </si>
  <si>
    <t>Desa Sumber Jaya</t>
  </si>
  <si>
    <t>Desa Pesikaian</t>
  </si>
  <si>
    <t>Desa Ujung Tanjung</t>
  </si>
  <si>
    <t>Desa Petapahan</t>
  </si>
  <si>
    <t>15 Sept 2009</t>
  </si>
  <si>
    <t>31 Agust 2009</t>
  </si>
  <si>
    <t>21 Juli 2009</t>
  </si>
  <si>
    <t>16 Juli 2009</t>
  </si>
  <si>
    <t>27 Juli 2009</t>
  </si>
  <si>
    <t>30 Sept 2009</t>
  </si>
  <si>
    <t>02 Sept 2009</t>
  </si>
  <si>
    <t>01 Sept 2009</t>
  </si>
  <si>
    <t>20 Okt 2008</t>
  </si>
  <si>
    <t>18 Juni 2009</t>
  </si>
  <si>
    <t>18 Juni 2008</t>
  </si>
  <si>
    <t>07 Agust 2008</t>
  </si>
  <si>
    <t>9 Juli 2010</t>
  </si>
  <si>
    <t>17 sept 2010</t>
  </si>
  <si>
    <t>02 Nopm 2009</t>
  </si>
  <si>
    <t>31 Oktober 2009</t>
  </si>
  <si>
    <t>30 sept 2009</t>
  </si>
  <si>
    <t>640/KONT/CKTR-TBPR/12.42</t>
  </si>
  <si>
    <t>640/KONT/CKTR-TBPR/12.28</t>
  </si>
  <si>
    <t>640/KONT/CKTR-TBPR/08.50</t>
  </si>
  <si>
    <t>640/KONT/CKTR-TBPR/08.24</t>
  </si>
  <si>
    <t>640/KONT/CKTR-TBPR/09.02</t>
  </si>
  <si>
    <t>640/KONT/CKTR-TBPR/14.63</t>
  </si>
  <si>
    <t>640/KONT/CKTR-TBPR/12.53</t>
  </si>
  <si>
    <t>640/KONT/CKTR-TBPR/12.49</t>
  </si>
  <si>
    <t>650/KONT/P3L/PPW-KS/44.53</t>
  </si>
  <si>
    <t>650/KONT/P3L/PPW-KS/24.25</t>
  </si>
  <si>
    <t>650/KONT/P3L/PPW-KS/43.31</t>
  </si>
  <si>
    <t>650/KONT/P3L/PPW-KS/37.01</t>
  </si>
  <si>
    <t>645/KONT/C KTR-TBPR/10.72</t>
  </si>
  <si>
    <t>640/KONT/C KTR-TBPR/13.97</t>
  </si>
  <si>
    <t>640/KONT/C KTR-TBPR/17.64</t>
  </si>
  <si>
    <t>640/KONT/C KTR-TBPR/17.51</t>
  </si>
  <si>
    <t>640/KONT/C KTR-TBPR/17.65</t>
  </si>
  <si>
    <t>640/KONT/C KTR-TBPR/13.71</t>
  </si>
  <si>
    <t>640/KONT/C KTR-TBPR/12.44</t>
  </si>
  <si>
    <t>640/KONT/C KTR-TBPR/12.25</t>
  </si>
  <si>
    <t>640/KONT/C KTR-TBPR/14.63</t>
  </si>
  <si>
    <t>Pemb. jalan komplek rumah jabatan Wakil Bupati dan Sekretaris Daerah Lebar 6 M' panjang 250 M'</t>
  </si>
  <si>
    <t>Pengadaan pemasangan pipa PVC ke rumah dinas jabatan,perumahan dokter dan perkantoran Pemda (kantor Infokom,Pariwisata, BLHPI dan Peternakan)</t>
  </si>
  <si>
    <t>*Pembangunan Paket IPA BAru Kap. 10 L/dt lokasi Baserah</t>
  </si>
  <si>
    <t>MCK</t>
  </si>
  <si>
    <t>Pemb. drainase + kanstin Desa Sawah 1.000 M'</t>
  </si>
  <si>
    <t>Peningk. jalan poros Desa Muaro Petai (perkerasan)</t>
  </si>
  <si>
    <t>Penink. jalan Pebaun Hilir, Pebaun Hulu, Saik +pelebaran Jembatan 3 unit</t>
  </si>
  <si>
    <t>Pemb. jalan poros Gunung - Kebun Nopi 2,00 KM</t>
  </si>
  <si>
    <t>Pemb. jalan poros Desa Teberau Panjang - Duta Palma</t>
  </si>
  <si>
    <t>Peningk/pelebaran jalan Koto Taluk Simp. Batobo -Simp. Rawang Pengkeh (beton) + Loaning Talud Sei Gemuruh</t>
  </si>
  <si>
    <t>Peningk. jalan poros desa Keneg. Sentajo (Pl. Komang dan Muaro Sentajo) (aspal hotmix 1,6 KM)</t>
  </si>
  <si>
    <t>Penink. jalan menuju kawasan rumah adat keneg. Taluk (sharing program)</t>
  </si>
  <si>
    <t>Pemb. jalan Samping Balai Adat Sei. jering T.Kuantan 1 KM</t>
  </si>
  <si>
    <t>Peningk. jalan poros Desa Pl. Deras (perkerasan)</t>
  </si>
  <si>
    <t>Peningk. jalan arena pacu jalur Desa Pl. Tengah (jalan beton) 360 M'</t>
  </si>
  <si>
    <t>Peningk. jalan arena pacu jalur Desa Koto Inuman (jalan beton) 500 M'</t>
  </si>
  <si>
    <t>Peningk. jalan poros Desa Pangkalan Indarung (jalan beton)</t>
  </si>
  <si>
    <t xml:space="preserve">Pemb. box culvert Desa Muaro Tombang </t>
  </si>
  <si>
    <t xml:space="preserve">Pemb. box culvert Desa Bjr. Guntung </t>
  </si>
  <si>
    <t xml:space="preserve">Pemb. box culvert Desa Toar </t>
  </si>
  <si>
    <t xml:space="preserve">Pemb. box culvert jalan ke TPA </t>
  </si>
  <si>
    <t xml:space="preserve">Pemb. box culvert Sei. Pendulangan Pasar Baru </t>
  </si>
  <si>
    <t>Pembangunan Turap Jalan Sp. 4 Sawah-Beringin+Turap MAN + Turap SMPN 2 (p: 210 M)</t>
  </si>
  <si>
    <t>Pembangunan Turap Kantor Dinas Perikanan</t>
  </si>
  <si>
    <t>Pembangunan Turap Kantor BPIPDL</t>
  </si>
  <si>
    <t>Pembangunan/penink. jalan Tawakal Tl. Kuantan</t>
  </si>
  <si>
    <t>Peningkatan jalan poros Desa Perhentian Luas</t>
  </si>
  <si>
    <t xml:space="preserve">Pemb. turap beton + timbunan Desa Teberau Panjang </t>
  </si>
  <si>
    <t xml:space="preserve">Pemb. turap tangga pemandian Desa Setiang </t>
  </si>
  <si>
    <t xml:space="preserve">Water Meter &amp; Pompa </t>
  </si>
  <si>
    <t>Jalan</t>
  </si>
  <si>
    <t>Pipa PVC</t>
  </si>
  <si>
    <t>Air Bersih</t>
  </si>
  <si>
    <t>Drainase</t>
  </si>
  <si>
    <t>Box Culvert</t>
  </si>
  <si>
    <t>Turap</t>
  </si>
  <si>
    <t>Instalasi Listrik</t>
  </si>
  <si>
    <t>Pengadaan PompaInjeksi Bahan Kimia</t>
  </si>
  <si>
    <t>Pengadaan dan pemasangan pipa PVC dan water meter sambungan rumah (SR) unit Kab. Kuantan Singingi</t>
  </si>
  <si>
    <t>Pemb. MCK Desa Koto Taluk (SDN 018)</t>
  </si>
  <si>
    <t>Pengadaan Pompa Imtek 30 lt/dt</t>
  </si>
  <si>
    <t>Pengadaan Pompa Imtek 20 lt/dt</t>
  </si>
  <si>
    <t>Pengadaan Pompa Imtek 10 lt/dt</t>
  </si>
  <si>
    <t>Pengadaan Pompa Distribusi 20 lt/dt</t>
  </si>
  <si>
    <t>Pengadaan Pompa Distribusi 10 lt/dt</t>
  </si>
  <si>
    <t>Bangunan Infrastruktur Perdesaan</t>
  </si>
  <si>
    <t xml:space="preserve">- Pemb. Drainase </t>
  </si>
  <si>
    <t>- Pemb. Drainase</t>
  </si>
  <si>
    <t>Peningk. jalan jeruk lingkungan III Jao (Beton) 500 M'</t>
  </si>
  <si>
    <t>Peningk. jalan Keneg. Jake Kws Balai Adat (beton) 450 M'</t>
  </si>
  <si>
    <t>Peningk. jalan poros desa Dusun Topan (beton) 450 M'</t>
  </si>
  <si>
    <t>Penink. jalan poros desa Tebing Tinggi Simandolak</t>
  </si>
  <si>
    <t>Peningk. jalan desa Sei. Rambai - Logas (perkerasan)</t>
  </si>
  <si>
    <t>Pemb. jalan desa Teberau Panjang</t>
  </si>
  <si>
    <t>Pemb. jalan poros desa Sambung (perkerasan)</t>
  </si>
  <si>
    <t>Peningk. jalan desa Sei. Paku (perkerasan</t>
  </si>
  <si>
    <t>Penink. jalan penyeberangan (beton) Pula Beralo 250 meter</t>
  </si>
  <si>
    <t>Pemb. box culvert Surau Pulai Kp. Baru 4 x 5 x 3 (Double)</t>
  </si>
  <si>
    <t>- Pemb Turap Penahan tebing SD Sikijang</t>
  </si>
  <si>
    <t>- Pemb Turap Jembatan Gantung Singingi</t>
  </si>
  <si>
    <t>- Pemb Turap SMAN 1 Singingi</t>
  </si>
  <si>
    <t>- Pemb Turap Penahan Tebing Jemb Sungai Desa Pl Kijang</t>
  </si>
  <si>
    <t>- Pemb Turap SDN oo1 Pasar Baru &amp; TK Pembina</t>
  </si>
  <si>
    <t>- Pemb Turap Penahan Tebing Jembatan Koto Kombu</t>
  </si>
  <si>
    <t>- Pemb Turap Tebing Sekolah MAS YPKM</t>
  </si>
  <si>
    <t>- Pemb Turap + Pagar SMPN 2 Teluk Kuantan</t>
  </si>
  <si>
    <t>- Pemb Turap Nurul Islam</t>
  </si>
  <si>
    <t>04.14.04.04.02</t>
  </si>
  <si>
    <t>04.13.01.04.01</t>
  </si>
  <si>
    <t>04.130.2.03.01</t>
  </si>
  <si>
    <t>04.14.04.05.08</t>
  </si>
  <si>
    <t>04.15.01.05.01</t>
  </si>
  <si>
    <t>04.14.06.05.07</t>
  </si>
  <si>
    <t>04.14.06.04.01</t>
  </si>
  <si>
    <t>04.14.04.05.09</t>
  </si>
  <si>
    <t>0006</t>
  </si>
  <si>
    <t>0007</t>
  </si>
  <si>
    <t>0008</t>
  </si>
  <si>
    <t>0009</t>
  </si>
  <si>
    <t>0010</t>
  </si>
  <si>
    <t>0011</t>
  </si>
  <si>
    <t>960/Kont/Cktr-Pl/VII/14.43</t>
  </si>
  <si>
    <t>13 Agustus 2009</t>
  </si>
  <si>
    <t>960/Kont/Perkim/PL-CKTR/VII/15.42</t>
  </si>
  <si>
    <t>30 Juni 2009</t>
  </si>
  <si>
    <t>600/Kont/Perkim/PL-CKTR/VI/12.83a</t>
  </si>
  <si>
    <t>600/Kont/Perkim/PL-CKTR/VI/12.84a</t>
  </si>
  <si>
    <t>600/Kont/Perkim/PL-CKTR/VI/12.89a</t>
  </si>
  <si>
    <t>600/Kont/Perkim/PL-CKTR/VI/12.90a</t>
  </si>
  <si>
    <t>600/Kont/Perkim/PL-CKTR/VI/12.87a</t>
  </si>
  <si>
    <t>600/Kont/Perkim/PL-CKTR/VI/12.88a</t>
  </si>
  <si>
    <t>600/Kont/Perkim/PL-CKTR/VI/</t>
  </si>
  <si>
    <t>600/Kont/Perkim/PL-CKTR/VI/12.86.a</t>
  </si>
  <si>
    <t>600/Kont/Perkim/PL-CKTR/VI/12.82.a</t>
  </si>
  <si>
    <t>25 Juli 2009</t>
  </si>
  <si>
    <t>650/KONT/CKTR-PL/VII/14.74</t>
  </si>
  <si>
    <t>600/Kont/Perkim/PL-CKTR/VI/207</t>
  </si>
  <si>
    <t>13 Juli 2009</t>
  </si>
  <si>
    <t>600/Kont/Perkim/PL-CKTR/VI/208</t>
  </si>
  <si>
    <t>10 Juli 2009</t>
  </si>
  <si>
    <t>600/Kont/Perkim/PL-CKTR/VI/209</t>
  </si>
  <si>
    <t>15 Juli 2009</t>
  </si>
  <si>
    <t>600/Kont/Perkim/PL-CKTR/VI/210</t>
  </si>
  <si>
    <t>600/Kont/Perkim/PL-CKTR/VI/211</t>
  </si>
  <si>
    <t>14 Juli 2009</t>
  </si>
  <si>
    <t>600/Kont/Perkim/PL-CKTR/VI/212</t>
  </si>
  <si>
    <t>600/Kont/Perkim/PL-CKTR/VI/213</t>
  </si>
  <si>
    <t>600/Kont/Perkim/PL-CKTR/VI/214</t>
  </si>
  <si>
    <t>17 Juli 2009</t>
  </si>
  <si>
    <t>600/Kont/Perkim/PL-CKTR/VI/215</t>
  </si>
  <si>
    <t>600/Kont/Perkim/PL-CKTR/VI/216</t>
  </si>
  <si>
    <t>600/Kont/Perkim/PL-CKTR/VI/217</t>
  </si>
  <si>
    <t>600/Kont/Perkim/PL-CKTR/VI/218</t>
  </si>
  <si>
    <t>600/Kont/Perkim/PL-CKTR/VI/219</t>
  </si>
  <si>
    <t>600/Kont/Perkim/PL-CKTR/VI/220</t>
  </si>
  <si>
    <t>600/Kont/Perkim/PL-CKTR/VI/221</t>
  </si>
  <si>
    <t>600/Kont/Perkim/PL-CKTR/VI/222</t>
  </si>
  <si>
    <t>20 Maret 2009</t>
  </si>
  <si>
    <t>600/Kont/Perkim/PL-CKTR/VI/223</t>
  </si>
  <si>
    <t>25 Maret 2009</t>
  </si>
  <si>
    <t>650/SPK/PL/PRC/III/2009/04.41</t>
  </si>
  <si>
    <t>650/SPK/PL/PRC/III/2009/04.42</t>
  </si>
  <si>
    <t>28 Maret 2009</t>
  </si>
  <si>
    <t>650/SPK/PL/PRC/III/2009/14.62</t>
  </si>
  <si>
    <t>15 Mei 2008</t>
  </si>
  <si>
    <t>627/KONT/P3L/PPW-KS/15.15</t>
  </si>
  <si>
    <t>627/KONT/P3L/PPW-KS/15.12</t>
  </si>
  <si>
    <t>26 Sept 2006</t>
  </si>
  <si>
    <t>637/KONT/P3L/PPW-KS/04.97</t>
  </si>
  <si>
    <t>20 Juni 2008</t>
  </si>
  <si>
    <t>637/KONT/P3L/PPW-KS/13.00</t>
  </si>
  <si>
    <t>10 Agust 2010</t>
  </si>
  <si>
    <t>600/KONT/CKTR-PL/VII/13.84</t>
  </si>
  <si>
    <t>19 Agust 2010</t>
  </si>
  <si>
    <t>600/KONT/PERKIM/PL-CKTR/VIII/2010/124</t>
  </si>
  <si>
    <t>600/KONT/PERKIM/PL-CKTR/VIII/2010/125</t>
  </si>
  <si>
    <t>600/KONTPERKIM/PL-CKTR/VIII/2010/131</t>
  </si>
  <si>
    <t xml:space="preserve">600/KONT/PERKIM/PL-CKTR/VIII/2010/   </t>
  </si>
  <si>
    <t xml:space="preserve">600/KONT/PERKIM/PL-CKTR/VII/2010/ 129  </t>
  </si>
  <si>
    <t xml:space="preserve">600/KONTPERKIM/PL-CKTR/VII/2010/130 </t>
  </si>
  <si>
    <t>600/KONT/PERKIM/PL-CKTR/VIII/2010/126</t>
  </si>
  <si>
    <t>600/KONT/PERKIM/PL-CKTR/VII/2010/127</t>
  </si>
  <si>
    <t>600/KONT/PERKIM/PL-CKTR/VII/2010/128</t>
  </si>
  <si>
    <t>600/KONT/PERKIM/PL-CKTR/VIII/2010/</t>
  </si>
  <si>
    <t>600/KONT/PERKIM/PL-CKTR/VIII/2010/133</t>
  </si>
  <si>
    <t>600/KONT/PERKIM/PL-CKTR/VIII/2010/134</t>
  </si>
  <si>
    <t>12 Juli 2010</t>
  </si>
  <si>
    <t>600/KONT//CKTR-PL/VII/2010/08.96</t>
  </si>
  <si>
    <t>24 Agust 2010</t>
  </si>
  <si>
    <t>600/KONT/PERKIM/PL-CKTR/VIII/14.74</t>
  </si>
  <si>
    <t>690/KONT//CKTR-PL/VII/08.95</t>
  </si>
  <si>
    <t>690/KONT//CKTR-PL/VII/08.94</t>
  </si>
  <si>
    <t>636/KONT//CKTR-PL/VII/08.93</t>
  </si>
  <si>
    <t>30 Agust 2010</t>
  </si>
  <si>
    <t>637/KONT//CKTR-PL/VIII/11.27</t>
  </si>
  <si>
    <t>23 Sept 2010</t>
  </si>
  <si>
    <t>636/KONT//CKTR-PL/IX/12.48</t>
  </si>
  <si>
    <t>22 Sept 2010</t>
  </si>
  <si>
    <t>636/KONT//CKTR-PL/IX/16.78</t>
  </si>
  <si>
    <t>20 Sept 2010</t>
  </si>
  <si>
    <t>636/KONT//CKTR-PL/IX/16.56</t>
  </si>
  <si>
    <t>636/KONT//CKTR-PL/IX/16.57</t>
  </si>
  <si>
    <t xml:space="preserve">TOYOTA </t>
  </si>
  <si>
    <t>SUZUKI</t>
  </si>
  <si>
    <t>2000</t>
  </si>
  <si>
    <t>2002</t>
  </si>
  <si>
    <t>MHF III KF 010034384</t>
  </si>
  <si>
    <t>TK.0446715</t>
  </si>
  <si>
    <t>BM 33 K</t>
  </si>
  <si>
    <t>MH8FD1100YJ-468070</t>
  </si>
  <si>
    <t>E109-ID4469063</t>
  </si>
  <si>
    <t>BM 2002 K</t>
  </si>
  <si>
    <t>02.06.02.04.04.0001</t>
  </si>
  <si>
    <t>02.06.02.01.107.0001</t>
  </si>
  <si>
    <t>02.06.02.01.16.0001</t>
  </si>
  <si>
    <t>02.06.02.01.123.0001</t>
  </si>
  <si>
    <t>02.06.02.01.101.0001</t>
  </si>
  <si>
    <t>02.06.01.04.12.0001</t>
  </si>
  <si>
    <t>02.06.01.04.01.0001</t>
  </si>
  <si>
    <t>02.06.01.05.63.0001</t>
  </si>
  <si>
    <t>02.06.02.04.03.0001</t>
  </si>
  <si>
    <t>02.06.02.01.10.0001</t>
  </si>
  <si>
    <t>02.06.03.05.02.0000</t>
  </si>
  <si>
    <t>02.06.04.05.07.0001</t>
  </si>
  <si>
    <t>12.03.05.02</t>
  </si>
  <si>
    <t>12.02.04.04</t>
  </si>
  <si>
    <t>12.02.05.01</t>
  </si>
  <si>
    <t>12.02.06.39</t>
  </si>
  <si>
    <t>MEJA KEPALA</t>
  </si>
  <si>
    <t>MEJA TELEVISI</t>
  </si>
  <si>
    <t>KURSI HADAP</t>
  </si>
  <si>
    <t>LEMARI BUKU</t>
  </si>
  <si>
    <t>MEJA KABID</t>
  </si>
  <si>
    <t>LEMARI KACA</t>
  </si>
  <si>
    <t>LEMARI BESI</t>
  </si>
  <si>
    <t>BRANKAS</t>
  </si>
  <si>
    <t>MESIN FAXIMILI</t>
  </si>
  <si>
    <t>MEJA RAPAT</t>
  </si>
  <si>
    <t>Komputer/PC</t>
  </si>
  <si>
    <t>Printer Laser Jet A3</t>
  </si>
  <si>
    <t>Alat Pendingin</t>
  </si>
  <si>
    <t>Mesin Genset</t>
  </si>
  <si>
    <t>Lemari arsip dua Pintu</t>
  </si>
  <si>
    <t>External Hardisk 160 GB</t>
  </si>
  <si>
    <t xml:space="preserve">Meja kerja </t>
  </si>
  <si>
    <t>Lemari arsip 2 PINTU</t>
  </si>
  <si>
    <t>Pengadaan proyektor</t>
  </si>
  <si>
    <t>Program SIMPEG berbasisi WEB</t>
  </si>
  <si>
    <t xml:space="preserve"> Pengadaan wireles + Router</t>
  </si>
  <si>
    <t xml:space="preserve"> Dispencer</t>
  </si>
  <si>
    <t>0001-0002</t>
  </si>
  <si>
    <t>0001-0016</t>
  </si>
  <si>
    <t>0001-0008</t>
  </si>
  <si>
    <t>0001-0012</t>
  </si>
  <si>
    <t>VIP</t>
  </si>
  <si>
    <t>SAMSUNG</t>
  </si>
  <si>
    <t>BIG PANEL</t>
  </si>
  <si>
    <t>ICHIKO</t>
  </si>
  <si>
    <t>EXPRESS</t>
  </si>
  <si>
    <t>BROTHER</t>
  </si>
  <si>
    <t>HP</t>
  </si>
  <si>
    <t>ULTIMATE</t>
  </si>
  <si>
    <t>MITSUA</t>
  </si>
  <si>
    <t>POWER</t>
  </si>
  <si>
    <t>GTC</t>
  </si>
  <si>
    <t>LEXUS</t>
  </si>
  <si>
    <t>CHAIRMAN</t>
  </si>
  <si>
    <t>VIV</t>
  </si>
  <si>
    <t>Mitsubishi</t>
  </si>
  <si>
    <t>Toshiba</t>
  </si>
  <si>
    <t>TOSHIBA</t>
  </si>
  <si>
    <t>Router-Boad 433</t>
  </si>
  <si>
    <t>RSA</t>
  </si>
  <si>
    <t>KAYU JATI + BUSA</t>
  </si>
  <si>
    <t>STAINLESS</t>
  </si>
  <si>
    <t>KAYU JATI</t>
  </si>
  <si>
    <t>PLASTIK + KACA</t>
  </si>
  <si>
    <t>Campuran</t>
  </si>
  <si>
    <t>3RAE4300QUV3NA703PU004</t>
  </si>
  <si>
    <t>MGE-6700</t>
  </si>
  <si>
    <t>Portege M.800</t>
  </si>
  <si>
    <t>W.D 160.G</t>
  </si>
  <si>
    <t>81RAE6850U7UU801HACQ00067</t>
  </si>
  <si>
    <t>S/N1216Y1000222</t>
  </si>
  <si>
    <t>GEDUNG BADAN KEPEGAWAIAN DAERAH</t>
  </si>
  <si>
    <t>KOMPLEKS PERKANTORAN PEMDA KUANSING</t>
  </si>
  <si>
    <t>Manuskrip</t>
  </si>
  <si>
    <t>05.17.1.1.9</t>
  </si>
  <si>
    <t>Pembelian</t>
  </si>
  <si>
    <t>02.07.01.02.45.0001</t>
  </si>
  <si>
    <t>RECIVER DIGITAL</t>
  </si>
  <si>
    <t>HONDA/MCB 100</t>
  </si>
  <si>
    <t>97</t>
  </si>
  <si>
    <t>MH1HABD116K142217</t>
  </si>
  <si>
    <t>HABDE-1141527</t>
  </si>
  <si>
    <t>BM 2533 K</t>
  </si>
  <si>
    <t>MH1HABD186K142215</t>
  </si>
  <si>
    <t>HABDE1141550</t>
  </si>
  <si>
    <t>BM 2532 K</t>
  </si>
  <si>
    <t>PALU</t>
  </si>
  <si>
    <t>Bangunan Infrastruktur Perdesaan (JARINGAN)</t>
  </si>
  <si>
    <t>Baserah</t>
  </si>
  <si>
    <t>Desa Pulau Madinah</t>
  </si>
  <si>
    <t>Desa Kampung Tongah</t>
  </si>
  <si>
    <t xml:space="preserve">Desa Sawah </t>
  </si>
  <si>
    <t>Desa Kopah</t>
  </si>
  <si>
    <t>Desa Muaro Sentajo</t>
  </si>
  <si>
    <t>Desa Koto Sentajo</t>
  </si>
  <si>
    <t>Desa Seberang Teluk Hilir</t>
  </si>
  <si>
    <t>Desa Pulau Kedundung</t>
  </si>
  <si>
    <t>Desa Jake</t>
  </si>
  <si>
    <t>Kec. Singingi Hilir</t>
  </si>
  <si>
    <t>Perumnas Desa Koto</t>
  </si>
  <si>
    <t>Desa Beringin</t>
  </si>
  <si>
    <t>Pemda</t>
  </si>
  <si>
    <t>1 Unit</t>
  </si>
  <si>
    <t>500 M</t>
  </si>
  <si>
    <t>650 M</t>
  </si>
  <si>
    <t>Bangunan Infrastruktur Perdesaan ( jalan dan jembatan)</t>
  </si>
  <si>
    <t>Desa Muaro Petai</t>
  </si>
  <si>
    <t xml:space="preserve">Pebaun Hilir, Pebaun Hulu, Saik </t>
  </si>
  <si>
    <t xml:space="preserve">Gunung - Kebun Nopi </t>
  </si>
  <si>
    <t>Desa Teberau Panjang - Duta Palma</t>
  </si>
  <si>
    <t>Koto Taluk Simp. Batobo -Simp. Rawang Pengkeh ,Sei Gemuruh</t>
  </si>
  <si>
    <t>desa Keneg. Sentajo (Pl. Komang dan Muaro Sentajo)</t>
  </si>
  <si>
    <t xml:space="preserve">kawasan rumah adat keneg. Taluk </t>
  </si>
  <si>
    <t xml:space="preserve">Samping Balai Adat Sei. jering T.Kuantan </t>
  </si>
  <si>
    <t xml:space="preserve">Desa Pl. Deras </t>
  </si>
  <si>
    <t xml:space="preserve">arena pacu jalur Desa Pl. Tengah </t>
  </si>
  <si>
    <t xml:space="preserve">arena pacu jalur Desa Koto Inuman </t>
  </si>
  <si>
    <t xml:space="preserve">Desa Pangkalan Indarung </t>
  </si>
  <si>
    <t xml:space="preserve">Desa Muaro Tombang </t>
  </si>
  <si>
    <t xml:space="preserve">Desa Bjr. Guntung </t>
  </si>
  <si>
    <t xml:space="preserve">Desa Toar </t>
  </si>
  <si>
    <t xml:space="preserve">TPA </t>
  </si>
  <si>
    <t>Sei. Pendulangan Pasar Baru</t>
  </si>
  <si>
    <t>Sp. 4 Sawah</t>
  </si>
  <si>
    <t>Kantor Perikanan</t>
  </si>
  <si>
    <t>Kantor BPIPDL</t>
  </si>
  <si>
    <t>Tl. Kuantan</t>
  </si>
  <si>
    <t>Desa Perhentian Luas</t>
  </si>
  <si>
    <t xml:space="preserve">Desa Teberau Panjang </t>
  </si>
  <si>
    <t xml:space="preserve">Desa Setiang </t>
  </si>
  <si>
    <t xml:space="preserve">Belakang Balai Adat </t>
  </si>
  <si>
    <t>Sei. Pendulangan</t>
  </si>
  <si>
    <t xml:space="preserve">jalan poros menuju SMA N 1 Gn. Toar </t>
  </si>
  <si>
    <t>Desa Sungai Pinang - Tanjung</t>
  </si>
  <si>
    <t xml:space="preserve">Desa Banjar Guntung </t>
  </si>
  <si>
    <t xml:space="preserve">Desa Sei. Sorik </t>
  </si>
  <si>
    <t xml:space="preserve">Desa Teratak Jering </t>
  </si>
  <si>
    <t>KECAMATAN</t>
  </si>
  <si>
    <t>HEWAN TERNAK</t>
  </si>
  <si>
    <t>TERNAK</t>
  </si>
  <si>
    <t>Pemb. tugu bundaran Sp. 4 kawasan Perkantoran Pemda (lanjutan)</t>
  </si>
  <si>
    <t>pipa PVC  dan penambahan daya listrik untuk pompa</t>
  </si>
  <si>
    <t>Pembangunan Tugu Bundaran Sp. 4 Kawasan Perkantoran Pemda</t>
  </si>
  <si>
    <t>Pengawasan Tugu Bundaran Sp. 4 Kawasan Perkantoran Pemda (Lanjutan)</t>
  </si>
  <si>
    <t>Perenc. Pemb. Rumah Dinas Jabatan Pemda Kab. Kuansing</t>
  </si>
  <si>
    <t>Pengawasan Rehab/renovasi Kantor Camat Pangean danLogas Tanah Darat</t>
  </si>
  <si>
    <t>Pengawasan Rehab/renovasi Kantor camat Kuantan Tengah dan Singingi Hilir</t>
  </si>
  <si>
    <t>- Perencanaan Pemb. Tugu Bundaran Sp.4 kawasan Perkantoran (lanjutan)</t>
  </si>
  <si>
    <t>- Pengawasan Pemb. Tugu Bundaran Sp. 4 kawasan Perkantoran (lanjutan)</t>
  </si>
  <si>
    <t>- Pemb. Lanjutan Tugu Bundaran Sp.4 kawasan Perkantoran</t>
  </si>
  <si>
    <t>- Pemb. Tugu Bundaran Sp. 4 kawasan Perkantoran (retensi)</t>
  </si>
  <si>
    <t>Peningk. jalan poros desa Rantau Sialang (perkerasan)</t>
  </si>
  <si>
    <t>Peningk. jalan desa Pl. PAnjang Hulu (perkerasan)</t>
  </si>
  <si>
    <t>Peningk. jalan dusun Gunung Melintang - Teratak Baru</t>
  </si>
  <si>
    <t>Pemb. jalan desa Padang Tanggung</t>
  </si>
  <si>
    <t xml:space="preserve">Peningk. jalan menuju objek wisata air panas desa Koto kombu </t>
  </si>
  <si>
    <t>Sei. Jering</t>
  </si>
  <si>
    <t xml:space="preserve">Kuantan Tengah </t>
  </si>
  <si>
    <t>Kompl.Perkantoran</t>
  </si>
  <si>
    <t>Sei Jering</t>
  </si>
  <si>
    <t>Pangean dan Logas Tanah Darat</t>
  </si>
  <si>
    <t>Kuantan Tengah dan Singingi Hilir</t>
  </si>
  <si>
    <t>Pangkalan Indarung</t>
  </si>
  <si>
    <t>Koto Tuo Baserah</t>
  </si>
  <si>
    <t>Desa Rantau Sialang</t>
  </si>
  <si>
    <t>Desa Pulau Panjang Hulu</t>
  </si>
  <si>
    <t>Teratak Baru</t>
  </si>
  <si>
    <t>Desa Padang Tanggung</t>
  </si>
  <si>
    <t>Desa Koto Kombu</t>
  </si>
  <si>
    <t>01 Okt 2009</t>
  </si>
  <si>
    <t>640/KONT/CKTR-TBPR/14.77</t>
  </si>
  <si>
    <t>10 agust 2010</t>
  </si>
  <si>
    <t>600/KONT/CKTR-PL/VIII/13.85</t>
  </si>
  <si>
    <t>TOTAL</t>
  </si>
  <si>
    <t>02.03.01.04.19.0001</t>
  </si>
  <si>
    <t>02.03.01.05.01.0000</t>
  </si>
  <si>
    <t>MOBIL UNIT KESEHATAN HEWAN</t>
  </si>
  <si>
    <t>YAMAHA/YT 115</t>
  </si>
  <si>
    <t xml:space="preserve">TOYOTA/TOYOTA AVANZA </t>
  </si>
  <si>
    <t>ISUZU/PANTER</t>
  </si>
  <si>
    <t>SUZUKI/TORNADO</t>
  </si>
  <si>
    <t>HONDA/WIN</t>
  </si>
  <si>
    <t>HONDA/MCB 97</t>
  </si>
  <si>
    <t>HONDA/KARISMA 125</t>
  </si>
  <si>
    <t>HONDA/GL-MAX</t>
  </si>
  <si>
    <t>YAMAHA/RX-KING</t>
  </si>
  <si>
    <t>115</t>
  </si>
  <si>
    <t>1781</t>
  </si>
  <si>
    <t>2500</t>
  </si>
  <si>
    <t>135</t>
  </si>
  <si>
    <t>2001</t>
  </si>
  <si>
    <t>2003</t>
  </si>
  <si>
    <t>2005</t>
  </si>
  <si>
    <t>2006</t>
  </si>
  <si>
    <t>MH33WL004X1432523</t>
  </si>
  <si>
    <t>8612127-D</t>
  </si>
  <si>
    <t>BM 6478 BP</t>
  </si>
  <si>
    <t>MH33WL004XXK132257</t>
  </si>
  <si>
    <t>3HB/238781</t>
  </si>
  <si>
    <t>BM 65 BP</t>
  </si>
  <si>
    <t>MH33WL004XX132288</t>
  </si>
  <si>
    <t>3HB238795</t>
  </si>
  <si>
    <t>BM 6467 BP</t>
  </si>
  <si>
    <t>MHF11KF80100067550</t>
  </si>
  <si>
    <t>7K-0444909</t>
  </si>
  <si>
    <t>BM 24 K</t>
  </si>
  <si>
    <t>BIK101094</t>
  </si>
  <si>
    <t>E101094</t>
  </si>
  <si>
    <t>BM 8024 K</t>
  </si>
  <si>
    <t>MH8KC100J</t>
  </si>
  <si>
    <t>E108-1D-255549</t>
  </si>
  <si>
    <t>BM 2020 K</t>
  </si>
  <si>
    <t>BM - K</t>
  </si>
  <si>
    <t>HABDE 1123320</t>
  </si>
  <si>
    <t>MH1NABD165K122625</t>
  </si>
  <si>
    <t>BM 2473 K</t>
  </si>
  <si>
    <t>MHI1JB22175K511311</t>
  </si>
  <si>
    <t>JB22E-1543446</t>
  </si>
  <si>
    <t>BM 2476 K</t>
  </si>
  <si>
    <t>MHIVABEE1135K120876</t>
  </si>
  <si>
    <t>VABE11253633672470</t>
  </si>
  <si>
    <t>BM 2470 K</t>
  </si>
  <si>
    <t>MH1HABD175K122634</t>
  </si>
  <si>
    <t>HABDE-1123409</t>
  </si>
  <si>
    <t>BM 2471 K</t>
  </si>
  <si>
    <t>MHIHABDE195K122618</t>
  </si>
  <si>
    <t>HBDE-11233320</t>
  </si>
  <si>
    <t>BM 2474 K</t>
  </si>
  <si>
    <t>MHIHABDE115K122628</t>
  </si>
  <si>
    <t>HABDE1123329</t>
  </si>
  <si>
    <t>BM 2475 K</t>
  </si>
  <si>
    <t>MHINABD105K133610</t>
  </si>
  <si>
    <t>HABDE-1123322</t>
  </si>
  <si>
    <t>BM 2472 K</t>
  </si>
  <si>
    <t>ASTECH,PROMARK 3</t>
  </si>
  <si>
    <t>LEMARI KAYU</t>
  </si>
  <si>
    <t>MEJA JAGA</t>
  </si>
  <si>
    <t>SCANNER</t>
  </si>
  <si>
    <t>KURSI KAYU</t>
  </si>
  <si>
    <t>RAK PAJANGAN</t>
  </si>
  <si>
    <t>WHITE BOARD</t>
  </si>
  <si>
    <t>KURSI BIASA</t>
  </si>
  <si>
    <t>MONITOR KOMPUTER</t>
  </si>
  <si>
    <t>HANDY CAM</t>
  </si>
  <si>
    <t>DIGITAL CAMERA</t>
  </si>
  <si>
    <t>TOA</t>
  </si>
  <si>
    <t>MEJA STAFF</t>
  </si>
  <si>
    <t>RAK</t>
  </si>
  <si>
    <t>02.06.04.07.07.0001</t>
  </si>
  <si>
    <t>02.06.02.01.06.0001</t>
  </si>
  <si>
    <t>02.06.01.05.10.0001</t>
  </si>
  <si>
    <t>02.06.01.04.06.0001</t>
  </si>
  <si>
    <t>02.06.01.01.01.0001</t>
  </si>
  <si>
    <t>02.06.02.01.31.0001</t>
  </si>
  <si>
    <t>02.06.02.06.109.0001</t>
  </si>
  <si>
    <t>MITSUBISHI</t>
  </si>
  <si>
    <t>OLYMPIA</t>
  </si>
  <si>
    <t>HP LASER JET</t>
  </si>
  <si>
    <t>VOLTAMAX</t>
  </si>
  <si>
    <t>INTEL</t>
  </si>
  <si>
    <t>MINAMOTO</t>
  </si>
  <si>
    <t>SONY</t>
  </si>
  <si>
    <t>LIGNA</t>
  </si>
  <si>
    <t>SUPER POWER</t>
  </si>
  <si>
    <t>BESI + EBONIT</t>
  </si>
  <si>
    <t>TRIPLEK + MIKA</t>
  </si>
  <si>
    <t>02.06.04.03.04</t>
  </si>
  <si>
    <t>02.06.02.01.28</t>
  </si>
  <si>
    <t>Lokal</t>
  </si>
  <si>
    <t>OTV</t>
  </si>
  <si>
    <t>GEDUNG DISTAMBEN</t>
  </si>
  <si>
    <t>HAK MILIK</t>
  </si>
  <si>
    <t>Kertas</t>
  </si>
  <si>
    <t>Kamera Digital</t>
  </si>
  <si>
    <t>Handy came</t>
  </si>
  <si>
    <t>02.07.01.01.01</t>
  </si>
  <si>
    <t>02.07.01.03.05</t>
  </si>
  <si>
    <t>Plastik,Kaca</t>
  </si>
  <si>
    <t>R. KASUBBAG TATA USAHA</t>
  </si>
  <si>
    <t>Lemari Khusus Damkar</t>
  </si>
  <si>
    <t>Komputer PC</t>
  </si>
  <si>
    <t>Notebook</t>
  </si>
  <si>
    <t>02.06.02.07.14</t>
  </si>
  <si>
    <t>R. STAF TRANTIB &amp; DAMKAR</t>
  </si>
  <si>
    <t>1. R. TATA USAHA                                     1. R. KASI GAKUM                                                  1. R. KASI BINA PERSONIL                                  1. R. KASI TRANTIB &amp; DAMKAR</t>
  </si>
  <si>
    <t>KASUBBAG TATA USAHA (SHANTI EVI DIMETI, SH.)</t>
  </si>
  <si>
    <t>2. R. TATA USAHA                                         1. R. KASI GAKUM                                                      1. R. KASI BINA PERSONIL                                 1. R. KASI TRANTIB &amp; DAMKAR</t>
  </si>
  <si>
    <t>Sofa Set</t>
  </si>
  <si>
    <t>meja lobi Set</t>
  </si>
  <si>
    <t>AC UNIT 01</t>
  </si>
  <si>
    <t>AC UNIT 02</t>
  </si>
  <si>
    <t>AC UNIT 03</t>
  </si>
  <si>
    <t>AC UNIT 04</t>
  </si>
  <si>
    <t>AC UNIT 05</t>
  </si>
  <si>
    <t>AC UNIT 06</t>
  </si>
  <si>
    <t>AC UNIT 07</t>
  </si>
  <si>
    <t>AC UNIT 08</t>
  </si>
  <si>
    <t>AC UNIT 09</t>
  </si>
  <si>
    <t>02.06.02.01.49</t>
  </si>
  <si>
    <t>DAST DG1.8GM</t>
  </si>
  <si>
    <t>TCL</t>
  </si>
  <si>
    <t>2 PK</t>
  </si>
  <si>
    <t>1 PK</t>
  </si>
  <si>
    <t>kayu</t>
  </si>
  <si>
    <t>LORONG ATAS KANTOR POL PP</t>
  </si>
  <si>
    <t>LOBI KANTOR POL PP</t>
  </si>
  <si>
    <t>R. KEPALA KANTOR</t>
  </si>
  <si>
    <t>AULA RAPAR</t>
  </si>
  <si>
    <t>R. BENDAHARA</t>
  </si>
  <si>
    <t>R. KASI GAKUM</t>
  </si>
  <si>
    <t>R. STAF GAKUM</t>
  </si>
  <si>
    <t>R. STAF BINA PERSONIL</t>
  </si>
  <si>
    <t>R. MEKANIK DAMKAR</t>
  </si>
  <si>
    <t>HANDY TALKY 01</t>
  </si>
  <si>
    <t>HANDY TALKY 02</t>
  </si>
  <si>
    <t>HANDY TALKY 03</t>
  </si>
  <si>
    <t>REG DAMKAR 01</t>
  </si>
  <si>
    <t>REG DAMKAR 02</t>
  </si>
  <si>
    <t>REG DAMKAR 03</t>
  </si>
  <si>
    <t>MENARA DAN RECEIVER LENGKAP</t>
  </si>
  <si>
    <t>MOTOROLLA</t>
  </si>
  <si>
    <t>KENWOOD</t>
  </si>
  <si>
    <t>GP2000</t>
  </si>
  <si>
    <t>246XMS3456</t>
  </si>
  <si>
    <t>246XMS4629</t>
  </si>
  <si>
    <t>246XMS4636</t>
  </si>
  <si>
    <t>B1AO4650</t>
  </si>
  <si>
    <t>B02O1500</t>
  </si>
  <si>
    <t>B1AO4649</t>
  </si>
  <si>
    <t>R. KASI TRANTIB &amp; DAMKAR</t>
  </si>
  <si>
    <t>MPK 02 (SEMARANG-PERUBAHAN SISTEM OPERASI)</t>
  </si>
  <si>
    <t>MPK 03 (SEMARANG-PERUBAHAN SISTEM OPERASI)</t>
  </si>
  <si>
    <t>MENARA (HALAMAN KANTOR)       RECEIVER (R. KASI TRANTIB &amp; DAMKAR)</t>
  </si>
  <si>
    <t>Jaket (Perlengkapan Pemadam Kebakaran)</t>
  </si>
  <si>
    <t>NITRIL RUBER LAYER FIRE HOUSE</t>
  </si>
  <si>
    <t>02.06.02.07.10</t>
  </si>
  <si>
    <t>02.06.02.07.17</t>
  </si>
  <si>
    <t>0001-0006</t>
  </si>
  <si>
    <t>PISTOL NOZEL</t>
  </si>
  <si>
    <t>TANGGA DAMKAR</t>
  </si>
  <si>
    <t>FIRE AXE (KAPAK PEMADAM)</t>
  </si>
  <si>
    <t>SELANG BUANG</t>
  </si>
  <si>
    <t>STRAINER (SARINGAN)</t>
  </si>
  <si>
    <t>SELANG HISAP</t>
  </si>
  <si>
    <t>ALAT PEMADAM API RINGAN (APAR)</t>
  </si>
  <si>
    <t>PERALATAN MEKANIK PEMADAM KEBAKARAN</t>
  </si>
  <si>
    <t>0001-0003</t>
  </si>
  <si>
    <t>NIKITA</t>
  </si>
  <si>
    <t>KRISBOW</t>
  </si>
  <si>
    <t>6 M</t>
  </si>
  <si>
    <t>6 KG</t>
  </si>
  <si>
    <t>SET</t>
  </si>
  <si>
    <t>KEPALA KANTOR POLISI PAMONG PRAJA</t>
  </si>
  <si>
    <t>ERDIANSYAH, S.Sos</t>
  </si>
  <si>
    <t>NIP. 19720821 199201 1 002</t>
  </si>
  <si>
    <t>SUGENG HARIYANTO</t>
  </si>
  <si>
    <t>NIP. 19831224 200801 1 003</t>
  </si>
  <si>
    <t>TOYOTA /KIJANG</t>
  </si>
  <si>
    <t>MHF11KP7030040</t>
  </si>
  <si>
    <t>7K-0588916</t>
  </si>
  <si>
    <t>BM 38 KP</t>
  </si>
  <si>
    <t>BANTUAN</t>
  </si>
  <si>
    <t>MHIHABD-IX3K004512</t>
  </si>
  <si>
    <t>HABDE-1005405</t>
  </si>
  <si>
    <t>BM 2282 K</t>
  </si>
  <si>
    <t>C.5674516D</t>
  </si>
  <si>
    <t>MH1HABD-123K004522</t>
  </si>
  <si>
    <t>HABDE-1005401</t>
  </si>
  <si>
    <t>BM 2127 K</t>
  </si>
  <si>
    <t>C.567521D</t>
  </si>
  <si>
    <t>BM 2516 K</t>
  </si>
  <si>
    <t>MH1HABD143K004523</t>
  </si>
  <si>
    <t>HABDE1005339</t>
  </si>
  <si>
    <t>BM 2119 K</t>
  </si>
  <si>
    <t>C.5674488D</t>
  </si>
  <si>
    <t>SUZUKI/SMASH</t>
  </si>
  <si>
    <t>MH8BE4DFAG199924</t>
  </si>
  <si>
    <t>E451ID200488</t>
  </si>
  <si>
    <t>BM 2634 K</t>
  </si>
  <si>
    <t>MH1HABD153K004532</t>
  </si>
  <si>
    <t>HABDE-1005399</t>
  </si>
  <si>
    <t>BM 2158 K</t>
  </si>
  <si>
    <t>C.5674497D</t>
  </si>
  <si>
    <t>MH1HAB0103K004521</t>
  </si>
  <si>
    <t>HABDE-1005403</t>
  </si>
  <si>
    <t>BM 2128 K</t>
  </si>
  <si>
    <t>C.5674520D</t>
  </si>
  <si>
    <t>MHIHABD173K004547</t>
  </si>
  <si>
    <t>HABDE-1005440</t>
  </si>
  <si>
    <t>BM 2195 K</t>
  </si>
  <si>
    <t>C.5674408D</t>
  </si>
  <si>
    <t>MHIHABD-193K004517</t>
  </si>
  <si>
    <t>HABDE-1005410</t>
  </si>
  <si>
    <t>BM 2126 K</t>
  </si>
  <si>
    <t>C.5674522D</t>
  </si>
  <si>
    <t>BM 2143 K</t>
  </si>
  <si>
    <t>C.5674504D</t>
  </si>
  <si>
    <t>MH1HABD-193K004520</t>
  </si>
  <si>
    <t>HABDE-1005404</t>
  </si>
  <si>
    <t>BM 2169 K</t>
  </si>
  <si>
    <t>C.5674519D</t>
  </si>
  <si>
    <t>HM1HABD-173K0044533</t>
  </si>
  <si>
    <t>HABDE-5209</t>
  </si>
  <si>
    <t>BM 2065 K</t>
  </si>
  <si>
    <t>C.5674453D</t>
  </si>
  <si>
    <t>MH1HABD-163K004538</t>
  </si>
  <si>
    <t>HABDE-1005396</t>
  </si>
  <si>
    <t>BM 2278 K</t>
  </si>
  <si>
    <t>C.5674568D</t>
  </si>
  <si>
    <t>02.04.01.04.08.0001</t>
  </si>
  <si>
    <t>MESIN DIESEL</t>
  </si>
  <si>
    <t>HIBAH</t>
  </si>
  <si>
    <t>1996</t>
  </si>
  <si>
    <t>ARORI</t>
  </si>
  <si>
    <t>RAKITAN</t>
  </si>
  <si>
    <t>ROYAL</t>
  </si>
  <si>
    <t>02.06.02.01.05.0001</t>
  </si>
  <si>
    <t>PRESIDEN</t>
  </si>
  <si>
    <t>YUNIKA</t>
  </si>
  <si>
    <t>MEJA MURID</t>
  </si>
  <si>
    <t>BESI + KAYU + TRIPLEK</t>
  </si>
  <si>
    <t>02.06.02.01.01.0001</t>
  </si>
  <si>
    <t>PAPAN DATA</t>
  </si>
  <si>
    <t>02.06.01.05.44.0001</t>
  </si>
  <si>
    <t>KAYU + MIKA</t>
  </si>
  <si>
    <t>KURSI MURID</t>
  </si>
  <si>
    <t>02.06.02.01.130.0001</t>
  </si>
  <si>
    <t>LEMARI BIASA</t>
  </si>
  <si>
    <t>BOFET</t>
  </si>
  <si>
    <t>02.06.02.01.63.0001</t>
  </si>
  <si>
    <t>PAPAN TULIS</t>
  </si>
  <si>
    <t>02.06.01.05.08.0001</t>
  </si>
  <si>
    <t>BLACK BOARD</t>
  </si>
  <si>
    <t>02.06.01.05.61.0001</t>
  </si>
  <si>
    <t>02.06.03.06.01.0001</t>
  </si>
  <si>
    <t>02.06.02.01.126.0001</t>
  </si>
  <si>
    <t>FILLING BESI</t>
  </si>
  <si>
    <t>PRESIDENT</t>
  </si>
  <si>
    <t>LCD MONITOR</t>
  </si>
  <si>
    <t>COMFORT</t>
  </si>
  <si>
    <t>OLIMPIA</t>
  </si>
  <si>
    <t>KANTOR DESA KOTO CERENTI</t>
  </si>
  <si>
    <t>APBN</t>
  </si>
  <si>
    <t>JL. RAYA KOTO CERENTI</t>
  </si>
  <si>
    <t>KANTOR DESA PULAU BAYUR KEC. CERENTI</t>
  </si>
  <si>
    <t>JL. DESA PULAU BAYUR KEC. CIRENTI</t>
  </si>
  <si>
    <t>KANTOR DESA PESIKAIAN</t>
  </si>
  <si>
    <t>JL. LINTAS RENGAT - KUANSING</t>
  </si>
  <si>
    <t>KANTOR LURAH KOTO PARAKU</t>
  </si>
  <si>
    <t>JL. LURAH KOTO PARAKU</t>
  </si>
  <si>
    <t>KANTOR DESA TELUK PAUH</t>
  </si>
  <si>
    <t>JL. SEMINISASI TELUK PAUH</t>
  </si>
  <si>
    <t>GEDUNG B KANTOR CAMAT CERENTI</t>
  </si>
  <si>
    <t>JL. DESA KAMPUNG BARU</t>
  </si>
  <si>
    <t>RUMAH DINAS CAMAT LAMA</t>
  </si>
  <si>
    <t>KANTOR DESA SIKAKAK CERENTI</t>
  </si>
  <si>
    <t>JL. DESA SIKAKAK</t>
  </si>
  <si>
    <t>KANTOR DESA KAMPUNG BARU CERENTI</t>
  </si>
  <si>
    <t>JL. TELAGA NO.7 KAMPUNG BARU CERENTI</t>
  </si>
  <si>
    <t>KANTOR DESA KOMPE BERANGIN BARU</t>
  </si>
  <si>
    <t>JL. RENGAT - KADES BARU</t>
  </si>
  <si>
    <t>KANTOR DESA KOMPE BERANGIN LAMA</t>
  </si>
  <si>
    <t>JL. RENGAT - KADES LAMA (POSYANDU)</t>
  </si>
  <si>
    <t>KANTOR LURAH PASAR CERENTI</t>
  </si>
  <si>
    <t>JL. KATIB SUTAN DESA PASAR</t>
  </si>
  <si>
    <t>KANTOR DESA PULAU JAMBU KEC. CERENTI</t>
  </si>
  <si>
    <t>JL. DESA PULAU JAMBU</t>
  </si>
  <si>
    <t>1081</t>
  </si>
  <si>
    <t>MHF11KF7030039847</t>
  </si>
  <si>
    <t>7K81077</t>
  </si>
  <si>
    <t>BM 45 K</t>
  </si>
  <si>
    <t>BM 2638 K</t>
  </si>
  <si>
    <t>MH1HABD100K004650</t>
  </si>
  <si>
    <t>HABDE-1005713</t>
  </si>
  <si>
    <t>BM 2270 K</t>
  </si>
  <si>
    <t>MH1HABD133K004626</t>
  </si>
  <si>
    <t>HABDE-1005555</t>
  </si>
  <si>
    <t>BM 2240 K</t>
  </si>
  <si>
    <t>MH1HABD163K0004636</t>
  </si>
  <si>
    <t>HABDE-1005763</t>
  </si>
  <si>
    <t>BM 2261 K</t>
  </si>
  <si>
    <t>MH1HABD153K004644</t>
  </si>
  <si>
    <t>HABDE-1005705</t>
  </si>
  <si>
    <t>BM 2280 K</t>
  </si>
  <si>
    <t>BM 2637 K</t>
  </si>
  <si>
    <t>MH1HABDI193K004646-</t>
  </si>
  <si>
    <t>HABDE-1005716</t>
  </si>
  <si>
    <t>BM 2271 K</t>
  </si>
  <si>
    <t>BM 2177 K</t>
  </si>
  <si>
    <t>BM 2176 K</t>
  </si>
  <si>
    <t>BM 2266 K</t>
  </si>
  <si>
    <t>SUZUKI/SHOGUN</t>
  </si>
  <si>
    <t>MHDA 100 VXXJ-3506 54</t>
  </si>
  <si>
    <t>A100-ID-228136</t>
  </si>
  <si>
    <t>BM 2035 K</t>
  </si>
  <si>
    <t>MH1UABE185K124292</t>
  </si>
  <si>
    <t>UABEE1123733</t>
  </si>
  <si>
    <t>BM 2118 K</t>
  </si>
  <si>
    <t>SWADAYA</t>
  </si>
  <si>
    <t>PLASTIK + KAYU</t>
  </si>
  <si>
    <t>MIKA</t>
  </si>
  <si>
    <t>MEJA  PANJANG</t>
  </si>
  <si>
    <t>PAPAN PROFIL</t>
  </si>
  <si>
    <t>ELITE</t>
  </si>
  <si>
    <t xml:space="preserve">PELOTA </t>
  </si>
  <si>
    <t>LEMARI RAK</t>
  </si>
  <si>
    <t>BIGSTAR</t>
  </si>
  <si>
    <t>MEJA CAMAT</t>
  </si>
  <si>
    <t>MEJA STAF</t>
  </si>
  <si>
    <t>MONITOR LCD</t>
  </si>
  <si>
    <t>MEJA SEKCAM</t>
  </si>
  <si>
    <t>WIRELESS</t>
  </si>
  <si>
    <t>02.06.02.06.12.0001</t>
  </si>
  <si>
    <t>TENS</t>
  </si>
  <si>
    <t>KANTOR DESA SIGARUNTANG</t>
  </si>
  <si>
    <t>DESA SIGARUNTANG KEC INUMAN</t>
  </si>
  <si>
    <t>GEDUNG KANTOR DESA PULAU PANJANG HULU</t>
  </si>
  <si>
    <t>DESA PULAU PANJANG HULU</t>
  </si>
  <si>
    <t>KANTOR DESA PASAR INUMAN</t>
  </si>
  <si>
    <t>JL. LINTAS TELUK - RENGAT PASAR INUMAN KEC . INUMAN</t>
  </si>
  <si>
    <t>KANTOR DESA BEDENG SIKURAN</t>
  </si>
  <si>
    <t>DESA BEDENG SIKURAN KEC INUMAN</t>
  </si>
  <si>
    <t>KANTOR DESA BANJAR NAN TIGO</t>
  </si>
  <si>
    <t>DESA BANJAR NAN TIGO KEC INUMAN</t>
  </si>
  <si>
    <t>KANTOR CAMAT INUMAN</t>
  </si>
  <si>
    <t>JL. IMAN SHALEH PASAR BARU INUMAN</t>
  </si>
  <si>
    <t>R. DINAS CAMAT</t>
  </si>
  <si>
    <t>GEDUNG KANTOR DESA PULAU SIPAN</t>
  </si>
  <si>
    <t>DESA PULAU SIPAN</t>
  </si>
  <si>
    <t>GEDUNG KANTOR DESA PULAU PANJANG HILIR</t>
  </si>
  <si>
    <t>DESA PULAU PANJANG HILIR</t>
  </si>
  <si>
    <t>KANTOR DESA KOTO INUMAN</t>
  </si>
  <si>
    <t>JL. LINTAS RENGAT- TELUK KUANTAN</t>
  </si>
  <si>
    <t>Mesin Pengolah Air Bersih</t>
  </si>
  <si>
    <t>KONTAINER</t>
  </si>
  <si>
    <t>TABUNG</t>
  </si>
  <si>
    <t>RAK ARSIP</t>
  </si>
  <si>
    <t>TIMBANGAN</t>
  </si>
  <si>
    <t>TAPE</t>
  </si>
  <si>
    <t>MEJA PANJANG</t>
  </si>
  <si>
    <t>LEMARI ES</t>
  </si>
  <si>
    <t>BANGKU TUNGGU</t>
  </si>
  <si>
    <t>TV</t>
  </si>
  <si>
    <t>MEJA BIASA</t>
  </si>
  <si>
    <t>KULKAS</t>
  </si>
  <si>
    <t>LEMARI GANTUNG</t>
  </si>
  <si>
    <t>SPEAKER</t>
  </si>
  <si>
    <t>02.06.02.06.93.0001</t>
  </si>
  <si>
    <t>02.06.02.01.83.0001</t>
  </si>
  <si>
    <t>02.06.02.01.19.0001</t>
  </si>
  <si>
    <t>02.06.02.04.01.0001</t>
  </si>
  <si>
    <t>02.06.02.01.33.0001</t>
  </si>
  <si>
    <t>CHITOSE</t>
  </si>
  <si>
    <t>CAMRY</t>
  </si>
  <si>
    <t>DIGITEC</t>
  </si>
  <si>
    <t>PROLINK</t>
  </si>
  <si>
    <t>OLIVETTI</t>
  </si>
  <si>
    <t>SANYO</t>
  </si>
  <si>
    <t>LION</t>
  </si>
  <si>
    <t>MENTARI</t>
  </si>
  <si>
    <t>EXPO</t>
  </si>
  <si>
    <t>02.07.02.01.06.0001</t>
  </si>
  <si>
    <t>02.07.01.02.100.0001</t>
  </si>
  <si>
    <t>PENGERAS SUARA</t>
  </si>
  <si>
    <t>SAHITEL</t>
  </si>
  <si>
    <t>TP 1082</t>
  </si>
  <si>
    <t>EBONIT + KACA</t>
  </si>
  <si>
    <t>FAN</t>
  </si>
  <si>
    <t xml:space="preserve">AC </t>
  </si>
  <si>
    <t>MESIN AIR</t>
  </si>
  <si>
    <t>KOTAK OBAT</t>
  </si>
  <si>
    <t>ALAT SEMPROT</t>
  </si>
  <si>
    <t>12.04.06.11.05.04.01</t>
  </si>
  <si>
    <t>12.04.06.11.05.06.01</t>
  </si>
  <si>
    <t>12.04.06.11.05.00.01</t>
  </si>
  <si>
    <t>12.04.06.11.05.02.01</t>
  </si>
  <si>
    <t>12.04.06.11.05.03.01</t>
  </si>
  <si>
    <t>12.04.06.11.05.05.01</t>
  </si>
  <si>
    <t>12.04.06.11.05.01.01</t>
  </si>
  <si>
    <t>12.04.06.11.05.02.00</t>
  </si>
  <si>
    <t>12.04.06.11.05.00.00</t>
  </si>
  <si>
    <t>12.04.06.11.05.05.00</t>
  </si>
  <si>
    <t>12.04.06.11.05.06.04</t>
  </si>
  <si>
    <t>12.04.06.11.05.01.04</t>
  </si>
  <si>
    <t>12.04.06.11.05.00.04</t>
  </si>
  <si>
    <t>12.04.06.11.05.06.02</t>
  </si>
  <si>
    <t>12.04.06.11.05.01.02</t>
  </si>
  <si>
    <t>12.04.06.11.05.05.02</t>
  </si>
  <si>
    <t>12.04.06.11.05.06.03</t>
  </si>
  <si>
    <t>12.04.06.11.05.04.02</t>
  </si>
  <si>
    <t>12.04.06.11.05.05.03</t>
  </si>
  <si>
    <t>12.04.06.11.05..02</t>
  </si>
  <si>
    <t>12.04.06.11.05.00.03</t>
  </si>
  <si>
    <t>12.04.06.11.05.04.03</t>
  </si>
  <si>
    <t>12.04.06.11.05.01.03</t>
  </si>
  <si>
    <t>12.04.06.11.05..03</t>
  </si>
  <si>
    <t>12.04.06.11.05.06.00</t>
  </si>
  <si>
    <t>12.04.06.11.05.03.00</t>
  </si>
  <si>
    <t>12.04.06.11.05.04.00</t>
  </si>
  <si>
    <t>12.04.06.11.05.00.11</t>
  </si>
  <si>
    <t>12.04.06.11.05.00.06</t>
  </si>
  <si>
    <t>12.04.06.11.05.01.05</t>
  </si>
  <si>
    <t>12.04.06.11.05.06.05</t>
  </si>
  <si>
    <t>12.04.06.11.05.00.05</t>
  </si>
  <si>
    <t>12.04.06.11.05.05.10</t>
  </si>
  <si>
    <t>12.04.06.11.05.03.10</t>
  </si>
  <si>
    <t>12.04.06.11.05.02.07</t>
  </si>
  <si>
    <t>12.04.06.11.05.00.09</t>
  </si>
  <si>
    <t>02.06.02.04.07.0001</t>
  </si>
  <si>
    <t>02.06.02.05.21.0001</t>
  </si>
  <si>
    <t>02.06.02.01.142.0001</t>
  </si>
  <si>
    <t>02.06.01.01.03.0001</t>
  </si>
  <si>
    <t>02.06.02.06.117.0001</t>
  </si>
  <si>
    <t>VISTEC, INTEL</t>
  </si>
  <si>
    <t>SANKE</t>
  </si>
  <si>
    <t>STARPANEL</t>
  </si>
  <si>
    <t>FUTURE</t>
  </si>
  <si>
    <t>CUB</t>
  </si>
  <si>
    <t>ERATECH</t>
  </si>
  <si>
    <t>KEN MASTER</t>
  </si>
  <si>
    <t>DELIKA-LEO</t>
  </si>
  <si>
    <t>BIGLAND</t>
  </si>
  <si>
    <t>MURINA COOLER</t>
  </si>
  <si>
    <t>SOLO</t>
  </si>
  <si>
    <t>TASCO</t>
  </si>
  <si>
    <t>BESI + BAJA</t>
  </si>
  <si>
    <t>02.06.01.01.01</t>
  </si>
  <si>
    <t>02.06.01.04.01</t>
  </si>
  <si>
    <t>02.06.02.06.50</t>
  </si>
  <si>
    <t>02.09.01.03.04</t>
  </si>
  <si>
    <t>02.06.02.06.03</t>
  </si>
  <si>
    <t>02.06.02.04.01</t>
  </si>
  <si>
    <t>02.06.01.05.01</t>
  </si>
  <si>
    <t>02.09.07.02.05</t>
  </si>
  <si>
    <t>Pengadaan Mesin Tik</t>
  </si>
  <si>
    <t xml:space="preserve">Lemari Besi Arsip </t>
  </si>
  <si>
    <t>Lemari Filling kabinet</t>
  </si>
  <si>
    <t>Gorden Kray</t>
  </si>
  <si>
    <t>Lemari Filling Kabinet</t>
  </si>
  <si>
    <t>Wireles</t>
  </si>
  <si>
    <t>01 - 04</t>
  </si>
  <si>
    <t>01 - 03</t>
  </si>
  <si>
    <t>01</t>
  </si>
  <si>
    <t>01 - 02</t>
  </si>
  <si>
    <t>Olympic</t>
  </si>
  <si>
    <t>Unital</t>
  </si>
  <si>
    <t>SANKEN</t>
  </si>
  <si>
    <t>15 m</t>
  </si>
  <si>
    <t>Kain</t>
  </si>
  <si>
    <t>SB 800</t>
  </si>
  <si>
    <t>02.06.02.01.08</t>
  </si>
  <si>
    <t>02.06.04.01.06</t>
  </si>
  <si>
    <t>02.06.02.01.37</t>
  </si>
  <si>
    <t>02.06.02.01.10</t>
  </si>
  <si>
    <t>02.06.04.03.06</t>
  </si>
  <si>
    <t>02.06.02.01.27</t>
  </si>
  <si>
    <t>Billboard pemeliharaan ternak</t>
  </si>
  <si>
    <t>Billboard rabies</t>
  </si>
  <si>
    <t>Tempat tidur</t>
  </si>
  <si>
    <t>Kain gorden biasa ruang pertemuan petani</t>
  </si>
  <si>
    <t>Gorden Vertikal</t>
  </si>
  <si>
    <t>Meja kerja kepala dinas</t>
  </si>
  <si>
    <t>Meja kerja kasubdin</t>
  </si>
  <si>
    <t>meja kerja kasubag</t>
  </si>
  <si>
    <t>Meja kerja staf</t>
  </si>
  <si>
    <t>Meja komputer</t>
  </si>
  <si>
    <t>Meja rapat bundar</t>
  </si>
  <si>
    <t>Kursi kerja kepala dinas</t>
  </si>
  <si>
    <t>Kursi kerja kasubdin</t>
  </si>
  <si>
    <t>Kursi kerja kasubag</t>
  </si>
  <si>
    <t>Kursi kerja staf</t>
  </si>
  <si>
    <t xml:space="preserve"> Sofa tamu</t>
  </si>
  <si>
    <t>AC Pendingin Ruangan</t>
  </si>
  <si>
    <t>01 - 06</t>
  </si>
  <si>
    <t>01 - 07</t>
  </si>
  <si>
    <t>01 -04</t>
  </si>
  <si>
    <t>01 -11</t>
  </si>
  <si>
    <t>01 -16</t>
  </si>
  <si>
    <t>01 -02</t>
  </si>
  <si>
    <t>01 - 100</t>
  </si>
  <si>
    <t>X Ray Vertikal</t>
  </si>
  <si>
    <t>Big Stars</t>
  </si>
  <si>
    <t>Biasa</t>
  </si>
  <si>
    <t>ARO</t>
  </si>
  <si>
    <t>Natalia</t>
  </si>
  <si>
    <t>LG Neo Plasma</t>
  </si>
  <si>
    <t xml:space="preserve">tg 1.90 cm pj 1.85 cm  </t>
  </si>
  <si>
    <t>10 m</t>
  </si>
  <si>
    <t>2 pk</t>
  </si>
  <si>
    <t>Komputer/PC intel core 2 duo</t>
  </si>
  <si>
    <t>01 - 05</t>
  </si>
  <si>
    <t>02</t>
  </si>
  <si>
    <t>ACER Intel Core 2 Duo/Acer X 163 w</t>
  </si>
  <si>
    <t>907022922340</t>
  </si>
  <si>
    <t>Papan Nama Kantor</t>
  </si>
  <si>
    <t>02.08.01.08.01</t>
  </si>
  <si>
    <t>02.08.01.08.53</t>
  </si>
  <si>
    <t>02.06.02.01.01</t>
  </si>
  <si>
    <t>Alat bedah/surgeri ternak</t>
  </si>
  <si>
    <t>Meja operasi hewan</t>
  </si>
  <si>
    <t>Lemari obat</t>
  </si>
  <si>
    <t>Stainless</t>
  </si>
  <si>
    <t>Lion</t>
  </si>
  <si>
    <t>Alat-alat Kedokteran Hewan</t>
  </si>
  <si>
    <t>02.09.01.12.20.0001</t>
  </si>
  <si>
    <t>02.09.07.02.05.0001</t>
  </si>
  <si>
    <t>MICROSCOP</t>
  </si>
  <si>
    <t>CONTAINER</t>
  </si>
  <si>
    <t>thaylor wharton</t>
  </si>
  <si>
    <t>Mikroskop Binakuler</t>
  </si>
  <si>
    <t xml:space="preserve"> Duret </t>
  </si>
  <si>
    <t xml:space="preserve"> Televisi AV Multi System</t>
  </si>
  <si>
    <t xml:space="preserve"> Alat Pendingin Ruangan</t>
  </si>
  <si>
    <t xml:space="preserve">Kulkas Vaksin </t>
  </si>
  <si>
    <t xml:space="preserve">Bilboard Rabies </t>
  </si>
  <si>
    <t xml:space="preserve">Container IB </t>
  </si>
  <si>
    <t>01 - 15</t>
  </si>
  <si>
    <t xml:space="preserve">01 - 03 </t>
  </si>
  <si>
    <t>mircos cope CX 21</t>
  </si>
  <si>
    <t>Germany Aeroplek</t>
  </si>
  <si>
    <t>Polytron</t>
  </si>
  <si>
    <t>XT</t>
  </si>
  <si>
    <t>10 ml</t>
  </si>
  <si>
    <t>21 '</t>
  </si>
  <si>
    <t>18 '</t>
  </si>
  <si>
    <t>1,2 x 2,40</t>
  </si>
  <si>
    <t>34 L</t>
  </si>
  <si>
    <t>Plastik</t>
  </si>
  <si>
    <t>02.08.01.10.28</t>
  </si>
  <si>
    <t>04.15.07.01.02</t>
  </si>
  <si>
    <t>Spuit plastik 10 cc</t>
  </si>
  <si>
    <t>Spuit plastik 5 cc</t>
  </si>
  <si>
    <t>Spuit plastik 3 cc</t>
  </si>
  <si>
    <t>Disposible nedle</t>
  </si>
  <si>
    <t>Instalasi Biogas</t>
  </si>
  <si>
    <t>01 - 2000</t>
  </si>
  <si>
    <t>Single use only</t>
  </si>
  <si>
    <t>BADAN KEPEGAWAIAN DAERAH</t>
  </si>
  <si>
    <t>KEPALA BADAN KEPEGAWAIAN DAERAH</t>
  </si>
  <si>
    <t>Ramli, S.Sos</t>
  </si>
  <si>
    <t>NIP. 19640402 198603 1 007</t>
  </si>
  <si>
    <t>Teluk Kuantan, Desember 2012</t>
  </si>
  <si>
    <t>Bebas</t>
  </si>
  <si>
    <t xml:space="preserve"> </t>
  </si>
  <si>
    <t>KEPALA DINAS KOPERASI, INDUSTRI DAN PERDAGANGAN</t>
  </si>
  <si>
    <t>TELUK KUANTAN,    DESEMBER 2011</t>
  </si>
  <si>
    <t>CIPTA KARYA DAN TATA RUANG</t>
  </si>
  <si>
    <t xml:space="preserve">  </t>
  </si>
  <si>
    <t xml:space="preserve">KEPALA DINAS CIPTA KARYA DAN TATA RUANG </t>
  </si>
  <si>
    <t>Teluk Kuantan,    Desember 2012</t>
  </si>
  <si>
    <t>Teluk Kuantan,     Desember 2011</t>
  </si>
  <si>
    <t>Alat Laboratorium Peternakan</t>
  </si>
  <si>
    <t>GEDUNG</t>
  </si>
  <si>
    <t>Gudang pakan Ternak</t>
  </si>
  <si>
    <t>Ruang pertemuan petani</t>
  </si>
  <si>
    <t>kandang</t>
  </si>
  <si>
    <t>kandang (sapi potong)</t>
  </si>
  <si>
    <t>Kandang  ternak K2I</t>
  </si>
  <si>
    <t>pagar K2i</t>
  </si>
  <si>
    <t>Pagar HMT</t>
  </si>
  <si>
    <t>Perencanaan teknis pembangunan kandang show, kantor pasar ternak dan land clearing</t>
  </si>
  <si>
    <t>03.11.01.18.01</t>
  </si>
  <si>
    <t>01 - 40</t>
  </si>
  <si>
    <t>01 - 20</t>
  </si>
  <si>
    <t>01 - 120</t>
  </si>
  <si>
    <t>01 - 17</t>
  </si>
  <si>
    <t>01 - 30</t>
  </si>
  <si>
    <t>V</t>
  </si>
  <si>
    <t>0.40</t>
  </si>
  <si>
    <t>JL. JEND. SUDIRMAN NO 2 TELUK KUANTAN</t>
  </si>
  <si>
    <t>JL. LINTAS RENGAT- TALUK DUSUN PENGHIJAUAN, PASAR BARU- KEC. PANGEAN</t>
  </si>
  <si>
    <t>JL. SEKH AHMAD BUNDA MUARA LEMBU</t>
  </si>
  <si>
    <t>JL. KILIRAN JAO-LUBUK JAMBI DESA KASANG</t>
  </si>
  <si>
    <t>JL. DESA TANJUNG MEDAN</t>
  </si>
  <si>
    <t>Teratak AH</t>
  </si>
  <si>
    <t>Pangean  Teratak AH Sukaraja</t>
  </si>
  <si>
    <t>Logas TD Kuantan MK</t>
  </si>
  <si>
    <t>Logas TD  K.Hilir Benai S. Hilir</t>
  </si>
  <si>
    <t>Beringin Jaya</t>
  </si>
  <si>
    <t>Jake -  Teluk Kuantan</t>
  </si>
  <si>
    <t xml:space="preserve"> 11 Juli 2007</t>
  </si>
  <si>
    <t>25/KONTRAK/07.2007</t>
  </si>
  <si>
    <t>27/KONTRAK/07.2007</t>
  </si>
  <si>
    <t>28/ KONTRAK/07.2007</t>
  </si>
  <si>
    <t>51/KONTRAK/10.2007</t>
  </si>
  <si>
    <t xml:space="preserve"> 17 Juli 2007</t>
  </si>
  <si>
    <t>33/KONTRAK/07.2007</t>
  </si>
  <si>
    <t>12 Agustus 2008</t>
  </si>
  <si>
    <t xml:space="preserve">  ./KONTRAK/08.2008</t>
  </si>
  <si>
    <t>01/06/ 2009</t>
  </si>
  <si>
    <t>../KONTRAK/06.2009</t>
  </si>
  <si>
    <t>1000 m</t>
  </si>
  <si>
    <t>60.0</t>
  </si>
  <si>
    <t>04.13.01.05.01</t>
  </si>
  <si>
    <t>Jalan Semi permanen</t>
  </si>
  <si>
    <t>11 Juli 2007</t>
  </si>
  <si>
    <t>28/KONTRAK/07.2007</t>
  </si>
  <si>
    <t>1 unit</t>
  </si>
  <si>
    <t>Sumur Gali (SGL)</t>
  </si>
  <si>
    <t>03-04</t>
  </si>
  <si>
    <t>05</t>
  </si>
  <si>
    <t>Jaringan air bersih/Air minum</t>
  </si>
  <si>
    <t>Jaringan air kotor /  Air minum</t>
  </si>
  <si>
    <t>2.2</t>
  </si>
  <si>
    <t>1.80</t>
  </si>
  <si>
    <t xml:space="preserve"> Kelurahan Beringin Jaya Kec. Benai</t>
  </si>
  <si>
    <t xml:space="preserve"> Perhentian Luas Kec. Logas Tanah Darat</t>
  </si>
  <si>
    <t xml:space="preserve"> Desa Sei. Buluh &amp; Beringin Jaya Kec. Singingi Hilir</t>
  </si>
  <si>
    <t xml:space="preserve"> Desa teratak Jering Kec. Kuantan Hilir</t>
  </si>
  <si>
    <t>55/KONTRAK/11.2007</t>
  </si>
  <si>
    <t>./KONTRAK/10.2008</t>
  </si>
  <si>
    <t>1000 M</t>
  </si>
  <si>
    <t>20 M</t>
  </si>
  <si>
    <t>BUKU KIMIA</t>
  </si>
  <si>
    <t>HEWAN</t>
  </si>
  <si>
    <t>05.19.01.01.01.0001</t>
  </si>
  <si>
    <t>05.19.01.01.02.0001</t>
  </si>
  <si>
    <t>05.19.01.01.01</t>
  </si>
  <si>
    <t>05.19.01.01.02</t>
  </si>
  <si>
    <t>01 - 50</t>
  </si>
  <si>
    <t>SAPI</t>
  </si>
  <si>
    <t>KERBAU</t>
  </si>
  <si>
    <t>Sapi Unggul Ras Bali</t>
  </si>
  <si>
    <t>t 80-90 cm</t>
  </si>
  <si>
    <t xml:space="preserve">Sapi Unggul Ras Bali </t>
  </si>
  <si>
    <t>Pejantan Kerbau</t>
  </si>
  <si>
    <t>t 85-90 cm</t>
  </si>
  <si>
    <t>Sapi Bali Bunting</t>
  </si>
  <si>
    <t>t 90-95 cm</t>
  </si>
  <si>
    <t>USIA HEWAN 2 BULAN</t>
  </si>
  <si>
    <t>SAPI BALI</t>
  </si>
  <si>
    <t>SAPI BALI BETINA</t>
  </si>
  <si>
    <t>BANTUAN APBD KAB. 2007</t>
  </si>
  <si>
    <t>BANTUAN PRESIDEN</t>
  </si>
  <si>
    <t>APBD PROVINSI 2006</t>
  </si>
  <si>
    <t>KELURAHAN BERINGIN JAYA</t>
  </si>
  <si>
    <t>DESA BANJAR LOPAK</t>
  </si>
  <si>
    <t>DESA PULAU INGU</t>
  </si>
  <si>
    <t>DESA GUNUNG KESIANGAN</t>
  </si>
  <si>
    <t>DESA PENGALIHAN</t>
  </si>
  <si>
    <t>DESA TERATAK JERING</t>
  </si>
  <si>
    <t>DESA SUNGAI SORIK</t>
  </si>
  <si>
    <t>DESA TANJUNG PISANG</t>
  </si>
  <si>
    <t>*Kec. Singingi Hilir</t>
  </si>
  <si>
    <t>*Kec. Singingi</t>
  </si>
  <si>
    <t>*Kec. Cerenti</t>
  </si>
  <si>
    <t>*Kec.Kuantan Mudik</t>
  </si>
  <si>
    <t>*Kec. Kuantan mudik</t>
  </si>
  <si>
    <t>*Kec. Hulu Kuantan</t>
  </si>
  <si>
    <t>*Kec.Benai</t>
  </si>
  <si>
    <t>*Kec. Inuman</t>
  </si>
  <si>
    <t>*Kec. Cerenti (Bertambah)</t>
  </si>
  <si>
    <t>6 Ekor</t>
  </si>
  <si>
    <t>KECAMATAN CERENTI</t>
  </si>
  <si>
    <t>CAMAT CERENTI</t>
  </si>
  <si>
    <t>KECAMATAN INUMAN</t>
  </si>
  <si>
    <t>CAMAT INUMAN</t>
  </si>
  <si>
    <t>KECAMATAN KUANTAN HILIR</t>
  </si>
  <si>
    <t>160</t>
  </si>
  <si>
    <t>MH1HABD1X3K004509</t>
  </si>
  <si>
    <t>HABDE-1005415</t>
  </si>
  <si>
    <t>BM 2184 K</t>
  </si>
  <si>
    <t>MH1HABD173K004550</t>
  </si>
  <si>
    <t>HABDE1005435</t>
  </si>
  <si>
    <t>BM 2192 K</t>
  </si>
  <si>
    <t>MH1HABD133K004545</t>
  </si>
  <si>
    <t>HABDE1005444</t>
  </si>
  <si>
    <t>BM 2191 K</t>
  </si>
  <si>
    <t>MH1HABD103K004616</t>
  </si>
  <si>
    <t>HABDE1005518</t>
  </si>
  <si>
    <t>MH1HABD153K004501</t>
  </si>
  <si>
    <t>HABDE1005421</t>
  </si>
  <si>
    <t>BM 2197 K</t>
  </si>
  <si>
    <t>MH1HABD153K004515</t>
  </si>
  <si>
    <t>HABDE1005412</t>
  </si>
  <si>
    <t>BM 2186 K</t>
  </si>
  <si>
    <t>MH1HABD133K003959</t>
  </si>
  <si>
    <t>HABDE1005249</t>
  </si>
  <si>
    <t>BM 2080 K</t>
  </si>
  <si>
    <t>MH1HABD163K004541</t>
  </si>
  <si>
    <t>HABDE1005350</t>
  </si>
  <si>
    <t>MH1HABD113K004544</t>
  </si>
  <si>
    <t>HABDE1005443</t>
  </si>
  <si>
    <t>BM 2190 K</t>
  </si>
  <si>
    <t>MH1HABD163K004507</t>
  </si>
  <si>
    <t>HABDE1005414</t>
  </si>
  <si>
    <t>BM 2185 K</t>
  </si>
  <si>
    <t>MH1HABD163K004510</t>
  </si>
  <si>
    <t>HABDE1005417</t>
  </si>
  <si>
    <t>BM 2183 K</t>
  </si>
  <si>
    <t>MH1HABD113K004530</t>
  </si>
  <si>
    <t>HABDE1005365</t>
  </si>
  <si>
    <t>BM 2144 K</t>
  </si>
  <si>
    <t>MH1HABD133K004514</t>
  </si>
  <si>
    <t>HABDE1005409</t>
  </si>
  <si>
    <t>BM 2130 K</t>
  </si>
  <si>
    <t>MH1HABD163K004524</t>
  </si>
  <si>
    <t>HABDE1005356</t>
  </si>
  <si>
    <t>BM 2145 K</t>
  </si>
  <si>
    <t>MH1HABD123K004519</t>
  </si>
  <si>
    <t>HABDE1005402</t>
  </si>
  <si>
    <t>BM 2125 K</t>
  </si>
  <si>
    <t>MHIAHBDE193K004534</t>
  </si>
  <si>
    <t>HABDE-1005277</t>
  </si>
  <si>
    <t>BM 2194 K</t>
  </si>
  <si>
    <t>MH1HABD173K004516</t>
  </si>
  <si>
    <t>HABDE1005364</t>
  </si>
  <si>
    <t>BM 2058 K</t>
  </si>
  <si>
    <t>MH1HABD103K004504</t>
  </si>
  <si>
    <t>HABDE1005416</t>
  </si>
  <si>
    <t>BM 2234 K</t>
  </si>
  <si>
    <t>MH1HABD1X3K004543</t>
  </si>
  <si>
    <t>HABDE1005436</t>
  </si>
  <si>
    <t>BM 2178 K</t>
  </si>
  <si>
    <t>MH1HABD183K004511</t>
  </si>
  <si>
    <t>HABDE-1005407</t>
  </si>
  <si>
    <t>BM 2131 K</t>
  </si>
  <si>
    <t>MH1HABD133K003981</t>
  </si>
  <si>
    <t>HABDE-1005398</t>
  </si>
  <si>
    <t>BM 2132 K</t>
  </si>
  <si>
    <t>MH1HABD193K003951</t>
  </si>
  <si>
    <t>HABDE-1005251</t>
  </si>
  <si>
    <t>BM 2081 K</t>
  </si>
  <si>
    <t>MH1HABDE103K004549</t>
  </si>
  <si>
    <t>HABDE-1005434</t>
  </si>
  <si>
    <t>BM 2122 K</t>
  </si>
  <si>
    <t>MH1HABD193K004534</t>
  </si>
  <si>
    <t>BM 2073 K</t>
  </si>
  <si>
    <t>MH1HABD113K004527</t>
  </si>
  <si>
    <t>HABDE-1005400</t>
  </si>
  <si>
    <t>BM 2124 K</t>
  </si>
  <si>
    <t>MH1HABD173K003981</t>
  </si>
  <si>
    <t>MHBD-005268</t>
  </si>
  <si>
    <t>BM 2072 K</t>
  </si>
  <si>
    <t>MH1HABD143K004537</t>
  </si>
  <si>
    <t>HABDE1005393</t>
  </si>
  <si>
    <t>BM 2133 K</t>
  </si>
  <si>
    <t>MH1HABD193K004548</t>
  </si>
  <si>
    <t>HABDE1005437</t>
  </si>
  <si>
    <t>BM 2187 K</t>
  </si>
  <si>
    <t>MHF11KF7030039942</t>
  </si>
  <si>
    <t>700583591</t>
  </si>
  <si>
    <t>BM 37 K</t>
  </si>
  <si>
    <t>MHI V ABE</t>
  </si>
  <si>
    <t>UABEE-123-902</t>
  </si>
  <si>
    <t>BM 2514 K</t>
  </si>
  <si>
    <t>02.06.02.06.24.0001</t>
  </si>
  <si>
    <t>02.06.02.01.160.0001</t>
  </si>
  <si>
    <t>02.06.02.06.32.0001</t>
  </si>
  <si>
    <t>02.06.02.01.136.0001</t>
  </si>
  <si>
    <t>02.06.02.01.46.0001</t>
  </si>
  <si>
    <t>02.06.02.06.132.0001</t>
  </si>
  <si>
    <t>02.06.03.05.18.0001</t>
  </si>
  <si>
    <t>MESIN JAHIT</t>
  </si>
  <si>
    <t>BOFET KAYU</t>
  </si>
  <si>
    <t>TIANG BENDERA</t>
  </si>
  <si>
    <t>RAK PLASTIK</t>
  </si>
  <si>
    <t>MEJA 1/2 BIRO</t>
  </si>
  <si>
    <t>MEJA  KERJA</t>
  </si>
  <si>
    <t>TIKAR</t>
  </si>
  <si>
    <t>ROL KABEL</t>
  </si>
  <si>
    <t>STANDARD</t>
  </si>
  <si>
    <t>AMIDA</t>
  </si>
  <si>
    <t>PHILIPS</t>
  </si>
  <si>
    <t>TA</t>
  </si>
  <si>
    <t>TELESONIC</t>
  </si>
  <si>
    <t>SURYA</t>
  </si>
  <si>
    <t>G-101</t>
  </si>
  <si>
    <t>G.101</t>
  </si>
  <si>
    <t>JASMINE</t>
  </si>
  <si>
    <t>VALENCIA</t>
  </si>
  <si>
    <t>ENERGY</t>
  </si>
  <si>
    <t>SIRO</t>
  </si>
  <si>
    <t>PHILUX</t>
  </si>
  <si>
    <t>KANTOR DESA KAMPUNG MADURA</t>
  </si>
  <si>
    <t>KANTOR DESA SIMP. TANAH LAPANG</t>
  </si>
  <si>
    <t>KANTOR LURAH PASAR USANG</t>
  </si>
  <si>
    <t>KANTOR DESA DUSUN TUO</t>
  </si>
  <si>
    <t>KANTOR DESA KEPALA PULAU</t>
  </si>
  <si>
    <t>KANTOR DESA BANUARAN</t>
  </si>
  <si>
    <t>KANTOR DESA PULAU KIJANG</t>
  </si>
  <si>
    <t>KANTOR DESA GUNUNG MELINTANG</t>
  </si>
  <si>
    <t>KANTOR DESA KAMPUNG MEDAN</t>
  </si>
  <si>
    <t>KANTOR DESA PENGALIAN</t>
  </si>
  <si>
    <t>KANTOR DESA PELUKAHAN</t>
  </si>
  <si>
    <t>BPD KASANG LIMAU</t>
  </si>
  <si>
    <t>KANTOR DESA LUMBOK</t>
  </si>
  <si>
    <t>KANTOR DESA TJ. PISANG</t>
  </si>
  <si>
    <t>KANTOR LURAH PASAR BARU BASRAH</t>
  </si>
  <si>
    <t>KANTOR DESA KOTO RAJO</t>
  </si>
  <si>
    <t>B KANTOR KADES LAMA JL. LINGKAR SELATAN</t>
  </si>
  <si>
    <t>KANTOR DESA DANAU</t>
  </si>
  <si>
    <t>KANTOR DESA PULAU BARU</t>
  </si>
  <si>
    <t>GEDUNG PERTEMUAN DESA DANAU</t>
  </si>
  <si>
    <t>KANTOR DESA TERATAK BARU</t>
  </si>
  <si>
    <t>KANTOR DESA BEROLO</t>
  </si>
  <si>
    <t>KANTOR DESA RAWANG BONTO</t>
  </si>
  <si>
    <t>BALAI ADAT RAWANG BONTO</t>
  </si>
  <si>
    <t>KANTOR DESA KAMPUNG TENGAH</t>
  </si>
  <si>
    <t>KANTOR DESA TJ. PUTUS</t>
  </si>
  <si>
    <t>KANTOR DESA PULAU KULUR</t>
  </si>
  <si>
    <t>KANTOR DESA KOTO TUO</t>
  </si>
  <si>
    <t>GEDUNG BERONDO</t>
  </si>
  <si>
    <t>03.11.01.01.02.0001</t>
  </si>
  <si>
    <t>DESA SIMP. TANAH LAPANG</t>
  </si>
  <si>
    <t>JL. JEND. SUDIRMAN PASAR USANG</t>
  </si>
  <si>
    <t>JL. DESA DUSUN TUO</t>
  </si>
  <si>
    <t>DESA KEPALA PULAU</t>
  </si>
  <si>
    <t>DESA BANUARAN</t>
  </si>
  <si>
    <t>DESA PULAU KIJANG</t>
  </si>
  <si>
    <t>DESA GUNUNG MELINTANG</t>
  </si>
  <si>
    <t>DESA KAMPUNG MEDAN</t>
  </si>
  <si>
    <t>JL. DESA PENGALIAN</t>
  </si>
  <si>
    <t>JL. DESA PELUKAHAN</t>
  </si>
  <si>
    <t>JL. DATUK KASANG</t>
  </si>
  <si>
    <t>JL. DESA LUMBOK</t>
  </si>
  <si>
    <t>JL. DESA TJ. PISANG</t>
  </si>
  <si>
    <t>JL. PELAJAR NO 118</t>
  </si>
  <si>
    <t>JL. PELAJAR DESA KOTO RAJO</t>
  </si>
  <si>
    <t>JL. LINGKAR SELATAN DESA TERATAK JERING</t>
  </si>
  <si>
    <t>JL. DESA DANAU</t>
  </si>
  <si>
    <t>JL. DESA PULAU BARU DUSUN I</t>
  </si>
  <si>
    <t>JL. DESA TERATAK BARU</t>
  </si>
  <si>
    <t>JL. TALUK KUANTAN- RENGAT</t>
  </si>
  <si>
    <t>JL. AHMAD YANI</t>
  </si>
  <si>
    <t>JL. KELAPA</t>
  </si>
  <si>
    <t>JL. DATUK MALIN OMEH</t>
  </si>
  <si>
    <t>JL. PULAU KULUR</t>
  </si>
  <si>
    <t>JL. JEND. SUDIRMAN KOTO TUO</t>
  </si>
  <si>
    <t>JL. JEND. SUDIRMAN BASERAH</t>
  </si>
  <si>
    <t>HAK GUNA USAHA</t>
  </si>
  <si>
    <t>35</t>
  </si>
  <si>
    <t>BESIPLAT</t>
  </si>
  <si>
    <t>02.06.02.03.02</t>
  </si>
  <si>
    <t>02.06.02.03.03</t>
  </si>
  <si>
    <t>Mesin Coper</t>
  </si>
  <si>
    <t>Mesin Potong Rumput</t>
  </si>
  <si>
    <t>TIANLI</t>
  </si>
  <si>
    <t>TANAKA</t>
  </si>
  <si>
    <t>Alat Pemotong Rumput</t>
  </si>
  <si>
    <t>CAMAT KUANTAN HILIR</t>
  </si>
  <si>
    <t>JL. DESA KAMPUNG MADURA</t>
  </si>
  <si>
    <t>DINAS PETERNAKAN</t>
  </si>
  <si>
    <t>Mesin sedot air minyak bensin</t>
  </si>
  <si>
    <t>MH1HABD116K</t>
  </si>
  <si>
    <t>MH1HABD186K</t>
  </si>
  <si>
    <t xml:space="preserve">ALAT ANGKUTAN / SEPEDA MOTOR </t>
  </si>
  <si>
    <t>SURAHMAT</t>
  </si>
  <si>
    <t>NIP. 19790101 200801 1 032</t>
  </si>
  <si>
    <t>DIGITAL INSTRUMEN</t>
  </si>
  <si>
    <t>KB</t>
  </si>
  <si>
    <t>Tahun</t>
  </si>
  <si>
    <t>KARTU INVENTARIS BARANG (KIB) B</t>
  </si>
  <si>
    <t xml:space="preserve">PERALATAN DAN MESIN </t>
  </si>
  <si>
    <t>NO.</t>
  </si>
  <si>
    <t>DITELUSURI</t>
  </si>
  <si>
    <t>FILLING KABINET</t>
  </si>
  <si>
    <t>LAPTOP</t>
  </si>
  <si>
    <t>KARTU INVENTARIS BARANG (KIB) C</t>
  </si>
  <si>
    <t>GEDUNG DAN BANGUNAN</t>
  </si>
  <si>
    <t>KEPALA DINAS ENERGI DAN SUMBER DAYA MINERAL</t>
  </si>
  <si>
    <t>ALMARI</t>
  </si>
  <si>
    <t>SOFA</t>
  </si>
  <si>
    <t>MEJA PIKET RUANG LOBI</t>
  </si>
  <si>
    <t>KURSI TUNGGU/VIBER</t>
  </si>
  <si>
    <t>KOMPUTER/PC</t>
  </si>
  <si>
    <t>NOTEBOOK</t>
  </si>
  <si>
    <t>MONITOR/PC/CD/BUKU (WEB-SIG)</t>
  </si>
  <si>
    <t>NO. KODE LOKASI : 03.11.01.01.01.13.11</t>
  </si>
  <si>
    <t>NO. KODE LOKASI :  03.11.01.01.01.13.11</t>
  </si>
  <si>
    <t>0001-0007</t>
  </si>
  <si>
    <t>CAMPURAN</t>
  </si>
  <si>
    <t>1 PKT</t>
  </si>
  <si>
    <t>1 Pkt</t>
  </si>
  <si>
    <t>GPS</t>
  </si>
  <si>
    <t>1 Paket</t>
  </si>
  <si>
    <t>NIP. 19610616 198603 1 021</t>
  </si>
  <si>
    <t>Drs. YURIDISMAN</t>
  </si>
  <si>
    <t>JENIS BARANG/ NAMA BARANG</t>
  </si>
  <si>
    <t>LUAS (M2)</t>
  </si>
  <si>
    <t>LETAK/ LOKASI ALAMAT</t>
  </si>
  <si>
    <t>STATUS TANAH</t>
  </si>
  <si>
    <t>ASAL USUL</t>
  </si>
  <si>
    <t>KODE BARANG</t>
  </si>
  <si>
    <t>NOMOR REGISTER</t>
  </si>
  <si>
    <t>TANGGAL</t>
  </si>
  <si>
    <t>NOMOR</t>
  </si>
  <si>
    <t>TELUK KUANTAN, 30 DESEMBER 2016</t>
  </si>
  <si>
    <t xml:space="preserve">ALAT-ALAT BERAT </t>
  </si>
  <si>
    <t xml:space="preserve">ALAT-ALAT ANGKUTAN </t>
  </si>
  <si>
    <t xml:space="preserve">ALAT-ALAT BENGKEL </t>
  </si>
  <si>
    <t xml:space="preserve">ALAT-ALAT PERTANIAN DAN PETERNAKAN </t>
  </si>
  <si>
    <t xml:space="preserve">ALAT-ALAT KANTOR DAN RUMAH TANGGA </t>
  </si>
  <si>
    <t xml:space="preserve">ALAT-ALAT STUDIO DAN KOMUNIKASI </t>
  </si>
  <si>
    <t xml:space="preserve">ALAT-ALAT UKUR </t>
  </si>
  <si>
    <t xml:space="preserve">ALAT-ALAT KEDOKTERAN </t>
  </si>
  <si>
    <t>ALAT-ALAT LABORATORIUM</t>
  </si>
  <si>
    <t xml:space="preserve">ALAT-ALAT KEAMANAN </t>
  </si>
  <si>
    <t xml:space="preserve"> - SPEED BOAT</t>
  </si>
  <si>
    <t xml:space="preserve"> - PERAHU KARET</t>
  </si>
  <si>
    <t>PENGADAAN KERETA GANDENG SPEED BOAT</t>
  </si>
  <si>
    <t xml:space="preserve"> BOR TANGAN (HAND AUGER)</t>
  </si>
  <si>
    <t>B OR INTI LENGKAP</t>
  </si>
  <si>
    <t xml:space="preserve">  - LAPTOP</t>
  </si>
  <si>
    <t xml:space="preserve">  - PRINTER LASER JET</t>
  </si>
  <si>
    <t xml:space="preserve">  - PRINTER </t>
  </si>
  <si>
    <t xml:space="preserve"> - MESIN FOTOCOPY MINI </t>
  </si>
  <si>
    <t xml:space="preserve"> - PENGADAAN VACUM CLENER</t>
  </si>
  <si>
    <t xml:space="preserve"> - STABILIZER</t>
  </si>
  <si>
    <t xml:space="preserve">  - FILLING KABINET</t>
  </si>
  <si>
    <t xml:space="preserve">  - KURSI KERJA</t>
  </si>
  <si>
    <t xml:space="preserve">  - LEMARI ARSIP</t>
  </si>
  <si>
    <t xml:space="preserve">  - MEJA 1/2 BIRO</t>
  </si>
  <si>
    <t xml:space="preserve">  - MEJA + KURSI RAPAT</t>
  </si>
  <si>
    <t xml:space="preserve">  - MEJA 1 BIRO</t>
  </si>
  <si>
    <t xml:space="preserve">  - MEJA 1 1/2 BIRO</t>
  </si>
  <si>
    <t xml:space="preserve">  - KURSI TAMU</t>
  </si>
  <si>
    <t xml:space="preserve">  - SEKAT RUANGAN,RENOVASI R.KADIS DAN KELENGKAPANNYA</t>
  </si>
  <si>
    <t xml:space="preserve"> - SEKAT RUANGAN BIDANG</t>
  </si>
  <si>
    <t>PENGADAAN AC</t>
  </si>
  <si>
    <t>PENGADAAN GORDEN KANTOR</t>
  </si>
  <si>
    <t>MESIN PENGHANCUR KERTAS</t>
  </si>
  <si>
    <t xml:space="preserve">MESIN POTONG RUMPUT </t>
  </si>
  <si>
    <t>KOMPUTER PC</t>
  </si>
  <si>
    <t>PENGADAAN LAPTOP</t>
  </si>
  <si>
    <t>- PENGADAAN PRINTER A3 SIG</t>
  </si>
  <si>
    <t>- PENGADAAN PRINTER</t>
  </si>
  <si>
    <t>PENAMBAHAN PERLENGKAPAN ALAT BOR INTI</t>
  </si>
  <si>
    <t xml:space="preserve">  - SOUND SYSTEM &amp; KELENGKAPANNYA</t>
  </si>
  <si>
    <t xml:space="preserve"> - KAMERA</t>
  </si>
  <si>
    <t>PENGADAAN INFOKUS/PROYEKTOR</t>
  </si>
  <si>
    <t>PENGADAAN CCTV</t>
  </si>
  <si>
    <t>LEMARI TEMPAT ALAT UKUR</t>
  </si>
  <si>
    <t xml:space="preserve">KOMPAS GEOLOGI </t>
  </si>
  <si>
    <t xml:space="preserve">KOMPAS AZIMUT </t>
  </si>
  <si>
    <t>KLINOMETER</t>
  </si>
  <si>
    <t xml:space="preserve">TALI METER (METER GULUNG) </t>
  </si>
  <si>
    <t>MEASURING KIT</t>
  </si>
  <si>
    <t>GLOBAL POSITIONING SYSTEM (GPS) GEODETIK L1</t>
  </si>
  <si>
    <t xml:space="preserve">TOTAL STATION (TS) </t>
  </si>
  <si>
    <t>GAS DETECTOR</t>
  </si>
  <si>
    <t>KAYU LOKAL</t>
  </si>
  <si>
    <t>TOP</t>
  </si>
  <si>
    <t>PRONTILE</t>
  </si>
  <si>
    <t>OLIMPIK</t>
  </si>
  <si>
    <t>ACER ASPIRE</t>
  </si>
  <si>
    <t>CANON MP 285</t>
  </si>
  <si>
    <t>LAQTOP DELL 
KODE  YMRY2</t>
  </si>
  <si>
    <t>HP LASERJET P11O2</t>
  </si>
  <si>
    <t>SHARP</t>
  </si>
  <si>
    <t>DINO</t>
  </si>
  <si>
    <t>LENOVO INTEL DCG2030</t>
  </si>
  <si>
    <t>TOSHIBA SATELIT CORE IS 3317M</t>
  </si>
  <si>
    <t>HP OFFICEJET 7610</t>
  </si>
  <si>
    <t>EPSON L210</t>
  </si>
  <si>
    <t>BRUNTON</t>
  </si>
  <si>
    <t>SUNTO</t>
  </si>
  <si>
    <t xml:space="preserve">TAJIMA </t>
  </si>
  <si>
    <t>UNIVERSAL</t>
  </si>
  <si>
    <t>NIKON. NIVO 5M</t>
  </si>
  <si>
    <t>BESI/PLASTIK</t>
  </si>
  <si>
    <t>POLYESTER 100%</t>
  </si>
  <si>
    <t>BESI+KACA</t>
  </si>
  <si>
    <t>PALSTIK</t>
  </si>
  <si>
    <t>BAHAN</t>
  </si>
  <si>
    <t>TAHUN PEMBELIAN</t>
  </si>
  <si>
    <t>ASAL USUL CARA PEROLEHAN</t>
  </si>
  <si>
    <t>PABRIK</t>
  </si>
  <si>
    <t>RANGKA</t>
  </si>
  <si>
    <t>MESIN</t>
  </si>
  <si>
    <t>POLISI</t>
  </si>
  <si>
    <t>MENGETAHUI,</t>
  </si>
  <si>
    <t>KONSTRUKSI BANGUNAN</t>
  </si>
  <si>
    <t>DOKUMEN GEDUNG</t>
  </si>
  <si>
    <t>NOMOR KODE TANAH</t>
  </si>
  <si>
    <t>HARGA (Rp)</t>
  </si>
  <si>
    <t>LUAS LANTAI (M2)</t>
  </si>
  <si>
    <t xml:space="preserve">GEDUNG DAN BANGUNAN </t>
  </si>
  <si>
    <t>BANGUNAN GEDUNG</t>
  </si>
  <si>
    <t xml:space="preserve"> PARKIR</t>
  </si>
  <si>
    <t>PENGADAAN TERALI</t>
  </si>
  <si>
    <t>PEMBUATAN GUDANG ASET</t>
  </si>
  <si>
    <t xml:space="preserve">BANGUNAN MONUMEN </t>
  </si>
  <si>
    <t>KOMPLEK PEMDA</t>
  </si>
  <si>
    <t>KONSTRUKSI</t>
  </si>
  <si>
    <t>PANJANG (KM)</t>
  </si>
  <si>
    <t>DOKUMEN</t>
  </si>
  <si>
    <t>REGISTER</t>
  </si>
  <si>
    <t xml:space="preserve">JALAN, IRIGASI DAN JARINGAN </t>
  </si>
  <si>
    <t xml:space="preserve">JALAN DAN JEMBATAN </t>
  </si>
  <si>
    <t>BANGUNAN AIR (IRIGASI)</t>
  </si>
  <si>
    <t>INSTALASI</t>
  </si>
  <si>
    <t xml:space="preserve">JARINGAN </t>
  </si>
  <si>
    <t xml:space="preserve">Kamera </t>
  </si>
  <si>
    <t>Handycam</t>
  </si>
  <si>
    <t>Komputer &amp; Printer</t>
  </si>
  <si>
    <t xml:space="preserve">Drone </t>
  </si>
  <si>
    <t>Handy Talky (HT)</t>
  </si>
  <si>
    <t xml:space="preserve"> AC (Media Center)</t>
  </si>
  <si>
    <t>Terali (Media Center)</t>
  </si>
  <si>
    <t>Microphone</t>
  </si>
  <si>
    <t>Microphone Exiteer Hendl</t>
  </si>
  <si>
    <t xml:space="preserve"> Komputer</t>
  </si>
  <si>
    <t>Pembelian wire microphone</t>
  </si>
  <si>
    <t>Pembelian Pemancar mini</t>
  </si>
  <si>
    <t>Tube (Tabung Pemancar)</t>
  </si>
  <si>
    <t>Antena pemancar FM 6 Bays 5 KW Komplit Power Devider dan Konektor Input Flang/Din</t>
  </si>
  <si>
    <t xml:space="preserve">Exciter </t>
  </si>
  <si>
    <t>Mixer  24 Chanel</t>
  </si>
  <si>
    <t xml:space="preserve"> Sound System Paket Karoke B: (2 Speker Audio Pro + Subwoofer 15 inch)</t>
  </si>
  <si>
    <t>Keyboard</t>
  </si>
  <si>
    <t>Headphone</t>
  </si>
  <si>
    <t>Microphone siaran</t>
  </si>
  <si>
    <t>Sound System/Microphone</t>
  </si>
  <si>
    <t>Sound card external</t>
  </si>
  <si>
    <t>Mutasi dr Infokom</t>
  </si>
  <si>
    <t>Kd Kelompok</t>
  </si>
  <si>
    <t>Nama Barang</t>
  </si>
  <si>
    <t>Masa Manfaat</t>
  </si>
  <si>
    <t>Penyusutan tahunan</t>
  </si>
  <si>
    <t>Jumlah tahun s.d 2013</t>
  </si>
  <si>
    <t>Besarnya Penyusutan 2013</t>
  </si>
  <si>
    <t>Jumlah tahun s.d 2014</t>
  </si>
  <si>
    <t>Besarnya Penyusutan SD 2014</t>
  </si>
  <si>
    <t>Besarnya penyusutan Th 2015</t>
  </si>
  <si>
    <t>NILAI BUKU</t>
  </si>
  <si>
    <t>2.03.01</t>
  </si>
  <si>
    <t>2.04.01</t>
  </si>
  <si>
    <t>2.06.01</t>
  </si>
  <si>
    <t>Besarnya penyusutan Th 2016</t>
  </si>
  <si>
    <t>Besarnya penyusutan Th 2017</t>
  </si>
  <si>
    <t>2.07.01</t>
  </si>
  <si>
    <t>2.04.03</t>
  </si>
  <si>
    <t>3.11.01</t>
  </si>
  <si>
    <t>Besarnya Penyusutan s/d 2013</t>
  </si>
  <si>
    <t>PENYUSUTAN S/D 2018</t>
  </si>
  <si>
    <t>Besarnya penyusutan Th 2018</t>
  </si>
  <si>
    <t>Penyusutan s/d 2018</t>
  </si>
  <si>
    <t>KET</t>
  </si>
  <si>
    <t>JENIS BARANG / NAMA BARANG</t>
  </si>
  <si>
    <t>MERK / TYPE</t>
  </si>
  <si>
    <t>UKURAN / CC</t>
  </si>
  <si>
    <t xml:space="preserve">NO. </t>
  </si>
  <si>
    <t>KONDISI BANGUNAN/ BARANG  (B,KB,RB,)</t>
  </si>
  <si>
    <t xml:space="preserve">ASAL USUL </t>
  </si>
  <si>
    <t>BERTINGKAT / TIDAK</t>
  </si>
  <si>
    <t>BETON / TIDAK</t>
  </si>
  <si>
    <t>LEBAR (M)</t>
  </si>
  <si>
    <t>LETAK / ALAMAT LOKASI</t>
  </si>
  <si>
    <t>KONDISI (B, KB, RB)</t>
  </si>
  <si>
    <t>02.03.01.05.01</t>
  </si>
  <si>
    <t>02.03.03.02.01</t>
  </si>
  <si>
    <t>02.03.04.03.02</t>
  </si>
  <si>
    <t>02.04.01.01.31</t>
  </si>
  <si>
    <t>02.04.01.02.02</t>
  </si>
  <si>
    <t>02.06.02.01.48</t>
  </si>
  <si>
    <t>02.06.03.05.04</t>
  </si>
  <si>
    <t>02.06.01.01.02</t>
  </si>
  <si>
    <t>02.06.02.01.13</t>
  </si>
  <si>
    <t xml:space="preserve">02.06.02.01.06 </t>
  </si>
  <si>
    <t>02.06.02.01.02</t>
  </si>
  <si>
    <t>02.06.01.05.10</t>
  </si>
  <si>
    <t>02.06.02.01.30</t>
  </si>
  <si>
    <t>02.06.02.01.31</t>
  </si>
  <si>
    <t xml:space="preserve">02.06.03.05.01 </t>
  </si>
  <si>
    <t xml:space="preserve">02.06.02.01.37 </t>
  </si>
  <si>
    <t xml:space="preserve">02.06.03.05.02 </t>
  </si>
  <si>
    <t>02.06.02.06.20</t>
  </si>
  <si>
    <t>02.06.02.06.49</t>
  </si>
  <si>
    <t>02.06.02.06.21</t>
  </si>
  <si>
    <t xml:space="preserve">02.06.02.06.14 </t>
  </si>
  <si>
    <t xml:space="preserve">02.06.02.06.39 </t>
  </si>
  <si>
    <t>02.06.02.01.44</t>
  </si>
  <si>
    <t xml:space="preserve">02.06.03.02.01 </t>
  </si>
  <si>
    <t>02.06.03.02.02</t>
  </si>
  <si>
    <t>02.06.01.03.07</t>
  </si>
  <si>
    <t>02.06.02.03.01</t>
  </si>
  <si>
    <t>02.06.01.05.24</t>
  </si>
  <si>
    <t>02.07.02.01.05</t>
  </si>
  <si>
    <t>02.07.01.01.82</t>
  </si>
  <si>
    <t>02.07.01.01.40</t>
  </si>
  <si>
    <t>02.07.01.02.77</t>
  </si>
  <si>
    <t>02.07.02.01.08</t>
  </si>
  <si>
    <t>02.07.01.01.39</t>
  </si>
  <si>
    <t>02.07.01.01.03</t>
  </si>
  <si>
    <t>02.04.03.09.13</t>
  </si>
  <si>
    <t>03.11.01.01.04</t>
  </si>
  <si>
    <t>03.11.01.02.01</t>
  </si>
  <si>
    <t>02.07.02.01.14</t>
  </si>
  <si>
    <t>TV LED</t>
  </si>
  <si>
    <t>Belanja Modal Pengadaan monitot/display</t>
  </si>
  <si>
    <t>Pengadaan komputer/PC</t>
  </si>
  <si>
    <t>Meja kerja desk informasi</t>
  </si>
  <si>
    <t>Pengadaan printer</t>
  </si>
  <si>
    <t>Pengadaan komputer</t>
  </si>
  <si>
    <t>TOTALPENYUSUTAN</t>
  </si>
  <si>
    <t>CALK</t>
  </si>
  <si>
    <t>OK</t>
  </si>
  <si>
    <t>PERALATAN DAN MESIN</t>
  </si>
  <si>
    <t xml:space="preserve">NO. KODE LOKASI </t>
  </si>
  <si>
    <t>: 12.04.06.18.01.13.00</t>
  </si>
  <si>
    <t>Ukuran/ CC</t>
  </si>
  <si>
    <t>Harga</t>
  </si>
  <si>
    <t>Jumlah Tahun s.d 2013</t>
  </si>
  <si>
    <t>Besarnya Penyusutan SD 2013</t>
  </si>
  <si>
    <t>Besarnya Penyusutan Th 2014</t>
  </si>
  <si>
    <t>Perolehan</t>
  </si>
  <si>
    <t>Nilai Buku</t>
  </si>
  <si>
    <t>ket</t>
  </si>
  <si>
    <t>02.02.01.03.01</t>
  </si>
  <si>
    <t>ESKAVATOR</t>
  </si>
  <si>
    <t>02.02.01.11.06</t>
  </si>
  <si>
    <t>MESIN PENGOLAH AIR BERSIH</t>
  </si>
  <si>
    <t>HYDARULIC EXCAVATOR</t>
  </si>
  <si>
    <t>Catterpillar/ C5533E</t>
  </si>
  <si>
    <t>TJL03762</t>
  </si>
  <si>
    <t>02.02.01.10.03</t>
  </si>
  <si>
    <t>TRUCK CRANE</t>
  </si>
  <si>
    <t>Toyota/ Ferari</t>
  </si>
  <si>
    <t>BAJA</t>
  </si>
  <si>
    <t>MHC1JU41D5082168</t>
  </si>
  <si>
    <t>W04D1-PJ39615</t>
  </si>
  <si>
    <t>BM 8096 K</t>
  </si>
  <si>
    <t>02.02.01.02.01</t>
  </si>
  <si>
    <t>MOTOR GRADER</t>
  </si>
  <si>
    <t>0001 - 0002</t>
  </si>
  <si>
    <t>Catterpillar</t>
  </si>
  <si>
    <t>02.02.01.07.11</t>
  </si>
  <si>
    <t>VIBRATORY SOIL COMPACTORS</t>
  </si>
  <si>
    <t>02.02.01.09.03</t>
  </si>
  <si>
    <t>BACKHOE LOEADER</t>
  </si>
  <si>
    <t>Alat-Alat Angkutan</t>
  </si>
  <si>
    <t>02.03.01.02.04</t>
  </si>
  <si>
    <t>KIJANG</t>
  </si>
  <si>
    <t>BM 178 BP</t>
  </si>
  <si>
    <t>DAIHATSU</t>
  </si>
  <si>
    <t>MHKTMRPHE6K004857</t>
  </si>
  <si>
    <t>PE004857</t>
  </si>
  <si>
    <t>BM 1013 KP</t>
  </si>
  <si>
    <t>7782422</t>
  </si>
  <si>
    <t>MHKTMRPHE6K004864</t>
  </si>
  <si>
    <t>PE004864</t>
  </si>
  <si>
    <t>BM 1015 KP</t>
  </si>
  <si>
    <t>7782412</t>
  </si>
  <si>
    <t>MHKTMRPHE6K004870</t>
  </si>
  <si>
    <t>PE004870</t>
  </si>
  <si>
    <t>BM 1009 KP</t>
  </si>
  <si>
    <t>7782425</t>
  </si>
  <si>
    <t>MHKTMRPHE5K004860</t>
  </si>
  <si>
    <t>PE004860</t>
  </si>
  <si>
    <t>BM 1011 KP</t>
  </si>
  <si>
    <t>7782423</t>
  </si>
  <si>
    <t>BM 56 K</t>
  </si>
  <si>
    <t>BM 1026 KP</t>
  </si>
  <si>
    <t>ISUZU</t>
  </si>
  <si>
    <t>BM 8886 AP</t>
  </si>
  <si>
    <t>MHMFE349H5R016098</t>
  </si>
  <si>
    <t>4034D-495805</t>
  </si>
  <si>
    <t>BM 8007 K</t>
  </si>
  <si>
    <t>9525677</t>
  </si>
  <si>
    <t>BM 1021 KP</t>
  </si>
  <si>
    <t>BM 8037 K</t>
  </si>
  <si>
    <t>BM 8004 K</t>
  </si>
  <si>
    <t>MINIBUS/M.PENUMPANG</t>
  </si>
  <si>
    <t>TOYOTA/KF 80</t>
  </si>
  <si>
    <t>MHF11KF80Y0063427</t>
  </si>
  <si>
    <t>7K-0380498</t>
  </si>
  <si>
    <t>BM 12 K</t>
  </si>
  <si>
    <t>0019003</t>
  </si>
  <si>
    <t>MHF31KF6020016251</t>
  </si>
  <si>
    <t>7K-0502936</t>
  </si>
  <si>
    <t>BM 8025 K</t>
  </si>
  <si>
    <t>2257849</t>
  </si>
  <si>
    <t>MHF31KF607Y0009289</t>
  </si>
  <si>
    <t>7K-0350433</t>
  </si>
  <si>
    <t>BM 8005 K</t>
  </si>
  <si>
    <t>CHNEROKEE</t>
  </si>
  <si>
    <t>MHFFN68P2TJ000283</t>
  </si>
  <si>
    <t>H3XK224542</t>
  </si>
  <si>
    <t>BM 1000 KP</t>
  </si>
  <si>
    <t>MITSUBISHI KUDA</t>
  </si>
  <si>
    <t>1584</t>
  </si>
  <si>
    <t>WPR10064854G</t>
  </si>
  <si>
    <t>18-087655</t>
  </si>
  <si>
    <t>BM 107 K</t>
  </si>
  <si>
    <t>02.03.01.04.04</t>
  </si>
  <si>
    <t>MOBIL PEMADAM KEBAKARAN</t>
  </si>
  <si>
    <t>BM 99 K</t>
  </si>
  <si>
    <t>BM 8885 AP</t>
  </si>
  <si>
    <t>MHML300DB4R234485</t>
  </si>
  <si>
    <t>4D56C-60684</t>
  </si>
  <si>
    <t>BM 7003 K</t>
  </si>
  <si>
    <t>9810281</t>
  </si>
  <si>
    <t>SHOGUN 125</t>
  </si>
  <si>
    <t>806772</t>
  </si>
  <si>
    <t>806821</t>
  </si>
  <si>
    <t>807963</t>
  </si>
  <si>
    <t>807967</t>
  </si>
  <si>
    <t>808196</t>
  </si>
  <si>
    <t>808394</t>
  </si>
  <si>
    <t>807900</t>
  </si>
  <si>
    <t>807997</t>
  </si>
  <si>
    <t>805995</t>
  </si>
  <si>
    <t>805070</t>
  </si>
  <si>
    <t>803184</t>
  </si>
  <si>
    <t>803590</t>
  </si>
  <si>
    <t>GL-MAX</t>
  </si>
  <si>
    <t>HONDA</t>
  </si>
  <si>
    <t>BM 2284 K</t>
  </si>
  <si>
    <t>794646</t>
  </si>
  <si>
    <t>794651</t>
  </si>
  <si>
    <t>805748</t>
  </si>
  <si>
    <t>805975</t>
  </si>
  <si>
    <t>BM 2106 K</t>
  </si>
  <si>
    <t>TORNADO</t>
  </si>
  <si>
    <t>BM 2039 K</t>
  </si>
  <si>
    <t>BM 2285 K</t>
  </si>
  <si>
    <t>BM 2109 K</t>
  </si>
  <si>
    <t>BM 2105 K</t>
  </si>
  <si>
    <t>BM 2007 K</t>
  </si>
  <si>
    <t>BM 2006 K</t>
  </si>
  <si>
    <t>BM 2005 K</t>
  </si>
  <si>
    <t>BM 2004 K</t>
  </si>
  <si>
    <t>BM 2001 K</t>
  </si>
  <si>
    <t>BM 2000 K</t>
  </si>
  <si>
    <t>BM 2008 K</t>
  </si>
  <si>
    <t>BM 2018 K</t>
  </si>
  <si>
    <t>BM 2045 K</t>
  </si>
  <si>
    <t>BM 2044 K</t>
  </si>
  <si>
    <t>BM 2026 K</t>
  </si>
  <si>
    <t>SIDEKICK DRAG</t>
  </si>
  <si>
    <t>1590</t>
  </si>
  <si>
    <t>MH.DE 58.416XJ-319524</t>
  </si>
  <si>
    <t>G16B-ID-319524</t>
  </si>
  <si>
    <t>BM 75 K</t>
  </si>
  <si>
    <t>9844597</t>
  </si>
  <si>
    <t>3907</t>
  </si>
  <si>
    <t>MHMFE 3494 H-5R 016098</t>
  </si>
  <si>
    <t>4D34D-H 95805</t>
  </si>
  <si>
    <t>02.03.01.02.01</t>
  </si>
  <si>
    <t>BUS (PENUMPANG 30 ORANG KE ATAS)</t>
  </si>
  <si>
    <t>BM 7000 K</t>
  </si>
  <si>
    <t>BM 7005 K</t>
  </si>
  <si>
    <t>02.03.01.02.02</t>
  </si>
  <si>
    <t>BM PENGADAAN ALAT-ALAT ANGKUTAN DARAT BERMOTOR MICRO BUS</t>
  </si>
  <si>
    <t>PENGADAAN KENDARAAN DINAS OPERASIONAL TRUK RODA ENAM (DINAS PERKEBUNAN)</t>
  </si>
  <si>
    <t>BM PENGADAAN ALAT-ALAT ANGKUTAN DARAT BERMOTOR SEPEDA MOTOR</t>
  </si>
  <si>
    <t>PICK UP</t>
  </si>
  <si>
    <t>MHMLOPU399K030708</t>
  </si>
  <si>
    <t>4D56CE66220</t>
  </si>
  <si>
    <t>BM 8077 K</t>
  </si>
  <si>
    <t>A. MOBIL MINI BUS OPERASIONAL KTR. INSPEKTORAT 1 UNIT,SEKOLAH PINTAR 1 UNIT DAN KOMISI DPRD 4 UNIT</t>
  </si>
  <si>
    <t>dipecah (dibagi 5) untuk nilai per kendaraannya</t>
  </si>
  <si>
    <t>C. MOBIL OPERASINAL DINAS BADAN ( BM 46 K, 47 K, 48 K )</t>
  </si>
  <si>
    <t>TRUCK RODA 6 UTK BAGIAN PERLENGKAPAN</t>
  </si>
  <si>
    <t>terjual 2 unit (314.380.668,718802)</t>
  </si>
  <si>
    <t>A. MOBIL PICK UP SAMPAH UNTUK KECAMATAN</t>
  </si>
  <si>
    <t>B. ASSESORIS DAN KEY BOX KENDARAAN DINAS</t>
  </si>
  <si>
    <t>C. MOBIL PICK UP SINGLE CABIN 4WD DINSOS NAKER 1 UNIT &amp;DINAS CIPTA KARYA 1 UNIT</t>
  </si>
  <si>
    <t>02.03.01.04.01</t>
  </si>
  <si>
    <t>MOBIL AMBULANCE RUMAH SAKIT SUKAMAJU DOUBLE GARDAN</t>
  </si>
  <si>
    <t>02.03.01.01.04</t>
  </si>
  <si>
    <t>KENDARAAN DINAS UNTUK OPERASIONAL PEMDA</t>
  </si>
  <si>
    <t>Toyota Innova G M/T</t>
  </si>
  <si>
    <t>MHFXW42G5A2157533</t>
  </si>
  <si>
    <t>1TR-6900907</t>
  </si>
  <si>
    <t>BM 1061 KP</t>
  </si>
  <si>
    <t>H-00579795</t>
  </si>
  <si>
    <t>MHFXW42G2A2157943</t>
  </si>
  <si>
    <t>1TR-6904949</t>
  </si>
  <si>
    <t>BM 1067 KP</t>
  </si>
  <si>
    <t>H-00579783</t>
  </si>
  <si>
    <t>MHFXW42G3A2158728</t>
  </si>
  <si>
    <t>1TR-6910566</t>
  </si>
  <si>
    <t>BM 1077 KP</t>
  </si>
  <si>
    <t>H-00579768</t>
  </si>
  <si>
    <t>02.03.01.01.02</t>
  </si>
  <si>
    <t>ALAT-ALAT ANGKUTAN DARAT BERMOTOR JEEP</t>
  </si>
  <si>
    <t>ALAT-ALAT ANGKUTAN DARAT BERMOTOR MICRO BUS</t>
  </si>
  <si>
    <t>02.03.01.04.05</t>
  </si>
  <si>
    <t>ALAT-ALAT ANGKUTAN DARAT BERMOTOR TANGKI (AIR, MINYAK, TINJA)</t>
  </si>
  <si>
    <t>MOBIL JABATAN BUPATI</t>
  </si>
  <si>
    <t>JTJHY00W7C4092153</t>
  </si>
  <si>
    <t>3UR-3122720</t>
  </si>
  <si>
    <t>BM 1 K</t>
  </si>
  <si>
    <t>I117479080</t>
  </si>
  <si>
    <t>MOBIL JABATAN WAKIL BUPATI</t>
  </si>
  <si>
    <t>TOYOTA</t>
  </si>
  <si>
    <t>TRJ150-0022379</t>
  </si>
  <si>
    <t>2TR-1102546</t>
  </si>
  <si>
    <t>BM 5 K</t>
  </si>
  <si>
    <t>I10586438D</t>
  </si>
  <si>
    <t>MOBIL OPERASIONAL SUV</t>
  </si>
  <si>
    <t>NISSAN</t>
  </si>
  <si>
    <t>MHBF2CF1ACJ-010015</t>
  </si>
  <si>
    <t>QR25-477558B</t>
  </si>
  <si>
    <t>BM 1093 K</t>
  </si>
  <si>
    <t>FORD</t>
  </si>
  <si>
    <t>MR0FR22G0C0624375</t>
  </si>
  <si>
    <t>2KD-591120</t>
  </si>
  <si>
    <t>BM 8094 K</t>
  </si>
  <si>
    <t>DAMKAR</t>
  </si>
  <si>
    <t>HINO</t>
  </si>
  <si>
    <t>MJEFG8JJKCJG-15051</t>
  </si>
  <si>
    <t>J08EUGJ-30466</t>
  </si>
  <si>
    <t>BM 8093 K</t>
  </si>
  <si>
    <t>I11752761D</t>
  </si>
  <si>
    <t>TOYOTA/INNOVA-G M/T New Luxury</t>
  </si>
  <si>
    <t>MHFXW42G5C2240656</t>
  </si>
  <si>
    <t>1TR-7431699</t>
  </si>
  <si>
    <t>BM 13 K</t>
  </si>
  <si>
    <t>MHFXW42G2C2240050</t>
  </si>
  <si>
    <t>1TR-7426692</t>
  </si>
  <si>
    <t>BM 14 K</t>
  </si>
  <si>
    <t>10506393D</t>
  </si>
  <si>
    <t>MHFXW42G4C2237733</t>
  </si>
  <si>
    <t>1TR-7403073</t>
  </si>
  <si>
    <t>BM 18 K</t>
  </si>
  <si>
    <t>J05063533D</t>
  </si>
  <si>
    <t>MHFXW42G8C2241378</t>
  </si>
  <si>
    <t>1TR-7436985</t>
  </si>
  <si>
    <t>BM 21 K</t>
  </si>
  <si>
    <t>MHFXW42G8C2242112</t>
  </si>
  <si>
    <t>1TR-7442315</t>
  </si>
  <si>
    <t>BM 22 K</t>
  </si>
  <si>
    <t>J05063942D</t>
  </si>
  <si>
    <t>MHFXW42G3C2242096</t>
  </si>
  <si>
    <t>1TR-7442271</t>
  </si>
  <si>
    <t>BM 23 K</t>
  </si>
  <si>
    <t>J05063940D</t>
  </si>
  <si>
    <t>MHFXW42G4C2240504</t>
  </si>
  <si>
    <t>1TR-7427845</t>
  </si>
  <si>
    <t>BM 28 K</t>
  </si>
  <si>
    <t>J05063937D</t>
  </si>
  <si>
    <t>MHFXW42G6C2240455</t>
  </si>
  <si>
    <t>1TR-7430004</t>
  </si>
  <si>
    <t>J05063936D</t>
  </si>
  <si>
    <t>MHFXW42G0C2241195</t>
  </si>
  <si>
    <t>1TR-7434717</t>
  </si>
  <si>
    <t>BM 32 K</t>
  </si>
  <si>
    <t>J05063941D</t>
  </si>
  <si>
    <t>MHFXW42G1C2241948</t>
  </si>
  <si>
    <t>1TR-7441087</t>
  </si>
  <si>
    <t>BM 52 K</t>
  </si>
  <si>
    <t>J05063932D</t>
  </si>
  <si>
    <t>MHFXW42G2C2241960</t>
  </si>
  <si>
    <t>1TR-744114</t>
  </si>
  <si>
    <t>BM 53 K</t>
  </si>
  <si>
    <t>MHFXW42G1C2241996</t>
  </si>
  <si>
    <t>1TR-7441465</t>
  </si>
  <si>
    <t>BM 54 K</t>
  </si>
  <si>
    <t>MHFXW42G2C2237861</t>
  </si>
  <si>
    <t>1TR-7407220</t>
  </si>
  <si>
    <t>BM 85 K</t>
  </si>
  <si>
    <t xml:space="preserve">TOYOTA/INNOVA-G M/T New </t>
  </si>
  <si>
    <t>MHFXW42G0D2255244</t>
  </si>
  <si>
    <t>1TR-7530902</t>
  </si>
  <si>
    <t>BM 57 K</t>
  </si>
  <si>
    <t>MHFXW42G1D2256175</t>
  </si>
  <si>
    <t>1TR-7536056</t>
  </si>
  <si>
    <t>BM 58 K</t>
  </si>
  <si>
    <t>MHFXW42G1D2253230</t>
  </si>
  <si>
    <t>1TR-7518360</t>
  </si>
  <si>
    <t>BM 61 K</t>
  </si>
  <si>
    <t>MHFXW42GXD2255638</t>
  </si>
  <si>
    <t>1TR-7533209</t>
  </si>
  <si>
    <t>BM 112 K</t>
  </si>
  <si>
    <t>MHFXW42GXD2255753</t>
  </si>
  <si>
    <t>1TR-7534045</t>
  </si>
  <si>
    <t>BM 113 K</t>
  </si>
  <si>
    <t>MHFXW42G5D2257099</t>
  </si>
  <si>
    <t>1TR-7542440</t>
  </si>
  <si>
    <t>BM 114 K</t>
  </si>
  <si>
    <t>MHFXW42G902255128</t>
  </si>
  <si>
    <t>1TR-7529968</t>
  </si>
  <si>
    <t>BM 115 K</t>
  </si>
  <si>
    <t>MHFXW42G5D2255496</t>
  </si>
  <si>
    <t>1TR-7532332</t>
  </si>
  <si>
    <t>BM 117 K</t>
  </si>
  <si>
    <t>MHFXW42G0D2252932</t>
  </si>
  <si>
    <t>1TR-7521730</t>
  </si>
  <si>
    <t>BM 63 K</t>
  </si>
  <si>
    <t>MHFXW42G5D2256759</t>
  </si>
  <si>
    <t>1TR-7540107</t>
  </si>
  <si>
    <t>BM 19 K</t>
  </si>
  <si>
    <t>MHFXW42G8D2255511</t>
  </si>
  <si>
    <t>1TR-7522930</t>
  </si>
  <si>
    <t>BM 30 K</t>
  </si>
  <si>
    <t>MHFXW42G8D2254603</t>
  </si>
  <si>
    <t>1TR-7526366</t>
  </si>
  <si>
    <t>BM 59 K</t>
  </si>
  <si>
    <t>MHFXW42G9D2253539</t>
  </si>
  <si>
    <t>1TR-7520291</t>
  </si>
  <si>
    <t>BM 60 K</t>
  </si>
  <si>
    <t>MHFXW42G702256455</t>
  </si>
  <si>
    <t>1TR-7538377</t>
  </si>
  <si>
    <t>BM 116 K</t>
  </si>
  <si>
    <t>MHFXW42G2D2255388</t>
  </si>
  <si>
    <t>1TR-7531422</t>
  </si>
  <si>
    <t>BM 118 K</t>
  </si>
  <si>
    <t>MHFXW42G4D2255747</t>
  </si>
  <si>
    <t>1TR-7534095</t>
  </si>
  <si>
    <t>BM 65 K</t>
  </si>
  <si>
    <t>02.03.01.04.22</t>
  </si>
  <si>
    <t>TRUCK DALMAS</t>
  </si>
  <si>
    <t>Toyota/ Dyna 6R 110 FT PS</t>
  </si>
  <si>
    <t xml:space="preserve">Ford </t>
  </si>
  <si>
    <t>AMBULANCE</t>
  </si>
  <si>
    <t>Toyota/ Hulux</t>
  </si>
  <si>
    <t>MR0FR22G3D0753342</t>
  </si>
  <si>
    <t>2KD-S170673</t>
  </si>
  <si>
    <t>BM 7001 K</t>
  </si>
  <si>
    <t>MR0FR22G2D0752523</t>
  </si>
  <si>
    <t>2KD-S165639</t>
  </si>
  <si>
    <t>BM 7002 K</t>
  </si>
  <si>
    <t>MR0FR22G5D0752385</t>
  </si>
  <si>
    <t>MR0FR22G3D0752854</t>
  </si>
  <si>
    <t>2KD-S167987</t>
  </si>
  <si>
    <t>BM 7004 K</t>
  </si>
  <si>
    <t>Honda/ Mega Pro</t>
  </si>
  <si>
    <t>MH1KC2117DK088360</t>
  </si>
  <si>
    <t>KC21E 1090041</t>
  </si>
  <si>
    <t>BM 3172 K</t>
  </si>
  <si>
    <t>K-01343924</t>
  </si>
  <si>
    <t>MH1KC2119DK088327</t>
  </si>
  <si>
    <t>KC21E 1090144</t>
  </si>
  <si>
    <t>BM 3223 K</t>
  </si>
  <si>
    <t>K-01344038</t>
  </si>
  <si>
    <t>MH1KC2118DK088318</t>
  </si>
  <si>
    <t>KC21E 1090186</t>
  </si>
  <si>
    <t>BM 3191 K</t>
  </si>
  <si>
    <t>K-01343935</t>
  </si>
  <si>
    <t>MH1KC2110DK088393</t>
  </si>
  <si>
    <t>KC21E 1090102</t>
  </si>
  <si>
    <t>BM 2452 K</t>
  </si>
  <si>
    <t>K-01343922</t>
  </si>
  <si>
    <t>MH1KC2110DK088412</t>
  </si>
  <si>
    <t>KC21E 1090201</t>
  </si>
  <si>
    <t>BM 2427 K</t>
  </si>
  <si>
    <t>K- 01343911</t>
  </si>
  <si>
    <t>MH1KC2112DK088458</t>
  </si>
  <si>
    <t>KC21E 1090165</t>
  </si>
  <si>
    <t>BM 3144 K</t>
  </si>
  <si>
    <t>K-01343992</t>
  </si>
  <si>
    <t>MH1KC2112DK088234</t>
  </si>
  <si>
    <t>KC21E 1090076</t>
  </si>
  <si>
    <t>BM 3122 K</t>
  </si>
  <si>
    <t>K-01343976</t>
  </si>
  <si>
    <t>MH1KC2114DK088297</t>
  </si>
  <si>
    <t>KC21E 1090003</t>
  </si>
  <si>
    <t>BM 3078 K</t>
  </si>
  <si>
    <t>K-01344010</t>
  </si>
  <si>
    <t>MH1KC2110DK088216</t>
  </si>
  <si>
    <t>KC21E 1089907</t>
  </si>
  <si>
    <t>BM 3102 K</t>
  </si>
  <si>
    <t>K-01344073</t>
  </si>
  <si>
    <t>MH1KC2111DK088242</t>
  </si>
  <si>
    <t>KC21E 1090014</t>
  </si>
  <si>
    <t>BM 2431 K</t>
  </si>
  <si>
    <t>K- 01343921</t>
  </si>
  <si>
    <t>MH1KC2117DK088312</t>
  </si>
  <si>
    <t>KC21E 1090114</t>
  </si>
  <si>
    <t>BM 3189 K</t>
  </si>
  <si>
    <t>K-01343937</t>
  </si>
  <si>
    <t>MH1KC2113DK088260</t>
  </si>
  <si>
    <t>KC21E 1090054</t>
  </si>
  <si>
    <t>BM 2430 K</t>
  </si>
  <si>
    <t>K-01343920</t>
  </si>
  <si>
    <t>MH1KC2113DK088100</t>
  </si>
  <si>
    <t>KC21E 1089791</t>
  </si>
  <si>
    <t>BM 3170 K</t>
  </si>
  <si>
    <t>K-01343926</t>
  </si>
  <si>
    <t>MH1KC2115DK088079</t>
  </si>
  <si>
    <t>KC21E 1089820</t>
  </si>
  <si>
    <t>BM 3204 K</t>
  </si>
  <si>
    <t>K-01343950</t>
  </si>
  <si>
    <t>MH1KC2113DK088193</t>
  </si>
  <si>
    <t>KC21E 1089942</t>
  </si>
  <si>
    <t>BM 3211 K</t>
  </si>
  <si>
    <t>K-01343957</t>
  </si>
  <si>
    <t>MH1KC2119DK088196</t>
  </si>
  <si>
    <t>KC21E 1089945</t>
  </si>
  <si>
    <t>BM 3194 K</t>
  </si>
  <si>
    <t>K-01343932</t>
  </si>
  <si>
    <t>MH1KC2118DK088187</t>
  </si>
  <si>
    <t>KC21E 1089953</t>
  </si>
  <si>
    <t>BM 3110 K</t>
  </si>
  <si>
    <t>K-01344089</t>
  </si>
  <si>
    <t>MH1KC2113DK088145</t>
  </si>
  <si>
    <t>KC21E 1089964</t>
  </si>
  <si>
    <t>BM 3147 K</t>
  </si>
  <si>
    <t>K-01343989</t>
  </si>
  <si>
    <t>MH1KC2112DK088167</t>
  </si>
  <si>
    <t>KC21E 1089925</t>
  </si>
  <si>
    <t>BM 3239 K</t>
  </si>
  <si>
    <t>K-01344028</t>
  </si>
  <si>
    <t>MH1KC2117DK088102</t>
  </si>
  <si>
    <t>KC21E 1089939</t>
  </si>
  <si>
    <t>BM 3213 K</t>
  </si>
  <si>
    <t>K-01343959</t>
  </si>
  <si>
    <t>MH1KC2114DK088154</t>
  </si>
  <si>
    <t>KC21E 1089962</t>
  </si>
  <si>
    <t>BM 3247 K</t>
  </si>
  <si>
    <t>K-01344020</t>
  </si>
  <si>
    <t>MH1KC211XDK088126</t>
  </si>
  <si>
    <t>KC21E 1089382</t>
  </si>
  <si>
    <t>BM 3115 K</t>
  </si>
  <si>
    <t>K-01344084</t>
  </si>
  <si>
    <t>MH1KC211XDK088269</t>
  </si>
  <si>
    <t>KC21E 1090086</t>
  </si>
  <si>
    <t>BM 2386 K</t>
  </si>
  <si>
    <t>K- 01343645</t>
  </si>
  <si>
    <t>MH1KC2116DK088351</t>
  </si>
  <si>
    <t>KC21E 1090100</t>
  </si>
  <si>
    <t>BM 3235 K</t>
  </si>
  <si>
    <t>K-01344046</t>
  </si>
  <si>
    <t>MH1KC2111DK088323</t>
  </si>
  <si>
    <t>KC21E 1090133</t>
  </si>
  <si>
    <t>BM 3224 K</t>
  </si>
  <si>
    <t>K-01344037</t>
  </si>
  <si>
    <t>MH1KC2114DK088395</t>
  </si>
  <si>
    <t>KC21E 1090138</t>
  </si>
  <si>
    <t>BM 3128 K</t>
  </si>
  <si>
    <t>K-01343971</t>
  </si>
  <si>
    <t>MH1KC2115DK088311</t>
  </si>
  <si>
    <t>KC21E 1090146</t>
  </si>
  <si>
    <t>BM 2153 K</t>
  </si>
  <si>
    <t>K-01344058</t>
  </si>
  <si>
    <t>MH1KC2112DK088363</t>
  </si>
  <si>
    <t>KC21E 1090159</t>
  </si>
  <si>
    <t>BM 3242 K</t>
  </si>
  <si>
    <t>K-01344025</t>
  </si>
  <si>
    <t>MH1KC2118DK088304</t>
  </si>
  <si>
    <t>KC21E 1090176</t>
  </si>
  <si>
    <t>BM 3212 K</t>
  </si>
  <si>
    <t>K-01343960</t>
  </si>
  <si>
    <t>MH1KC2119DK088313</t>
  </si>
  <si>
    <t>KC21E 1090178</t>
  </si>
  <si>
    <t>BM 3152 K</t>
  </si>
  <si>
    <t>K-01344059</t>
  </si>
  <si>
    <t>MH1KC2118DK088349</t>
  </si>
  <si>
    <t>KC21E 1090098</t>
  </si>
  <si>
    <t>BM 3063 K</t>
  </si>
  <si>
    <t>K-01344001</t>
  </si>
  <si>
    <t>MH1KC2110DK088264</t>
  </si>
  <si>
    <t>KC21E 1090029</t>
  </si>
  <si>
    <t>BM 3137 K</t>
  </si>
  <si>
    <t>K-01343981</t>
  </si>
  <si>
    <t>MH1KC2113DK088162</t>
  </si>
  <si>
    <t>KC21E 1089961</t>
  </si>
  <si>
    <t>BM 3113 K</t>
  </si>
  <si>
    <t>K-01344086</t>
  </si>
  <si>
    <t>MH1KC2115DK088213</t>
  </si>
  <si>
    <t>KC21E 1089987</t>
  </si>
  <si>
    <t>BM 2383 K</t>
  </si>
  <si>
    <t>K- 01343665</t>
  </si>
  <si>
    <t>MH1KC2115DK088308</t>
  </si>
  <si>
    <t>KC21E 1090105</t>
  </si>
  <si>
    <t>BM 3192 K</t>
  </si>
  <si>
    <t>K-01343934</t>
  </si>
  <si>
    <t>MH1KC2118DK088299</t>
  </si>
  <si>
    <t>KC21E 1090052</t>
  </si>
  <si>
    <t>BM 2429 K</t>
  </si>
  <si>
    <t>K- 01343919</t>
  </si>
  <si>
    <t>MH1KC2116DK088320</t>
  </si>
  <si>
    <t>KC21E 1090179</t>
  </si>
  <si>
    <t>BM 3234 K</t>
  </si>
  <si>
    <t>K-01344047</t>
  </si>
  <si>
    <t>MH1KC2113DK088310</t>
  </si>
  <si>
    <t>KC21E 1090097</t>
  </si>
  <si>
    <t>BM 3130 K</t>
  </si>
  <si>
    <t>K-01344094</t>
  </si>
  <si>
    <t>MH1KC2113DK088131</t>
  </si>
  <si>
    <t>KC21E 1089932</t>
  </si>
  <si>
    <t>BM 3141 K</t>
  </si>
  <si>
    <t>K-01343995</t>
  </si>
  <si>
    <t>MH1KC2115DK088289</t>
  </si>
  <si>
    <t>KC21E 1090062</t>
  </si>
  <si>
    <t>BM 3253 K</t>
  </si>
  <si>
    <t>K-01343962</t>
  </si>
  <si>
    <t>MH1KC211XDK088286</t>
  </si>
  <si>
    <t>KC21E 1090046</t>
  </si>
  <si>
    <t>BM 2443 K</t>
  </si>
  <si>
    <t>K-01343906</t>
  </si>
  <si>
    <t>MH1KC2115DK088390</t>
  </si>
  <si>
    <t>KC21E 1090154</t>
  </si>
  <si>
    <t>BM 3093 K</t>
  </si>
  <si>
    <t>K-01344005</t>
  </si>
  <si>
    <t>MH1KC2111DK088127</t>
  </si>
  <si>
    <t>KC21E 1089383</t>
  </si>
  <si>
    <t>BM 3117 K</t>
  </si>
  <si>
    <t>K-01344082</t>
  </si>
  <si>
    <t>MH1KC2111DK088208</t>
  </si>
  <si>
    <t>KC21E 1089996</t>
  </si>
  <si>
    <t>BM 3118 K</t>
  </si>
  <si>
    <t>K-01343980</t>
  </si>
  <si>
    <t>MH1KC2115DK088163</t>
  </si>
  <si>
    <t>KC21E 1089911</t>
  </si>
  <si>
    <t>BM 3159 K</t>
  </si>
  <si>
    <t>K-01344052</t>
  </si>
  <si>
    <t>MH1KC2119DK088179</t>
  </si>
  <si>
    <t>KC21E 1089913</t>
  </si>
  <si>
    <t>BM 3195 K</t>
  </si>
  <si>
    <t>K-01343931</t>
  </si>
  <si>
    <t>MH1KC2116DK088138</t>
  </si>
  <si>
    <t>KC21E 1089919</t>
  </si>
  <si>
    <t>BM 3199 K</t>
  </si>
  <si>
    <t>K-01343943</t>
  </si>
  <si>
    <t>MH1KC2113DK088274</t>
  </si>
  <si>
    <t>KC21E 1090033</t>
  </si>
  <si>
    <t>BM 2399 K</t>
  </si>
  <si>
    <t>K- 01343671</t>
  </si>
  <si>
    <t>MH1KC2118DK088190</t>
  </si>
  <si>
    <t>KC21E 1089955</t>
  </si>
  <si>
    <t>BM 3109 K</t>
  </si>
  <si>
    <t>K-01344090</t>
  </si>
  <si>
    <t>MH1KC2116DK088186</t>
  </si>
  <si>
    <t>KC21E 1089892</t>
  </si>
  <si>
    <t>BM 3241 K</t>
  </si>
  <si>
    <t>K-01344026</t>
  </si>
  <si>
    <t>MH1KC2117DK088200</t>
  </si>
  <si>
    <t>KC21E 1089951</t>
  </si>
  <si>
    <t>BM 3249 K</t>
  </si>
  <si>
    <t>K-01344018</t>
  </si>
  <si>
    <t>MH1KC2116DK088284</t>
  </si>
  <si>
    <t>KC21E 1090061</t>
  </si>
  <si>
    <t>BM 2384 K</t>
  </si>
  <si>
    <t>K- 01343647</t>
  </si>
  <si>
    <t>MH1KC2115DK089216</t>
  </si>
  <si>
    <t>KC21E 1091003</t>
  </si>
  <si>
    <t>BM 3197 K</t>
  </si>
  <si>
    <t>K-01343945</t>
  </si>
  <si>
    <t>MH1KC2113DK089294</t>
  </si>
  <si>
    <t>KC21E 1091008</t>
  </si>
  <si>
    <t>BM 3068 K</t>
  </si>
  <si>
    <t>K-01344000</t>
  </si>
  <si>
    <t>MH1KC2110DK089298</t>
  </si>
  <si>
    <t>KC21E 1091017</t>
  </si>
  <si>
    <t>BM 2438 K</t>
  </si>
  <si>
    <t>K- 01343914</t>
  </si>
  <si>
    <t>MH1KC2112DK089139</t>
  </si>
  <si>
    <t>KC21E 1090912</t>
  </si>
  <si>
    <t>BM 2428 K</t>
  </si>
  <si>
    <t>K-01343910</t>
  </si>
  <si>
    <t>MH1KC2114DK089210</t>
  </si>
  <si>
    <t>KC21E 1091032</t>
  </si>
  <si>
    <t>BM 2437 K</t>
  </si>
  <si>
    <t>K- 01343913</t>
  </si>
  <si>
    <t>MH1KC2118DK089209</t>
  </si>
  <si>
    <t>KC21E 1091034</t>
  </si>
  <si>
    <t>BM 3231 K</t>
  </si>
  <si>
    <t>K-01344013</t>
  </si>
  <si>
    <t>MH1KC2118DK089131</t>
  </si>
  <si>
    <t>KC21E 1090834</t>
  </si>
  <si>
    <t>BM 3174 K</t>
  </si>
  <si>
    <t>K-01343947</t>
  </si>
  <si>
    <t>MH1KC2119DK089137</t>
  </si>
  <si>
    <t>KC21E 1090841</t>
  </si>
  <si>
    <t>BM 3173 K</t>
  </si>
  <si>
    <t>K-01343923</t>
  </si>
  <si>
    <t>MH1KC2111DK089133</t>
  </si>
  <si>
    <t>KC21E 1090757</t>
  </si>
  <si>
    <t>BM 3156 K</t>
  </si>
  <si>
    <t>K-01344055</t>
  </si>
  <si>
    <t>MH1KC2119DK089283</t>
  </si>
  <si>
    <t>KC21E 1091077</t>
  </si>
  <si>
    <t>BM 3067 K</t>
  </si>
  <si>
    <t>K-01344029</t>
  </si>
  <si>
    <t>MH1KC2117DK089203</t>
  </si>
  <si>
    <t>KC21E 1091084</t>
  </si>
  <si>
    <t>BM 3133 K</t>
  </si>
  <si>
    <t>K-01343985</t>
  </si>
  <si>
    <t>MH1KC2113DK089201</t>
  </si>
  <si>
    <t>KC21E 1091085</t>
  </si>
  <si>
    <t>BM 2439 K</t>
  </si>
  <si>
    <t>K- 01343915</t>
  </si>
  <si>
    <t>MH1KC2117DK089265</t>
  </si>
  <si>
    <t>KC21E 1090914</t>
  </si>
  <si>
    <t>BM 3162 K</t>
  </si>
  <si>
    <t>K-01344049</t>
  </si>
  <si>
    <t>MH1KC2116DK089273</t>
  </si>
  <si>
    <t>KC21E 1091024</t>
  </si>
  <si>
    <t>BM 3105 K</t>
  </si>
  <si>
    <t>K-01344070</t>
  </si>
  <si>
    <t>MH1KC2114DK089143</t>
  </si>
  <si>
    <t>KC21E 1090935</t>
  </si>
  <si>
    <t>BM 3095 K</t>
  </si>
  <si>
    <t>K-01344003</t>
  </si>
  <si>
    <t>MH1KC2111DK089228</t>
  </si>
  <si>
    <t>KC21E 1091062</t>
  </si>
  <si>
    <t>BM 3171 K</t>
  </si>
  <si>
    <t>K-01343925</t>
  </si>
  <si>
    <t>MH1KC211XDK089292</t>
  </si>
  <si>
    <t>KC21E 1091065</t>
  </si>
  <si>
    <t>BM 3220 K</t>
  </si>
  <si>
    <t>K-01344041</t>
  </si>
  <si>
    <t>MH1KC211XDK089258</t>
  </si>
  <si>
    <t>KC21E 1090767</t>
  </si>
  <si>
    <t>BM 3101 K</t>
  </si>
  <si>
    <t>K-01344074</t>
  </si>
  <si>
    <t>MH1KC2114DK089272</t>
  </si>
  <si>
    <t>KC21E 1091080</t>
  </si>
  <si>
    <t>BM 3252 K</t>
  </si>
  <si>
    <t>K-01343961</t>
  </si>
  <si>
    <t>MH1KC211XDK089289</t>
  </si>
  <si>
    <t>KC21E 1091081</t>
  </si>
  <si>
    <t>BM 3230 K</t>
  </si>
  <si>
    <t>K-01344015</t>
  </si>
  <si>
    <t>MH1KC2115DK089281</t>
  </si>
  <si>
    <t>KC21E 1091086</t>
  </si>
  <si>
    <t>BM 2436 K</t>
  </si>
  <si>
    <t>K- 01343912</t>
  </si>
  <si>
    <t>MH1KC2115DK089202</t>
  </si>
  <si>
    <t>KC21E 1091089</t>
  </si>
  <si>
    <t>BM 3198 K</t>
  </si>
  <si>
    <t>K-01343944</t>
  </si>
  <si>
    <t>MH1KC2117DK089248</t>
  </si>
  <si>
    <t>KC21E 1090986</t>
  </si>
  <si>
    <t>BM 3164 K</t>
  </si>
  <si>
    <t>K-01344097</t>
  </si>
  <si>
    <t>MH1KC2115DK089264</t>
  </si>
  <si>
    <t>KC21E 1090799</t>
  </si>
  <si>
    <t>BM 3132 K</t>
  </si>
  <si>
    <t>K-01344092</t>
  </si>
  <si>
    <t>MH1KC2117DK089251</t>
  </si>
  <si>
    <t>KC21E 1091000</t>
  </si>
  <si>
    <t>BM 3167 K</t>
  </si>
  <si>
    <t>K-01343929</t>
  </si>
  <si>
    <t>MH1KC211XDK089261</t>
  </si>
  <si>
    <t>KC21E 1090905</t>
  </si>
  <si>
    <t>BM 3066 K</t>
  </si>
  <si>
    <t>K-01344030</t>
  </si>
  <si>
    <t>MH1KC2115DK089278</t>
  </si>
  <si>
    <t>KC21E 1091016</t>
  </si>
  <si>
    <t>BM 3106 K</t>
  </si>
  <si>
    <t>K-01344069</t>
  </si>
  <si>
    <t>MH1KC2112DK089285</t>
  </si>
  <si>
    <t>KC21E 1091018</t>
  </si>
  <si>
    <t>BM 3123 K</t>
  </si>
  <si>
    <t>K-01343975</t>
  </si>
  <si>
    <t>MH1KC2114DK089269</t>
  </si>
  <si>
    <t>KC21E 1090931</t>
  </si>
  <si>
    <t>BM 3168 K</t>
  </si>
  <si>
    <t>K-01343928</t>
  </si>
  <si>
    <t>MH1KC2117DK089296</t>
  </si>
  <si>
    <t>KC21E 1091042</t>
  </si>
  <si>
    <t>BM 3065 K</t>
  </si>
  <si>
    <t>K-01344031</t>
  </si>
  <si>
    <t>MH1KC2118DK089260</t>
  </si>
  <si>
    <t>KC21E 1090748</t>
  </si>
  <si>
    <t>BM 3131 K</t>
  </si>
  <si>
    <t>K-01344093</t>
  </si>
  <si>
    <t>MH1KC2114DK089255</t>
  </si>
  <si>
    <t>KC21E 1090848</t>
  </si>
  <si>
    <t>BM 3160 K</t>
  </si>
  <si>
    <t>K-01344051</t>
  </si>
  <si>
    <t>MH1KC2118DK089226</t>
  </si>
  <si>
    <t>KC21E 1090943</t>
  </si>
  <si>
    <t>BM 3218 K</t>
  </si>
  <si>
    <t>K-01343948</t>
  </si>
  <si>
    <t>MH1KC211XDK089230</t>
  </si>
  <si>
    <t>KC21E 1090973</t>
  </si>
  <si>
    <t>BM 3221 K</t>
  </si>
  <si>
    <t>K-01344040</t>
  </si>
  <si>
    <t>MH1KC2118DK089291</t>
  </si>
  <si>
    <t>KC21E 1091083</t>
  </si>
  <si>
    <t>BM 3161 K</t>
  </si>
  <si>
    <t>K-01344050</t>
  </si>
  <si>
    <t>MH1KC2113DK089232</t>
  </si>
  <si>
    <t>KC21E 1091037</t>
  </si>
  <si>
    <t>BM 3062 K</t>
  </si>
  <si>
    <t>K-01344002</t>
  </si>
  <si>
    <t>MH1KC2111DK089262</t>
  </si>
  <si>
    <t>KC21E 1090744</t>
  </si>
  <si>
    <t>BM 2419 K</t>
  </si>
  <si>
    <t>K- 01343908</t>
  </si>
  <si>
    <t>MH1KC2118DK089274</t>
  </si>
  <si>
    <t>KC21E 1091076</t>
  </si>
  <si>
    <t>BM 3155 K</t>
  </si>
  <si>
    <t>K-01344056</t>
  </si>
  <si>
    <t>MH1KC2119DK089235</t>
  </si>
  <si>
    <t>KC21E 1090983</t>
  </si>
  <si>
    <t>BM 3217 K</t>
  </si>
  <si>
    <t>K-01343968</t>
  </si>
  <si>
    <t>MH1KC2119DK089249</t>
  </si>
  <si>
    <t>KC21E 1090996</t>
  </si>
  <si>
    <t>BM 3178 K</t>
  </si>
  <si>
    <t>K-01344066</t>
  </si>
  <si>
    <t>MH1KC2111DK089293</t>
  </si>
  <si>
    <t>KC21E 1091012</t>
  </si>
  <si>
    <t>BM 3070 K</t>
  </si>
  <si>
    <t>K-01343999</t>
  </si>
  <si>
    <t>MH1KC2110DK089124</t>
  </si>
  <si>
    <t>KC21E 1090917</t>
  </si>
  <si>
    <t>BM 3176 K</t>
  </si>
  <si>
    <t>K-01344068</t>
  </si>
  <si>
    <t>MH1KC2119DK089204</t>
  </si>
  <si>
    <t>KC21E 1091029</t>
  </si>
  <si>
    <t>BM 3251 K</t>
  </si>
  <si>
    <t>K-01344016</t>
  </si>
  <si>
    <t>MH1KC2112DK089111</t>
  </si>
  <si>
    <t>KC21E 1090844</t>
  </si>
  <si>
    <t>BM 3175 K</t>
  </si>
  <si>
    <t>K-0343946</t>
  </si>
  <si>
    <t>MH1KC2119DK089123</t>
  </si>
  <si>
    <t>KC21E 1090891</t>
  </si>
  <si>
    <t>BM 3182 K</t>
  </si>
  <si>
    <t>K-01344062</t>
  </si>
  <si>
    <t>MH1KC2111DK089259</t>
  </si>
  <si>
    <t>KC21E 1090847</t>
  </si>
  <si>
    <t>BM 3154 K</t>
  </si>
  <si>
    <t>K-01344057</t>
  </si>
  <si>
    <t>MH1KC2117DK089220</t>
  </si>
  <si>
    <t>KC21E 1091059</t>
  </si>
  <si>
    <t>BM 3184 K</t>
  </si>
  <si>
    <t>K-01344060</t>
  </si>
  <si>
    <t>MH1KC2119DK089252</t>
  </si>
  <si>
    <t>KC21E 1090795</t>
  </si>
  <si>
    <t>BM 3180 K</t>
  </si>
  <si>
    <t>MH1KC2114DK089126</t>
  </si>
  <si>
    <t>KC21E 1090933</t>
  </si>
  <si>
    <t>BM 3157 K</t>
  </si>
  <si>
    <t>K-01344054</t>
  </si>
  <si>
    <t>MH1KC2118DK089243</t>
  </si>
  <si>
    <t>KC21E 1090976</t>
  </si>
  <si>
    <t>BM 3222 K</t>
  </si>
  <si>
    <t>K-01344039</t>
  </si>
  <si>
    <t>MH1KC2112DK088296</t>
  </si>
  <si>
    <t>KC21E 1090055</t>
  </si>
  <si>
    <t>BM 3201 K</t>
  </si>
  <si>
    <t>K-01343942</t>
  </si>
  <si>
    <t>MH1KC2118DK088285</t>
  </si>
  <si>
    <t>KC21E 1090075</t>
  </si>
  <si>
    <t>BM 3091 K</t>
  </si>
  <si>
    <t>K-01344007</t>
  </si>
  <si>
    <t>MH1KC2117DK088276</t>
  </si>
  <si>
    <t>KC21E 1090083</t>
  </si>
  <si>
    <t>BM 2444 K</t>
  </si>
  <si>
    <t>K-01343907</t>
  </si>
  <si>
    <t>MH1KC2116DK088236</t>
  </si>
  <si>
    <t>KC21E 1090026</t>
  </si>
  <si>
    <t>BM 2424 K</t>
  </si>
  <si>
    <t>K-01343909</t>
  </si>
  <si>
    <t>MH1KC2112DK088282</t>
  </si>
  <si>
    <t>KC21E 1090050</t>
  </si>
  <si>
    <t>BM 3107 K</t>
  </si>
  <si>
    <t>K-01344012</t>
  </si>
  <si>
    <t>MH1KC2115DK088180</t>
  </si>
  <si>
    <t>KC21E 1089969</t>
  </si>
  <si>
    <t>BM 3119 K</t>
  </si>
  <si>
    <t>K-01343979</t>
  </si>
  <si>
    <t>MH1KC211XDK088255</t>
  </si>
  <si>
    <t>KC21E 1089993</t>
  </si>
  <si>
    <t>BM 3098 K</t>
  </si>
  <si>
    <t>K-01344076</t>
  </si>
  <si>
    <t>MH1KC2112DK088184</t>
  </si>
  <si>
    <t>KC21E 1089901</t>
  </si>
  <si>
    <t>BM 3146 K</t>
  </si>
  <si>
    <t>K-01343990</t>
  </si>
  <si>
    <t>MH1KC211XDK088109</t>
  </si>
  <si>
    <t>KC21E 1089912</t>
  </si>
  <si>
    <t>BM 3136 K</t>
  </si>
  <si>
    <t>K-01343982</t>
  </si>
  <si>
    <t>MH1KC2116DK088110</t>
  </si>
  <si>
    <t>KC21E 1089915</t>
  </si>
  <si>
    <t>BM 3209 K</t>
  </si>
  <si>
    <t>K-01343955</t>
  </si>
  <si>
    <t>MH1KC2111DK088175</t>
  </si>
  <si>
    <t>KC21E 1089952</t>
  </si>
  <si>
    <t>BM 3085 K</t>
  </si>
  <si>
    <t>K-01344009</t>
  </si>
  <si>
    <t>MH1KC2115DK088194</t>
  </si>
  <si>
    <t>KC21E 1089893</t>
  </si>
  <si>
    <t>BM 3208 K</t>
  </si>
  <si>
    <t>K-01343954</t>
  </si>
  <si>
    <t>MH1KC2118DK088108</t>
  </si>
  <si>
    <t>KC21E 1089916</t>
  </si>
  <si>
    <t>BM 3111 K</t>
  </si>
  <si>
    <t>K-01344088</t>
  </si>
  <si>
    <t>MH1KC211XDK088112</t>
  </si>
  <si>
    <t>KC21E 1089917</t>
  </si>
  <si>
    <t>BM 3114 K</t>
  </si>
  <si>
    <t>K-01344085</t>
  </si>
  <si>
    <t>MH1KC2114DK088168</t>
  </si>
  <si>
    <t>KC21E 1089960</t>
  </si>
  <si>
    <t>BM 3248 K</t>
  </si>
  <si>
    <t>K-01344019</t>
  </si>
  <si>
    <t>MH1KC2110DK088233</t>
  </si>
  <si>
    <t>KC21E 1090077</t>
  </si>
  <si>
    <t>BM 3237 K</t>
  </si>
  <si>
    <t>K-01344044</t>
  </si>
  <si>
    <t>MH1KC2116DK088219</t>
  </si>
  <si>
    <t>KC21E 1089977</t>
  </si>
  <si>
    <t>BM 2391 K</t>
  </si>
  <si>
    <t>K-01343679</t>
  </si>
  <si>
    <t>MH1KC2112DK088346</t>
  </si>
  <si>
    <t>KC21E 1090125</t>
  </si>
  <si>
    <t>BM 3151 K</t>
  </si>
  <si>
    <t>K-01344080</t>
  </si>
  <si>
    <t>MH1KC2117DK088343</t>
  </si>
  <si>
    <t>KC21E 1090126</t>
  </si>
  <si>
    <t>BM 3238 K</t>
  </si>
  <si>
    <t>K-01344043</t>
  </si>
  <si>
    <t>MH1KC2114DK088302</t>
  </si>
  <si>
    <t>KC21E 1090150</t>
  </si>
  <si>
    <t>BM 3129 K</t>
  </si>
  <si>
    <t>K-01344095</t>
  </si>
  <si>
    <t>MH1KC2115DK088387</t>
  </si>
  <si>
    <t>KC21E 1090157</t>
  </si>
  <si>
    <t>BM 3233 K</t>
  </si>
  <si>
    <t>K-01344048</t>
  </si>
  <si>
    <t>MH1KC211XDK088319</t>
  </si>
  <si>
    <t>KC21E 1090187</t>
  </si>
  <si>
    <t>BM 3250 K</t>
  </si>
  <si>
    <t>K-01344017</t>
  </si>
  <si>
    <t>MH1KC2116DK088317</t>
  </si>
  <si>
    <t>KC21E 1090188</t>
  </si>
  <si>
    <t>BM 2435 K</t>
  </si>
  <si>
    <t>K- 01343918</t>
  </si>
  <si>
    <t>MH1KC2116DK088334</t>
  </si>
  <si>
    <t>KC21E 1090096</t>
  </si>
  <si>
    <t>BM 3236 K</t>
  </si>
  <si>
    <t>K-01344045</t>
  </si>
  <si>
    <t>MH1KC2117DK088133</t>
  </si>
  <si>
    <t>KC21E 1089965</t>
  </si>
  <si>
    <t>BM 3166 K</t>
  </si>
  <si>
    <t>MH1KC2112DK088279</t>
  </si>
  <si>
    <t>KC21E 1090028</t>
  </si>
  <si>
    <t>BM 3138 K</t>
  </si>
  <si>
    <t>K-01343998</t>
  </si>
  <si>
    <t>MH1KC2111DK088225</t>
  </si>
  <si>
    <t>KC21E 1090070</t>
  </si>
  <si>
    <t>BM 3185 K</t>
  </si>
  <si>
    <t>K-01343941</t>
  </si>
  <si>
    <t>MH1KC2119DK088358</t>
  </si>
  <si>
    <t>KC21E 1090071</t>
  </si>
  <si>
    <t>BM 3187 K</t>
  </si>
  <si>
    <t>K-01343939</t>
  </si>
  <si>
    <t>MH1KC211XDK088241</t>
  </si>
  <si>
    <t>KC21E 1090017</t>
  </si>
  <si>
    <t>BM 2405 K</t>
  </si>
  <si>
    <t>K- 01343659</t>
  </si>
  <si>
    <t>MH1KC2114DK088221</t>
  </si>
  <si>
    <t>KC21E 1090031</t>
  </si>
  <si>
    <t>BM 3202 K</t>
  </si>
  <si>
    <t>K-01343958</t>
  </si>
  <si>
    <t>MH1KC2112DK088203</t>
  </si>
  <si>
    <t>KC21E 1090042</t>
  </si>
  <si>
    <t>BM 3121 K</t>
  </si>
  <si>
    <t>K-01343977</t>
  </si>
  <si>
    <t>MH1KC2112DK088153</t>
  </si>
  <si>
    <t>KC21E 1089975</t>
  </si>
  <si>
    <t>BM 3145 K</t>
  </si>
  <si>
    <t>K-01343991</t>
  </si>
  <si>
    <t>MH1KC2110DK088121</t>
  </si>
  <si>
    <t>KC21E 1089380</t>
  </si>
  <si>
    <t>BM 3150 K</t>
  </si>
  <si>
    <t>K-01343986</t>
  </si>
  <si>
    <t>MH1KC2112DK088301</t>
  </si>
  <si>
    <t>KC21E 1090190</t>
  </si>
  <si>
    <t>BM 3243 K</t>
  </si>
  <si>
    <t>K-01344024</t>
  </si>
  <si>
    <t>MH1KC2119DK088134</t>
  </si>
  <si>
    <t>KC21E 1089930</t>
  </si>
  <si>
    <t>BM 3112 K</t>
  </si>
  <si>
    <t>K-01344087</t>
  </si>
  <si>
    <t>MH1KC2117DK088231</t>
  </si>
  <si>
    <t>KC21E 1090074</t>
  </si>
  <si>
    <t>BM 3183 K</t>
  </si>
  <si>
    <t>K-01344061</t>
  </si>
  <si>
    <t>MH1KC2119DK088232</t>
  </si>
  <si>
    <t>KC21E 1090024</t>
  </si>
  <si>
    <t>BM 2395 K</t>
  </si>
  <si>
    <t>K- 01343675</t>
  </si>
  <si>
    <t>MH1KC2113DK088243</t>
  </si>
  <si>
    <t>KC21E 1090087</t>
  </si>
  <si>
    <t>BM 3193 K</t>
  </si>
  <si>
    <t>K-01343933</t>
  </si>
  <si>
    <t>MH1KC2112DK088105</t>
  </si>
  <si>
    <t>KC21E 1089937</t>
  </si>
  <si>
    <t>BM 3163 K</t>
  </si>
  <si>
    <t>K-01344098</t>
  </si>
  <si>
    <t>MH1KC2114DK088204</t>
  </si>
  <si>
    <t>KC21E 1090047</t>
  </si>
  <si>
    <t>BM 3254 K</t>
  </si>
  <si>
    <t>K-01343963</t>
  </si>
  <si>
    <t>MH1KC2114DK088252</t>
  </si>
  <si>
    <t>KC21E 1090088</t>
  </si>
  <si>
    <t>BM 2416 K</t>
  </si>
  <si>
    <t>K- 01343648</t>
  </si>
  <si>
    <t>MH1KC2114DK088218</t>
  </si>
  <si>
    <t>KC21E 1089926</t>
  </si>
  <si>
    <t>BM 2411 K</t>
  </si>
  <si>
    <t>K- 01343653</t>
  </si>
  <si>
    <t>MH1KC211XDK088174</t>
  </si>
  <si>
    <t>KC21E 1089959</t>
  </si>
  <si>
    <t>BM 2388 K</t>
  </si>
  <si>
    <t>K- 01343643</t>
  </si>
  <si>
    <t>MH1KC2116DK088169</t>
  </si>
  <si>
    <t>KC21E 1089972</t>
  </si>
  <si>
    <t>BM 3134 K</t>
  </si>
  <si>
    <t>K-01343984</t>
  </si>
  <si>
    <t>MH1KC2111DK088273</t>
  </si>
  <si>
    <t>KC21E 1090081</t>
  </si>
  <si>
    <t>BM 3244 K</t>
  </si>
  <si>
    <t>K-01344023</t>
  </si>
  <si>
    <t>MH1KC2116DK088298</t>
  </si>
  <si>
    <t>KC21E 1090010</t>
  </si>
  <si>
    <t>BM 2414 K</t>
  </si>
  <si>
    <t>K- 01343650</t>
  </si>
  <si>
    <t>MH1KC2114DK088333</t>
  </si>
  <si>
    <t>KC21E 1090118</t>
  </si>
  <si>
    <t>BM 3219 K</t>
  </si>
  <si>
    <t>K-01344042</t>
  </si>
  <si>
    <t>MH1KC2113DK088081</t>
  </si>
  <si>
    <t>KC21E 1089798</t>
  </si>
  <si>
    <t>BM 3240 K</t>
  </si>
  <si>
    <t>K-01344027</t>
  </si>
  <si>
    <t>MH1KC2111DK088287</t>
  </si>
  <si>
    <t>KC21E 1090072</t>
  </si>
  <si>
    <t>BM 2402 K</t>
  </si>
  <si>
    <t>K- 01343669</t>
  </si>
  <si>
    <t>MH1KC2114DK088087</t>
  </si>
  <si>
    <t>KC21E 1089857</t>
  </si>
  <si>
    <t>BM 3205 K</t>
  </si>
  <si>
    <t>K-01343951</t>
  </si>
  <si>
    <t>MH1KC2116DK088270</t>
  </si>
  <si>
    <t>KC21E 1090085</t>
  </si>
  <si>
    <t>BM 2387 K</t>
  </si>
  <si>
    <t>K- 01343644</t>
  </si>
  <si>
    <t>MH1KC2116DK088222</t>
  </si>
  <si>
    <t>KC21E 1090016</t>
  </si>
  <si>
    <t>BM 2393 K</t>
  </si>
  <si>
    <t>K- 01343677</t>
  </si>
  <si>
    <t>MH1KC2112DK088220</t>
  </si>
  <si>
    <t>KC21E 1089949</t>
  </si>
  <si>
    <t>BM 2398 K</t>
  </si>
  <si>
    <t>K- 01343672</t>
  </si>
  <si>
    <t>MH1KC2117DK088293</t>
  </si>
  <si>
    <t>KC21E 1090057</t>
  </si>
  <si>
    <t>BM 2389 K</t>
  </si>
  <si>
    <t>K- 01343681</t>
  </si>
  <si>
    <t>MH1KC2113DK088226</t>
  </si>
  <si>
    <t>KC21E 1090068</t>
  </si>
  <si>
    <t>BM 2381 K</t>
  </si>
  <si>
    <t>K- 01343667</t>
  </si>
  <si>
    <t>MH1KC2115DK088292</t>
  </si>
  <si>
    <t>KC21E 1089991</t>
  </si>
  <si>
    <t>BM 2390 K</t>
  </si>
  <si>
    <t>K- 01343680</t>
  </si>
  <si>
    <t>MH1KC2118DK088271</t>
  </si>
  <si>
    <t>KC21E 1090034</t>
  </si>
  <si>
    <t>BM 3226 K</t>
  </si>
  <si>
    <t>K-01344035</t>
  </si>
  <si>
    <t>MH1KC2117DK088195</t>
  </si>
  <si>
    <t>KC21E 1089941</t>
  </si>
  <si>
    <t>BM 3203 K</t>
  </si>
  <si>
    <t>K-01343949</t>
  </si>
  <si>
    <t>MH1KC2118DK088237</t>
  </si>
  <si>
    <t>KC21E 1090078</t>
  </si>
  <si>
    <t>BM 3227 K</t>
  </si>
  <si>
    <t>K-01344034</t>
  </si>
  <si>
    <t>MH1KC2112DK088198</t>
  </si>
  <si>
    <t>KC21E 1089898</t>
  </si>
  <si>
    <t>BM 3232 K</t>
  </si>
  <si>
    <t>K-01344014</t>
  </si>
  <si>
    <t>MH1KC2117DK088164</t>
  </si>
  <si>
    <t>KC21E 1089973</t>
  </si>
  <si>
    <t>BM 3216 K</t>
  </si>
  <si>
    <t>K-01343967</t>
  </si>
  <si>
    <t>MH1KC2112DK088315</t>
  </si>
  <si>
    <t>KC21E 1090177</t>
  </si>
  <si>
    <t>BM 3215 K</t>
  </si>
  <si>
    <t>K-01343965</t>
  </si>
  <si>
    <t>MH1KC2113DK088291</t>
  </si>
  <si>
    <t>KC21E 1090048</t>
  </si>
  <si>
    <t>BM 2401 K</t>
  </si>
  <si>
    <t>K- 01343670</t>
  </si>
  <si>
    <t>MH1KC2110DK088247</t>
  </si>
  <si>
    <t>KC21E 1090023</t>
  </si>
  <si>
    <t>BM 3143 K</t>
  </si>
  <si>
    <t>K-01343993</t>
  </si>
  <si>
    <t>MH1KC2111DK088192</t>
  </si>
  <si>
    <t>KC21E 1089944</t>
  </si>
  <si>
    <t>BM 3140 K</t>
  </si>
  <si>
    <t>K-01343996</t>
  </si>
  <si>
    <t>MH1KC2112DK088251</t>
  </si>
  <si>
    <t>KC21E 1090089</t>
  </si>
  <si>
    <t>BM 2394 K</t>
  </si>
  <si>
    <t>K- 01343676</t>
  </si>
  <si>
    <t>MH1KC2115DK088261</t>
  </si>
  <si>
    <t>KC21E 1090008</t>
  </si>
  <si>
    <t>BM 2415 K</t>
  </si>
  <si>
    <t>K- 01343649</t>
  </si>
  <si>
    <t>MH1KC2117DK088178</t>
  </si>
  <si>
    <t>KC21E 1089922</t>
  </si>
  <si>
    <t>BM 3108 K</t>
  </si>
  <si>
    <t>K-01344091</t>
  </si>
  <si>
    <t>MH1KC2119DK088229</t>
  </si>
  <si>
    <t>KC21E 1090079</t>
  </si>
  <si>
    <t>BM 2397 K</t>
  </si>
  <si>
    <t>K- 0134343673</t>
  </si>
  <si>
    <t>MH1KC2114DK088283</t>
  </si>
  <si>
    <t>KC21E 1090011</t>
  </si>
  <si>
    <t>BM 3126 K</t>
  </si>
  <si>
    <t>K-01343970</t>
  </si>
  <si>
    <t>MH1KC2119DK088277</t>
  </si>
  <si>
    <t>KC21E 1090049</t>
  </si>
  <si>
    <t>BM 2409 K</t>
  </si>
  <si>
    <t>K- 01343655</t>
  </si>
  <si>
    <t>MH1KC2115DK088146</t>
  </si>
  <si>
    <t>KC21E 1089980</t>
  </si>
  <si>
    <t>BM 3214 K</t>
  </si>
  <si>
    <t>K-01343964</t>
  </si>
  <si>
    <t>MH1KC211XDK088191</t>
  </si>
  <si>
    <t>KC21E 1089894</t>
  </si>
  <si>
    <t>BM 2382 K</t>
  </si>
  <si>
    <t>K- 01343666</t>
  </si>
  <si>
    <t>MH1KC2119DK088201</t>
  </si>
  <si>
    <t>KC21E 1089999</t>
  </si>
  <si>
    <t>BM 2412 K</t>
  </si>
  <si>
    <t>K- 01343652</t>
  </si>
  <si>
    <t>MH1KC2119DK088330</t>
  </si>
  <si>
    <t>KC21E 1090174</t>
  </si>
  <si>
    <t>BM 3245 K</t>
  </si>
  <si>
    <t>K-01344022</t>
  </si>
  <si>
    <t>MH1KC2112DK088248</t>
  </si>
  <si>
    <t>KC21E 1090018</t>
  </si>
  <si>
    <t>BM 2445 K</t>
  </si>
  <si>
    <t>K-01343905</t>
  </si>
  <si>
    <t>MH1KC2113DK088484</t>
  </si>
  <si>
    <t>KC21E 1090215</t>
  </si>
  <si>
    <t>BM 3255 K</t>
  </si>
  <si>
    <t>K-01344081</t>
  </si>
  <si>
    <t>MH1KC2118DK088223</t>
  </si>
  <si>
    <t>KC21E 1090022</t>
  </si>
  <si>
    <t>BM 3086 K</t>
  </si>
  <si>
    <t>K-01344008</t>
  </si>
  <si>
    <t>MH1KC2110DK088250</t>
  </si>
  <si>
    <t>KC21E 1090067</t>
  </si>
  <si>
    <t>BM 3190 K</t>
  </si>
  <si>
    <t>K-01343936</t>
  </si>
  <si>
    <t>MH1KC2119DK088263</t>
  </si>
  <si>
    <t>KC21E 1090037</t>
  </si>
  <si>
    <t>BM 3071 K</t>
  </si>
  <si>
    <t>K-01344079</t>
  </si>
  <si>
    <t>MH1KC2119DK088294</t>
  </si>
  <si>
    <t>KC21E 1090058</t>
  </si>
  <si>
    <t>BM 2434 K</t>
  </si>
  <si>
    <t>K- 01343917</t>
  </si>
  <si>
    <t>MH1KC2117DK088486</t>
  </si>
  <si>
    <t>KC21E 1090270</t>
  </si>
  <si>
    <t>BM 3179 K</t>
  </si>
  <si>
    <t>K-01344065</t>
  </si>
  <si>
    <t>MH1KC2117DK088228</t>
  </si>
  <si>
    <t>KC21E 1090080</t>
  </si>
  <si>
    <t>BM 3099 K</t>
  </si>
  <si>
    <t>K-01344075</t>
  </si>
  <si>
    <t>MH1KC2119DK088215</t>
  </si>
  <si>
    <t>KC21E 1089909</t>
  </si>
  <si>
    <t>BM 2406 K</t>
  </si>
  <si>
    <t>K- 01343658</t>
  </si>
  <si>
    <t>MH1KC2119DK088165</t>
  </si>
  <si>
    <t>KC21E 1089971</t>
  </si>
  <si>
    <t>BM 3206 K</t>
  </si>
  <si>
    <t>K-01343952</t>
  </si>
  <si>
    <t>MH1KC2116DK088267</t>
  </si>
  <si>
    <t>KC21E 1090006</t>
  </si>
  <si>
    <t>BM 2407 K</t>
  </si>
  <si>
    <t>K- 01343657</t>
  </si>
  <si>
    <t>MH1KC2118DK088240</t>
  </si>
  <si>
    <t>KC21E 1090015</t>
  </si>
  <si>
    <t>BM 2392 K</t>
  </si>
  <si>
    <t>K-01343678</t>
  </si>
  <si>
    <t>MH1KC2118DK088268</t>
  </si>
  <si>
    <t>KC21E 1090036</t>
  </si>
  <si>
    <t>BM 2413 K</t>
  </si>
  <si>
    <t>K- 01343651</t>
  </si>
  <si>
    <t>MH1KC2111DK088290</t>
  </si>
  <si>
    <t>KC21E 1090064</t>
  </si>
  <si>
    <t>BM 3120 K</t>
  </si>
  <si>
    <t>K-01343978</t>
  </si>
  <si>
    <t>MH1KC2119DK088344</t>
  </si>
  <si>
    <t>KC21E 1090103</t>
  </si>
  <si>
    <t>BM 3246 K</t>
  </si>
  <si>
    <t>K-01344021</t>
  </si>
  <si>
    <t>MH1KC2112DK088394</t>
  </si>
  <si>
    <t>KC21E 1090106</t>
  </si>
  <si>
    <t>BM 3169 K</t>
  </si>
  <si>
    <t>K-01343927</t>
  </si>
  <si>
    <t>MH1KC2113DK088386</t>
  </si>
  <si>
    <t>KC21E 1090111</t>
  </si>
  <si>
    <t>BM 3092 K</t>
  </si>
  <si>
    <t>K-01344006</t>
  </si>
  <si>
    <t>MH1KC2117DK088262</t>
  </si>
  <si>
    <t>KC21E 1090035</t>
  </si>
  <si>
    <t>BM 3158 K</t>
  </si>
  <si>
    <t>K-01344053</t>
  </si>
  <si>
    <t>MH1KC2118DK088366</t>
  </si>
  <si>
    <t>KC21E 1090148</t>
  </si>
  <si>
    <t>BM 3181 K</t>
  </si>
  <si>
    <t>K-01344063</t>
  </si>
  <si>
    <t>MH1KC2119DK088389</t>
  </si>
  <si>
    <t>KC21E 1090155</t>
  </si>
  <si>
    <t>BM 3188 K</t>
  </si>
  <si>
    <t>K-01344938</t>
  </si>
  <si>
    <t>MH1KC2119DK088280</t>
  </si>
  <si>
    <t>KC21E 1090082</t>
  </si>
  <si>
    <t>BM 3077 K</t>
  </si>
  <si>
    <t>K-01344011</t>
  </si>
  <si>
    <t>MH1KC2110DK088457</t>
  </si>
  <si>
    <t>KC21E 1090194</t>
  </si>
  <si>
    <t>BM 3090 K</t>
  </si>
  <si>
    <t>K-01344078</t>
  </si>
  <si>
    <t>MH1KC211XDK088417</t>
  </si>
  <si>
    <t>KC21E 1090198</t>
  </si>
  <si>
    <t>BM 3142 K</t>
  </si>
  <si>
    <t>K-01343994</t>
  </si>
  <si>
    <t>MH1KC2118DK088500</t>
  </si>
  <si>
    <t>KC21E 1090265</t>
  </si>
  <si>
    <t>BM 3186 K</t>
  </si>
  <si>
    <t>K-01343940</t>
  </si>
  <si>
    <t>MH1KC2114DK088199</t>
  </si>
  <si>
    <t>KC21E 1089946</t>
  </si>
  <si>
    <t>BM 3210 K</t>
  </si>
  <si>
    <t>K-01343956</t>
  </si>
  <si>
    <t>MH1KC211XDK088272</t>
  </si>
  <si>
    <t>KC21E 1090000</t>
  </si>
  <si>
    <t>BM 3229 K</t>
  </si>
  <si>
    <t>K-01344032</t>
  </si>
  <si>
    <t>MH1KC2118DK088335</t>
  </si>
  <si>
    <t>KC21E 1090140</t>
  </si>
  <si>
    <t>BM 3124 K</t>
  </si>
  <si>
    <t>K-01343974</t>
  </si>
  <si>
    <t>MH1KC2110DK088104</t>
  </si>
  <si>
    <t>KC21E 1089928</t>
  </si>
  <si>
    <t>BM 3149 K</t>
  </si>
  <si>
    <t>K-01343987</t>
  </si>
  <si>
    <t>MH1KC2115DK088227</t>
  </si>
  <si>
    <t>KC21E 1090032</t>
  </si>
  <si>
    <t>BM 2442 K</t>
  </si>
  <si>
    <t>K- 01343916</t>
  </si>
  <si>
    <t>MH1KC2114DK088266</t>
  </si>
  <si>
    <t>KC21E 1090040</t>
  </si>
  <si>
    <t>BM 3097 K</t>
  </si>
  <si>
    <t>K-013344077</t>
  </si>
  <si>
    <t>MH1KC2110DK088183</t>
  </si>
  <si>
    <t>KC21E 1089943</t>
  </si>
  <si>
    <t>BM 3196 K</t>
  </si>
  <si>
    <t>K-01343969</t>
  </si>
  <si>
    <t>MH1KC2110DK088278</t>
  </si>
  <si>
    <t>KC21E 1090084</t>
  </si>
  <si>
    <t>BM 3116 K</t>
  </si>
  <si>
    <t>K-01344083</t>
  </si>
  <si>
    <t>MH1KC2110DK088166</t>
  </si>
  <si>
    <t>KC21E 1089910</t>
  </si>
  <si>
    <t>BM 3094 K</t>
  </si>
  <si>
    <t>K-01344004</t>
  </si>
  <si>
    <t>MH1KC2113DK088159</t>
  </si>
  <si>
    <t>KC21E 1089906</t>
  </si>
  <si>
    <t>BM 3148 K</t>
  </si>
  <si>
    <t>K-01343988</t>
  </si>
  <si>
    <t>MH1KC211XDK088238</t>
  </si>
  <si>
    <t>KC21E 1090021</t>
  </si>
  <si>
    <t>BM 2396 K</t>
  </si>
  <si>
    <t>K- 01343674</t>
  </si>
  <si>
    <t>MH1KC2118DK088254</t>
  </si>
  <si>
    <t>KC21E 1090038</t>
  </si>
  <si>
    <t>BM 2380 K</t>
  </si>
  <si>
    <t>K- 01343668</t>
  </si>
  <si>
    <t>MH1KC2119DK088246</t>
  </si>
  <si>
    <t>KC21E 1090025</t>
  </si>
  <si>
    <t>BM 2403 K</t>
  </si>
  <si>
    <t>K- 01343661</t>
  </si>
  <si>
    <t>MH1KC2117DK088214</t>
  </si>
  <si>
    <t>KC21E 1089920</t>
  </si>
  <si>
    <t>BM 3225 K</t>
  </si>
  <si>
    <t>K-01344036</t>
  </si>
  <si>
    <t>MH1KC2119DK088151</t>
  </si>
  <si>
    <t>KC21E 1089958</t>
  </si>
  <si>
    <t>BM 3135 K</t>
  </si>
  <si>
    <t>K-01343983</t>
  </si>
  <si>
    <t>MH1KC2114DK088235</t>
  </si>
  <si>
    <t>KC21E 1090073</t>
  </si>
  <si>
    <t>BM 2385 K</t>
  </si>
  <si>
    <t>K- 01343646</t>
  </si>
  <si>
    <t>MH1KC211XDK088188</t>
  </si>
  <si>
    <t>KC21E 1089948</t>
  </si>
  <si>
    <t>BM 3125 K</t>
  </si>
  <si>
    <t>K-01343973</t>
  </si>
  <si>
    <t>MH1KC2115DK088177</t>
  </si>
  <si>
    <t>KC21E 1089970</t>
  </si>
  <si>
    <t>BM 3207 K</t>
  </si>
  <si>
    <t>K-01343953</t>
  </si>
  <si>
    <t>MH1KC2111DK088158</t>
  </si>
  <si>
    <t>KC21E 1089900</t>
  </si>
  <si>
    <t>BM 3104 K</t>
  </si>
  <si>
    <t>K-01344071</t>
  </si>
  <si>
    <t>MH1KC2110DK088300</t>
  </si>
  <si>
    <t>KC21E 1090053</t>
  </si>
  <si>
    <t>BM 3177 K</t>
  </si>
  <si>
    <t>K-01344067</t>
  </si>
  <si>
    <t>MH1KC2117DK088245</t>
  </si>
  <si>
    <t>KC21E 1090056</t>
  </si>
  <si>
    <t>BM 2404 K</t>
  </si>
  <si>
    <t>K- 01343660</t>
  </si>
  <si>
    <t>MH1KC2116DK088141</t>
  </si>
  <si>
    <t>KC21E 1089968</t>
  </si>
  <si>
    <t>BM 3165 K</t>
  </si>
  <si>
    <t>K-01344096</t>
  </si>
  <si>
    <t>MH1KC2115DK088115</t>
  </si>
  <si>
    <t>KC21E 1089979</t>
  </si>
  <si>
    <t>BM 3139 K</t>
  </si>
  <si>
    <t>K-01343997</t>
  </si>
  <si>
    <t>MH1KC2116DK088205</t>
  </si>
  <si>
    <t>KC21E 1090090</t>
  </si>
  <si>
    <t>BM 2408 K</t>
  </si>
  <si>
    <t>K- 01343656</t>
  </si>
  <si>
    <t>MH1KC211XDK088210</t>
  </si>
  <si>
    <t>KC21E 1089997</t>
  </si>
  <si>
    <t>BM 3103 K</t>
  </si>
  <si>
    <t>K-01344072</t>
  </si>
  <si>
    <t>MH1KC2118DK088206</t>
  </si>
  <si>
    <t>KC21E 1089992</t>
  </si>
  <si>
    <t>BM 3228 K</t>
  </si>
  <si>
    <t>K-01344033</t>
  </si>
  <si>
    <t>MH1KC2113DK088324</t>
  </si>
  <si>
    <t>KC21E 1090171</t>
  </si>
  <si>
    <t>BM 3127 K</t>
  </si>
  <si>
    <t>K-01343972</t>
  </si>
  <si>
    <t>MH1KC2115DK088275</t>
  </si>
  <si>
    <t>KC21E 1090001</t>
  </si>
  <si>
    <t>BM 2410 K</t>
  </si>
  <si>
    <t>K- 01343654</t>
  </si>
  <si>
    <t>Toyota Kijang/ Innova GMT</t>
  </si>
  <si>
    <t>MHFXW4268E2292625</t>
  </si>
  <si>
    <t>ITR-7823610</t>
  </si>
  <si>
    <t>BM 1216 K</t>
  </si>
  <si>
    <t>Toyota Kijang/ Innova Luxury GMT</t>
  </si>
  <si>
    <t>MHFXW42G2E2300184</t>
  </si>
  <si>
    <t>ITR-7898374</t>
  </si>
  <si>
    <t>BM 1217 K</t>
  </si>
  <si>
    <t>MHFXW42G2E2299361</t>
  </si>
  <si>
    <t>ITR-7886962</t>
  </si>
  <si>
    <t>BM1218 K</t>
  </si>
  <si>
    <t>MHFXW42GXE2283666</t>
  </si>
  <si>
    <t>ITR 7756934</t>
  </si>
  <si>
    <t>BM 1219 K</t>
  </si>
  <si>
    <t>MHFXW42GXE2300174</t>
  </si>
  <si>
    <t>ITR 7898555</t>
  </si>
  <si>
    <t>BM 1220 K</t>
  </si>
  <si>
    <t>MHFXW42GXE2299740</t>
  </si>
  <si>
    <t>ITR 7891900</t>
  </si>
  <si>
    <t>BM 1221 K</t>
  </si>
  <si>
    <t>MHFXW42G3E2299689</t>
  </si>
  <si>
    <t>ITR 7891757</t>
  </si>
  <si>
    <t>BM 1222 K</t>
  </si>
  <si>
    <t>MHFXW42G0E2299617</t>
  </si>
  <si>
    <t>ITR 7890744</t>
  </si>
  <si>
    <t>BM 1223 K</t>
  </si>
  <si>
    <t>MHFXW42GXE2299611</t>
  </si>
  <si>
    <t>ITR 7890540</t>
  </si>
  <si>
    <t>BM 1224 K</t>
  </si>
  <si>
    <t>MHFXW42GXE2299561</t>
  </si>
  <si>
    <t>ITR 7890116</t>
  </si>
  <si>
    <t>BM 1225 K</t>
  </si>
  <si>
    <t>MHFXW42G8E2299557</t>
  </si>
  <si>
    <t>ITR 7889912</t>
  </si>
  <si>
    <t>BM 1226 K</t>
  </si>
  <si>
    <t>MHFXW42G4E2298020</t>
  </si>
  <si>
    <t>ITR 7868514</t>
  </si>
  <si>
    <t>BM 1227 K</t>
  </si>
  <si>
    <t>MHFXW42G1E2297682</t>
  </si>
  <si>
    <t>ITR 7865939</t>
  </si>
  <si>
    <t>BM 1228 K</t>
  </si>
  <si>
    <t>MHFXW42GXE2297387</t>
  </si>
  <si>
    <t>ITR 7862853</t>
  </si>
  <si>
    <t>BM 1229 K</t>
  </si>
  <si>
    <t>MHFXW42G5E2300454</t>
  </si>
  <si>
    <t>ITR 7901923</t>
  </si>
  <si>
    <t>BM 1231 K</t>
  </si>
  <si>
    <t>MHFXW42G6E2300320</t>
  </si>
  <si>
    <t>ITR 7900594</t>
  </si>
  <si>
    <t>BM 1232 K</t>
  </si>
  <si>
    <t>MHFXW42G2E2300489</t>
  </si>
  <si>
    <t>ITR 7902326</t>
  </si>
  <si>
    <t>BM 1233 K</t>
  </si>
  <si>
    <t>MHFXW42G5E2300387</t>
  </si>
  <si>
    <t>ITR 7901216</t>
  </si>
  <si>
    <t>BM 1234 K</t>
  </si>
  <si>
    <t>MHFXW42G9E2299938</t>
  </si>
  <si>
    <t>ITR 7895238</t>
  </si>
  <si>
    <t>BM 1235 K</t>
  </si>
  <si>
    <t>MHFXW42G4E2299748</t>
  </si>
  <si>
    <t>ITR 7893182</t>
  </si>
  <si>
    <t>BM 1236 K</t>
  </si>
  <si>
    <t>MHFXW42G0E2299679</t>
  </si>
  <si>
    <t>ITR 7892049</t>
  </si>
  <si>
    <t>BM 1237 K</t>
  </si>
  <si>
    <t>MHFXW42G0E2299455</t>
  </si>
  <si>
    <t>ITR 7888401</t>
  </si>
  <si>
    <t>BM 1239 K</t>
  </si>
  <si>
    <t>MHFXW42G0E2299357</t>
  </si>
  <si>
    <t>ITR 7886214</t>
  </si>
  <si>
    <t>BM 1240 K</t>
  </si>
  <si>
    <t>MHFXW4232E2299375</t>
  </si>
  <si>
    <t>ITR 7887247</t>
  </si>
  <si>
    <t>BM 1242 K</t>
  </si>
  <si>
    <t>MHFXW42G6E2301077</t>
  </si>
  <si>
    <t>ITR 7910509</t>
  </si>
  <si>
    <t>BM 1245 K</t>
  </si>
  <si>
    <t>MHFXW42G2E2300752</t>
  </si>
  <si>
    <t>ITR 7905939</t>
  </si>
  <si>
    <t>BM 1246 K</t>
  </si>
  <si>
    <t>MHFXW42G3E2300887</t>
  </si>
  <si>
    <t>ITR 7907409</t>
  </si>
  <si>
    <t>BM 1247 K</t>
  </si>
  <si>
    <t>MHFXW42G2E2300542</t>
  </si>
  <si>
    <t>ITR 7903240</t>
  </si>
  <si>
    <t>BM 1248 K</t>
  </si>
  <si>
    <t>MHFXW42GXE2300286</t>
  </si>
  <si>
    <t>ITR 7899844</t>
  </si>
  <si>
    <t>BM 1250 K</t>
  </si>
  <si>
    <t>MHFXW42G4E2300235</t>
  </si>
  <si>
    <t>ITR 7899387</t>
  </si>
  <si>
    <t>BM 1251 K</t>
  </si>
  <si>
    <t>MHFXW42G2E2299067</t>
  </si>
  <si>
    <t>ITR 7881598</t>
  </si>
  <si>
    <t>BM 1252 K</t>
  </si>
  <si>
    <t>MHFXW42G7E2300083</t>
  </si>
  <si>
    <t>ITR 7897417</t>
  </si>
  <si>
    <t>BM 1241 K</t>
  </si>
  <si>
    <t>MHFXW42G4E2301093</t>
  </si>
  <si>
    <t>ITR 7910127</t>
  </si>
  <si>
    <t>BM 1244 K</t>
  </si>
  <si>
    <t>MHFXW42G7E2300424</t>
  </si>
  <si>
    <t>ITR 790566474D</t>
  </si>
  <si>
    <t>BM 1249 K</t>
  </si>
  <si>
    <t>TOYOTA LAND CRUISER PRADO</t>
  </si>
  <si>
    <t>2.5</t>
  </si>
  <si>
    <t>TJR150-0040075</t>
  </si>
  <si>
    <t>2TR1399431</t>
  </si>
  <si>
    <t>BM 2 K</t>
  </si>
  <si>
    <t>PAJERO SPORT 2.3 E GLS</t>
  </si>
  <si>
    <t>MMBGNKG40ED025708</t>
  </si>
  <si>
    <t>4D56UCFJ1339</t>
  </si>
  <si>
    <t>BM 7 K</t>
  </si>
  <si>
    <t>MMBGNKG40ED025658</t>
  </si>
  <si>
    <t>4D56UCFJ0779</t>
  </si>
  <si>
    <t>BM 8 K</t>
  </si>
  <si>
    <t>TRUK SAMPAH</t>
  </si>
  <si>
    <t>MITSUBISHI/COLT DIESEL FE 74 HDV</t>
  </si>
  <si>
    <t>MHMFE74P5EK130935</t>
  </si>
  <si>
    <t>4D34T-K83817</t>
  </si>
  <si>
    <t>BM 8108 K</t>
  </si>
  <si>
    <t>TOYOTA HILUX SC</t>
  </si>
  <si>
    <t>MR0AW1265E0045060</t>
  </si>
  <si>
    <t>ITR 7780988</t>
  </si>
  <si>
    <t>BM 8102 K</t>
  </si>
  <si>
    <t>MR9AW12G1E0045041</t>
  </si>
  <si>
    <t>ITR 7781008</t>
  </si>
  <si>
    <t>BM 8101 K</t>
  </si>
  <si>
    <t>MR0AW12G0E0044561</t>
  </si>
  <si>
    <t>ITR 7758041</t>
  </si>
  <si>
    <t>BM 8099 K</t>
  </si>
  <si>
    <t>TOYOTA HILUX DC E M/T</t>
  </si>
  <si>
    <t>MR0FR226E0779335</t>
  </si>
  <si>
    <t>2KDS363045</t>
  </si>
  <si>
    <t>BM 8098 K</t>
  </si>
  <si>
    <t>TOYOTA HILUX 2.5 G DC (4X4) M/T</t>
  </si>
  <si>
    <t>MR0FR22G1E0785756</t>
  </si>
  <si>
    <t>2KDU615814</t>
  </si>
  <si>
    <t>BM 8103 K</t>
  </si>
  <si>
    <t>MRFR22G0E0786929</t>
  </si>
  <si>
    <t>2KDS422069</t>
  </si>
  <si>
    <t>BM 8104 K</t>
  </si>
  <si>
    <t>MR0FR22G4E0785749</t>
  </si>
  <si>
    <t>2KDU615987</t>
  </si>
  <si>
    <t>BM 8105 K</t>
  </si>
  <si>
    <t>MR0FR22G6E0785672</t>
  </si>
  <si>
    <t>2KDU614431</t>
  </si>
  <si>
    <t>BM 8106 K</t>
  </si>
  <si>
    <t>MR0FR22G6E0785686</t>
  </si>
  <si>
    <t>2KDU614630</t>
  </si>
  <si>
    <t>BM 8107 K</t>
  </si>
  <si>
    <t>MOBIL AMBULANCE</t>
  </si>
  <si>
    <t>FORD RANGER SC 2.2L 4X4 MT</t>
  </si>
  <si>
    <t>MNBDMBF20EW294597</t>
  </si>
  <si>
    <t>P4AT1199758</t>
  </si>
  <si>
    <t>MNBDMBF20EW294759</t>
  </si>
  <si>
    <t>P4AT1199594</t>
  </si>
  <si>
    <t>BM 7006 K</t>
  </si>
  <si>
    <t>MNBDMBF20EW287025</t>
  </si>
  <si>
    <t>P4AT1194926</t>
  </si>
  <si>
    <t>BM 7008 K</t>
  </si>
  <si>
    <t>MNBDMBF20EW291590</t>
  </si>
  <si>
    <t>P4AT1197824</t>
  </si>
  <si>
    <t>BM 7009 K</t>
  </si>
  <si>
    <t>MNBDMBF20EW293505</t>
  </si>
  <si>
    <t>P4AT1199106</t>
  </si>
  <si>
    <t>BM 7010 K</t>
  </si>
  <si>
    <t>MNBDMBF20EW294147</t>
  </si>
  <si>
    <t>P4AT1199652</t>
  </si>
  <si>
    <t>BM 7011 K</t>
  </si>
  <si>
    <t>MNBDMBF20EW294495</t>
  </si>
  <si>
    <t>P4AT1199503</t>
  </si>
  <si>
    <t>BM 7012 K</t>
  </si>
  <si>
    <t>MNBDMBF20EW287434</t>
  </si>
  <si>
    <t>P4AT1195118</t>
  </si>
  <si>
    <t>BM 7013 K</t>
  </si>
  <si>
    <t>MNBDMBF20EW294121</t>
  </si>
  <si>
    <t>P4AT1199578</t>
  </si>
  <si>
    <t>BM 7014 K</t>
  </si>
  <si>
    <t>MNBDMBF20EW287221</t>
  </si>
  <si>
    <t>P4AT1195065</t>
  </si>
  <si>
    <t>BM 7015 K</t>
  </si>
  <si>
    <t>MNBDMBF20EW287569</t>
  </si>
  <si>
    <t>P4AT1195244</t>
  </si>
  <si>
    <t>BM 7016 K</t>
  </si>
  <si>
    <t>MNBDMBF20EW291657</t>
  </si>
  <si>
    <t>P4AT1197079</t>
  </si>
  <si>
    <t>BM 7017 K</t>
  </si>
  <si>
    <t>MNBDMBF20EW293888</t>
  </si>
  <si>
    <t>P4AT1199425</t>
  </si>
  <si>
    <t>BM 7018 K</t>
  </si>
  <si>
    <t>KAWASAKI/ TRAIL LX150C (KLX 150S)</t>
  </si>
  <si>
    <t>MH4LX150CEJP15776</t>
  </si>
  <si>
    <t>LX150CEPH9358</t>
  </si>
  <si>
    <t>BM 3268 K</t>
  </si>
  <si>
    <t>MH4LX150CEJP15860</t>
  </si>
  <si>
    <t>LX150CEPH9488</t>
  </si>
  <si>
    <t>BM 3269 K</t>
  </si>
  <si>
    <t>MH4LX150CEJP15868</t>
  </si>
  <si>
    <t>LX150CEPH9327</t>
  </si>
  <si>
    <t>BM 3270 K</t>
  </si>
  <si>
    <t>MH4LX150CEJP15877</t>
  </si>
  <si>
    <t>LX150CEPH9354</t>
  </si>
  <si>
    <t>BM 3271 K</t>
  </si>
  <si>
    <t>FORTUNER-V A/T 4 X 4 BENSIN NEW</t>
  </si>
  <si>
    <t>MHFYX59G6F8076834</t>
  </si>
  <si>
    <t>2TR-8853090</t>
  </si>
  <si>
    <t>BM 1259 K</t>
  </si>
  <si>
    <t>MHFYX59G5F8076243</t>
  </si>
  <si>
    <t>2TR-8839818</t>
  </si>
  <si>
    <t>BM 1260 K</t>
  </si>
  <si>
    <t>MHFYX59G6F8077515</t>
  </si>
  <si>
    <t>2TR-8863220</t>
  </si>
  <si>
    <t>BM 1261 K</t>
  </si>
  <si>
    <t>CR-V RM3 2WD 2.4 AT</t>
  </si>
  <si>
    <t>MHRRM385OFJ500879</t>
  </si>
  <si>
    <t>K24Z9-9462231</t>
  </si>
  <si>
    <t>BM 1258 K</t>
  </si>
  <si>
    <t>MHRRM385OFJ500880</t>
  </si>
  <si>
    <t>K24Z9-9462168</t>
  </si>
  <si>
    <t>BM 1256 K</t>
  </si>
  <si>
    <t>MHRRM3850FJ500929</t>
  </si>
  <si>
    <t>K24Z9-9462236</t>
  </si>
  <si>
    <t>BM 1257 K</t>
  </si>
  <si>
    <t>02.03.01.03.02</t>
  </si>
  <si>
    <t>TOYOTA NEW HILUX PICK UP STD M/T DIESEL</t>
  </si>
  <si>
    <t>MROAS12G9F0016500</t>
  </si>
  <si>
    <t>L065614570</t>
  </si>
  <si>
    <t>BM 8109 K</t>
  </si>
  <si>
    <t>Ford Ambulance SC BASE 2.2L 4 X 4 MT</t>
  </si>
  <si>
    <t>MNBDMB20FW405802</t>
  </si>
  <si>
    <t>P4AT2006018</t>
  </si>
  <si>
    <t>BM 7020 K</t>
  </si>
  <si>
    <t>HONDA/SEPEDA MOTOR SOLO</t>
  </si>
  <si>
    <t>MH1KF1112FK229260</t>
  </si>
  <si>
    <t>KF11E-1236413</t>
  </si>
  <si>
    <t>BM 3272 K</t>
  </si>
  <si>
    <t xml:space="preserve">HONDA / MEGA PRO CW </t>
  </si>
  <si>
    <t>KC6111FKO40878</t>
  </si>
  <si>
    <t>KC61E1040875</t>
  </si>
  <si>
    <t>BM 3289 K</t>
  </si>
  <si>
    <t>KC6119FKO40918</t>
  </si>
  <si>
    <t>KC61E1040900</t>
  </si>
  <si>
    <t>BM 3282 K</t>
  </si>
  <si>
    <t>KC6113FKO40896</t>
  </si>
  <si>
    <t>KC61E1040859</t>
  </si>
  <si>
    <t>BM 3277 K</t>
  </si>
  <si>
    <t>KC6119FKO40885</t>
  </si>
  <si>
    <t>KC61E1040855</t>
  </si>
  <si>
    <t>BM 3286 K</t>
  </si>
  <si>
    <t>KC6111FKO40870</t>
  </si>
  <si>
    <t>KC61E1040856</t>
  </si>
  <si>
    <t>BM 3276 K</t>
  </si>
  <si>
    <t>KC611XFKO40877</t>
  </si>
  <si>
    <t>KC61E1040878</t>
  </si>
  <si>
    <t>BM 3281 K</t>
  </si>
  <si>
    <t>KC611XPKO40863</t>
  </si>
  <si>
    <t>KC61E1040872</t>
  </si>
  <si>
    <t>BM 3280 K</t>
  </si>
  <si>
    <t>KC6111FKO40895</t>
  </si>
  <si>
    <t>KC61E1040852</t>
  </si>
  <si>
    <t>BM 3287 K</t>
  </si>
  <si>
    <t>KC6116FKO40942</t>
  </si>
  <si>
    <t>KC61E1040928</t>
  </si>
  <si>
    <t>BM 3284 K</t>
  </si>
  <si>
    <t>KC6119FKO4854</t>
  </si>
  <si>
    <t>KC61E1040864</t>
  </si>
  <si>
    <t>KC611XFK040944</t>
  </si>
  <si>
    <t>KC61E1040929</t>
  </si>
  <si>
    <t>BM 3285 K</t>
  </si>
  <si>
    <t>KC6118FK040943</t>
  </si>
  <si>
    <t>KC61E1040917</t>
  </si>
  <si>
    <t>BM 3283 K</t>
  </si>
  <si>
    <t>KC6111FK040766</t>
  </si>
  <si>
    <t>KC61E1040778</t>
  </si>
  <si>
    <t>BM 3290 K</t>
  </si>
  <si>
    <t>KC6110FK040869</t>
  </si>
  <si>
    <t>KC61E1040849</t>
  </si>
  <si>
    <t>BM 3288 K</t>
  </si>
  <si>
    <t>KC6118FK040859</t>
  </si>
  <si>
    <t>KC61E1040868</t>
  </si>
  <si>
    <t>BM 3279 K</t>
  </si>
  <si>
    <t>Avanza New . 3 E M/T</t>
  </si>
  <si>
    <t>MHKM5EA2JFJ001649</t>
  </si>
  <si>
    <t>1NRF018738</t>
  </si>
  <si>
    <t>BM 1310 K</t>
  </si>
  <si>
    <t>MHKM5EA2JFJ003902</t>
  </si>
  <si>
    <t>1NRF040677</t>
  </si>
  <si>
    <t>BM 1280 K</t>
  </si>
  <si>
    <t>MHKM5EA2JFJ000534</t>
  </si>
  <si>
    <t>1NRF018120</t>
  </si>
  <si>
    <t>BM 1262 K</t>
  </si>
  <si>
    <t>MHKM5EA2JFJ003920</t>
  </si>
  <si>
    <t>1NRF040977</t>
  </si>
  <si>
    <t>BM 1281 K</t>
  </si>
  <si>
    <t>MHKM5EA2JFJ003851</t>
  </si>
  <si>
    <t>1NRF040192</t>
  </si>
  <si>
    <t>BM 1266 K</t>
  </si>
  <si>
    <t>MHKM5EA2JFJ002240</t>
  </si>
  <si>
    <t>1NRF025498</t>
  </si>
  <si>
    <t>BM 1278 K</t>
  </si>
  <si>
    <t>NEW AVANZA 1.3 E M/T</t>
  </si>
  <si>
    <t>MHKM5EA2JFJ004008</t>
  </si>
  <si>
    <t>1NRF041905</t>
  </si>
  <si>
    <t>BM 1283 K</t>
  </si>
  <si>
    <t>MHKM5EA2JFJ003651</t>
  </si>
  <si>
    <t>1NRF038190</t>
  </si>
  <si>
    <t>BM 1290 K</t>
  </si>
  <si>
    <t>MHKM5EA2JFJ001565</t>
  </si>
  <si>
    <t>1NRF017938</t>
  </si>
  <si>
    <t>BM 1265 K</t>
  </si>
  <si>
    <t>MHKM5EA2JFJ002114</t>
  </si>
  <si>
    <t>1NRF024374</t>
  </si>
  <si>
    <t>BM 1277 K</t>
  </si>
  <si>
    <t>TOYOTA AVANZA BA33J</t>
  </si>
  <si>
    <t>MHFM1BA3J6K020216</t>
  </si>
  <si>
    <t>DB84798</t>
  </si>
  <si>
    <t>BM 1118 K</t>
  </si>
  <si>
    <t>MHKM5EA2JFJ004174</t>
  </si>
  <si>
    <t>1NRF043227</t>
  </si>
  <si>
    <t>BM 1295 K</t>
  </si>
  <si>
    <t>MHKM5EA2JFJ004231</t>
  </si>
  <si>
    <t>1NRF040723</t>
  </si>
  <si>
    <t>BM 1296 K</t>
  </si>
  <si>
    <t>MHKM5EA2JFJ004547</t>
  </si>
  <si>
    <t>1NRF046342</t>
  </si>
  <si>
    <t>BM 1299 K</t>
  </si>
  <si>
    <t>MHKM5EA2JFJ004264</t>
  </si>
  <si>
    <t>1NRF044076</t>
  </si>
  <si>
    <t>BM 1309 K</t>
  </si>
  <si>
    <t>MHKM5EA2JFJ004633</t>
  </si>
  <si>
    <t>1NRF047079</t>
  </si>
  <si>
    <t>BM 1301 K</t>
  </si>
  <si>
    <t>MHKM5EA2JFJ004607</t>
  </si>
  <si>
    <t>1NRF046825</t>
  </si>
  <si>
    <t>BM 1302 K</t>
  </si>
  <si>
    <t>MHKM5EA2JFJ004112</t>
  </si>
  <si>
    <t>1NRF042672</t>
  </si>
  <si>
    <t>BM 1293 K</t>
  </si>
  <si>
    <t>MHKM5EA2JFJ004234</t>
  </si>
  <si>
    <t>1NRF043729</t>
  </si>
  <si>
    <t>BM 1292 K</t>
  </si>
  <si>
    <t>MHKM5EA2JFJ004520</t>
  </si>
  <si>
    <t>1NRF046062</t>
  </si>
  <si>
    <t>BM 1303 K</t>
  </si>
  <si>
    <t>MHKM5EA2JFJ004101</t>
  </si>
  <si>
    <t>1NRF042599</t>
  </si>
  <si>
    <t>BM 1294 K</t>
  </si>
  <si>
    <t>MHKM5EA2JFJ004318</t>
  </si>
  <si>
    <t>1NRF044390</t>
  </si>
  <si>
    <t>BM 1287 K</t>
  </si>
  <si>
    <t>MHKM5EA2JFJ004393</t>
  </si>
  <si>
    <t>1NRF045063</t>
  </si>
  <si>
    <t>BM 1298 K</t>
  </si>
  <si>
    <t>MHKM5EA2JFJ004718</t>
  </si>
  <si>
    <t>1NRF047701</t>
  </si>
  <si>
    <t>BM 1307 K</t>
  </si>
  <si>
    <t>MHKM5EA2JFJ004336</t>
  </si>
  <si>
    <t>1NRF044486</t>
  </si>
  <si>
    <t>BM 1288 K</t>
  </si>
  <si>
    <t>MHKM5EA2JFJ004467</t>
  </si>
  <si>
    <t>1NRF037008</t>
  </si>
  <si>
    <t>BM 1291 K</t>
  </si>
  <si>
    <t>AVANZA - NEW 1.3 E M/T</t>
  </si>
  <si>
    <t>MHKM5EA2JFJ003942</t>
  </si>
  <si>
    <t>1NRF040884</t>
  </si>
  <si>
    <t>BM 1272 K</t>
  </si>
  <si>
    <t>MHKM5EA2JFJ004163</t>
  </si>
  <si>
    <t>1NRF042965</t>
  </si>
  <si>
    <t>MHKM5EA2JFJ003773</t>
  </si>
  <si>
    <t>1NRF039408</t>
  </si>
  <si>
    <t>BM 1312 K</t>
  </si>
  <si>
    <t>MHKM5EA2JFJ000936</t>
  </si>
  <si>
    <t>1NRF041779</t>
  </si>
  <si>
    <t>BM 1268 K</t>
  </si>
  <si>
    <t>MHKM5EA2JFJ001862</t>
  </si>
  <si>
    <t>1NRF021102</t>
  </si>
  <si>
    <t>BM 1315 K</t>
  </si>
  <si>
    <t>MHKM5EA2JFJ001753</t>
  </si>
  <si>
    <t>1NRF020070</t>
  </si>
  <si>
    <t>BM 1314 K</t>
  </si>
  <si>
    <t>MHKM5EA2JFJ001395</t>
  </si>
  <si>
    <t>1NRF016030</t>
  </si>
  <si>
    <t>BM 1304 K</t>
  </si>
  <si>
    <t>MHKM5EA2JFJ001463</t>
  </si>
  <si>
    <t>1NRF016704</t>
  </si>
  <si>
    <t>BM 1305 K</t>
  </si>
  <si>
    <t>MHKM5EA2JFJ003563</t>
  </si>
  <si>
    <t>1NRF037539</t>
  </si>
  <si>
    <t>BM 1279 K</t>
  </si>
  <si>
    <t>MHKM5EA2JFJ003887</t>
  </si>
  <si>
    <t>1NRF040666</t>
  </si>
  <si>
    <t>BM 1271 K</t>
  </si>
  <si>
    <t>MHKM5EA2JFK000919</t>
  </si>
  <si>
    <t>1NRF040547</t>
  </si>
  <si>
    <t>BM 1269 K</t>
  </si>
  <si>
    <t>MHKM5EA2JFJ004038</t>
  </si>
  <si>
    <t>1NRF041777</t>
  </si>
  <si>
    <t>BM 1274 K</t>
  </si>
  <si>
    <t>MHKM5EA2JFJ001524</t>
  </si>
  <si>
    <t>1NRF017586</t>
  </si>
  <si>
    <t>BM 1286 K</t>
  </si>
  <si>
    <t>MHKM5EA2JFJ003840</t>
  </si>
  <si>
    <t>1NRF040056</t>
  </si>
  <si>
    <t>BM 1311 K</t>
  </si>
  <si>
    <t>MHKM5EA2JFJ001793</t>
  </si>
  <si>
    <t>1NRF020330</t>
  </si>
  <si>
    <t>BM 1267 K</t>
  </si>
  <si>
    <t>MHKM5EA2JFJ001597</t>
  </si>
  <si>
    <t>1NRF018208</t>
  </si>
  <si>
    <t>BM 1285 K</t>
  </si>
  <si>
    <t>MHKM5EA2JFK000546</t>
  </si>
  <si>
    <t>1NRF018572</t>
  </si>
  <si>
    <t>BM 1313 K</t>
  </si>
  <si>
    <t>MHKM5EA2JFJ004093</t>
  </si>
  <si>
    <t>1NRF042487</t>
  </si>
  <si>
    <t>BM 1275 K</t>
  </si>
  <si>
    <t>MHKM5EA2JFJ001631</t>
  </si>
  <si>
    <t>1NRF018171</t>
  </si>
  <si>
    <t>BM 1284 K</t>
  </si>
  <si>
    <t>MHKM5EA2JFJ001155</t>
  </si>
  <si>
    <t>1NRF021843</t>
  </si>
  <si>
    <t>BM 1264 K</t>
  </si>
  <si>
    <t>MHKM5EA2JFJ002435</t>
  </si>
  <si>
    <t>1NRF027338</t>
  </si>
  <si>
    <t>BM 1263 K</t>
  </si>
  <si>
    <t>MHKM5EA2JFJ003988</t>
  </si>
  <si>
    <t>1NRF041709</t>
  </si>
  <si>
    <t>BM 1308 K</t>
  </si>
  <si>
    <t>MHKM5EA2JFJ004450</t>
  </si>
  <si>
    <t>1NRF045560</t>
  </si>
  <si>
    <t>BM 1297 K</t>
  </si>
  <si>
    <t>MHKM5EA2JFJ003998</t>
  </si>
  <si>
    <t>1NRF028728</t>
  </si>
  <si>
    <t>BM 1282 K</t>
  </si>
  <si>
    <t>MHKM5EA2JFJ004669</t>
  </si>
  <si>
    <t>1NRF047417</t>
  </si>
  <si>
    <t>BM 1306 K</t>
  </si>
  <si>
    <t>KENDERAAN DINAS / OPERASIONAL SETWAN DOUBLE CABIN</t>
  </si>
  <si>
    <t>TOYOTA HILUX</t>
  </si>
  <si>
    <t>NS5000 SINGLE CABIN</t>
  </si>
  <si>
    <t>TOYOTA HARIER</t>
  </si>
  <si>
    <t xml:space="preserve">BM </t>
  </si>
  <si>
    <t>MITSUBISHI PAJERO SPORT 2.4 L DAKAR ULTIMMATE</t>
  </si>
  <si>
    <t>02.04.01.01.310</t>
  </si>
  <si>
    <t>MESIN GENSET</t>
  </si>
  <si>
    <t>GENSET</t>
  </si>
  <si>
    <t>MEJA KEPALA BAGIAN</t>
  </si>
  <si>
    <t>TEMPAHAN</t>
  </si>
  <si>
    <t>INDACHI</t>
  </si>
  <si>
    <t>KURSI KEPALA BAGIAN</t>
  </si>
  <si>
    <t>02.06.03.05.02</t>
  </si>
  <si>
    <t>02.06.03.03.06</t>
  </si>
  <si>
    <t>BENQ</t>
  </si>
  <si>
    <t>02.06.02.01.18</t>
  </si>
  <si>
    <t>MEJA SOFA</t>
  </si>
  <si>
    <t>LUMBA-LUMBA</t>
  </si>
  <si>
    <t>02.06.04.01.02</t>
  </si>
  <si>
    <t>MEJA KERJA WAKIL BUPATI</t>
  </si>
  <si>
    <t>02.06.03.04.08</t>
  </si>
  <si>
    <t>02.06.01.01.04</t>
  </si>
  <si>
    <t>02.06.02.06.18</t>
  </si>
  <si>
    <t>SKY</t>
  </si>
  <si>
    <t>LQ</t>
  </si>
  <si>
    <t>LAP TOP</t>
  </si>
  <si>
    <t>SIMBADDA</t>
  </si>
  <si>
    <t>MEJA 1 BIRO</t>
  </si>
  <si>
    <t>02.06.04.03.01</t>
  </si>
  <si>
    <t>KURSI BUPATI</t>
  </si>
  <si>
    <t>BOXER DELUXE FAN</t>
  </si>
  <si>
    <t>KOMPUTER / MONITOR</t>
  </si>
  <si>
    <t>DIGITAL QUIT SWITCHER</t>
  </si>
  <si>
    <t>02.06.02.05.07</t>
  </si>
  <si>
    <t>SERBUK PRESS + STAINLESS</t>
  </si>
  <si>
    <t>KURSI MAKAN</t>
  </si>
  <si>
    <t>02.06.04.07.05</t>
  </si>
  <si>
    <t>POWER PRO</t>
  </si>
  <si>
    <t>02.06.04.07.07</t>
  </si>
  <si>
    <t>LEMARI BUFFET</t>
  </si>
  <si>
    <t>TANGKI AIR</t>
  </si>
  <si>
    <t>FIBERGLASS</t>
  </si>
  <si>
    <t>KENIKA</t>
  </si>
  <si>
    <t>02.06.02.06.07</t>
  </si>
  <si>
    <t>LOUDSPEKER</t>
  </si>
  <si>
    <t>MESIN TIK MANUAL</t>
  </si>
  <si>
    <t>MEJA KACAB</t>
  </si>
  <si>
    <t>VIDEO SHOOTING</t>
  </si>
  <si>
    <t>OLIMPUS</t>
  </si>
  <si>
    <t>02.06.02.06.22</t>
  </si>
  <si>
    <t>CAMERA FILM</t>
  </si>
  <si>
    <t>NIKON</t>
  </si>
  <si>
    <t>NEXUS</t>
  </si>
  <si>
    <t>EPSON LQ- 2180</t>
  </si>
  <si>
    <t>CHUBB</t>
  </si>
  <si>
    <t>ALUMINIUM</t>
  </si>
  <si>
    <t>02.06.01.05.28</t>
  </si>
  <si>
    <t>INFOKUS</t>
  </si>
  <si>
    <t>MEJA KASUBAG</t>
  </si>
  <si>
    <t>SLIDE PROYEKTOR</t>
  </si>
  <si>
    <t>02.06.01.00.00</t>
  </si>
  <si>
    <t>CHUBBSATES</t>
  </si>
  <si>
    <t>NOVIN</t>
  </si>
  <si>
    <t>KURSI STAF</t>
  </si>
  <si>
    <t>SPEAKER COMPUTER</t>
  </si>
  <si>
    <t>CINTECH</t>
  </si>
  <si>
    <t>02.06.02.07.01</t>
  </si>
  <si>
    <t>FIRE EXTINGUISHER</t>
  </si>
  <si>
    <t>YAMATO</t>
  </si>
  <si>
    <t>02.06.03.06.01</t>
  </si>
  <si>
    <t>SERVER</t>
  </si>
  <si>
    <t>D-LINK</t>
  </si>
  <si>
    <t>SUPERPOWER</t>
  </si>
  <si>
    <t>02.06.04.07.08</t>
  </si>
  <si>
    <t>02.06.01.05.07</t>
  </si>
  <si>
    <t>MADING</t>
  </si>
  <si>
    <t>02.06.01.05.17</t>
  </si>
  <si>
    <t>MESIN ABSEN</t>
  </si>
  <si>
    <t>NITGEN</t>
  </si>
  <si>
    <t>SAKANA</t>
  </si>
  <si>
    <t>CCTV</t>
  </si>
  <si>
    <t>POWER UP</t>
  </si>
  <si>
    <t>02.06.02.06.12</t>
  </si>
  <si>
    <t>LINK 3 COM</t>
  </si>
  <si>
    <t>FAX MODEM</t>
  </si>
  <si>
    <t>INTEGRAL</t>
  </si>
  <si>
    <t>BOSCH</t>
  </si>
  <si>
    <t>CHARLIE</t>
  </si>
  <si>
    <t>02.06.04.01.01</t>
  </si>
  <si>
    <t>MEJA KERJA BUPATI</t>
  </si>
  <si>
    <t>KURSI KERJA BUPATI</t>
  </si>
  <si>
    <t>02.06.04.05.08</t>
  </si>
  <si>
    <t>BUFFET BIASA</t>
  </si>
  <si>
    <t>PAPAN TULIS ELECKTRIK</t>
  </si>
  <si>
    <t>EBONIT + BESI PLAT</t>
  </si>
  <si>
    <t>02.06.02.06.16</t>
  </si>
  <si>
    <t>MIC TABLE</t>
  </si>
  <si>
    <t>ROXLAND</t>
  </si>
  <si>
    <t>02.06.02.01.09</t>
  </si>
  <si>
    <t>GOLDEN STAR</t>
  </si>
  <si>
    <t>TEAC</t>
  </si>
  <si>
    <t>WIRELLESS</t>
  </si>
  <si>
    <t>02.06.02.06.40</t>
  </si>
  <si>
    <t>FRONLINE</t>
  </si>
  <si>
    <t>BESI + KACA</t>
  </si>
  <si>
    <t>LUX</t>
  </si>
  <si>
    <t>DELA</t>
  </si>
  <si>
    <t>PENSTABIL TEGANGAN LISTRIK</t>
  </si>
  <si>
    <t>DEKA</t>
  </si>
  <si>
    <t>02.06.04.01.09</t>
  </si>
  <si>
    <t>MEJA KASIR</t>
  </si>
  <si>
    <t>BRILIANT</t>
  </si>
  <si>
    <t>KURSI RAPAT</t>
  </si>
  <si>
    <t>VIKKO</t>
  </si>
  <si>
    <t>EP</t>
  </si>
  <si>
    <t>ANJUNGAN INFORMASI</t>
  </si>
  <si>
    <t>Canon/ MX700</t>
  </si>
  <si>
    <t>Plastik Campuran</t>
  </si>
  <si>
    <t>Elektrik Board</t>
  </si>
  <si>
    <t>Plain paper</t>
  </si>
  <si>
    <t>900 x 1.400 mm</t>
  </si>
  <si>
    <t>AC WISMA PEMKAB. KS DI PEKANBARU</t>
  </si>
  <si>
    <t>Almari WISMA PEMKAB. KS DI PEKANBARU</t>
  </si>
  <si>
    <t>Mesin Tik</t>
  </si>
  <si>
    <t>Elektrik Board (Ruangan Rapat Multi Media)</t>
  </si>
  <si>
    <t>Alamari Arsip Kayu (TAMBAHAN) (SETDA)</t>
  </si>
  <si>
    <t>meja kerja</t>
  </si>
  <si>
    <t>02.06.02.01.12</t>
  </si>
  <si>
    <t>meja makan</t>
  </si>
  <si>
    <t>kursi kerja</t>
  </si>
  <si>
    <t>Kursi Makan Kamar VIP</t>
  </si>
  <si>
    <t>tempat tidur</t>
  </si>
  <si>
    <t>sofa</t>
  </si>
  <si>
    <t>02.06.01.04.03</t>
  </si>
  <si>
    <t>Rak Arsip (Ruang Operator dan Arsip Data)</t>
  </si>
  <si>
    <t>Meja Tamu (WISMA PEMKAB KS DIPEKANBARU )</t>
  </si>
  <si>
    <t>02.06.02.01.19</t>
  </si>
  <si>
    <t>Meja Hias</t>
  </si>
  <si>
    <t>Kayu/Kaca</t>
  </si>
  <si>
    <t>Fiber</t>
  </si>
  <si>
    <t>Mesin / Kartu Absensi</t>
  </si>
  <si>
    <t>Peralatan Kebersihan</t>
  </si>
  <si>
    <t>Kayu/Busa</t>
  </si>
  <si>
    <t>Server</t>
  </si>
  <si>
    <t>Personal Komputer</t>
  </si>
  <si>
    <t>Lap Top</t>
  </si>
  <si>
    <t xml:space="preserve"> Printer Laser</t>
  </si>
  <si>
    <t>Pengadaan Almari</t>
  </si>
  <si>
    <t>02.06.02.00.00</t>
  </si>
  <si>
    <t>IBM SystemX3400</t>
  </si>
  <si>
    <t xml:space="preserve"> mesin Potocopy</t>
  </si>
  <si>
    <t>Lap Top (Note Book) (TAMBAHAN)</t>
  </si>
  <si>
    <t xml:space="preserve"> Printer Laser Jet</t>
  </si>
  <si>
    <t>Personal Komputer (Kantor Lurah Sei. Jering)</t>
  </si>
  <si>
    <t>001 - 016</t>
  </si>
  <si>
    <t>Lap Top (Untuk Bagian Umum Setda)</t>
  </si>
  <si>
    <t>Printer LQ-2180 (SETDA BAGIAN KEUANGAN)</t>
  </si>
  <si>
    <t>mebeulair</t>
  </si>
  <si>
    <t>Meja Rapat (Uk. 120 x 60 x 75 cm)</t>
  </si>
  <si>
    <t>Kursi Kerja Lurah</t>
  </si>
  <si>
    <t>Kursi Rapat</t>
  </si>
  <si>
    <t>Lemari Besi Brankas Sekretariat Daerah</t>
  </si>
  <si>
    <t>Filing Kabinet 4 Laci ( Kantor Lurah Sei. Jering)</t>
  </si>
  <si>
    <t>Podium Mini (Kantor Bupati + 12 Kecamatan)</t>
  </si>
  <si>
    <t>Stabilizer 100 KVA Kantor Bupati</t>
  </si>
  <si>
    <t>Peredam Suara, Penyekat Ruangan, Akustik Gedung Abd. Rauf dan Multi Media</t>
  </si>
  <si>
    <t>Perlengkapan Rumah Jabatan / Dinas</t>
  </si>
  <si>
    <t>Baliho &amp; Kontruksi</t>
  </si>
  <si>
    <t>Mesin tik</t>
  </si>
  <si>
    <t>Lemari perpustakaan kantor</t>
  </si>
  <si>
    <t>02.06.03.05.10</t>
  </si>
  <si>
    <t>Peralatan Komputer</t>
  </si>
  <si>
    <t>Juicer</t>
  </si>
  <si>
    <t>02.06.02.01.46</t>
  </si>
  <si>
    <t>Tikar Sholat</t>
  </si>
  <si>
    <t>Nissan</t>
  </si>
  <si>
    <t>Karpet Ukuran 240 x 340 cm</t>
  </si>
  <si>
    <t>Toyota</t>
  </si>
  <si>
    <t>Vakum Cleaner</t>
  </si>
  <si>
    <t>02.06.02.05.05</t>
  </si>
  <si>
    <t>Lemari Rak Piring</t>
  </si>
  <si>
    <t>Mesin Elektrik Generating Set Kantor Kantor Bupati +Instalasi ( 200 KVA)</t>
  </si>
  <si>
    <t xml:space="preserve"> ALMARI KANTOR DINAS BARU</t>
  </si>
  <si>
    <t>b. ALMARI KANTOR SATPOL PP (UNIT BARU)</t>
  </si>
  <si>
    <t>FILING KABINET KANTOR DINAS BARU</t>
  </si>
  <si>
    <t>b. FILING KABINET KANTOR SATPOL PP (UNIT BARU)</t>
  </si>
  <si>
    <t>02.06.01.05.40</t>
  </si>
  <si>
    <t>a. KANTOR CAMAT SINGINGI, KT. HILIR &amp; CERENTI</t>
  </si>
  <si>
    <t>Meja Kerja Set Ess. III Lengkap</t>
  </si>
  <si>
    <t>MEJA &amp; KURSI KERJA Desa di Kec. Kuantan Tengah ( 26 Desa )</t>
  </si>
  <si>
    <t>MEJA &amp; KURSI KERJA Desa di Kec. Hulu Kuantan ( 12 Desa )</t>
  </si>
  <si>
    <t>MEJA &amp; KURSI KERJA Desa di Kec. Kuantan Mudik ( 30 Desa)</t>
  </si>
  <si>
    <t>MEJA &amp; KURSI KERJA Desa di Kec. Singingi Hilir ( 12 Desa )</t>
  </si>
  <si>
    <t>MEJA &amp; KURSI KERJA Desa di Kec. Benai ( 26 Desa )</t>
  </si>
  <si>
    <t>MEJA &amp; KURSI KERJA Desa di Kec. Pangean ( 14 Desa )</t>
  </si>
  <si>
    <t>MEJA &amp; KURSI KERJA Desa di Kec. Kuantan Hilir ( 28 Desa )</t>
  </si>
  <si>
    <t>MEJA &amp; KURSI KERJA Desa di Kec. Logas Tanah Darat ( 13 Desa )</t>
  </si>
  <si>
    <t>d. MEJA KERJA KANTOR DINAS BARU</t>
  </si>
  <si>
    <t>e. MEJA KERJA KANTOR SATPOL PP (UNIT BARU)</t>
  </si>
  <si>
    <t>MEJA DAN KURSI RAPAT Gedung Serbaguna Kec. Singingi &amp; Singingi Hilir</t>
  </si>
  <si>
    <t>MEJA DAN KURSI RAPAT Gedung Serbaguna Kec. Benai &amp; Logas Tanah Darat</t>
  </si>
  <si>
    <t>MEJA DAN KURSI RAPAT Gedung Serbaguna Kec. Kuantan Hilir &amp; Cerenti</t>
  </si>
  <si>
    <t>MEJA DAN KURSI RAPAT Gedung Serbaguna Kuantan Tengah (Sentajo)</t>
  </si>
  <si>
    <t>b. KURSI KERJA KANTOR PEMERINTAH KAB. KS</t>
  </si>
  <si>
    <t>c. KURSI KERJA KANTOR DINAS BARU</t>
  </si>
  <si>
    <t>d. KURSI KERJA KANTOR SATPOL PP (UNIT BARU)</t>
  </si>
  <si>
    <t>02.06.02.01.34</t>
  </si>
  <si>
    <t>KURSI LIPAT Gedung Serbaguna Kec. Kuantan Tengah (Sentajo)</t>
  </si>
  <si>
    <t>KURSI LIPAT Gedung Serbaguna Kec. Singingi Hilir</t>
  </si>
  <si>
    <t>KURSI LIPAT Gedung Serbaguna Kec. Singingi</t>
  </si>
  <si>
    <t>KURSI LIPAT Gedung Serbaguna Kec. Benai</t>
  </si>
  <si>
    <t>KURSI LIPAT Gedung Serbaguna Kec. Logas Tanah Darat</t>
  </si>
  <si>
    <t>KURSI LIPAT Gedung Serbaguna Kec. Kuantan Hilir</t>
  </si>
  <si>
    <t>KURSI LIPAT Gedung Serbaguna Kec. Cerenti</t>
  </si>
  <si>
    <t>b. Kursi Lipat Untuk Kegiatan Pemda</t>
  </si>
  <si>
    <t>02.06.01.01.07</t>
  </si>
  <si>
    <t xml:space="preserve"> Mesin Tik Listrik UPT Setda</t>
  </si>
  <si>
    <t>Personal Komputer Kantor Lurah Kab. Kuantan Singingi</t>
  </si>
  <si>
    <t>001 - 030</t>
  </si>
  <si>
    <t>Note Book/Laptop</t>
  </si>
  <si>
    <t>Monitor LCD</t>
  </si>
  <si>
    <t>02.06.01.02.09</t>
  </si>
  <si>
    <t>Absensi Sidik Jari untuk 4 Dinas / Badan</t>
  </si>
  <si>
    <t>Laptop/Note Book</t>
  </si>
  <si>
    <t>Komputer Video Editing</t>
  </si>
  <si>
    <t>Printer Photo Digital</t>
  </si>
  <si>
    <t>Notebook/Laptop</t>
  </si>
  <si>
    <t>Printer Laser Jet</t>
  </si>
  <si>
    <t>02.06.03.01.01</t>
  </si>
  <si>
    <t>Mainframe/Server + Rack System</t>
  </si>
  <si>
    <t>Laptop Core 2 Duo</t>
  </si>
  <si>
    <t>UPS Server</t>
  </si>
  <si>
    <t>02.06.03.03.14</t>
  </si>
  <si>
    <t>Kelengkapan Komputer (Flash disk,mou</t>
  </si>
  <si>
    <t xml:space="preserve"> Peralatan Siaran Studio TVD KS</t>
  </si>
  <si>
    <t>Flas Disk 256 MB</t>
  </si>
  <si>
    <t>Stabilizer/UPS</t>
  </si>
  <si>
    <t>Note Book</t>
  </si>
  <si>
    <t>Printer Ink Jet</t>
  </si>
  <si>
    <t xml:space="preserve">Campuran </t>
  </si>
  <si>
    <t>Peralatan Kamar/ Perlengkapan Lainny</t>
  </si>
  <si>
    <t>Meubiler</t>
  </si>
  <si>
    <t>Rak Arsip (3 m x 3 m x 45 cm)</t>
  </si>
  <si>
    <t>Monitor</t>
  </si>
  <si>
    <t>Acer</t>
  </si>
  <si>
    <t>Komputer/TV</t>
  </si>
  <si>
    <t>Lenevo/Thinkcentre A58 RSI</t>
  </si>
  <si>
    <t>Toshiba/portege M900-S337</t>
  </si>
  <si>
    <t xml:space="preserve"> Printer</t>
  </si>
  <si>
    <t>BROTHER MFC-9120CN</t>
  </si>
  <si>
    <t>Toshiba Satellite U505-S2008</t>
  </si>
  <si>
    <t>13''</t>
  </si>
  <si>
    <t>02.06.01.05.05</t>
  </si>
  <si>
    <t>Mesin Penghancur Kertas</t>
  </si>
  <si>
    <t>AC, Kipas Angin, Fan</t>
  </si>
  <si>
    <t>Peralatan Rumah Tangga Rumah Dinas</t>
  </si>
  <si>
    <t>Filling Kabinet</t>
  </si>
  <si>
    <t>Brankas</t>
  </si>
  <si>
    <t>Komputer Mainframe/Server</t>
  </si>
  <si>
    <t>Komputer Notebook/Laptop</t>
  </si>
  <si>
    <t>Kelengkapan Komputer (Flasdisk,mouse,keyboard,harddisk,speaker)</t>
  </si>
  <si>
    <t>02.06.03.06.06</t>
  </si>
  <si>
    <t>Peralatan Jaringan Komputer</t>
  </si>
  <si>
    <t>Gordyn</t>
  </si>
  <si>
    <t>Meja Kerja</t>
  </si>
  <si>
    <t>Kursi Kerja</t>
  </si>
  <si>
    <t>New Belgio</t>
  </si>
  <si>
    <t>Kursi Makan</t>
  </si>
  <si>
    <t>Tempat Tidur</t>
  </si>
  <si>
    <t>Meja Rapat</t>
  </si>
  <si>
    <t>Meja Makan</t>
  </si>
  <si>
    <t>Meubiler Rumah Dinas Jabatan</t>
  </si>
  <si>
    <t>02.06.02.06.27</t>
  </si>
  <si>
    <t>LAMPU HIAS</t>
  </si>
  <si>
    <t>Peralatan Dapur Rumah Dinas Bupati (Piring/Gelas/Mangkok/Cangkir/Sendok/Garpu/Pisau)</t>
  </si>
  <si>
    <t>Besi/Alumanium, Kaca</t>
  </si>
  <si>
    <t>Peralatan Dapur Rumah Dinas Wakil Bupati (Piring/Gelas/Mangkok/Cangkir/Sendok/Garpu/Pisau)</t>
  </si>
  <si>
    <t>Peralatan Dapur Rumah Dinas Sekretaris Daerah (Piring/Gelas/Mangkok/Cangkir/Sendok/Garpu/Pisau)</t>
  </si>
  <si>
    <t>Server Internet proxy dan instalasi</t>
  </si>
  <si>
    <t>Gigabit, switch, rack, server dan kvm switch instalasi</t>
  </si>
  <si>
    <t xml:space="preserve"> Jaringan backbone of ke Bappeda</t>
  </si>
  <si>
    <t>Baleho</t>
  </si>
  <si>
    <t>Almari Arsip</t>
  </si>
  <si>
    <t>note book</t>
  </si>
  <si>
    <t>KARPET BALAI DIKLAT</t>
  </si>
  <si>
    <t>KAIN + KAPUK</t>
  </si>
  <si>
    <t>1PK</t>
  </si>
  <si>
    <t>Besi + ebonit</t>
  </si>
  <si>
    <t>ALMARI ARSIP</t>
  </si>
  <si>
    <t>Meja 1 Biro Kadis</t>
  </si>
  <si>
    <t>Meja 1 Biro Kasi/Kasubbag</t>
  </si>
  <si>
    <t>Meja 1 Biro Sekretarsi/Kabid</t>
  </si>
  <si>
    <t>Amplifiler</t>
  </si>
  <si>
    <t>Meja 1/2 biro Staf</t>
  </si>
  <si>
    <t>Meja 1 Biro Lurah</t>
  </si>
  <si>
    <t xml:space="preserve"> Meja 1 Biro Kasih / seklur</t>
  </si>
  <si>
    <t>Meja 1 biro Lurah</t>
  </si>
  <si>
    <t>Meja 1 biro Seklur</t>
  </si>
  <si>
    <t>Meja 1 biro Seklur/Kasi</t>
  </si>
  <si>
    <t>02.06.04.03.09</t>
  </si>
  <si>
    <t>Kursi Komputer SMAN 1 Teluk Kuantan</t>
  </si>
  <si>
    <t>Meja 1 Biro Camat</t>
  </si>
  <si>
    <t>Meja 1 Biro Sekcam</t>
  </si>
  <si>
    <t>Meja 1 Biro</t>
  </si>
  <si>
    <t>Meja 1 Biro Seklur</t>
  </si>
  <si>
    <t>Meja 1/2 Biro Staf</t>
  </si>
  <si>
    <t>Kursi Kerja Kadis</t>
  </si>
  <si>
    <t>Kursi Kerja Sek/Kabid</t>
  </si>
  <si>
    <t>Kursi Kerja Kasi/Kasubbag</t>
  </si>
  <si>
    <t>Kursi Kerja Staf</t>
  </si>
  <si>
    <t>Kursi Kerja Seklur/Kasi</t>
  </si>
  <si>
    <t>Kursi Kerja Hadap</t>
  </si>
  <si>
    <t>02.06.04.04.03</t>
  </si>
  <si>
    <t>Kursi Pimpinan Rapat</t>
  </si>
  <si>
    <t>02.06.04.04.07</t>
  </si>
  <si>
    <t>Kursi Susun Rapat</t>
  </si>
  <si>
    <t>Meja Komputer SMAN 1 Teluk Kuantan</t>
  </si>
  <si>
    <t>Kursi Kerja Camat</t>
  </si>
  <si>
    <t>Kursi Kerja Sekcam</t>
  </si>
  <si>
    <t>Kursi Kerja Kasi</t>
  </si>
  <si>
    <t>Kursi Hadap</t>
  </si>
  <si>
    <t>SofaTamu</t>
  </si>
  <si>
    <t>Sofa VIP Pendopo Limuno</t>
  </si>
  <si>
    <t>Sofa VIP Gedung Abdoer Rauf</t>
  </si>
  <si>
    <t>Sofa VIP Gedung Narosa</t>
  </si>
  <si>
    <t xml:space="preserve">Sofa Tamu KPPT </t>
  </si>
  <si>
    <t>Sofa Tamu Satpol PP</t>
  </si>
  <si>
    <t>Sofa VIP KPPT</t>
  </si>
  <si>
    <t>Sofa Ruang Tamu Bupati</t>
  </si>
  <si>
    <t>Lemari Arsip</t>
  </si>
  <si>
    <t xml:space="preserve">Meja MPB </t>
  </si>
  <si>
    <t>Meja Sudut MPB</t>
  </si>
  <si>
    <t>Mesin Tik (Royal 775 (26)</t>
  </si>
  <si>
    <t>Royal 775 (26)</t>
  </si>
  <si>
    <t>Komputer LPSE</t>
  </si>
  <si>
    <t>001 - 006</t>
  </si>
  <si>
    <t>PC Built Up Acer Aspire M3985</t>
  </si>
  <si>
    <t>Komputer 12 Kecamatan</t>
  </si>
  <si>
    <t>001 - 012</t>
  </si>
  <si>
    <t>Komputer untuk SMAN 1 Teluk Kuantan</t>
  </si>
  <si>
    <t>001 - 002</t>
  </si>
  <si>
    <t>Core i3 2120</t>
  </si>
  <si>
    <t>Laptop (MAC Book) Untuk Setda</t>
  </si>
  <si>
    <t>Laptop (MAC Book) Bag. Perlengkapan</t>
  </si>
  <si>
    <t xml:space="preserve">Printer </t>
  </si>
  <si>
    <t>Brother MFC-JA30W</t>
  </si>
  <si>
    <t>02.06.03.04.10</t>
  </si>
  <si>
    <t>Scanner A3 Untuk LPSE Kab. Kuansing</t>
  </si>
  <si>
    <t>Fujitsu/Fi-5530C2</t>
  </si>
  <si>
    <t>Walpaper Rumah Dinas</t>
  </si>
  <si>
    <t>02.06.02.01.15</t>
  </si>
  <si>
    <t xml:space="preserve"> Meja Podium Mini dan rantai pembatas</t>
  </si>
  <si>
    <t>001</t>
  </si>
  <si>
    <t>Meja + Besi + Ebonit</t>
  </si>
  <si>
    <t>Stoples</t>
  </si>
  <si>
    <t>Sendok Service</t>
  </si>
  <si>
    <t>02.06.02.05.14</t>
  </si>
  <si>
    <t>Garpu service</t>
  </si>
  <si>
    <t>Chaping Dish persegi rolltop</t>
  </si>
  <si>
    <t>02.06.02.06.01</t>
  </si>
  <si>
    <t>Pemanas Rolltop 36 cm</t>
  </si>
  <si>
    <t>Pemanas Gold persegi kecil</t>
  </si>
  <si>
    <t>Pemanas Gold Bulat 30 cm</t>
  </si>
  <si>
    <t>Bread Todster</t>
  </si>
  <si>
    <t>Stainles Todster</t>
  </si>
  <si>
    <t>Horeca</t>
  </si>
  <si>
    <t>Decanters</t>
  </si>
  <si>
    <t>Microwave</t>
  </si>
  <si>
    <t>Pemanas Air / Thermojar</t>
  </si>
  <si>
    <t>0001 - 0003</t>
  </si>
  <si>
    <t>Orbitrend</t>
  </si>
  <si>
    <t>Filling Cabinet</t>
  </si>
  <si>
    <t>0001 - 0006</t>
  </si>
  <si>
    <t>0001 - 0022</t>
  </si>
  <si>
    <t>0001 - 0004</t>
  </si>
  <si>
    <t>0001 - 0017</t>
  </si>
  <si>
    <t>0001 - 0051</t>
  </si>
  <si>
    <t>0001 - 0020</t>
  </si>
  <si>
    <t>0001 - 0010</t>
  </si>
  <si>
    <t>0001 - 0005</t>
  </si>
  <si>
    <t>0001 - 0015</t>
  </si>
  <si>
    <t>0001 0 0012</t>
  </si>
  <si>
    <t>0001 - 0050</t>
  </si>
  <si>
    <t>0001 - 0025</t>
  </si>
  <si>
    <t>0001 - 0008</t>
  </si>
  <si>
    <t>Besi + Busa + Ebonit</t>
  </si>
  <si>
    <t>0001 - 0012</t>
  </si>
  <si>
    <t>0001 - 0030</t>
  </si>
  <si>
    <t>0001 - 0123</t>
  </si>
  <si>
    <t>0001 - 0400</t>
  </si>
  <si>
    <t>Kursi Sofa</t>
  </si>
  <si>
    <t>Kayu + Busa</t>
  </si>
  <si>
    <t>0001 - 0049</t>
  </si>
  <si>
    <t>Komputer Server</t>
  </si>
  <si>
    <t>Lenovo</t>
  </si>
  <si>
    <t>Sony Vaio</t>
  </si>
  <si>
    <t>0001 - 0046</t>
  </si>
  <si>
    <t>Brother</t>
  </si>
  <si>
    <t>Laser Jet 1102</t>
  </si>
  <si>
    <t>02.06.01.02.05</t>
  </si>
  <si>
    <t>Mesin Penyambung Kabel FO (Fusion Splicier)</t>
  </si>
  <si>
    <t>Ebonit</t>
  </si>
  <si>
    <t>02.06.03.06.02</t>
  </si>
  <si>
    <t>Router bandwicth management dan istalasi</t>
  </si>
  <si>
    <t>Upgrade hardisk dan memory proxy server</t>
  </si>
  <si>
    <t>Peralatan ukur kabel fiber optic (OTDR)</t>
  </si>
  <si>
    <t>KOMPUTER</t>
  </si>
  <si>
    <t>BIZHUB 215/195</t>
  </si>
  <si>
    <t>sonny vaio</t>
  </si>
  <si>
    <t>Komputer Note Book</t>
  </si>
  <si>
    <t>SONY VAIO SVD11215CDB</t>
  </si>
  <si>
    <t>Gorden Rumah Dinas Bupati</t>
  </si>
  <si>
    <t>hp</t>
  </si>
  <si>
    <t>Gordyn Rumah Dinas Jabatan Bupati</t>
  </si>
  <si>
    <t>Baja</t>
  </si>
  <si>
    <t>Gordyn Rumah Dinas Jabatan Ketua DPRD</t>
  </si>
  <si>
    <t>Filling cabinet arsip</t>
  </si>
  <si>
    <t>Secureline</t>
  </si>
  <si>
    <t>Gordyn Rumah Dinas Jabatan Wakil Bupati</t>
  </si>
  <si>
    <t>Filling cabinet biasa</t>
  </si>
  <si>
    <t>0001 -0003</t>
  </si>
  <si>
    <t>Gordyn Rumah Dinas Jabatan Sekr. Daerah</t>
  </si>
  <si>
    <t>Genset</t>
  </si>
  <si>
    <t>Hartech</t>
  </si>
  <si>
    <t>Jaringan Air Kantor Bupati (Pembelian Pompa Air)</t>
  </si>
  <si>
    <t>Gorden Sekretariat Daerah Kab. Kuantan Singingi</t>
  </si>
  <si>
    <t>FOTON</t>
  </si>
  <si>
    <t>02.06.01.01.03</t>
  </si>
  <si>
    <t>Mesin Ketik Manual Longewagen (18)</t>
  </si>
  <si>
    <t>Royal 775</t>
  </si>
  <si>
    <t>Brother GX-6750</t>
  </si>
  <si>
    <t>KARPET</t>
  </si>
  <si>
    <t>02.06.02.04.03</t>
  </si>
  <si>
    <t>AC STANDING FLOOR</t>
  </si>
  <si>
    <t>DataScrip</t>
  </si>
  <si>
    <t>Contintal</t>
  </si>
  <si>
    <t>Roller Blinds</t>
  </si>
  <si>
    <t>Lazio</t>
  </si>
  <si>
    <t>Panel</t>
  </si>
  <si>
    <t>Tiang</t>
  </si>
  <si>
    <t>Back Drof</t>
  </si>
  <si>
    <t>Meja</t>
  </si>
  <si>
    <t>Lemari</t>
  </si>
  <si>
    <t xml:space="preserve"> Interior Ruang Sekretaris Daerah</t>
  </si>
  <si>
    <t xml:space="preserve"> Interior Ruang Rapat</t>
  </si>
  <si>
    <t>Lemari RaK Buku 2 Muka</t>
  </si>
  <si>
    <t>Wallpaper</t>
  </si>
  <si>
    <t>Interior ruang Pejabat Penatausahaan Keuangan Daerah (PPKD) Kab. Kuantan Singingi</t>
  </si>
  <si>
    <t>Interior ruang Kepala Bappeda Kab. Kuantan Singingi</t>
  </si>
  <si>
    <t>Karpet</t>
  </si>
  <si>
    <t>Walpaper</t>
  </si>
  <si>
    <t>0001 - 0040</t>
  </si>
  <si>
    <t>1/2 Biro</t>
  </si>
  <si>
    <t>Meja Kerja Kades</t>
  </si>
  <si>
    <t>0001 - 0047</t>
  </si>
  <si>
    <t>Expo MD Series</t>
  </si>
  <si>
    <t>Meja Kerja Sekdes</t>
  </si>
  <si>
    <t>Expo MP Series</t>
  </si>
  <si>
    <t>Meja Kerja Kaur</t>
  </si>
  <si>
    <t xml:space="preserve">0001 - 0141 </t>
  </si>
  <si>
    <t>Expo MT Series</t>
  </si>
  <si>
    <t>Meja Sekat</t>
  </si>
  <si>
    <t>Meja Kerja Asisten</t>
  </si>
  <si>
    <t>Meja Kerja (Gedung Dharma Wanita)</t>
  </si>
  <si>
    <t>02.06.04.02.01</t>
  </si>
  <si>
    <t>Meja Rapat Bupati</t>
  </si>
  <si>
    <t>MDF</t>
  </si>
  <si>
    <t>02.06.04.02.02</t>
  </si>
  <si>
    <t>Meja Rapat Wakil Bupati</t>
  </si>
  <si>
    <t>02.06.04.02.04</t>
  </si>
  <si>
    <t>Meja Rapat Sekretaris Daerah</t>
  </si>
  <si>
    <t>Meja Rapat Multimedia</t>
  </si>
  <si>
    <t>0001 - 0019</t>
  </si>
  <si>
    <t>Meja Rapat Bag. Keuangan Setda</t>
  </si>
  <si>
    <t>Meja Makan Rumah Dinas Eselon II/ III</t>
  </si>
  <si>
    <t>02.06.04.05.02</t>
  </si>
  <si>
    <t>Kursi Hadap Bupati</t>
  </si>
  <si>
    <t>02.06.04.03.02</t>
  </si>
  <si>
    <t>Kursi Kerja Wakil Bupati</t>
  </si>
  <si>
    <t>Kursi Hadap Wakil Bupati</t>
  </si>
  <si>
    <t>Kursi Kerja Sekretaris Daerah</t>
  </si>
  <si>
    <t>02.06.04.05.04</t>
  </si>
  <si>
    <t>Kursi Hadap Sekretaris Daerah</t>
  </si>
  <si>
    <t>Kursi Kerja Kades</t>
  </si>
  <si>
    <t>Jing Rong 89</t>
  </si>
  <si>
    <t>Kursi Kerja Sekdes</t>
  </si>
  <si>
    <t>Jing Rong 65</t>
  </si>
  <si>
    <t>Kursi Kerja Kaur</t>
  </si>
  <si>
    <t>0001 - 0141</t>
  </si>
  <si>
    <t>Jing Rong 92</t>
  </si>
  <si>
    <t>0001 - 0055</t>
  </si>
  <si>
    <t>Savello</t>
  </si>
  <si>
    <t>0001 - 0021</t>
  </si>
  <si>
    <t>Kursi Kerja Asisten</t>
  </si>
  <si>
    <t>Kursi Hadap Asisten</t>
  </si>
  <si>
    <t>Kursi Kerja Kepala Bagian</t>
  </si>
  <si>
    <t>02.06.04.05.05</t>
  </si>
  <si>
    <t>Kursi Hadap Kepala Bagian</t>
  </si>
  <si>
    <t>0001 - 0016</t>
  </si>
  <si>
    <t>02.06.04.04.08</t>
  </si>
  <si>
    <t>Kursi Kerja Kepala Dharma Wanita</t>
  </si>
  <si>
    <t>Kursi Hadap Kepala Dharma Wanita</t>
  </si>
  <si>
    <t>Kursi Rapat Ruang Bupati</t>
  </si>
  <si>
    <t>Kursi Rapat Ruang Wakil Bupati</t>
  </si>
  <si>
    <t>Kursi Rapat Ruang Sekretaris Daerah</t>
  </si>
  <si>
    <t>Kursi Rapat Kecamatan Kuantan Hilir</t>
  </si>
  <si>
    <t>0001 - 0100</t>
  </si>
  <si>
    <t>Kursi Rapat Kecamatan Inuman</t>
  </si>
  <si>
    <t>Kursi Rapat Kecamatan Benai</t>
  </si>
  <si>
    <t>Kursi Rapat Kecamatan Sentajo Raya</t>
  </si>
  <si>
    <t>Kursi Rapat Ruang Multiumedia</t>
  </si>
  <si>
    <t>Kursi Rapat Bagian Keuangan Setda</t>
  </si>
  <si>
    <t>Tempat Tidur Rumah Dinas Eselon II/III</t>
  </si>
  <si>
    <t>Sofa Tamu Ruang Asisten</t>
  </si>
  <si>
    <t xml:space="preserve">Sofa Tamu Gedung Wanita </t>
  </si>
  <si>
    <t>Sofa Tamu Kecamatan</t>
  </si>
  <si>
    <t>Lipin</t>
  </si>
  <si>
    <t>Sofa Tamu Rumah Dinas Jabatan Eselon II/ III</t>
  </si>
  <si>
    <t xml:space="preserve">Lemari Arsip Asisten Setda </t>
  </si>
  <si>
    <t>0001 -0006</t>
  </si>
  <si>
    <t>Lemari Arsip Bagian Setda</t>
  </si>
  <si>
    <t>Lemari Arsip Gedung Wanita</t>
  </si>
  <si>
    <t>Lemari Arsip Bagian Keuangan Setda</t>
  </si>
  <si>
    <t xml:space="preserve">Server Bagian Keuangan Setda </t>
  </si>
  <si>
    <t>Dell R720</t>
  </si>
  <si>
    <t>Acer Veriton M2611 Core I3</t>
  </si>
  <si>
    <t>Komputer Bag. Keu Setda</t>
  </si>
  <si>
    <t>Apple Imac MF8831D</t>
  </si>
  <si>
    <t>0001 -0010</t>
  </si>
  <si>
    <t>Laptop Bag. Ekbang Setda</t>
  </si>
  <si>
    <t>Asus</t>
  </si>
  <si>
    <t>Laptop Bag. Setda</t>
  </si>
  <si>
    <t>HP Laserjet P1102</t>
  </si>
  <si>
    <t xml:space="preserve"> printer Bag. Ekbang Setda</t>
  </si>
  <si>
    <t>0001 -0002</t>
  </si>
  <si>
    <t>Epson L350 Multi</t>
  </si>
  <si>
    <t>Kabel Fiberoptic 2 Core &amp; Pemasangan</t>
  </si>
  <si>
    <t>Bahan dan Terminasi 2 Core</t>
  </si>
  <si>
    <t>POE Switch Gigabit 5 Port</t>
  </si>
  <si>
    <t>Indoor Wireless Router</t>
  </si>
  <si>
    <t>Instalasi Wireless Router</t>
  </si>
  <si>
    <t>UPS 2000 Watt</t>
  </si>
  <si>
    <t>Bahan dan Pemasangan Kabel Jaringan CAT 5e STP</t>
  </si>
  <si>
    <t>Bahan dan Pemasangan Kabel Jaringan CAT 6</t>
  </si>
  <si>
    <t>02.06.03.01.03</t>
  </si>
  <si>
    <t>LAN Surge Protector</t>
  </si>
  <si>
    <t>Surge Protector 5 Outlet</t>
  </si>
  <si>
    <t>Converter FO to LAN 1000 mbps</t>
  </si>
  <si>
    <t>Kabel FO 24 Core &amp; Pemasangan</t>
  </si>
  <si>
    <t>Kabel FO 2 Core &amp; Pemasangan</t>
  </si>
  <si>
    <t>Wallmount Rack 15 U</t>
  </si>
  <si>
    <t>Optical Termination Box 24 Core dan Terminasi</t>
  </si>
  <si>
    <t>LAN Surgw Protector</t>
  </si>
  <si>
    <t>Converter FO to LAN 1000 Mbps</t>
  </si>
  <si>
    <t>Fiber Optic Module</t>
  </si>
  <si>
    <t>Kabel Fiber optic 24 Core &amp; pemasangan</t>
  </si>
  <si>
    <t>Optical Termination Box 18 Core dan Terminasi</t>
  </si>
  <si>
    <t>Bahan dan Terminasi 18 Core di ODC</t>
  </si>
  <si>
    <t>Wallmount Rack 15 U]</t>
  </si>
  <si>
    <t>UPS 2000 watt</t>
  </si>
  <si>
    <t>Kabel Fiber Optic 24 Core &amp; Pemasangan</t>
  </si>
  <si>
    <t>Optical Termination Box 6 Core dan Determinasi</t>
  </si>
  <si>
    <t>Optical Distribution Cabinet 24 Core dan Terminasi</t>
  </si>
  <si>
    <t>Kabel Fiber Optic 6 Core &amp; Pemasangan</t>
  </si>
  <si>
    <t>Optical Termination Box 6 Core dan Terminasi</t>
  </si>
  <si>
    <t xml:space="preserve">POE Switch Gigabit 5 Port </t>
  </si>
  <si>
    <t>Fiber Optic Converter</t>
  </si>
  <si>
    <t>Bahan dan Pemasangan kabel jaringan CAT 5e STP</t>
  </si>
  <si>
    <t>Jaringan Komputer Bag. Keuangan</t>
  </si>
  <si>
    <t>Komputer/ PC Kedinasan Kepala Daerah</t>
  </si>
  <si>
    <t>Printer Kedinasan Kepala Daerah</t>
  </si>
  <si>
    <t>Neon Box Tulisan Kantor Bupati</t>
  </si>
  <si>
    <t>Meja Podium</t>
  </si>
  <si>
    <t>Pembatas Area dalam kegiatan</t>
  </si>
  <si>
    <t>Komputer Mainframe/Server Bagian Ekonomi dan pembangunan</t>
  </si>
  <si>
    <t>Lap Top Bagian Ekonomi dan pembangunan</t>
  </si>
  <si>
    <t>Macbook Air</t>
  </si>
  <si>
    <t>UPS/Stabilizer Bagian Ekonomi dan Pembangunan</t>
  </si>
  <si>
    <t>APC</t>
  </si>
  <si>
    <t>Switch Fiber Optic dan Instalasi</t>
  </si>
  <si>
    <t>SNPM Management Modul</t>
  </si>
  <si>
    <t>Fiber Optic To LAN 1000 Mbps Modul</t>
  </si>
  <si>
    <t>Perluasan Jaringan Fiberoptic Pemda</t>
  </si>
  <si>
    <t>AC Kecamatan Sentajo Raya</t>
  </si>
  <si>
    <t>SHARP AH-A12SCY</t>
  </si>
  <si>
    <t>AC Kecamatan Kuantan Hilir Seberang</t>
  </si>
  <si>
    <t>AC Kecamatan Pucuk Rantau</t>
  </si>
  <si>
    <t>AC Kelurahan se Kabupaten Kuantan Singingi</t>
  </si>
  <si>
    <t>SHARP AH-A12PER/ AU-A12PEY</t>
  </si>
  <si>
    <t>AC Sekretariat Daerah</t>
  </si>
  <si>
    <t>0001 - 0070</t>
  </si>
  <si>
    <t>PANASONIC CS-PN18RKP</t>
  </si>
  <si>
    <t>Kabinet Tahan Api</t>
  </si>
  <si>
    <t>Datascrip</t>
  </si>
  <si>
    <t>Ruang Sekretariat</t>
  </si>
  <si>
    <t>Jendela Depan Tangga</t>
  </si>
  <si>
    <t>Ruang Tamu Putra</t>
  </si>
  <si>
    <t>Kamar Tidur</t>
  </si>
  <si>
    <t>Dapur</t>
  </si>
  <si>
    <t>Bopen Kamar Mandi</t>
  </si>
  <si>
    <t>Jendela Belakang</t>
  </si>
  <si>
    <t>Ruang Tamu Atas ( Jendela Sebelah Kiri )</t>
  </si>
  <si>
    <t xml:space="preserve">Jendela Depan ( Sebelah kiri ) </t>
  </si>
  <si>
    <t>Jendela Depan ( Tengah dan Sebelah Kanan )</t>
  </si>
  <si>
    <t>Jendela Depan Tangga ( Sebelah Kanan )</t>
  </si>
  <si>
    <t xml:space="preserve">Kamar Tidur </t>
  </si>
  <si>
    <t>Pek. Pemb. Lemari Buku Fin HPL diatas Gredenza</t>
  </si>
  <si>
    <t>Pek. Pemb. Lemari Display Fin HPL</t>
  </si>
  <si>
    <t>Pek. Pas Pintu 1 Daun sliding Finishing HPL</t>
  </si>
  <si>
    <t>Pek. Pemb Back droup TV</t>
  </si>
  <si>
    <t>Pek. Lapis Wall Paper Dinding dalam Lemari Display</t>
  </si>
  <si>
    <t>Pek. Pas Kosen Pintu Blok Board Fin Hpl</t>
  </si>
  <si>
    <t>Pek. Pas Pintu 2 Daun Finishing HPL</t>
  </si>
  <si>
    <t>Pek. Pas engsel pintu uk = 4</t>
  </si>
  <si>
    <t>Pek. Pas Kunsi Pintu dua daun</t>
  </si>
  <si>
    <t>Pekerjaan Pembersih akhir</t>
  </si>
  <si>
    <t>Meja 1/2 Biro RSUD</t>
  </si>
  <si>
    <t>Victor Furniture</t>
  </si>
  <si>
    <t>Meja Rapat Wisma Jalur</t>
  </si>
  <si>
    <t>0001 - 0032</t>
  </si>
  <si>
    <t>Meja Makan Wisma Jalur</t>
  </si>
  <si>
    <t>Kursi Kerja RSUD</t>
  </si>
  <si>
    <t>Comforpro</t>
  </si>
  <si>
    <t>02.06.02.01.33</t>
  </si>
  <si>
    <t>Kursi Tunggu RSUD</t>
  </si>
  <si>
    <t>M2B Furniture</t>
  </si>
  <si>
    <t>Kursi Rapat Wisma Jalur</t>
  </si>
  <si>
    <t>02.06.04.04.04</t>
  </si>
  <si>
    <t>Kursi Pertemuan Sekretariat Daerah</t>
  </si>
  <si>
    <t>0001 - 0250</t>
  </si>
  <si>
    <t>Sofa Wisma Jalur</t>
  </si>
  <si>
    <t>Sofa Sekretariat Daerah</t>
  </si>
  <si>
    <t>Lemari Arsip Kelurahan</t>
  </si>
  <si>
    <t>0001 - 0011</t>
  </si>
  <si>
    <t>Secure Prima</t>
  </si>
  <si>
    <t>Komputer/ PC Sekretariat Daerah</t>
  </si>
  <si>
    <t>Lenovo C470 Series</t>
  </si>
  <si>
    <t>Laptop Kelurahan</t>
  </si>
  <si>
    <t>Asus X450jN Core I7 Series</t>
  </si>
  <si>
    <t>Printer Kelurahan</t>
  </si>
  <si>
    <t>HP Deskjet Ink Advantage 1515 All in one</t>
  </si>
  <si>
    <t>Printer Sekretariat Daerah</t>
  </si>
  <si>
    <t>Printer Bag. Keu Setda</t>
  </si>
  <si>
    <t>HP Laserjet 5200L</t>
  </si>
  <si>
    <t>Air Cobdition</t>
  </si>
  <si>
    <t>Network Sensor Temperature</t>
  </si>
  <si>
    <t>UBNT</t>
  </si>
  <si>
    <t>Automatic Power Controller dan Instalasi</t>
  </si>
  <si>
    <t>Dehumidifer</t>
  </si>
  <si>
    <t>Drytronic</t>
  </si>
  <si>
    <t>Air Purifier</t>
  </si>
  <si>
    <t>Sharp</t>
  </si>
  <si>
    <t>Komputer Work Statiom</t>
  </si>
  <si>
    <t>Apple Mac Pro  ME253</t>
  </si>
  <si>
    <t>02.06.03.03.13</t>
  </si>
  <si>
    <t>Keyboard Wireless</t>
  </si>
  <si>
    <t>Apple</t>
  </si>
  <si>
    <t>Mouse Wireless</t>
  </si>
  <si>
    <t>VGA Adafter</t>
  </si>
  <si>
    <t>Wireless  Router 680 Mhz</t>
  </si>
  <si>
    <t>Mikrotik RB433AH</t>
  </si>
  <si>
    <t>Wireless Router 800 Mhz</t>
  </si>
  <si>
    <t>Wireless Mini PCI 5.8 Ghz</t>
  </si>
  <si>
    <t>UBNT XR5</t>
  </si>
  <si>
    <t>Wireless Mini PCI 2.4 Ghz</t>
  </si>
  <si>
    <t>UBNT XR2</t>
  </si>
  <si>
    <t>Antene  5.8 Ghz</t>
  </si>
  <si>
    <t>UBNT RD-5G30</t>
  </si>
  <si>
    <t>Antene  2,4 Ghz</t>
  </si>
  <si>
    <t>UBNT RD-2G24</t>
  </si>
  <si>
    <t>Access Point 2.4 Ghz</t>
  </si>
  <si>
    <t>UBNT PicoStation 2HP</t>
  </si>
  <si>
    <t>Indoor wireless router</t>
  </si>
  <si>
    <t>Mikrotik RB951G-2HnD</t>
  </si>
  <si>
    <t>Coaxial Lightning Protector</t>
  </si>
  <si>
    <t>Altecon AL6-NMNF8W-9</t>
  </si>
  <si>
    <t>Fiber to LAN Converter 1000 mbps</t>
  </si>
  <si>
    <t>Trendnet TFC 1000S20</t>
  </si>
  <si>
    <t>Kabel Fiberoptik 2 Core Drop Cable</t>
  </si>
  <si>
    <t>HUA SHIN</t>
  </si>
  <si>
    <t>Patchcord  Fiberoptic</t>
  </si>
  <si>
    <t>Costum</t>
  </si>
  <si>
    <t>Kabel CAT 5e STP</t>
  </si>
  <si>
    <t>POE Switch 5 Port</t>
  </si>
  <si>
    <t>POE Switch 8 Port</t>
  </si>
  <si>
    <t>Switch 5 Port Managable</t>
  </si>
  <si>
    <t>Kabel CAT 6</t>
  </si>
  <si>
    <t>Panduit</t>
  </si>
  <si>
    <t xml:space="preserve">Kabel Jumper N Male </t>
  </si>
  <si>
    <t>Pigtail uFl</t>
  </si>
  <si>
    <t>Pigtail MMCX</t>
  </si>
  <si>
    <t>Adaptor 24V</t>
  </si>
  <si>
    <t>Mikrotik 24HPOW</t>
  </si>
  <si>
    <t>Adaptor 48V</t>
  </si>
  <si>
    <t>Connector RJ45 STP</t>
  </si>
  <si>
    <t>Connector CAT 6</t>
  </si>
  <si>
    <t xml:space="preserve">Router </t>
  </si>
  <si>
    <t>Mikroti</t>
  </si>
  <si>
    <t>Lighting Protector CAT 5</t>
  </si>
  <si>
    <t>APC PNET1GB</t>
  </si>
  <si>
    <t>Dry Cabinet</t>
  </si>
  <si>
    <t>laptop</t>
  </si>
  <si>
    <t>Dell Inspiron 7447</t>
  </si>
  <si>
    <t>KAIN</t>
  </si>
  <si>
    <t>Meja 1 Biro Kayu</t>
  </si>
  <si>
    <t>Meja 1/2 Biro Kayu</t>
  </si>
  <si>
    <t>02.06.02.01.38</t>
  </si>
  <si>
    <t>Spring Bad</t>
  </si>
  <si>
    <t>02.06.02.01.54</t>
  </si>
  <si>
    <t xml:space="preserve">Lemari Pakaian </t>
  </si>
  <si>
    <t>Meja Sudut</t>
  </si>
  <si>
    <t>Kursi Santai</t>
  </si>
  <si>
    <t>Jaringan SIMDA BMD RSUD</t>
  </si>
  <si>
    <t>Jaringan SIMDA BMD BMSDA</t>
  </si>
  <si>
    <t>Jaringan SIMDA BMD Dinas Kesehatan</t>
  </si>
  <si>
    <t>Jaringan SIMDA BMD Dinas Kependudukan dan Pencatatan Sipil</t>
  </si>
  <si>
    <t>02.06.02.03.04</t>
  </si>
  <si>
    <t>Mesin Cuci</t>
  </si>
  <si>
    <t>Jaringan SIMDA BMD Inspektorat</t>
  </si>
  <si>
    <t>FURNITURE RUMAH DINAS JABATAN</t>
  </si>
  <si>
    <t>Jaringan SIMDA BMD Dinas CKTR</t>
  </si>
  <si>
    <t>Jaringan Komputer Bag. Ekbang</t>
  </si>
  <si>
    <t>MEUBILER RUMAH DINAS JABATAN</t>
  </si>
  <si>
    <t>ALAT-ALAT ELEKTRONIK RUMAH DINAS JABATAN</t>
  </si>
  <si>
    <t>PENGADAAN BEDUK TAKBIRAN</t>
  </si>
  <si>
    <t>SOFA WAKIL BUPATI</t>
  </si>
  <si>
    <t>SOFA TAMU BUPATI DAN WAKIL BUPATI</t>
  </si>
  <si>
    <t>02.06.04.07.01</t>
  </si>
  <si>
    <t>LEMARI GRENDANZE WAKIL BUPATI</t>
  </si>
  <si>
    <t>LEMARI PERALATAN AJUDAN WAKIL BUPATI</t>
  </si>
  <si>
    <t>PROYEKTOR</t>
  </si>
  <si>
    <t>MESIN ABSENSI SIDIK JARI</t>
  </si>
  <si>
    <t>LAPTOP DAN PRINTER</t>
  </si>
  <si>
    <t>MEJA RESEPSIONIS,  PETUNJUK INFORMASI DAN ROLL UP BANNER</t>
  </si>
  <si>
    <t>MANITOR, LAPTOP, MOBILE PHONE</t>
  </si>
  <si>
    <t>TELEVISI DAN KELENGKAPANNYA</t>
  </si>
  <si>
    <t>02.06.02.06.39</t>
  </si>
  <si>
    <t>UNIT</t>
  </si>
  <si>
    <t>MESIN CUCI</t>
  </si>
  <si>
    <t>0001-0014</t>
  </si>
  <si>
    <t xml:space="preserve">MEJA </t>
  </si>
  <si>
    <t>MEJA BIDDING</t>
  </si>
  <si>
    <t>02.06.02.01.05</t>
  </si>
  <si>
    <t>BESI METAL</t>
  </si>
  <si>
    <t>KURSI SUSUN</t>
  </si>
  <si>
    <t>0001-0400</t>
  </si>
  <si>
    <t xml:space="preserve">LEMARI </t>
  </si>
  <si>
    <t>02.06.02.01.17</t>
  </si>
  <si>
    <t>MEJA DESK INFORMASI</t>
  </si>
  <si>
    <t>02.06.02.04.06</t>
  </si>
  <si>
    <t>KIPAS ANGIN BLOWER</t>
  </si>
  <si>
    <t>SEKAI</t>
  </si>
  <si>
    <t>0001-0015</t>
  </si>
  <si>
    <t>BUSA KULIT</t>
  </si>
  <si>
    <t>02.06.02.01.50</t>
  </si>
  <si>
    <t>TERALIS GEDUNG</t>
  </si>
  <si>
    <t>PAKET</t>
  </si>
  <si>
    <t>02.06.01.04.14</t>
  </si>
  <si>
    <t>PENEBALAN DINDING</t>
  </si>
  <si>
    <t>02.06.01.05.06</t>
  </si>
  <si>
    <t>LOGO DAN NAMA KANTOR</t>
  </si>
  <si>
    <t>WALPAPER DAN VERTIKAL BLIND</t>
  </si>
  <si>
    <t>KERTAS</t>
  </si>
  <si>
    <t>MEJA GEDUNG PERTEMUAN</t>
  </si>
  <si>
    <t>DAIKIN</t>
  </si>
  <si>
    <t>LEMARI FILE SYSTEM</t>
  </si>
  <si>
    <t>AC 1 PK</t>
  </si>
  <si>
    <t>0001-0017</t>
  </si>
  <si>
    <t>AC 1/2 PK</t>
  </si>
  <si>
    <t>02.06.02.04.07</t>
  </si>
  <si>
    <t>EXHAUSPAN</t>
  </si>
  <si>
    <t>MBC</t>
  </si>
  <si>
    <t>GORDEN</t>
  </si>
  <si>
    <t>MM</t>
  </si>
  <si>
    <t>KURSI DIREKTUR</t>
  </si>
  <si>
    <t>KURSI CHITOS</t>
  </si>
  <si>
    <t>KURSI RUANG TUNGGU</t>
  </si>
  <si>
    <t>02.07.01.02.45</t>
  </si>
  <si>
    <t>DIGITAL QUAD SWITCHER</t>
  </si>
  <si>
    <t>SLV ED 10</t>
  </si>
  <si>
    <t>HI - FI STEREO</t>
  </si>
  <si>
    <t>02.07.01.01.64</t>
  </si>
  <si>
    <t>STANDART</t>
  </si>
  <si>
    <t>handycam</t>
  </si>
  <si>
    <t>02.07.01.02.100</t>
  </si>
  <si>
    <t>sonny</t>
  </si>
  <si>
    <t>SOUND SYSTEM</t>
  </si>
  <si>
    <t>02.07.01.01.37</t>
  </si>
  <si>
    <t>SISTEM LIGTING (GEDUNG ABD RAUF )</t>
  </si>
  <si>
    <t>Radio UHF</t>
  </si>
  <si>
    <t>02.07.02.05.04</t>
  </si>
  <si>
    <t>RADIO UHF</t>
  </si>
  <si>
    <t>02.07.01.02.13</t>
  </si>
  <si>
    <t>TV MONITOR DAN CCTV RUANGAN</t>
  </si>
  <si>
    <t>INFOCUS</t>
  </si>
  <si>
    <t>RADIO HF/FM (HANDY TALKIE)</t>
  </si>
  <si>
    <t>Alat-alat Komunikasi</t>
  </si>
  <si>
    <t>02.07.02.01.23</t>
  </si>
  <si>
    <t>ALAT-ALAT KOMUNIKASI</t>
  </si>
  <si>
    <t>HANDY TALKIE (HT)</t>
  </si>
  <si>
    <t>Tower dan Perangkat Radio Lengkap dengan Antena dan  Ree</t>
  </si>
  <si>
    <t>02.07.03.20.05</t>
  </si>
  <si>
    <t>TOWER DAN PERANGKAT RADIO LENGKAP DENGAN ANTENA DAN  REE</t>
  </si>
  <si>
    <t>KAMERA DIGITAL</t>
  </si>
  <si>
    <t>02.07.03.01.04</t>
  </si>
  <si>
    <t>STASIUN PEMANCAR TV KAB. KUANTAN SINGINGI</t>
  </si>
  <si>
    <t>14'</t>
  </si>
  <si>
    <t>INFOCUS (BAGIAN UMUM SETDA)</t>
  </si>
  <si>
    <t>MIC MEJA GEDUNG MULTI MEDIA</t>
  </si>
  <si>
    <t>PERALATAN SOUND SYSTEM GEDUNG ABDOER RAUF</t>
  </si>
  <si>
    <t>PERALATAN SOUND SYSTEM GEDUNG SERBAGUNA SENTAJO (KEC. KUANTAN TENGAH)</t>
  </si>
  <si>
    <t>PERALATAN SOUND SYSTEM GEDUNG SERBAGUNA BENAI (KEC. BENAI)</t>
  </si>
  <si>
    <t>PERALATAN SOUND SYSTEM GEDUNG SERBAGUNA SINGINGI (KEC. SINGINGI)</t>
  </si>
  <si>
    <t>PERALATAN SOUND SYSTEM GEDUNG SERBAGUNA SINGINGI HILIR (KEC. SINGINGI HILIR)</t>
  </si>
  <si>
    <t>PERALATAN SOUND SYSTEM GEDUNG SERBAGUNA KEC. KUANTAN HILIR</t>
  </si>
  <si>
    <t>PERALATAN SOUND SYSTEM GEDUNG SERBAGUNA KEC. LOGAS TANAH DARAT</t>
  </si>
  <si>
    <t>PERALATAN SOUND SYSTEM GEDUNG SERBAGUNA KEC. CERENTI</t>
  </si>
  <si>
    <t>KAMERA VIDEO SHOTING DIGITAL</t>
  </si>
  <si>
    <t>02.07.01.02.47</t>
  </si>
  <si>
    <t>TRIPOT</t>
  </si>
  <si>
    <t>Lampu / Lighting</t>
  </si>
  <si>
    <t>LAMPU / LIGHTING</t>
  </si>
  <si>
    <t>02.07.01.02.63</t>
  </si>
  <si>
    <t>LENSA TELE / ZOOM</t>
  </si>
  <si>
    <t>02.07.01.02.17</t>
  </si>
  <si>
    <t>VIDEO SWITCHER</t>
  </si>
  <si>
    <t>Alat-Alat Musik</t>
  </si>
  <si>
    <t>ALAT-ALAT MUSIK</t>
  </si>
  <si>
    <t>02.07.02.01.20</t>
  </si>
  <si>
    <t>FAXIMILI/FACSIMILE</t>
  </si>
  <si>
    <t xml:space="preserve">INFOCUS </t>
  </si>
  <si>
    <t>INFOCUS UNTUK SETDA DAN KESBANGPOL</t>
  </si>
  <si>
    <t>CAMERA</t>
  </si>
  <si>
    <t>02.07.01.01.43</t>
  </si>
  <si>
    <t>MICROPON DAN TIANG MIKROPON UNT PIMPINAN</t>
  </si>
  <si>
    <t>Besi + Ebonit</t>
  </si>
  <si>
    <t>KAMERA PENGAWAS (CCTV) RUMAH DINAS BUPATI</t>
  </si>
  <si>
    <t>KAMERA PENGAWAS (CCTV) RUMAH DINAS WAKIL BUPATI</t>
  </si>
  <si>
    <t>KAMERA PENGAWAS (CCTV) RUMAH DINAS SEKDA</t>
  </si>
  <si>
    <t>Sony VPL-DX120</t>
  </si>
  <si>
    <t>Canon</t>
  </si>
  <si>
    <t>LENSA TELE/ZOOM</t>
  </si>
  <si>
    <t>Aksesoris kelengakapan kamera</t>
  </si>
  <si>
    <t>AKSESORIS KELENGAKAPAN KAMERA</t>
  </si>
  <si>
    <t>Canon EOS 600D</t>
  </si>
  <si>
    <t>02.07.01.02.14</t>
  </si>
  <si>
    <t>RECORDER (PEREKAM)</t>
  </si>
  <si>
    <t>Olympus WS-750M</t>
  </si>
  <si>
    <t>Sonny HDR - PJ230E</t>
  </si>
  <si>
    <t>HANDY TALKY</t>
  </si>
  <si>
    <t>HTVEV-V3288D</t>
  </si>
  <si>
    <t>MIXER</t>
  </si>
  <si>
    <t>SPEAKER PASIF</t>
  </si>
  <si>
    <t>POWER AMPLI YAMAHA</t>
  </si>
  <si>
    <t>02.07.01.02.43</t>
  </si>
  <si>
    <t>RAK MIXER</t>
  </si>
  <si>
    <t>MIC CABLE</t>
  </si>
  <si>
    <t>STAND MIC</t>
  </si>
  <si>
    <t>STAND SPEAKER</t>
  </si>
  <si>
    <t>MIC WIRELLES</t>
  </si>
  <si>
    <t>Kabel Setting</t>
  </si>
  <si>
    <t>KABEL SETTING</t>
  </si>
  <si>
    <t>CANNON 5D MARK III WITH 24-70 MM</t>
  </si>
  <si>
    <t>LENSA EF-S 10-22 MM</t>
  </si>
  <si>
    <t>Speedlite 430EXII</t>
  </si>
  <si>
    <t>SPEEDLITE 430EXII</t>
  </si>
  <si>
    <t>BG-E11 Baterrai Pack</t>
  </si>
  <si>
    <t>BG-E11 BATERRAI PACK</t>
  </si>
  <si>
    <t>LP-E6</t>
  </si>
  <si>
    <t>Memori Card Extreme Pro</t>
  </si>
  <si>
    <t>MEMORI CARD EXTREME PRO</t>
  </si>
  <si>
    <t>Lowpro Fastpack 350</t>
  </si>
  <si>
    <t>LOWPRO FASTPACK 350</t>
  </si>
  <si>
    <t>CARBON FIBRE MONOPOD</t>
  </si>
  <si>
    <t>LC-E6</t>
  </si>
  <si>
    <t>Lowpro DSLR Pack Video 350AW</t>
  </si>
  <si>
    <t>LOWPRO DSLR PACK VIDEO 350AW</t>
  </si>
  <si>
    <t>KAMERA POKET NIKKON COLPIX P7700</t>
  </si>
  <si>
    <t>02.07.01.04.26</t>
  </si>
  <si>
    <t>PEREKAM SUARA DIGITAL</t>
  </si>
  <si>
    <t>KAMERA VIDEO SHOOTING DIGITAL</t>
  </si>
  <si>
    <t>RADIO HANDY TALKIE</t>
  </si>
  <si>
    <t>0001 - 00015</t>
  </si>
  <si>
    <t>MIXER  YAMAHA MGP- L24X</t>
  </si>
  <si>
    <t>MIXER  YAMAHA MP 166 CX</t>
  </si>
  <si>
    <t>B3 U15 POWERED SPEAKER</t>
  </si>
  <si>
    <t>02.07.01.01.29</t>
  </si>
  <si>
    <t>EQUALIZER DBX 231 XS</t>
  </si>
  <si>
    <t>DRIVERACK PA+ DBX</t>
  </si>
  <si>
    <t>POWER AMPLIFIER RUSSEL</t>
  </si>
  <si>
    <t xml:space="preserve">CABEL SOUND STREAM </t>
  </si>
  <si>
    <t xml:space="preserve">CABEL LINK AUDIO </t>
  </si>
  <si>
    <t>MIC SHURE SM 58</t>
  </si>
  <si>
    <t>MIC SHURE SM 57</t>
  </si>
  <si>
    <t>MIC SHURE WIRELESS PG 4 SM 58</t>
  </si>
  <si>
    <t>MIC WIRELESS FREMIC</t>
  </si>
  <si>
    <t>SPEAKER RCF P300 18 INC + BOX SPEAKER</t>
  </si>
  <si>
    <t>02.07.01.02.99</t>
  </si>
  <si>
    <t>JACK SPICON NEOTRIK</t>
  </si>
  <si>
    <t xml:space="preserve">DSLR CAMERA        </t>
  </si>
  <si>
    <t>TELEPHOTO ZOOM LENSE</t>
  </si>
  <si>
    <t>02.07.01.02.73</t>
  </si>
  <si>
    <t xml:space="preserve"> ZOOM EXTENER</t>
  </si>
  <si>
    <t>02.07.01.06.36</t>
  </si>
  <si>
    <t>Magellan</t>
  </si>
  <si>
    <t>CCTV dan Instalasi</t>
  </si>
  <si>
    <t>CCTV DAN INSTALASI</t>
  </si>
  <si>
    <t>CANON EOS 600D</t>
  </si>
  <si>
    <t>POWER AMPLIFIER DAN INSTALAIS</t>
  </si>
  <si>
    <t>TOA ZA-2240 MPU</t>
  </si>
  <si>
    <t>02.07.02.01.06</t>
  </si>
  <si>
    <t>HOM SPEAKER DAN INSTALASI</t>
  </si>
  <si>
    <t>TOA ZH-625SM</t>
  </si>
  <si>
    <t>Kabel Audio dan Instalasi</t>
  </si>
  <si>
    <t>KABEL AUDIO DAN INSTALASI</t>
  </si>
  <si>
    <t>Canare L-2T2S</t>
  </si>
  <si>
    <t>Matching Transformer dan Instalasi</t>
  </si>
  <si>
    <t>MATCHING TRANSFORMER DAN INSTALASI</t>
  </si>
  <si>
    <t>TOA ZT-351</t>
  </si>
  <si>
    <t>MICROPHONE WIRELESS</t>
  </si>
  <si>
    <t>Krezt KX 8858</t>
  </si>
  <si>
    <t>Kabel Speaker dan Pemasangan</t>
  </si>
  <si>
    <t>KABEL SPEAKER DAN PEMASANGAN</t>
  </si>
  <si>
    <t>Supreme NYYHY 2x2,5</t>
  </si>
  <si>
    <t>Testing dan Commisoning</t>
  </si>
  <si>
    <t>TESTING DAN COMMISONING</t>
  </si>
  <si>
    <t>Nikon HD-SLR D3300</t>
  </si>
  <si>
    <t>PROYEKTOR/ INFOKUS</t>
  </si>
  <si>
    <t>Epson EB 1960</t>
  </si>
  <si>
    <t>Televisi Sekretariat Daerah Kab. Kuantan Singingi</t>
  </si>
  <si>
    <t>TELEVISI SEKRETARIAT DAERAH KAB. KUANTAN SINGINGI</t>
  </si>
  <si>
    <t>Drone Camera</t>
  </si>
  <si>
    <t>DRONE CAMERA</t>
  </si>
  <si>
    <t xml:space="preserve">0001 </t>
  </si>
  <si>
    <t>Phantom 3 Profesional</t>
  </si>
  <si>
    <t>Canon EOS 750D</t>
  </si>
  <si>
    <t>02.04.03.01.71</t>
  </si>
  <si>
    <t>THEODOLIT</t>
  </si>
  <si>
    <t>02.04.03.01.77</t>
  </si>
  <si>
    <t>2007</t>
  </si>
  <si>
    <t>ALAT GPS</t>
  </si>
  <si>
    <t>KOMPAS</t>
  </si>
  <si>
    <t>ALAT KOMPAS</t>
  </si>
  <si>
    <t>Alat-alat Persenjataan/Keamanan</t>
  </si>
  <si>
    <t>02.10.02.01.11</t>
  </si>
  <si>
    <t>ALAT-ALAT PERSENJATAAN/KEAMANAN</t>
  </si>
  <si>
    <t>02.10.02.02.11</t>
  </si>
  <si>
    <t>SENJATA KEJUT LARAS PANJANG</t>
  </si>
  <si>
    <t>TELUK KUANTAN, 29 DESEMBER 2017</t>
  </si>
  <si>
    <t>Plt. SEKRETARIS DAERAH</t>
  </si>
  <si>
    <t>H. MUHARLIUS, SE, MM</t>
  </si>
  <si>
    <t>WENDRA KURNIAWAN, SE</t>
  </si>
  <si>
    <t>NIP. 19580828 198302 1 003</t>
  </si>
  <si>
    <t>NIP. 19760605 200701 1 002</t>
  </si>
  <si>
    <t>x</t>
  </si>
  <si>
    <t>Fusion Splier</t>
  </si>
  <si>
    <t>FITH Tools KIT FO Fiber Optic</t>
  </si>
  <si>
    <t>Optical Light Source (OLS)</t>
  </si>
  <si>
    <t>Tube Cutter Kabel Fiber Optic</t>
  </si>
  <si>
    <t>Tangga Telescopic</t>
  </si>
  <si>
    <t>Printer Label</t>
  </si>
  <si>
    <t>Mini HDMI to HDMI Cable</t>
  </si>
  <si>
    <t>DSLR to Webcame Conventer</t>
  </si>
  <si>
    <t>Videotron</t>
  </si>
  <si>
    <t>FM EXCITER</t>
  </si>
  <si>
    <t>HEADPHONE</t>
  </si>
  <si>
    <t>MICROPHONE</t>
  </si>
  <si>
    <t>Kamera</t>
  </si>
  <si>
    <t>Tripod Kamera</t>
  </si>
  <si>
    <t>02.07.02.03.04</t>
  </si>
  <si>
    <t>Besarnya penyusutan Th 2019</t>
  </si>
  <si>
    <t>PENYUSUTAN S/D 2019</t>
  </si>
  <si>
    <t>Selisih Pak andes di tahun 2017 kurang sum</t>
  </si>
  <si>
    <t>Penyusutan s/d 2019</t>
  </si>
  <si>
    <t>Tahun 2019</t>
  </si>
  <si>
    <t>akumulasi s/d 2019</t>
  </si>
  <si>
    <t>Total</t>
  </si>
  <si>
    <t>Mutasi dari setda</t>
  </si>
  <si>
    <t>KARTU INVENTARIS BARANG (KIB)</t>
  </si>
  <si>
    <t>F. KONSTRUKSI DALAM PENGERJAAN</t>
  </si>
  <si>
    <t xml:space="preserve">: </t>
  </si>
  <si>
    <t>NO. URUT</t>
  </si>
  <si>
    <t>JENIS BARANG/NAMA BARANG</t>
  </si>
  <si>
    <t>BANGUNAN (P,SP,D)</t>
  </si>
  <si>
    <t>LETAK LOKASI/ ALAMAT</t>
  </si>
  <si>
    <t>TGL, BULAN, THN MULAI</t>
  </si>
  <si>
    <t>ASAL USUL PEMBIAYAAN</t>
  </si>
  <si>
    <t>NILAI KONTRAK (Rp)</t>
  </si>
  <si>
    <t>BETON/ TIDAK</t>
  </si>
  <si>
    <t>KONSTRUKSI DALAM PENGERJAAN</t>
  </si>
  <si>
    <t>TELUK KUANTAN, 31 DESEMBER 2019</t>
  </si>
  <si>
    <t>KABUPATEN KUANTAN SINGINGI,</t>
  </si>
  <si>
    <t>E. ASET TETAP LAINNYA</t>
  </si>
  <si>
    <t>BUKU PERPUSTAKAAN</t>
  </si>
  <si>
    <t>JUMLAH</t>
  </si>
  <si>
    <t>TAHUN CETAK/ PEMBELIAN</t>
  </si>
  <si>
    <t>SPESIFIKASI</t>
  </si>
  <si>
    <t>ASAL DAERAH</t>
  </si>
  <si>
    <t>PENCIPTA</t>
  </si>
  <si>
    <t>UKURAN</t>
  </si>
  <si>
    <t>ASET TETAP LAINNYA</t>
  </si>
  <si>
    <t>BARANG BERCORAK KESENIAN/KEBUDAYAAN</t>
  </si>
  <si>
    <t xml:space="preserve">HEWAN/ TERNAK DAN TUMBUHAN </t>
  </si>
  <si>
    <t>A. TANAH</t>
  </si>
  <si>
    <t>NO. KODE LOKASI :</t>
  </si>
  <si>
    <t>LUAS</t>
  </si>
  <si>
    <t>TAHUN PENGADAAN</t>
  </si>
  <si>
    <t>PENGGUNAAN</t>
  </si>
  <si>
    <t>HAK</t>
  </si>
  <si>
    <t>SERTIFIKAT</t>
  </si>
  <si>
    <t xml:space="preserve">TANAH </t>
  </si>
  <si>
    <t>TANAH</t>
  </si>
  <si>
    <t>NO. KODE LOKASI :03.11.01.01.01.13.11</t>
  </si>
  <si>
    <t>BARANG BERCORAK KESENIAN/ KEBUDAYAAN</t>
  </si>
  <si>
    <t>HEWAN/ TERNAK DAN TUMBUHAN</t>
  </si>
  <si>
    <t>JUDUL/ PENCIPTA</t>
  </si>
  <si>
    <t xml:space="preserve">JENIS </t>
  </si>
  <si>
    <t>BUKU PERATURAN PERUNDANG-UNDANGAN</t>
  </si>
  <si>
    <t>PETA GEOLOGI 1 :250.000 (LEMBAR SOLOK)</t>
  </si>
  <si>
    <t>05.17.01.06.05</t>
  </si>
  <si>
    <t xml:space="preserve"> 0001-0002</t>
  </si>
  <si>
    <t>PUSAT SURVEY GEOLOGI</t>
  </si>
  <si>
    <t>BANDUNG</t>
  </si>
  <si>
    <t>1 :250.000</t>
  </si>
  <si>
    <t>PETA GEOLOGI (LEMBAR SOLOK) DIGITAL</t>
  </si>
  <si>
    <t>0001-0001</t>
  </si>
  <si>
    <t>BAKOSURTANAL</t>
  </si>
  <si>
    <t>2 :250.000</t>
  </si>
  <si>
    <t>PETA TOPOGRAFI 1 : 50.000 (DIGITAL)</t>
  </si>
  <si>
    <t>CV. INDO PRIMA SARANA</t>
  </si>
  <si>
    <t>SURABAYA</t>
  </si>
  <si>
    <t>FILE</t>
  </si>
  <si>
    <t>1 : 50.000</t>
  </si>
  <si>
    <t>PETA INDONESIA SKALA 1 : 250.000</t>
  </si>
  <si>
    <t>KERTAS,FILE</t>
  </si>
  <si>
    <t>1 : 250.000</t>
  </si>
  <si>
    <t>PETA SUMATERA SKALA 1 : 250.000</t>
  </si>
  <si>
    <t xml:space="preserve">KERTAS </t>
  </si>
  <si>
    <t>PETA WILAYAH RIAU SKALA 1 : 250.000</t>
  </si>
  <si>
    <t>CV. INTI FAJAR BARU</t>
  </si>
  <si>
    <t>MEDAN</t>
  </si>
  <si>
    <t>05.17.01.04.05</t>
  </si>
  <si>
    <t>CV. BUMI KUANSING PERSADA</t>
  </si>
  <si>
    <t xml:space="preserve">JAKARTA </t>
  </si>
  <si>
    <t>PENGADAAN BUKU PERATURAN PERUNANG-UNDANGAN</t>
  </si>
  <si>
    <t>KEPALA DINAS KOMINFO STATISTIK DAN PERSANDIAN</t>
  </si>
  <si>
    <t>Ir. H. SAMSIR ALAM, MM</t>
  </si>
  <si>
    <t>M. FAILEN YULBAS, SH</t>
  </si>
  <si>
    <t>NIP. 19651231 198503 1 028</t>
  </si>
  <si>
    <t>NIP. 19740202 200003 1 006</t>
  </si>
  <si>
    <t>Ir. SAMSIR ALAM, MM</t>
  </si>
  <si>
    <t>KARTU INVESTARIS BARANG (KIB)</t>
  </si>
  <si>
    <t>D. JALAN, IRIGASI DAN JARINGAN</t>
  </si>
  <si>
    <t>C. GEDUNG DAN BANGUNAN</t>
  </si>
  <si>
    <t xml:space="preserve">B. PERALATAN DAN MESIN </t>
  </si>
  <si>
    <t>PENGURUS BARANG,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</si>
</sst>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1" formatCode="_(* #,##0_);_(* \(#,##0\);_(* &quot;-&quot;_);_(@_)"/>
    <numFmt numFmtId="43" formatCode="_(* #,##0.00_);_(* \(#,##0.00\);_(* &quot;-&quot;??_);_(@_)"/>
    <numFmt numFmtId="164" formatCode="_-* #,##0.00_-;\-* #,##0.00_-;_-* &quot;-&quot;??_-;_-@_-"/>
    <numFmt numFmtId="165" formatCode="_(&quot;Rp&quot;* #,##0.00_);_(&quot;Rp&quot;* \(#,##0.00\);_(&quot;Rp&quot;* &quot;-&quot;??_);_(@_)"/>
    <numFmt numFmtId="166" formatCode="_(* #,##0.00_);_(* \(#,##0.00\);_(* &quot;-&quot;_);_(@_)"/>
    <numFmt numFmtId="167" formatCode="00"/>
    <numFmt numFmtId="168" formatCode="#,##0.00;[Red]#,##0.00"/>
    <numFmt numFmtId="169" formatCode="#,##0;[Red]#,##0"/>
    <numFmt numFmtId="170" formatCode="_(* #,##0_);_(* \(#,##0\);_(* &quot;-&quot;??_);_(@_)"/>
    <numFmt numFmtId="171" formatCode="mm/dd/yy;@"/>
    <numFmt numFmtId="172" formatCode="m/d/yyyy;@"/>
  </numFmts>
  <fonts count="74">
    <font>
      <sz val="11"/>
      <color theme="1"/>
      <name val="Calibri"/>
      <family val="2"/>
      <charset val="1"/>
      <scheme val="minor"/>
    </font>
    <font>
      <sz val="11"/>
      <color theme="1"/>
      <name val="Calibri"/>
      <family val="2"/>
      <scheme val="minor"/>
    </font>
    <font>
      <sz val="11"/>
      <color theme="1"/>
      <name val="Calibri"/>
      <family val="2"/>
      <scheme val="minor"/>
    </font>
    <font>
      <sz val="11"/>
      <color theme="1"/>
      <name val="Calibri"/>
      <family val="2"/>
      <scheme val="minor"/>
    </font>
    <font>
      <sz val="11"/>
      <color indexed="8"/>
      <name val="Calibri"/>
      <family val="2"/>
      <charset val="1"/>
    </font>
    <font>
      <sz val="10"/>
      <color theme="1"/>
      <name val="Calibri"/>
      <family val="2"/>
      <scheme val="minor"/>
    </font>
    <font>
      <b/>
      <sz val="11"/>
      <color theme="1"/>
      <name val="Calibri"/>
      <family val="2"/>
      <scheme val="minor"/>
    </font>
    <font>
      <sz val="11"/>
      <color theme="1"/>
      <name val="Calibri"/>
      <family val="2"/>
      <scheme val="minor"/>
    </font>
    <font>
      <sz val="9"/>
      <color theme="1"/>
      <name val="Calibri"/>
      <family val="2"/>
      <scheme val="minor"/>
    </font>
    <font>
      <b/>
      <sz val="20"/>
      <color theme="1"/>
      <name val="Calibri"/>
      <family val="2"/>
      <scheme val="minor"/>
    </font>
    <font>
      <b/>
      <u/>
      <sz val="11"/>
      <color theme="1"/>
      <name val="Calibri"/>
      <family val="2"/>
      <scheme val="minor"/>
    </font>
    <font>
      <sz val="11"/>
      <color indexed="8"/>
      <name val="Calibri"/>
      <family val="2"/>
    </font>
    <font>
      <sz val="11"/>
      <name val="Calibri"/>
      <family val="2"/>
      <scheme val="minor"/>
    </font>
    <font>
      <sz val="10"/>
      <name val="Arial"/>
      <family val="2"/>
    </font>
    <font>
      <sz val="11"/>
      <color theme="1"/>
      <name val="Calibri"/>
      <family val="2"/>
      <charset val="1"/>
      <scheme val="minor"/>
    </font>
    <font>
      <sz val="10"/>
      <color indexed="8"/>
      <name val="Arial"/>
      <family val="2"/>
    </font>
    <font>
      <b/>
      <sz val="14"/>
      <name val="Calibri"/>
      <family val="2"/>
      <scheme val="minor"/>
    </font>
    <font>
      <sz val="11"/>
      <color theme="1"/>
      <name val="Calibri"/>
      <family val="2"/>
      <charset val="1"/>
    </font>
    <font>
      <b/>
      <sz val="9"/>
      <color theme="1"/>
      <name val="Calibri"/>
      <family val="2"/>
      <scheme val="minor"/>
    </font>
    <font>
      <sz val="11"/>
      <color indexed="8"/>
      <name val="Calibri"/>
      <family val="2"/>
      <scheme val="minor"/>
    </font>
    <font>
      <b/>
      <sz val="20"/>
      <color theme="1"/>
      <name val="Arial"/>
      <family val="2"/>
    </font>
    <font>
      <sz val="11"/>
      <color theme="1"/>
      <name val="Arial"/>
      <family val="2"/>
    </font>
    <font>
      <sz val="10"/>
      <color theme="1"/>
      <name val="Arial"/>
      <family val="2"/>
    </font>
    <font>
      <b/>
      <sz val="11"/>
      <color theme="1"/>
      <name val="Arial"/>
      <family val="2"/>
    </font>
    <font>
      <sz val="11"/>
      <name val="Arial"/>
      <family val="2"/>
    </font>
    <font>
      <sz val="9"/>
      <color theme="1"/>
      <name val="Arial"/>
      <family val="2"/>
    </font>
    <font>
      <b/>
      <sz val="14"/>
      <color theme="1"/>
      <name val="Arial"/>
      <family val="2"/>
    </font>
    <font>
      <b/>
      <u/>
      <sz val="11"/>
      <color theme="1"/>
      <name val="Arial"/>
      <family val="2"/>
    </font>
    <font>
      <sz val="11"/>
      <color rgb="FFFF0000"/>
      <name val="Arial"/>
      <family val="2"/>
    </font>
    <font>
      <sz val="11"/>
      <color rgb="FFFF0000"/>
      <name val="Calibri"/>
      <family val="2"/>
      <scheme val="minor"/>
    </font>
    <font>
      <b/>
      <sz val="14"/>
      <color theme="1"/>
      <name val="Calibri"/>
      <family val="2"/>
      <scheme val="minor"/>
    </font>
    <font>
      <sz val="14"/>
      <color theme="1"/>
      <name val="Calibri"/>
      <family val="2"/>
      <scheme val="minor"/>
    </font>
    <font>
      <b/>
      <u/>
      <sz val="14"/>
      <color theme="1"/>
      <name val="Calibri"/>
      <family val="2"/>
      <scheme val="minor"/>
    </font>
    <font>
      <sz val="10"/>
      <name val="Calibri"/>
      <family val="2"/>
      <scheme val="minor"/>
    </font>
    <font>
      <b/>
      <sz val="11"/>
      <color indexed="8"/>
      <name val="Calibri"/>
      <family val="2"/>
      <scheme val="minor"/>
    </font>
    <font>
      <b/>
      <sz val="11"/>
      <name val="Calibri"/>
      <family val="2"/>
      <scheme val="minor"/>
    </font>
    <font>
      <b/>
      <sz val="20"/>
      <color indexed="8"/>
      <name val="Arial"/>
      <family val="2"/>
    </font>
    <font>
      <b/>
      <sz val="11"/>
      <color indexed="8"/>
      <name val="Arial"/>
      <family val="2"/>
    </font>
    <font>
      <sz val="11"/>
      <color indexed="8"/>
      <name val="Arial"/>
      <family val="2"/>
    </font>
    <font>
      <sz val="11"/>
      <color indexed="10"/>
      <name val="Arial"/>
      <family val="2"/>
    </font>
    <font>
      <sz val="9"/>
      <color indexed="8"/>
      <name val="Arial"/>
      <family val="2"/>
    </font>
    <font>
      <b/>
      <u/>
      <sz val="11"/>
      <color indexed="8"/>
      <name val="Arial"/>
      <family val="2"/>
    </font>
    <font>
      <b/>
      <sz val="10"/>
      <color theme="1"/>
      <name val="Arial"/>
      <family val="2"/>
    </font>
    <font>
      <b/>
      <sz val="16"/>
      <color theme="1"/>
      <name val="Arial"/>
      <family val="2"/>
    </font>
    <font>
      <b/>
      <sz val="10"/>
      <color theme="1"/>
      <name val="Calibri"/>
      <family val="2"/>
      <scheme val="minor"/>
    </font>
    <font>
      <b/>
      <u/>
      <sz val="10"/>
      <color theme="1"/>
      <name val="Calibri"/>
      <family val="2"/>
      <scheme val="minor"/>
    </font>
    <font>
      <sz val="12"/>
      <name val="Calibri"/>
      <family val="2"/>
      <charset val="1"/>
    </font>
    <font>
      <sz val="11"/>
      <name val="Calibri"/>
      <family val="2"/>
    </font>
    <font>
      <b/>
      <sz val="16"/>
      <color theme="1"/>
      <name val="Calibri"/>
      <family val="2"/>
      <scheme val="minor"/>
    </font>
    <font>
      <b/>
      <sz val="10"/>
      <name val="Calibri"/>
      <family val="2"/>
      <scheme val="minor"/>
    </font>
    <font>
      <b/>
      <sz val="10"/>
      <color rgb="FFFF0000"/>
      <name val="Calibri"/>
      <family val="2"/>
      <scheme val="minor"/>
    </font>
    <font>
      <sz val="10"/>
      <color rgb="FFFF0000"/>
      <name val="Calibri"/>
      <family val="2"/>
      <scheme val="minor"/>
    </font>
    <font>
      <b/>
      <u/>
      <sz val="10"/>
      <color rgb="FFFF0000"/>
      <name val="Calibri"/>
      <family val="2"/>
      <scheme val="minor"/>
    </font>
    <font>
      <sz val="8"/>
      <name val="Calibri"/>
      <family val="2"/>
      <charset val="1"/>
      <scheme val="minor"/>
    </font>
    <font>
      <sz val="10"/>
      <color theme="1"/>
      <name val="Cambria"/>
      <family val="1"/>
      <scheme val="major"/>
    </font>
    <font>
      <sz val="10"/>
      <color rgb="FF000000"/>
      <name val="Cambria"/>
      <family val="1"/>
    </font>
    <font>
      <u/>
      <sz val="11"/>
      <color theme="10"/>
      <name val="Calibri"/>
      <family val="2"/>
      <charset val="1"/>
      <scheme val="minor"/>
    </font>
    <font>
      <u/>
      <sz val="11"/>
      <color theme="11"/>
      <name val="Calibri"/>
      <family val="2"/>
      <charset val="1"/>
      <scheme val="minor"/>
    </font>
    <font>
      <b/>
      <sz val="24"/>
      <color theme="1"/>
      <name val="Calibri"/>
      <family val="2"/>
      <scheme val="minor"/>
    </font>
    <font>
      <sz val="10"/>
      <color theme="1" tint="4.9989318521683403E-2"/>
      <name val="Arial"/>
      <family val="2"/>
    </font>
    <font>
      <sz val="10"/>
      <color indexed="8"/>
      <name val="Calibri"/>
      <family val="2"/>
      <scheme val="minor"/>
    </font>
    <font>
      <b/>
      <sz val="20"/>
      <color theme="1"/>
      <name val="Cambria"/>
      <family val="1"/>
      <scheme val="major"/>
    </font>
    <font>
      <sz val="11"/>
      <color theme="1"/>
      <name val="Cambria"/>
      <family val="1"/>
      <scheme val="major"/>
    </font>
    <font>
      <b/>
      <sz val="10"/>
      <color theme="1"/>
      <name val="Cambria"/>
      <family val="1"/>
      <scheme val="major"/>
    </font>
    <font>
      <b/>
      <sz val="11"/>
      <color theme="1"/>
      <name val="Cambria"/>
      <family val="1"/>
      <scheme val="major"/>
    </font>
    <font>
      <b/>
      <sz val="11"/>
      <name val="Cambria"/>
      <family val="1"/>
      <scheme val="major"/>
    </font>
    <font>
      <b/>
      <u/>
      <sz val="11"/>
      <color theme="1"/>
      <name val="Cambria"/>
      <family val="1"/>
      <scheme val="major"/>
    </font>
    <font>
      <b/>
      <sz val="10"/>
      <name val="Cambria"/>
      <family val="1"/>
      <scheme val="major"/>
    </font>
    <font>
      <sz val="11"/>
      <color rgb="FFFF0000"/>
      <name val="Cambria"/>
      <family val="1"/>
      <scheme val="major"/>
    </font>
    <font>
      <b/>
      <sz val="11"/>
      <color theme="1"/>
      <name val="Cambria"/>
      <family val="1"/>
    </font>
    <font>
      <sz val="11"/>
      <color theme="1"/>
      <name val="Cambria"/>
      <family val="1"/>
    </font>
    <font>
      <b/>
      <u/>
      <sz val="11"/>
      <color theme="1"/>
      <name val="Cambria"/>
      <family val="1"/>
    </font>
    <font>
      <b/>
      <sz val="20"/>
      <color theme="1"/>
      <name val="Cambria"/>
      <family val="1"/>
    </font>
    <font>
      <b/>
      <sz val="9"/>
      <color theme="1"/>
      <name val="Cambria"/>
      <family val="1"/>
      <scheme val="major"/>
    </font>
  </fonts>
  <fills count="18">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5"/>
      </patternFill>
    </fill>
    <fill>
      <patternFill patternType="solid">
        <fgColor theme="0" tint="-0.249977111117893"/>
        <bgColor indexed="64"/>
      </patternFill>
    </fill>
    <fill>
      <patternFill patternType="solid">
        <fgColor theme="0" tint="-0.34998626667073579"/>
        <bgColor indexed="64"/>
      </patternFill>
    </fill>
    <fill>
      <patternFill patternType="solid">
        <fgColor theme="0"/>
        <bgColor theme="4" tint="0.59999389629810485"/>
      </patternFill>
    </fill>
    <fill>
      <patternFill patternType="solid">
        <fgColor theme="0"/>
        <bgColor theme="4" tint="0.79998168889431442"/>
      </patternFill>
    </fill>
    <fill>
      <patternFill patternType="solid">
        <fgColor indexed="9"/>
        <bgColor indexed="64"/>
      </patternFill>
    </fill>
    <fill>
      <patternFill patternType="solid">
        <fgColor indexed="10"/>
        <bgColor indexed="64"/>
      </patternFill>
    </fill>
    <fill>
      <patternFill patternType="solid">
        <fgColor indexed="23"/>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rgb="FFFFC000"/>
        <bgColor indexed="64"/>
      </patternFill>
    </fill>
  </fills>
  <borders count="6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style="medium">
        <color auto="1"/>
      </right>
      <top/>
      <bottom/>
      <diagonal/>
    </border>
    <border>
      <left/>
      <right style="medium">
        <color auto="1"/>
      </right>
      <top/>
      <bottom/>
      <diagonal/>
    </border>
    <border>
      <left style="medium">
        <color auto="1"/>
      </left>
      <right style="medium">
        <color auto="1"/>
      </right>
      <top/>
      <bottom style="medium">
        <color auto="1"/>
      </bottom>
      <diagonal/>
    </border>
    <border>
      <left/>
      <right style="medium">
        <color auto="1"/>
      </right>
      <top/>
      <bottom style="medium">
        <color auto="1"/>
      </bottom>
      <diagonal/>
    </border>
    <border>
      <left/>
      <right/>
      <top/>
      <bottom style="medium">
        <color auto="1"/>
      </bottom>
      <diagonal/>
    </border>
    <border>
      <left style="medium">
        <color auto="1"/>
      </left>
      <right style="medium">
        <color auto="1"/>
      </right>
      <top style="medium">
        <color auto="1"/>
      </top>
      <bottom style="medium">
        <color auto="1"/>
      </bottom>
      <diagonal/>
    </border>
    <border>
      <left style="double">
        <color auto="1"/>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
      <left style="double">
        <color auto="1"/>
      </left>
      <right style="thin">
        <color auto="1"/>
      </right>
      <top/>
      <bottom style="thin">
        <color auto="1"/>
      </bottom>
      <diagonal/>
    </border>
    <border>
      <left style="thin">
        <color auto="1"/>
      </left>
      <right style="double">
        <color auto="1"/>
      </right>
      <top/>
      <bottom style="thin">
        <color auto="1"/>
      </bottom>
      <diagonal/>
    </border>
    <border>
      <left style="double">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double">
        <color auto="1"/>
      </right>
      <top style="thin">
        <color auto="1"/>
      </top>
      <bottom style="medium">
        <color auto="1"/>
      </bottom>
      <diagonal/>
    </border>
    <border>
      <left style="medium">
        <color auto="1"/>
      </left>
      <right style="medium">
        <color auto="1"/>
      </right>
      <top style="thin">
        <color auto="1"/>
      </top>
      <bottom/>
      <diagonal/>
    </border>
    <border>
      <left style="thin">
        <color auto="1"/>
      </left>
      <right style="thin">
        <color auto="1"/>
      </right>
      <top style="hair">
        <color auto="1"/>
      </top>
      <bottom style="hair">
        <color auto="1"/>
      </bottom>
      <diagonal/>
    </border>
    <border>
      <left style="thin">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top style="double">
        <color auto="1"/>
      </top>
      <bottom style="double">
        <color auto="1"/>
      </bottom>
      <diagonal/>
    </border>
    <border>
      <left/>
      <right style="thin">
        <color auto="1"/>
      </right>
      <top style="double">
        <color auto="1"/>
      </top>
      <bottom style="double">
        <color auto="1"/>
      </bottom>
      <diagonal/>
    </border>
    <border>
      <left style="thin">
        <color auto="1"/>
      </left>
      <right style="thin">
        <color auto="1"/>
      </right>
      <top style="double">
        <color auto="1"/>
      </top>
      <bottom/>
      <diagonal/>
    </border>
    <border>
      <left style="thin">
        <color auto="1"/>
      </left>
      <right style="thin">
        <color auto="1"/>
      </right>
      <top/>
      <bottom style="double">
        <color auto="1"/>
      </bottom>
      <diagonal/>
    </border>
    <border>
      <left style="thin">
        <color auto="1"/>
      </left>
      <right style="thin">
        <color auto="1"/>
      </right>
      <top/>
      <bottom style="medium">
        <color auto="1"/>
      </bottom>
      <diagonal/>
    </border>
    <border>
      <left style="thin">
        <color auto="1"/>
      </left>
      <right style="thin">
        <color auto="1"/>
      </right>
      <top/>
      <bottom style="hair">
        <color auto="1"/>
      </bottom>
      <diagonal/>
    </border>
    <border>
      <left/>
      <right style="medium">
        <color auto="1"/>
      </right>
      <top style="thin">
        <color auto="1"/>
      </top>
      <bottom/>
      <diagonal/>
    </border>
    <border>
      <left style="thin">
        <color auto="1"/>
      </left>
      <right style="thin">
        <color auto="1"/>
      </right>
      <top style="medium">
        <color auto="1"/>
      </top>
      <bottom style="medium">
        <color auto="1"/>
      </bottom>
      <diagonal/>
    </border>
    <border>
      <left/>
      <right/>
      <top/>
      <bottom style="double">
        <color auto="1"/>
      </bottom>
      <diagonal/>
    </border>
    <border>
      <left style="thin">
        <color auto="1"/>
      </left>
      <right/>
      <top style="double">
        <color auto="1"/>
      </top>
      <bottom/>
      <diagonal/>
    </border>
    <border>
      <left/>
      <right style="thin">
        <color auto="1"/>
      </right>
      <top style="double">
        <color auto="1"/>
      </top>
      <bottom/>
      <diagonal/>
    </border>
    <border>
      <left style="double">
        <color auto="1"/>
      </left>
      <right style="thin">
        <color auto="1"/>
      </right>
      <top style="medium">
        <color auto="1"/>
      </top>
      <bottom style="double">
        <color indexed="64"/>
      </bottom>
      <diagonal/>
    </border>
    <border>
      <left style="thin">
        <color auto="1"/>
      </left>
      <right style="thin">
        <color auto="1"/>
      </right>
      <top style="medium">
        <color auto="1"/>
      </top>
      <bottom style="double">
        <color indexed="64"/>
      </bottom>
      <diagonal/>
    </border>
    <border>
      <left style="thin">
        <color auto="1"/>
      </left>
      <right style="double">
        <color auto="1"/>
      </right>
      <top style="medium">
        <color auto="1"/>
      </top>
      <bottom style="double">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double">
        <color indexed="64"/>
      </bottom>
      <diagonal/>
    </border>
    <border>
      <left style="thin">
        <color auto="1"/>
      </left>
      <right style="medium">
        <color auto="1"/>
      </right>
      <top style="medium">
        <color auto="1"/>
      </top>
      <bottom style="double">
        <color indexed="64"/>
      </bottom>
      <diagonal/>
    </border>
    <border>
      <left/>
      <right style="medium">
        <color auto="1"/>
      </right>
      <top style="medium">
        <color auto="1"/>
      </top>
      <bottom style="medium">
        <color auto="1"/>
      </bottom>
      <diagonal/>
    </border>
  </borders>
  <cellStyleXfs count="38">
    <xf numFmtId="0" fontId="0" fillId="0" borderId="0"/>
    <xf numFmtId="0" fontId="4" fillId="0" borderId="0"/>
    <xf numFmtId="0" fontId="7" fillId="0" borderId="0"/>
    <xf numFmtId="41" fontId="11" fillId="0" borderId="0" applyFont="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41" fontId="4" fillId="0" borderId="0" applyFont="0" applyFill="0" applyBorder="0" applyAlignment="0" applyProtection="0"/>
    <xf numFmtId="43" fontId="4" fillId="0" borderId="0" applyFont="0" applyFill="0" applyBorder="0" applyAlignment="0" applyProtection="0"/>
    <xf numFmtId="41" fontId="4" fillId="0" borderId="0" applyFont="0" applyFill="0" applyBorder="0" applyAlignment="0" applyProtection="0"/>
    <xf numFmtId="0" fontId="17" fillId="6" borderId="0" applyNumberFormat="0" applyBorder="0" applyAlignment="0" applyProtection="0"/>
    <xf numFmtId="0" fontId="13" fillId="0" borderId="0"/>
    <xf numFmtId="0" fontId="14" fillId="0" borderId="0"/>
    <xf numFmtId="0" fontId="14" fillId="0" borderId="0"/>
    <xf numFmtId="43" fontId="4" fillId="0" borderId="0" applyFont="0" applyFill="0" applyBorder="0" applyAlignment="0" applyProtection="0"/>
    <xf numFmtId="0" fontId="11" fillId="0" borderId="0"/>
    <xf numFmtId="43" fontId="14" fillId="0" borderId="0" applyFont="0" applyFill="0" applyBorder="0" applyAlignment="0" applyProtection="0"/>
    <xf numFmtId="43" fontId="14" fillId="0" borderId="0" applyFont="0" applyFill="0" applyBorder="0" applyAlignment="0" applyProtection="0"/>
    <xf numFmtId="0" fontId="1" fillId="0" borderId="0"/>
    <xf numFmtId="0" fontId="1" fillId="0" borderId="0"/>
    <xf numFmtId="0" fontId="4" fillId="0" borderId="0"/>
    <xf numFmtId="0" fontId="1" fillId="0" borderId="0"/>
    <xf numFmtId="0" fontId="1" fillId="0" borderId="0"/>
    <xf numFmtId="0" fontId="1" fillId="0" borderId="0"/>
    <xf numFmtId="0" fontId="56" fillId="0" borderId="0" applyNumberFormat="0" applyFill="0" applyBorder="0" applyAlignment="0" applyProtection="0"/>
    <xf numFmtId="0" fontId="57"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1" fillId="0" borderId="0"/>
    <xf numFmtId="0" fontId="1" fillId="0" borderId="0"/>
    <xf numFmtId="41" fontId="1" fillId="0" borderId="0" applyFont="0" applyFill="0" applyBorder="0" applyAlignment="0" applyProtection="0"/>
  </cellStyleXfs>
  <cellXfs count="1647">
    <xf numFmtId="0" fontId="0" fillId="0" borderId="0" xfId="0"/>
    <xf numFmtId="0" fontId="5" fillId="0" borderId="1" xfId="2" applyFont="1" applyBorder="1" applyAlignment="1">
      <alignment vertical="center"/>
    </xf>
    <xf numFmtId="0" fontId="5" fillId="0" borderId="1" xfId="1" applyFont="1" applyBorder="1" applyAlignment="1">
      <alignment horizontal="center" vertical="center"/>
    </xf>
    <xf numFmtId="0" fontId="8" fillId="0" borderId="1" xfId="2" applyFont="1" applyBorder="1" applyAlignment="1">
      <alignment horizontal="center" vertical="center"/>
    </xf>
    <xf numFmtId="0" fontId="6" fillId="0" borderId="1" xfId="0" applyFont="1" applyBorder="1" applyAlignment="1">
      <alignment horizontal="left" wrapText="1"/>
    </xf>
    <xf numFmtId="0" fontId="6" fillId="0" borderId="1" xfId="0" applyFont="1" applyBorder="1" applyAlignment="1">
      <alignment vertical="center" wrapText="1"/>
    </xf>
    <xf numFmtId="0" fontId="8" fillId="2" borderId="1" xfId="2" applyFont="1" applyFill="1" applyBorder="1" applyAlignment="1">
      <alignment horizontal="center" vertical="center"/>
    </xf>
    <xf numFmtId="0" fontId="12" fillId="0" borderId="1" xfId="2" applyFont="1" applyFill="1" applyBorder="1" applyAlignment="1">
      <alignment horizontal="center" vertical="center"/>
    </xf>
    <xf numFmtId="0" fontId="5" fillId="0" borderId="8" xfId="2" applyFont="1" applyFill="1" applyBorder="1" applyAlignment="1">
      <alignment vertical="center" wrapText="1"/>
    </xf>
    <xf numFmtId="0" fontId="5" fillId="0" borderId="12" xfId="2" applyFont="1" applyFill="1" applyBorder="1" applyAlignment="1">
      <alignment vertical="center" wrapText="1"/>
    </xf>
    <xf numFmtId="166" fontId="12" fillId="0" borderId="1" xfId="3" applyNumberFormat="1" applyFont="1" applyFill="1" applyBorder="1" applyAlignment="1">
      <alignment horizontal="center" vertical="center"/>
    </xf>
    <xf numFmtId="0" fontId="5" fillId="0" borderId="1" xfId="1" applyFont="1" applyFill="1" applyBorder="1" applyAlignment="1">
      <alignment horizontal="center" vertical="center"/>
    </xf>
    <xf numFmtId="167" fontId="15" fillId="2" borderId="1" xfId="0" applyNumberFormat="1" applyFont="1" applyFill="1" applyBorder="1" applyAlignment="1">
      <alignment vertical="center"/>
    </xf>
    <xf numFmtId="0" fontId="12" fillId="2" borderId="1" xfId="2" applyFont="1" applyFill="1" applyBorder="1" applyAlignment="1">
      <alignment horizontal="center" vertical="center"/>
    </xf>
    <xf numFmtId="0" fontId="6" fillId="2" borderId="1" xfId="0" applyFont="1" applyFill="1" applyBorder="1" applyAlignment="1">
      <alignment horizontal="center" vertical="center"/>
    </xf>
    <xf numFmtId="41" fontId="12" fillId="2" borderId="3" xfId="3" applyFont="1" applyFill="1" applyBorder="1" applyAlignment="1">
      <alignment vertical="center" wrapText="1"/>
    </xf>
    <xf numFmtId="0" fontId="13" fillId="2" borderId="1" xfId="2" applyFont="1" applyFill="1" applyBorder="1" applyAlignment="1">
      <alignment horizontal="center" vertical="center"/>
    </xf>
    <xf numFmtId="0" fontId="12" fillId="7" borderId="1" xfId="2" applyFont="1" applyFill="1" applyBorder="1" applyAlignment="1">
      <alignment horizontal="center" vertical="center" wrapText="1"/>
    </xf>
    <xf numFmtId="0" fontId="12" fillId="7" borderId="1" xfId="2" applyFont="1" applyFill="1" applyBorder="1" applyAlignment="1">
      <alignment horizontal="center" vertical="center"/>
    </xf>
    <xf numFmtId="0" fontId="12" fillId="7" borderId="1" xfId="2" quotePrefix="1" applyFont="1" applyFill="1" applyBorder="1" applyAlignment="1">
      <alignment horizontal="center" vertical="center"/>
    </xf>
    <xf numFmtId="0" fontId="8" fillId="2" borderId="1" xfId="0" applyFont="1" applyFill="1" applyBorder="1" applyAlignment="1">
      <alignment horizontal="left" vertical="center"/>
    </xf>
    <xf numFmtId="0" fontId="5" fillId="0" borderId="1" xfId="0" applyFont="1" applyFill="1" applyBorder="1" applyAlignment="1">
      <alignment horizontal="left" vertical="center"/>
    </xf>
    <xf numFmtId="0" fontId="8" fillId="2" borderId="1" xfId="0" quotePrefix="1" applyFont="1" applyFill="1" applyBorder="1" applyAlignment="1">
      <alignment horizontal="center" vertical="center"/>
    </xf>
    <xf numFmtId="0" fontId="8" fillId="2" borderId="1" xfId="0" applyFont="1" applyFill="1" applyBorder="1" applyAlignment="1">
      <alignment horizontal="center" vertical="center"/>
    </xf>
    <xf numFmtId="168" fontId="8" fillId="2" borderId="1" xfId="0" applyNumberFormat="1" applyFont="1" applyFill="1" applyBorder="1" applyAlignment="1">
      <alignment vertical="center"/>
    </xf>
    <xf numFmtId="168" fontId="5" fillId="2" borderId="1" xfId="0" applyNumberFormat="1" applyFont="1" applyFill="1" applyBorder="1" applyAlignment="1">
      <alignment vertical="center"/>
    </xf>
    <xf numFmtId="168" fontId="5" fillId="2" borderId="1" xfId="0" applyNumberFormat="1" applyFont="1" applyFill="1" applyBorder="1" applyAlignment="1">
      <alignment vertical="center" wrapText="1"/>
    </xf>
    <xf numFmtId="0" fontId="18" fillId="2" borderId="1" xfId="0" applyFont="1" applyFill="1" applyBorder="1" applyAlignment="1">
      <alignment horizontal="center" vertical="center"/>
    </xf>
    <xf numFmtId="0" fontId="12" fillId="2" borderId="1" xfId="0" applyFont="1" applyFill="1" applyBorder="1" applyAlignment="1">
      <alignment vertical="center"/>
    </xf>
    <xf numFmtId="49" fontId="19" fillId="2" borderId="1" xfId="0" applyNumberFormat="1" applyFont="1" applyFill="1" applyBorder="1" applyAlignment="1">
      <alignment horizontal="left" wrapText="1"/>
    </xf>
    <xf numFmtId="49" fontId="19" fillId="0" borderId="1" xfId="0" applyNumberFormat="1" applyFont="1" applyFill="1" applyBorder="1" applyAlignment="1">
      <alignment horizontal="left" wrapText="1"/>
    </xf>
    <xf numFmtId="49" fontId="19" fillId="2" borderId="1" xfId="0" applyNumberFormat="1" applyFont="1" applyFill="1" applyBorder="1" applyAlignment="1">
      <alignment horizontal="left"/>
    </xf>
    <xf numFmtId="49" fontId="19" fillId="0" borderId="1" xfId="4" applyNumberFormat="1" applyFont="1" applyFill="1" applyBorder="1" applyAlignment="1">
      <alignment horizontal="left" wrapText="1"/>
    </xf>
    <xf numFmtId="49" fontId="19" fillId="0" borderId="1" xfId="4" applyNumberFormat="1" applyFont="1" applyFill="1" applyBorder="1" applyAlignment="1">
      <alignment horizontal="left" vertical="center"/>
    </xf>
    <xf numFmtId="49" fontId="19" fillId="0" borderId="1" xfId="4" applyNumberFormat="1" applyFont="1" applyFill="1" applyBorder="1" applyAlignment="1">
      <alignment horizontal="left" vertical="center" wrapText="1"/>
    </xf>
    <xf numFmtId="0" fontId="19" fillId="0" borderId="1" xfId="0" applyFont="1" applyFill="1" applyBorder="1" applyAlignment="1">
      <alignment horizontal="left" vertical="top"/>
    </xf>
    <xf numFmtId="0" fontId="6" fillId="9" borderId="1" xfId="0" applyFont="1" applyFill="1" applyBorder="1" applyAlignment="1">
      <alignment vertical="center" wrapText="1"/>
    </xf>
    <xf numFmtId="0" fontId="6" fillId="9" borderId="1" xfId="0" applyFont="1" applyFill="1" applyBorder="1" applyAlignment="1">
      <alignment vertical="center"/>
    </xf>
    <xf numFmtId="49" fontId="6" fillId="2" borderId="1" xfId="0" applyNumberFormat="1" applyFont="1" applyFill="1" applyBorder="1" applyAlignment="1">
      <alignment horizontal="center" vertical="center"/>
    </xf>
    <xf numFmtId="0" fontId="6" fillId="9" borderId="1" xfId="0" applyFont="1" applyFill="1" applyBorder="1" applyAlignment="1">
      <alignment horizontal="center" vertical="center"/>
    </xf>
    <xf numFmtId="0" fontId="6" fillId="9" borderId="1" xfId="0" applyFont="1" applyFill="1" applyBorder="1" applyAlignment="1">
      <alignment horizontal="center" vertical="center" wrapText="1"/>
    </xf>
    <xf numFmtId="41" fontId="6" fillId="9" borderId="1" xfId="4" applyFont="1" applyFill="1" applyBorder="1" applyAlignment="1">
      <alignment vertical="center"/>
    </xf>
    <xf numFmtId="0" fontId="5" fillId="2" borderId="1" xfId="0" applyFont="1" applyFill="1" applyBorder="1" applyAlignment="1">
      <alignment horizontal="center" vertical="center"/>
    </xf>
    <xf numFmtId="43" fontId="5" fillId="2" borderId="1" xfId="5" applyFont="1" applyFill="1" applyBorder="1" applyAlignment="1">
      <alignment horizontal="center" vertical="center"/>
    </xf>
    <xf numFmtId="0" fontId="10" fillId="0" borderId="0" xfId="2" applyFont="1" applyAlignment="1"/>
    <xf numFmtId="0" fontId="5" fillId="2" borderId="1" xfId="0" applyFont="1" applyFill="1" applyBorder="1" applyAlignment="1">
      <alignment horizontal="left" vertical="center" wrapText="1"/>
    </xf>
    <xf numFmtId="0" fontId="5" fillId="2" borderId="1" xfId="0" applyFont="1" applyFill="1" applyBorder="1" applyAlignment="1">
      <alignment horizontal="center" vertical="center" wrapText="1"/>
    </xf>
    <xf numFmtId="168" fontId="5" fillId="2" borderId="0" xfId="0" applyNumberFormat="1" applyFont="1" applyFill="1" applyAlignment="1">
      <alignment vertical="center"/>
    </xf>
    <xf numFmtId="169" fontId="6" fillId="0" borderId="0" xfId="0" applyNumberFormat="1" applyFont="1"/>
    <xf numFmtId="166" fontId="6" fillId="0" borderId="0" xfId="0" applyNumberFormat="1" applyFont="1"/>
    <xf numFmtId="0" fontId="21" fillId="2" borderId="0" xfId="0" applyFont="1" applyFill="1"/>
    <xf numFmtId="0" fontId="21" fillId="2" borderId="0" xfId="0" applyFont="1" applyFill="1" applyAlignment="1">
      <alignment wrapText="1"/>
    </xf>
    <xf numFmtId="0" fontId="22" fillId="2" borderId="1" xfId="2" applyFont="1" applyFill="1" applyBorder="1" applyAlignment="1">
      <alignment vertical="center"/>
    </xf>
    <xf numFmtId="0" fontId="21" fillId="2" borderId="1" xfId="0" applyFont="1" applyFill="1" applyBorder="1" applyAlignment="1">
      <alignment horizontal="center"/>
    </xf>
    <xf numFmtId="0" fontId="22" fillId="2" borderId="1" xfId="1" applyFont="1" applyFill="1" applyBorder="1" applyAlignment="1">
      <alignment horizontal="center" vertical="center"/>
    </xf>
    <xf numFmtId="0" fontId="21" fillId="2" borderId="1" xfId="0" applyFont="1" applyFill="1" applyBorder="1" applyAlignment="1">
      <alignment horizontal="center" vertical="center"/>
    </xf>
    <xf numFmtId="0" fontId="21" fillId="2" borderId="1" xfId="0" applyFont="1" applyFill="1" applyBorder="1" applyAlignment="1">
      <alignment horizontal="left" vertical="center"/>
    </xf>
    <xf numFmtId="0" fontId="23" fillId="2" borderId="1" xfId="0" applyFont="1" applyFill="1" applyBorder="1" applyAlignment="1">
      <alignment horizontal="left" vertical="center" wrapText="1"/>
    </xf>
    <xf numFmtId="0" fontId="21" fillId="2" borderId="1" xfId="0" applyFont="1" applyFill="1" applyBorder="1" applyAlignment="1">
      <alignment vertical="center"/>
    </xf>
    <xf numFmtId="0" fontId="21" fillId="2" borderId="1" xfId="0" applyFont="1" applyFill="1" applyBorder="1" applyAlignment="1">
      <alignment horizontal="left" vertical="center" wrapText="1"/>
    </xf>
    <xf numFmtId="0" fontId="24" fillId="2" borderId="1" xfId="4" applyNumberFormat="1" applyFont="1" applyFill="1" applyBorder="1" applyAlignment="1">
      <alignment vertical="center"/>
    </xf>
    <xf numFmtId="0" fontId="15" fillId="2" borderId="1" xfId="0" applyNumberFormat="1" applyFont="1" applyFill="1" applyBorder="1" applyAlignment="1">
      <alignment horizontal="left" vertical="center" wrapText="1"/>
    </xf>
    <xf numFmtId="166" fontId="24" fillId="2" borderId="1" xfId="4" applyNumberFormat="1" applyFont="1" applyFill="1" applyBorder="1" applyAlignment="1">
      <alignment vertical="center"/>
    </xf>
    <xf numFmtId="0" fontId="25" fillId="2" borderId="1" xfId="2" applyFont="1" applyFill="1" applyBorder="1" applyAlignment="1">
      <alignment horizontal="center" vertical="center"/>
    </xf>
    <xf numFmtId="0" fontId="22" fillId="2" borderId="1" xfId="2" applyFont="1" applyFill="1" applyBorder="1" applyAlignment="1">
      <alignment vertical="center" wrapText="1"/>
    </xf>
    <xf numFmtId="0" fontId="21" fillId="2" borderId="1" xfId="0" applyFont="1" applyFill="1" applyBorder="1" applyAlignment="1">
      <alignment vertical="center" wrapText="1"/>
    </xf>
    <xf numFmtId="0" fontId="23" fillId="2" borderId="1" xfId="0" applyFont="1" applyFill="1" applyBorder="1" applyAlignment="1">
      <alignment vertical="center" wrapText="1"/>
    </xf>
    <xf numFmtId="0" fontId="21" fillId="2" borderId="0" xfId="0" applyFont="1" applyFill="1" applyBorder="1" applyAlignment="1">
      <alignment vertical="center" wrapText="1"/>
    </xf>
    <xf numFmtId="0" fontId="21" fillId="2" borderId="0" xfId="0" applyFont="1" applyFill="1" applyBorder="1" applyAlignment="1">
      <alignment vertical="center"/>
    </xf>
    <xf numFmtId="41" fontId="23" fillId="2" borderId="0" xfId="4" applyFont="1" applyFill="1" applyBorder="1" applyAlignment="1">
      <alignment vertical="center"/>
    </xf>
    <xf numFmtId="41" fontId="21" fillId="2" borderId="0" xfId="4" applyFont="1" applyFill="1" applyBorder="1" applyAlignment="1">
      <alignment vertical="center"/>
    </xf>
    <xf numFmtId="41" fontId="23" fillId="2" borderId="0" xfId="0" applyNumberFormat="1" applyFont="1" applyFill="1"/>
    <xf numFmtId="0" fontId="21" fillId="0" borderId="0" xfId="0" applyFont="1"/>
    <xf numFmtId="0" fontId="21" fillId="0" borderId="0" xfId="0" applyFont="1" applyAlignment="1">
      <alignment wrapText="1"/>
    </xf>
    <xf numFmtId="0" fontId="22" fillId="0" borderId="1" xfId="2" applyFont="1" applyBorder="1" applyAlignment="1">
      <alignment vertical="center"/>
    </xf>
    <xf numFmtId="0" fontId="21" fillId="0" borderId="1" xfId="0" applyFont="1" applyFill="1" applyBorder="1" applyAlignment="1">
      <alignment horizontal="center"/>
    </xf>
    <xf numFmtId="0" fontId="22" fillId="0" borderId="1" xfId="1" applyFont="1" applyBorder="1" applyAlignment="1">
      <alignment horizontal="center" vertical="center"/>
    </xf>
    <xf numFmtId="0" fontId="21" fillId="0" borderId="1" xfId="0" applyFont="1" applyBorder="1" applyAlignment="1">
      <alignment horizontal="center" vertical="center"/>
    </xf>
    <xf numFmtId="0" fontId="21" fillId="0" borderId="1" xfId="0" applyFont="1" applyFill="1" applyBorder="1" applyAlignment="1">
      <alignment horizontal="center" vertical="center"/>
    </xf>
    <xf numFmtId="0" fontId="22" fillId="0" borderId="1" xfId="1" applyFont="1" applyFill="1" applyBorder="1" applyAlignment="1">
      <alignment horizontal="center" vertical="center"/>
    </xf>
    <xf numFmtId="0" fontId="21" fillId="0" borderId="1" xfId="0" applyFont="1" applyBorder="1" applyAlignment="1">
      <alignment horizontal="left" vertical="center"/>
    </xf>
    <xf numFmtId="0" fontId="21" fillId="0" borderId="1" xfId="0" applyFont="1" applyBorder="1"/>
    <xf numFmtId="0" fontId="21" fillId="2" borderId="1" xfId="0" applyFont="1" applyFill="1" applyBorder="1"/>
    <xf numFmtId="0" fontId="21" fillId="0" borderId="1" xfId="0" applyFont="1" applyBorder="1" applyAlignment="1">
      <alignment horizontal="left" wrapText="1"/>
    </xf>
    <xf numFmtId="0" fontId="21" fillId="0" borderId="1" xfId="0" applyFont="1" applyBorder="1" applyAlignment="1">
      <alignment horizontal="left" vertical="center" wrapText="1"/>
    </xf>
    <xf numFmtId="0" fontId="21" fillId="0" borderId="1" xfId="0" applyFont="1" applyBorder="1" applyAlignment="1">
      <alignment vertical="center"/>
    </xf>
    <xf numFmtId="0" fontId="25" fillId="0" borderId="1" xfId="2" applyFont="1" applyBorder="1" applyAlignment="1">
      <alignment horizontal="center" vertical="center"/>
    </xf>
    <xf numFmtId="0" fontId="21" fillId="0" borderId="1" xfId="0" applyFont="1" applyBorder="1" applyAlignment="1">
      <alignment vertical="center" wrapText="1"/>
    </xf>
    <xf numFmtId="0" fontId="23" fillId="0" borderId="1" xfId="0" applyFont="1" applyBorder="1" applyAlignment="1">
      <alignment vertical="center" wrapText="1"/>
    </xf>
    <xf numFmtId="0" fontId="21" fillId="0" borderId="0" xfId="0" applyFont="1" applyFill="1"/>
    <xf numFmtId="0" fontId="21" fillId="0" borderId="0" xfId="2" applyFont="1" applyFill="1" applyAlignment="1">
      <alignment horizontal="center"/>
    </xf>
    <xf numFmtId="0" fontId="21" fillId="0" borderId="0" xfId="2" applyFont="1"/>
    <xf numFmtId="0" fontId="21" fillId="0" borderId="0" xfId="2" applyFont="1" applyFill="1"/>
    <xf numFmtId="0" fontId="21" fillId="0" borderId="1" xfId="0" applyFont="1" applyFill="1" applyBorder="1" applyAlignment="1"/>
    <xf numFmtId="0" fontId="21" fillId="0" borderId="0" xfId="0" applyFont="1" applyAlignment="1">
      <alignment vertical="center"/>
    </xf>
    <xf numFmtId="0" fontId="5" fillId="0" borderId="1" xfId="2" applyFont="1" applyBorder="1" applyAlignment="1">
      <alignment horizontal="center" vertical="center" wrapText="1"/>
    </xf>
    <xf numFmtId="0" fontId="6" fillId="2" borderId="13"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15" xfId="0" applyFont="1" applyFill="1" applyBorder="1" applyAlignment="1">
      <alignment horizontal="center" vertical="center"/>
    </xf>
    <xf numFmtId="0" fontId="5" fillId="0" borderId="1" xfId="2" applyFont="1" applyFill="1" applyBorder="1" applyAlignment="1">
      <alignment vertical="center" wrapText="1"/>
    </xf>
    <xf numFmtId="0" fontId="5" fillId="2" borderId="1" xfId="2" applyFont="1" applyFill="1" applyBorder="1" applyAlignment="1">
      <alignment horizontal="center" vertical="center" wrapText="1"/>
    </xf>
    <xf numFmtId="0" fontId="21" fillId="2" borderId="1" xfId="0" applyFont="1" applyFill="1" applyBorder="1" applyAlignment="1">
      <alignment horizontal="center" wrapText="1"/>
    </xf>
    <xf numFmtId="0" fontId="21" fillId="2" borderId="0" xfId="0" applyFont="1" applyFill="1" applyBorder="1" applyAlignment="1">
      <alignment horizontal="left" vertical="center"/>
    </xf>
    <xf numFmtId="0" fontId="23" fillId="0" borderId="0" xfId="0" applyFont="1" applyAlignment="1">
      <alignment horizontal="center"/>
    </xf>
    <xf numFmtId="0" fontId="23" fillId="2" borderId="13" xfId="0" applyFont="1" applyFill="1" applyBorder="1" applyAlignment="1">
      <alignment horizontal="center" vertical="center"/>
    </xf>
    <xf numFmtId="0" fontId="23" fillId="2" borderId="14" xfId="0" applyFont="1" applyFill="1" applyBorder="1" applyAlignment="1">
      <alignment horizontal="center" vertical="center"/>
    </xf>
    <xf numFmtId="0" fontId="23" fillId="2" borderId="15" xfId="0" applyFont="1" applyFill="1" applyBorder="1" applyAlignment="1">
      <alignment horizontal="center" vertical="center"/>
    </xf>
    <xf numFmtId="0" fontId="6" fillId="2" borderId="13"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15" xfId="0" applyFont="1" applyFill="1" applyBorder="1" applyAlignment="1">
      <alignment horizontal="center" vertical="center"/>
    </xf>
    <xf numFmtId="0" fontId="3" fillId="0" borderId="0" xfId="0" applyFont="1"/>
    <xf numFmtId="0" fontId="3" fillId="0" borderId="0" xfId="0" applyFont="1" applyAlignment="1">
      <alignment wrapText="1"/>
    </xf>
    <xf numFmtId="0" fontId="3" fillId="0" borderId="1" xfId="0" applyFont="1" applyFill="1" applyBorder="1" applyAlignment="1">
      <alignment horizontal="center" wrapText="1"/>
    </xf>
    <xf numFmtId="0" fontId="3" fillId="0" borderId="1" xfId="0" applyFont="1" applyFill="1" applyBorder="1" applyAlignment="1">
      <alignment horizontal="center"/>
    </xf>
    <xf numFmtId="0" fontId="3" fillId="0" borderId="1" xfId="0" applyFont="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left" vertical="center"/>
    </xf>
    <xf numFmtId="0" fontId="3" fillId="0" borderId="1" xfId="0" applyFont="1" applyBorder="1"/>
    <xf numFmtId="0" fontId="3" fillId="2" borderId="1" xfId="0" applyFont="1" applyFill="1" applyBorder="1"/>
    <xf numFmtId="0" fontId="29" fillId="7" borderId="1" xfId="0" applyFont="1" applyFill="1" applyBorder="1" applyAlignment="1"/>
    <xf numFmtId="0" fontId="3" fillId="7" borderId="1" xfId="0" applyFont="1" applyFill="1" applyBorder="1" applyAlignment="1"/>
    <xf numFmtId="0" fontId="3" fillId="15" borderId="1" xfId="0" applyFont="1" applyFill="1" applyBorder="1"/>
    <xf numFmtId="0" fontId="3" fillId="2" borderId="1" xfId="0" applyFont="1" applyFill="1" applyBorder="1" applyAlignment="1">
      <alignment horizontal="left" vertical="center"/>
    </xf>
    <xf numFmtId="0" fontId="3" fillId="2" borderId="1" xfId="0" applyFont="1" applyFill="1" applyBorder="1" applyAlignment="1">
      <alignment horizontal="left" wrapText="1"/>
    </xf>
    <xf numFmtId="0" fontId="3" fillId="2" borderId="0" xfId="0" applyFont="1" applyFill="1"/>
    <xf numFmtId="0" fontId="3" fillId="0" borderId="1" xfId="0" applyFont="1" applyBorder="1" applyAlignment="1">
      <alignment horizontal="left" wrapText="1"/>
    </xf>
    <xf numFmtId="0" fontId="3" fillId="4" borderId="1" xfId="0" applyFont="1" applyFill="1" applyBorder="1"/>
    <xf numFmtId="0" fontId="3" fillId="0" borderId="2" xfId="0" applyFont="1" applyFill="1" applyBorder="1" applyAlignment="1"/>
    <xf numFmtId="0" fontId="3" fillId="9" borderId="1" xfId="0" applyFont="1" applyFill="1" applyBorder="1"/>
    <xf numFmtId="49" fontId="3" fillId="2" borderId="1" xfId="0" applyNumberFormat="1" applyFont="1" applyFill="1" applyBorder="1" applyAlignment="1">
      <alignment horizontal="center"/>
    </xf>
    <xf numFmtId="0" fontId="3" fillId="9" borderId="1" xfId="0" applyFont="1" applyFill="1" applyBorder="1" applyAlignment="1">
      <alignment horizontal="left"/>
    </xf>
    <xf numFmtId="0" fontId="3" fillId="9" borderId="1" xfId="0" applyFont="1" applyFill="1" applyBorder="1" applyAlignment="1">
      <alignment horizontal="center"/>
    </xf>
    <xf numFmtId="0" fontId="3" fillId="5" borderId="0" xfId="0" applyFont="1" applyFill="1" applyBorder="1" applyAlignment="1"/>
    <xf numFmtId="166" fontId="3" fillId="9" borderId="1" xfId="4" applyNumberFormat="1" applyFont="1" applyFill="1" applyBorder="1"/>
    <xf numFmtId="0" fontId="3" fillId="10" borderId="1" xfId="0" applyFont="1" applyFill="1" applyBorder="1"/>
    <xf numFmtId="0" fontId="3" fillId="10" borderId="1" xfId="0" applyFont="1" applyFill="1" applyBorder="1" applyAlignment="1">
      <alignment horizontal="left"/>
    </xf>
    <xf numFmtId="0" fontId="3" fillId="10" borderId="1" xfId="0" applyFont="1" applyFill="1" applyBorder="1" applyAlignment="1">
      <alignment horizontal="center"/>
    </xf>
    <xf numFmtId="166" fontId="3" fillId="10" borderId="1" xfId="4" applyNumberFormat="1" applyFont="1" applyFill="1" applyBorder="1"/>
    <xf numFmtId="0" fontId="3" fillId="5" borderId="12" xfId="0" applyFont="1" applyFill="1" applyBorder="1" applyAlignment="1"/>
    <xf numFmtId="0" fontId="3" fillId="5" borderId="8" xfId="0" applyFont="1" applyFill="1" applyBorder="1" applyAlignment="1"/>
    <xf numFmtId="0" fontId="3" fillId="0" borderId="6" xfId="0" applyFont="1" applyFill="1" applyBorder="1" applyAlignment="1"/>
    <xf numFmtId="0" fontId="3" fillId="10" borderId="1" xfId="0" applyFont="1" applyFill="1" applyBorder="1" applyAlignment="1">
      <alignment horizontal="center" vertical="center"/>
    </xf>
    <xf numFmtId="0" fontId="3" fillId="0" borderId="1" xfId="0" applyFont="1" applyBorder="1" applyAlignment="1">
      <alignment horizontal="center"/>
    </xf>
    <xf numFmtId="49" fontId="3" fillId="0" borderId="1" xfId="0" applyNumberFormat="1" applyFont="1" applyBorder="1" applyAlignment="1">
      <alignment horizontal="center"/>
    </xf>
    <xf numFmtId="0" fontId="3" fillId="0" borderId="1" xfId="0" applyFont="1" applyBorder="1" applyAlignment="1">
      <alignment horizontal="left"/>
    </xf>
    <xf numFmtId="166" fontId="3" fillId="0" borderId="1" xfId="4" applyNumberFormat="1" applyFont="1" applyBorder="1" applyAlignment="1">
      <alignment horizontal="center" vertical="top"/>
    </xf>
    <xf numFmtId="49" fontId="3" fillId="0" borderId="1" xfId="0" applyNumberFormat="1" applyFont="1" applyBorder="1" applyAlignment="1">
      <alignment horizontal="left"/>
    </xf>
    <xf numFmtId="49" fontId="3" fillId="0" borderId="1" xfId="0" applyNumberFormat="1" applyFont="1" applyFill="1" applyBorder="1" applyAlignment="1">
      <alignment horizontal="left" vertical="center" wrapText="1"/>
    </xf>
    <xf numFmtId="49" fontId="3" fillId="0" borderId="1" xfId="0" applyNumberFormat="1" applyFont="1" applyBorder="1" applyAlignment="1">
      <alignment horizontal="center" vertical="center"/>
    </xf>
    <xf numFmtId="0" fontId="3" fillId="0" borderId="1" xfId="0" applyFont="1" applyBorder="1" applyAlignment="1">
      <alignment horizontal="left" vertical="center" wrapText="1"/>
    </xf>
    <xf numFmtId="49" fontId="3" fillId="0" borderId="1" xfId="0" applyNumberFormat="1" applyFont="1" applyBorder="1" applyAlignment="1">
      <alignment horizontal="left" vertical="center"/>
    </xf>
    <xf numFmtId="166" fontId="3" fillId="0" borderId="1" xfId="4" applyNumberFormat="1" applyFont="1" applyBorder="1" applyAlignment="1">
      <alignment horizontal="center" vertical="center"/>
    </xf>
    <xf numFmtId="0" fontId="3" fillId="0" borderId="1" xfId="0" applyFont="1" applyBorder="1" applyAlignment="1">
      <alignment vertical="center" wrapText="1"/>
    </xf>
    <xf numFmtId="0" fontId="3" fillId="3" borderId="8" xfId="0" applyFont="1" applyFill="1" applyBorder="1" applyAlignment="1"/>
    <xf numFmtId="0" fontId="3" fillId="4" borderId="0" xfId="0" applyFont="1" applyFill="1" applyBorder="1" applyAlignment="1"/>
    <xf numFmtId="0" fontId="3" fillId="4" borderId="12" xfId="0" applyFont="1" applyFill="1" applyBorder="1" applyAlignment="1"/>
    <xf numFmtId="0" fontId="3" fillId="3" borderId="13" xfId="0" applyFont="1" applyFill="1" applyBorder="1" applyAlignment="1"/>
    <xf numFmtId="0" fontId="3" fillId="0" borderId="0" xfId="0" applyFont="1" applyFill="1"/>
    <xf numFmtId="0" fontId="3" fillId="0" borderId="0" xfId="2" applyFont="1" applyAlignment="1">
      <alignment horizontal="center"/>
    </xf>
    <xf numFmtId="0" fontId="3" fillId="0" borderId="0" xfId="2" applyFont="1" applyFill="1" applyAlignment="1">
      <alignment horizontal="center"/>
    </xf>
    <xf numFmtId="0" fontId="3" fillId="0" borderId="0" xfId="2" applyFont="1"/>
    <xf numFmtId="0" fontId="3" fillId="0" borderId="0" xfId="2" applyFont="1" applyFill="1"/>
    <xf numFmtId="0" fontId="3" fillId="4" borderId="8" xfId="0" applyFont="1" applyFill="1" applyBorder="1" applyAlignment="1"/>
    <xf numFmtId="0" fontId="3" fillId="4" borderId="13" xfId="0" applyFont="1" applyFill="1" applyBorder="1" applyAlignment="1"/>
    <xf numFmtId="0" fontId="3" fillId="2" borderId="0" xfId="0" applyFont="1" applyFill="1" applyBorder="1" applyAlignment="1"/>
    <xf numFmtId="0" fontId="3" fillId="10" borderId="3" xfId="0" applyFont="1" applyFill="1" applyBorder="1"/>
    <xf numFmtId="166" fontId="6" fillId="0" borderId="2" xfId="0" applyNumberFormat="1" applyFont="1" applyFill="1" applyBorder="1" applyAlignment="1"/>
    <xf numFmtId="0" fontId="3" fillId="15" borderId="8" xfId="0" applyFont="1" applyFill="1" applyBorder="1" applyAlignment="1"/>
    <xf numFmtId="0" fontId="3" fillId="15" borderId="0" xfId="0" applyFont="1" applyFill="1" applyBorder="1" applyAlignment="1"/>
    <xf numFmtId="0" fontId="3" fillId="15" borderId="12" xfId="0" applyFont="1" applyFill="1" applyBorder="1" applyAlignment="1"/>
    <xf numFmtId="0" fontId="12" fillId="2" borderId="2" xfId="2" applyFont="1" applyFill="1" applyBorder="1" applyAlignment="1">
      <alignment horizontal="center" vertical="center" wrapText="1"/>
    </xf>
    <xf numFmtId="0" fontId="12" fillId="2" borderId="2" xfId="2" applyFont="1" applyFill="1" applyBorder="1" applyAlignment="1">
      <alignment horizontal="center" vertical="center"/>
    </xf>
    <xf numFmtId="0" fontId="12" fillId="2" borderId="2" xfId="2" quotePrefix="1" applyFont="1" applyFill="1" applyBorder="1" applyAlignment="1">
      <alignment horizontal="center" vertical="center"/>
    </xf>
    <xf numFmtId="0" fontId="3" fillId="9" borderId="7" xfId="0" applyFont="1" applyFill="1" applyBorder="1" applyAlignment="1">
      <alignment horizontal="left"/>
    </xf>
    <xf numFmtId="0" fontId="3" fillId="10" borderId="7" xfId="0" applyFont="1" applyFill="1" applyBorder="1" applyAlignment="1">
      <alignment horizontal="center"/>
    </xf>
    <xf numFmtId="0" fontId="3" fillId="5" borderId="1" xfId="0" applyFont="1" applyFill="1" applyBorder="1" applyAlignment="1"/>
    <xf numFmtId="0" fontId="3" fillId="15" borderId="1" xfId="0" applyFont="1" applyFill="1" applyBorder="1" applyAlignment="1"/>
    <xf numFmtId="0" fontId="6" fillId="2" borderId="8" xfId="0" applyFont="1" applyFill="1" applyBorder="1" applyAlignment="1">
      <alignment horizontal="center" vertical="center"/>
    </xf>
    <xf numFmtId="0" fontId="6" fillId="2" borderId="12" xfId="0" applyFont="1" applyFill="1" applyBorder="1" applyAlignment="1">
      <alignment horizontal="center" vertical="center"/>
    </xf>
    <xf numFmtId="0" fontId="6" fillId="2" borderId="8"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12" xfId="0" applyFont="1" applyFill="1" applyBorder="1" applyAlignment="1">
      <alignment horizontal="center" vertical="center"/>
    </xf>
    <xf numFmtId="0" fontId="3" fillId="2" borderId="1" xfId="0" applyFont="1" applyFill="1" applyBorder="1" applyAlignment="1"/>
    <xf numFmtId="166" fontId="6" fillId="2" borderId="1" xfId="0" applyNumberFormat="1" applyFont="1" applyFill="1" applyBorder="1" applyAlignment="1"/>
    <xf numFmtId="0" fontId="3" fillId="0" borderId="1" xfId="0" applyFont="1" applyBorder="1" applyAlignment="1">
      <alignment horizontal="center" wrapText="1"/>
    </xf>
    <xf numFmtId="49" fontId="3" fillId="0" borderId="1" xfId="0" applyNumberFormat="1" applyFont="1" applyBorder="1" applyAlignment="1">
      <alignment horizontal="center" wrapText="1"/>
    </xf>
    <xf numFmtId="0" fontId="3" fillId="0" borderId="1" xfId="0" applyFont="1" applyBorder="1" applyAlignment="1">
      <alignment horizontal="center" vertical="center" wrapText="1"/>
    </xf>
    <xf numFmtId="0" fontId="29" fillId="2" borderId="1" xfId="0" applyFont="1" applyFill="1" applyBorder="1" applyAlignment="1"/>
    <xf numFmtId="0" fontId="3" fillId="9" borderId="7" xfId="0" applyFont="1" applyFill="1" applyBorder="1"/>
    <xf numFmtId="0" fontId="3" fillId="4" borderId="3" xfId="0" applyFont="1" applyFill="1" applyBorder="1"/>
    <xf numFmtId="0" fontId="6" fillId="0" borderId="7" xfId="0" applyFont="1" applyBorder="1" applyAlignment="1">
      <alignment horizontal="left" wrapText="1"/>
    </xf>
    <xf numFmtId="0" fontId="3" fillId="0" borderId="7" xfId="0" applyFont="1" applyBorder="1"/>
    <xf numFmtId="0" fontId="3" fillId="15" borderId="7" xfId="0" applyFont="1" applyFill="1" applyBorder="1" applyAlignment="1"/>
    <xf numFmtId="0" fontId="29" fillId="15" borderId="1" xfId="0" applyFont="1" applyFill="1" applyBorder="1" applyAlignment="1"/>
    <xf numFmtId="0" fontId="6" fillId="9" borderId="7" xfId="0" applyFont="1" applyFill="1" applyBorder="1" applyAlignment="1">
      <alignment vertical="center" wrapText="1"/>
    </xf>
    <xf numFmtId="0" fontId="3" fillId="3" borderId="1" xfId="0" applyFont="1" applyFill="1" applyBorder="1" applyAlignment="1"/>
    <xf numFmtId="0" fontId="3" fillId="14" borderId="1" xfId="0" applyFont="1" applyFill="1" applyBorder="1" applyAlignment="1"/>
    <xf numFmtId="166" fontId="6" fillId="9" borderId="1" xfId="4" applyNumberFormat="1" applyFont="1" applyFill="1" applyBorder="1" applyAlignment="1">
      <alignment vertical="center"/>
    </xf>
    <xf numFmtId="166" fontId="6" fillId="0" borderId="1" xfId="0" applyNumberFormat="1" applyFont="1" applyBorder="1"/>
    <xf numFmtId="166" fontId="3" fillId="0" borderId="1" xfId="0" applyNumberFormat="1" applyFont="1" applyBorder="1"/>
    <xf numFmtId="166" fontId="3" fillId="0" borderId="1" xfId="4" applyNumberFormat="1" applyFont="1" applyBorder="1" applyAlignment="1">
      <alignment vertical="center"/>
    </xf>
    <xf numFmtId="0" fontId="3" fillId="15" borderId="7" xfId="0" applyFont="1" applyFill="1" applyBorder="1" applyAlignment="1">
      <alignment horizontal="center"/>
    </xf>
    <xf numFmtId="0" fontId="3" fillId="15" borderId="1" xfId="0" applyFont="1" applyFill="1" applyBorder="1" applyAlignment="1">
      <alignment horizontal="center"/>
    </xf>
    <xf numFmtId="0" fontId="21" fillId="15" borderId="1" xfId="0" applyFont="1" applyFill="1" applyBorder="1" applyAlignment="1">
      <alignment vertical="center"/>
    </xf>
    <xf numFmtId="0" fontId="2" fillId="2" borderId="0" xfId="0" applyFont="1" applyFill="1"/>
    <xf numFmtId="0" fontId="9" fillId="2" borderId="0" xfId="0" applyFont="1" applyFill="1" applyAlignment="1">
      <alignment horizontal="center"/>
    </xf>
    <xf numFmtId="0" fontId="9" fillId="2" borderId="0" xfId="0" applyFont="1" applyFill="1" applyAlignment="1"/>
    <xf numFmtId="0" fontId="2" fillId="2" borderId="0" xfId="0" applyFont="1" applyFill="1" applyAlignment="1">
      <alignment wrapText="1"/>
    </xf>
    <xf numFmtId="0" fontId="2" fillId="2" borderId="1" xfId="0" applyFont="1" applyFill="1" applyBorder="1" applyAlignment="1">
      <alignment horizontal="center" wrapText="1"/>
    </xf>
    <xf numFmtId="0" fontId="2" fillId="2" borderId="1" xfId="0" applyFont="1" applyFill="1" applyBorder="1" applyAlignment="1">
      <alignment horizontal="center"/>
    </xf>
    <xf numFmtId="0" fontId="2" fillId="2" borderId="1" xfId="0" applyFont="1" applyFill="1" applyBorder="1" applyAlignment="1">
      <alignment horizontal="center" vertical="center"/>
    </xf>
    <xf numFmtId="0" fontId="2" fillId="2" borderId="1" xfId="0" applyFont="1" applyFill="1" applyBorder="1" applyAlignment="1">
      <alignment horizontal="left" vertical="center"/>
    </xf>
    <xf numFmtId="0" fontId="6" fillId="2" borderId="1" xfId="0" applyFont="1" applyFill="1" applyBorder="1" applyAlignment="1">
      <alignment horizontal="left" vertical="center" wrapText="1"/>
    </xf>
    <xf numFmtId="0" fontId="2" fillId="2" borderId="1" xfId="0" applyFont="1" applyFill="1" applyBorder="1" applyAlignment="1">
      <alignment vertical="center"/>
    </xf>
    <xf numFmtId="0" fontId="2" fillId="2" borderId="1" xfId="0" applyFont="1" applyFill="1" applyBorder="1" applyAlignment="1">
      <alignment horizontal="left" vertical="center" wrapText="1"/>
    </xf>
    <xf numFmtId="0" fontId="2" fillId="15" borderId="1" xfId="0" applyFont="1" applyFill="1" applyBorder="1" applyAlignment="1">
      <alignment vertical="center"/>
    </xf>
    <xf numFmtId="0" fontId="12" fillId="2" borderId="1" xfId="4" applyNumberFormat="1" applyFont="1" applyFill="1" applyBorder="1" applyAlignment="1">
      <alignment vertical="center"/>
    </xf>
    <xf numFmtId="166" fontId="12" fillId="2" borderId="1" xfId="4" applyNumberFormat="1" applyFont="1" applyFill="1" applyBorder="1" applyAlignment="1">
      <alignment vertical="center"/>
    </xf>
    <xf numFmtId="0" fontId="12" fillId="2" borderId="1" xfId="4" applyNumberFormat="1" applyFont="1" applyFill="1" applyBorder="1" applyAlignment="1">
      <alignment vertical="center" wrapText="1"/>
    </xf>
    <xf numFmtId="0" fontId="12" fillId="2" borderId="1" xfId="4" applyNumberFormat="1" applyFont="1" applyFill="1" applyBorder="1" applyAlignment="1">
      <alignment vertical="top" wrapText="1"/>
    </xf>
    <xf numFmtId="0" fontId="2" fillId="2" borderId="1" xfId="0" applyFont="1" applyFill="1" applyBorder="1" applyAlignment="1">
      <alignment vertical="center" wrapText="1"/>
    </xf>
    <xf numFmtId="0" fontId="6" fillId="2" borderId="1" xfId="0" applyFont="1" applyFill="1" applyBorder="1" applyAlignment="1">
      <alignment vertical="center" wrapText="1"/>
    </xf>
    <xf numFmtId="166" fontId="2" fillId="2" borderId="1" xfId="4" applyNumberFormat="1" applyFont="1" applyFill="1" applyBorder="1" applyAlignment="1">
      <alignment horizontal="right" vertical="center"/>
    </xf>
    <xf numFmtId="41" fontId="2" fillId="2" borderId="1" xfId="4" applyFont="1" applyFill="1" applyBorder="1" applyAlignment="1">
      <alignment horizontal="left" vertical="center"/>
    </xf>
    <xf numFmtId="166" fontId="2" fillId="2" borderId="1" xfId="4" applyNumberFormat="1" applyFont="1" applyFill="1" applyBorder="1" applyAlignment="1">
      <alignment horizontal="left" vertical="center"/>
    </xf>
    <xf numFmtId="0" fontId="2" fillId="2" borderId="0" xfId="0" applyFont="1" applyFill="1" applyBorder="1" applyAlignment="1">
      <alignment horizontal="left" vertical="center"/>
    </xf>
    <xf numFmtId="0" fontId="2" fillId="2" borderId="0" xfId="0" applyFont="1" applyFill="1" applyBorder="1" applyAlignment="1">
      <alignment vertical="center" wrapText="1"/>
    </xf>
    <xf numFmtId="0" fontId="2" fillId="2" borderId="0" xfId="0" applyFont="1" applyFill="1" applyBorder="1" applyAlignment="1">
      <alignment vertical="center"/>
    </xf>
    <xf numFmtId="41" fontId="6" fillId="2" borderId="0" xfId="4" applyFont="1" applyFill="1" applyBorder="1" applyAlignment="1">
      <alignment vertical="center"/>
    </xf>
    <xf numFmtId="41" fontId="2" fillId="2" borderId="0" xfId="4" applyFont="1" applyFill="1" applyBorder="1" applyAlignment="1">
      <alignment vertical="center"/>
    </xf>
    <xf numFmtId="41" fontId="6" fillId="2" borderId="0" xfId="0" applyNumberFormat="1" applyFont="1" applyFill="1"/>
    <xf numFmtId="0" fontId="2" fillId="2" borderId="1" xfId="2" applyFont="1" applyFill="1" applyBorder="1" applyAlignment="1">
      <alignment vertical="center"/>
    </xf>
    <xf numFmtId="0" fontId="2" fillId="2" borderId="1" xfId="1" applyFont="1" applyFill="1" applyBorder="1" applyAlignment="1">
      <alignment horizontal="center" vertical="center"/>
    </xf>
    <xf numFmtId="167" fontId="19" fillId="2" borderId="1" xfId="0" applyNumberFormat="1" applyFont="1" applyFill="1" applyBorder="1" applyAlignment="1">
      <alignment vertical="center"/>
    </xf>
    <xf numFmtId="0" fontId="19" fillId="2" borderId="1" xfId="0" applyNumberFormat="1" applyFont="1" applyFill="1" applyBorder="1" applyAlignment="1">
      <alignment horizontal="left" vertical="center" wrapText="1"/>
    </xf>
    <xf numFmtId="0" fontId="2" fillId="2" borderId="1" xfId="2" applyFont="1" applyFill="1" applyBorder="1" applyAlignment="1">
      <alignment horizontal="center" vertical="center" wrapText="1"/>
    </xf>
    <xf numFmtId="0" fontId="2" fillId="2" borderId="1" xfId="2" applyFont="1" applyFill="1" applyBorder="1" applyAlignment="1">
      <alignment horizontal="center" vertical="center"/>
    </xf>
    <xf numFmtId="0" fontId="2" fillId="2" borderId="1" xfId="2" applyFont="1" applyFill="1" applyBorder="1" applyAlignment="1">
      <alignment vertical="center" wrapText="1"/>
    </xf>
    <xf numFmtId="166" fontId="6" fillId="2" borderId="1" xfId="0" applyNumberFormat="1" applyFont="1" applyFill="1" applyBorder="1" applyAlignment="1">
      <alignment vertical="center"/>
    </xf>
    <xf numFmtId="0" fontId="12" fillId="15" borderId="1" xfId="2" applyFont="1" applyFill="1" applyBorder="1" applyAlignment="1">
      <alignment horizontal="center" vertical="center"/>
    </xf>
    <xf numFmtId="0" fontId="2" fillId="15" borderId="1" xfId="2" applyFont="1" applyFill="1" applyBorder="1" applyAlignment="1">
      <alignment vertical="center" wrapText="1"/>
    </xf>
    <xf numFmtId="0" fontId="2" fillId="15" borderId="1" xfId="0" applyFont="1" applyFill="1" applyBorder="1" applyAlignment="1">
      <alignment horizontal="left" vertical="center"/>
    </xf>
    <xf numFmtId="0" fontId="2" fillId="15" borderId="1" xfId="0" applyFont="1" applyFill="1" applyBorder="1" applyAlignment="1">
      <alignment horizontal="center" vertical="center"/>
    </xf>
    <xf numFmtId="0" fontId="12" fillId="2" borderId="1" xfId="0" applyNumberFormat="1" applyFont="1" applyFill="1" applyBorder="1" applyAlignment="1">
      <alignment vertical="center" wrapText="1"/>
    </xf>
    <xf numFmtId="41" fontId="12" fillId="2" borderId="1" xfId="4" applyFont="1" applyFill="1" applyBorder="1" applyAlignment="1">
      <alignment horizontal="left" vertical="center" wrapText="1"/>
    </xf>
    <xf numFmtId="0" fontId="2" fillId="14" borderId="1" xfId="0" applyFont="1" applyFill="1" applyBorder="1" applyAlignment="1">
      <alignment vertical="center"/>
    </xf>
    <xf numFmtId="0" fontId="31" fillId="2" borderId="0" xfId="0" applyFont="1" applyFill="1"/>
    <xf numFmtId="0" fontId="31" fillId="2" borderId="0" xfId="2" applyFont="1" applyFill="1"/>
    <xf numFmtId="0" fontId="31" fillId="2" borderId="0" xfId="2" applyFont="1" applyFill="1" applyAlignment="1"/>
    <xf numFmtId="0" fontId="2" fillId="0" borderId="0" xfId="0" applyFont="1"/>
    <xf numFmtId="0" fontId="2" fillId="0" borderId="0" xfId="0" applyFont="1" applyFill="1"/>
    <xf numFmtId="0" fontId="2" fillId="0" borderId="0" xfId="0" applyFont="1" applyAlignment="1">
      <alignment wrapText="1"/>
    </xf>
    <xf numFmtId="0" fontId="2" fillId="0" borderId="1" xfId="0" applyFont="1" applyFill="1" applyBorder="1" applyAlignment="1">
      <alignment horizontal="center" wrapText="1"/>
    </xf>
    <xf numFmtId="0" fontId="2" fillId="0" borderId="1" xfId="0" applyFont="1" applyFill="1" applyBorder="1" applyAlignment="1">
      <alignment horizontal="center"/>
    </xf>
    <xf numFmtId="0" fontId="2" fillId="0" borderId="1" xfId="0" applyFont="1" applyBorder="1" applyAlignment="1">
      <alignment horizontal="center" vertical="center"/>
    </xf>
    <xf numFmtId="0" fontId="2" fillId="0" borderId="1" xfId="0" applyFont="1" applyFill="1" applyBorder="1" applyAlignment="1">
      <alignment horizontal="center" vertical="center"/>
    </xf>
    <xf numFmtId="0" fontId="2" fillId="0" borderId="1" xfId="0" applyFont="1" applyBorder="1" applyAlignment="1">
      <alignment horizontal="left" vertical="center"/>
    </xf>
    <xf numFmtId="0" fontId="2" fillId="0" borderId="1" xfId="0" applyFont="1" applyBorder="1"/>
    <xf numFmtId="0" fontId="2" fillId="15" borderId="1" xfId="0" applyFont="1" applyFill="1" applyBorder="1"/>
    <xf numFmtId="0" fontId="2" fillId="15" borderId="1" xfId="0" applyFont="1" applyFill="1" applyBorder="1" applyAlignment="1"/>
    <xf numFmtId="0" fontId="2" fillId="2" borderId="1" xfId="0" applyFont="1" applyFill="1" applyBorder="1" applyAlignment="1">
      <alignment horizontal="left" wrapText="1"/>
    </xf>
    <xf numFmtId="0" fontId="2" fillId="2" borderId="1" xfId="0" applyFont="1" applyFill="1" applyBorder="1"/>
    <xf numFmtId="0" fontId="2" fillId="0" borderId="1" xfId="0" applyFont="1" applyBorder="1" applyAlignment="1">
      <alignment horizontal="left" wrapText="1"/>
    </xf>
    <xf numFmtId="0" fontId="2" fillId="8" borderId="8" xfId="0" applyFont="1" applyFill="1" applyBorder="1" applyAlignment="1"/>
    <xf numFmtId="0" fontId="2" fillId="8" borderId="0" xfId="0" applyFont="1" applyFill="1" applyBorder="1" applyAlignment="1"/>
    <xf numFmtId="0" fontId="2" fillId="8" borderId="12" xfId="0" applyFont="1" applyFill="1" applyBorder="1" applyAlignment="1"/>
    <xf numFmtId="0" fontId="2" fillId="2" borderId="1" xfId="0" quotePrefix="1" applyFont="1" applyFill="1" applyBorder="1" applyAlignment="1">
      <alignment horizontal="center" vertical="center"/>
    </xf>
    <xf numFmtId="41" fontId="19" fillId="2" borderId="1" xfId="4" applyFont="1" applyFill="1" applyBorder="1" applyAlignment="1">
      <alignment horizontal="left" vertical="center" wrapText="1"/>
    </xf>
    <xf numFmtId="0" fontId="2" fillId="2" borderId="1" xfId="0" quotePrefix="1" applyFont="1" applyFill="1" applyBorder="1" applyAlignment="1">
      <alignment horizontal="center" vertical="center" wrapText="1"/>
    </xf>
    <xf numFmtId="0" fontId="2" fillId="2" borderId="1" xfId="0" applyFont="1" applyFill="1" applyBorder="1" applyAlignment="1">
      <alignment horizontal="center" vertical="center" wrapText="1"/>
    </xf>
    <xf numFmtId="41" fontId="19" fillId="2" borderId="1" xfId="6" applyFont="1" applyFill="1" applyBorder="1" applyAlignment="1">
      <alignment horizontal="left" vertical="center" wrapText="1"/>
    </xf>
    <xf numFmtId="168" fontId="19" fillId="2" borderId="1" xfId="7" applyNumberFormat="1" applyFont="1" applyFill="1" applyBorder="1" applyAlignment="1">
      <alignment vertical="center" wrapText="1"/>
    </xf>
    <xf numFmtId="168" fontId="19" fillId="2" borderId="1" xfId="0" applyNumberFormat="1" applyFont="1" applyFill="1" applyBorder="1" applyAlignment="1">
      <alignment vertical="center" wrapText="1"/>
    </xf>
    <xf numFmtId="0" fontId="2" fillId="0" borderId="1" xfId="0" applyFont="1" applyBorder="1" applyAlignment="1">
      <alignment vertical="center" wrapText="1"/>
    </xf>
    <xf numFmtId="0" fontId="2" fillId="2" borderId="1" xfId="0" quotePrefix="1" applyFont="1" applyFill="1" applyBorder="1" applyAlignment="1">
      <alignment horizontal="left" vertical="center"/>
    </xf>
    <xf numFmtId="43" fontId="2" fillId="2" borderId="1" xfId="5" applyNumberFormat="1" applyFont="1" applyFill="1" applyBorder="1" applyAlignment="1">
      <alignment vertical="center" wrapText="1"/>
    </xf>
    <xf numFmtId="168" fontId="34" fillId="2" borderId="1" xfId="7" applyNumberFormat="1" applyFont="1" applyFill="1" applyBorder="1" applyAlignment="1">
      <alignment vertical="center" wrapText="1"/>
    </xf>
    <xf numFmtId="0" fontId="2" fillId="0" borderId="1" xfId="0" applyFont="1" applyBorder="1" applyAlignment="1">
      <alignment horizontal="left" vertical="center" wrapText="1"/>
    </xf>
    <xf numFmtId="43" fontId="2" fillId="2" borderId="1" xfId="5" applyFont="1" applyFill="1" applyBorder="1" applyAlignment="1">
      <alignment vertical="center" wrapText="1"/>
    </xf>
    <xf numFmtId="41" fontId="19" fillId="2" borderId="1" xfId="8" quotePrefix="1" applyFont="1" applyFill="1" applyBorder="1" applyAlignment="1">
      <alignment horizontal="left" vertical="center" wrapText="1"/>
    </xf>
    <xf numFmtId="41" fontId="19" fillId="2" borderId="1" xfId="8" applyFont="1" applyFill="1" applyBorder="1" applyAlignment="1">
      <alignment horizontal="left" vertical="center" wrapText="1"/>
    </xf>
    <xf numFmtId="168" fontId="34" fillId="2" borderId="1" xfId="7" applyNumberFormat="1" applyFont="1" applyFill="1" applyBorder="1" applyAlignment="1">
      <alignment horizontal="right" vertical="center" wrapText="1"/>
    </xf>
    <xf numFmtId="0" fontId="12" fillId="2" borderId="1" xfId="0" applyFont="1" applyFill="1" applyBorder="1" applyAlignment="1">
      <alignment horizontal="left" vertical="center" wrapText="1"/>
    </xf>
    <xf numFmtId="15" fontId="2" fillId="2" borderId="1" xfId="0" quotePrefix="1" applyNumberFormat="1" applyFont="1" applyFill="1" applyBorder="1" applyAlignment="1">
      <alignment horizontal="center" vertical="center" wrapText="1"/>
    </xf>
    <xf numFmtId="41" fontId="2" fillId="2" borderId="1" xfId="4" applyFont="1" applyFill="1" applyBorder="1" applyAlignment="1">
      <alignment horizontal="left" vertical="center" wrapText="1"/>
    </xf>
    <xf numFmtId="41" fontId="19" fillId="2" borderId="1" xfId="4" quotePrefix="1" applyFont="1" applyFill="1" applyBorder="1" applyAlignment="1">
      <alignment horizontal="left" vertical="center" wrapText="1"/>
    </xf>
    <xf numFmtId="0" fontId="2" fillId="2" borderId="14" xfId="0" applyFont="1" applyFill="1" applyBorder="1" applyAlignment="1"/>
    <xf numFmtId="0" fontId="2" fillId="2" borderId="13" xfId="0" applyFont="1" applyFill="1" applyBorder="1" applyAlignment="1">
      <alignment horizontal="center"/>
    </xf>
    <xf numFmtId="0" fontId="2" fillId="2" borderId="14" xfId="0" applyFont="1" applyFill="1" applyBorder="1" applyAlignment="1">
      <alignment horizontal="center"/>
    </xf>
    <xf numFmtId="0" fontId="33" fillId="2" borderId="1" xfId="0" applyFont="1" applyFill="1" applyBorder="1" applyAlignment="1">
      <alignment wrapText="1"/>
    </xf>
    <xf numFmtId="0" fontId="33" fillId="2" borderId="1" xfId="0" applyFont="1" applyFill="1" applyBorder="1" applyAlignment="1">
      <alignment horizontal="center" wrapText="1"/>
    </xf>
    <xf numFmtId="168" fontId="19" fillId="2" borderId="1" xfId="13" applyNumberFormat="1" applyFont="1" applyFill="1" applyBorder="1" applyAlignment="1">
      <alignment vertical="center" wrapText="1"/>
    </xf>
    <xf numFmtId="0" fontId="33" fillId="2" borderId="1" xfId="0" applyFont="1" applyFill="1" applyBorder="1" applyAlignment="1">
      <alignment vertical="center" wrapText="1"/>
    </xf>
    <xf numFmtId="0" fontId="33" fillId="2" borderId="1" xfId="0" applyFont="1" applyFill="1" applyBorder="1" applyAlignment="1">
      <alignment horizontal="left" vertical="center" wrapText="1"/>
    </xf>
    <xf numFmtId="0" fontId="33" fillId="2" borderId="1" xfId="0" quotePrefix="1" applyFont="1" applyFill="1" applyBorder="1" applyAlignment="1">
      <alignment vertical="center" wrapText="1"/>
    </xf>
    <xf numFmtId="0" fontId="33" fillId="2" borderId="1" xfId="0" quotePrefix="1" applyFont="1" applyFill="1" applyBorder="1" applyAlignment="1">
      <alignment vertical="center"/>
    </xf>
    <xf numFmtId="169" fontId="2" fillId="0" borderId="0" xfId="0" applyNumberFormat="1" applyFont="1"/>
    <xf numFmtId="169" fontId="2" fillId="0" borderId="0" xfId="4" applyNumberFormat="1" applyFont="1"/>
    <xf numFmtId="41" fontId="2" fillId="0" borderId="0" xfId="4" applyFont="1"/>
    <xf numFmtId="0" fontId="2" fillId="0" borderId="0" xfId="2" applyFont="1" applyAlignment="1"/>
    <xf numFmtId="0" fontId="2" fillId="0" borderId="0" xfId="2" applyFont="1" applyAlignment="1">
      <alignment horizontal="center"/>
    </xf>
    <xf numFmtId="0" fontId="2" fillId="0" borderId="0" xfId="2" applyFont="1" applyFill="1" applyAlignment="1">
      <alignment horizontal="center"/>
    </xf>
    <xf numFmtId="0" fontId="2" fillId="0" borderId="0" xfId="2" applyFont="1"/>
    <xf numFmtId="0" fontId="2" fillId="0" borderId="0" xfId="2" applyFont="1" applyFill="1"/>
    <xf numFmtId="0" fontId="2" fillId="2" borderId="1" xfId="0" applyFont="1" applyFill="1" applyBorder="1" applyAlignment="1"/>
    <xf numFmtId="0" fontId="33" fillId="2" borderId="1" xfId="2" applyFont="1" applyFill="1" applyBorder="1" applyAlignment="1">
      <alignment horizontal="center" vertical="center"/>
    </xf>
    <xf numFmtId="0" fontId="2" fillId="2" borderId="8" xfId="0" applyFont="1" applyFill="1" applyBorder="1" applyAlignment="1"/>
    <xf numFmtId="0" fontId="2" fillId="2" borderId="0" xfId="0" applyFont="1" applyFill="1" applyBorder="1" applyAlignment="1"/>
    <xf numFmtId="0" fontId="2" fillId="2" borderId="12" xfId="0" applyFont="1" applyFill="1" applyBorder="1" applyAlignment="1"/>
    <xf numFmtId="0" fontId="12" fillId="2" borderId="1" xfId="2" applyFont="1" applyFill="1" applyBorder="1" applyAlignment="1">
      <alignment horizontal="center" vertical="center" wrapText="1"/>
    </xf>
    <xf numFmtId="0" fontId="12" fillId="2" borderId="1" xfId="2" quotePrefix="1" applyFont="1" applyFill="1" applyBorder="1" applyAlignment="1">
      <alignment horizontal="center" vertical="center"/>
    </xf>
    <xf numFmtId="0" fontId="2" fillId="0" borderId="2" xfId="0" applyFont="1" applyBorder="1"/>
    <xf numFmtId="0" fontId="2" fillId="0" borderId="7" xfId="0" applyFont="1" applyBorder="1"/>
    <xf numFmtId="0" fontId="2" fillId="2" borderId="9" xfId="0" applyFont="1" applyFill="1" applyBorder="1" applyAlignment="1"/>
    <xf numFmtId="0" fontId="2" fillId="2" borderId="11" xfId="0" applyFont="1" applyFill="1" applyBorder="1" applyAlignment="1"/>
    <xf numFmtId="0" fontId="2" fillId="0" borderId="1" xfId="0" applyFont="1" applyBorder="1" applyAlignment="1">
      <alignment vertical="center"/>
    </xf>
    <xf numFmtId="0" fontId="2" fillId="0" borderId="0" xfId="0" applyFont="1" applyAlignment="1">
      <alignment vertical="center"/>
    </xf>
    <xf numFmtId="0" fontId="2" fillId="15" borderId="1" xfId="0" applyFont="1" applyFill="1" applyBorder="1" applyAlignment="1">
      <alignment horizontal="left" vertical="center" wrapText="1"/>
    </xf>
    <xf numFmtId="0" fontId="2" fillId="15" borderId="1" xfId="0" applyFont="1" applyFill="1" applyBorder="1" applyAlignment="1">
      <alignment horizontal="center" vertical="center" wrapText="1"/>
    </xf>
    <xf numFmtId="0" fontId="2" fillId="15" borderId="13" xfId="0" applyFont="1" applyFill="1" applyBorder="1" applyAlignment="1"/>
    <xf numFmtId="168" fontId="6" fillId="2" borderId="10" xfId="0" applyNumberFormat="1" applyFont="1" applyFill="1" applyBorder="1" applyAlignment="1"/>
    <xf numFmtId="0" fontId="2" fillId="2" borderId="3" xfId="0" applyFont="1" applyFill="1" applyBorder="1" applyAlignment="1">
      <alignment horizontal="center" vertical="center" wrapText="1"/>
    </xf>
    <xf numFmtId="0" fontId="2" fillId="2" borderId="3" xfId="0" applyFont="1" applyFill="1" applyBorder="1" applyAlignment="1">
      <alignment horizontal="center" vertical="center"/>
    </xf>
    <xf numFmtId="0" fontId="2" fillId="2" borderId="3" xfId="0" applyFont="1" applyFill="1" applyBorder="1" applyAlignment="1">
      <alignment vertical="center"/>
    </xf>
    <xf numFmtId="168" fontId="19" fillId="2" borderId="3" xfId="7" applyNumberFormat="1" applyFont="1" applyFill="1" applyBorder="1" applyAlignment="1">
      <alignment vertical="center" wrapText="1"/>
    </xf>
    <xf numFmtId="168" fontId="2" fillId="2" borderId="3" xfId="9" applyNumberFormat="1" applyFont="1" applyFill="1" applyBorder="1" applyAlignment="1" applyProtection="1">
      <alignment vertical="center" wrapText="1"/>
      <protection locked="0"/>
    </xf>
    <xf numFmtId="168" fontId="2" fillId="2" borderId="3" xfId="0" applyNumberFormat="1" applyFont="1" applyFill="1" applyBorder="1" applyAlignment="1">
      <alignment vertical="center" wrapText="1"/>
    </xf>
    <xf numFmtId="168" fontId="2" fillId="2" borderId="3" xfId="4" applyNumberFormat="1" applyFont="1" applyFill="1" applyBorder="1" applyAlignment="1">
      <alignment vertical="center"/>
    </xf>
    <xf numFmtId="168" fontId="19" fillId="2" borderId="3" xfId="4" applyNumberFormat="1" applyFont="1" applyFill="1" applyBorder="1" applyAlignment="1">
      <alignment vertical="center" wrapText="1"/>
    </xf>
    <xf numFmtId="168" fontId="19" fillId="2" borderId="3" xfId="0" applyNumberFormat="1" applyFont="1" applyFill="1" applyBorder="1" applyAlignment="1">
      <alignment vertical="center" wrapText="1"/>
    </xf>
    <xf numFmtId="0" fontId="2" fillId="2" borderId="4" xfId="0" applyFont="1" applyFill="1" applyBorder="1" applyAlignment="1">
      <alignment vertical="center"/>
    </xf>
    <xf numFmtId="0" fontId="2" fillId="2" borderId="4" xfId="0" applyFont="1" applyFill="1" applyBorder="1" applyAlignment="1">
      <alignment vertical="center" wrapText="1"/>
    </xf>
    <xf numFmtId="0" fontId="12" fillId="2" borderId="1" xfId="0" quotePrefix="1" applyFont="1" applyFill="1" applyBorder="1" applyAlignment="1">
      <alignment horizontal="left" vertical="center" wrapText="1"/>
    </xf>
    <xf numFmtId="171" fontId="2" fillId="0" borderId="1" xfId="0" applyNumberFormat="1" applyFont="1" applyBorder="1"/>
    <xf numFmtId="171" fontId="2" fillId="2" borderId="1" xfId="0" applyNumberFormat="1" applyFont="1" applyFill="1" applyBorder="1"/>
    <xf numFmtId="171" fontId="2" fillId="0" borderId="1" xfId="0" applyNumberFormat="1" applyFont="1" applyBorder="1" applyAlignment="1">
      <alignment vertical="center"/>
    </xf>
    <xf numFmtId="171" fontId="2" fillId="0" borderId="7" xfId="0" applyNumberFormat="1" applyFont="1" applyBorder="1"/>
    <xf numFmtId="171" fontId="2" fillId="2" borderId="1" xfId="0" quotePrefix="1" applyNumberFormat="1" applyFont="1" applyFill="1" applyBorder="1" applyAlignment="1">
      <alignment horizontal="left" vertical="center" wrapText="1"/>
    </xf>
    <xf numFmtId="171" fontId="2" fillId="2" borderId="1" xfId="0" applyNumberFormat="1" applyFont="1" applyFill="1" applyBorder="1" applyAlignment="1">
      <alignment horizontal="left" vertical="center" wrapText="1"/>
    </xf>
    <xf numFmtId="171" fontId="2" fillId="2" borderId="1" xfId="0" quotePrefix="1" applyNumberFormat="1" applyFont="1" applyFill="1" applyBorder="1" applyAlignment="1">
      <alignment horizontal="center" vertical="center"/>
    </xf>
    <xf numFmtId="171" fontId="2" fillId="2" borderId="1" xfId="0" applyNumberFormat="1" applyFont="1" applyFill="1" applyBorder="1" applyAlignment="1">
      <alignment horizontal="center" vertical="center"/>
    </xf>
    <xf numFmtId="171" fontId="2" fillId="2" borderId="1" xfId="0" applyNumberFormat="1" applyFont="1" applyFill="1" applyBorder="1" applyAlignment="1">
      <alignment vertical="center"/>
    </xf>
    <xf numFmtId="171" fontId="2" fillId="2" borderId="1" xfId="0" quotePrefix="1" applyNumberFormat="1" applyFont="1" applyFill="1" applyBorder="1" applyAlignment="1">
      <alignment horizontal="center" vertical="center" wrapText="1"/>
    </xf>
    <xf numFmtId="171" fontId="2" fillId="2" borderId="1" xfId="0" applyNumberFormat="1" applyFont="1" applyFill="1" applyBorder="1" applyAlignment="1">
      <alignment horizontal="center" vertical="center" wrapText="1"/>
    </xf>
    <xf numFmtId="171" fontId="2" fillId="2" borderId="1" xfId="0" applyNumberFormat="1" applyFont="1" applyFill="1" applyBorder="1" applyAlignment="1">
      <alignment horizontal="center"/>
    </xf>
    <xf numFmtId="171" fontId="2" fillId="2" borderId="13" xfId="0" applyNumberFormat="1" applyFont="1" applyFill="1" applyBorder="1" applyAlignment="1">
      <alignment horizontal="center"/>
    </xf>
    <xf numFmtId="171" fontId="5" fillId="2" borderId="1" xfId="0" applyNumberFormat="1" applyFont="1" applyFill="1" applyBorder="1" applyAlignment="1">
      <alignment horizontal="center" vertical="center"/>
    </xf>
    <xf numFmtId="171" fontId="5" fillId="2" borderId="1" xfId="0" quotePrefix="1" applyNumberFormat="1" applyFont="1" applyFill="1" applyBorder="1" applyAlignment="1">
      <alignment horizontal="center" vertical="center"/>
    </xf>
    <xf numFmtId="171" fontId="2" fillId="0" borderId="0" xfId="0" applyNumberFormat="1" applyFont="1"/>
    <xf numFmtId="172" fontId="18" fillId="2" borderId="1" xfId="0" applyNumberFormat="1" applyFont="1" applyFill="1" applyBorder="1" applyAlignment="1">
      <alignment horizontal="center" vertical="center"/>
    </xf>
    <xf numFmtId="172" fontId="2" fillId="2" borderId="1" xfId="0" quotePrefix="1" applyNumberFormat="1" applyFont="1" applyFill="1" applyBorder="1" applyAlignment="1">
      <alignment horizontal="left" vertical="center" wrapText="1"/>
    </xf>
    <xf numFmtId="171" fontId="2" fillId="2" borderId="7" xfId="0" applyNumberFormat="1" applyFont="1" applyFill="1" applyBorder="1" applyAlignment="1">
      <alignment horizontal="center" vertical="center"/>
    </xf>
    <xf numFmtId="0" fontId="2" fillId="2" borderId="7" xfId="0" applyFont="1" applyFill="1" applyBorder="1" applyAlignment="1">
      <alignment horizontal="center" vertical="center"/>
    </xf>
    <xf numFmtId="171" fontId="2" fillId="2" borderId="1" xfId="0" applyNumberFormat="1" applyFont="1" applyFill="1" applyBorder="1" applyAlignment="1"/>
    <xf numFmtId="0" fontId="2" fillId="2" borderId="7" xfId="0" applyFont="1" applyFill="1" applyBorder="1" applyAlignment="1"/>
    <xf numFmtId="168" fontId="19" fillId="2" borderId="3" xfId="7" applyNumberFormat="1" applyFont="1" applyFill="1" applyBorder="1" applyAlignment="1">
      <alignment horizontal="right" vertical="center" wrapText="1"/>
    </xf>
    <xf numFmtId="168" fontId="2" fillId="2" borderId="3" xfId="0" applyNumberFormat="1" applyFont="1" applyFill="1" applyBorder="1" applyAlignment="1">
      <alignment horizontal="right" vertical="center" wrapText="1"/>
    </xf>
    <xf numFmtId="168" fontId="19" fillId="2" borderId="3" xfId="5" applyNumberFormat="1" applyFont="1" applyFill="1" applyBorder="1" applyAlignment="1">
      <alignment horizontal="right" vertical="center" wrapText="1"/>
    </xf>
    <xf numFmtId="168" fontId="2" fillId="2" borderId="3" xfId="0" applyNumberFormat="1" applyFont="1" applyFill="1" applyBorder="1" applyAlignment="1">
      <alignment horizontal="right" vertical="center"/>
    </xf>
    <xf numFmtId="168" fontId="19" fillId="2" borderId="3" xfId="4" applyNumberFormat="1" applyFont="1" applyFill="1" applyBorder="1" applyAlignment="1">
      <alignment horizontal="right" vertical="center"/>
    </xf>
    <xf numFmtId="168" fontId="2" fillId="2" borderId="3" xfId="11" applyNumberFormat="1" applyFont="1" applyFill="1" applyBorder="1" applyAlignment="1">
      <alignment horizontal="right" vertical="center"/>
    </xf>
    <xf numFmtId="168" fontId="2" fillId="2" borderId="3" xfId="12" applyNumberFormat="1" applyFont="1" applyFill="1" applyBorder="1" applyAlignment="1">
      <alignment horizontal="right" vertical="center"/>
    </xf>
    <xf numFmtId="168" fontId="2" fillId="2" borderId="3" xfId="4" applyNumberFormat="1" applyFont="1" applyFill="1" applyBorder="1" applyAlignment="1">
      <alignment horizontal="right" vertical="center"/>
    </xf>
    <xf numFmtId="168" fontId="12" fillId="2" borderId="3" xfId="4" applyNumberFormat="1" applyFont="1" applyFill="1" applyBorder="1" applyAlignment="1">
      <alignment horizontal="right" vertical="center"/>
    </xf>
    <xf numFmtId="41" fontId="19" fillId="2" borderId="5" xfId="4" applyFont="1" applyFill="1" applyBorder="1" applyAlignment="1">
      <alignment horizontal="left" vertical="center" wrapText="1"/>
    </xf>
    <xf numFmtId="41" fontId="19" fillId="2" borderId="5" xfId="4" applyFont="1" applyFill="1" applyBorder="1" applyAlignment="1">
      <alignment horizontal="left" vertical="center"/>
    </xf>
    <xf numFmtId="0" fontId="12" fillId="2" borderId="5" xfId="0" applyFont="1" applyFill="1" applyBorder="1" applyAlignment="1">
      <alignment horizontal="left" vertical="center" wrapText="1"/>
    </xf>
    <xf numFmtId="41" fontId="2" fillId="2" borderId="5" xfId="4" applyFont="1" applyFill="1" applyBorder="1" applyAlignment="1">
      <alignment horizontal="left" vertical="center" wrapText="1"/>
    </xf>
    <xf numFmtId="41" fontId="19" fillId="2" borderId="5" xfId="4" quotePrefix="1" applyFont="1" applyFill="1" applyBorder="1" applyAlignment="1">
      <alignment horizontal="left" vertical="center" wrapText="1"/>
    </xf>
    <xf numFmtId="0" fontId="2" fillId="2" borderId="5" xfId="0" applyFont="1" applyFill="1" applyBorder="1" applyAlignment="1">
      <alignment horizontal="center" vertical="center" wrapText="1"/>
    </xf>
    <xf numFmtId="166" fontId="12" fillId="2" borderId="1" xfId="4" applyNumberFormat="1" applyFont="1" applyFill="1" applyBorder="1" applyAlignment="1">
      <alignment horizontal="left" vertical="center" wrapText="1"/>
    </xf>
    <xf numFmtId="0" fontId="12" fillId="2" borderId="1" xfId="10" applyFont="1" applyFill="1" applyBorder="1" applyAlignment="1">
      <alignment horizontal="left" vertical="center" wrapText="1"/>
    </xf>
    <xf numFmtId="0" fontId="2" fillId="2" borderId="13" xfId="0" applyFont="1" applyFill="1" applyBorder="1" applyAlignment="1">
      <alignment vertical="center"/>
    </xf>
    <xf numFmtId="168" fontId="19" fillId="2" borderId="3" xfId="0" applyNumberFormat="1" applyFont="1" applyFill="1" applyBorder="1" applyAlignment="1">
      <alignment vertical="center"/>
    </xf>
    <xf numFmtId="168" fontId="2" fillId="2" borderId="3" xfId="0" applyNumberFormat="1" applyFont="1" applyFill="1" applyBorder="1" applyAlignment="1">
      <alignment vertical="center"/>
    </xf>
    <xf numFmtId="0" fontId="2" fillId="2" borderId="3" xfId="0" applyFont="1" applyFill="1" applyBorder="1" applyAlignment="1">
      <alignment horizontal="center"/>
    </xf>
    <xf numFmtId="168" fontId="19" fillId="2" borderId="3" xfId="0" applyNumberFormat="1" applyFont="1" applyFill="1" applyBorder="1" applyAlignment="1">
      <alignment horizontal="right" vertical="center" wrapText="1"/>
    </xf>
    <xf numFmtId="168" fontId="2" fillId="2" borderId="3" xfId="0" applyNumberFormat="1" applyFont="1" applyFill="1" applyBorder="1" applyAlignment="1">
      <alignment horizontal="center" vertical="center"/>
    </xf>
    <xf numFmtId="0" fontId="2" fillId="2" borderId="15" xfId="0" applyFont="1" applyFill="1" applyBorder="1" applyAlignment="1">
      <alignment horizontal="left" vertical="center" wrapText="1"/>
    </xf>
    <xf numFmtId="171" fontId="2" fillId="2" borderId="7" xfId="0" applyNumberFormat="1" applyFont="1" applyFill="1" applyBorder="1" applyAlignment="1">
      <alignment horizontal="center"/>
    </xf>
    <xf numFmtId="171" fontId="2" fillId="15" borderId="1" xfId="0" applyNumberFormat="1" applyFont="1" applyFill="1" applyBorder="1" applyAlignment="1"/>
    <xf numFmtId="168" fontId="6" fillId="2" borderId="1" xfId="0" applyNumberFormat="1" applyFont="1" applyFill="1" applyBorder="1" applyAlignment="1"/>
    <xf numFmtId="0" fontId="2" fillId="2" borderId="15" xfId="0" applyFont="1" applyFill="1" applyBorder="1" applyAlignment="1"/>
    <xf numFmtId="0" fontId="2" fillId="2" borderId="15" xfId="0" applyFont="1" applyFill="1" applyBorder="1" applyAlignment="1">
      <alignment horizontal="center"/>
    </xf>
    <xf numFmtId="0" fontId="2" fillId="2" borderId="3" xfId="0" applyFont="1" applyFill="1" applyBorder="1" applyAlignment="1">
      <alignment horizontal="left" wrapText="1"/>
    </xf>
    <xf numFmtId="0" fontId="2" fillId="2" borderId="14" xfId="0" applyFont="1" applyFill="1" applyBorder="1" applyAlignment="1">
      <alignment horizontal="left" wrapText="1"/>
    </xf>
    <xf numFmtId="0" fontId="2" fillId="2" borderId="7" xfId="0" applyFont="1" applyFill="1" applyBorder="1" applyAlignment="1">
      <alignment horizontal="left" wrapText="1"/>
    </xf>
    <xf numFmtId="168" fontId="6" fillId="2" borderId="1" xfId="0" applyNumberFormat="1" applyFont="1" applyFill="1" applyBorder="1" applyAlignment="1">
      <alignment horizontal="center"/>
    </xf>
    <xf numFmtId="0" fontId="2" fillId="15" borderId="1" xfId="0" applyFont="1" applyFill="1" applyBorder="1" applyAlignment="1">
      <alignment horizontal="center"/>
    </xf>
    <xf numFmtId="0" fontId="2" fillId="2" borderId="2" xfId="0" applyFont="1" applyFill="1" applyBorder="1"/>
    <xf numFmtId="0" fontId="2" fillId="2" borderId="7" xfId="0" applyFont="1" applyFill="1" applyBorder="1"/>
    <xf numFmtId="166" fontId="12" fillId="2" borderId="1" xfId="3" applyNumberFormat="1" applyFont="1" applyFill="1" applyBorder="1" applyAlignment="1">
      <alignment horizontal="center" vertical="center"/>
    </xf>
    <xf numFmtId="41" fontId="35" fillId="2" borderId="1" xfId="3" applyNumberFormat="1" applyFont="1" applyFill="1" applyBorder="1" applyAlignment="1">
      <alignment horizontal="center" vertical="center"/>
    </xf>
    <xf numFmtId="0" fontId="2" fillId="2" borderId="3" xfId="0" applyFont="1" applyFill="1" applyBorder="1"/>
    <xf numFmtId="0" fontId="2" fillId="15" borderId="2" xfId="0" applyFont="1" applyFill="1" applyBorder="1" applyAlignment="1"/>
    <xf numFmtId="0" fontId="33" fillId="2" borderId="7" xfId="0" applyFont="1" applyFill="1" applyBorder="1" applyAlignment="1">
      <alignment horizontal="center" wrapText="1"/>
    </xf>
    <xf numFmtId="0" fontId="6" fillId="2" borderId="1" xfId="0" applyFont="1" applyFill="1" applyBorder="1" applyAlignment="1">
      <alignment vertical="center"/>
    </xf>
    <xf numFmtId="0" fontId="5" fillId="2" borderId="7" xfId="0" applyFont="1" applyFill="1" applyBorder="1" applyAlignment="1">
      <alignment horizontal="center" vertical="center"/>
    </xf>
    <xf numFmtId="0" fontId="5" fillId="2" borderId="7" xfId="0" applyFont="1" applyFill="1" applyBorder="1" applyAlignment="1">
      <alignment horizontal="left" vertical="center" wrapText="1"/>
    </xf>
    <xf numFmtId="168" fontId="5" fillId="2" borderId="3" xfId="0" applyNumberFormat="1" applyFont="1" applyFill="1" applyBorder="1" applyAlignment="1">
      <alignment horizontal="right" vertical="center"/>
    </xf>
    <xf numFmtId="41" fontId="2" fillId="0" borderId="3" xfId="4" applyFont="1" applyBorder="1"/>
    <xf numFmtId="0" fontId="23" fillId="0" borderId="0" xfId="0" applyFont="1" applyAlignment="1"/>
    <xf numFmtId="0" fontId="23" fillId="0" borderId="0" xfId="0" applyFont="1"/>
    <xf numFmtId="49" fontId="23" fillId="0" borderId="0" xfId="0" applyNumberFormat="1" applyFont="1"/>
    <xf numFmtId="0" fontId="27" fillId="0" borderId="0" xfId="0" applyFont="1" applyAlignment="1">
      <alignment horizontal="center"/>
    </xf>
    <xf numFmtId="166" fontId="23" fillId="2" borderId="1" xfId="0" applyNumberFormat="1" applyFont="1" applyFill="1" applyBorder="1" applyAlignment="1">
      <alignment vertical="center"/>
    </xf>
    <xf numFmtId="0" fontId="24" fillId="2" borderId="1" xfId="4" applyNumberFormat="1" applyFont="1" applyFill="1" applyBorder="1" applyAlignment="1">
      <alignment horizontal="left" vertical="center" wrapText="1"/>
    </xf>
    <xf numFmtId="0" fontId="15" fillId="15" borderId="1" xfId="0" applyNumberFormat="1" applyFont="1" applyFill="1" applyBorder="1" applyAlignment="1">
      <alignment horizontal="left" vertical="center" wrapText="1"/>
    </xf>
    <xf numFmtId="0" fontId="21" fillId="15" borderId="1" xfId="0" applyFont="1" applyFill="1" applyBorder="1" applyAlignment="1">
      <alignment horizontal="left" vertical="center"/>
    </xf>
    <xf numFmtId="0" fontId="21" fillId="15" borderId="1" xfId="0" applyFont="1" applyFill="1" applyBorder="1" applyAlignment="1">
      <alignment horizontal="center" vertical="center"/>
    </xf>
    <xf numFmtId="166" fontId="24" fillId="15" borderId="1" xfId="4" applyNumberFormat="1" applyFont="1" applyFill="1" applyBorder="1" applyAlignment="1">
      <alignment vertical="center"/>
    </xf>
    <xf numFmtId="43" fontId="23" fillId="2" borderId="1" xfId="5" applyFont="1" applyFill="1" applyBorder="1" applyAlignment="1">
      <alignment vertical="center"/>
    </xf>
    <xf numFmtId="166" fontId="21" fillId="15" borderId="1" xfId="4" applyNumberFormat="1" applyFont="1" applyFill="1" applyBorder="1" applyAlignment="1">
      <alignment horizontal="right" vertical="center"/>
    </xf>
    <xf numFmtId="0" fontId="21" fillId="0" borderId="1" xfId="0" applyFont="1" applyFill="1" applyBorder="1" applyAlignment="1">
      <alignment horizontal="center" wrapText="1"/>
    </xf>
    <xf numFmtId="0" fontId="21" fillId="0" borderId="0" xfId="2" applyFont="1" applyAlignment="1">
      <alignment horizontal="center"/>
    </xf>
    <xf numFmtId="0" fontId="26" fillId="2" borderId="1" xfId="0" applyFont="1" applyFill="1" applyBorder="1" applyAlignment="1">
      <alignment horizontal="center" vertical="center"/>
    </xf>
    <xf numFmtId="0" fontId="21" fillId="15" borderId="1" xfId="0" applyFont="1" applyFill="1" applyBorder="1" applyAlignment="1"/>
    <xf numFmtId="0" fontId="21" fillId="2" borderId="1" xfId="0" applyFont="1" applyFill="1" applyBorder="1" applyAlignment="1"/>
    <xf numFmtId="0" fontId="23" fillId="2" borderId="1" xfId="0" applyFont="1" applyFill="1" applyBorder="1" applyAlignment="1">
      <alignment vertical="center"/>
    </xf>
    <xf numFmtId="0" fontId="28" fillId="2" borderId="1" xfId="0" applyFont="1" applyFill="1" applyBorder="1" applyAlignment="1">
      <alignment vertical="center"/>
    </xf>
    <xf numFmtId="0" fontId="21" fillId="2" borderId="0" xfId="0" applyFont="1" applyFill="1" applyAlignment="1">
      <alignment vertical="center"/>
    </xf>
    <xf numFmtId="0" fontId="21" fillId="0" borderId="1" xfId="0" applyFont="1" applyFill="1" applyBorder="1" applyAlignment="1">
      <alignment vertical="center"/>
    </xf>
    <xf numFmtId="166" fontId="23" fillId="0" borderId="1" xfId="0" applyNumberFormat="1" applyFont="1" applyFill="1" applyBorder="1" applyAlignment="1">
      <alignment vertical="center"/>
    </xf>
    <xf numFmtId="0" fontId="21" fillId="14" borderId="1" xfId="0" applyFont="1" applyFill="1" applyBorder="1" applyAlignment="1">
      <alignment vertical="center"/>
    </xf>
    <xf numFmtId="0" fontId="21" fillId="14" borderId="1" xfId="0" applyFont="1" applyFill="1" applyBorder="1"/>
    <xf numFmtId="0" fontId="21" fillId="15" borderId="1" xfId="0" applyFont="1" applyFill="1" applyBorder="1"/>
    <xf numFmtId="0" fontId="21" fillId="15" borderId="1" xfId="0" applyFont="1" applyFill="1" applyBorder="1" applyAlignment="1">
      <alignment horizontal="center"/>
    </xf>
    <xf numFmtId="0" fontId="21" fillId="15" borderId="1" xfId="0" applyFont="1" applyFill="1" applyBorder="1" applyAlignment="1">
      <alignment horizontal="left" vertical="center" wrapText="1"/>
    </xf>
    <xf numFmtId="0" fontId="21" fillId="2" borderId="7" xfId="0" applyFont="1" applyFill="1" applyBorder="1" applyAlignment="1">
      <alignment vertical="center"/>
    </xf>
    <xf numFmtId="0" fontId="21" fillId="0" borderId="0" xfId="2" applyFont="1" applyAlignment="1">
      <alignment horizontal="center"/>
    </xf>
    <xf numFmtId="0" fontId="15" fillId="0" borderId="1" xfId="2" applyFont="1" applyBorder="1" applyAlignment="1">
      <alignment vertical="center"/>
    </xf>
    <xf numFmtId="0" fontId="15" fillId="0" borderId="1" xfId="1" applyFont="1" applyBorder="1" applyAlignment="1">
      <alignment horizontal="center" vertical="center"/>
    </xf>
    <xf numFmtId="0" fontId="38" fillId="0" borderId="1" xfId="0" applyFont="1" applyBorder="1" applyAlignment="1">
      <alignment horizontal="center" vertical="center"/>
    </xf>
    <xf numFmtId="0" fontId="38" fillId="0" borderId="1" xfId="0" applyFont="1" applyFill="1" applyBorder="1" applyAlignment="1">
      <alignment horizontal="center" vertical="center"/>
    </xf>
    <xf numFmtId="0" fontId="15" fillId="0" borderId="1" xfId="1" applyFont="1" applyFill="1" applyBorder="1" applyAlignment="1">
      <alignment horizontal="center" vertical="center"/>
    </xf>
    <xf numFmtId="0" fontId="38" fillId="0" borderId="1" xfId="0" applyFont="1" applyBorder="1" applyAlignment="1">
      <alignment horizontal="left" vertical="center"/>
    </xf>
    <xf numFmtId="0" fontId="37" fillId="0" borderId="1" xfId="0" applyFont="1" applyBorder="1" applyAlignment="1">
      <alignment horizontal="left" wrapText="1"/>
    </xf>
    <xf numFmtId="0" fontId="38" fillId="11" borderId="1" xfId="0" applyFont="1" applyFill="1" applyBorder="1" applyAlignment="1">
      <alignment horizontal="left" vertical="center"/>
    </xf>
    <xf numFmtId="0" fontId="38" fillId="11" borderId="1" xfId="0" applyFont="1" applyFill="1" applyBorder="1" applyAlignment="1">
      <alignment horizontal="left" wrapText="1"/>
    </xf>
    <xf numFmtId="0" fontId="38" fillId="0" borderId="1" xfId="0" applyFont="1" applyBorder="1" applyAlignment="1">
      <alignment horizontal="left" wrapText="1"/>
    </xf>
    <xf numFmtId="0" fontId="15" fillId="0" borderId="8" xfId="2" applyFont="1" applyFill="1" applyBorder="1" applyAlignment="1">
      <alignment vertical="center" wrapText="1"/>
    </xf>
    <xf numFmtId="0" fontId="21" fillId="0" borderId="6" xfId="0" applyFont="1" applyFill="1" applyBorder="1" applyAlignment="1"/>
    <xf numFmtId="0" fontId="38" fillId="0" borderId="1" xfId="14" applyFont="1" applyBorder="1" applyAlignment="1"/>
    <xf numFmtId="0" fontId="21" fillId="12" borderId="12" xfId="0" applyFont="1" applyFill="1" applyBorder="1" applyAlignment="1"/>
    <xf numFmtId="0" fontId="38" fillId="0" borderId="1" xfId="14" applyFont="1" applyBorder="1" applyAlignment="1">
      <alignment horizontal="center"/>
    </xf>
    <xf numFmtId="0" fontId="21" fillId="12" borderId="0" xfId="0" applyFont="1" applyFill="1" applyBorder="1" applyAlignment="1"/>
    <xf numFmtId="0" fontId="15" fillId="0" borderId="1" xfId="2" applyFont="1" applyBorder="1" applyAlignment="1">
      <alignment horizontal="center" vertical="center" wrapText="1"/>
    </xf>
    <xf numFmtId="166" fontId="38" fillId="0" borderId="1" xfId="8" applyNumberFormat="1" applyFont="1" applyBorder="1" applyAlignment="1"/>
    <xf numFmtId="0" fontId="40" fillId="0" borderId="1" xfId="2" applyFont="1" applyBorder="1" applyAlignment="1">
      <alignment horizontal="center" vertical="center"/>
    </xf>
    <xf numFmtId="0" fontId="21" fillId="0" borderId="1" xfId="0" applyFont="1" applyBorder="1" applyAlignment="1"/>
    <xf numFmtId="0" fontId="38" fillId="0" borderId="1" xfId="0" applyFont="1" applyBorder="1" applyAlignment="1">
      <alignment vertical="center" wrapText="1"/>
    </xf>
    <xf numFmtId="0" fontId="37" fillId="0" borderId="1" xfId="0" applyFont="1" applyBorder="1" applyAlignment="1">
      <alignment vertical="center" wrapText="1"/>
    </xf>
    <xf numFmtId="0" fontId="21" fillId="0" borderId="6" xfId="0" applyFont="1" applyBorder="1" applyAlignment="1"/>
    <xf numFmtId="0" fontId="38" fillId="0" borderId="0" xfId="2" applyFont="1" applyAlignment="1">
      <alignment horizontal="center"/>
    </xf>
    <xf numFmtId="0" fontId="41" fillId="0" borderId="0" xfId="2" applyFont="1" applyAlignment="1">
      <alignment horizontal="center"/>
    </xf>
    <xf numFmtId="0" fontId="41" fillId="0" borderId="0" xfId="2" applyFont="1" applyAlignment="1">
      <alignment horizontal="center"/>
    </xf>
    <xf numFmtId="0" fontId="21" fillId="0" borderId="0" xfId="0" applyFont="1" applyAlignment="1"/>
    <xf numFmtId="0" fontId="21" fillId="13" borderId="1" xfId="0" applyFont="1" applyFill="1" applyBorder="1" applyAlignment="1"/>
    <xf numFmtId="0" fontId="39" fillId="15" borderId="1" xfId="0" applyFont="1" applyFill="1" applyBorder="1" applyAlignment="1"/>
    <xf numFmtId="0" fontId="15" fillId="0" borderId="7" xfId="2" applyFont="1" applyBorder="1" applyAlignment="1">
      <alignment vertical="center" wrapText="1"/>
    </xf>
    <xf numFmtId="0" fontId="15" fillId="0" borderId="1" xfId="2" applyFont="1" applyBorder="1" applyAlignment="1">
      <alignment vertical="center" wrapText="1"/>
    </xf>
    <xf numFmtId="0" fontId="37" fillId="0" borderId="1" xfId="0" applyFont="1" applyBorder="1" applyAlignment="1">
      <alignment horizontal="left" vertical="center" wrapText="1"/>
    </xf>
    <xf numFmtId="0" fontId="39" fillId="15" borderId="1" xfId="0" applyFont="1" applyFill="1" applyBorder="1" applyAlignment="1">
      <alignment vertical="center"/>
    </xf>
    <xf numFmtId="0" fontId="38" fillId="11" borderId="1" xfId="0" applyFont="1" applyFill="1" applyBorder="1" applyAlignment="1">
      <alignment horizontal="left" vertical="center" wrapText="1"/>
    </xf>
    <xf numFmtId="0" fontId="21" fillId="11" borderId="1" xfId="0" applyFont="1" applyFill="1" applyBorder="1" applyAlignment="1">
      <alignment vertical="center"/>
    </xf>
    <xf numFmtId="0" fontId="38" fillId="0" borderId="1" xfId="0" applyFont="1" applyBorder="1" applyAlignment="1">
      <alignment horizontal="left" vertical="center" wrapText="1"/>
    </xf>
    <xf numFmtId="0" fontId="38" fillId="0" borderId="1" xfId="0" applyFont="1" applyBorder="1" applyAlignment="1">
      <alignment horizontal="left"/>
    </xf>
    <xf numFmtId="0" fontId="21" fillId="11" borderId="0" xfId="0" applyFont="1" applyFill="1" applyAlignment="1"/>
    <xf numFmtId="0" fontId="38" fillId="11" borderId="1" xfId="0" applyFont="1" applyFill="1" applyBorder="1" applyAlignment="1">
      <alignment horizontal="left"/>
    </xf>
    <xf numFmtId="0" fontId="21" fillId="11" borderId="1" xfId="0" applyFont="1" applyFill="1" applyBorder="1" applyAlignment="1"/>
    <xf numFmtId="0" fontId="36" fillId="0" borderId="0" xfId="0" applyFont="1" applyAlignment="1">
      <alignment horizontal="center"/>
    </xf>
    <xf numFmtId="0" fontId="21" fillId="0" borderId="10" xfId="0" applyFont="1" applyFill="1" applyBorder="1" applyAlignment="1">
      <alignment vertical="center"/>
    </xf>
    <xf numFmtId="0" fontId="21" fillId="0" borderId="9" xfId="0" applyFont="1" applyFill="1" applyBorder="1" applyAlignment="1">
      <alignment vertical="center"/>
    </xf>
    <xf numFmtId="0" fontId="21" fillId="0" borderId="11" xfId="0" applyFont="1" applyFill="1" applyBorder="1" applyAlignment="1">
      <alignment vertical="center"/>
    </xf>
    <xf numFmtId="0" fontId="38" fillId="0" borderId="7" xfId="0" applyFont="1" applyBorder="1" applyAlignment="1">
      <alignment horizontal="left" vertical="center"/>
    </xf>
    <xf numFmtId="0" fontId="21" fillId="0" borderId="7" xfId="0" applyFont="1" applyBorder="1"/>
    <xf numFmtId="0" fontId="21" fillId="0" borderId="3" xfId="0" applyFont="1" applyFill="1" applyBorder="1" applyAlignment="1"/>
    <xf numFmtId="0" fontId="21" fillId="0" borderId="4" xfId="0" applyFont="1" applyFill="1" applyBorder="1" applyAlignment="1"/>
    <xf numFmtId="0" fontId="21" fillId="0" borderId="5" xfId="0" applyFont="1" applyFill="1" applyBorder="1" applyAlignment="1"/>
    <xf numFmtId="0" fontId="15" fillId="15" borderId="1" xfId="2" applyFont="1" applyFill="1" applyBorder="1" applyAlignment="1">
      <alignment vertical="center" wrapText="1"/>
    </xf>
    <xf numFmtId="0" fontId="40" fillId="0" borderId="7" xfId="2" applyFont="1" applyBorder="1" applyAlignment="1">
      <alignment horizontal="center" vertical="center"/>
    </xf>
    <xf numFmtId="0" fontId="15" fillId="0" borderId="1" xfId="2" applyFont="1" applyFill="1" applyBorder="1" applyAlignment="1">
      <alignment vertical="center" wrapText="1"/>
    </xf>
    <xf numFmtId="0" fontId="15" fillId="2" borderId="1" xfId="2" applyFont="1" applyFill="1" applyBorder="1" applyAlignment="1">
      <alignment vertical="center" wrapText="1"/>
    </xf>
    <xf numFmtId="0" fontId="15" fillId="0" borderId="7" xfId="2" applyFont="1" applyBorder="1" applyAlignment="1">
      <alignment horizontal="center" vertical="center" wrapText="1"/>
    </xf>
    <xf numFmtId="0" fontId="38" fillId="2" borderId="1" xfId="14" applyFont="1" applyFill="1" applyBorder="1" applyAlignment="1">
      <alignment horizontal="left"/>
    </xf>
    <xf numFmtId="0" fontId="38" fillId="2" borderId="1" xfId="14" applyFont="1" applyFill="1" applyBorder="1" applyAlignment="1">
      <alignment horizontal="center"/>
    </xf>
    <xf numFmtId="0" fontId="38" fillId="2" borderId="1" xfId="14" applyFont="1" applyFill="1" applyBorder="1" applyAlignment="1"/>
    <xf numFmtId="0" fontId="38" fillId="0" borderId="7" xfId="0" applyFont="1" applyBorder="1" applyAlignment="1">
      <alignment horizontal="left" vertical="center" wrapText="1"/>
    </xf>
    <xf numFmtId="0" fontId="21" fillId="0" borderId="7" xfId="0" applyFont="1" applyBorder="1" applyAlignment="1">
      <alignment vertical="center"/>
    </xf>
    <xf numFmtId="0" fontId="21" fillId="15" borderId="7" xfId="0" applyFont="1" applyFill="1" applyBorder="1" applyAlignment="1">
      <alignment vertical="center"/>
    </xf>
    <xf numFmtId="0" fontId="38" fillId="0" borderId="1" xfId="14" applyFont="1" applyBorder="1" applyAlignment="1">
      <alignment vertical="center"/>
    </xf>
    <xf numFmtId="0" fontId="38" fillId="0" borderId="1" xfId="14" applyFont="1" applyBorder="1" applyAlignment="1">
      <alignment horizontal="center" vertical="center"/>
    </xf>
    <xf numFmtId="166" fontId="38" fillId="0" borderId="1" xfId="8" applyNumberFormat="1" applyFont="1" applyBorder="1" applyAlignment="1">
      <alignment vertical="center"/>
    </xf>
    <xf numFmtId="166" fontId="23" fillId="0" borderId="7" xfId="0" applyNumberFormat="1" applyFont="1" applyBorder="1" applyAlignment="1">
      <alignment vertical="center"/>
    </xf>
    <xf numFmtId="0" fontId="38" fillId="0" borderId="1" xfId="14" applyFont="1" applyBorder="1" applyAlignment="1">
      <alignment horizontal="left" vertical="center" wrapText="1"/>
    </xf>
    <xf numFmtId="0" fontId="21" fillId="0" borderId="2" xfId="0" applyFont="1" applyBorder="1" applyAlignment="1">
      <alignment vertical="center"/>
    </xf>
    <xf numFmtId="0" fontId="38" fillId="2" borderId="1" xfId="14" applyFont="1" applyFill="1" applyBorder="1" applyAlignment="1">
      <alignment vertical="center"/>
    </xf>
    <xf numFmtId="0" fontId="38" fillId="2" borderId="1" xfId="14" applyFont="1" applyFill="1" applyBorder="1" applyAlignment="1">
      <alignment horizontal="left" vertical="center"/>
    </xf>
    <xf numFmtId="0" fontId="38" fillId="2" borderId="7" xfId="14" applyFont="1" applyFill="1" applyBorder="1" applyAlignment="1">
      <alignment vertical="center"/>
    </xf>
    <xf numFmtId="0" fontId="38" fillId="2" borderId="7" xfId="14" applyFont="1" applyFill="1" applyBorder="1" applyAlignment="1">
      <alignment horizontal="left" vertical="center"/>
    </xf>
    <xf numFmtId="0" fontId="21" fillId="2" borderId="2" xfId="0" applyFont="1" applyFill="1" applyBorder="1" applyAlignment="1">
      <alignment vertical="center"/>
    </xf>
    <xf numFmtId="0" fontId="38" fillId="2" borderId="1" xfId="14" applyFont="1" applyFill="1" applyBorder="1" applyAlignment="1">
      <alignment horizontal="left" vertical="center" wrapText="1"/>
    </xf>
    <xf numFmtId="0" fontId="38" fillId="2" borderId="7" xfId="14" applyFont="1" applyFill="1" applyBorder="1" applyAlignment="1">
      <alignment horizontal="left" vertical="center" wrapText="1"/>
    </xf>
    <xf numFmtId="0" fontId="21" fillId="0" borderId="7" xfId="0" applyFont="1" applyBorder="1" applyAlignment="1">
      <alignment horizontal="center" vertical="center"/>
    </xf>
    <xf numFmtId="166" fontId="21" fillId="0" borderId="7" xfId="4" applyNumberFormat="1" applyFont="1" applyBorder="1" applyAlignment="1">
      <alignment vertical="center"/>
    </xf>
    <xf numFmtId="166" fontId="21" fillId="0" borderId="1" xfId="4" applyNumberFormat="1" applyFont="1" applyBorder="1" applyAlignment="1">
      <alignment vertical="center"/>
    </xf>
    <xf numFmtId="0" fontId="21" fillId="0" borderId="7" xfId="0" applyFont="1" applyBorder="1" applyAlignment="1">
      <alignment horizontal="left" vertical="center" wrapText="1"/>
    </xf>
    <xf numFmtId="0" fontId="21" fillId="2" borderId="8" xfId="0" applyFont="1" applyFill="1" applyBorder="1" applyAlignment="1">
      <alignment vertical="center"/>
    </xf>
    <xf numFmtId="0" fontId="21" fillId="2" borderId="12" xfId="0" applyFont="1" applyFill="1" applyBorder="1" applyAlignment="1">
      <alignment vertical="center"/>
    </xf>
    <xf numFmtId="0" fontId="21" fillId="2" borderId="2" xfId="0" applyFont="1" applyFill="1" applyBorder="1"/>
    <xf numFmtId="0" fontId="21" fillId="2" borderId="10" xfId="0" applyFont="1" applyFill="1" applyBorder="1" applyAlignment="1"/>
    <xf numFmtId="0" fontId="21" fillId="2" borderId="9" xfId="0" applyFont="1" applyFill="1" applyBorder="1" applyAlignment="1"/>
    <xf numFmtId="0" fontId="21" fillId="2" borderId="11" xfId="0" applyFont="1" applyFill="1" applyBorder="1" applyAlignment="1"/>
    <xf numFmtId="0" fontId="21" fillId="2" borderId="2" xfId="0" applyFont="1" applyFill="1" applyBorder="1" applyAlignment="1"/>
    <xf numFmtId="0" fontId="21" fillId="0" borderId="3" xfId="0" applyFont="1" applyBorder="1" applyAlignment="1">
      <alignment vertical="center"/>
    </xf>
    <xf numFmtId="0" fontId="21" fillId="2" borderId="9" xfId="0" applyFont="1" applyFill="1" applyBorder="1" applyAlignment="1">
      <alignment horizontal="center"/>
    </xf>
    <xf numFmtId="0" fontId="21" fillId="2" borderId="11" xfId="0" applyFont="1" applyFill="1" applyBorder="1" applyAlignment="1">
      <alignment horizontal="center"/>
    </xf>
    <xf numFmtId="166" fontId="21" fillId="0" borderId="1" xfId="8" applyNumberFormat="1" applyFont="1" applyBorder="1" applyAlignment="1">
      <alignment vertical="center"/>
    </xf>
    <xf numFmtId="0" fontId="38" fillId="2" borderId="1" xfId="0" applyFont="1" applyFill="1" applyBorder="1" applyAlignment="1">
      <alignment horizontal="left" vertical="center"/>
    </xf>
    <xf numFmtId="0" fontId="38" fillId="2" borderId="1" xfId="0" applyFont="1" applyFill="1" applyBorder="1" applyAlignment="1">
      <alignment vertical="center" wrapText="1"/>
    </xf>
    <xf numFmtId="0" fontId="21" fillId="15" borderId="6" xfId="0" applyFont="1" applyFill="1" applyBorder="1" applyAlignment="1"/>
    <xf numFmtId="0" fontId="15" fillId="0" borderId="1" xfId="2" applyFont="1" applyBorder="1" applyAlignment="1">
      <alignment horizontal="center" vertical="center" wrapText="1"/>
    </xf>
    <xf numFmtId="0" fontId="21" fillId="0" borderId="1" xfId="0" applyFont="1" applyFill="1" applyBorder="1" applyAlignment="1">
      <alignment horizontal="center" wrapText="1"/>
    </xf>
    <xf numFmtId="0" fontId="39" fillId="2" borderId="1" xfId="0" applyFont="1" applyFill="1" applyBorder="1" applyAlignment="1">
      <alignment vertical="center"/>
    </xf>
    <xf numFmtId="0" fontId="38" fillId="2" borderId="1" xfId="0" applyFont="1" applyFill="1" applyBorder="1" applyAlignment="1">
      <alignment horizontal="left" vertical="center" wrapText="1"/>
    </xf>
    <xf numFmtId="166" fontId="21" fillId="0" borderId="1" xfId="0" applyNumberFormat="1" applyFont="1" applyFill="1" applyBorder="1" applyAlignment="1">
      <alignment vertical="center"/>
    </xf>
    <xf numFmtId="0" fontId="21" fillId="2" borderId="7" xfId="2" applyFont="1" applyFill="1" applyBorder="1" applyAlignment="1">
      <alignment horizontal="left" vertical="center" wrapText="1"/>
    </xf>
    <xf numFmtId="49" fontId="21" fillId="2" borderId="7" xfId="2" applyNumberFormat="1" applyFont="1" applyFill="1" applyBorder="1" applyAlignment="1">
      <alignment horizontal="left" vertical="center" wrapText="1"/>
    </xf>
    <xf numFmtId="49" fontId="21" fillId="2" borderId="13" xfId="2" applyNumberFormat="1" applyFont="1" applyFill="1" applyBorder="1" applyAlignment="1">
      <alignment horizontal="center" vertical="center" wrapText="1"/>
    </xf>
    <xf numFmtId="49" fontId="21" fillId="2" borderId="7" xfId="2" applyNumberFormat="1" applyFont="1" applyFill="1" applyBorder="1" applyAlignment="1">
      <alignment horizontal="center" vertical="center"/>
    </xf>
    <xf numFmtId="0" fontId="21" fillId="2" borderId="7" xfId="2" applyFont="1" applyFill="1" applyBorder="1" applyAlignment="1">
      <alignment horizontal="center" vertical="center" wrapText="1"/>
    </xf>
    <xf numFmtId="1" fontId="21" fillId="2" borderId="7" xfId="2" applyNumberFormat="1" applyFont="1" applyFill="1" applyBorder="1" applyAlignment="1">
      <alignment horizontal="center" vertical="center" wrapText="1"/>
    </xf>
    <xf numFmtId="166" fontId="21" fillId="2" borderId="1" xfId="8" applyNumberFormat="1" applyFont="1" applyFill="1" applyBorder="1" applyAlignment="1">
      <alignment horizontal="center" vertical="center" wrapText="1"/>
    </xf>
    <xf numFmtId="0" fontId="21" fillId="2" borderId="1" xfId="2" applyFont="1" applyFill="1" applyBorder="1" applyAlignment="1">
      <alignment horizontal="left" vertical="center" wrapText="1"/>
    </xf>
    <xf numFmtId="49" fontId="21" fillId="2" borderId="1" xfId="2" applyNumberFormat="1" applyFont="1" applyFill="1" applyBorder="1" applyAlignment="1">
      <alignment horizontal="left" vertical="center" wrapText="1"/>
    </xf>
    <xf numFmtId="49" fontId="21" fillId="2" borderId="3" xfId="2" applyNumberFormat="1" applyFont="1" applyFill="1" applyBorder="1" applyAlignment="1">
      <alignment horizontal="center" vertical="center" wrapText="1"/>
    </xf>
    <xf numFmtId="49" fontId="21" fillId="2" borderId="1" xfId="2" applyNumberFormat="1" applyFont="1" applyFill="1" applyBorder="1" applyAlignment="1">
      <alignment horizontal="center" vertical="center"/>
    </xf>
    <xf numFmtId="0" fontId="21" fillId="2" borderId="1" xfId="2" applyFont="1" applyFill="1" applyBorder="1" applyAlignment="1">
      <alignment horizontal="center" vertical="center" wrapText="1"/>
    </xf>
    <xf numFmtId="1" fontId="21" fillId="2" borderId="1" xfId="2" applyNumberFormat="1" applyFont="1" applyFill="1" applyBorder="1" applyAlignment="1">
      <alignment horizontal="center" vertical="center" wrapText="1"/>
    </xf>
    <xf numFmtId="0" fontId="25" fillId="0" borderId="1" xfId="2" applyFont="1" applyBorder="1" applyAlignment="1">
      <alignment horizontal="left" vertical="center"/>
    </xf>
    <xf numFmtId="43" fontId="25" fillId="0" borderId="3" xfId="5" applyFont="1" applyBorder="1" applyAlignment="1">
      <alignment horizontal="center" vertical="center"/>
    </xf>
    <xf numFmtId="49" fontId="21" fillId="2" borderId="15" xfId="2" applyNumberFormat="1" applyFont="1" applyFill="1" applyBorder="1" applyAlignment="1">
      <alignment horizontal="left" vertical="center" wrapText="1"/>
    </xf>
    <xf numFmtId="49" fontId="21" fillId="2" borderId="5" xfId="2" applyNumberFormat="1" applyFont="1" applyFill="1" applyBorder="1" applyAlignment="1">
      <alignment horizontal="left" vertical="center" wrapText="1"/>
    </xf>
    <xf numFmtId="49" fontId="21" fillId="2" borderId="1" xfId="2" applyNumberFormat="1" applyFont="1" applyFill="1" applyBorder="1" applyAlignment="1">
      <alignment horizontal="center" vertical="center" wrapText="1"/>
    </xf>
    <xf numFmtId="0" fontId="40" fillId="15" borderId="1" xfId="2" applyFont="1" applyFill="1" applyBorder="1" applyAlignment="1">
      <alignment horizontal="center" vertical="center"/>
    </xf>
    <xf numFmtId="0" fontId="15" fillId="15" borderId="8" xfId="2" applyFont="1" applyFill="1" applyBorder="1" applyAlignment="1">
      <alignment vertical="center" wrapText="1"/>
    </xf>
    <xf numFmtId="0" fontId="21" fillId="15" borderId="7" xfId="0" applyFont="1" applyFill="1" applyBorder="1" applyAlignment="1">
      <alignment horizontal="left" vertical="center"/>
    </xf>
    <xf numFmtId="166" fontId="21" fillId="15" borderId="1" xfId="8" applyNumberFormat="1" applyFont="1" applyFill="1" applyBorder="1" applyAlignment="1">
      <alignment vertical="center"/>
    </xf>
    <xf numFmtId="0" fontId="38" fillId="0" borderId="2" xfId="0" applyFont="1" applyBorder="1" applyAlignment="1">
      <alignment horizontal="left" vertical="center" wrapText="1"/>
    </xf>
    <xf numFmtId="0" fontId="15" fillId="15" borderId="2" xfId="2" applyFont="1" applyFill="1" applyBorder="1" applyAlignment="1">
      <alignment vertical="center" wrapText="1"/>
    </xf>
    <xf numFmtId="166" fontId="21" fillId="2" borderId="7" xfId="8" applyNumberFormat="1" applyFont="1" applyFill="1" applyBorder="1" applyAlignment="1">
      <alignment horizontal="center" vertical="center" wrapText="1"/>
    </xf>
    <xf numFmtId="0" fontId="21" fillId="2" borderId="2" xfId="2" applyFont="1" applyFill="1" applyBorder="1" applyAlignment="1">
      <alignment horizontal="left" vertical="center" wrapText="1"/>
    </xf>
    <xf numFmtId="0" fontId="21" fillId="15" borderId="2" xfId="0" applyFont="1" applyFill="1" applyBorder="1" applyAlignment="1">
      <alignment vertical="center"/>
    </xf>
    <xf numFmtId="49" fontId="21" fillId="2" borderId="2" xfId="2" applyNumberFormat="1" applyFont="1" applyFill="1" applyBorder="1" applyAlignment="1">
      <alignment horizontal="left" vertical="center" wrapText="1"/>
    </xf>
    <xf numFmtId="0" fontId="21" fillId="2" borderId="2" xfId="2" applyFont="1" applyFill="1" applyBorder="1" applyAlignment="1">
      <alignment horizontal="center" vertical="center" wrapText="1"/>
    </xf>
    <xf numFmtId="1" fontId="21" fillId="2" borderId="2" xfId="2" applyNumberFormat="1" applyFont="1" applyFill="1" applyBorder="1" applyAlignment="1">
      <alignment horizontal="center" vertical="center" wrapText="1"/>
    </xf>
    <xf numFmtId="166" fontId="21" fillId="2" borderId="2" xfId="8" applyNumberFormat="1" applyFont="1" applyFill="1" applyBorder="1" applyAlignment="1">
      <alignment horizontal="center" vertical="center" wrapText="1"/>
    </xf>
    <xf numFmtId="0" fontId="38" fillId="2" borderId="1" xfId="0" applyFont="1" applyFill="1" applyBorder="1" applyAlignment="1">
      <alignment horizontal="left" wrapText="1"/>
    </xf>
    <xf numFmtId="0" fontId="38" fillId="0" borderId="2" xfId="0" applyFont="1" applyBorder="1" applyAlignment="1">
      <alignment horizontal="left" vertical="center"/>
    </xf>
    <xf numFmtId="0" fontId="38" fillId="0" borderId="6" xfId="0" applyFont="1" applyBorder="1" applyAlignment="1">
      <alignment horizontal="left" wrapText="1"/>
    </xf>
    <xf numFmtId="0" fontId="21" fillId="0" borderId="6" xfId="0" applyFont="1" applyBorder="1"/>
    <xf numFmtId="0" fontId="21" fillId="0" borderId="6" xfId="0" applyFont="1" applyBorder="1" applyAlignment="1">
      <alignment horizontal="left"/>
    </xf>
    <xf numFmtId="0" fontId="21" fillId="0" borderId="6" xfId="0" applyFont="1" applyBorder="1" applyAlignment="1">
      <alignment horizontal="center"/>
    </xf>
    <xf numFmtId="0" fontId="21" fillId="2" borderId="13" xfId="0" applyFont="1" applyFill="1" applyBorder="1" applyAlignment="1">
      <alignment vertical="center"/>
    </xf>
    <xf numFmtId="0" fontId="25" fillId="0" borderId="7" xfId="2" applyFont="1" applyBorder="1" applyAlignment="1">
      <alignment horizontal="left" vertical="center"/>
    </xf>
    <xf numFmtId="0" fontId="25" fillId="0" borderId="7" xfId="2" applyFont="1" applyBorder="1" applyAlignment="1">
      <alignment horizontal="center" vertical="center"/>
    </xf>
    <xf numFmtId="43" fontId="25" fillId="0" borderId="13" xfId="5" applyFont="1" applyBorder="1" applyAlignment="1">
      <alignment horizontal="center" vertical="center"/>
    </xf>
    <xf numFmtId="43" fontId="21" fillId="2" borderId="1" xfId="5" applyFont="1" applyFill="1" applyBorder="1" applyAlignment="1">
      <alignment vertical="center"/>
    </xf>
    <xf numFmtId="0" fontId="25" fillId="2" borderId="7" xfId="2" applyFont="1" applyFill="1" applyBorder="1" applyAlignment="1">
      <alignment horizontal="left" vertical="center" wrapText="1"/>
    </xf>
    <xf numFmtId="0" fontId="25" fillId="2" borderId="1" xfId="2" applyFont="1" applyFill="1" applyBorder="1" applyAlignment="1">
      <alignment horizontal="left" vertical="center" wrapText="1"/>
    </xf>
    <xf numFmtId="0" fontId="25" fillId="0" borderId="7" xfId="2" applyFont="1" applyBorder="1" applyAlignment="1">
      <alignment horizontal="left" vertical="center" wrapText="1"/>
    </xf>
    <xf numFmtId="0" fontId="25" fillId="0" borderId="1" xfId="2" applyFont="1" applyBorder="1" applyAlignment="1">
      <alignment horizontal="left" vertical="center" wrapText="1"/>
    </xf>
    <xf numFmtId="43" fontId="25" fillId="0" borderId="1" xfId="5" applyFont="1" applyBorder="1" applyAlignment="1">
      <alignment horizontal="center" vertical="center"/>
    </xf>
    <xf numFmtId="0" fontId="21" fillId="15" borderId="13" xfId="0" applyFont="1" applyFill="1" applyBorder="1" applyAlignment="1">
      <alignment vertical="center"/>
    </xf>
    <xf numFmtId="0" fontId="21" fillId="0" borderId="0" xfId="2" applyFont="1" applyAlignment="1">
      <alignment horizontal="center"/>
    </xf>
    <xf numFmtId="0" fontId="21" fillId="0" borderId="1" xfId="0" applyFont="1" applyFill="1" applyBorder="1" applyAlignment="1">
      <alignment horizontal="center" wrapText="1"/>
    </xf>
    <xf numFmtId="0" fontId="26" fillId="2" borderId="1" xfId="0" applyFont="1" applyFill="1" applyBorder="1" applyAlignment="1">
      <alignment vertical="center"/>
    </xf>
    <xf numFmtId="43" fontId="23" fillId="2" borderId="1" xfId="5" applyNumberFormat="1" applyFont="1" applyFill="1" applyBorder="1" applyAlignment="1">
      <alignment vertical="center"/>
    </xf>
    <xf numFmtId="43" fontId="21" fillId="2" borderId="1" xfId="5" applyNumberFormat="1" applyFont="1" applyFill="1" applyBorder="1" applyAlignment="1">
      <alignment vertical="center"/>
    </xf>
    <xf numFmtId="0" fontId="21" fillId="2" borderId="1" xfId="0" applyFont="1" applyFill="1" applyBorder="1" applyAlignment="1">
      <alignment horizontal="left" wrapText="1"/>
    </xf>
    <xf numFmtId="41" fontId="38" fillId="2" borderId="1" xfId="4" applyFont="1" applyFill="1" applyBorder="1" applyAlignment="1">
      <alignment horizontal="left" vertical="center" wrapText="1"/>
    </xf>
    <xf numFmtId="0" fontId="21" fillId="9" borderId="1" xfId="0" applyFont="1" applyFill="1" applyBorder="1" applyAlignment="1">
      <alignment horizontal="center" vertical="center"/>
    </xf>
    <xf numFmtId="168" fontId="21" fillId="2" borderId="1" xfId="4" applyNumberFormat="1" applyFont="1" applyFill="1" applyBorder="1" applyAlignment="1">
      <alignment horizontal="right" vertical="center" wrapText="1"/>
    </xf>
    <xf numFmtId="0" fontId="21" fillId="10" borderId="1" xfId="0" applyFont="1" applyFill="1" applyBorder="1" applyAlignment="1">
      <alignment horizontal="left" vertical="center"/>
    </xf>
    <xf numFmtId="168" fontId="21" fillId="2" borderId="1" xfId="0" applyNumberFormat="1" applyFont="1" applyFill="1" applyBorder="1" applyAlignment="1">
      <alignment horizontal="right" vertical="center"/>
    </xf>
    <xf numFmtId="168" fontId="21" fillId="9" borderId="1" xfId="0" applyNumberFormat="1" applyFont="1" applyFill="1" applyBorder="1" applyAlignment="1">
      <alignment horizontal="right" vertical="center"/>
    </xf>
    <xf numFmtId="0" fontId="21" fillId="10" borderId="1" xfId="0" applyFont="1" applyFill="1" applyBorder="1" applyAlignment="1">
      <alignment vertical="center"/>
    </xf>
    <xf numFmtId="0" fontId="21" fillId="10" borderId="1" xfId="0" applyFont="1" applyFill="1" applyBorder="1" applyAlignment="1">
      <alignment horizontal="center" vertical="center"/>
    </xf>
    <xf numFmtId="168" fontId="21" fillId="10" borderId="1" xfId="0" applyNumberFormat="1" applyFont="1" applyFill="1" applyBorder="1" applyAlignment="1">
      <alignment horizontal="right" vertical="center"/>
    </xf>
    <xf numFmtId="0" fontId="21" fillId="9" borderId="1" xfId="0" applyFont="1" applyFill="1" applyBorder="1" applyAlignment="1">
      <alignment horizontal="left" vertical="center"/>
    </xf>
    <xf numFmtId="0" fontId="21" fillId="9" borderId="1" xfId="0" applyFont="1" applyFill="1" applyBorder="1" applyAlignment="1">
      <alignment vertical="center"/>
    </xf>
    <xf numFmtId="0" fontId="21" fillId="9" borderId="1" xfId="0" applyFont="1" applyFill="1" applyBorder="1" applyAlignment="1">
      <alignment horizontal="left" vertical="center" wrapText="1"/>
    </xf>
    <xf numFmtId="0" fontId="21" fillId="10" borderId="1" xfId="0" applyFont="1" applyFill="1" applyBorder="1" applyAlignment="1">
      <alignment horizontal="left" vertical="center" wrapText="1"/>
    </xf>
    <xf numFmtId="168" fontId="21" fillId="2" borderId="1" xfId="4" applyNumberFormat="1" applyFont="1" applyFill="1" applyBorder="1" applyAlignment="1">
      <alignment horizontal="right" vertical="center"/>
    </xf>
    <xf numFmtId="16" fontId="21" fillId="2" borderId="1" xfId="0" quotePrefix="1" applyNumberFormat="1" applyFont="1" applyFill="1" applyBorder="1" applyAlignment="1">
      <alignment horizontal="center" vertical="center" wrapText="1"/>
    </xf>
    <xf numFmtId="0" fontId="21" fillId="2" borderId="1" xfId="0" quotePrefix="1" applyFont="1" applyFill="1" applyBorder="1" applyAlignment="1">
      <alignment horizontal="center" vertical="center" wrapText="1"/>
    </xf>
    <xf numFmtId="0" fontId="21" fillId="2" borderId="1" xfId="0" quotePrefix="1" applyFont="1" applyFill="1" applyBorder="1" applyAlignment="1">
      <alignment horizontal="center" vertical="center"/>
    </xf>
    <xf numFmtId="168" fontId="24" fillId="2" borderId="1" xfId="4" applyNumberFormat="1" applyFont="1" applyFill="1" applyBorder="1" applyAlignment="1">
      <alignment horizontal="right" vertical="center" wrapText="1"/>
    </xf>
    <xf numFmtId="168" fontId="38" fillId="2" borderId="1" xfId="4" applyNumberFormat="1" applyFont="1" applyFill="1" applyBorder="1" applyAlignment="1">
      <alignment horizontal="right" vertical="center"/>
    </xf>
    <xf numFmtId="41" fontId="21" fillId="2" borderId="1" xfId="4" applyFont="1" applyFill="1" applyBorder="1" applyAlignment="1">
      <alignment horizontal="left" vertical="center" wrapText="1"/>
    </xf>
    <xf numFmtId="165" fontId="38" fillId="2" borderId="1" xfId="0" applyNumberFormat="1" applyFont="1" applyFill="1" applyBorder="1" applyAlignment="1">
      <alignment horizontal="left" vertical="center" wrapText="1"/>
    </xf>
    <xf numFmtId="165" fontId="24" fillId="2" borderId="1" xfId="0" applyNumberFormat="1" applyFont="1" applyFill="1" applyBorder="1" applyAlignment="1">
      <alignment horizontal="left" vertical="center" wrapText="1"/>
    </xf>
    <xf numFmtId="3" fontId="21" fillId="2" borderId="1" xfId="0" quotePrefix="1" applyNumberFormat="1" applyFont="1" applyFill="1" applyBorder="1" applyAlignment="1">
      <alignment horizontal="center" vertical="center" wrapText="1"/>
    </xf>
    <xf numFmtId="0" fontId="21" fillId="2" borderId="1" xfId="2" applyFont="1" applyFill="1" applyBorder="1" applyAlignment="1">
      <alignment horizontal="left" vertical="center"/>
    </xf>
    <xf numFmtId="168" fontId="21" fillId="2" borderId="1" xfId="0" applyNumberFormat="1" applyFont="1" applyFill="1" applyBorder="1" applyAlignment="1">
      <alignment horizontal="center" vertical="center"/>
    </xf>
    <xf numFmtId="168" fontId="24" fillId="2" borderId="1" xfId="0" applyNumberFormat="1" applyFont="1" applyFill="1" applyBorder="1" applyAlignment="1">
      <alignment horizontal="center" vertical="center" wrapText="1"/>
    </xf>
    <xf numFmtId="169" fontId="38" fillId="2" borderId="1" xfId="0" quotePrefix="1" applyNumberFormat="1" applyFont="1" applyFill="1" applyBorder="1" applyAlignment="1">
      <alignment horizontal="center" vertical="center"/>
    </xf>
    <xf numFmtId="4" fontId="38" fillId="2" borderId="1" xfId="0" applyNumberFormat="1" applyFont="1" applyFill="1" applyBorder="1" applyAlignment="1">
      <alignment horizontal="left" vertical="center"/>
    </xf>
    <xf numFmtId="4" fontId="38" fillId="2" borderId="1" xfId="0" quotePrefix="1" applyNumberFormat="1" applyFont="1" applyFill="1" applyBorder="1" applyAlignment="1">
      <alignment horizontal="center" vertical="center"/>
    </xf>
    <xf numFmtId="4" fontId="38" fillId="2" borderId="1" xfId="0" applyNumberFormat="1" applyFont="1" applyFill="1" applyBorder="1" applyAlignment="1">
      <alignment horizontal="center" vertical="center"/>
    </xf>
    <xf numFmtId="4" fontId="38" fillId="2" borderId="1" xfId="0" applyNumberFormat="1" applyFont="1" applyFill="1" applyBorder="1" applyAlignment="1">
      <alignment horizontal="center" vertical="center" wrapText="1"/>
    </xf>
    <xf numFmtId="168" fontId="38" fillId="2" borderId="1" xfId="0" quotePrefix="1" applyNumberFormat="1" applyFont="1" applyFill="1" applyBorder="1" applyAlignment="1">
      <alignment horizontal="right" vertical="center"/>
    </xf>
    <xf numFmtId="169" fontId="21" fillId="2" borderId="1" xfId="4" applyNumberFormat="1" applyFont="1" applyFill="1" applyBorder="1" applyAlignment="1">
      <alignment horizontal="center" vertical="center"/>
    </xf>
    <xf numFmtId="2" fontId="21" fillId="2" borderId="1" xfId="4" applyNumberFormat="1" applyFont="1" applyFill="1" applyBorder="1" applyAlignment="1">
      <alignment horizontal="center" vertical="center"/>
    </xf>
    <xf numFmtId="169" fontId="21" fillId="2" borderId="1" xfId="0" applyNumberFormat="1" applyFont="1" applyFill="1" applyBorder="1" applyAlignment="1">
      <alignment horizontal="center" vertical="center"/>
    </xf>
    <xf numFmtId="2" fontId="21" fillId="2" borderId="1" xfId="0" applyNumberFormat="1" applyFont="1" applyFill="1" applyBorder="1" applyAlignment="1">
      <alignment horizontal="center" vertical="center"/>
    </xf>
    <xf numFmtId="4" fontId="38" fillId="2" borderId="1" xfId="0" applyNumberFormat="1" applyFont="1" applyFill="1" applyBorder="1" applyAlignment="1">
      <alignment horizontal="left" vertical="center" wrapText="1"/>
    </xf>
    <xf numFmtId="15" fontId="21" fillId="2" borderId="1" xfId="0" applyNumberFormat="1" applyFont="1" applyFill="1" applyBorder="1" applyAlignment="1">
      <alignment horizontal="center" vertical="center" wrapText="1"/>
    </xf>
    <xf numFmtId="168" fontId="24" fillId="2" borderId="1" xfId="4" applyNumberFormat="1" applyFont="1" applyFill="1" applyBorder="1" applyAlignment="1">
      <alignment horizontal="center" vertical="center" wrapText="1"/>
    </xf>
    <xf numFmtId="17" fontId="21" fillId="2" borderId="1" xfId="0" quotePrefix="1" applyNumberFormat="1" applyFont="1" applyFill="1" applyBorder="1" applyAlignment="1">
      <alignment horizontal="center" vertical="center" wrapText="1"/>
    </xf>
    <xf numFmtId="41" fontId="22" fillId="2" borderId="1" xfId="4" applyFont="1" applyFill="1" applyBorder="1" applyAlignment="1">
      <alignment horizontal="left" vertical="center"/>
    </xf>
    <xf numFmtId="0" fontId="22" fillId="2" borderId="1" xfId="0" applyFont="1" applyFill="1" applyBorder="1" applyAlignment="1">
      <alignment vertical="center"/>
    </xf>
    <xf numFmtId="0" fontId="22" fillId="2" borderId="1" xfId="0" quotePrefix="1" applyFont="1" applyFill="1" applyBorder="1" applyAlignment="1">
      <alignment horizontal="center" vertical="center"/>
    </xf>
    <xf numFmtId="0" fontId="22" fillId="2" borderId="1" xfId="0" applyFont="1" applyFill="1" applyBorder="1" applyAlignment="1">
      <alignment horizontal="center" vertical="center"/>
    </xf>
    <xf numFmtId="0" fontId="22" fillId="2" borderId="1" xfId="0" applyFont="1" applyFill="1" applyBorder="1" applyAlignment="1">
      <alignment horizontal="left" vertical="center" wrapText="1"/>
    </xf>
    <xf numFmtId="0" fontId="22" fillId="2" borderId="1" xfId="0" quotePrefix="1" applyFont="1" applyFill="1" applyBorder="1" applyAlignment="1">
      <alignment horizontal="center" vertical="center" wrapText="1"/>
    </xf>
    <xf numFmtId="0" fontId="22" fillId="2" borderId="1" xfId="0" applyFont="1" applyFill="1" applyBorder="1" applyAlignment="1">
      <alignment horizontal="center" vertical="center" wrapText="1"/>
    </xf>
    <xf numFmtId="170" fontId="13" fillId="2" borderId="1" xfId="0" applyNumberFormat="1" applyFont="1" applyFill="1" applyBorder="1" applyAlignment="1">
      <alignment horizontal="center" vertical="center" wrapText="1"/>
    </xf>
    <xf numFmtId="168" fontId="22" fillId="2" borderId="1" xfId="0" applyNumberFormat="1" applyFont="1" applyFill="1" applyBorder="1" applyAlignment="1">
      <alignment horizontal="right" vertical="center"/>
    </xf>
    <xf numFmtId="0" fontId="22" fillId="2" borderId="1" xfId="0" applyFont="1" applyFill="1" applyBorder="1" applyAlignment="1">
      <alignment horizontal="left" vertical="center"/>
    </xf>
    <xf numFmtId="15" fontId="22" fillId="2" borderId="1" xfId="0" applyNumberFormat="1" applyFont="1" applyFill="1" applyBorder="1" applyAlignment="1">
      <alignment horizontal="center" vertical="center"/>
    </xf>
    <xf numFmtId="168" fontId="22" fillId="2" borderId="1" xfId="0" applyNumberFormat="1" applyFont="1" applyFill="1" applyBorder="1" applyAlignment="1">
      <alignment horizontal="center" vertical="center"/>
    </xf>
    <xf numFmtId="41" fontId="22" fillId="2" borderId="1" xfId="4" applyFont="1" applyFill="1" applyBorder="1" applyAlignment="1">
      <alignment vertical="center"/>
    </xf>
    <xf numFmtId="15" fontId="22" fillId="2" borderId="1" xfId="0" applyNumberFormat="1" applyFont="1" applyFill="1" applyBorder="1" applyAlignment="1">
      <alignment horizontal="center" vertical="center" wrapText="1"/>
    </xf>
    <xf numFmtId="168" fontId="13" fillId="2" borderId="1" xfId="0" applyNumberFormat="1" applyFont="1" applyFill="1" applyBorder="1" applyAlignment="1">
      <alignment horizontal="center" vertical="center" wrapText="1"/>
    </xf>
    <xf numFmtId="168" fontId="22" fillId="2" borderId="1" xfId="0" applyNumberFormat="1" applyFont="1" applyFill="1" applyBorder="1" applyAlignment="1">
      <alignment horizontal="right" vertical="center" wrapText="1"/>
    </xf>
    <xf numFmtId="168" fontId="21" fillId="2" borderId="1" xfId="0" applyNumberFormat="1" applyFont="1" applyFill="1" applyBorder="1" applyAlignment="1">
      <alignment vertical="center"/>
    </xf>
    <xf numFmtId="168" fontId="21" fillId="9" borderId="1" xfId="0" applyNumberFormat="1" applyFont="1" applyFill="1" applyBorder="1" applyAlignment="1">
      <alignment vertical="center"/>
    </xf>
    <xf numFmtId="168" fontId="21" fillId="10" borderId="1" xfId="0" applyNumberFormat="1" applyFont="1" applyFill="1" applyBorder="1" applyAlignment="1">
      <alignment vertical="center"/>
    </xf>
    <xf numFmtId="41" fontId="22" fillId="2" borderId="1" xfId="4" applyFont="1" applyFill="1" applyBorder="1" applyAlignment="1">
      <alignment horizontal="left" vertical="center" wrapText="1"/>
    </xf>
    <xf numFmtId="168" fontId="22" fillId="2" borderId="1" xfId="4" applyNumberFormat="1" applyFont="1" applyFill="1" applyBorder="1" applyAlignment="1">
      <alignment horizontal="center" vertical="center"/>
    </xf>
    <xf numFmtId="168" fontId="13" fillId="2" borderId="1" xfId="4" applyNumberFormat="1" applyFont="1" applyFill="1" applyBorder="1" applyAlignment="1">
      <alignment horizontal="center" vertical="center" wrapText="1"/>
    </xf>
    <xf numFmtId="0" fontId="22" fillId="2" borderId="1" xfId="2" applyFont="1" applyFill="1" applyBorder="1" applyAlignment="1">
      <alignment horizontal="center" vertical="center" wrapText="1"/>
    </xf>
    <xf numFmtId="0" fontId="21" fillId="2" borderId="1" xfId="0" applyFont="1" applyFill="1" applyBorder="1" applyAlignment="1">
      <alignment horizontal="center" vertical="center" wrapText="1"/>
    </xf>
    <xf numFmtId="0" fontId="28" fillId="2" borderId="1" xfId="0" applyFont="1" applyFill="1" applyBorder="1" applyAlignment="1">
      <alignment horizontal="left" vertical="center" wrapText="1"/>
    </xf>
    <xf numFmtId="168" fontId="23" fillId="2" borderId="1" xfId="0" applyNumberFormat="1" applyFont="1" applyFill="1" applyBorder="1" applyAlignment="1">
      <alignment vertical="center"/>
    </xf>
    <xf numFmtId="43" fontId="23" fillId="2" borderId="1" xfId="0" applyNumberFormat="1" applyFont="1" applyFill="1" applyBorder="1" applyAlignment="1">
      <alignment vertical="center"/>
    </xf>
    <xf numFmtId="0" fontId="21" fillId="2" borderId="3" xfId="0" applyFont="1" applyFill="1" applyBorder="1" applyAlignment="1">
      <alignment horizontal="left" vertical="center" wrapText="1"/>
    </xf>
    <xf numFmtId="0" fontId="21" fillId="9" borderId="3" xfId="0" applyFont="1" applyFill="1" applyBorder="1" applyAlignment="1">
      <alignment horizontal="left" vertical="center"/>
    </xf>
    <xf numFmtId="0" fontId="21" fillId="10" borderId="1" xfId="0" applyFont="1" applyFill="1" applyBorder="1" applyAlignment="1">
      <alignment vertical="center" wrapText="1"/>
    </xf>
    <xf numFmtId="4" fontId="38" fillId="2" borderId="1" xfId="0" quotePrefix="1" applyNumberFormat="1" applyFont="1" applyFill="1" applyBorder="1" applyAlignment="1">
      <alignment horizontal="left" vertical="center" wrapText="1"/>
    </xf>
    <xf numFmtId="0" fontId="21" fillId="2" borderId="1" xfId="0" quotePrefix="1" applyFont="1" applyFill="1" applyBorder="1" applyAlignment="1">
      <alignment horizontal="left" vertical="center" wrapText="1"/>
    </xf>
    <xf numFmtId="169" fontId="21" fillId="2" borderId="1" xfId="0" applyNumberFormat="1" applyFont="1" applyFill="1" applyBorder="1" applyAlignment="1">
      <alignment horizontal="left" vertical="center"/>
    </xf>
    <xf numFmtId="0" fontId="21" fillId="15" borderId="3" xfId="0" applyFont="1" applyFill="1" applyBorder="1" applyAlignment="1">
      <alignment vertical="center"/>
    </xf>
    <xf numFmtId="0" fontId="22" fillId="2" borderId="1" xfId="0" applyFont="1" applyFill="1" applyBorder="1" applyAlignment="1">
      <alignment vertical="center" wrapText="1"/>
    </xf>
    <xf numFmtId="0" fontId="42" fillId="2" borderId="1" xfId="0" applyFont="1" applyFill="1" applyBorder="1" applyAlignment="1">
      <alignment vertical="center"/>
    </xf>
    <xf numFmtId="0" fontId="24" fillId="2" borderId="1" xfId="2" quotePrefix="1" applyFont="1" applyFill="1" applyBorder="1" applyAlignment="1">
      <alignment horizontal="center" vertical="center"/>
    </xf>
    <xf numFmtId="0" fontId="24" fillId="2" borderId="1" xfId="2" applyFont="1" applyFill="1" applyBorder="1" applyAlignment="1">
      <alignment horizontal="center" vertical="center"/>
    </xf>
    <xf numFmtId="166" fontId="24" fillId="2" borderId="1" xfId="3" applyNumberFormat="1" applyFont="1" applyFill="1" applyBorder="1" applyAlignment="1">
      <alignment horizontal="center" vertical="center"/>
    </xf>
    <xf numFmtId="0" fontId="21" fillId="2" borderId="3" xfId="0" applyFont="1" applyFill="1" applyBorder="1" applyAlignment="1">
      <alignment vertical="center"/>
    </xf>
    <xf numFmtId="0" fontId="23" fillId="0" borderId="3" xfId="0" applyFont="1" applyBorder="1" applyAlignment="1">
      <alignment horizontal="left" vertical="center" wrapText="1"/>
    </xf>
    <xf numFmtId="0" fontId="21" fillId="0" borderId="3" xfId="0" applyFont="1" applyBorder="1" applyAlignment="1">
      <alignment horizontal="left" vertical="center" wrapText="1"/>
    </xf>
    <xf numFmtId="0" fontId="21" fillId="0" borderId="3" xfId="0" applyFont="1" applyBorder="1" applyAlignment="1">
      <alignment horizontal="left" wrapText="1"/>
    </xf>
    <xf numFmtId="0" fontId="23" fillId="0" borderId="3" xfId="0" applyFont="1" applyBorder="1" applyAlignment="1">
      <alignment vertical="center" wrapText="1"/>
    </xf>
    <xf numFmtId="0" fontId="21" fillId="0" borderId="3" xfId="0" applyFont="1" applyBorder="1" applyAlignment="1">
      <alignment vertical="center" wrapText="1"/>
    </xf>
    <xf numFmtId="41" fontId="24" fillId="2" borderId="1" xfId="3" applyFont="1" applyFill="1" applyBorder="1" applyAlignment="1">
      <alignment vertical="center" wrapText="1"/>
    </xf>
    <xf numFmtId="0" fontId="24" fillId="2" borderId="1" xfId="2" applyFont="1" applyFill="1" applyBorder="1" applyAlignment="1">
      <alignment horizontal="center" vertical="center" wrapText="1"/>
    </xf>
    <xf numFmtId="165" fontId="38" fillId="2" borderId="1" xfId="0" applyNumberFormat="1" applyFont="1" applyFill="1" applyBorder="1" applyAlignment="1">
      <alignment vertical="center" wrapText="1"/>
    </xf>
    <xf numFmtId="0" fontId="21" fillId="10" borderId="3" xfId="0" applyFont="1" applyFill="1" applyBorder="1" applyAlignment="1">
      <alignment horizontal="left" vertical="center" wrapText="1"/>
    </xf>
    <xf numFmtId="0" fontId="21" fillId="9" borderId="3" xfId="0" applyFont="1" applyFill="1" applyBorder="1" applyAlignment="1">
      <alignment horizontal="left" vertical="center" wrapText="1"/>
    </xf>
    <xf numFmtId="0" fontId="22" fillId="2" borderId="3" xfId="0" applyFont="1" applyFill="1" applyBorder="1" applyAlignment="1">
      <alignment horizontal="left" vertical="center" wrapText="1"/>
    </xf>
    <xf numFmtId="168" fontId="22" fillId="2" borderId="3" xfId="0" applyNumberFormat="1" applyFont="1" applyFill="1" applyBorder="1" applyAlignment="1">
      <alignment horizontal="left" vertical="center" wrapText="1"/>
    </xf>
    <xf numFmtId="166" fontId="5" fillId="0" borderId="0" xfId="4" applyNumberFormat="1" applyFont="1" applyFill="1"/>
    <xf numFmtId="0" fontId="44" fillId="0" borderId="0" xfId="11" applyFont="1" applyAlignment="1">
      <alignment vertical="center"/>
    </xf>
    <xf numFmtId="0" fontId="44" fillId="0" borderId="0" xfId="11" applyFont="1" applyAlignment="1">
      <alignment horizontal="center" vertical="center"/>
    </xf>
    <xf numFmtId="0" fontId="44" fillId="0" borderId="0" xfId="11" applyFont="1" applyBorder="1" applyAlignment="1">
      <alignment horizontal="center" vertical="center"/>
    </xf>
    <xf numFmtId="0" fontId="44" fillId="2" borderId="0" xfId="2" applyFont="1" applyFill="1" applyAlignment="1"/>
    <xf numFmtId="0" fontId="44" fillId="2" borderId="0" xfId="2" applyFont="1" applyFill="1" applyAlignment="1">
      <alignment horizontal="center"/>
    </xf>
    <xf numFmtId="0" fontId="44" fillId="2" borderId="0" xfId="2" applyFont="1" applyFill="1"/>
    <xf numFmtId="0" fontId="44" fillId="2" borderId="0" xfId="11" applyFont="1" applyFill="1"/>
    <xf numFmtId="0" fontId="45" fillId="2" borderId="0" xfId="2" applyFont="1" applyFill="1" applyAlignment="1"/>
    <xf numFmtId="0" fontId="44" fillId="0" borderId="0" xfId="11" applyFont="1" applyBorder="1" applyAlignment="1">
      <alignment vertical="center"/>
    </xf>
    <xf numFmtId="0" fontId="44" fillId="2" borderId="0" xfId="11" applyFont="1" applyFill="1" applyAlignment="1"/>
    <xf numFmtId="0" fontId="5" fillId="0" borderId="0" xfId="0" applyFont="1"/>
    <xf numFmtId="166" fontId="5" fillId="0" borderId="0" xfId="0" applyNumberFormat="1" applyFont="1" applyAlignment="1"/>
    <xf numFmtId="0" fontId="5" fillId="0" borderId="0" xfId="2" applyFont="1" applyFill="1" applyAlignment="1">
      <alignment horizontal="center" vertical="center"/>
    </xf>
    <xf numFmtId="0" fontId="5" fillId="0" borderId="0" xfId="2" applyFont="1" applyFill="1" applyAlignment="1">
      <alignment vertical="center"/>
    </xf>
    <xf numFmtId="0" fontId="5" fillId="0" borderId="0" xfId="2" applyFont="1" applyFill="1" applyAlignment="1"/>
    <xf numFmtId="43" fontId="5" fillId="0" borderId="0" xfId="5" applyFont="1" applyBorder="1" applyAlignment="1">
      <alignment horizontal="center" vertical="center"/>
    </xf>
    <xf numFmtId="0" fontId="5" fillId="0" borderId="17" xfId="11" applyFont="1" applyBorder="1" applyAlignment="1">
      <alignment horizontal="center" vertical="center"/>
    </xf>
    <xf numFmtId="0" fontId="5" fillId="0" borderId="19" xfId="11" applyFont="1" applyBorder="1" applyAlignment="1">
      <alignment horizontal="center" vertical="center"/>
    </xf>
    <xf numFmtId="0" fontId="0" fillId="0" borderId="0" xfId="0" applyAlignment="1">
      <alignment horizontal="center"/>
    </xf>
    <xf numFmtId="41" fontId="0" fillId="0" borderId="0" xfId="4" applyFont="1"/>
    <xf numFmtId="0" fontId="44" fillId="0" borderId="16" xfId="11" applyFont="1" applyBorder="1" applyAlignment="1">
      <alignment horizontal="center" vertical="center"/>
    </xf>
    <xf numFmtId="0" fontId="44" fillId="0" borderId="17" xfId="11" applyFont="1" applyBorder="1" applyAlignment="1">
      <alignment horizontal="center" vertical="center"/>
    </xf>
    <xf numFmtId="0" fontId="44" fillId="0" borderId="25" xfId="11" applyFont="1" applyBorder="1" applyAlignment="1">
      <alignment vertical="center"/>
    </xf>
    <xf numFmtId="0" fontId="44" fillId="0" borderId="1" xfId="11" applyFont="1" applyBorder="1" applyAlignment="1">
      <alignment vertical="center"/>
    </xf>
    <xf numFmtId="0" fontId="44" fillId="0" borderId="1" xfId="11" applyFont="1" applyBorder="1" applyAlignment="1">
      <alignment horizontal="center" vertical="center"/>
    </xf>
    <xf numFmtId="0" fontId="44" fillId="0" borderId="26" xfId="11" applyFont="1" applyBorder="1" applyAlignment="1">
      <alignment vertical="center"/>
    </xf>
    <xf numFmtId="0" fontId="44" fillId="0" borderId="25" xfId="11" applyFont="1" applyBorder="1" applyAlignment="1">
      <alignment horizontal="left" vertical="center"/>
    </xf>
    <xf numFmtId="0" fontId="5" fillId="0" borderId="1" xfId="11" applyFont="1" applyBorder="1" applyAlignment="1">
      <alignment vertical="center"/>
    </xf>
    <xf numFmtId="0" fontId="44" fillId="0" borderId="32" xfId="11" applyFont="1" applyBorder="1" applyAlignment="1">
      <alignment vertical="center"/>
    </xf>
    <xf numFmtId="0" fontId="44" fillId="0" borderId="33" xfId="11" applyFont="1" applyBorder="1" applyAlignment="1">
      <alignment vertical="center"/>
    </xf>
    <xf numFmtId="0" fontId="44" fillId="0" borderId="33" xfId="11" applyFont="1" applyBorder="1" applyAlignment="1">
      <alignment horizontal="center" vertical="center"/>
    </xf>
    <xf numFmtId="0" fontId="44" fillId="0" borderId="34" xfId="11" applyFont="1" applyBorder="1" applyAlignment="1">
      <alignment vertical="center"/>
    </xf>
    <xf numFmtId="0" fontId="44" fillId="0" borderId="0" xfId="11" applyFont="1" applyFill="1" applyAlignment="1">
      <alignment horizontal="center" vertical="center"/>
    </xf>
    <xf numFmtId="0" fontId="44" fillId="0" borderId="20" xfId="11" applyFont="1" applyFill="1" applyBorder="1" applyAlignment="1">
      <alignment vertical="center"/>
    </xf>
    <xf numFmtId="43" fontId="44" fillId="0" borderId="0" xfId="11" applyNumberFormat="1" applyFont="1" applyFill="1" applyAlignment="1">
      <alignment horizontal="center" vertical="center"/>
    </xf>
    <xf numFmtId="0" fontId="44" fillId="0" borderId="0" xfId="11" applyFont="1" applyFill="1" applyBorder="1" applyAlignment="1">
      <alignment horizontal="center" vertical="center"/>
    </xf>
    <xf numFmtId="43" fontId="44" fillId="0" borderId="0" xfId="15" applyFont="1" applyFill="1" applyBorder="1" applyAlignment="1">
      <alignment horizontal="center" vertical="center"/>
    </xf>
    <xf numFmtId="0" fontId="0" fillId="0" borderId="0" xfId="0" applyFill="1"/>
    <xf numFmtId="0" fontId="44" fillId="0" borderId="25" xfId="11" applyFont="1" applyFill="1" applyBorder="1" applyAlignment="1">
      <alignment horizontal="center" vertical="center"/>
    </xf>
    <xf numFmtId="0" fontId="44" fillId="0" borderId="1" xfId="11" applyFont="1" applyFill="1" applyBorder="1" applyAlignment="1">
      <alignment horizontal="center" vertical="center"/>
    </xf>
    <xf numFmtId="0" fontId="44" fillId="0" borderId="26" xfId="11" applyFont="1" applyFill="1" applyBorder="1" applyAlignment="1">
      <alignment horizontal="center" vertical="center"/>
    </xf>
    <xf numFmtId="0" fontId="44" fillId="0" borderId="25" xfId="11" applyFont="1" applyFill="1" applyBorder="1" applyAlignment="1">
      <alignment horizontal="left" vertical="center"/>
    </xf>
    <xf numFmtId="0" fontId="44" fillId="0" borderId="1" xfId="11" applyFont="1" applyFill="1" applyBorder="1" applyAlignment="1">
      <alignment horizontal="left" vertical="center"/>
    </xf>
    <xf numFmtId="43" fontId="44" fillId="0" borderId="1" xfId="15" applyFont="1" applyFill="1" applyBorder="1" applyAlignment="1">
      <alignment horizontal="center" vertical="center"/>
    </xf>
    <xf numFmtId="0" fontId="44" fillId="0" borderId="1" xfId="11" applyFont="1" applyFill="1" applyBorder="1" applyAlignment="1">
      <alignment vertical="center"/>
    </xf>
    <xf numFmtId="0" fontId="5" fillId="0" borderId="1" xfId="11" applyFont="1" applyFill="1" applyBorder="1" applyAlignment="1">
      <alignment horizontal="left" vertical="center"/>
    </xf>
    <xf numFmtId="0" fontId="5" fillId="0" borderId="1" xfId="11" applyFont="1" applyFill="1" applyBorder="1" applyAlignment="1">
      <alignment horizontal="center" vertical="center"/>
    </xf>
    <xf numFmtId="43" fontId="5" fillId="0" borderId="1" xfId="15" applyFont="1" applyFill="1" applyBorder="1" applyAlignment="1">
      <alignment horizontal="center" vertical="center"/>
    </xf>
    <xf numFmtId="0" fontId="5" fillId="0" borderId="26" xfId="11" applyFont="1" applyFill="1" applyBorder="1" applyAlignment="1">
      <alignment horizontal="center" vertical="center"/>
    </xf>
    <xf numFmtId="0" fontId="46" fillId="0" borderId="1" xfId="2" applyFont="1" applyFill="1" applyBorder="1" applyAlignment="1">
      <alignment horizontal="left" vertical="center" wrapText="1"/>
    </xf>
    <xf numFmtId="0" fontId="5" fillId="0" borderId="1" xfId="11" quotePrefix="1" applyFont="1" applyFill="1" applyBorder="1" applyAlignment="1">
      <alignment horizontal="left" vertical="center"/>
    </xf>
    <xf numFmtId="0" fontId="5" fillId="0" borderId="1" xfId="11" quotePrefix="1" applyFont="1" applyFill="1" applyBorder="1" applyAlignment="1">
      <alignment horizontal="center" vertical="center"/>
    </xf>
    <xf numFmtId="41" fontId="47" fillId="0" borderId="1" xfId="3" applyFont="1" applyFill="1" applyBorder="1" applyAlignment="1">
      <alignment horizontal="left" vertical="center" wrapText="1"/>
    </xf>
    <xf numFmtId="0" fontId="44" fillId="0" borderId="32" xfId="11" applyFont="1" applyFill="1" applyBorder="1" applyAlignment="1">
      <alignment horizontal="center" vertical="center"/>
    </xf>
    <xf numFmtId="0" fontId="44" fillId="0" borderId="33" xfId="11" applyFont="1" applyFill="1" applyBorder="1" applyAlignment="1">
      <alignment horizontal="center" vertical="center"/>
    </xf>
    <xf numFmtId="43" fontId="44" fillId="0" borderId="33" xfId="15" applyFont="1" applyFill="1" applyBorder="1" applyAlignment="1">
      <alignment horizontal="center" vertical="center"/>
    </xf>
    <xf numFmtId="0" fontId="44" fillId="0" borderId="34" xfId="11" applyFont="1" applyFill="1" applyBorder="1" applyAlignment="1">
      <alignment horizontal="center" vertical="center"/>
    </xf>
    <xf numFmtId="0" fontId="44" fillId="0" borderId="1" xfId="11" applyFont="1" applyFill="1" applyBorder="1" applyAlignment="1">
      <alignment horizontal="left" vertical="center" wrapText="1"/>
    </xf>
    <xf numFmtId="0" fontId="6" fillId="0" borderId="0" xfId="0" applyFont="1"/>
    <xf numFmtId="0" fontId="44" fillId="0" borderId="30" xfId="11" applyFont="1" applyFill="1" applyBorder="1" applyAlignment="1">
      <alignment horizontal="center" vertical="center"/>
    </xf>
    <xf numFmtId="0" fontId="5" fillId="0" borderId="7" xfId="11" applyFont="1" applyFill="1" applyBorder="1" applyAlignment="1">
      <alignment horizontal="left" vertical="center"/>
    </xf>
    <xf numFmtId="0" fontId="5" fillId="0" borderId="7" xfId="11" applyFont="1" applyFill="1" applyBorder="1" applyAlignment="1">
      <alignment horizontal="center" vertical="center"/>
    </xf>
    <xf numFmtId="0" fontId="44" fillId="0" borderId="7" xfId="11" applyFont="1" applyFill="1" applyBorder="1" applyAlignment="1">
      <alignment horizontal="center" vertical="center"/>
    </xf>
    <xf numFmtId="43" fontId="5" fillId="0" borderId="7" xfId="15" applyFont="1" applyFill="1" applyBorder="1" applyAlignment="1">
      <alignment horizontal="center" vertical="center"/>
    </xf>
    <xf numFmtId="0" fontId="5" fillId="0" borderId="31" xfId="11" applyFont="1" applyFill="1" applyBorder="1" applyAlignment="1">
      <alignment horizontal="center" vertical="center"/>
    </xf>
    <xf numFmtId="0" fontId="5" fillId="0" borderId="33" xfId="11" applyFont="1" applyFill="1" applyBorder="1" applyAlignment="1">
      <alignment horizontal="left" vertical="center"/>
    </xf>
    <xf numFmtId="0" fontId="5" fillId="0" borderId="33" xfId="11" applyFont="1" applyFill="1" applyBorder="1" applyAlignment="1">
      <alignment horizontal="center" vertical="center"/>
    </xf>
    <xf numFmtId="43" fontId="5" fillId="0" borderId="33" xfId="15" applyFont="1" applyFill="1" applyBorder="1" applyAlignment="1">
      <alignment horizontal="center" vertical="center"/>
    </xf>
    <xf numFmtId="0" fontId="5" fillId="0" borderId="34" xfId="11" applyFont="1" applyFill="1" applyBorder="1" applyAlignment="1">
      <alignment horizontal="center" vertical="center"/>
    </xf>
    <xf numFmtId="0" fontId="44" fillId="0" borderId="30" xfId="11" applyFont="1" applyFill="1" applyBorder="1" applyAlignment="1">
      <alignment horizontal="left" vertical="center"/>
    </xf>
    <xf numFmtId="0" fontId="44" fillId="0" borderId="7" xfId="11" applyFont="1" applyFill="1" applyBorder="1" applyAlignment="1">
      <alignment vertical="center"/>
    </xf>
    <xf numFmtId="0" fontId="44" fillId="0" borderId="32" xfId="11" applyFont="1" applyFill="1" applyBorder="1" applyAlignment="1">
      <alignment horizontal="left" vertical="center"/>
    </xf>
    <xf numFmtId="0" fontId="44" fillId="0" borderId="33" xfId="11" applyFont="1" applyFill="1" applyBorder="1" applyAlignment="1">
      <alignment vertical="center"/>
    </xf>
    <xf numFmtId="0" fontId="44" fillId="0" borderId="0" xfId="11" applyFont="1" applyBorder="1" applyAlignment="1">
      <alignment horizontal="center" vertical="center"/>
    </xf>
    <xf numFmtId="0" fontId="44" fillId="0" borderId="25" xfId="11" applyFont="1" applyBorder="1" applyAlignment="1">
      <alignment horizontal="center" vertical="center"/>
    </xf>
    <xf numFmtId="43" fontId="5" fillId="0" borderId="1" xfId="5" applyFont="1" applyBorder="1" applyAlignment="1">
      <alignment horizontal="center" vertical="center"/>
    </xf>
    <xf numFmtId="0" fontId="44" fillId="0" borderId="26" xfId="11" applyFont="1" applyBorder="1" applyAlignment="1">
      <alignment horizontal="center" vertical="center"/>
    </xf>
    <xf numFmtId="0" fontId="44" fillId="0" borderId="1" xfId="11" applyFont="1" applyBorder="1" applyAlignment="1">
      <alignment horizontal="left" vertical="center"/>
    </xf>
    <xf numFmtId="43" fontId="44" fillId="0" borderId="1" xfId="5" applyFont="1" applyBorder="1" applyAlignment="1">
      <alignment horizontal="center" vertical="center"/>
    </xf>
    <xf numFmtId="0" fontId="5" fillId="0" borderId="1" xfId="11" applyFont="1" applyBorder="1" applyAlignment="1">
      <alignment horizontal="left" vertical="center"/>
    </xf>
    <xf numFmtId="0" fontId="5" fillId="0" borderId="1" xfId="11" applyFont="1" applyBorder="1" applyAlignment="1">
      <alignment horizontal="center" vertical="center"/>
    </xf>
    <xf numFmtId="43" fontId="5" fillId="0" borderId="33" xfId="5" applyFont="1" applyBorder="1" applyAlignment="1">
      <alignment horizontal="center" vertical="center"/>
    </xf>
    <xf numFmtId="41" fontId="0" fillId="0" borderId="0" xfId="0" applyNumberFormat="1"/>
    <xf numFmtId="0" fontId="29" fillId="0" borderId="0" xfId="0" applyFont="1"/>
    <xf numFmtId="166" fontId="51" fillId="0" borderId="0" xfId="4" applyNumberFormat="1" applyFont="1" applyFill="1"/>
    <xf numFmtId="0" fontId="51" fillId="0" borderId="0" xfId="2" applyFont="1" applyFill="1" applyAlignment="1">
      <alignment horizontal="center" vertical="center"/>
    </xf>
    <xf numFmtId="0" fontId="51" fillId="0" borderId="0" xfId="2" applyFont="1" applyFill="1" applyAlignment="1">
      <alignment vertical="center"/>
    </xf>
    <xf numFmtId="0" fontId="50" fillId="0" borderId="0" xfId="11" applyFont="1" applyFill="1" applyAlignment="1">
      <alignment horizontal="center" vertical="center"/>
    </xf>
    <xf numFmtId="0" fontId="50" fillId="0" borderId="0" xfId="2" applyFont="1" applyFill="1" applyAlignment="1"/>
    <xf numFmtId="0" fontId="50" fillId="0" borderId="0" xfId="11" applyFont="1" applyFill="1" applyAlignment="1">
      <alignment vertical="center"/>
    </xf>
    <xf numFmtId="0" fontId="29" fillId="0" borderId="0" xfId="11" applyFont="1" applyFill="1"/>
    <xf numFmtId="0" fontId="50" fillId="0" borderId="0" xfId="2" applyFont="1" applyFill="1" applyAlignment="1">
      <alignment horizontal="center"/>
    </xf>
    <xf numFmtId="0" fontId="50" fillId="0" borderId="0" xfId="11" applyFont="1" applyFill="1"/>
    <xf numFmtId="0" fontId="29" fillId="0" borderId="0" xfId="0" applyFont="1" applyAlignment="1">
      <alignment horizontal="center"/>
    </xf>
    <xf numFmtId="41" fontId="29" fillId="0" borderId="0" xfId="4" applyFont="1"/>
    <xf numFmtId="0" fontId="51" fillId="0" borderId="0" xfId="0" applyFont="1" applyFill="1" applyAlignment="1"/>
    <xf numFmtId="0" fontId="50" fillId="0" borderId="0" xfId="11" applyFont="1" applyFill="1" applyAlignment="1"/>
    <xf numFmtId="166" fontId="51" fillId="0" borderId="0" xfId="0" applyNumberFormat="1" applyFont="1" applyFill="1" applyAlignment="1"/>
    <xf numFmtId="0" fontId="51" fillId="0" borderId="0" xfId="0" applyFont="1" applyFill="1"/>
    <xf numFmtId="0" fontId="51" fillId="0" borderId="0" xfId="2" applyFont="1" applyFill="1" applyAlignment="1"/>
    <xf numFmtId="0" fontId="50" fillId="0" borderId="0" xfId="2" applyFont="1" applyFill="1"/>
    <xf numFmtId="0" fontId="52" fillId="0" borderId="0" xfId="2" applyFont="1" applyFill="1" applyAlignment="1"/>
    <xf numFmtId="0" fontId="29" fillId="0" borderId="0" xfId="0" applyFont="1" applyFill="1"/>
    <xf numFmtId="0" fontId="52" fillId="0" borderId="0" xfId="0" applyFont="1" applyFill="1" applyAlignment="1"/>
    <xf numFmtId="0" fontId="5" fillId="0" borderId="1" xfId="11" applyFont="1" applyFill="1" applyBorder="1" applyAlignment="1">
      <alignment vertical="center"/>
    </xf>
    <xf numFmtId="0" fontId="18" fillId="16" borderId="21" xfId="0" applyFont="1" applyFill="1" applyBorder="1"/>
    <xf numFmtId="0" fontId="18" fillId="16" borderId="21" xfId="0" applyFont="1" applyFill="1" applyBorder="1" applyAlignment="1">
      <alignment wrapText="1"/>
    </xf>
    <xf numFmtId="0" fontId="44" fillId="16" borderId="0" xfId="0" applyFont="1" applyFill="1" applyAlignment="1">
      <alignment vertical="center"/>
    </xf>
    <xf numFmtId="0" fontId="5" fillId="16" borderId="0" xfId="0" applyFont="1" applyFill="1" applyAlignment="1">
      <alignment vertical="center"/>
    </xf>
    <xf numFmtId="0" fontId="5" fillId="16" borderId="0" xfId="0" applyFont="1" applyFill="1" applyAlignment="1">
      <alignment vertical="center" wrapText="1"/>
    </xf>
    <xf numFmtId="41" fontId="5" fillId="16" borderId="0" xfId="4" applyFont="1" applyFill="1" applyAlignment="1">
      <alignment vertical="center"/>
    </xf>
    <xf numFmtId="41" fontId="5" fillId="0" borderId="36" xfId="4" applyFont="1" applyFill="1" applyBorder="1" applyAlignment="1">
      <alignment vertical="center"/>
    </xf>
    <xf numFmtId="166" fontId="5" fillId="16" borderId="0" xfId="0" applyNumberFormat="1" applyFont="1" applyFill="1" applyAlignment="1">
      <alignment vertical="center"/>
    </xf>
    <xf numFmtId="166" fontId="0" fillId="0" borderId="0" xfId="0" applyNumberFormat="1"/>
    <xf numFmtId="0" fontId="0" fillId="0" borderId="0" xfId="0" applyAlignment="1">
      <alignment vertical="center"/>
    </xf>
    <xf numFmtId="0" fontId="18" fillId="4" borderId="21" xfId="0" applyFont="1" applyFill="1" applyBorder="1"/>
    <xf numFmtId="0" fontId="18" fillId="16" borderId="21" xfId="0" applyFont="1" applyFill="1" applyBorder="1" applyAlignment="1">
      <alignment horizontal="right"/>
    </xf>
    <xf numFmtId="41" fontId="5" fillId="4" borderId="36" xfId="4" applyFont="1" applyFill="1" applyBorder="1" applyAlignment="1">
      <alignment vertical="center"/>
    </xf>
    <xf numFmtId="0" fontId="0" fillId="0" borderId="0" xfId="0" applyAlignment="1">
      <alignment horizontal="right"/>
    </xf>
    <xf numFmtId="41" fontId="0" fillId="0" borderId="0" xfId="0" applyNumberFormat="1" applyFont="1"/>
    <xf numFmtId="1" fontId="5" fillId="0" borderId="16" xfId="0" applyNumberFormat="1" applyFont="1" applyFill="1" applyBorder="1" applyAlignment="1">
      <alignment horizontal="center" vertical="center"/>
    </xf>
    <xf numFmtId="0" fontId="44" fillId="0" borderId="0" xfId="11" applyFont="1" applyAlignment="1">
      <alignment vertical="center"/>
    </xf>
    <xf numFmtId="0" fontId="44" fillId="0" borderId="0" xfId="11" applyFont="1" applyAlignment="1">
      <alignment horizontal="center" vertical="center"/>
    </xf>
    <xf numFmtId="0" fontId="50" fillId="0" borderId="0" xfId="11" applyFont="1" applyFill="1" applyAlignment="1">
      <alignment horizontal="center" vertical="center"/>
    </xf>
    <xf numFmtId="0" fontId="44" fillId="0" borderId="0" xfId="11" applyFont="1" applyFill="1" applyAlignment="1">
      <alignment horizontal="center" vertical="center"/>
    </xf>
    <xf numFmtId="0" fontId="44" fillId="0" borderId="16" xfId="11" applyFont="1" applyBorder="1" applyAlignment="1">
      <alignment horizontal="center" vertical="center"/>
    </xf>
    <xf numFmtId="0" fontId="44" fillId="0" borderId="30" xfId="18" applyFont="1" applyBorder="1" applyAlignment="1">
      <alignment horizontal="center" vertical="center" wrapText="1"/>
    </xf>
    <xf numFmtId="0" fontId="44" fillId="0" borderId="7" xfId="18" applyFont="1" applyBorder="1" applyAlignment="1">
      <alignment horizontal="center" vertical="center" wrapText="1"/>
    </xf>
    <xf numFmtId="0" fontId="44" fillId="0" borderId="31" xfId="18" applyFont="1" applyBorder="1" applyAlignment="1">
      <alignment horizontal="center" vertical="center" wrapText="1"/>
    </xf>
    <xf numFmtId="0" fontId="49" fillId="0" borderId="30" xfId="19" applyFont="1" applyFill="1" applyBorder="1" applyAlignment="1">
      <alignment horizontal="center" vertical="center"/>
    </xf>
    <xf numFmtId="0" fontId="49" fillId="0" borderId="7" xfId="19" applyFont="1" applyFill="1" applyBorder="1" applyAlignment="1">
      <alignment horizontal="center" vertical="center"/>
    </xf>
    <xf numFmtId="0" fontId="49" fillId="0" borderId="7" xfId="20" applyFont="1" applyFill="1" applyBorder="1" applyAlignment="1">
      <alignment horizontal="center" vertical="center"/>
    </xf>
    <xf numFmtId="0" fontId="44" fillId="0" borderId="31" xfId="19" applyFont="1" applyFill="1" applyBorder="1" applyAlignment="1">
      <alignment horizontal="center" vertical="center"/>
    </xf>
    <xf numFmtId="0" fontId="0" fillId="0" borderId="0" xfId="0" applyFont="1"/>
    <xf numFmtId="0" fontId="55" fillId="0" borderId="1" xfId="0" applyFont="1" applyBorder="1" applyAlignment="1">
      <alignment horizontal="left" vertical="center"/>
    </xf>
    <xf numFmtId="0" fontId="55" fillId="0" borderId="7" xfId="0" applyFont="1" applyBorder="1" applyAlignment="1">
      <alignment horizontal="left" vertical="center"/>
    </xf>
    <xf numFmtId="0" fontId="55" fillId="0" borderId="43" xfId="0" applyFont="1" applyBorder="1" applyAlignment="1">
      <alignment horizontal="left" vertical="center"/>
    </xf>
    <xf numFmtId="0" fontId="54" fillId="0" borderId="0" xfId="0" applyFont="1"/>
    <xf numFmtId="0" fontId="5" fillId="0" borderId="1" xfId="11" applyFont="1" applyFill="1" applyBorder="1" applyAlignment="1">
      <alignment horizontal="left" vertical="center" wrapText="1"/>
    </xf>
    <xf numFmtId="0" fontId="5" fillId="0" borderId="33" xfId="11" applyFont="1" applyFill="1" applyBorder="1" applyAlignment="1">
      <alignment vertical="center"/>
    </xf>
    <xf numFmtId="0" fontId="5" fillId="0" borderId="7" xfId="11" applyFont="1" applyFill="1" applyBorder="1" applyAlignment="1">
      <alignment vertical="center"/>
    </xf>
    <xf numFmtId="41" fontId="5" fillId="0" borderId="0" xfId="4" applyFont="1" applyFill="1" applyBorder="1" applyAlignment="1">
      <alignment vertical="center"/>
    </xf>
    <xf numFmtId="0" fontId="54" fillId="0" borderId="1" xfId="21" applyFont="1" applyBorder="1" applyAlignment="1">
      <alignment horizontal="center" vertical="center"/>
    </xf>
    <xf numFmtId="41" fontId="0" fillId="17" borderId="0" xfId="0" applyNumberFormat="1" applyFill="1"/>
    <xf numFmtId="43" fontId="0" fillId="0" borderId="0" xfId="0" applyNumberFormat="1"/>
    <xf numFmtId="166" fontId="0" fillId="0" borderId="0" xfId="4" applyNumberFormat="1" applyFont="1"/>
    <xf numFmtId="0" fontId="0" fillId="0" borderId="0" xfId="4" applyNumberFormat="1" applyFont="1"/>
    <xf numFmtId="0" fontId="1" fillId="0" borderId="0" xfId="35" applyAlignment="1">
      <alignment vertical="center"/>
    </xf>
    <xf numFmtId="0" fontId="1" fillId="0" borderId="0" xfId="35" applyFill="1" applyAlignment="1">
      <alignment vertical="center"/>
    </xf>
    <xf numFmtId="0" fontId="1" fillId="0" borderId="0" xfId="35" applyFill="1" applyAlignment="1">
      <alignment horizontal="center" vertical="center"/>
    </xf>
    <xf numFmtId="41" fontId="1" fillId="0" borderId="0" xfId="4" applyFont="1" applyFill="1" applyAlignment="1">
      <alignment vertical="center"/>
    </xf>
    <xf numFmtId="0" fontId="44" fillId="0" borderId="0" xfId="35" applyFont="1" applyFill="1" applyAlignment="1">
      <alignment vertical="center"/>
    </xf>
    <xf numFmtId="0" fontId="44" fillId="0" borderId="0" xfId="35" applyFont="1" applyFill="1" applyAlignment="1">
      <alignment horizontal="center" vertical="center"/>
    </xf>
    <xf numFmtId="43" fontId="44" fillId="0" borderId="0" xfId="5" applyNumberFormat="1" applyFont="1" applyFill="1" applyAlignment="1">
      <alignment vertical="center"/>
    </xf>
    <xf numFmtId="0" fontId="6" fillId="0" borderId="0" xfId="0" applyFont="1" applyAlignment="1">
      <alignment vertical="center"/>
    </xf>
    <xf numFmtId="43" fontId="1" fillId="0" borderId="0" xfId="5" applyFont="1" applyAlignment="1">
      <alignment vertical="center"/>
    </xf>
    <xf numFmtId="43" fontId="1" fillId="0" borderId="0" xfId="35" applyNumberFormat="1" applyAlignment="1">
      <alignment vertical="center"/>
    </xf>
    <xf numFmtId="0" fontId="1" fillId="0" borderId="1" xfId="35" applyFont="1" applyBorder="1" applyAlignment="1">
      <alignment vertical="center"/>
    </xf>
    <xf numFmtId="0" fontId="44" fillId="0" borderId="1" xfId="1" applyFont="1" applyFill="1" applyBorder="1" applyAlignment="1">
      <alignment horizontal="center" vertical="center"/>
    </xf>
    <xf numFmtId="0" fontId="44" fillId="0" borderId="1" xfId="35" applyFont="1" applyFill="1" applyBorder="1" applyAlignment="1">
      <alignment horizontal="center" vertical="center"/>
    </xf>
    <xf numFmtId="0" fontId="6" fillId="0" borderId="1" xfId="0" applyFont="1" applyBorder="1" applyAlignment="1">
      <alignment vertical="center"/>
    </xf>
    <xf numFmtId="0" fontId="1" fillId="0" borderId="1" xfId="35" applyBorder="1" applyAlignment="1">
      <alignment vertical="center"/>
    </xf>
    <xf numFmtId="0" fontId="1" fillId="0" borderId="1" xfId="35" applyFill="1" applyBorder="1" applyAlignment="1">
      <alignment vertical="center"/>
    </xf>
    <xf numFmtId="0" fontId="5" fillId="0" borderId="1" xfId="35" applyFont="1" applyFill="1" applyBorder="1" applyAlignment="1">
      <alignment horizontal="left" vertical="center"/>
    </xf>
    <xf numFmtId="0" fontId="44" fillId="0" borderId="1" xfId="35" applyFont="1" applyFill="1" applyBorder="1" applyAlignment="1">
      <alignment horizontal="left" vertical="center" wrapText="1"/>
    </xf>
    <xf numFmtId="0" fontId="5" fillId="0" borderId="1" xfId="35" applyFont="1" applyFill="1" applyBorder="1" applyAlignment="1">
      <alignment vertical="center"/>
    </xf>
    <xf numFmtId="0" fontId="5" fillId="0" borderId="1" xfId="35" applyFont="1" applyFill="1" applyBorder="1" applyAlignment="1">
      <alignment horizontal="center" vertical="center"/>
    </xf>
    <xf numFmtId="43" fontId="50" fillId="0" borderId="1" xfId="35" applyNumberFormat="1" applyFont="1" applyFill="1" applyBorder="1" applyAlignment="1">
      <alignment vertical="center"/>
    </xf>
    <xf numFmtId="0" fontId="5" fillId="0" borderId="1" xfId="0" applyFont="1" applyFill="1" applyBorder="1" applyAlignment="1">
      <alignment vertical="center"/>
    </xf>
    <xf numFmtId="0" fontId="44" fillId="0" borderId="1" xfId="35" applyFont="1" applyFill="1" applyBorder="1" applyAlignment="1">
      <alignment horizontal="left" vertical="center"/>
    </xf>
    <xf numFmtId="43" fontId="49" fillId="0" borderId="1" xfId="35" applyNumberFormat="1" applyFont="1" applyFill="1" applyBorder="1" applyAlignment="1">
      <alignment vertical="center"/>
    </xf>
    <xf numFmtId="0" fontId="35" fillId="0" borderId="1" xfId="0" applyFont="1" applyFill="1" applyBorder="1" applyAlignment="1">
      <alignment vertical="center"/>
    </xf>
    <xf numFmtId="41" fontId="1" fillId="0" borderId="1" xfId="4" applyFont="1" applyFill="1" applyBorder="1" applyAlignment="1">
      <alignment vertical="center"/>
    </xf>
    <xf numFmtId="43" fontId="1" fillId="0" borderId="1" xfId="35" applyNumberFormat="1" applyFill="1" applyBorder="1" applyAlignment="1">
      <alignment vertical="center"/>
    </xf>
    <xf numFmtId="43" fontId="1" fillId="0" borderId="0" xfId="35" applyNumberFormat="1" applyFill="1" applyAlignment="1">
      <alignment vertical="center"/>
    </xf>
    <xf numFmtId="0" fontId="6" fillId="0" borderId="1" xfId="35"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horizontal="left" vertical="center" wrapText="1"/>
    </xf>
    <xf numFmtId="0" fontId="58" fillId="0" borderId="1" xfId="0" applyFont="1" applyFill="1" applyBorder="1" applyAlignment="1">
      <alignment vertical="center"/>
    </xf>
    <xf numFmtId="0" fontId="44" fillId="0" borderId="1" xfId="35" applyFont="1" applyFill="1" applyBorder="1" applyAlignment="1">
      <alignment vertical="center"/>
    </xf>
    <xf numFmtId="0" fontId="44" fillId="0" borderId="1" xfId="0" applyFont="1" applyFill="1" applyBorder="1" applyAlignment="1">
      <alignment vertical="center"/>
    </xf>
    <xf numFmtId="43" fontId="6" fillId="0" borderId="1" xfId="35" applyNumberFormat="1" applyFont="1" applyFill="1" applyBorder="1" applyAlignment="1">
      <alignment vertical="center"/>
    </xf>
    <xf numFmtId="43" fontId="6" fillId="0" borderId="0" xfId="35" applyNumberFormat="1" applyFont="1" applyFill="1" applyAlignment="1">
      <alignment vertical="center"/>
    </xf>
    <xf numFmtId="0" fontId="6" fillId="0" borderId="0" xfId="35" applyFont="1" applyFill="1" applyAlignment="1">
      <alignment vertical="center"/>
    </xf>
    <xf numFmtId="0" fontId="1" fillId="0" borderId="1" xfId="0" applyFont="1" applyFill="1" applyBorder="1" applyAlignment="1">
      <alignment horizontal="left" vertical="center" wrapText="1"/>
    </xf>
    <xf numFmtId="0" fontId="47" fillId="0" borderId="1" xfId="0" applyFont="1" applyFill="1" applyBorder="1" applyAlignment="1">
      <alignment vertical="center" wrapText="1"/>
    </xf>
    <xf numFmtId="43" fontId="33" fillId="0" borderId="1" xfId="35" applyNumberFormat="1" applyFont="1" applyFill="1" applyBorder="1" applyAlignment="1">
      <alignment vertical="center"/>
    </xf>
    <xf numFmtId="0" fontId="5" fillId="0" borderId="1" xfId="0" applyFont="1" applyFill="1" applyBorder="1" applyAlignment="1">
      <alignment horizontal="center" vertical="center"/>
    </xf>
    <xf numFmtId="43" fontId="5" fillId="0" borderId="1" xfId="5" applyFont="1" applyFill="1" applyBorder="1" applyAlignment="1">
      <alignment vertical="center"/>
    </xf>
    <xf numFmtId="43" fontId="5" fillId="0" borderId="1" xfId="0" applyNumberFormat="1" applyFont="1" applyFill="1" applyBorder="1" applyAlignment="1">
      <alignment vertical="center"/>
    </xf>
    <xf numFmtId="166" fontId="1" fillId="0" borderId="1" xfId="4" applyNumberFormat="1" applyFont="1" applyFill="1" applyBorder="1" applyAlignment="1">
      <alignment vertical="center"/>
    </xf>
    <xf numFmtId="0" fontId="5" fillId="0" borderId="1" xfId="35" quotePrefix="1" applyFont="1" applyFill="1" applyBorder="1" applyAlignment="1">
      <alignment horizontal="center" vertical="center"/>
    </xf>
    <xf numFmtId="0" fontId="49" fillId="0" borderId="1" xfId="35" applyFont="1" applyFill="1" applyBorder="1" applyAlignment="1">
      <alignment vertical="center"/>
    </xf>
    <xf numFmtId="0" fontId="50" fillId="0" borderId="1" xfId="35" applyFont="1" applyFill="1" applyBorder="1" applyAlignment="1">
      <alignment horizontal="center" vertical="center"/>
    </xf>
    <xf numFmtId="166" fontId="44" fillId="0" borderId="1" xfId="35" applyNumberFormat="1" applyFont="1" applyFill="1" applyBorder="1" applyAlignment="1">
      <alignment vertical="center"/>
    </xf>
    <xf numFmtId="41" fontId="6" fillId="0" borderId="1" xfId="35" applyNumberFormat="1" applyFont="1" applyFill="1" applyBorder="1" applyAlignment="1">
      <alignment vertical="center"/>
    </xf>
    <xf numFmtId="166" fontId="6" fillId="0" borderId="0" xfId="35" applyNumberFormat="1" applyFont="1" applyFill="1" applyAlignment="1">
      <alignment vertical="center"/>
    </xf>
    <xf numFmtId="0" fontId="33" fillId="0" borderId="1" xfId="35" applyFont="1" applyFill="1" applyBorder="1" applyAlignment="1">
      <alignment vertical="center"/>
    </xf>
    <xf numFmtId="0" fontId="5" fillId="0" borderId="1" xfId="35" quotePrefix="1" applyFont="1" applyFill="1" applyBorder="1" applyAlignment="1">
      <alignment horizontal="center" vertical="center" wrapText="1"/>
    </xf>
    <xf numFmtId="0" fontId="5" fillId="0" borderId="1" xfId="35" applyFont="1" applyFill="1" applyBorder="1" applyAlignment="1">
      <alignment horizontal="center" vertical="center" wrapText="1"/>
    </xf>
    <xf numFmtId="0" fontId="5" fillId="0" borderId="1" xfId="35" applyFont="1" applyFill="1" applyBorder="1" applyAlignment="1">
      <alignment horizontal="left" vertical="center" wrapText="1"/>
    </xf>
    <xf numFmtId="0" fontId="5" fillId="0" borderId="1" xfId="35" applyFont="1" applyFill="1" applyBorder="1" applyAlignment="1">
      <alignment vertical="center" wrapText="1"/>
    </xf>
    <xf numFmtId="166" fontId="5" fillId="0" borderId="1" xfId="4" applyNumberFormat="1" applyFont="1" applyFill="1" applyBorder="1" applyAlignment="1">
      <alignment vertical="center" wrapText="1"/>
    </xf>
    <xf numFmtId="0" fontId="5" fillId="0" borderId="1" xfId="5" applyNumberFormat="1" applyFont="1" applyFill="1" applyBorder="1" applyAlignment="1">
      <alignment horizontal="center" vertical="center"/>
    </xf>
    <xf numFmtId="43" fontId="1" fillId="0" borderId="1" xfId="5" applyFont="1" applyFill="1" applyBorder="1" applyAlignment="1">
      <alignment vertical="center"/>
    </xf>
    <xf numFmtId="43" fontId="12" fillId="0" borderId="0" xfId="36" applyNumberFormat="1" applyFont="1" applyFill="1" applyAlignment="1">
      <alignment vertical="center"/>
    </xf>
    <xf numFmtId="41" fontId="5" fillId="0" borderId="1" xfId="37" applyFont="1" applyFill="1" applyBorder="1" applyAlignment="1">
      <alignment vertical="center" wrapText="1"/>
    </xf>
    <xf numFmtId="166" fontId="5" fillId="0" borderId="1" xfId="4" applyNumberFormat="1" applyFont="1" applyFill="1" applyBorder="1" applyAlignment="1">
      <alignment vertical="center"/>
    </xf>
    <xf numFmtId="0" fontId="33" fillId="0" borderId="1" xfId="35" quotePrefix="1" applyFont="1" applyFill="1" applyBorder="1" applyAlignment="1">
      <alignment horizontal="left" vertical="center"/>
    </xf>
    <xf numFmtId="166" fontId="44" fillId="0" borderId="1" xfId="4" applyNumberFormat="1" applyFont="1" applyFill="1" applyBorder="1" applyAlignment="1">
      <alignment vertical="center"/>
    </xf>
    <xf numFmtId="0" fontId="5" fillId="0" borderId="36" xfId="35" applyFont="1" applyFill="1" applyBorder="1" applyAlignment="1">
      <alignment horizontal="left" vertical="center"/>
    </xf>
    <xf numFmtId="0" fontId="5" fillId="0" borderId="36" xfId="35" applyFont="1" applyFill="1" applyBorder="1" applyAlignment="1">
      <alignment vertical="center"/>
    </xf>
    <xf numFmtId="0" fontId="59" fillId="0" borderId="1" xfId="0" applyFont="1" applyBorder="1"/>
    <xf numFmtId="0" fontId="59" fillId="0" borderId="1" xfId="0" applyFont="1" applyBorder="1" applyAlignment="1">
      <alignment vertical="center"/>
    </xf>
    <xf numFmtId="0" fontId="1" fillId="0" borderId="1" xfId="35" applyFont="1" applyFill="1" applyBorder="1" applyAlignment="1">
      <alignment vertical="center"/>
    </xf>
    <xf numFmtId="43" fontId="17" fillId="0" borderId="1" xfId="0" applyNumberFormat="1" applyFont="1" applyFill="1" applyBorder="1" applyAlignment="1">
      <alignment vertical="center"/>
    </xf>
    <xf numFmtId="0" fontId="5" fillId="0" borderId="1" xfId="0" applyNumberFormat="1" applyFont="1" applyFill="1" applyBorder="1" applyAlignment="1">
      <alignment horizontal="center" vertical="center"/>
    </xf>
    <xf numFmtId="0" fontId="60" fillId="0" borderId="1" xfId="0" applyFont="1" applyFill="1" applyBorder="1" applyAlignment="1">
      <alignment vertical="top"/>
    </xf>
    <xf numFmtId="0" fontId="44" fillId="0" borderId="1" xfId="35" applyFont="1" applyFill="1" applyBorder="1" applyAlignment="1">
      <alignment horizontal="center" vertical="center" wrapText="1"/>
    </xf>
    <xf numFmtId="166" fontId="44" fillId="0" borderId="1" xfId="37" applyNumberFormat="1" applyFont="1" applyFill="1" applyBorder="1" applyAlignment="1">
      <alignment vertical="center"/>
    </xf>
    <xf numFmtId="0" fontId="47" fillId="0" borderId="1" xfId="0" applyFont="1" applyFill="1" applyBorder="1" applyAlignment="1">
      <alignment vertical="center"/>
    </xf>
    <xf numFmtId="166" fontId="5" fillId="0" borderId="1" xfId="37" applyNumberFormat="1" applyFont="1" applyFill="1" applyBorder="1" applyAlignment="1">
      <alignment vertical="center"/>
    </xf>
    <xf numFmtId="43" fontId="44" fillId="0" borderId="1" xfId="35" applyNumberFormat="1" applyFont="1" applyFill="1" applyBorder="1" applyAlignment="1">
      <alignment vertical="center"/>
    </xf>
    <xf numFmtId="164" fontId="44" fillId="0" borderId="1" xfId="35" applyNumberFormat="1" applyFont="1" applyFill="1" applyBorder="1" applyAlignment="1">
      <alignment horizontal="center" vertical="center" wrapText="1"/>
    </xf>
    <xf numFmtId="41" fontId="5" fillId="0" borderId="1" xfId="4" quotePrefix="1" applyFont="1" applyFill="1" applyBorder="1" applyAlignment="1">
      <alignment horizontal="center" vertical="center"/>
    </xf>
    <xf numFmtId="41" fontId="5" fillId="0" borderId="1" xfId="4" applyFont="1" applyFill="1" applyBorder="1" applyAlignment="1">
      <alignment horizontal="center" vertical="center"/>
    </xf>
    <xf numFmtId="0" fontId="5" fillId="0" borderId="1" xfId="35" quotePrefix="1" applyFont="1" applyFill="1" applyBorder="1" applyAlignment="1">
      <alignment horizontal="left" vertical="center" wrapText="1"/>
    </xf>
    <xf numFmtId="0" fontId="5" fillId="2" borderId="1" xfId="35" applyFont="1" applyFill="1" applyBorder="1" applyAlignment="1">
      <alignment horizontal="left" vertical="center" wrapText="1"/>
    </xf>
    <xf numFmtId="0" fontId="5" fillId="2" borderId="1" xfId="35" quotePrefix="1" applyFont="1" applyFill="1" applyBorder="1" applyAlignment="1">
      <alignment horizontal="center" vertical="center"/>
    </xf>
    <xf numFmtId="0" fontId="5" fillId="2" borderId="1" xfId="35" applyFont="1" applyFill="1" applyBorder="1" applyAlignment="1">
      <alignment vertical="center"/>
    </xf>
    <xf numFmtId="0" fontId="5" fillId="2" borderId="1" xfId="35" applyFont="1" applyFill="1" applyBorder="1" applyAlignment="1">
      <alignment horizontal="center" vertical="center" wrapText="1"/>
    </xf>
    <xf numFmtId="0" fontId="5" fillId="2" borderId="36" xfId="35" applyFont="1" applyFill="1" applyBorder="1" applyAlignment="1">
      <alignment horizontal="left" vertical="center"/>
    </xf>
    <xf numFmtId="0" fontId="5" fillId="2" borderId="36" xfId="35" applyFont="1" applyFill="1" applyBorder="1" applyAlignment="1">
      <alignment vertical="center"/>
    </xf>
    <xf numFmtId="166" fontId="5" fillId="2" borderId="1" xfId="37" applyNumberFormat="1" applyFont="1" applyFill="1" applyBorder="1" applyAlignment="1">
      <alignment vertical="center"/>
    </xf>
    <xf numFmtId="0" fontId="5" fillId="0" borderId="44" xfId="35" applyFont="1" applyFill="1" applyBorder="1" applyAlignment="1">
      <alignment horizontal="left" vertical="center" wrapText="1"/>
    </xf>
    <xf numFmtId="0" fontId="5" fillId="0" borderId="44" xfId="35" applyFont="1" applyFill="1" applyBorder="1" applyAlignment="1">
      <alignment horizontal="center" vertical="center" wrapText="1"/>
    </xf>
    <xf numFmtId="0" fontId="5" fillId="0" borderId="44" xfId="35" applyFont="1" applyFill="1" applyBorder="1" applyAlignment="1">
      <alignment vertical="center"/>
    </xf>
    <xf numFmtId="166" fontId="5" fillId="0" borderId="44" xfId="37" applyNumberFormat="1" applyFont="1" applyFill="1" applyBorder="1" applyAlignment="1">
      <alignment vertical="center"/>
    </xf>
    <xf numFmtId="0" fontId="5" fillId="0" borderId="36" xfId="35" applyFont="1" applyFill="1" applyBorder="1" applyAlignment="1">
      <alignment horizontal="left" vertical="center" wrapText="1"/>
    </xf>
    <xf numFmtId="0" fontId="5" fillId="0" borderId="36" xfId="35" applyFont="1" applyFill="1" applyBorder="1" applyAlignment="1">
      <alignment horizontal="center" vertical="center" wrapText="1"/>
    </xf>
    <xf numFmtId="166" fontId="5" fillId="0" borderId="36" xfId="37" applyNumberFormat="1" applyFont="1" applyFill="1" applyBorder="1" applyAlignment="1">
      <alignment vertical="center"/>
    </xf>
    <xf numFmtId="41" fontId="1" fillId="0" borderId="1" xfId="35" applyNumberFormat="1" applyFill="1" applyBorder="1" applyAlignment="1">
      <alignment vertical="center"/>
    </xf>
    <xf numFmtId="166" fontId="1" fillId="0" borderId="0" xfId="35" applyNumberFormat="1" applyFill="1" applyAlignment="1">
      <alignment vertical="center"/>
    </xf>
    <xf numFmtId="0" fontId="1" fillId="2" borderId="1" xfId="35" applyFill="1" applyBorder="1" applyAlignment="1">
      <alignment vertical="center"/>
    </xf>
    <xf numFmtId="0" fontId="44" fillId="2" borderId="1" xfId="35" applyFont="1" applyFill="1" applyBorder="1" applyAlignment="1">
      <alignment vertical="center"/>
    </xf>
    <xf numFmtId="0" fontId="5" fillId="2" borderId="1" xfId="35" applyFont="1" applyFill="1" applyBorder="1" applyAlignment="1">
      <alignment horizontal="left" vertical="center"/>
    </xf>
    <xf numFmtId="0" fontId="1" fillId="2" borderId="0" xfId="35" applyFill="1" applyAlignment="1">
      <alignment vertical="center"/>
    </xf>
    <xf numFmtId="43" fontId="6" fillId="0" borderId="1" xfId="5" applyFont="1" applyFill="1" applyBorder="1" applyAlignment="1">
      <alignment vertical="center"/>
    </xf>
    <xf numFmtId="41" fontId="5" fillId="0" borderId="1" xfId="4" applyFont="1" applyFill="1" applyBorder="1" applyAlignment="1">
      <alignment vertical="center"/>
    </xf>
    <xf numFmtId="0" fontId="5" fillId="0" borderId="0" xfId="35" applyFont="1" applyFill="1" applyAlignment="1">
      <alignment vertical="center"/>
    </xf>
    <xf numFmtId="0" fontId="5" fillId="0" borderId="0" xfId="35" applyFont="1" applyFill="1" applyAlignment="1">
      <alignment horizontal="center" vertical="center"/>
    </xf>
    <xf numFmtId="43" fontId="5" fillId="0" borderId="0" xfId="35" applyNumberFormat="1" applyFont="1" applyFill="1" applyAlignment="1">
      <alignment vertical="center"/>
    </xf>
    <xf numFmtId="0" fontId="44" fillId="0" borderId="0" xfId="0" applyFont="1" applyFill="1" applyAlignment="1">
      <alignment vertical="center"/>
    </xf>
    <xf numFmtId="0" fontId="5" fillId="0" borderId="0" xfId="0" applyFont="1" applyFill="1" applyAlignment="1">
      <alignment horizontal="center" vertical="center"/>
    </xf>
    <xf numFmtId="0" fontId="5" fillId="0" borderId="0" xfId="0" applyFont="1" applyFill="1" applyAlignment="1">
      <alignment vertical="center" wrapText="1"/>
    </xf>
    <xf numFmtId="0" fontId="5" fillId="0" borderId="0" xfId="0" applyFont="1" applyFill="1" applyAlignment="1">
      <alignment vertical="center"/>
    </xf>
    <xf numFmtId="0" fontId="1" fillId="0" borderId="0" xfId="35" applyFont="1" applyFill="1" applyAlignment="1">
      <alignment vertical="center"/>
    </xf>
    <xf numFmtId="170" fontId="1" fillId="0" borderId="0" xfId="5" applyNumberFormat="1" applyFont="1" applyFill="1" applyAlignment="1">
      <alignment vertical="center"/>
    </xf>
    <xf numFmtId="0" fontId="45" fillId="0" borderId="0" xfId="0" applyFont="1" applyAlignment="1">
      <alignment horizontal="center" vertical="center"/>
    </xf>
    <xf numFmtId="0" fontId="5" fillId="0" borderId="0" xfId="0" applyFont="1" applyAlignment="1">
      <alignment vertical="center" wrapText="1"/>
    </xf>
    <xf numFmtId="0" fontId="5" fillId="0" borderId="0" xfId="0" applyFont="1" applyAlignment="1">
      <alignment vertical="center"/>
    </xf>
    <xf numFmtId="0" fontId="5" fillId="0" borderId="0" xfId="0" applyFont="1" applyAlignment="1">
      <alignment horizontal="center" vertical="center"/>
    </xf>
    <xf numFmtId="0" fontId="10" fillId="0" borderId="0" xfId="35" applyFont="1" applyFill="1" applyAlignment="1">
      <alignment horizontal="center" vertical="center"/>
    </xf>
    <xf numFmtId="0" fontId="45" fillId="0" borderId="0" xfId="35" applyFont="1" applyFill="1" applyAlignment="1">
      <alignment vertical="center"/>
    </xf>
    <xf numFmtId="0" fontId="6" fillId="0" borderId="0" xfId="35" applyFont="1" applyFill="1" applyAlignment="1">
      <alignment horizontal="center" vertical="center"/>
    </xf>
    <xf numFmtId="0" fontId="1" fillId="0" borderId="0" xfId="35" applyAlignment="1">
      <alignment horizontal="center" vertical="center"/>
    </xf>
    <xf numFmtId="1" fontId="0" fillId="0" borderId="0" xfId="4" applyNumberFormat="1" applyFont="1"/>
    <xf numFmtId="0" fontId="44" fillId="5" borderId="1" xfId="0" applyFont="1" applyFill="1" applyBorder="1" applyAlignment="1">
      <alignment vertical="center"/>
    </xf>
    <xf numFmtId="0" fontId="44" fillId="5" borderId="1" xfId="35" applyFont="1" applyFill="1" applyBorder="1" applyAlignment="1">
      <alignment horizontal="left" vertical="center"/>
    </xf>
    <xf numFmtId="0" fontId="5" fillId="5" borderId="1" xfId="35" applyFont="1" applyFill="1" applyBorder="1" applyAlignment="1">
      <alignment vertical="center"/>
    </xf>
    <xf numFmtId="0" fontId="33" fillId="5" borderId="1" xfId="35" applyFont="1" applyFill="1" applyBorder="1" applyAlignment="1">
      <alignment vertical="center"/>
    </xf>
    <xf numFmtId="0" fontId="5" fillId="5" borderId="1" xfId="35" quotePrefix="1" applyFont="1" applyFill="1" applyBorder="1" applyAlignment="1">
      <alignment horizontal="center" vertical="center" wrapText="1"/>
    </xf>
    <xf numFmtId="0" fontId="5" fillId="5" borderId="1" xfId="35" applyFont="1" applyFill="1" applyBorder="1" applyAlignment="1">
      <alignment horizontal="left" vertical="center" wrapText="1"/>
    </xf>
    <xf numFmtId="0" fontId="5" fillId="5" borderId="1" xfId="35" applyFont="1" applyFill="1" applyBorder="1" applyAlignment="1">
      <alignment horizontal="center" vertical="center"/>
    </xf>
    <xf numFmtId="0" fontId="5" fillId="5" borderId="1" xfId="35" applyFont="1" applyFill="1" applyBorder="1" applyAlignment="1">
      <alignment horizontal="center" vertical="center" wrapText="1"/>
    </xf>
    <xf numFmtId="0" fontId="5" fillId="5" borderId="1" xfId="35" applyFont="1" applyFill="1" applyBorder="1" applyAlignment="1">
      <alignment horizontal="left" vertical="center"/>
    </xf>
    <xf numFmtId="166" fontId="5" fillId="5" borderId="1" xfId="4" applyNumberFormat="1" applyFont="1" applyFill="1" applyBorder="1" applyAlignment="1">
      <alignment vertical="center"/>
    </xf>
    <xf numFmtId="0" fontId="5" fillId="5" borderId="1" xfId="0" applyFont="1" applyFill="1" applyBorder="1" applyAlignment="1">
      <alignment vertical="center"/>
    </xf>
    <xf numFmtId="0" fontId="5" fillId="5" borderId="1" xfId="0" applyFont="1" applyFill="1" applyBorder="1" applyAlignment="1">
      <alignment horizontal="center" vertical="center"/>
    </xf>
    <xf numFmtId="43" fontId="5" fillId="5" borderId="1" xfId="5" applyFont="1" applyFill="1" applyBorder="1" applyAlignment="1">
      <alignment vertical="center"/>
    </xf>
    <xf numFmtId="0" fontId="5" fillId="5" borderId="1" xfId="5" applyNumberFormat="1" applyFont="1" applyFill="1" applyBorder="1" applyAlignment="1">
      <alignment horizontal="center" vertical="center"/>
    </xf>
    <xf numFmtId="43" fontId="1" fillId="5" borderId="1" xfId="5" applyFont="1" applyFill="1" applyBorder="1" applyAlignment="1">
      <alignment vertical="center"/>
    </xf>
    <xf numFmtId="43" fontId="12" fillId="5" borderId="0" xfId="36" applyNumberFormat="1" applyFont="1" applyFill="1" applyAlignment="1">
      <alignment vertical="center"/>
    </xf>
    <xf numFmtId="0" fontId="1" fillId="5" borderId="0" xfId="35" applyFill="1" applyAlignment="1">
      <alignment vertical="center"/>
    </xf>
    <xf numFmtId="0" fontId="9" fillId="2" borderId="0" xfId="0" applyFont="1" applyFill="1" applyAlignment="1">
      <alignment horizontal="center"/>
    </xf>
    <xf numFmtId="0" fontId="6" fillId="2" borderId="10"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8"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12" xfId="0" applyFont="1" applyFill="1" applyBorder="1" applyAlignment="1">
      <alignment horizontal="center" vertical="center"/>
    </xf>
    <xf numFmtId="0" fontId="6" fillId="2" borderId="13"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15" xfId="0" applyFont="1" applyFill="1" applyBorder="1" applyAlignment="1">
      <alignment horizontal="center" vertical="center"/>
    </xf>
    <xf numFmtId="0" fontId="2" fillId="2" borderId="1" xfId="0" applyFont="1" applyFill="1" applyBorder="1" applyAlignment="1">
      <alignment horizontal="center" wrapText="1"/>
    </xf>
    <xf numFmtId="0" fontId="2" fillId="2" borderId="1" xfId="2" applyFont="1" applyFill="1" applyBorder="1" applyAlignment="1">
      <alignment horizontal="center" vertical="center"/>
    </xf>
    <xf numFmtId="0" fontId="2" fillId="2" borderId="1" xfId="2" applyFont="1" applyFill="1" applyBorder="1" applyAlignment="1">
      <alignment horizontal="center" vertical="center" wrapText="1"/>
    </xf>
    <xf numFmtId="0" fontId="2" fillId="2" borderId="1" xfId="0" applyFont="1" applyFill="1" applyBorder="1" applyAlignment="1">
      <alignment horizontal="center" vertical="center" wrapText="1"/>
    </xf>
    <xf numFmtId="0" fontId="31" fillId="2" borderId="0" xfId="2" applyFont="1" applyFill="1" applyAlignment="1">
      <alignment horizontal="center"/>
    </xf>
    <xf numFmtId="0" fontId="32" fillId="2" borderId="0" xfId="2" applyFont="1" applyFill="1" applyAlignment="1">
      <alignment horizontal="center"/>
    </xf>
    <xf numFmtId="0" fontId="2" fillId="2" borderId="1" xfId="1" applyFont="1" applyFill="1" applyBorder="1" applyAlignment="1">
      <alignment horizontal="center" vertical="center" wrapText="1"/>
    </xf>
    <xf numFmtId="0" fontId="6" fillId="2" borderId="1" xfId="0" applyFont="1" applyFill="1" applyBorder="1" applyAlignment="1">
      <alignment horizontal="center" vertical="center"/>
    </xf>
    <xf numFmtId="0" fontId="2" fillId="2" borderId="0" xfId="0" applyFont="1" applyFill="1" applyBorder="1" applyAlignment="1">
      <alignment horizontal="left" vertical="center"/>
    </xf>
    <xf numFmtId="0" fontId="2" fillId="2" borderId="0" xfId="0" applyFont="1" applyFill="1" applyAlignment="1">
      <alignment horizontal="center"/>
    </xf>
    <xf numFmtId="0" fontId="30" fillId="0" borderId="0" xfId="0" applyFont="1" applyAlignment="1">
      <alignment horizontal="center"/>
    </xf>
    <xf numFmtId="0" fontId="2" fillId="2" borderId="9" xfId="0" applyFont="1" applyFill="1" applyBorder="1" applyAlignment="1">
      <alignment horizontal="left" vertical="center"/>
    </xf>
    <xf numFmtId="0" fontId="20" fillId="0" borderId="0" xfId="0" applyFont="1" applyAlignment="1">
      <alignment horizontal="center"/>
    </xf>
    <xf numFmtId="0" fontId="20" fillId="0" borderId="0" xfId="0" applyFont="1" applyFill="1" applyAlignment="1">
      <alignment horizontal="center"/>
    </xf>
    <xf numFmtId="0" fontId="22" fillId="0" borderId="1" xfId="1" applyFont="1" applyBorder="1" applyAlignment="1">
      <alignment horizontal="center" vertical="center" wrapText="1"/>
    </xf>
    <xf numFmtId="0" fontId="23" fillId="0" borderId="1" xfId="0" applyFont="1" applyBorder="1" applyAlignment="1">
      <alignment horizontal="center" vertical="center"/>
    </xf>
    <xf numFmtId="0" fontId="22" fillId="0" borderId="2" xfId="2" applyFont="1" applyBorder="1" applyAlignment="1">
      <alignment horizontal="center" vertical="center" wrapText="1"/>
    </xf>
    <xf numFmtId="0" fontId="22" fillId="0" borderId="6" xfId="2" applyFont="1" applyBorder="1" applyAlignment="1">
      <alignment horizontal="center" vertical="center" wrapText="1"/>
    </xf>
    <xf numFmtId="0" fontId="22" fillId="0" borderId="7" xfId="2" applyFont="1" applyBorder="1" applyAlignment="1">
      <alignment horizontal="center" vertical="center" wrapText="1"/>
    </xf>
    <xf numFmtId="0" fontId="22" fillId="0" borderId="1" xfId="2" applyFont="1" applyBorder="1" applyAlignment="1">
      <alignment horizontal="center" vertical="center" wrapText="1"/>
    </xf>
    <xf numFmtId="0" fontId="22" fillId="2" borderId="1" xfId="2" applyFont="1" applyFill="1" applyBorder="1" applyAlignment="1">
      <alignment horizontal="center" vertical="center" wrapText="1"/>
    </xf>
    <xf numFmtId="0" fontId="22" fillId="0" borderId="1" xfId="2" applyFont="1" applyBorder="1" applyAlignment="1">
      <alignment horizontal="center" vertical="center"/>
    </xf>
    <xf numFmtId="0" fontId="21" fillId="0" borderId="1" xfId="0" applyFont="1" applyFill="1" applyBorder="1" applyAlignment="1">
      <alignment horizontal="center" vertical="center" wrapText="1"/>
    </xf>
    <xf numFmtId="0" fontId="21" fillId="0" borderId="3" xfId="0" applyFont="1" applyFill="1" applyBorder="1" applyAlignment="1">
      <alignment horizontal="center" vertical="center" wrapText="1"/>
    </xf>
    <xf numFmtId="0" fontId="21" fillId="0" borderId="5" xfId="0" applyFont="1" applyFill="1" applyBorder="1" applyAlignment="1">
      <alignment horizontal="center" vertical="center" wrapText="1"/>
    </xf>
    <xf numFmtId="0" fontId="22" fillId="0" borderId="2" xfId="2" applyFont="1" applyFill="1" applyBorder="1" applyAlignment="1">
      <alignment horizontal="center" vertical="center"/>
    </xf>
    <xf numFmtId="0" fontId="22" fillId="0" borderId="6" xfId="2" applyFont="1" applyFill="1" applyBorder="1" applyAlignment="1">
      <alignment horizontal="center" vertical="center"/>
    </xf>
    <xf numFmtId="0" fontId="22" fillId="0" borderId="7" xfId="2" applyFont="1" applyFill="1" applyBorder="1" applyAlignment="1">
      <alignment horizontal="center" vertical="center"/>
    </xf>
    <xf numFmtId="0" fontId="21" fillId="0" borderId="1" xfId="0" applyFont="1" applyFill="1" applyBorder="1" applyAlignment="1">
      <alignment horizontal="center" wrapText="1"/>
    </xf>
    <xf numFmtId="0" fontId="22" fillId="0" borderId="1" xfId="2" applyFont="1" applyFill="1" applyBorder="1" applyAlignment="1">
      <alignment horizontal="center" vertical="center" wrapText="1"/>
    </xf>
    <xf numFmtId="0" fontId="21" fillId="0" borderId="0" xfId="2" applyFont="1" applyAlignment="1">
      <alignment horizontal="center"/>
    </xf>
    <xf numFmtId="0" fontId="23" fillId="2" borderId="10" xfId="0" applyFont="1" applyFill="1" applyBorder="1" applyAlignment="1">
      <alignment horizontal="center" vertical="center"/>
    </xf>
    <xf numFmtId="0" fontId="23" fillId="2" borderId="9" xfId="0" applyFont="1" applyFill="1" applyBorder="1" applyAlignment="1">
      <alignment horizontal="center" vertical="center"/>
    </xf>
    <xf numFmtId="0" fontId="23" fillId="2" borderId="11" xfId="0" applyFont="1" applyFill="1" applyBorder="1" applyAlignment="1">
      <alignment horizontal="center" vertical="center"/>
    </xf>
    <xf numFmtId="0" fontId="23" fillId="2" borderId="1" xfId="0" applyFont="1" applyFill="1" applyBorder="1" applyAlignment="1">
      <alignment horizontal="center" vertical="center"/>
    </xf>
    <xf numFmtId="0" fontId="43" fillId="2" borderId="1" xfId="0" applyFont="1" applyFill="1" applyBorder="1" applyAlignment="1">
      <alignment horizontal="center" vertical="center"/>
    </xf>
    <xf numFmtId="0" fontId="26" fillId="2" borderId="1" xfId="0" applyFont="1" applyFill="1" applyBorder="1" applyAlignment="1">
      <alignment horizontal="center" vertical="center"/>
    </xf>
    <xf numFmtId="0" fontId="27" fillId="0" borderId="0" xfId="2" applyFont="1" applyAlignment="1">
      <alignment horizontal="center"/>
    </xf>
    <xf numFmtId="0" fontId="2" fillId="0" borderId="0" xfId="2" applyFont="1" applyAlignment="1">
      <alignment horizontal="center"/>
    </xf>
    <xf numFmtId="0" fontId="2" fillId="0" borderId="0" xfId="0" applyFont="1" applyAlignment="1">
      <alignment horizontal="center"/>
    </xf>
    <xf numFmtId="0" fontId="9" fillId="0" borderId="0" xfId="0" applyFont="1" applyAlignment="1">
      <alignment horizontal="center"/>
    </xf>
    <xf numFmtId="0" fontId="9" fillId="0" borderId="0" xfId="0" applyFont="1" applyFill="1" applyAlignment="1">
      <alignment horizontal="center"/>
    </xf>
    <xf numFmtId="0" fontId="5" fillId="0" borderId="1" xfId="1" applyFont="1" applyBorder="1" applyAlignment="1">
      <alignment horizontal="center" vertical="center" wrapText="1"/>
    </xf>
    <xf numFmtId="0" fontId="6" fillId="0" borderId="1" xfId="0" applyFont="1" applyBorder="1" applyAlignment="1">
      <alignment horizontal="center" vertical="center"/>
    </xf>
    <xf numFmtId="0" fontId="5" fillId="0" borderId="2" xfId="2" applyFont="1" applyBorder="1" applyAlignment="1">
      <alignment horizontal="center" vertical="center" wrapText="1"/>
    </xf>
    <xf numFmtId="0" fontId="5" fillId="0" borderId="6" xfId="2" applyFont="1" applyBorder="1" applyAlignment="1">
      <alignment horizontal="center" vertical="center" wrapText="1"/>
    </xf>
    <xf numFmtId="0" fontId="5" fillId="0" borderId="7" xfId="2" applyFont="1" applyBorder="1" applyAlignment="1">
      <alignment horizontal="center" vertical="center" wrapText="1"/>
    </xf>
    <xf numFmtId="0" fontId="5" fillId="0" borderId="1" xfId="2" applyFont="1" applyBorder="1" applyAlignment="1">
      <alignment horizontal="center" vertical="center" wrapText="1"/>
    </xf>
    <xf numFmtId="0" fontId="5" fillId="2" borderId="1" xfId="2" applyFont="1" applyFill="1" applyBorder="1" applyAlignment="1">
      <alignment horizontal="center" vertical="center" wrapText="1"/>
    </xf>
    <xf numFmtId="0" fontId="5" fillId="0" borderId="1" xfId="2" applyFont="1" applyBorder="1" applyAlignment="1">
      <alignment horizontal="center" vertical="center"/>
    </xf>
    <xf numFmtId="0" fontId="16" fillId="2" borderId="10" xfId="0" applyFont="1" applyFill="1" applyBorder="1" applyAlignment="1">
      <alignment horizontal="center" vertical="center"/>
    </xf>
    <xf numFmtId="0" fontId="2" fillId="0" borderId="9" xfId="0" applyFont="1" applyBorder="1"/>
    <xf numFmtId="0" fontId="2" fillId="0" borderId="11" xfId="0" applyFont="1" applyBorder="1"/>
    <xf numFmtId="0" fontId="2" fillId="0" borderId="8" xfId="0" applyFont="1" applyBorder="1"/>
    <xf numFmtId="0" fontId="2" fillId="0" borderId="0" xfId="0" applyFont="1"/>
    <xf numFmtId="0" fontId="2" fillId="0" borderId="12" xfId="0" applyFont="1" applyBorder="1"/>
    <xf numFmtId="0" fontId="2" fillId="0" borderId="13" xfId="0" applyFont="1" applyBorder="1"/>
    <xf numFmtId="0" fontId="2" fillId="0" borderId="14" xfId="0" applyFont="1" applyBorder="1"/>
    <xf numFmtId="0" fontId="2" fillId="0" borderId="15" xfId="0" applyFont="1" applyBorder="1"/>
    <xf numFmtId="0" fontId="5" fillId="0" borderId="1" xfId="2"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5" fillId="0" borderId="2" xfId="2" applyFont="1" applyFill="1" applyBorder="1" applyAlignment="1">
      <alignment horizontal="center" vertical="center" wrapText="1"/>
    </xf>
    <xf numFmtId="0" fontId="5" fillId="0" borderId="6" xfId="2" applyFont="1" applyFill="1" applyBorder="1" applyAlignment="1">
      <alignment horizontal="center" vertical="center" wrapText="1"/>
    </xf>
    <xf numFmtId="0" fontId="5" fillId="0" borderId="7" xfId="2" applyFont="1" applyFill="1" applyBorder="1" applyAlignment="1">
      <alignment horizontal="center" vertical="center" wrapText="1"/>
    </xf>
    <xf numFmtId="0" fontId="2" fillId="0" borderId="1" xfId="0" applyFont="1" applyFill="1" applyBorder="1" applyAlignment="1">
      <alignment horizontal="center" wrapText="1"/>
    </xf>
    <xf numFmtId="0" fontId="2" fillId="0" borderId="9" xfId="0" applyFont="1" applyBorder="1" applyAlignment="1">
      <alignment horizontal="left"/>
    </xf>
    <xf numFmtId="0" fontId="2" fillId="0" borderId="0" xfId="0" applyFont="1" applyAlignment="1">
      <alignment horizontal="left"/>
    </xf>
    <xf numFmtId="0" fontId="6" fillId="0" borderId="0" xfId="0" applyFont="1" applyAlignment="1">
      <alignment horizontal="center"/>
    </xf>
    <xf numFmtId="0" fontId="10" fillId="0" borderId="0" xfId="2" applyFont="1" applyAlignment="1">
      <alignment horizontal="center"/>
    </xf>
    <xf numFmtId="0" fontId="3" fillId="0" borderId="3" xfId="0" applyFont="1" applyFill="1" applyBorder="1" applyAlignment="1">
      <alignment horizontal="center" vertical="center" wrapText="1"/>
    </xf>
    <xf numFmtId="0" fontId="3" fillId="0" borderId="5" xfId="0" applyFont="1" applyFill="1" applyBorder="1" applyAlignment="1">
      <alignment horizontal="center" vertical="center" wrapText="1"/>
    </xf>
    <xf numFmtId="0" fontId="5" fillId="0" borderId="2" xfId="2" applyFont="1" applyFill="1" applyBorder="1" applyAlignment="1">
      <alignment horizontal="center" vertical="center"/>
    </xf>
    <xf numFmtId="0" fontId="5" fillId="0" borderId="6" xfId="2" applyFont="1" applyFill="1" applyBorder="1" applyAlignment="1">
      <alignment horizontal="center" vertical="center"/>
    </xf>
    <xf numFmtId="0" fontId="5" fillId="0" borderId="7" xfId="2" applyFont="1" applyFill="1" applyBorder="1" applyAlignment="1">
      <alignment horizontal="center" vertical="center"/>
    </xf>
    <xf numFmtId="0" fontId="3" fillId="0" borderId="1" xfId="0" applyFont="1" applyFill="1" applyBorder="1" applyAlignment="1">
      <alignment horizontal="center" wrapText="1"/>
    </xf>
    <xf numFmtId="0" fontId="3" fillId="0" borderId="1" xfId="0" applyFont="1" applyFill="1" applyBorder="1" applyAlignment="1">
      <alignment horizontal="center" vertical="center" wrapText="1"/>
    </xf>
    <xf numFmtId="0" fontId="30" fillId="2" borderId="10" xfId="0" applyFont="1" applyFill="1" applyBorder="1" applyAlignment="1">
      <alignment horizontal="center" vertical="center"/>
    </xf>
    <xf numFmtId="0" fontId="3" fillId="0" borderId="0" xfId="2" applyFont="1" applyAlignment="1">
      <alignment horizontal="center"/>
    </xf>
    <xf numFmtId="0" fontId="3" fillId="0" borderId="9" xfId="0" applyFont="1" applyBorder="1" applyAlignment="1">
      <alignment horizontal="center"/>
    </xf>
    <xf numFmtId="0" fontId="27" fillId="0" borderId="0" xfId="0" applyFont="1" applyAlignment="1">
      <alignment horizontal="center"/>
    </xf>
    <xf numFmtId="0" fontId="23" fillId="2" borderId="8" xfId="0" applyFont="1" applyFill="1" applyBorder="1" applyAlignment="1">
      <alignment horizontal="center" vertical="center"/>
    </xf>
    <xf numFmtId="0" fontId="23" fillId="2" borderId="0" xfId="0" applyFont="1" applyFill="1" applyBorder="1" applyAlignment="1">
      <alignment horizontal="center" vertical="center"/>
    </xf>
    <xf numFmtId="0" fontId="23" fillId="2" borderId="12" xfId="0" applyFont="1" applyFill="1" applyBorder="1" applyAlignment="1">
      <alignment horizontal="center" vertical="center"/>
    </xf>
    <xf numFmtId="0" fontId="23" fillId="2" borderId="13" xfId="0" applyFont="1" applyFill="1" applyBorder="1" applyAlignment="1">
      <alignment horizontal="center" vertical="center"/>
    </xf>
    <xf numFmtId="0" fontId="23" fillId="2" borderId="14" xfId="0" applyFont="1" applyFill="1" applyBorder="1" applyAlignment="1">
      <alignment horizontal="center" vertical="center"/>
    </xf>
    <xf numFmtId="0" fontId="23" fillId="2" borderId="15" xfId="0" applyFont="1" applyFill="1" applyBorder="1" applyAlignment="1">
      <alignment horizontal="center" vertical="center"/>
    </xf>
    <xf numFmtId="0" fontId="23" fillId="0" borderId="0" xfId="0" applyFont="1" applyAlignment="1">
      <alignment horizontal="center"/>
    </xf>
    <xf numFmtId="0" fontId="20" fillId="2" borderId="0" xfId="0" applyFont="1" applyFill="1" applyAlignment="1">
      <alignment horizontal="center"/>
    </xf>
    <xf numFmtId="0" fontId="21" fillId="2" borderId="1" xfId="0" applyFont="1" applyFill="1" applyBorder="1" applyAlignment="1">
      <alignment horizontal="center" vertical="center" wrapText="1"/>
    </xf>
    <xf numFmtId="0" fontId="22" fillId="2" borderId="1" xfId="2" applyFont="1" applyFill="1" applyBorder="1" applyAlignment="1">
      <alignment horizontal="center" vertical="center"/>
    </xf>
    <xf numFmtId="0" fontId="21" fillId="2" borderId="9" xfId="0" applyFont="1" applyFill="1" applyBorder="1" applyAlignment="1">
      <alignment horizontal="left" vertical="center"/>
    </xf>
    <xf numFmtId="0" fontId="21" fillId="2" borderId="1" xfId="0" applyFont="1" applyFill="1" applyBorder="1" applyAlignment="1">
      <alignment horizontal="center" wrapText="1"/>
    </xf>
    <xf numFmtId="0" fontId="21" fillId="2" borderId="0" xfId="0" applyFont="1" applyFill="1" applyBorder="1" applyAlignment="1">
      <alignment horizontal="left" vertical="center"/>
    </xf>
    <xf numFmtId="0" fontId="21" fillId="2" borderId="0" xfId="0" applyFont="1" applyFill="1" applyAlignment="1">
      <alignment horizontal="center"/>
    </xf>
    <xf numFmtId="0" fontId="21" fillId="2" borderId="0" xfId="2" applyFont="1" applyFill="1" applyAlignment="1">
      <alignment horizontal="center"/>
    </xf>
    <xf numFmtId="0" fontId="22" fillId="2" borderId="1" xfId="1" applyFont="1" applyFill="1" applyBorder="1" applyAlignment="1">
      <alignment horizontal="center" vertical="center" wrapText="1"/>
    </xf>
    <xf numFmtId="0" fontId="36" fillId="0" borderId="0" xfId="0" applyFont="1" applyAlignment="1">
      <alignment horizontal="center"/>
    </xf>
    <xf numFmtId="0" fontId="36" fillId="0" borderId="0" xfId="0" applyFont="1" applyFill="1" applyAlignment="1">
      <alignment horizontal="center"/>
    </xf>
    <xf numFmtId="0" fontId="15" fillId="0" borderId="2" xfId="1" applyFont="1" applyBorder="1" applyAlignment="1">
      <alignment horizontal="center" vertical="center" wrapText="1"/>
    </xf>
    <xf numFmtId="0" fontId="15" fillId="0" borderId="6" xfId="1" applyFont="1" applyBorder="1" applyAlignment="1">
      <alignment horizontal="center" vertical="center" wrapText="1"/>
    </xf>
    <xf numFmtId="0" fontId="15" fillId="0" borderId="7" xfId="1" applyFont="1" applyBorder="1" applyAlignment="1">
      <alignment horizontal="center" vertical="center" wrapText="1"/>
    </xf>
    <xf numFmtId="0" fontId="37" fillId="0" borderId="2" xfId="0" applyFont="1" applyBorder="1" applyAlignment="1">
      <alignment horizontal="center" vertical="center"/>
    </xf>
    <xf numFmtId="0" fontId="37" fillId="0" borderId="6" xfId="0" applyFont="1" applyBorder="1" applyAlignment="1">
      <alignment horizontal="center" vertical="center"/>
    </xf>
    <xf numFmtId="0" fontId="37" fillId="0" borderId="7" xfId="0" applyFont="1" applyBorder="1" applyAlignment="1">
      <alignment horizontal="center" vertical="center"/>
    </xf>
    <xf numFmtId="0" fontId="15" fillId="0" borderId="2" xfId="2" applyFont="1" applyBorder="1" applyAlignment="1">
      <alignment horizontal="center" vertical="center" wrapText="1"/>
    </xf>
    <xf numFmtId="0" fontId="15" fillId="0" borderId="6" xfId="2" applyFont="1" applyBorder="1" applyAlignment="1">
      <alignment horizontal="center" vertical="center" wrapText="1"/>
    </xf>
    <xf numFmtId="0" fontId="15" fillId="0" borderId="7" xfId="2" applyFont="1" applyBorder="1" applyAlignment="1">
      <alignment horizontal="center" vertical="center" wrapText="1"/>
    </xf>
    <xf numFmtId="0" fontId="15" fillId="0" borderId="3" xfId="2" applyFont="1" applyBorder="1" applyAlignment="1">
      <alignment horizontal="center" vertical="center" wrapText="1"/>
    </xf>
    <xf numFmtId="0" fontId="15" fillId="0" borderId="4" xfId="2" applyFont="1" applyBorder="1" applyAlignment="1">
      <alignment horizontal="center" vertical="center" wrapText="1"/>
    </xf>
    <xf numFmtId="0" fontId="15" fillId="0" borderId="5" xfId="2" applyFont="1" applyBorder="1" applyAlignment="1">
      <alignment horizontal="center" vertical="center" wrapText="1"/>
    </xf>
    <xf numFmtId="0" fontId="21" fillId="0" borderId="6" xfId="0" applyFont="1" applyBorder="1"/>
    <xf numFmtId="0" fontId="21" fillId="0" borderId="7" xfId="0" applyFont="1" applyBorder="1"/>
    <xf numFmtId="0" fontId="21" fillId="0" borderId="5" xfId="0" applyFont="1" applyBorder="1"/>
    <xf numFmtId="0" fontId="21" fillId="0" borderId="3" xfId="0" applyFont="1" applyFill="1" applyBorder="1" applyAlignment="1">
      <alignment horizontal="center" wrapText="1"/>
    </xf>
    <xf numFmtId="0" fontId="21" fillId="0" borderId="4" xfId="0" applyFont="1" applyFill="1" applyBorder="1" applyAlignment="1">
      <alignment horizontal="center" wrapText="1"/>
    </xf>
    <xf numFmtId="0" fontId="21" fillId="0" borderId="5" xfId="0" applyFont="1" applyFill="1" applyBorder="1" applyAlignment="1">
      <alignment horizontal="center" wrapText="1"/>
    </xf>
    <xf numFmtId="0" fontId="15" fillId="11" borderId="2" xfId="2" applyFont="1" applyFill="1" applyBorder="1" applyAlignment="1">
      <alignment horizontal="center" vertical="center" wrapText="1"/>
    </xf>
    <xf numFmtId="0" fontId="15" fillId="11" borderId="6" xfId="2" applyFont="1" applyFill="1" applyBorder="1" applyAlignment="1">
      <alignment horizontal="center" vertical="center" wrapText="1"/>
    </xf>
    <xf numFmtId="0" fontId="15" fillId="11" borderId="7" xfId="2" applyFont="1" applyFill="1" applyBorder="1" applyAlignment="1">
      <alignment horizontal="center" vertical="center" wrapText="1"/>
    </xf>
    <xf numFmtId="0" fontId="15" fillId="11" borderId="3" xfId="2" applyFont="1" applyFill="1" applyBorder="1" applyAlignment="1">
      <alignment horizontal="center" vertical="center" wrapText="1"/>
    </xf>
    <xf numFmtId="0" fontId="15" fillId="11" borderId="4" xfId="2" applyFont="1" applyFill="1" applyBorder="1" applyAlignment="1">
      <alignment horizontal="center" vertical="center" wrapText="1"/>
    </xf>
    <xf numFmtId="0" fontId="15" fillId="11" borderId="5" xfId="2" applyFont="1" applyFill="1" applyBorder="1" applyAlignment="1">
      <alignment horizontal="center" vertical="center" wrapText="1"/>
    </xf>
    <xf numFmtId="0" fontId="15" fillId="0" borderId="2" xfId="2" applyFont="1" applyFill="1" applyBorder="1" applyAlignment="1">
      <alignment horizontal="center" vertical="center" wrapText="1"/>
    </xf>
    <xf numFmtId="0" fontId="15" fillId="0" borderId="6" xfId="2" applyFont="1" applyFill="1" applyBorder="1" applyAlignment="1">
      <alignment horizontal="center" vertical="center" wrapText="1"/>
    </xf>
    <xf numFmtId="0" fontId="15" fillId="0" borderId="7" xfId="2" applyFont="1" applyFill="1" applyBorder="1" applyAlignment="1">
      <alignment horizontal="center" vertical="center" wrapText="1"/>
    </xf>
    <xf numFmtId="0" fontId="15" fillId="0" borderId="3" xfId="2" applyFont="1" applyFill="1" applyBorder="1" applyAlignment="1">
      <alignment horizontal="center" vertical="center" wrapText="1"/>
    </xf>
    <xf numFmtId="0" fontId="15" fillId="0" borderId="4" xfId="2" applyFont="1" applyFill="1" applyBorder="1" applyAlignment="1">
      <alignment horizontal="center" vertical="center" wrapText="1"/>
    </xf>
    <xf numFmtId="0" fontId="15" fillId="0" borderId="5" xfId="2" applyFont="1" applyFill="1" applyBorder="1" applyAlignment="1">
      <alignment horizontal="center" vertical="center" wrapText="1"/>
    </xf>
    <xf numFmtId="0" fontId="26" fillId="2" borderId="10" xfId="0" applyFont="1" applyFill="1" applyBorder="1" applyAlignment="1">
      <alignment horizontal="center" vertical="center"/>
    </xf>
    <xf numFmtId="0" fontId="26" fillId="2" borderId="9" xfId="0" applyFont="1" applyFill="1" applyBorder="1" applyAlignment="1">
      <alignment horizontal="center" vertical="center"/>
    </xf>
    <xf numFmtId="0" fontId="26" fillId="2" borderId="11" xfId="0" applyFont="1" applyFill="1" applyBorder="1" applyAlignment="1">
      <alignment horizontal="center" vertical="center"/>
    </xf>
    <xf numFmtId="0" fontId="26" fillId="2" borderId="8" xfId="0" applyFont="1" applyFill="1" applyBorder="1" applyAlignment="1">
      <alignment horizontal="center" vertical="center"/>
    </xf>
    <xf numFmtId="0" fontId="26" fillId="2" borderId="0" xfId="0" applyFont="1" applyFill="1" applyBorder="1" applyAlignment="1">
      <alignment horizontal="center" vertical="center"/>
    </xf>
    <xf numFmtId="0" fontId="26" fillId="2" borderId="12" xfId="0" applyFont="1" applyFill="1" applyBorder="1" applyAlignment="1">
      <alignment horizontal="center" vertical="center"/>
    </xf>
    <xf numFmtId="0" fontId="26" fillId="2" borderId="13" xfId="0" applyFont="1" applyFill="1" applyBorder="1" applyAlignment="1">
      <alignment horizontal="center" vertical="center"/>
    </xf>
    <xf numFmtId="0" fontId="26" fillId="2" borderId="14" xfId="0" applyFont="1" applyFill="1" applyBorder="1" applyAlignment="1">
      <alignment horizontal="center" vertical="center"/>
    </xf>
    <xf numFmtId="0" fontId="26" fillId="2" borderId="15" xfId="0" applyFont="1" applyFill="1" applyBorder="1" applyAlignment="1">
      <alignment horizontal="center" vertical="center"/>
    </xf>
    <xf numFmtId="0" fontId="15" fillId="0" borderId="2" xfId="2" applyFont="1" applyBorder="1" applyAlignment="1">
      <alignment horizontal="center" vertical="center"/>
    </xf>
    <xf numFmtId="0" fontId="15" fillId="0" borderId="7" xfId="2" applyFont="1" applyBorder="1" applyAlignment="1">
      <alignment horizontal="center" vertical="center"/>
    </xf>
    <xf numFmtId="0" fontId="21" fillId="0" borderId="2" xfId="0" applyFont="1" applyFill="1" applyBorder="1" applyAlignment="1">
      <alignment horizontal="center" vertical="center" wrapText="1"/>
    </xf>
    <xf numFmtId="0" fontId="21" fillId="0" borderId="7" xfId="0" applyFont="1" applyFill="1" applyBorder="1" applyAlignment="1">
      <alignment horizontal="center" vertical="center" wrapText="1"/>
    </xf>
    <xf numFmtId="0" fontId="15" fillId="0" borderId="2" xfId="2" applyFont="1" applyFill="1" applyBorder="1" applyAlignment="1">
      <alignment horizontal="center" vertical="center"/>
    </xf>
    <xf numFmtId="0" fontId="41" fillId="0" borderId="0" xfId="2" applyFont="1" applyAlignment="1">
      <alignment horizontal="center"/>
    </xf>
    <xf numFmtId="0" fontId="26" fillId="2" borderId="7" xfId="0" applyFont="1" applyFill="1" applyBorder="1" applyAlignment="1">
      <alignment horizontal="center" vertical="center"/>
    </xf>
    <xf numFmtId="0" fontId="15" fillId="0" borderId="3" xfId="2" applyFont="1" applyBorder="1" applyAlignment="1">
      <alignment horizontal="center" vertical="center"/>
    </xf>
    <xf numFmtId="0" fontId="15" fillId="0" borderId="5" xfId="2" applyFont="1" applyBorder="1" applyAlignment="1">
      <alignment horizontal="center" vertical="center"/>
    </xf>
    <xf numFmtId="0" fontId="15" fillId="0" borderId="2" xfId="2" applyFont="1" applyBorder="1" applyAlignment="1">
      <alignment horizontal="left" vertical="center" wrapText="1"/>
    </xf>
    <xf numFmtId="0" fontId="15" fillId="0" borderId="7" xfId="2" applyFont="1" applyBorder="1" applyAlignment="1">
      <alignment horizontal="left" vertical="center" wrapText="1"/>
    </xf>
    <xf numFmtId="0" fontId="15" fillId="0" borderId="1" xfId="1" applyFont="1" applyBorder="1" applyAlignment="1">
      <alignment horizontal="center" vertical="center" wrapText="1"/>
    </xf>
    <xf numFmtId="0" fontId="37" fillId="0" borderId="1" xfId="0" applyFont="1" applyBorder="1" applyAlignment="1">
      <alignment horizontal="center" vertical="center"/>
    </xf>
    <xf numFmtId="0" fontId="15" fillId="0" borderId="1" xfId="2" applyFont="1" applyBorder="1" applyAlignment="1">
      <alignment horizontal="center" vertical="center" wrapText="1"/>
    </xf>
    <xf numFmtId="0" fontId="15" fillId="0" borderId="1" xfId="2" applyFont="1" applyFill="1" applyBorder="1" applyAlignment="1">
      <alignment horizontal="center" vertical="center" wrapText="1"/>
    </xf>
    <xf numFmtId="0" fontId="15" fillId="11" borderId="1" xfId="2" applyFont="1" applyFill="1" applyBorder="1" applyAlignment="1">
      <alignment horizontal="center" vertical="center" wrapText="1"/>
    </xf>
    <xf numFmtId="0" fontId="15" fillId="0" borderId="1" xfId="2" applyFont="1" applyBorder="1" applyAlignment="1">
      <alignment horizontal="center" vertical="center"/>
    </xf>
    <xf numFmtId="0" fontId="26" fillId="2" borderId="2" xfId="0" applyFont="1" applyFill="1" applyBorder="1" applyAlignment="1">
      <alignment horizontal="center" vertical="center"/>
    </xf>
    <xf numFmtId="0" fontId="15" fillId="0" borderId="6" xfId="2" applyFont="1" applyFill="1" applyBorder="1" applyAlignment="1">
      <alignment horizontal="center" vertical="center"/>
    </xf>
    <xf numFmtId="0" fontId="15" fillId="0" borderId="7" xfId="2" applyFont="1" applyFill="1" applyBorder="1" applyAlignment="1">
      <alignment horizontal="center" vertical="center"/>
    </xf>
    <xf numFmtId="0" fontId="21" fillId="0" borderId="0" xfId="0" applyFont="1" applyAlignment="1">
      <alignment horizontal="center"/>
    </xf>
    <xf numFmtId="0" fontId="38" fillId="0" borderId="0" xfId="2" applyFont="1" applyAlignment="1">
      <alignment horizontal="center"/>
    </xf>
    <xf numFmtId="0" fontId="44" fillId="0" borderId="2" xfId="0" applyFont="1" applyFill="1" applyBorder="1" applyAlignment="1">
      <alignment horizontal="center" vertical="center"/>
    </xf>
    <xf numFmtId="0" fontId="44" fillId="0" borderId="6" xfId="0" applyFont="1" applyFill="1" applyBorder="1" applyAlignment="1">
      <alignment horizontal="center" vertical="center"/>
    </xf>
    <xf numFmtId="43" fontId="1" fillId="0" borderId="2" xfId="5" applyFont="1" applyBorder="1" applyAlignment="1">
      <alignment horizontal="center" vertical="center"/>
    </xf>
    <xf numFmtId="0" fontId="1" fillId="0" borderId="6" xfId="36" applyFont="1" applyBorder="1" applyAlignment="1">
      <alignment horizontal="center" vertical="center"/>
    </xf>
    <xf numFmtId="43" fontId="44" fillId="0" borderId="2" xfId="5" applyFont="1" applyFill="1" applyBorder="1" applyAlignment="1">
      <alignment horizontal="center" vertical="center" wrapText="1"/>
    </xf>
    <xf numFmtId="41" fontId="44" fillId="0" borderId="6" xfId="4" applyFont="1" applyFill="1" applyBorder="1" applyAlignment="1">
      <alignment horizontal="center" vertical="center" wrapText="1"/>
    </xf>
    <xf numFmtId="41" fontId="44" fillId="0" borderId="2" xfId="4" applyFont="1" applyFill="1" applyBorder="1" applyAlignment="1">
      <alignment horizontal="center" vertical="center" wrapText="1"/>
    </xf>
    <xf numFmtId="0" fontId="44" fillId="0" borderId="2" xfId="0" applyFont="1" applyFill="1" applyBorder="1" applyAlignment="1">
      <alignment horizontal="center" vertical="center" wrapText="1"/>
    </xf>
    <xf numFmtId="0" fontId="44" fillId="0" borderId="6" xfId="0" applyFont="1" applyFill="1" applyBorder="1" applyAlignment="1">
      <alignment horizontal="center" vertical="center" wrapText="1"/>
    </xf>
    <xf numFmtId="0" fontId="44" fillId="0" borderId="2" xfId="35" applyFont="1" applyFill="1" applyBorder="1" applyAlignment="1">
      <alignment horizontal="center" vertical="center"/>
    </xf>
    <xf numFmtId="0" fontId="44" fillId="0" borderId="6" xfId="35" applyFont="1" applyFill="1" applyBorder="1" applyAlignment="1">
      <alignment horizontal="center" vertical="center"/>
    </xf>
    <xf numFmtId="0" fontId="9" fillId="0" borderId="0" xfId="35" applyFont="1" applyFill="1" applyAlignment="1">
      <alignment horizontal="center" vertical="center"/>
    </xf>
    <xf numFmtId="0" fontId="44" fillId="0" borderId="2" xfId="1" applyFont="1" applyFill="1" applyBorder="1" applyAlignment="1">
      <alignment horizontal="center" vertical="center" wrapText="1"/>
    </xf>
    <xf numFmtId="0" fontId="44" fillId="0" borderId="6" xfId="1" applyFont="1" applyFill="1" applyBorder="1" applyAlignment="1">
      <alignment horizontal="center" vertical="center" wrapText="1"/>
    </xf>
    <xf numFmtId="0" fontId="44" fillId="0" borderId="2" xfId="35" applyFont="1" applyFill="1" applyBorder="1" applyAlignment="1">
      <alignment horizontal="center" vertical="center" wrapText="1"/>
    </xf>
    <xf numFmtId="0" fontId="44" fillId="0" borderId="6" xfId="35" applyFont="1" applyFill="1" applyBorder="1" applyAlignment="1">
      <alignment horizontal="center" vertical="center" wrapText="1"/>
    </xf>
    <xf numFmtId="0" fontId="44" fillId="0" borderId="1" xfId="18" applyFont="1" applyBorder="1" applyAlignment="1">
      <alignment horizontal="center" vertical="center" wrapText="1"/>
    </xf>
    <xf numFmtId="0" fontId="44" fillId="0" borderId="28" xfId="18" applyFont="1" applyBorder="1" applyAlignment="1">
      <alignment horizontal="center" vertical="center" wrapText="1"/>
    </xf>
    <xf numFmtId="0" fontId="52" fillId="0" borderId="0" xfId="2" applyFont="1" applyFill="1" applyAlignment="1">
      <alignment horizontal="center"/>
    </xf>
    <xf numFmtId="0" fontId="51" fillId="0" borderId="0" xfId="2" applyFont="1" applyFill="1" applyAlignment="1">
      <alignment horizontal="center"/>
    </xf>
    <xf numFmtId="0" fontId="51" fillId="0" borderId="0" xfId="0" applyFont="1" applyFill="1" applyAlignment="1">
      <alignment horizontal="center"/>
    </xf>
    <xf numFmtId="0" fontId="50" fillId="0" borderId="0" xfId="11" applyFont="1" applyFill="1" applyAlignment="1">
      <alignment horizontal="center" vertical="center"/>
    </xf>
    <xf numFmtId="0" fontId="52" fillId="0" borderId="0" xfId="0" applyFont="1" applyFill="1" applyAlignment="1">
      <alignment horizontal="center"/>
    </xf>
    <xf numFmtId="166" fontId="51" fillId="0" borderId="0" xfId="0" applyNumberFormat="1" applyFont="1" applyFill="1" applyAlignment="1">
      <alignment horizontal="center"/>
    </xf>
    <xf numFmtId="0" fontId="30" fillId="0" borderId="0" xfId="11" applyFont="1" applyFill="1" applyAlignment="1">
      <alignment horizontal="center" vertical="center"/>
    </xf>
    <xf numFmtId="0" fontId="44" fillId="0" borderId="0" xfId="11" applyFont="1" applyFill="1" applyAlignment="1">
      <alignment horizontal="center" vertical="center"/>
    </xf>
    <xf numFmtId="0" fontId="44" fillId="0" borderId="22" xfId="18" applyFont="1" applyBorder="1" applyAlignment="1">
      <alignment horizontal="center" vertical="center" wrapText="1"/>
    </xf>
    <xf numFmtId="0" fontId="44" fillId="0" borderId="25" xfId="18" applyFont="1" applyBorder="1" applyAlignment="1">
      <alignment horizontal="center" vertical="center" wrapText="1"/>
    </xf>
    <xf numFmtId="0" fontId="44" fillId="0" borderId="27" xfId="18" applyFont="1" applyBorder="1" applyAlignment="1">
      <alignment horizontal="center" vertical="center" wrapText="1"/>
    </xf>
    <xf numFmtId="0" fontId="44" fillId="0" borderId="23" xfId="18" applyFont="1" applyBorder="1" applyAlignment="1">
      <alignment horizontal="center" vertical="center" wrapText="1"/>
    </xf>
    <xf numFmtId="0" fontId="6" fillId="0" borderId="1" xfId="0" applyFont="1" applyBorder="1" applyAlignment="1">
      <alignment horizontal="center" vertical="center" wrapText="1"/>
    </xf>
    <xf numFmtId="0" fontId="6" fillId="0" borderId="28" xfId="0" applyFont="1" applyBorder="1" applyAlignment="1">
      <alignment horizontal="center" vertical="center" wrapText="1"/>
    </xf>
    <xf numFmtId="0" fontId="44" fillId="0" borderId="24" xfId="18" applyFont="1" applyBorder="1" applyAlignment="1">
      <alignment horizontal="center" vertical="center" wrapText="1"/>
    </xf>
    <xf numFmtId="0" fontId="44" fillId="0" borderId="26" xfId="18" applyFont="1" applyBorder="1" applyAlignment="1">
      <alignment horizontal="center" vertical="center" wrapText="1"/>
    </xf>
    <xf numFmtId="0" fontId="44" fillId="0" borderId="29" xfId="18" applyFont="1" applyBorder="1" applyAlignment="1">
      <alignment horizontal="center" vertical="center" wrapText="1"/>
    </xf>
    <xf numFmtId="0" fontId="44" fillId="16" borderId="35" xfId="0" applyFont="1" applyFill="1" applyBorder="1" applyAlignment="1">
      <alignment horizontal="center" vertical="center"/>
    </xf>
    <xf numFmtId="0" fontId="44" fillId="16" borderId="16" xfId="0" applyFont="1" applyFill="1" applyBorder="1" applyAlignment="1">
      <alignment horizontal="center" vertical="center"/>
    </xf>
    <xf numFmtId="0" fontId="44" fillId="16" borderId="18" xfId="0" applyFont="1" applyFill="1" applyBorder="1" applyAlignment="1">
      <alignment horizontal="center" vertical="center"/>
    </xf>
    <xf numFmtId="0" fontId="44" fillId="16" borderId="35" xfId="0" applyFont="1" applyFill="1" applyBorder="1" applyAlignment="1">
      <alignment horizontal="center" vertical="center" wrapText="1"/>
    </xf>
    <xf numFmtId="0" fontId="44" fillId="16" borderId="16" xfId="0" applyFont="1" applyFill="1" applyBorder="1" applyAlignment="1">
      <alignment horizontal="center" vertical="center" wrapText="1"/>
    </xf>
    <xf numFmtId="0" fontId="44" fillId="16" borderId="18" xfId="0" applyFont="1" applyFill="1" applyBorder="1" applyAlignment="1">
      <alignment horizontal="center" vertical="center" wrapText="1"/>
    </xf>
    <xf numFmtId="41" fontId="44" fillId="16" borderId="35" xfId="4" applyFont="1" applyFill="1" applyBorder="1" applyAlignment="1">
      <alignment horizontal="center" vertical="center" wrapText="1"/>
    </xf>
    <xf numFmtId="41" fontId="44" fillId="16" borderId="16" xfId="4" applyFont="1" applyFill="1" applyBorder="1" applyAlignment="1">
      <alignment horizontal="center" vertical="center" wrapText="1"/>
    </xf>
    <xf numFmtId="41" fontId="44" fillId="16" borderId="18" xfId="4" applyFont="1" applyFill="1" applyBorder="1" applyAlignment="1">
      <alignment horizontal="center" vertical="center" wrapText="1"/>
    </xf>
    <xf numFmtId="166" fontId="44" fillId="0" borderId="2" xfId="4" applyNumberFormat="1" applyFont="1" applyFill="1" applyBorder="1" applyAlignment="1">
      <alignment horizontal="center" vertical="center" wrapText="1"/>
    </xf>
    <xf numFmtId="166" fontId="44" fillId="0" borderId="6" xfId="4" applyNumberFormat="1" applyFont="1" applyFill="1" applyBorder="1" applyAlignment="1">
      <alignment horizontal="center" vertical="center" wrapText="1"/>
    </xf>
    <xf numFmtId="166" fontId="44" fillId="0" borderId="7" xfId="4" applyNumberFormat="1" applyFont="1" applyFill="1" applyBorder="1" applyAlignment="1">
      <alignment horizontal="center" vertical="center" wrapText="1"/>
    </xf>
    <xf numFmtId="0" fontId="35" fillId="0" borderId="39" xfId="20" applyFont="1" applyFill="1" applyBorder="1" applyAlignment="1">
      <alignment horizontal="center" vertical="center" wrapText="1"/>
    </xf>
    <xf numFmtId="0" fontId="35" fillId="0" borderId="40" xfId="20" applyFont="1" applyFill="1" applyBorder="1" applyAlignment="1">
      <alignment horizontal="center" vertical="center" wrapText="1"/>
    </xf>
    <xf numFmtId="0" fontId="35" fillId="0" borderId="37" xfId="20" applyFont="1" applyFill="1" applyBorder="1" applyAlignment="1">
      <alignment horizontal="center" vertical="center" wrapText="1"/>
    </xf>
    <xf numFmtId="0" fontId="35" fillId="0" borderId="38" xfId="20" applyFont="1" applyFill="1" applyBorder="1" applyAlignment="1">
      <alignment horizontal="center" vertical="center" wrapText="1"/>
    </xf>
    <xf numFmtId="0" fontId="35" fillId="0" borderId="6" xfId="20" applyFont="1" applyFill="1" applyBorder="1" applyAlignment="1">
      <alignment horizontal="center" vertical="center" wrapText="1"/>
    </xf>
    <xf numFmtId="0" fontId="35" fillId="0" borderId="42" xfId="20" applyFont="1" applyFill="1" applyBorder="1" applyAlignment="1">
      <alignment horizontal="center" vertical="center" wrapText="1"/>
    </xf>
    <xf numFmtId="0" fontId="35" fillId="0" borderId="41" xfId="20" applyFont="1" applyFill="1" applyBorder="1" applyAlignment="1">
      <alignment horizontal="center" vertical="center" wrapText="1"/>
    </xf>
    <xf numFmtId="0" fontId="35" fillId="0" borderId="1" xfId="20" applyFont="1" applyFill="1" applyBorder="1" applyAlignment="1">
      <alignment horizontal="center" vertical="center" wrapText="1"/>
    </xf>
    <xf numFmtId="0" fontId="35" fillId="0" borderId="28" xfId="20" applyFont="1" applyFill="1" applyBorder="1" applyAlignment="1">
      <alignment horizontal="center" vertical="center" wrapText="1"/>
    </xf>
    <xf numFmtId="0" fontId="44" fillId="16" borderId="35" xfId="0" applyFont="1" applyFill="1" applyBorder="1" applyAlignment="1">
      <alignment horizontal="right" vertical="center"/>
    </xf>
    <xf numFmtId="0" fontId="44" fillId="16" borderId="16" xfId="0" applyFont="1" applyFill="1" applyBorder="1" applyAlignment="1">
      <alignment horizontal="right" vertical="center"/>
    </xf>
    <xf numFmtId="0" fontId="44" fillId="16" borderId="18" xfId="0" applyFont="1" applyFill="1" applyBorder="1" applyAlignment="1">
      <alignment horizontal="right" vertical="center"/>
    </xf>
    <xf numFmtId="0" fontId="44" fillId="4" borderId="35" xfId="0" applyFont="1" applyFill="1" applyBorder="1" applyAlignment="1">
      <alignment horizontal="center" vertical="center" wrapText="1"/>
    </xf>
    <xf numFmtId="0" fontId="44" fillId="4" borderId="16" xfId="0" applyFont="1" applyFill="1" applyBorder="1" applyAlignment="1">
      <alignment horizontal="center" vertical="center" wrapText="1"/>
    </xf>
    <xf numFmtId="0" fontId="44" fillId="4" borderId="18" xfId="0" applyFont="1" applyFill="1" applyBorder="1" applyAlignment="1">
      <alignment horizontal="center" vertical="center" wrapText="1"/>
    </xf>
    <xf numFmtId="41" fontId="44" fillId="16" borderId="35" xfId="4" applyFont="1" applyFill="1" applyBorder="1" applyAlignment="1">
      <alignment horizontal="center" vertical="center"/>
    </xf>
    <xf numFmtId="41" fontId="44" fillId="16" borderId="16" xfId="4" applyFont="1" applyFill="1" applyBorder="1" applyAlignment="1">
      <alignment horizontal="center" vertical="center"/>
    </xf>
    <xf numFmtId="41" fontId="44" fillId="16" borderId="18" xfId="4" applyFont="1" applyFill="1" applyBorder="1" applyAlignment="1">
      <alignment horizontal="center" vertical="center"/>
    </xf>
    <xf numFmtId="0" fontId="35" fillId="0" borderId="1" xfId="20" applyFont="1" applyFill="1" applyBorder="1" applyAlignment="1">
      <alignment horizontal="center" vertical="center"/>
    </xf>
    <xf numFmtId="0" fontId="35" fillId="0" borderId="28" xfId="20" applyFont="1" applyFill="1" applyBorder="1" applyAlignment="1">
      <alignment horizontal="center" vertical="center"/>
    </xf>
    <xf numFmtId="166" fontId="5" fillId="0" borderId="0" xfId="0" applyNumberFormat="1" applyFont="1" applyAlignment="1">
      <alignment horizontal="center"/>
    </xf>
    <xf numFmtId="0" fontId="5" fillId="0" borderId="0" xfId="2" applyFont="1" applyFill="1" applyAlignment="1">
      <alignment horizontal="center"/>
    </xf>
    <xf numFmtId="0" fontId="45" fillId="0" borderId="0" xfId="2" applyFont="1" applyFill="1" applyAlignment="1">
      <alignment horizontal="center"/>
    </xf>
    <xf numFmtId="0" fontId="5" fillId="0" borderId="0" xfId="0" applyFont="1" applyAlignment="1">
      <alignment horizontal="center"/>
    </xf>
    <xf numFmtId="0" fontId="45" fillId="0" borderId="0" xfId="0" applyFont="1" applyAlignment="1">
      <alignment horizontal="center"/>
    </xf>
    <xf numFmtId="0" fontId="35" fillId="0" borderId="22" xfId="19" applyFont="1" applyFill="1" applyBorder="1" applyAlignment="1">
      <alignment horizontal="center" vertical="center" wrapText="1"/>
    </xf>
    <xf numFmtId="0" fontId="35" fillId="0" borderId="25" xfId="19" applyFont="1" applyFill="1" applyBorder="1" applyAlignment="1">
      <alignment horizontal="center" vertical="center" wrapText="1"/>
    </xf>
    <xf numFmtId="0" fontId="35" fillId="0" borderId="27" xfId="19" applyFont="1" applyFill="1" applyBorder="1" applyAlignment="1">
      <alignment horizontal="center" vertical="center" wrapText="1"/>
    </xf>
    <xf numFmtId="0" fontId="35" fillId="0" borderId="23" xfId="20" applyFont="1" applyFill="1" applyBorder="1" applyAlignment="1">
      <alignment horizontal="center" vertical="center" wrapText="1"/>
    </xf>
    <xf numFmtId="0" fontId="48" fillId="0" borderId="0" xfId="0" applyFont="1" applyAlignment="1">
      <alignment horizontal="center" vertical="center"/>
    </xf>
    <xf numFmtId="0" fontId="44" fillId="0" borderId="0" xfId="11" applyFont="1" applyAlignment="1">
      <alignment vertical="center"/>
    </xf>
    <xf numFmtId="0" fontId="6" fillId="0" borderId="24" xfId="20" applyFont="1" applyFill="1" applyBorder="1" applyAlignment="1">
      <alignment horizontal="center" vertical="center"/>
    </xf>
    <xf numFmtId="0" fontId="6" fillId="0" borderId="26" xfId="20" applyFont="1" applyFill="1" applyBorder="1" applyAlignment="1">
      <alignment horizontal="center" vertical="center"/>
    </xf>
    <xf numFmtId="0" fontId="6" fillId="0" borderId="29" xfId="20" applyFont="1" applyFill="1" applyBorder="1" applyAlignment="1">
      <alignment horizontal="center" vertical="center"/>
    </xf>
    <xf numFmtId="0" fontId="61" fillId="0" borderId="0" xfId="0" applyFont="1" applyAlignment="1">
      <alignment horizontal="center"/>
    </xf>
    <xf numFmtId="0" fontId="62" fillId="0" borderId="0" xfId="0" applyFont="1"/>
    <xf numFmtId="0" fontId="64" fillId="0" borderId="0" xfId="0" applyFont="1"/>
    <xf numFmtId="0" fontId="64" fillId="0" borderId="1" xfId="17" applyFont="1" applyBorder="1" applyAlignment="1">
      <alignment horizontal="center" vertical="center" wrapText="1"/>
    </xf>
    <xf numFmtId="0" fontId="64" fillId="0" borderId="1" xfId="1" applyFont="1" applyBorder="1" applyAlignment="1">
      <alignment horizontal="center" vertical="center" wrapText="1"/>
    </xf>
    <xf numFmtId="0" fontId="65" fillId="0" borderId="1" xfId="17" applyFont="1" applyBorder="1" applyAlignment="1">
      <alignment horizontal="center" vertical="center"/>
    </xf>
    <xf numFmtId="0" fontId="65" fillId="0" borderId="1" xfId="17" applyFont="1" applyBorder="1" applyAlignment="1">
      <alignment horizontal="center" vertical="center" wrapText="1"/>
    </xf>
    <xf numFmtId="0" fontId="64" fillId="2" borderId="1" xfId="0" applyFont="1" applyFill="1" applyBorder="1" applyAlignment="1">
      <alignment vertical="center" wrapText="1"/>
    </xf>
    <xf numFmtId="0" fontId="62" fillId="2" borderId="1" xfId="0" applyFont="1" applyFill="1" applyBorder="1" applyAlignment="1">
      <alignment vertical="center" wrapText="1"/>
    </xf>
    <xf numFmtId="0" fontId="64" fillId="2" borderId="1" xfId="0" applyFont="1" applyFill="1" applyBorder="1" applyAlignment="1">
      <alignment horizontal="center" vertical="center" wrapText="1"/>
    </xf>
    <xf numFmtId="0" fontId="62" fillId="0" borderId="25" xfId="0" applyFont="1" applyBorder="1" applyAlignment="1">
      <alignment horizontal="left" vertical="center"/>
    </xf>
    <xf numFmtId="0" fontId="62" fillId="0" borderId="1" xfId="0" applyFont="1" applyBorder="1" applyAlignment="1">
      <alignment horizontal="left" wrapText="1"/>
    </xf>
    <xf numFmtId="0" fontId="64" fillId="0" borderId="0" xfId="17" applyFont="1"/>
    <xf numFmtId="0" fontId="64" fillId="0" borderId="0" xfId="17" applyFont="1" applyAlignment="1">
      <alignment horizontal="center" vertical="center"/>
    </xf>
    <xf numFmtId="0" fontId="62" fillId="0" borderId="0" xfId="17" applyFont="1" applyAlignment="1">
      <alignment horizontal="center"/>
    </xf>
    <xf numFmtId="0" fontId="64" fillId="0" borderId="0" xfId="17" applyFont="1" applyAlignment="1">
      <alignment vertical="center"/>
    </xf>
    <xf numFmtId="0" fontId="64" fillId="0" borderId="0" xfId="17" applyFont="1" applyAlignment="1">
      <alignment horizontal="center" vertical="center"/>
    </xf>
    <xf numFmtId="0" fontId="62" fillId="0" borderId="0" xfId="17" applyFont="1"/>
    <xf numFmtId="0" fontId="64" fillId="0" borderId="0" xfId="0" applyFont="1" applyAlignment="1">
      <alignment vertical="center"/>
    </xf>
    <xf numFmtId="0" fontId="66" fillId="0" borderId="0" xfId="17" quotePrefix="1" applyFont="1"/>
    <xf numFmtId="0" fontId="66" fillId="0" borderId="0" xfId="17" applyFont="1"/>
    <xf numFmtId="0" fontId="66" fillId="0" borderId="0" xfId="17" applyFont="1" applyAlignment="1">
      <alignment horizontal="center" vertical="center"/>
    </xf>
    <xf numFmtId="0" fontId="66" fillId="0" borderId="0" xfId="17" quotePrefix="1" applyFont="1" applyAlignment="1">
      <alignment horizontal="center" vertical="center"/>
    </xf>
    <xf numFmtId="0" fontId="66" fillId="0" borderId="0" xfId="17" applyFont="1" applyAlignment="1">
      <alignment horizontal="center"/>
    </xf>
    <xf numFmtId="0" fontId="64" fillId="0" borderId="47" xfId="0" applyFont="1" applyBorder="1" applyAlignment="1">
      <alignment horizontal="left" indent="6"/>
    </xf>
    <xf numFmtId="0" fontId="64" fillId="0" borderId="22" xfId="0" applyFont="1" applyBorder="1" applyAlignment="1">
      <alignment horizontal="center" vertical="center" wrapText="1"/>
    </xf>
    <xf numFmtId="0" fontId="64" fillId="0" borderId="23" xfId="0" applyFont="1" applyBorder="1" applyAlignment="1">
      <alignment horizontal="center" vertical="center" wrapText="1"/>
    </xf>
    <xf numFmtId="0" fontId="64" fillId="0" borderId="48" xfId="0" applyFont="1" applyBorder="1" applyAlignment="1">
      <alignment horizontal="center" vertical="center"/>
    </xf>
    <xf numFmtId="0" fontId="64" fillId="0" borderId="49" xfId="0" applyFont="1" applyBorder="1" applyAlignment="1">
      <alignment horizontal="center" vertical="center"/>
    </xf>
    <xf numFmtId="0" fontId="64" fillId="0" borderId="23" xfId="0" applyFont="1" applyBorder="1" applyAlignment="1">
      <alignment horizontal="center" vertical="center"/>
    </xf>
    <xf numFmtId="0" fontId="64" fillId="0" borderId="24" xfId="0" applyFont="1" applyBorder="1" applyAlignment="1">
      <alignment horizontal="center" vertical="center"/>
    </xf>
    <xf numFmtId="0" fontId="62" fillId="0" borderId="4" xfId="0" applyFont="1" applyBorder="1" applyAlignment="1">
      <alignment horizontal="center" wrapText="1"/>
    </xf>
    <xf numFmtId="0" fontId="62" fillId="0" borderId="5" xfId="0" applyFont="1" applyBorder="1" applyAlignment="1">
      <alignment horizontal="center" wrapText="1"/>
    </xf>
    <xf numFmtId="0" fontId="62" fillId="0" borderId="0" xfId="0" applyFont="1" applyAlignment="1">
      <alignment wrapText="1"/>
    </xf>
    <xf numFmtId="0" fontId="64" fillId="0" borderId="25" xfId="0" applyFont="1" applyBorder="1" applyAlignment="1">
      <alignment horizontal="center" vertical="center" wrapText="1"/>
    </xf>
    <xf numFmtId="0" fontId="64" fillId="0" borderId="1" xfId="0" applyFont="1" applyBorder="1" applyAlignment="1">
      <alignment horizontal="center" vertical="center" wrapText="1"/>
    </xf>
    <xf numFmtId="0" fontId="64" fillId="0" borderId="13" xfId="0" applyFont="1" applyBorder="1" applyAlignment="1">
      <alignment horizontal="center" vertical="center"/>
    </xf>
    <xf numFmtId="0" fontId="64" fillId="0" borderId="15" xfId="0" applyFont="1" applyBorder="1" applyAlignment="1">
      <alignment horizontal="center" vertical="center"/>
    </xf>
    <xf numFmtId="0" fontId="64" fillId="0" borderId="1" xfId="0" applyFont="1" applyBorder="1" applyAlignment="1">
      <alignment horizontal="center" vertical="center"/>
    </xf>
    <xf numFmtId="0" fontId="64" fillId="0" borderId="26" xfId="0" applyFont="1" applyBorder="1" applyAlignment="1">
      <alignment horizontal="center" vertical="center"/>
    </xf>
    <xf numFmtId="0" fontId="62" fillId="0" borderId="11" xfId="17" applyFont="1" applyBorder="1" applyAlignment="1">
      <alignment horizontal="center" vertical="center" wrapText="1"/>
    </xf>
    <xf numFmtId="0" fontId="62" fillId="0" borderId="3" xfId="0" applyFont="1" applyBorder="1" applyAlignment="1">
      <alignment horizontal="center" vertical="center" wrapText="1"/>
    </xf>
    <xf numFmtId="0" fontId="62" fillId="0" borderId="5" xfId="0" applyFont="1" applyBorder="1" applyAlignment="1">
      <alignment horizontal="center" vertical="center" wrapText="1"/>
    </xf>
    <xf numFmtId="0" fontId="64" fillId="0" borderId="32" xfId="0" applyFont="1" applyBorder="1" applyAlignment="1">
      <alignment horizontal="center" vertical="center" wrapText="1"/>
    </xf>
    <xf numFmtId="0" fontId="64" fillId="0" borderId="33" xfId="0" applyFont="1" applyBorder="1" applyAlignment="1">
      <alignment horizontal="center" vertical="center" wrapText="1"/>
    </xf>
    <xf numFmtId="0" fontId="64" fillId="0" borderId="33" xfId="0" applyFont="1" applyBorder="1" applyAlignment="1">
      <alignment horizontal="center" vertical="center"/>
    </xf>
    <xf numFmtId="0" fontId="64" fillId="0" borderId="33" xfId="0" applyFont="1" applyBorder="1" applyAlignment="1">
      <alignment horizontal="center" vertical="center"/>
    </xf>
    <xf numFmtId="0" fontId="64" fillId="0" borderId="34" xfId="0" applyFont="1" applyBorder="1" applyAlignment="1">
      <alignment horizontal="center" vertical="center"/>
    </xf>
    <xf numFmtId="0" fontId="62" fillId="0" borderId="15" xfId="17" applyFont="1" applyBorder="1" applyAlignment="1">
      <alignment horizontal="center" vertical="center" wrapText="1"/>
    </xf>
    <xf numFmtId="0" fontId="62" fillId="0" borderId="1" xfId="0" applyFont="1" applyBorder="1" applyAlignment="1">
      <alignment horizontal="center" wrapText="1"/>
    </xf>
    <xf numFmtId="0" fontId="62" fillId="0" borderId="1" xfId="0" applyFont="1" applyBorder="1" applyAlignment="1">
      <alignment horizontal="center"/>
    </xf>
    <xf numFmtId="0" fontId="64" fillId="0" borderId="50" xfId="0" applyFont="1" applyBorder="1" applyAlignment="1">
      <alignment horizontal="center" vertical="center"/>
    </xf>
    <xf numFmtId="0" fontId="64" fillId="0" borderId="51" xfId="0" applyFont="1" applyBorder="1" applyAlignment="1">
      <alignment horizontal="center" vertical="center"/>
    </xf>
    <xf numFmtId="0" fontId="64" fillId="0" borderId="51" xfId="0" applyFont="1" applyBorder="1" applyAlignment="1">
      <alignment horizontal="center" vertical="center" wrapText="1"/>
    </xf>
    <xf numFmtId="0" fontId="64" fillId="0" borderId="52" xfId="0" applyFont="1" applyBorder="1" applyAlignment="1">
      <alignment horizontal="center" vertical="center"/>
    </xf>
    <xf numFmtId="0" fontId="64" fillId="0" borderId="5" xfId="1" applyFont="1" applyBorder="1" applyAlignment="1">
      <alignment horizontal="center" vertical="center"/>
    </xf>
    <xf numFmtId="0" fontId="64" fillId="0" borderId="1" xfId="0" applyFont="1" applyBorder="1" applyAlignment="1">
      <alignment horizontal="center" vertical="center"/>
    </xf>
    <xf numFmtId="0" fontId="64" fillId="0" borderId="1" xfId="1" applyFont="1" applyBorder="1" applyAlignment="1">
      <alignment horizontal="center" vertical="center"/>
    </xf>
    <xf numFmtId="0" fontId="64" fillId="0" borderId="30" xfId="0" applyFont="1" applyBorder="1" applyAlignment="1">
      <alignment horizontal="center" vertical="center"/>
    </xf>
    <xf numFmtId="0" fontId="64" fillId="0" borderId="7" xfId="0" applyFont="1" applyBorder="1" applyAlignment="1">
      <alignment horizontal="center" vertical="center"/>
    </xf>
    <xf numFmtId="0" fontId="64" fillId="0" borderId="7" xfId="0" applyFont="1" applyBorder="1" applyAlignment="1">
      <alignment horizontal="center" vertical="center" wrapText="1"/>
    </xf>
    <xf numFmtId="0" fontId="64" fillId="0" borderId="31" xfId="0" applyFont="1" applyBorder="1" applyAlignment="1">
      <alignment horizontal="center" vertical="center"/>
    </xf>
    <xf numFmtId="0" fontId="62" fillId="0" borderId="5" xfId="1" applyFont="1" applyBorder="1" applyAlignment="1">
      <alignment horizontal="center" vertical="center"/>
    </xf>
    <xf numFmtId="0" fontId="62" fillId="0" borderId="1" xfId="0" applyFont="1" applyBorder="1" applyAlignment="1">
      <alignment horizontal="center" vertical="center"/>
    </xf>
    <xf numFmtId="0" fontId="62" fillId="0" borderId="1" xfId="1" applyFont="1" applyBorder="1" applyAlignment="1">
      <alignment horizontal="center" vertical="center"/>
    </xf>
    <xf numFmtId="0" fontId="64" fillId="0" borderId="25" xfId="0" applyFont="1" applyBorder="1" applyAlignment="1">
      <alignment horizontal="left" vertical="center"/>
    </xf>
    <xf numFmtId="0" fontId="64" fillId="0" borderId="1" xfId="0" applyFont="1" applyBorder="1" applyAlignment="1">
      <alignment horizontal="left" vertical="center" wrapText="1"/>
    </xf>
    <xf numFmtId="0" fontId="68" fillId="0" borderId="1" xfId="0" applyFont="1" applyBorder="1" applyAlignment="1">
      <alignment vertical="center"/>
    </xf>
    <xf numFmtId="0" fontId="62" fillId="0" borderId="1" xfId="0" applyFont="1" applyBorder="1" applyAlignment="1">
      <alignment vertical="center"/>
    </xf>
    <xf numFmtId="0" fontId="62" fillId="0" borderId="26" xfId="0" applyFont="1" applyBorder="1" applyAlignment="1">
      <alignment vertical="center"/>
    </xf>
    <xf numFmtId="0" fontId="62" fillId="0" borderId="5" xfId="0" applyFont="1" applyBorder="1" applyAlignment="1">
      <alignment vertical="center"/>
    </xf>
    <xf numFmtId="0" fontId="62" fillId="0" borderId="0" xfId="0" applyFont="1" applyAlignment="1">
      <alignment vertical="center"/>
    </xf>
    <xf numFmtId="0" fontId="62" fillId="2" borderId="0" xfId="0" applyFont="1" applyFill="1" applyAlignment="1">
      <alignment vertical="center"/>
    </xf>
    <xf numFmtId="0" fontId="62" fillId="0" borderId="1" xfId="0" applyFont="1" applyBorder="1" applyAlignment="1">
      <alignment horizontal="left" vertical="center" wrapText="1"/>
    </xf>
    <xf numFmtId="0" fontId="65" fillId="0" borderId="1" xfId="0" applyFont="1" applyBorder="1" applyAlignment="1">
      <alignment horizontal="center" vertical="center"/>
    </xf>
    <xf numFmtId="0" fontId="62" fillId="0" borderId="5" xfId="0" applyFont="1" applyBorder="1" applyAlignment="1">
      <alignment horizontal="center" vertical="center"/>
    </xf>
    <xf numFmtId="0" fontId="62" fillId="0" borderId="32" xfId="0" applyFont="1" applyBorder="1" applyAlignment="1">
      <alignment horizontal="left" vertical="center"/>
    </xf>
    <xf numFmtId="0" fontId="62" fillId="0" borderId="33" xfId="0" applyFont="1" applyBorder="1" applyAlignment="1">
      <alignment vertical="center" wrapText="1"/>
    </xf>
    <xf numFmtId="0" fontId="62" fillId="0" borderId="33" xfId="0" applyFont="1" applyBorder="1" applyAlignment="1">
      <alignment vertical="center"/>
    </xf>
    <xf numFmtId="0" fontId="62" fillId="0" borderId="34" xfId="0" applyFont="1" applyBorder="1" applyAlignment="1">
      <alignment vertical="center"/>
    </xf>
    <xf numFmtId="0" fontId="66" fillId="0" borderId="0" xfId="17" applyFont="1" applyAlignment="1">
      <alignment vertical="center"/>
    </xf>
    <xf numFmtId="0" fontId="10" fillId="0" borderId="0" xfId="17" applyFont="1" applyAlignment="1">
      <alignment horizontal="center"/>
    </xf>
    <xf numFmtId="0" fontId="10" fillId="0" borderId="0" xfId="17" applyFont="1" applyAlignment="1">
      <alignment horizontal="center"/>
    </xf>
    <xf numFmtId="0" fontId="10" fillId="0" borderId="0" xfId="17" applyFont="1"/>
    <xf numFmtId="0" fontId="0" fillId="0" borderId="0" xfId="17" applyFont="1"/>
    <xf numFmtId="0" fontId="0" fillId="0" borderId="0" xfId="17" applyFont="1" applyAlignment="1">
      <alignment horizontal="center"/>
    </xf>
    <xf numFmtId="0" fontId="0" fillId="0" borderId="0" xfId="17" applyFont="1" applyAlignment="1">
      <alignment horizontal="center"/>
    </xf>
    <xf numFmtId="0" fontId="61" fillId="0" borderId="0" xfId="11" applyFont="1" applyAlignment="1">
      <alignment horizontal="center" vertical="center"/>
    </xf>
    <xf numFmtId="0" fontId="64" fillId="0" borderId="0" xfId="11" applyFont="1" applyAlignment="1">
      <alignment horizontal="center" vertical="center"/>
    </xf>
    <xf numFmtId="0" fontId="64" fillId="0" borderId="0" xfId="11" applyFont="1" applyAlignment="1">
      <alignment horizontal="center" vertical="center"/>
    </xf>
    <xf numFmtId="0" fontId="64" fillId="0" borderId="0" xfId="11" applyFont="1" applyAlignment="1">
      <alignment vertical="center"/>
    </xf>
    <xf numFmtId="0" fontId="64" fillId="0" borderId="1" xfId="20" applyFont="1" applyBorder="1" applyAlignment="1">
      <alignment horizontal="center" vertical="center" wrapText="1"/>
    </xf>
    <xf numFmtId="0" fontId="64" fillId="0" borderId="1" xfId="20" applyFont="1" applyBorder="1" applyAlignment="1">
      <alignment horizontal="center" vertical="center"/>
    </xf>
    <xf numFmtId="0" fontId="64" fillId="0" borderId="1" xfId="19" applyFont="1" applyBorder="1" applyAlignment="1">
      <alignment horizontal="center" vertical="center" wrapText="1"/>
    </xf>
    <xf numFmtId="0" fontId="64" fillId="0" borderId="1" xfId="11" applyFont="1" applyBorder="1" applyAlignment="1">
      <alignment horizontal="center" vertical="center"/>
    </xf>
    <xf numFmtId="0" fontId="64" fillId="0" borderId="1" xfId="11" applyFont="1" applyBorder="1" applyAlignment="1">
      <alignment horizontal="left" vertical="center"/>
    </xf>
    <xf numFmtId="43" fontId="64" fillId="0" borderId="1" xfId="11" applyNumberFormat="1" applyFont="1" applyBorder="1" applyAlignment="1">
      <alignment horizontal="center" vertical="center"/>
    </xf>
    <xf numFmtId="0" fontId="62" fillId="0" borderId="1" xfId="11" applyFont="1" applyBorder="1" applyAlignment="1">
      <alignment horizontal="left" vertical="center" wrapText="1"/>
    </xf>
    <xf numFmtId="0" fontId="62" fillId="0" borderId="1" xfId="11" applyFont="1" applyBorder="1" applyAlignment="1">
      <alignment horizontal="left" vertical="center"/>
    </xf>
    <xf numFmtId="0" fontId="62" fillId="0" borderId="1" xfId="11" applyFont="1" applyBorder="1" applyAlignment="1">
      <alignment horizontal="center" vertical="center"/>
    </xf>
    <xf numFmtId="43" fontId="62" fillId="0" borderId="1" xfId="5" applyFont="1" applyBorder="1" applyAlignment="1">
      <alignment horizontal="center" vertical="center"/>
    </xf>
    <xf numFmtId="0" fontId="62" fillId="0" borderId="1" xfId="11" quotePrefix="1" applyFont="1" applyBorder="1" applyAlignment="1">
      <alignment horizontal="left" vertical="center"/>
    </xf>
    <xf numFmtId="0" fontId="62" fillId="0" borderId="1" xfId="11" applyFont="1" applyBorder="1" applyAlignment="1">
      <alignment vertical="center"/>
    </xf>
    <xf numFmtId="43" fontId="62" fillId="0" borderId="1" xfId="16" applyFont="1" applyBorder="1" applyAlignment="1">
      <alignment horizontal="center" vertical="center"/>
    </xf>
    <xf numFmtId="0" fontId="64" fillId="0" borderId="33" xfId="11" applyFont="1" applyBorder="1" applyAlignment="1">
      <alignment horizontal="center" vertical="center"/>
    </xf>
    <xf numFmtId="0" fontId="64" fillId="0" borderId="0" xfId="0" applyFont="1" applyAlignment="1">
      <alignment horizontal="center"/>
    </xf>
    <xf numFmtId="0" fontId="64" fillId="2" borderId="0" xfId="11" applyFont="1" applyFill="1"/>
    <xf numFmtId="166" fontId="64" fillId="0" borderId="0" xfId="0" applyNumberFormat="1" applyFont="1"/>
    <xf numFmtId="166" fontId="62" fillId="0" borderId="0" xfId="0" applyNumberFormat="1" applyFont="1"/>
    <xf numFmtId="0" fontId="64" fillId="2" borderId="0" xfId="17" applyFont="1" applyFill="1"/>
    <xf numFmtId="0" fontId="64" fillId="0" borderId="0" xfId="0" applyFont="1" applyAlignment="1">
      <alignment horizontal="center" vertical="center"/>
    </xf>
    <xf numFmtId="0" fontId="64" fillId="0" borderId="0" xfId="17" applyFont="1" applyAlignment="1">
      <alignment horizontal="center"/>
    </xf>
    <xf numFmtId="0" fontId="64" fillId="2" borderId="0" xfId="17" applyFont="1" applyFill="1" applyAlignment="1">
      <alignment horizontal="center"/>
    </xf>
    <xf numFmtId="0" fontId="66" fillId="2" borderId="0" xfId="17" applyFont="1" applyFill="1"/>
    <xf numFmtId="166" fontId="64" fillId="0" borderId="0" xfId="4" applyNumberFormat="1" applyFont="1" applyFill="1"/>
    <xf numFmtId="0" fontId="66" fillId="0" borderId="0" xfId="0" applyFont="1" applyAlignment="1">
      <alignment horizontal="center"/>
    </xf>
    <xf numFmtId="0" fontId="66" fillId="0" borderId="0" xfId="0" applyFont="1"/>
    <xf numFmtId="0" fontId="66" fillId="0" borderId="0" xfId="17" applyFont="1" applyAlignment="1">
      <alignment horizontal="center"/>
    </xf>
    <xf numFmtId="0" fontId="64" fillId="0" borderId="53" xfId="1" applyFont="1" applyBorder="1" applyAlignment="1">
      <alignment horizontal="center" vertical="center" wrapText="1"/>
    </xf>
    <xf numFmtId="0" fontId="64" fillId="0" borderId="54" xfId="17" applyFont="1" applyBorder="1" applyAlignment="1">
      <alignment horizontal="center" vertical="center" wrapText="1"/>
    </xf>
    <xf numFmtId="0" fontId="64" fillId="0" borderId="54" xfId="1" applyFont="1" applyBorder="1" applyAlignment="1">
      <alignment horizontal="center" vertical="center" wrapText="1"/>
    </xf>
    <xf numFmtId="0" fontId="65" fillId="0" borderId="54" xfId="17" applyFont="1" applyBorder="1" applyAlignment="1">
      <alignment horizontal="center" vertical="center" wrapText="1"/>
    </xf>
    <xf numFmtId="0" fontId="64" fillId="0" borderId="55" xfId="17" applyFont="1" applyBorder="1" applyAlignment="1">
      <alignment horizontal="center" vertical="center"/>
    </xf>
    <xf numFmtId="0" fontId="64" fillId="0" borderId="56" xfId="1" applyFont="1" applyBorder="1" applyAlignment="1">
      <alignment horizontal="center" vertical="center" wrapText="1"/>
    </xf>
    <xf numFmtId="0" fontId="64" fillId="0" borderId="57" xfId="17" applyFont="1" applyBorder="1" applyAlignment="1">
      <alignment horizontal="center" vertical="center"/>
    </xf>
    <xf numFmtId="0" fontId="64" fillId="2" borderId="56" xfId="0" applyFont="1" applyFill="1" applyBorder="1" applyAlignment="1">
      <alignment horizontal="left" vertical="center"/>
    </xf>
    <xf numFmtId="0" fontId="62" fillId="0" borderId="56" xfId="0" applyFont="1" applyBorder="1" applyAlignment="1">
      <alignment horizontal="left" vertical="center"/>
    </xf>
    <xf numFmtId="0" fontId="64" fillId="0" borderId="58" xfId="1" applyFont="1" applyBorder="1" applyAlignment="1">
      <alignment horizontal="center" vertical="center" wrapText="1"/>
    </xf>
    <xf numFmtId="0" fontId="64" fillId="0" borderId="33" xfId="17" applyFont="1" applyBorder="1" applyAlignment="1">
      <alignment horizontal="center" vertical="center" wrapText="1"/>
    </xf>
    <xf numFmtId="0" fontId="64" fillId="0" borderId="33" xfId="1" applyFont="1" applyBorder="1" applyAlignment="1">
      <alignment horizontal="center" vertical="center" wrapText="1"/>
    </xf>
    <xf numFmtId="0" fontId="65" fillId="0" borderId="33" xfId="17" applyFont="1" applyBorder="1" applyAlignment="1">
      <alignment horizontal="center" vertical="center"/>
    </xf>
    <xf numFmtId="0" fontId="65" fillId="0" borderId="33" xfId="17" applyFont="1" applyBorder="1" applyAlignment="1">
      <alignment horizontal="center" vertical="center" wrapText="1"/>
    </xf>
    <xf numFmtId="0" fontId="64" fillId="0" borderId="59" xfId="17" applyFont="1" applyBorder="1" applyAlignment="1">
      <alignment horizontal="center" vertical="center"/>
    </xf>
    <xf numFmtId="0" fontId="64" fillId="0" borderId="0" xfId="0" applyFont="1" applyBorder="1"/>
    <xf numFmtId="0" fontId="64" fillId="0" borderId="62" xfId="1" applyFont="1" applyBorder="1" applyAlignment="1">
      <alignment horizontal="center" vertical="center"/>
    </xf>
    <xf numFmtId="0" fontId="64" fillId="0" borderId="51" xfId="1" applyFont="1" applyBorder="1" applyAlignment="1">
      <alignment horizontal="center" vertical="center"/>
    </xf>
    <xf numFmtId="0" fontId="64" fillId="0" borderId="51" xfId="17" applyFont="1" applyBorder="1" applyAlignment="1">
      <alignment horizontal="center" vertical="center"/>
    </xf>
    <xf numFmtId="0" fontId="64" fillId="0" borderId="63" xfId="1" applyFont="1" applyBorder="1" applyAlignment="1">
      <alignment horizontal="center" vertical="center"/>
    </xf>
    <xf numFmtId="0" fontId="62" fillId="0" borderId="60" xfId="0" applyFont="1" applyBorder="1" applyAlignment="1">
      <alignment horizontal="left" vertical="center"/>
    </xf>
    <xf numFmtId="0" fontId="62" fillId="0" borderId="7" xfId="0" applyFont="1" applyBorder="1"/>
    <xf numFmtId="0" fontId="62" fillId="0" borderId="61" xfId="0" applyFont="1" applyBorder="1"/>
    <xf numFmtId="0" fontId="64" fillId="0" borderId="1" xfId="0" applyFont="1" applyBorder="1" applyAlignment="1">
      <alignment vertical="center"/>
    </xf>
    <xf numFmtId="0" fontId="62" fillId="0" borderId="1" xfId="17" applyFont="1" applyBorder="1" applyAlignment="1">
      <alignment vertical="center" wrapText="1"/>
    </xf>
    <xf numFmtId="0" fontId="62" fillId="0" borderId="1" xfId="0" applyFont="1" applyBorder="1"/>
    <xf numFmtId="0" fontId="62" fillId="0" borderId="57" xfId="0" applyFont="1" applyBorder="1"/>
    <xf numFmtId="0" fontId="62" fillId="0" borderId="58" xfId="0" applyFont="1" applyBorder="1" applyAlignment="1">
      <alignment horizontal="left" vertical="center"/>
    </xf>
    <xf numFmtId="0" fontId="62" fillId="0" borderId="33" xfId="0" applyFont="1" applyBorder="1"/>
    <xf numFmtId="0" fontId="62" fillId="0" borderId="59" xfId="0" applyFont="1" applyBorder="1"/>
    <xf numFmtId="0" fontId="64" fillId="0" borderId="53" xfId="19" applyFont="1" applyBorder="1" applyAlignment="1">
      <alignment horizontal="center" vertical="center" wrapText="1"/>
    </xf>
    <xf numFmtId="0" fontId="64" fillId="0" borderId="54" xfId="20" applyFont="1" applyBorder="1" applyAlignment="1">
      <alignment horizontal="center" vertical="center" wrapText="1"/>
    </xf>
    <xf numFmtId="0" fontId="64" fillId="0" borderId="54" xfId="19" applyFont="1" applyBorder="1" applyAlignment="1">
      <alignment horizontal="center" vertical="center" wrapText="1"/>
    </xf>
    <xf numFmtId="0" fontId="64" fillId="0" borderId="55" xfId="20" applyFont="1" applyBorder="1" applyAlignment="1">
      <alignment horizontal="center" vertical="center"/>
    </xf>
    <xf numFmtId="0" fontId="64" fillId="0" borderId="56" xfId="19" applyFont="1" applyBorder="1" applyAlignment="1">
      <alignment horizontal="center" vertical="center" wrapText="1"/>
    </xf>
    <xf numFmtId="0" fontId="64" fillId="0" borderId="57" xfId="20" applyFont="1" applyBorder="1" applyAlignment="1">
      <alignment horizontal="center" vertical="center"/>
    </xf>
    <xf numFmtId="0" fontId="64" fillId="0" borderId="56" xfId="11" applyFont="1" applyBorder="1" applyAlignment="1">
      <alignment horizontal="center" vertical="center"/>
    </xf>
    <xf numFmtId="0" fontId="64" fillId="0" borderId="57" xfId="11" applyFont="1" applyBorder="1" applyAlignment="1">
      <alignment horizontal="center" vertical="center"/>
    </xf>
    <xf numFmtId="0" fontId="64" fillId="0" borderId="56" xfId="11" applyFont="1" applyBorder="1" applyAlignment="1">
      <alignment horizontal="left" vertical="center"/>
    </xf>
    <xf numFmtId="0" fontId="62" fillId="0" borderId="57" xfId="11" applyFont="1" applyBorder="1" applyAlignment="1">
      <alignment horizontal="center" vertical="center"/>
    </xf>
    <xf numFmtId="0" fontId="64" fillId="0" borderId="58" xfId="11" applyFont="1" applyBorder="1" applyAlignment="1">
      <alignment horizontal="center" vertical="center"/>
    </xf>
    <xf numFmtId="0" fontId="64" fillId="0" borderId="59" xfId="11" applyFont="1" applyBorder="1" applyAlignment="1">
      <alignment horizontal="center" vertical="center"/>
    </xf>
    <xf numFmtId="0" fontId="64" fillId="0" borderId="58" xfId="19" applyFont="1" applyBorder="1" applyAlignment="1">
      <alignment horizontal="center" vertical="center" wrapText="1"/>
    </xf>
    <xf numFmtId="0" fontId="64" fillId="0" borderId="33" xfId="20" applyFont="1" applyBorder="1" applyAlignment="1">
      <alignment horizontal="center" vertical="center" wrapText="1"/>
    </xf>
    <xf numFmtId="0" fontId="64" fillId="0" borderId="33" xfId="20" applyFont="1" applyBorder="1" applyAlignment="1">
      <alignment horizontal="center" vertical="center"/>
    </xf>
    <xf numFmtId="0" fontId="64" fillId="0" borderId="33" xfId="19" applyFont="1" applyBorder="1" applyAlignment="1">
      <alignment horizontal="center" vertical="center" wrapText="1"/>
    </xf>
    <xf numFmtId="0" fontId="64" fillId="0" borderId="59" xfId="20" applyFont="1" applyBorder="1" applyAlignment="1">
      <alignment horizontal="center" vertical="center"/>
    </xf>
    <xf numFmtId="0" fontId="64" fillId="0" borderId="60" xfId="11" applyFont="1" applyBorder="1" applyAlignment="1">
      <alignment horizontal="center" vertical="center"/>
    </xf>
    <xf numFmtId="0" fontId="64" fillId="0" borderId="7" xfId="11" applyFont="1" applyBorder="1" applyAlignment="1">
      <alignment horizontal="center" vertical="center"/>
    </xf>
    <xf numFmtId="0" fontId="64" fillId="0" borderId="61" xfId="11" applyFont="1" applyBorder="1" applyAlignment="1">
      <alignment horizontal="center" vertical="center"/>
    </xf>
    <xf numFmtId="0" fontId="64" fillId="0" borderId="62" xfId="19" applyFont="1" applyBorder="1" applyAlignment="1">
      <alignment horizontal="center" vertical="center"/>
    </xf>
    <xf numFmtId="0" fontId="64" fillId="0" borderId="51" xfId="19" applyFont="1" applyBorder="1" applyAlignment="1">
      <alignment horizontal="center" vertical="center"/>
    </xf>
    <xf numFmtId="0" fontId="64" fillId="0" borderId="63" xfId="19" applyFont="1" applyBorder="1" applyAlignment="1">
      <alignment horizontal="center" vertical="center"/>
    </xf>
    <xf numFmtId="0" fontId="69" fillId="0" borderId="0" xfId="11" applyFont="1" applyAlignment="1">
      <alignment horizontal="center" vertical="center"/>
    </xf>
    <xf numFmtId="0" fontId="70" fillId="0" borderId="0" xfId="0" applyFont="1"/>
    <xf numFmtId="0" fontId="69" fillId="0" borderId="0" xfId="11" applyFont="1" applyAlignment="1">
      <alignment horizontal="center" vertical="center"/>
    </xf>
    <xf numFmtId="0" fontId="69" fillId="0" borderId="0" xfId="11" applyFont="1" applyAlignment="1">
      <alignment vertical="center"/>
    </xf>
    <xf numFmtId="0" fontId="69" fillId="0" borderId="0" xfId="11" applyFont="1" applyAlignment="1">
      <alignment vertical="center" wrapText="1"/>
    </xf>
    <xf numFmtId="0" fontId="69" fillId="0" borderId="0" xfId="11" applyFont="1" applyAlignment="1">
      <alignment vertical="center"/>
    </xf>
    <xf numFmtId="0" fontId="69" fillId="0" borderId="1" xfId="21" applyFont="1" applyFill="1" applyBorder="1" applyAlignment="1">
      <alignment horizontal="center" vertical="center" wrapText="1"/>
    </xf>
    <xf numFmtId="0" fontId="69" fillId="0" borderId="1" xfId="0" applyFont="1" applyFill="1" applyBorder="1" applyAlignment="1">
      <alignment horizontal="center" vertical="center" wrapText="1"/>
    </xf>
    <xf numFmtId="0" fontId="69" fillId="0" borderId="1" xfId="11" applyFont="1" applyBorder="1" applyAlignment="1">
      <alignment vertical="center" wrapText="1"/>
    </xf>
    <xf numFmtId="0" fontId="70" fillId="0" borderId="0" xfId="0" applyFont="1" applyAlignment="1">
      <alignment vertical="center" wrapText="1"/>
    </xf>
    <xf numFmtId="43" fontId="69" fillId="0" borderId="1" xfId="5" applyFont="1" applyBorder="1" applyAlignment="1">
      <alignment vertical="center" wrapText="1"/>
    </xf>
    <xf numFmtId="0" fontId="69" fillId="0" borderId="1" xfId="11" applyFont="1" applyBorder="1" applyAlignment="1">
      <alignment horizontal="center" vertical="center" wrapText="1"/>
    </xf>
    <xf numFmtId="43" fontId="69" fillId="0" borderId="1" xfId="11" applyNumberFormat="1" applyFont="1" applyBorder="1" applyAlignment="1">
      <alignment vertical="center" wrapText="1"/>
    </xf>
    <xf numFmtId="43" fontId="70" fillId="0" borderId="0" xfId="0" applyNumberFormat="1" applyFont="1" applyAlignment="1">
      <alignment vertical="center" wrapText="1"/>
    </xf>
    <xf numFmtId="0" fontId="70" fillId="0" borderId="1" xfId="11" applyFont="1" applyBorder="1" applyAlignment="1">
      <alignment vertical="center" wrapText="1"/>
    </xf>
    <xf numFmtId="43" fontId="70" fillId="0" borderId="1" xfId="11" applyNumberFormat="1" applyFont="1" applyBorder="1" applyAlignment="1">
      <alignment vertical="center" wrapText="1"/>
    </xf>
    <xf numFmtId="0" fontId="69" fillId="0" borderId="33" xfId="11" applyFont="1" applyBorder="1" applyAlignment="1">
      <alignment vertical="center" wrapText="1"/>
    </xf>
    <xf numFmtId="0" fontId="70" fillId="0" borderId="0" xfId="0" applyFont="1" applyAlignment="1"/>
    <xf numFmtId="0" fontId="69" fillId="2" borderId="0" xfId="17" applyFont="1" applyFill="1" applyAlignment="1"/>
    <xf numFmtId="0" fontId="69" fillId="0" borderId="0" xfId="11" applyFont="1" applyAlignment="1">
      <alignment horizontal="center" vertical="center" wrapText="1"/>
    </xf>
    <xf numFmtId="0" fontId="69" fillId="2" borderId="0" xfId="11" applyFont="1" applyFill="1" applyAlignment="1"/>
    <xf numFmtId="0" fontId="70" fillId="0" borderId="0" xfId="17" applyFont="1" applyFill="1" applyAlignment="1"/>
    <xf numFmtId="0" fontId="69" fillId="2" borderId="0" xfId="17" applyFont="1" applyFill="1"/>
    <xf numFmtId="0" fontId="69" fillId="2" borderId="0" xfId="11" applyFont="1" applyFill="1"/>
    <xf numFmtId="166" fontId="70" fillId="0" borderId="0" xfId="4" applyNumberFormat="1" applyFont="1" applyFill="1"/>
    <xf numFmtId="0" fontId="70" fillId="0" borderId="0" xfId="17" applyFont="1" applyFill="1" applyAlignment="1">
      <alignment horizontal="center" vertical="center"/>
    </xf>
    <xf numFmtId="0" fontId="70" fillId="0" borderId="0" xfId="17" applyFont="1" applyFill="1" applyAlignment="1">
      <alignment vertical="center"/>
    </xf>
    <xf numFmtId="0" fontId="71" fillId="2" borderId="0" xfId="17" applyFont="1" applyFill="1" applyAlignment="1"/>
    <xf numFmtId="0" fontId="70" fillId="0" borderId="0" xfId="11" applyFont="1"/>
    <xf numFmtId="0" fontId="71" fillId="0" borderId="0" xfId="0" applyFont="1" applyAlignment="1"/>
    <xf numFmtId="0" fontId="71" fillId="0" borderId="0" xfId="17" applyFont="1" applyFill="1" applyAlignment="1"/>
    <xf numFmtId="0" fontId="72" fillId="0" borderId="0" xfId="11" applyFont="1" applyAlignment="1">
      <alignment horizontal="center" vertical="center"/>
    </xf>
    <xf numFmtId="0" fontId="69" fillId="0" borderId="0" xfId="11" applyFont="1" applyBorder="1" applyAlignment="1">
      <alignment vertical="center"/>
    </xf>
    <xf numFmtId="0" fontId="69" fillId="0" borderId="53" xfId="21" applyFont="1" applyFill="1" applyBorder="1" applyAlignment="1">
      <alignment horizontal="center" vertical="center" wrapText="1"/>
    </xf>
    <xf numFmtId="0" fontId="69" fillId="0" borderId="54" xfId="21" applyFont="1" applyFill="1" applyBorder="1" applyAlignment="1">
      <alignment horizontal="center" vertical="center" wrapText="1"/>
    </xf>
    <xf numFmtId="0" fontId="69" fillId="0" borderId="55" xfId="21" applyFont="1" applyFill="1" applyBorder="1" applyAlignment="1">
      <alignment horizontal="center" vertical="center" wrapText="1"/>
    </xf>
    <xf numFmtId="0" fontId="69" fillId="0" borderId="56" xfId="21" applyFont="1" applyFill="1" applyBorder="1" applyAlignment="1">
      <alignment horizontal="center" vertical="center" wrapText="1"/>
    </xf>
    <xf numFmtId="0" fontId="69" fillId="0" borderId="57" xfId="21" applyFont="1" applyFill="1" applyBorder="1" applyAlignment="1">
      <alignment horizontal="center" vertical="center" wrapText="1"/>
    </xf>
    <xf numFmtId="0" fontId="69" fillId="0" borderId="56" xfId="11" applyFont="1" applyBorder="1" applyAlignment="1">
      <alignment vertical="center" wrapText="1"/>
    </xf>
    <xf numFmtId="0" fontId="69" fillId="0" borderId="57" xfId="11" applyFont="1" applyBorder="1" applyAlignment="1">
      <alignment vertical="center" wrapText="1"/>
    </xf>
    <xf numFmtId="0" fontId="69" fillId="0" borderId="58" xfId="11" applyFont="1" applyBorder="1" applyAlignment="1">
      <alignment vertical="center" wrapText="1"/>
    </xf>
    <xf numFmtId="0" fontId="69" fillId="0" borderId="59" xfId="11" applyFont="1" applyBorder="1" applyAlignment="1">
      <alignment vertical="center" wrapText="1"/>
    </xf>
    <xf numFmtId="0" fontId="69" fillId="0" borderId="58" xfId="21" applyFont="1" applyFill="1" applyBorder="1" applyAlignment="1">
      <alignment horizontal="center" vertical="center" wrapText="1"/>
    </xf>
    <xf numFmtId="0" fontId="69" fillId="0" borderId="33" xfId="21" applyFont="1" applyFill="1" applyBorder="1" applyAlignment="1">
      <alignment horizontal="center" vertical="center" wrapText="1"/>
    </xf>
    <xf numFmtId="0" fontId="69" fillId="0" borderId="33" xfId="0" applyFont="1" applyFill="1" applyBorder="1" applyAlignment="1">
      <alignment horizontal="center" vertical="center" wrapText="1"/>
    </xf>
    <xf numFmtId="0" fontId="69" fillId="0" borderId="59" xfId="21" applyFont="1" applyFill="1" applyBorder="1" applyAlignment="1">
      <alignment horizontal="center" vertical="center" wrapText="1"/>
    </xf>
    <xf numFmtId="0" fontId="69" fillId="0" borderId="60" xfId="11" applyFont="1" applyBorder="1" applyAlignment="1">
      <alignment vertical="center"/>
    </xf>
    <xf numFmtId="0" fontId="69" fillId="0" borderId="7" xfId="11" applyFont="1" applyBorder="1" applyAlignment="1">
      <alignment vertical="center"/>
    </xf>
    <xf numFmtId="0" fontId="69" fillId="0" borderId="7" xfId="11" applyFont="1" applyBorder="1" applyAlignment="1">
      <alignment vertical="center" wrapText="1"/>
    </xf>
    <xf numFmtId="0" fontId="69" fillId="0" borderId="7" xfId="11" applyFont="1" applyBorder="1" applyAlignment="1">
      <alignment horizontal="center" vertical="center"/>
    </xf>
    <xf numFmtId="0" fontId="69" fillId="0" borderId="61" xfId="11" applyFont="1" applyBorder="1" applyAlignment="1">
      <alignment vertical="center"/>
    </xf>
    <xf numFmtId="0" fontId="69" fillId="0" borderId="62" xfId="21" applyFont="1" applyFill="1" applyBorder="1" applyAlignment="1">
      <alignment horizontal="center" vertical="center" wrapText="1"/>
    </xf>
    <xf numFmtId="0" fontId="69" fillId="0" borderId="51" xfId="21" applyFont="1" applyFill="1" applyBorder="1" applyAlignment="1">
      <alignment horizontal="center" vertical="center" wrapText="1"/>
    </xf>
    <xf numFmtId="0" fontId="69" fillId="0" borderId="63" xfId="21" applyFont="1" applyFill="1" applyBorder="1" applyAlignment="1">
      <alignment horizontal="center" vertical="center" wrapText="1"/>
    </xf>
    <xf numFmtId="0" fontId="66" fillId="0" borderId="0" xfId="17" quotePrefix="1" applyFont="1" applyAlignment="1">
      <alignment vertical="center"/>
    </xf>
    <xf numFmtId="166" fontId="62" fillId="0" borderId="0" xfId="4" applyNumberFormat="1" applyFont="1"/>
    <xf numFmtId="0" fontId="62" fillId="0" borderId="0" xfId="4" applyNumberFormat="1" applyFont="1"/>
    <xf numFmtId="0" fontId="63" fillId="0" borderId="0" xfId="11" applyFont="1" applyAlignment="1">
      <alignment vertical="center"/>
    </xf>
    <xf numFmtId="0" fontId="63" fillId="0" borderId="0" xfId="11" applyFont="1" applyAlignment="1">
      <alignment horizontal="center" vertical="center"/>
    </xf>
    <xf numFmtId="0" fontId="63" fillId="0" borderId="0" xfId="11" applyFont="1" applyAlignment="1">
      <alignment vertical="center"/>
    </xf>
    <xf numFmtId="0" fontId="65" fillId="0" borderId="53" xfId="19" applyFont="1" applyFill="1" applyBorder="1" applyAlignment="1">
      <alignment horizontal="center" vertical="center" wrapText="1"/>
    </xf>
    <xf numFmtId="0" fontId="65" fillId="0" borderId="54" xfId="20" applyFont="1" applyFill="1" applyBorder="1" applyAlignment="1">
      <alignment horizontal="center" vertical="center" wrapText="1"/>
    </xf>
    <xf numFmtId="0" fontId="64" fillId="0" borderId="55" xfId="20" applyFont="1" applyFill="1" applyBorder="1" applyAlignment="1">
      <alignment horizontal="center" vertical="center"/>
    </xf>
    <xf numFmtId="0" fontId="63" fillId="16" borderId="45" xfId="0" applyFont="1" applyFill="1" applyBorder="1" applyAlignment="1">
      <alignment horizontal="center" vertical="center"/>
    </xf>
    <xf numFmtId="0" fontId="63" fillId="16" borderId="35" xfId="0" applyFont="1" applyFill="1" applyBorder="1" applyAlignment="1">
      <alignment horizontal="center" vertical="center"/>
    </xf>
    <xf numFmtId="41" fontId="63" fillId="16" borderId="35" xfId="4" applyFont="1" applyFill="1" applyBorder="1" applyAlignment="1">
      <alignment horizontal="center" vertical="center"/>
    </xf>
    <xf numFmtId="166" fontId="63" fillId="0" borderId="2" xfId="4" applyNumberFormat="1" applyFont="1" applyFill="1" applyBorder="1" applyAlignment="1">
      <alignment horizontal="center" vertical="center" wrapText="1"/>
    </xf>
    <xf numFmtId="0" fontId="63" fillId="16" borderId="35" xfId="4" applyNumberFormat="1" applyFont="1" applyFill="1" applyBorder="1" applyAlignment="1">
      <alignment horizontal="center" vertical="center"/>
    </xf>
    <xf numFmtId="166" fontId="63" fillId="16" borderId="35" xfId="4" applyNumberFormat="1" applyFont="1" applyFill="1" applyBorder="1" applyAlignment="1">
      <alignment horizontal="center" vertical="center" wrapText="1"/>
    </xf>
    <xf numFmtId="166" fontId="63" fillId="4" borderId="35" xfId="4" applyNumberFormat="1" applyFont="1" applyFill="1" applyBorder="1" applyAlignment="1">
      <alignment horizontal="center" vertical="center" wrapText="1"/>
    </xf>
    <xf numFmtId="0" fontId="63" fillId="16" borderId="35" xfId="0" applyFont="1" applyFill="1" applyBorder="1" applyAlignment="1">
      <alignment horizontal="right" vertical="center"/>
    </xf>
    <xf numFmtId="166" fontId="63" fillId="16" borderId="35" xfId="4" applyNumberFormat="1" applyFont="1" applyFill="1" applyBorder="1" applyAlignment="1">
      <alignment horizontal="center" vertical="center"/>
    </xf>
    <xf numFmtId="0" fontId="65" fillId="0" borderId="56" xfId="19" applyFont="1" applyFill="1" applyBorder="1" applyAlignment="1">
      <alignment horizontal="center" vertical="center" wrapText="1"/>
    </xf>
    <xf numFmtId="0" fontId="65" fillId="0" borderId="1" xfId="20" applyFont="1" applyFill="1" applyBorder="1" applyAlignment="1">
      <alignment horizontal="center" vertical="center" wrapText="1"/>
    </xf>
    <xf numFmtId="0" fontId="65" fillId="0" borderId="1" xfId="20" applyFont="1" applyFill="1" applyBorder="1" applyAlignment="1">
      <alignment horizontal="center" vertical="center"/>
    </xf>
    <xf numFmtId="0" fontId="64" fillId="0" borderId="57" xfId="20" applyFont="1" applyFill="1" applyBorder="1" applyAlignment="1">
      <alignment horizontal="center" vertical="center"/>
    </xf>
    <xf numFmtId="0" fontId="63" fillId="16" borderId="17" xfId="0" applyFont="1" applyFill="1" applyBorder="1" applyAlignment="1">
      <alignment horizontal="center" vertical="center"/>
    </xf>
    <xf numFmtId="0" fontId="63" fillId="16" borderId="16" xfId="0" applyFont="1" applyFill="1" applyBorder="1" applyAlignment="1">
      <alignment horizontal="center" vertical="center"/>
    </xf>
    <xf numFmtId="41" fontId="63" fillId="16" borderId="16" xfId="4" applyFont="1" applyFill="1" applyBorder="1" applyAlignment="1">
      <alignment horizontal="center" vertical="center"/>
    </xf>
    <xf numFmtId="166" fontId="63" fillId="0" borderId="6" xfId="4" applyNumberFormat="1" applyFont="1" applyFill="1" applyBorder="1" applyAlignment="1">
      <alignment horizontal="center" vertical="center" wrapText="1"/>
    </xf>
    <xf numFmtId="0" fontId="63" fillId="16" borderId="16" xfId="4" applyNumberFormat="1" applyFont="1" applyFill="1" applyBorder="1" applyAlignment="1">
      <alignment horizontal="center" vertical="center"/>
    </xf>
    <xf numFmtId="166" fontId="63" fillId="16" borderId="16" xfId="4" applyNumberFormat="1" applyFont="1" applyFill="1" applyBorder="1" applyAlignment="1">
      <alignment horizontal="center" vertical="center" wrapText="1"/>
    </xf>
    <xf numFmtId="166" fontId="63" fillId="4" borderId="16" xfId="4" applyNumberFormat="1" applyFont="1" applyFill="1" applyBorder="1" applyAlignment="1">
      <alignment horizontal="center" vertical="center" wrapText="1"/>
    </xf>
    <xf numFmtId="0" fontId="63" fillId="16" borderId="16" xfId="0" applyFont="1" applyFill="1" applyBorder="1" applyAlignment="1">
      <alignment horizontal="right" vertical="center"/>
    </xf>
    <xf numFmtId="166" fontId="63" fillId="16" borderId="16" xfId="4" applyNumberFormat="1" applyFont="1" applyFill="1" applyBorder="1" applyAlignment="1">
      <alignment horizontal="center" vertical="center"/>
    </xf>
    <xf numFmtId="0" fontId="65" fillId="0" borderId="58" xfId="19" applyFont="1" applyFill="1" applyBorder="1" applyAlignment="1">
      <alignment horizontal="center" vertical="center" wrapText="1"/>
    </xf>
    <xf numFmtId="0" fontId="65" fillId="0" borderId="33" xfId="20" applyFont="1" applyFill="1" applyBorder="1" applyAlignment="1">
      <alignment horizontal="center" vertical="center" wrapText="1"/>
    </xf>
    <xf numFmtId="0" fontId="65" fillId="0" borderId="33" xfId="20" applyFont="1" applyFill="1" applyBorder="1" applyAlignment="1">
      <alignment horizontal="center" vertical="center"/>
    </xf>
    <xf numFmtId="0" fontId="64" fillId="0" borderId="59" xfId="20" applyFont="1" applyFill="1" applyBorder="1" applyAlignment="1">
      <alignment horizontal="center" vertical="center"/>
    </xf>
    <xf numFmtId="0" fontId="63" fillId="16" borderId="19" xfId="0" applyFont="1" applyFill="1" applyBorder="1" applyAlignment="1">
      <alignment horizontal="center" vertical="center"/>
    </xf>
    <xf numFmtId="0" fontId="63" fillId="16" borderId="18" xfId="0" applyFont="1" applyFill="1" applyBorder="1" applyAlignment="1">
      <alignment horizontal="center" vertical="center"/>
    </xf>
    <xf numFmtId="41" fontId="63" fillId="16" borderId="18" xfId="4" applyFont="1" applyFill="1" applyBorder="1" applyAlignment="1">
      <alignment horizontal="center" vertical="center"/>
    </xf>
    <xf numFmtId="166" fontId="63" fillId="0" borderId="7" xfId="4" applyNumberFormat="1" applyFont="1" applyFill="1" applyBorder="1" applyAlignment="1">
      <alignment horizontal="center" vertical="center" wrapText="1"/>
    </xf>
    <xf numFmtId="0" fontId="63" fillId="16" borderId="18" xfId="4" applyNumberFormat="1" applyFont="1" applyFill="1" applyBorder="1" applyAlignment="1">
      <alignment horizontal="center" vertical="center"/>
    </xf>
    <xf numFmtId="166" fontId="63" fillId="16" borderId="18" xfId="4" applyNumberFormat="1" applyFont="1" applyFill="1" applyBorder="1" applyAlignment="1">
      <alignment horizontal="center" vertical="center" wrapText="1"/>
    </xf>
    <xf numFmtId="166" fontId="63" fillId="4" borderId="18" xfId="4" applyNumberFormat="1" applyFont="1" applyFill="1" applyBorder="1" applyAlignment="1">
      <alignment horizontal="center" vertical="center" wrapText="1"/>
    </xf>
    <xf numFmtId="0" fontId="63" fillId="16" borderId="18" xfId="0" applyFont="1" applyFill="1" applyBorder="1" applyAlignment="1">
      <alignment horizontal="right" vertical="center"/>
    </xf>
    <xf numFmtId="166" fontId="63" fillId="16" borderId="18" xfId="4" applyNumberFormat="1" applyFont="1" applyFill="1" applyBorder="1" applyAlignment="1">
      <alignment horizontal="center" vertical="center"/>
    </xf>
    <xf numFmtId="0" fontId="67" fillId="0" borderId="62" xfId="19" applyFont="1" applyFill="1" applyBorder="1" applyAlignment="1">
      <alignment horizontal="center" vertical="center"/>
    </xf>
    <xf numFmtId="0" fontId="67" fillId="0" borderId="51" xfId="19" applyFont="1" applyFill="1" applyBorder="1" applyAlignment="1">
      <alignment horizontal="center" vertical="center"/>
    </xf>
    <xf numFmtId="0" fontId="67" fillId="0" borderId="51" xfId="20" applyFont="1" applyFill="1" applyBorder="1" applyAlignment="1">
      <alignment horizontal="center" vertical="center"/>
    </xf>
    <xf numFmtId="0" fontId="63" fillId="0" borderId="63" xfId="19" applyFont="1" applyFill="1" applyBorder="1" applyAlignment="1">
      <alignment horizontal="center" vertical="center"/>
    </xf>
    <xf numFmtId="0" fontId="73" fillId="16" borderId="64" xfId="0" applyFont="1" applyFill="1" applyBorder="1"/>
    <xf numFmtId="0" fontId="73" fillId="16" borderId="21" xfId="0" applyFont="1" applyFill="1" applyBorder="1"/>
    <xf numFmtId="166" fontId="73" fillId="16" borderId="21" xfId="4" applyNumberFormat="1" applyFont="1" applyFill="1" applyBorder="1"/>
    <xf numFmtId="0" fontId="73" fillId="16" borderId="21" xfId="4" applyNumberFormat="1" applyFont="1" applyFill="1" applyBorder="1"/>
    <xf numFmtId="166" fontId="73" fillId="4" borderId="21" xfId="4" applyNumberFormat="1" applyFont="1" applyFill="1" applyBorder="1"/>
    <xf numFmtId="0" fontId="73" fillId="16" borderId="21" xfId="0" applyFont="1" applyFill="1" applyBorder="1" applyAlignment="1">
      <alignment horizontal="right"/>
    </xf>
    <xf numFmtId="0" fontId="63" fillId="0" borderId="60" xfId="11" applyFont="1" applyBorder="1" applyAlignment="1">
      <alignment horizontal="center" vertical="center"/>
    </xf>
    <xf numFmtId="0" fontId="63" fillId="0" borderId="7" xfId="11" applyFont="1" applyBorder="1" applyAlignment="1">
      <alignment horizontal="center" vertical="center"/>
    </xf>
    <xf numFmtId="43" fontId="54" fillId="0" borderId="7" xfId="5" applyFont="1" applyBorder="1" applyAlignment="1">
      <alignment horizontal="center" vertical="center"/>
    </xf>
    <xf numFmtId="0" fontId="63" fillId="0" borderId="61" xfId="11" applyFont="1" applyBorder="1" applyAlignment="1">
      <alignment horizontal="center" vertical="center"/>
    </xf>
    <xf numFmtId="0" fontId="63" fillId="0" borderId="56" xfId="11" applyFont="1" applyBorder="1" applyAlignment="1">
      <alignment horizontal="left" vertical="center"/>
    </xf>
    <xf numFmtId="0" fontId="63" fillId="0" borderId="1" xfId="11" applyFont="1" applyBorder="1" applyAlignment="1">
      <alignment horizontal="left" vertical="center"/>
    </xf>
    <xf numFmtId="0" fontId="63" fillId="0" borderId="1" xfId="11" applyFont="1" applyBorder="1" applyAlignment="1">
      <alignment horizontal="center" vertical="center"/>
    </xf>
    <xf numFmtId="43" fontId="54" fillId="0" borderId="1" xfId="5" applyFont="1" applyBorder="1" applyAlignment="1">
      <alignment horizontal="center" vertical="center"/>
    </xf>
    <xf numFmtId="0" fontId="63" fillId="0" borderId="57" xfId="11" applyFont="1" applyBorder="1" applyAlignment="1">
      <alignment horizontal="center" vertical="center"/>
    </xf>
    <xf numFmtId="0" fontId="63" fillId="0" borderId="1" xfId="11" applyFont="1" applyBorder="1" applyAlignment="1">
      <alignment vertical="center"/>
    </xf>
    <xf numFmtId="0" fontId="63" fillId="0" borderId="57" xfId="11" applyFont="1" applyBorder="1" applyAlignment="1">
      <alignment vertical="center"/>
    </xf>
    <xf numFmtId="43" fontId="63" fillId="0" borderId="1" xfId="5" applyFont="1" applyBorder="1" applyAlignment="1">
      <alignment horizontal="center" vertical="center"/>
    </xf>
    <xf numFmtId="43" fontId="62" fillId="0" borderId="0" xfId="0" applyNumberFormat="1" applyFont="1"/>
    <xf numFmtId="0" fontId="54" fillId="0" borderId="1" xfId="11" applyFont="1" applyBorder="1" applyAlignment="1">
      <alignment horizontal="left" vertical="center"/>
    </xf>
    <xf numFmtId="0" fontId="54" fillId="0" borderId="1" xfId="11" applyFont="1" applyBorder="1" applyAlignment="1">
      <alignment horizontal="center" vertical="center"/>
    </xf>
    <xf numFmtId="1" fontId="54" fillId="0" borderId="1" xfId="0" applyNumberFormat="1" applyFont="1" applyFill="1" applyBorder="1" applyAlignment="1">
      <alignment horizontal="center" vertical="center"/>
    </xf>
    <xf numFmtId="0" fontId="63" fillId="16" borderId="0" xfId="0" applyFont="1" applyFill="1" applyAlignment="1">
      <alignment vertical="center"/>
    </xf>
    <xf numFmtId="0" fontId="54" fillId="16" borderId="0" xfId="0" applyFont="1" applyFill="1" applyAlignment="1">
      <alignment vertical="center"/>
    </xf>
    <xf numFmtId="41" fontId="54" fillId="16" borderId="0" xfId="4" applyFont="1" applyFill="1" applyAlignment="1">
      <alignment vertical="center"/>
    </xf>
    <xf numFmtId="41" fontId="54" fillId="0" borderId="36" xfId="4" applyFont="1" applyFill="1" applyBorder="1" applyAlignment="1">
      <alignment vertical="center"/>
    </xf>
    <xf numFmtId="166" fontId="54" fillId="16" borderId="0" xfId="4" applyNumberFormat="1" applyFont="1" applyFill="1" applyAlignment="1">
      <alignment vertical="center"/>
    </xf>
    <xf numFmtId="0" fontId="54" fillId="16" borderId="0" xfId="4" applyNumberFormat="1" applyFont="1" applyFill="1" applyAlignment="1">
      <alignment vertical="center"/>
    </xf>
    <xf numFmtId="166" fontId="54" fillId="0" borderId="36" xfId="4" applyNumberFormat="1" applyFont="1" applyFill="1" applyBorder="1" applyAlignment="1">
      <alignment vertical="center"/>
    </xf>
    <xf numFmtId="166" fontId="54" fillId="4" borderId="36" xfId="4" applyNumberFormat="1" applyFont="1" applyFill="1" applyBorder="1" applyAlignment="1">
      <alignment vertical="center"/>
    </xf>
    <xf numFmtId="0" fontId="62" fillId="0" borderId="0" xfId="0" applyFont="1" applyAlignment="1">
      <alignment horizontal="right"/>
    </xf>
    <xf numFmtId="0" fontId="63" fillId="0" borderId="56" xfId="11" applyFont="1" applyBorder="1" applyAlignment="1">
      <alignment vertical="center"/>
    </xf>
    <xf numFmtId="0" fontId="54" fillId="0" borderId="1" xfId="11" applyFont="1" applyBorder="1" applyAlignment="1">
      <alignment vertical="center"/>
    </xf>
    <xf numFmtId="0" fontId="63" fillId="0" borderId="58" xfId="11" applyFont="1" applyBorder="1" applyAlignment="1">
      <alignment vertical="center"/>
    </xf>
    <xf numFmtId="0" fontId="63" fillId="0" borderId="33" xfId="11" applyFont="1" applyBorder="1" applyAlignment="1">
      <alignment vertical="center"/>
    </xf>
    <xf numFmtId="0" fontId="63" fillId="0" borderId="33" xfId="11" applyFont="1" applyBorder="1" applyAlignment="1">
      <alignment horizontal="center" vertical="center"/>
    </xf>
    <xf numFmtId="43" fontId="54" fillId="0" borderId="33" xfId="5" applyFont="1" applyBorder="1" applyAlignment="1">
      <alignment horizontal="center" vertical="center"/>
    </xf>
    <xf numFmtId="0" fontId="63" fillId="0" borderId="59" xfId="11" applyFont="1" applyBorder="1" applyAlignment="1">
      <alignment vertical="center"/>
    </xf>
    <xf numFmtId="0" fontId="63" fillId="0" borderId="0" xfId="11" applyFont="1" applyBorder="1" applyAlignment="1">
      <alignment vertical="center"/>
    </xf>
    <xf numFmtId="0" fontId="63" fillId="0" borderId="0" xfId="11" applyFont="1" applyBorder="1" applyAlignment="1">
      <alignment horizontal="center" vertical="center"/>
    </xf>
    <xf numFmtId="43" fontId="54" fillId="0" borderId="0" xfId="5" applyFont="1" applyBorder="1" applyAlignment="1">
      <alignment horizontal="center" vertical="center"/>
    </xf>
    <xf numFmtId="166" fontId="62" fillId="0" borderId="0" xfId="4" applyNumberFormat="1" applyFont="1" applyAlignment="1">
      <alignment vertical="center"/>
    </xf>
    <xf numFmtId="0" fontId="62" fillId="0" borderId="0" xfId="4" applyNumberFormat="1" applyFont="1" applyAlignment="1">
      <alignment vertical="center"/>
    </xf>
    <xf numFmtId="0" fontId="61" fillId="0" borderId="0" xfId="0" applyFont="1" applyAlignment="1">
      <alignment horizontal="center" vertical="center"/>
    </xf>
    <xf numFmtId="0" fontId="62" fillId="0" borderId="1" xfId="21" quotePrefix="1" applyFont="1" applyFill="1" applyBorder="1" applyAlignment="1">
      <alignment horizontal="center" vertical="center"/>
    </xf>
    <xf numFmtId="0" fontId="62" fillId="0" borderId="1" xfId="21" applyFont="1" applyFill="1" applyBorder="1" applyAlignment="1">
      <alignment horizontal="center" vertical="center"/>
    </xf>
    <xf numFmtId="0" fontId="62" fillId="0" borderId="1" xfId="21" applyFont="1" applyFill="1" applyBorder="1" applyAlignment="1">
      <alignment horizontal="left" vertical="center"/>
    </xf>
    <xf numFmtId="0" fontId="62" fillId="0" borderId="1" xfId="21" applyFont="1" applyFill="1" applyBorder="1" applyAlignment="1">
      <alignment vertical="center"/>
    </xf>
    <xf numFmtId="0" fontId="64" fillId="0" borderId="0" xfId="11" applyFont="1" applyFill="1" applyAlignment="1">
      <alignment horizontal="center" vertical="center"/>
    </xf>
    <xf numFmtId="0" fontId="64" fillId="0" borderId="16" xfId="11" applyFont="1" applyBorder="1" applyAlignment="1">
      <alignment horizontal="center" vertical="center"/>
    </xf>
    <xf numFmtId="0" fontId="62" fillId="0" borderId="0" xfId="0" applyFont="1" applyAlignment="1">
      <alignment horizontal="center"/>
    </xf>
    <xf numFmtId="41" fontId="62" fillId="0" borderId="0" xfId="4" applyFont="1"/>
    <xf numFmtId="1" fontId="62" fillId="0" borderId="0" xfId="4" applyNumberFormat="1" applyFont="1"/>
    <xf numFmtId="0" fontId="64" fillId="0" borderId="0" xfId="11" applyFont="1" applyFill="1" applyAlignment="1">
      <alignment horizontal="center" vertical="center"/>
    </xf>
    <xf numFmtId="43" fontId="64" fillId="0" borderId="0" xfId="11" applyNumberFormat="1" applyFont="1" applyFill="1" applyAlignment="1">
      <alignment horizontal="center" vertical="center"/>
    </xf>
    <xf numFmtId="0" fontId="64" fillId="0" borderId="0" xfId="11" applyFont="1" applyBorder="1" applyAlignment="1">
      <alignment horizontal="center" vertical="center"/>
    </xf>
    <xf numFmtId="0" fontId="64" fillId="0" borderId="2" xfId="0" applyFont="1" applyFill="1" applyBorder="1" applyAlignment="1">
      <alignment horizontal="center" vertical="center"/>
    </xf>
    <xf numFmtId="0" fontId="64" fillId="0" borderId="2" xfId="0" applyFont="1" applyFill="1" applyBorder="1" applyAlignment="1">
      <alignment horizontal="center" vertical="center" wrapText="1"/>
    </xf>
    <xf numFmtId="41" fontId="64" fillId="0" borderId="2" xfId="4" applyFont="1" applyFill="1" applyBorder="1" applyAlignment="1">
      <alignment horizontal="center" vertical="center" wrapText="1"/>
    </xf>
    <xf numFmtId="166" fontId="64" fillId="0" borderId="2" xfId="4" applyNumberFormat="1" applyFont="1" applyFill="1" applyBorder="1" applyAlignment="1">
      <alignment horizontal="center" vertical="center" wrapText="1"/>
    </xf>
    <xf numFmtId="1" fontId="64" fillId="0" borderId="2" xfId="4" applyNumberFormat="1" applyFont="1" applyFill="1" applyBorder="1" applyAlignment="1">
      <alignment horizontal="center" vertical="center"/>
    </xf>
    <xf numFmtId="166" fontId="64" fillId="0" borderId="2" xfId="4" applyNumberFormat="1" applyFont="1" applyFill="1" applyBorder="1" applyAlignment="1">
      <alignment horizontal="center" vertical="center"/>
    </xf>
    <xf numFmtId="166" fontId="64" fillId="0" borderId="45" xfId="4" applyNumberFormat="1" applyFont="1" applyFill="1" applyBorder="1" applyAlignment="1">
      <alignment horizontal="center" vertical="center" wrapText="1"/>
    </xf>
    <xf numFmtId="166" fontId="64" fillId="0" borderId="0" xfId="4" applyNumberFormat="1" applyFont="1" applyFill="1" applyBorder="1" applyAlignment="1">
      <alignment horizontal="center" vertical="center"/>
    </xf>
    <xf numFmtId="0" fontId="62" fillId="0" borderId="0" xfId="0" applyFont="1" applyFill="1"/>
    <xf numFmtId="0" fontId="64" fillId="0" borderId="1" xfId="18" applyFont="1" applyBorder="1" applyAlignment="1">
      <alignment horizontal="center" vertical="center" wrapText="1"/>
    </xf>
    <xf numFmtId="0" fontId="62" fillId="0" borderId="0" xfId="11" applyFont="1" applyBorder="1" applyAlignment="1">
      <alignment horizontal="center" vertical="center"/>
    </xf>
    <xf numFmtId="0" fontId="64" fillId="0" borderId="6" xfId="0" applyFont="1" applyFill="1" applyBorder="1" applyAlignment="1">
      <alignment horizontal="center" vertical="center"/>
    </xf>
    <xf numFmtId="0" fontId="64" fillId="0" borderId="6" xfId="0" applyFont="1" applyFill="1" applyBorder="1" applyAlignment="1">
      <alignment horizontal="center" vertical="center" wrapText="1"/>
    </xf>
    <xf numFmtId="41" fontId="64" fillId="0" borderId="6" xfId="4" applyFont="1" applyFill="1" applyBorder="1" applyAlignment="1">
      <alignment horizontal="center" vertical="center" wrapText="1"/>
    </xf>
    <xf numFmtId="166" fontId="64" fillId="0" borderId="6" xfId="4" applyNumberFormat="1" applyFont="1" applyFill="1" applyBorder="1" applyAlignment="1">
      <alignment horizontal="center" vertical="center" wrapText="1"/>
    </xf>
    <xf numFmtId="1" fontId="64" fillId="0" borderId="6" xfId="4" applyNumberFormat="1" applyFont="1" applyFill="1" applyBorder="1" applyAlignment="1">
      <alignment horizontal="center" vertical="center"/>
    </xf>
    <xf numFmtId="166" fontId="64" fillId="0" borderId="6" xfId="4" applyNumberFormat="1" applyFont="1" applyFill="1" applyBorder="1" applyAlignment="1">
      <alignment horizontal="center" vertical="center"/>
    </xf>
    <xf numFmtId="166" fontId="64" fillId="0" borderId="17" xfId="4" applyNumberFormat="1" applyFont="1" applyFill="1" applyBorder="1" applyAlignment="1">
      <alignment horizontal="center" vertical="center" wrapText="1"/>
    </xf>
    <xf numFmtId="0" fontId="64" fillId="0" borderId="43" xfId="0" applyFont="1" applyFill="1" applyBorder="1" applyAlignment="1">
      <alignment horizontal="center" vertical="center"/>
    </xf>
    <xf numFmtId="0" fontId="64" fillId="0" borderId="43" xfId="0" applyFont="1" applyFill="1" applyBorder="1" applyAlignment="1">
      <alignment horizontal="center" vertical="center" wrapText="1"/>
    </xf>
    <xf numFmtId="41" fontId="64" fillId="0" borderId="43" xfId="4" applyFont="1" applyFill="1" applyBorder="1" applyAlignment="1">
      <alignment horizontal="center" vertical="center" wrapText="1"/>
    </xf>
    <xf numFmtId="166" fontId="64" fillId="0" borderId="7" xfId="4" applyNumberFormat="1" applyFont="1" applyFill="1" applyBorder="1" applyAlignment="1">
      <alignment horizontal="center" vertical="center" wrapText="1"/>
    </xf>
    <xf numFmtId="166" fontId="64" fillId="0" borderId="43" xfId="4" applyNumberFormat="1" applyFont="1" applyFill="1" applyBorder="1" applyAlignment="1">
      <alignment horizontal="center" vertical="center" wrapText="1"/>
    </xf>
    <xf numFmtId="1" fontId="64" fillId="0" borderId="43" xfId="4" applyNumberFormat="1" applyFont="1" applyFill="1" applyBorder="1" applyAlignment="1">
      <alignment horizontal="center" vertical="center"/>
    </xf>
    <xf numFmtId="166" fontId="64" fillId="0" borderId="43" xfId="4" applyNumberFormat="1" applyFont="1" applyFill="1" applyBorder="1" applyAlignment="1">
      <alignment horizontal="center" vertical="center"/>
    </xf>
    <xf numFmtId="166" fontId="64" fillId="0" borderId="19" xfId="4" applyNumberFormat="1" applyFont="1" applyFill="1" applyBorder="1" applyAlignment="1">
      <alignment horizontal="center" vertical="center" wrapText="1"/>
    </xf>
    <xf numFmtId="0" fontId="64" fillId="0" borderId="46" xfId="0" applyFont="1" applyFill="1" applyBorder="1"/>
    <xf numFmtId="0" fontId="64" fillId="0" borderId="46" xfId="0" applyFont="1" applyFill="1" applyBorder="1" applyAlignment="1">
      <alignment wrapText="1"/>
    </xf>
    <xf numFmtId="166" fontId="64" fillId="0" borderId="46" xfId="4" applyNumberFormat="1" applyFont="1" applyFill="1" applyBorder="1"/>
    <xf numFmtId="1" fontId="64" fillId="0" borderId="46" xfId="4" applyNumberFormat="1" applyFont="1" applyFill="1" applyBorder="1"/>
    <xf numFmtId="0" fontId="64" fillId="0" borderId="0" xfId="0" applyFont="1" applyFill="1"/>
    <xf numFmtId="0" fontId="64" fillId="0" borderId="1" xfId="11" applyFont="1" applyFill="1" applyBorder="1" applyAlignment="1">
      <alignment horizontal="center" vertical="center"/>
    </xf>
    <xf numFmtId="0" fontId="62" fillId="0" borderId="6" xfId="0" applyFont="1" applyFill="1" applyBorder="1"/>
    <xf numFmtId="41" fontId="62" fillId="0" borderId="6" xfId="4" applyFont="1" applyFill="1" applyBorder="1"/>
    <xf numFmtId="166" fontId="62" fillId="0" borderId="6" xfId="4" applyNumberFormat="1" applyFont="1" applyFill="1" applyBorder="1"/>
    <xf numFmtId="1" fontId="62" fillId="0" borderId="6" xfId="4" applyNumberFormat="1" applyFont="1" applyFill="1" applyBorder="1"/>
    <xf numFmtId="0" fontId="64" fillId="0" borderId="1" xfId="11" applyFont="1" applyFill="1" applyBorder="1" applyAlignment="1">
      <alignment horizontal="left" vertical="center"/>
    </xf>
    <xf numFmtId="43" fontId="64" fillId="0" borderId="1" xfId="15" applyFont="1" applyFill="1" applyBorder="1" applyAlignment="1">
      <alignment horizontal="center" vertical="center"/>
    </xf>
    <xf numFmtId="0" fontId="64" fillId="0" borderId="1" xfId="11" applyFont="1" applyFill="1" applyBorder="1" applyAlignment="1">
      <alignment vertical="center"/>
    </xf>
    <xf numFmtId="0" fontId="62" fillId="0" borderId="1" xfId="11" applyFont="1" applyFill="1" applyBorder="1" applyAlignment="1">
      <alignment horizontal="left" vertical="center"/>
    </xf>
    <xf numFmtId="0" fontId="64" fillId="0" borderId="0" xfId="0" applyFont="1" applyFill="1" applyAlignment="1">
      <alignment horizontal="center" vertical="center"/>
    </xf>
    <xf numFmtId="41" fontId="62" fillId="0" borderId="0" xfId="0" applyNumberFormat="1" applyFont="1" applyFill="1"/>
    <xf numFmtId="166" fontId="62" fillId="0" borderId="0" xfId="0" applyNumberFormat="1" applyFont="1" applyFill="1" applyAlignment="1">
      <alignment vertical="center"/>
    </xf>
    <xf numFmtId="0" fontId="62" fillId="0" borderId="1" xfId="11" applyFont="1" applyFill="1" applyBorder="1" applyAlignment="1">
      <alignment horizontal="center" vertical="center"/>
    </xf>
    <xf numFmtId="43" fontId="62" fillId="0" borderId="1" xfId="15" applyFont="1" applyFill="1" applyBorder="1" applyAlignment="1">
      <alignment horizontal="center" vertical="center"/>
    </xf>
    <xf numFmtId="0" fontId="64" fillId="0" borderId="6" xfId="0" applyFont="1" applyFill="1" applyBorder="1" applyAlignment="1">
      <alignment vertical="center"/>
    </xf>
    <xf numFmtId="0" fontId="62" fillId="0" borderId="6" xfId="0" applyFont="1" applyFill="1" applyBorder="1" applyAlignment="1">
      <alignment vertical="center"/>
    </xf>
    <xf numFmtId="0" fontId="62" fillId="0" borderId="6" xfId="0" applyFont="1" applyFill="1" applyBorder="1" applyAlignment="1">
      <alignment vertical="center" wrapText="1"/>
    </xf>
    <xf numFmtId="41" fontId="62" fillId="0" borderId="6" xfId="4" applyFont="1" applyFill="1" applyBorder="1" applyAlignment="1">
      <alignment vertical="center"/>
    </xf>
    <xf numFmtId="41" fontId="62" fillId="0" borderId="36" xfId="4" applyFont="1" applyFill="1" applyBorder="1" applyAlignment="1">
      <alignment vertical="center"/>
    </xf>
    <xf numFmtId="166" fontId="62" fillId="0" borderId="6" xfId="4" applyNumberFormat="1" applyFont="1" applyFill="1" applyBorder="1" applyAlignment="1">
      <alignment vertical="center"/>
    </xf>
    <xf numFmtId="166" fontId="62" fillId="0" borderId="36" xfId="4" applyNumberFormat="1" applyFont="1" applyFill="1" applyBorder="1" applyAlignment="1">
      <alignment vertical="center"/>
    </xf>
    <xf numFmtId="1" fontId="64" fillId="0" borderId="6" xfId="4" applyNumberFormat="1" applyFont="1" applyFill="1" applyBorder="1" applyAlignment="1">
      <alignment vertical="center"/>
    </xf>
    <xf numFmtId="166" fontId="62" fillId="0" borderId="0" xfId="4" applyNumberFormat="1" applyFont="1" applyFill="1" applyAlignment="1">
      <alignment vertical="center"/>
    </xf>
    <xf numFmtId="0" fontId="62" fillId="0" borderId="1" xfId="11" quotePrefix="1" applyFont="1" applyFill="1" applyBorder="1" applyAlignment="1">
      <alignment horizontal="left" vertical="center"/>
    </xf>
    <xf numFmtId="166" fontId="64" fillId="0" borderId="0" xfId="4" applyNumberFormat="1" applyFont="1" applyFill="1" applyAlignment="1">
      <alignment vertical="center"/>
    </xf>
    <xf numFmtId="166" fontId="64" fillId="0" borderId="0" xfId="0" applyNumberFormat="1" applyFont="1" applyFill="1" applyAlignment="1">
      <alignment vertical="center"/>
    </xf>
    <xf numFmtId="166" fontId="62" fillId="0" borderId="0" xfId="0" applyNumberFormat="1" applyFont="1" applyFill="1"/>
    <xf numFmtId="0" fontId="64" fillId="0" borderId="1" xfId="11" applyFont="1" applyFill="1" applyBorder="1" applyAlignment="1">
      <alignment horizontal="left" vertical="center" wrapText="1"/>
    </xf>
    <xf numFmtId="0" fontId="62" fillId="0" borderId="6" xfId="0" applyFont="1" applyFill="1" applyBorder="1" applyAlignment="1">
      <alignment horizontal="center"/>
    </xf>
    <xf numFmtId="0" fontId="64" fillId="0" borderId="7" xfId="11" applyFont="1" applyFill="1" applyBorder="1" applyAlignment="1">
      <alignment horizontal="center" vertical="center"/>
    </xf>
    <xf numFmtId="0" fontId="62" fillId="0" borderId="20" xfId="11" applyFont="1" applyBorder="1" applyAlignment="1">
      <alignment horizontal="center" vertical="center"/>
    </xf>
    <xf numFmtId="0" fontId="64" fillId="0" borderId="33" xfId="11" applyFont="1" applyFill="1" applyBorder="1" applyAlignment="1">
      <alignment horizontal="center" vertical="center"/>
    </xf>
    <xf numFmtId="0" fontId="62" fillId="0" borderId="1" xfId="11" quotePrefix="1" applyFont="1" applyFill="1" applyBorder="1" applyAlignment="1">
      <alignment horizontal="center" vertical="center"/>
    </xf>
    <xf numFmtId="0" fontId="62" fillId="0" borderId="1" xfId="11" applyFont="1" applyFill="1" applyBorder="1" applyAlignment="1">
      <alignment horizontal="left" vertical="center" wrapText="1"/>
    </xf>
    <xf numFmtId="0" fontId="62" fillId="0" borderId="1" xfId="11" applyFont="1" applyFill="1" applyBorder="1" applyAlignment="1">
      <alignment vertical="center"/>
    </xf>
    <xf numFmtId="43" fontId="64" fillId="0" borderId="33" xfId="15" applyFont="1" applyFill="1" applyBorder="1" applyAlignment="1">
      <alignment horizontal="center" vertical="center"/>
    </xf>
    <xf numFmtId="41" fontId="62" fillId="0" borderId="7" xfId="4" applyFont="1" applyFill="1" applyBorder="1"/>
    <xf numFmtId="0" fontId="62" fillId="0" borderId="7" xfId="0" applyFont="1" applyFill="1" applyBorder="1"/>
    <xf numFmtId="166" fontId="62" fillId="0" borderId="7" xfId="4" applyNumberFormat="1" applyFont="1" applyFill="1" applyBorder="1"/>
    <xf numFmtId="1" fontId="62" fillId="0" borderId="7" xfId="4" applyNumberFormat="1" applyFont="1" applyFill="1" applyBorder="1"/>
    <xf numFmtId="0" fontId="64" fillId="0" borderId="0" xfId="11" applyFont="1" applyFill="1" applyBorder="1" applyAlignment="1">
      <alignment horizontal="center" vertical="center"/>
    </xf>
    <xf numFmtId="43" fontId="64" fillId="0" borderId="0" xfId="15" applyFont="1" applyFill="1" applyBorder="1" applyAlignment="1">
      <alignment horizontal="center" vertical="center"/>
    </xf>
    <xf numFmtId="0" fontId="62" fillId="0" borderId="1" xfId="2" applyFont="1" applyFill="1" applyBorder="1" applyAlignment="1">
      <alignment horizontal="left" vertical="center" wrapText="1"/>
    </xf>
    <xf numFmtId="0" fontId="62" fillId="0" borderId="1" xfId="0" applyFont="1" applyBorder="1" applyAlignment="1">
      <alignment horizontal="left" vertical="center"/>
    </xf>
    <xf numFmtId="41" fontId="62" fillId="0" borderId="1" xfId="3" applyFont="1" applyFill="1" applyBorder="1" applyAlignment="1">
      <alignment horizontal="left" vertical="center" wrapText="1"/>
    </xf>
    <xf numFmtId="0" fontId="64" fillId="0" borderId="0" xfId="2" applyFont="1" applyFill="1" applyAlignment="1"/>
    <xf numFmtId="0" fontId="64" fillId="0" borderId="0" xfId="11" applyFont="1" applyFill="1" applyAlignment="1">
      <alignment vertical="center"/>
    </xf>
    <xf numFmtId="0" fontId="64" fillId="0" borderId="0" xfId="2" applyFont="1" applyFill="1" applyAlignment="1">
      <alignment horizontal="center"/>
    </xf>
    <xf numFmtId="0" fontId="64" fillId="0" borderId="0" xfId="11" applyFont="1" applyFill="1"/>
    <xf numFmtId="0" fontId="62" fillId="0" borderId="0" xfId="0" applyFont="1" applyFill="1" applyAlignment="1"/>
    <xf numFmtId="0" fontId="62" fillId="0" borderId="0" xfId="2" applyFont="1" applyFill="1" applyAlignment="1"/>
    <xf numFmtId="0" fontId="64" fillId="0" borderId="0" xfId="2" applyFont="1" applyFill="1"/>
    <xf numFmtId="0" fontId="66" fillId="0" borderId="0" xfId="2" applyFont="1" applyFill="1" applyAlignment="1"/>
    <xf numFmtId="166" fontId="62" fillId="0" borderId="0" xfId="4" applyNumberFormat="1" applyFont="1" applyFill="1"/>
    <xf numFmtId="0" fontId="62" fillId="0" borderId="0" xfId="2" applyFont="1" applyFill="1" applyAlignment="1">
      <alignment horizontal="center" vertical="center"/>
    </xf>
    <xf numFmtId="0" fontId="62" fillId="0" borderId="0" xfId="2" applyFont="1" applyFill="1" applyAlignment="1">
      <alignment vertical="center"/>
    </xf>
    <xf numFmtId="0" fontId="66" fillId="0" borderId="0" xfId="0" applyFont="1" applyFill="1" applyAlignment="1"/>
    <xf numFmtId="0" fontId="61" fillId="0" borderId="0" xfId="11" applyFont="1" applyFill="1" applyAlignment="1">
      <alignment horizontal="center" vertical="center"/>
    </xf>
    <xf numFmtId="0" fontId="64" fillId="0" borderId="0" xfId="11" applyFont="1" applyFill="1" applyBorder="1" applyAlignment="1">
      <alignment vertical="center"/>
    </xf>
    <xf numFmtId="0" fontId="64" fillId="0" borderId="53" xfId="18" applyFont="1" applyBorder="1" applyAlignment="1">
      <alignment horizontal="center" vertical="center" wrapText="1"/>
    </xf>
    <xf numFmtId="0" fontId="64" fillId="0" borderId="54" xfId="18" applyFont="1" applyBorder="1" applyAlignment="1">
      <alignment horizontal="center" vertical="center" wrapText="1"/>
    </xf>
    <xf numFmtId="0" fontId="64" fillId="0" borderId="55" xfId="18" applyFont="1" applyBorder="1" applyAlignment="1">
      <alignment horizontal="center" vertical="center" wrapText="1"/>
    </xf>
    <xf numFmtId="0" fontId="64" fillId="0" borderId="56" xfId="18" applyFont="1" applyBorder="1" applyAlignment="1">
      <alignment horizontal="center" vertical="center" wrapText="1"/>
    </xf>
    <xf numFmtId="0" fontId="64" fillId="0" borderId="57" xfId="18" applyFont="1" applyBorder="1" applyAlignment="1">
      <alignment horizontal="center" vertical="center" wrapText="1"/>
    </xf>
    <xf numFmtId="0" fontId="64" fillId="0" borderId="56" xfId="11" applyFont="1" applyFill="1" applyBorder="1" applyAlignment="1">
      <alignment horizontal="center" vertical="center"/>
    </xf>
    <xf numFmtId="0" fontId="64" fillId="0" borderId="57" xfId="11" applyFont="1" applyFill="1" applyBorder="1" applyAlignment="1">
      <alignment horizontal="center" vertical="center"/>
    </xf>
    <xf numFmtId="0" fontId="64" fillId="0" borderId="56" xfId="11" applyFont="1" applyFill="1" applyBorder="1" applyAlignment="1">
      <alignment horizontal="left" vertical="center"/>
    </xf>
    <xf numFmtId="0" fontId="62" fillId="0" borderId="57" xfId="11" applyFont="1" applyFill="1" applyBorder="1" applyAlignment="1">
      <alignment horizontal="center" vertical="center"/>
    </xf>
    <xf numFmtId="0" fontId="64" fillId="0" borderId="58" xfId="11" applyFont="1" applyFill="1" applyBorder="1" applyAlignment="1">
      <alignment horizontal="center" vertical="center"/>
    </xf>
    <xf numFmtId="0" fontId="64" fillId="0" borderId="59" xfId="11" applyFont="1" applyFill="1" applyBorder="1" applyAlignment="1">
      <alignment horizontal="center" vertical="center"/>
    </xf>
    <xf numFmtId="0" fontId="64" fillId="0" borderId="58" xfId="18" applyFont="1" applyBorder="1" applyAlignment="1">
      <alignment horizontal="center" vertical="center" wrapText="1"/>
    </xf>
    <xf numFmtId="0" fontId="64" fillId="0" borderId="33" xfId="18" applyFont="1" applyBorder="1" applyAlignment="1">
      <alignment horizontal="center" vertical="center" wrapText="1"/>
    </xf>
    <xf numFmtId="0" fontId="64" fillId="0" borderId="59" xfId="18" applyFont="1" applyBorder="1" applyAlignment="1">
      <alignment horizontal="center" vertical="center" wrapText="1"/>
    </xf>
    <xf numFmtId="0" fontId="64" fillId="0" borderId="60" xfId="11" applyFont="1" applyFill="1" applyBorder="1" applyAlignment="1">
      <alignment horizontal="center" vertical="center"/>
    </xf>
    <xf numFmtId="0" fontId="64" fillId="0" borderId="61" xfId="11" applyFont="1" applyFill="1" applyBorder="1" applyAlignment="1">
      <alignment horizontal="center" vertical="center"/>
    </xf>
    <xf numFmtId="0" fontId="64" fillId="0" borderId="62" xfId="18" applyFont="1" applyBorder="1" applyAlignment="1">
      <alignment horizontal="center" vertical="center" wrapText="1"/>
    </xf>
    <xf numFmtId="0" fontId="64" fillId="0" borderId="51" xfId="18" applyFont="1" applyBorder="1" applyAlignment="1">
      <alignment horizontal="center" vertical="center" wrapText="1"/>
    </xf>
    <xf numFmtId="0" fontId="64" fillId="0" borderId="63" xfId="18" applyFont="1" applyBorder="1" applyAlignment="1">
      <alignment horizontal="center" vertical="center" wrapText="1"/>
    </xf>
  </cellXfs>
  <cellStyles count="38">
    <cellStyle name="40% - Accent6 2" xfId="9" xr:uid="{00000000-0005-0000-0000-000000000000}"/>
    <cellStyle name="Comma" xfId="5" builtinId="3"/>
    <cellStyle name="Comma [0]" xfId="4" builtinId="6"/>
    <cellStyle name="Comma [0] 10" xfId="8" xr:uid="{00000000-0005-0000-0000-000003000000}"/>
    <cellStyle name="Comma [0] 17" xfId="6" xr:uid="{00000000-0005-0000-0000-000004000000}"/>
    <cellStyle name="Comma [0] 2" xfId="3" xr:uid="{00000000-0005-0000-0000-000005000000}"/>
    <cellStyle name="Comma [0] 3 5" xfId="37" xr:uid="{00000000-0005-0000-0000-000006000000}"/>
    <cellStyle name="Comma 10" xfId="13" xr:uid="{00000000-0005-0000-0000-000007000000}"/>
    <cellStyle name="Comma 16" xfId="7" xr:uid="{00000000-0005-0000-0000-000008000000}"/>
    <cellStyle name="Comma 5" xfId="15" xr:uid="{00000000-0005-0000-0000-000009000000}"/>
    <cellStyle name="Comma 8" xfId="16" xr:uid="{00000000-0005-0000-0000-00000A000000}"/>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Normal" xfId="0" builtinId="0"/>
    <cellStyle name="Normal 2" xfId="2" xr:uid="{00000000-0005-0000-0000-000018000000}"/>
    <cellStyle name="Normal 2 2" xfId="17" xr:uid="{00000000-0005-0000-0000-000019000000}"/>
    <cellStyle name="Normal 2 2 17" xfId="20" xr:uid="{00000000-0005-0000-0000-00001A000000}"/>
    <cellStyle name="Normal 2 2 4" xfId="35" xr:uid="{00000000-0005-0000-0000-00001B000000}"/>
    <cellStyle name="Normal 2 4" xfId="36" xr:uid="{00000000-0005-0000-0000-00001C000000}"/>
    <cellStyle name="Normal 3" xfId="10" xr:uid="{00000000-0005-0000-0000-00001D000000}"/>
    <cellStyle name="Normal 4" xfId="1" xr:uid="{00000000-0005-0000-0000-00001E000000}"/>
    <cellStyle name="Normal 4 17" xfId="19" xr:uid="{00000000-0005-0000-0000-00001F000000}"/>
    <cellStyle name="Normal 5" xfId="11" xr:uid="{00000000-0005-0000-0000-000020000000}"/>
    <cellStyle name="Normal 5 10" xfId="21" xr:uid="{00000000-0005-0000-0000-000021000000}"/>
    <cellStyle name="Normal 5 11" xfId="18" xr:uid="{00000000-0005-0000-0000-000022000000}"/>
    <cellStyle name="Normal 5 9" xfId="22" xr:uid="{00000000-0005-0000-0000-000023000000}"/>
    <cellStyle name="Normal 6" xfId="12" xr:uid="{00000000-0005-0000-0000-000024000000}"/>
    <cellStyle name="Normal_Sheet1" xfId="14" xr:uid="{00000000-0005-0000-0000-000025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9" Type="http://schemas.openxmlformats.org/officeDocument/2006/relationships/externalLink" Target="externalLinks/externalLink17.xml"/><Relationship Id="rId21" Type="http://schemas.openxmlformats.org/officeDocument/2006/relationships/worksheet" Target="worksheets/sheet21.xml"/><Relationship Id="rId34" Type="http://schemas.openxmlformats.org/officeDocument/2006/relationships/externalLink" Target="externalLinks/externalLink12.xml"/><Relationship Id="rId42" Type="http://schemas.openxmlformats.org/officeDocument/2006/relationships/externalLink" Target="externalLinks/externalLink20.xml"/><Relationship Id="rId47" Type="http://schemas.openxmlformats.org/officeDocument/2006/relationships/externalLink" Target="externalLinks/externalLink25.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7.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externalLink" Target="externalLinks/externalLink10.xml"/><Relationship Id="rId37" Type="http://schemas.openxmlformats.org/officeDocument/2006/relationships/externalLink" Target="externalLinks/externalLink15.xml"/><Relationship Id="rId40" Type="http://schemas.openxmlformats.org/officeDocument/2006/relationships/externalLink" Target="externalLinks/externalLink18.xml"/><Relationship Id="rId45" Type="http://schemas.openxmlformats.org/officeDocument/2006/relationships/externalLink" Target="externalLinks/externalLink2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externalLink" Target="externalLinks/externalLink14.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9.xml"/><Relationship Id="rId44" Type="http://schemas.openxmlformats.org/officeDocument/2006/relationships/externalLink" Target="externalLinks/externalLink22.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externalLink" Target="externalLinks/externalLink8.xml"/><Relationship Id="rId35" Type="http://schemas.openxmlformats.org/officeDocument/2006/relationships/externalLink" Target="externalLinks/externalLink13.xml"/><Relationship Id="rId43" Type="http://schemas.openxmlformats.org/officeDocument/2006/relationships/externalLink" Target="externalLinks/externalLink21.xml"/><Relationship Id="rId48" Type="http://schemas.openxmlformats.org/officeDocument/2006/relationships/externalLink" Target="externalLinks/externalLink26.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externalLink" Target="externalLinks/externalLink11.xml"/><Relationship Id="rId38" Type="http://schemas.openxmlformats.org/officeDocument/2006/relationships/externalLink" Target="externalLinks/externalLink16.xml"/><Relationship Id="rId46" Type="http://schemas.openxmlformats.org/officeDocument/2006/relationships/externalLink" Target="externalLinks/externalLink24.xml"/><Relationship Id="rId20" Type="http://schemas.openxmlformats.org/officeDocument/2006/relationships/worksheet" Target="worksheets/sheet20.xml"/><Relationship Id="rId41" Type="http://schemas.openxmlformats.org/officeDocument/2006/relationships/externalLink" Target="externalLinks/externalLink19.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4.jpeg"/></Relationships>
</file>

<file path=xl/drawings/_rels/drawing8.xml.rels><?xml version="1.0" encoding="UTF-8" standalone="yes"?>
<Relationships xmlns="http://schemas.openxmlformats.org/package/2006/relationships"><Relationship Id="rId1" Type="http://schemas.openxmlformats.org/officeDocument/2006/relationships/image" Target="../media/image4.jpeg"/></Relationships>
</file>

<file path=xl/drawings/_rels/drawing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154778</xdr:colOff>
      <xdr:row>1</xdr:row>
      <xdr:rowOff>166688</xdr:rowOff>
    </xdr:from>
    <xdr:to>
      <xdr:col>2</xdr:col>
      <xdr:colOff>475298</xdr:colOff>
      <xdr:row>2</xdr:row>
      <xdr:rowOff>762</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459578" y="357188"/>
          <a:ext cx="749145" cy="245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414619</xdr:colOff>
      <xdr:row>0</xdr:row>
      <xdr:rowOff>95250</xdr:rowOff>
    </xdr:from>
    <xdr:to>
      <xdr:col>2</xdr:col>
      <xdr:colOff>523875</xdr:colOff>
      <xdr:row>3</xdr:row>
      <xdr:rowOff>147637</xdr:rowOff>
    </xdr:to>
    <xdr:pic>
      <xdr:nvPicPr>
        <xdr:cNvPr id="2" name="Picture 1">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414619" y="95250"/>
          <a:ext cx="597412" cy="7191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71436</xdr:colOff>
      <xdr:row>0</xdr:row>
      <xdr:rowOff>214313</xdr:rowOff>
    </xdr:from>
    <xdr:to>
      <xdr:col>1</xdr:col>
      <xdr:colOff>785813</xdr:colOff>
      <xdr:row>3</xdr:row>
      <xdr:rowOff>27782</xdr:rowOff>
    </xdr:to>
    <xdr:pic>
      <xdr:nvPicPr>
        <xdr:cNvPr id="2" name="Picture 1">
          <a:extLst>
            <a:ext uri="{FF2B5EF4-FFF2-40B4-BE49-F238E27FC236}">
              <a16:creationId xmlns:a16="http://schemas.microsoft.com/office/drawing/2014/main" id="{B0382468-7A28-3347-BAC8-9954CFB74589}"/>
            </a:ext>
          </a:extLst>
        </xdr:cNvPr>
        <xdr:cNvPicPr>
          <a:picLocks noChangeAspect="1"/>
        </xdr:cNvPicPr>
      </xdr:nvPicPr>
      <xdr:blipFill>
        <a:blip xmlns:r="http://schemas.openxmlformats.org/officeDocument/2006/relationships" r:embed="rId1"/>
        <a:stretch>
          <a:fillRect/>
        </a:stretch>
      </xdr:blipFill>
      <xdr:spPr>
        <a:xfrm>
          <a:off x="769936" y="214313"/>
          <a:ext cx="714377" cy="76279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35269</xdr:colOff>
      <xdr:row>0</xdr:row>
      <xdr:rowOff>111744</xdr:rowOff>
    </xdr:from>
    <xdr:to>
      <xdr:col>2</xdr:col>
      <xdr:colOff>705304</xdr:colOff>
      <xdr:row>3</xdr:row>
      <xdr:rowOff>164131</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596048" y="111744"/>
          <a:ext cx="670035" cy="8605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414619</xdr:colOff>
      <xdr:row>0</xdr:row>
      <xdr:rowOff>95250</xdr:rowOff>
    </xdr:from>
    <xdr:to>
      <xdr:col>2</xdr:col>
      <xdr:colOff>523875</xdr:colOff>
      <xdr:row>3</xdr:row>
      <xdr:rowOff>147637</xdr:rowOff>
    </xdr:to>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1087719" y="95250"/>
          <a:ext cx="668056" cy="7254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332051</xdr:colOff>
      <xdr:row>0</xdr:row>
      <xdr:rowOff>211668</xdr:rowOff>
    </xdr:from>
    <xdr:to>
      <xdr:col>2</xdr:col>
      <xdr:colOff>370417</xdr:colOff>
      <xdr:row>3</xdr:row>
      <xdr:rowOff>162983</xdr:rowOff>
    </xdr:to>
    <xdr:pic>
      <xdr:nvPicPr>
        <xdr:cNvPr id="2" name="Picture 1">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332051" y="211668"/>
          <a:ext cx="546366" cy="6286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332051</xdr:colOff>
      <xdr:row>0</xdr:row>
      <xdr:rowOff>211668</xdr:rowOff>
    </xdr:from>
    <xdr:to>
      <xdr:col>2</xdr:col>
      <xdr:colOff>370417</xdr:colOff>
      <xdr:row>3</xdr:row>
      <xdr:rowOff>162983</xdr:rowOff>
    </xdr:to>
    <xdr:pic>
      <xdr:nvPicPr>
        <xdr:cNvPr id="2" name="Picture 1">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1005151" y="211668"/>
          <a:ext cx="609866" cy="675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332051</xdr:colOff>
      <xdr:row>0</xdr:row>
      <xdr:rowOff>211668</xdr:rowOff>
    </xdr:from>
    <xdr:to>
      <xdr:col>2</xdr:col>
      <xdr:colOff>370417</xdr:colOff>
      <xdr:row>3</xdr:row>
      <xdr:rowOff>162983</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1005151" y="211668"/>
          <a:ext cx="609866" cy="675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72043</xdr:colOff>
      <xdr:row>0</xdr:row>
      <xdr:rowOff>269875</xdr:rowOff>
    </xdr:from>
    <xdr:to>
      <xdr:col>1</xdr:col>
      <xdr:colOff>734218</xdr:colOff>
      <xdr:row>3</xdr:row>
      <xdr:rowOff>142082</xdr:rowOff>
    </xdr:to>
    <xdr:pic>
      <xdr:nvPicPr>
        <xdr:cNvPr id="2" name="Picture 1">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611793" y="269875"/>
          <a:ext cx="662175" cy="68183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62440</xdr:colOff>
      <xdr:row>0</xdr:row>
      <xdr:rowOff>309564</xdr:rowOff>
    </xdr:from>
    <xdr:to>
      <xdr:col>1</xdr:col>
      <xdr:colOff>642938</xdr:colOff>
      <xdr:row>4</xdr:row>
      <xdr:rowOff>10585</xdr:rowOff>
    </xdr:to>
    <xdr:pic>
      <xdr:nvPicPr>
        <xdr:cNvPr id="2" name="Picture 1">
          <a:extLst>
            <a:ext uri="{FF2B5EF4-FFF2-40B4-BE49-F238E27FC236}">
              <a16:creationId xmlns:a16="http://schemas.microsoft.com/office/drawing/2014/main" id="{5124B793-F230-A54C-8702-1D6772E2816C}"/>
            </a:ext>
          </a:extLst>
        </xdr:cNvPr>
        <xdr:cNvPicPr>
          <a:picLocks noChangeAspect="1" noChangeArrowheads="1"/>
        </xdr:cNvPicPr>
      </xdr:nvPicPr>
      <xdr:blipFill>
        <a:blip xmlns:r="http://schemas.openxmlformats.org/officeDocument/2006/relationships" r:embed="rId1" cstate="print">
          <a:grayscl/>
          <a:extLst>
            <a:ext uri="{28A0092B-C50C-407E-A947-70E740481C1C}">
              <a14:useLocalDpi xmlns:a14="http://schemas.microsoft.com/office/drawing/2010/main" val="0"/>
            </a:ext>
          </a:extLst>
        </a:blip>
        <a:srcRect/>
        <a:stretch>
          <a:fillRect/>
        </a:stretch>
      </xdr:blipFill>
      <xdr:spPr bwMode="auto">
        <a:xfrm>
          <a:off x="608540" y="309564"/>
          <a:ext cx="580498" cy="6916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59526</xdr:colOff>
      <xdr:row>0</xdr:row>
      <xdr:rowOff>99218</xdr:rowOff>
    </xdr:from>
    <xdr:to>
      <xdr:col>1</xdr:col>
      <xdr:colOff>864268</xdr:colOff>
      <xdr:row>2</xdr:row>
      <xdr:rowOff>310368</xdr:rowOff>
    </xdr:to>
    <xdr:pic>
      <xdr:nvPicPr>
        <xdr:cNvPr id="2" name="Picture 1">
          <a:extLst>
            <a:ext uri="{FF2B5EF4-FFF2-40B4-BE49-F238E27FC236}">
              <a16:creationId xmlns:a16="http://schemas.microsoft.com/office/drawing/2014/main" id="{B4467B88-8341-3640-B59F-6697BAA1C472}"/>
            </a:ext>
          </a:extLst>
        </xdr:cNvPr>
        <xdr:cNvPicPr>
          <a:picLocks noChangeAspect="1"/>
        </xdr:cNvPicPr>
      </xdr:nvPicPr>
      <xdr:blipFill>
        <a:blip xmlns:r="http://schemas.openxmlformats.org/officeDocument/2006/relationships" r:embed="rId1"/>
        <a:stretch>
          <a:fillRect/>
        </a:stretch>
      </xdr:blipFill>
      <xdr:spPr>
        <a:xfrm>
          <a:off x="551651" y="99218"/>
          <a:ext cx="804742" cy="846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Windows10/Downloads/KANTOR/1.%20PERWAKILAN%20PEKANBARU/16.%20Sensus%20BMD%20Inhu/02.%20Sensus%20SKPD%202012/P_KIB%202007%20SD%202012%20Kehutanan_Ed%20Juli.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WIN%207/Downloads/KKP%20Terbaru%202%20feb%2017%20Pakai/PEMBUKUAN%202014/LAPKEU%202014%20BPKP/LKPD%20KOLUT%202006%20NET%20BUANGET/BUKU%201/Book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BPKAD/KKP%20ASET%202018/My%20Work/HAPSEM%20I%20KENDARI%202007/2_LHP%20Kendari%20Semester%20I%202007/1_LKPD/05_LHP%20LKPD%20Kolaka%20Utara/Buku%201/LRA%20Keuangan%20Audit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ACRUAL/Dinas%20Pendidikan%20Contoh%20Olah%20Penyusutan%20STAN.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WIN%207/Downloads/KANTOR/1.%20PERWAKILAN%20PEKANBARU/16.%20Sensus%20BMD%20Inhu/02.%20Sensus%20SKPD%202012/P_KIB%202007%20SD%202012%20Kehutanan_Ed%20Juli.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WIN%207/Downloads/KKP%20Terbaru%202%20feb%2017%20Pakai/PEMBUKUAN%202014/LAPKEU%202014%20BPKP/LRA%20Kolut%200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DATA%202019/BPK%202019/PENYUSUTAN%20SEKRETARIAT%20DAERAH.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D:/DATA%202016/WTP%202016/BPK%202017/KIB%20PENYUSUTAN%202016/Dinas%20Pasar%20Kebersihan%20dan%20Pertamanan%202017.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WIN%207/Downloads/KIB%202014/8.%20Kartu%20Inventaris%20Ruangan%20(KIR)%202015%20SMT%20I%20-%20BACKUP.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WIN%207/Downloads/DATA%20INVENTARIS%202014%20yang%20ada%20perubahan%20data/KKS%20DAN%20KIB%20DINAS%20KOPERASI%20UMKM/KIB%202010%20S.D%202014%20Koperasi%20UK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BPK%20GILANG%20P3D/KKP%20Aset%202017/KKP%20ASET%202017%20Setda.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WIN%207/Downloads/KKP%20Terbaru%202%20feb%2017%20Pakai/PEMBUKUAN%202014/LAPKEU%202014%20BPKP/Kolaka%20Utara/Book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FILE%20SASA/2018/ASET/Daftar%20Kapitalisasi.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E:/KKP%20ASET%202016/WTP%20VI%20KE%20BID%20ASET.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KANTOR%20CAMAT%20SENTAJO%20RAYA.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SASA/2019/2019/LAPORAN%20UNAUDITED/ASET%20TETAP/KIB%20UNAUDITED/DINAS%20PEKERJAAN%20UMUM%20DAN%20PENATAAN%20RUANG_.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SASA/2018/ASET/KAPITALISASI/LKPD%20KOLUT%202006%20NET%20BUANGET/BUKU%201/Book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SASA/2018/ASET/KAPITALISASI/My%20Work/HAPSEM%20I%20KENDARI%202007/2_LHP%20Kendari%20Semester%20I%202007/1_LKPD/05_LHP%20LKPD%20Kolaka%20Utara/Buku%201/LRA%20Keuangan%20Audited.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PERLENGKAPAN/Dinas%20Pendidikanf_master%20KK%20Penyusutan%20Aset%20Tetap_Akrual.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KANTOR/1.%20PERWAKILAN%20PEKANBARU/16.%20Sensus%20BMD%20Inhu/02.%20Sensus%20SKPD%202012/P_KIB%202007%20SD%202012%20Kehutanan_Ed%20Juli.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SASA/2018/ASET/KAPITALISASI/LRA%20Kolut%2006.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H:/PENYUSUTAN%20KIB%20DINAS%20PERUMAHAN%202018.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KIB%202014/8.%20Kartu%20Inventaris%20Ruangan%20(KIR)%202015%20SMT%20I%20-%20BACKUP.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DATA%20INVENTARIS%202014%20yang%20ada%20perubahan%20data/KKS%20DAN%20KIB%20DINAS%20KOPERASI%20UMKM/KIB%202010%20S.D%202014%20Koperasi%20UKM.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SASA/2018/ASET/KAPITALISASI/Kolaka%20Utara/Book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D:/DATA%202016/WTP%202016/BPK%202017/KIB%20PENYUSUTAN%202016/Dinas%20Pasar%20Kebersihan%20dan%20Pertamanan%20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TANAH"/>
      <sheetName val="B. PELTN MSIN "/>
      <sheetName val="B. PELTN MSIN  (2)"/>
      <sheetName val="c. GB"/>
      <sheetName val="D. JIJ"/>
      <sheetName val="E.ATL"/>
      <sheetName val="F.AL"/>
      <sheetName val="BI"/>
      <sheetName val="201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PEM"/>
      <sheetName val="EKBANG"/>
      <sheetName val="PMD"/>
      <sheetName val="KESBANG"/>
      <sheetName val="CAPIL"/>
      <sheetName val="BAPPEDA"/>
      <sheetName val="BAWASDA"/>
    </sheetNames>
    <sheetDataSet>
      <sheetData sheetId="0">
        <row r="5">
          <cell r="J5" t="str">
            <v>BAGIAN PEMERINTAHAN</v>
          </cell>
        </row>
      </sheetData>
      <sheetData sheetId="1">
        <row r="4">
          <cell r="J4" t="str">
            <v>BAGIAN EKONOMI PEMBANGUNAN</v>
          </cell>
        </row>
      </sheetData>
      <sheetData sheetId="2">
        <row r="5">
          <cell r="J5" t="str">
            <v>BAGIAN PEMBERDAYAAN MASYARAKAT DESA</v>
          </cell>
        </row>
      </sheetData>
      <sheetData sheetId="3">
        <row r="5">
          <cell r="J5" t="str">
            <v>KANTOR KESATUAN BANGSA DAN PERLINDUNGAN MASYARAKAT</v>
          </cell>
        </row>
      </sheetData>
      <sheetData sheetId="4">
        <row r="5">
          <cell r="J5" t="str">
            <v>KANTOR CATATAN SIPIL</v>
          </cell>
        </row>
      </sheetData>
      <sheetData sheetId="5">
        <row r="5">
          <cell r="J5" t="str">
            <v>B A P P E D A</v>
          </cell>
        </row>
      </sheetData>
      <sheetData sheetId="6">
        <row r="5">
          <cell r="J5" t="str">
            <v>B A W A S D A</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iran Kas"/>
      <sheetName val="LRA"/>
      <sheetName val="Silpa"/>
      <sheetName val="UUDP 05"/>
      <sheetName val="Rekap Pdptn"/>
      <sheetName val="Pdptn"/>
      <sheetName val="Rekap Belanja"/>
      <sheetName val="Rekap Publik"/>
      <sheetName val="Publik"/>
      <sheetName val="Rekap Aprtr"/>
      <sheetName val="Aparatur"/>
      <sheetName val="Bant _ Tdk Trsangka"/>
      <sheetName val="Pembiayaan"/>
      <sheetName val="Gaji DPRD"/>
      <sheetName val="Bupati"/>
      <sheetName val="Setda"/>
      <sheetName val="Sekretaris"/>
      <sheetName val="Ast I"/>
      <sheetName val="Ast II"/>
      <sheetName val="KPUD"/>
      <sheetName val="Pemerintahan"/>
      <sheetName val="Hukum"/>
      <sheetName val="Ekbang"/>
      <sheetName val="PMD"/>
      <sheetName val="Kepegawaian"/>
      <sheetName val="Keuangan"/>
      <sheetName val="Umum"/>
      <sheetName val="Setwan"/>
      <sheetName val="Dispenda"/>
      <sheetName val="Bappeda"/>
      <sheetName val="Bawasda"/>
      <sheetName val="Kesbang"/>
      <sheetName val="Pertanian"/>
      <sheetName val="Tambang"/>
      <sheetName val="Hutan"/>
      <sheetName val="Perindag"/>
      <sheetName val="Kesehatan"/>
      <sheetName val="Dikbudpar"/>
      <sheetName val="PU"/>
      <sheetName val="Capil"/>
      <sheetName val="Lasusua"/>
      <sheetName val="Pakue"/>
      <sheetName val="B Putih"/>
      <sheetName val="R Angin"/>
      <sheetName val="Ngapa"/>
      <sheetName val="Kodeoha"/>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sheetData sheetId="9" refreshError="1"/>
      <sheetData sheetId="10"/>
      <sheetData sheetId="11"/>
      <sheetData sheetId="12"/>
      <sheetData sheetId="13" refreshError="1"/>
      <sheetData sheetId="14"/>
      <sheetData sheetId="15"/>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sheetData sheetId="4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amic Filtering"/>
      <sheetName val="KIB A AU eksekusi"/>
      <sheetName val="KIB A AU"/>
      <sheetName val="KIB A"/>
      <sheetName val="Sheet4"/>
      <sheetName val="Sheet5"/>
      <sheetName val="KIB B"/>
      <sheetName val="kode barang"/>
      <sheetName val="MASA MANFAAT"/>
      <sheetName val="KIB C"/>
      <sheetName val="KIB D"/>
      <sheetName val="KIB E"/>
      <sheetName val="KIB F"/>
      <sheetName val="Sheet2"/>
    </sheetNames>
    <sheetDataSet>
      <sheetData sheetId="0">
        <row r="2">
          <cell r="H2" t="str">
            <v/>
          </cell>
        </row>
        <row r="3">
          <cell r="H3" t="str">
            <v/>
          </cell>
        </row>
        <row r="4">
          <cell r="H4" t="str">
            <v/>
          </cell>
        </row>
        <row r="5">
          <cell r="H5" t="str">
            <v/>
          </cell>
        </row>
        <row r="6">
          <cell r="H6" t="str">
            <v/>
          </cell>
        </row>
        <row r="7">
          <cell r="H7" t="str">
            <v/>
          </cell>
        </row>
        <row r="8">
          <cell r="H8" t="str">
            <v/>
          </cell>
        </row>
        <row r="9">
          <cell r="H9" t="str">
            <v/>
          </cell>
        </row>
        <row r="10">
          <cell r="H10" t="str">
            <v/>
          </cell>
        </row>
        <row r="11">
          <cell r="H11" t="str">
            <v/>
          </cell>
        </row>
        <row r="12">
          <cell r="H12" t="str">
            <v/>
          </cell>
        </row>
        <row r="13">
          <cell r="H13" t="str">
            <v/>
          </cell>
        </row>
        <row r="14">
          <cell r="H14" t="str">
            <v/>
          </cell>
        </row>
        <row r="15">
          <cell r="H15" t="str">
            <v/>
          </cell>
        </row>
        <row r="16">
          <cell r="H16" t="str">
            <v/>
          </cell>
        </row>
        <row r="17">
          <cell r="H17" t="str">
            <v/>
          </cell>
        </row>
        <row r="18">
          <cell r="H18" t="str">
            <v/>
          </cell>
        </row>
        <row r="19">
          <cell r="H19" t="str">
            <v/>
          </cell>
        </row>
        <row r="20">
          <cell r="H20" t="str">
            <v/>
          </cell>
        </row>
        <row r="21">
          <cell r="H21" t="str">
            <v/>
          </cell>
        </row>
        <row r="22">
          <cell r="H22" t="str">
            <v/>
          </cell>
        </row>
        <row r="23">
          <cell r="H23" t="str">
            <v/>
          </cell>
        </row>
        <row r="24">
          <cell r="H24" t="str">
            <v/>
          </cell>
        </row>
        <row r="25">
          <cell r="H25" t="str">
            <v/>
          </cell>
        </row>
        <row r="26">
          <cell r="H26" t="str">
            <v/>
          </cell>
        </row>
        <row r="27">
          <cell r="H27" t="str">
            <v/>
          </cell>
        </row>
        <row r="28">
          <cell r="H28" t="str">
            <v/>
          </cell>
        </row>
        <row r="29">
          <cell r="H29" t="str">
            <v/>
          </cell>
        </row>
        <row r="30">
          <cell r="H30" t="str">
            <v/>
          </cell>
        </row>
        <row r="31">
          <cell r="H31" t="str">
            <v/>
          </cell>
        </row>
        <row r="32">
          <cell r="H32" t="str">
            <v/>
          </cell>
        </row>
        <row r="33">
          <cell r="H33" t="str">
            <v/>
          </cell>
        </row>
        <row r="34">
          <cell r="H34" t="str">
            <v/>
          </cell>
        </row>
        <row r="35">
          <cell r="H35" t="str">
            <v/>
          </cell>
        </row>
        <row r="36">
          <cell r="H36" t="str">
            <v/>
          </cell>
        </row>
        <row r="37">
          <cell r="H37" t="str">
            <v/>
          </cell>
        </row>
        <row r="38">
          <cell r="H38" t="str">
            <v/>
          </cell>
        </row>
        <row r="39">
          <cell r="H39" t="str">
            <v/>
          </cell>
        </row>
        <row r="40">
          <cell r="H40" t="str">
            <v/>
          </cell>
        </row>
        <row r="41">
          <cell r="H41" t="str">
            <v/>
          </cell>
        </row>
        <row r="42">
          <cell r="H42" t="str">
            <v/>
          </cell>
        </row>
        <row r="43">
          <cell r="H43" t="str">
            <v/>
          </cell>
        </row>
        <row r="44">
          <cell r="H44" t="str">
            <v/>
          </cell>
        </row>
        <row r="45">
          <cell r="H45" t="str">
            <v/>
          </cell>
        </row>
        <row r="46">
          <cell r="H46" t="str">
            <v/>
          </cell>
        </row>
        <row r="47">
          <cell r="H47" t="str">
            <v/>
          </cell>
        </row>
        <row r="48">
          <cell r="H48" t="str">
            <v/>
          </cell>
        </row>
        <row r="49">
          <cell r="H49" t="str">
            <v/>
          </cell>
        </row>
        <row r="50">
          <cell r="H50" t="str">
            <v/>
          </cell>
        </row>
        <row r="51">
          <cell r="H51" t="str">
            <v/>
          </cell>
        </row>
        <row r="52">
          <cell r="H52" t="str">
            <v/>
          </cell>
        </row>
        <row r="53">
          <cell r="H53" t="str">
            <v/>
          </cell>
        </row>
        <row r="54">
          <cell r="H54" t="str">
            <v/>
          </cell>
        </row>
        <row r="55">
          <cell r="H55" t="str">
            <v/>
          </cell>
        </row>
        <row r="56">
          <cell r="H56" t="str">
            <v/>
          </cell>
        </row>
        <row r="57">
          <cell r="H57" t="str">
            <v/>
          </cell>
        </row>
        <row r="58">
          <cell r="H58" t="str">
            <v/>
          </cell>
        </row>
        <row r="59">
          <cell r="H59" t="str">
            <v/>
          </cell>
        </row>
        <row r="60">
          <cell r="H60" t="str">
            <v/>
          </cell>
        </row>
        <row r="61">
          <cell r="H61" t="str">
            <v/>
          </cell>
        </row>
        <row r="62">
          <cell r="H62" t="str">
            <v/>
          </cell>
        </row>
        <row r="63">
          <cell r="H63" t="str">
            <v/>
          </cell>
        </row>
        <row r="64">
          <cell r="H64" t="str">
            <v/>
          </cell>
        </row>
        <row r="65">
          <cell r="H65" t="str">
            <v/>
          </cell>
        </row>
        <row r="66">
          <cell r="H66" t="str">
            <v/>
          </cell>
        </row>
        <row r="67">
          <cell r="H67" t="str">
            <v/>
          </cell>
        </row>
        <row r="68">
          <cell r="H68" t="str">
            <v/>
          </cell>
        </row>
        <row r="69">
          <cell r="H69" t="str">
            <v/>
          </cell>
        </row>
        <row r="70">
          <cell r="H70" t="str">
            <v/>
          </cell>
        </row>
        <row r="71">
          <cell r="H71" t="str">
            <v/>
          </cell>
        </row>
        <row r="72">
          <cell r="H72" t="str">
            <v/>
          </cell>
        </row>
        <row r="73">
          <cell r="H73" t="str">
            <v/>
          </cell>
        </row>
        <row r="74">
          <cell r="H74" t="str">
            <v/>
          </cell>
        </row>
        <row r="75">
          <cell r="H75" t="str">
            <v/>
          </cell>
        </row>
        <row r="76">
          <cell r="H76" t="str">
            <v/>
          </cell>
        </row>
        <row r="77">
          <cell r="H77" t="str">
            <v/>
          </cell>
        </row>
        <row r="78">
          <cell r="H78" t="str">
            <v/>
          </cell>
        </row>
        <row r="79">
          <cell r="H79" t="str">
            <v/>
          </cell>
        </row>
        <row r="80">
          <cell r="H80" t="str">
            <v/>
          </cell>
        </row>
        <row r="81">
          <cell r="H81" t="str">
            <v/>
          </cell>
        </row>
        <row r="82">
          <cell r="H82" t="str">
            <v/>
          </cell>
        </row>
        <row r="83">
          <cell r="H83" t="str">
            <v/>
          </cell>
        </row>
        <row r="84">
          <cell r="H84" t="str">
            <v/>
          </cell>
        </row>
        <row r="85">
          <cell r="H85" t="str">
            <v/>
          </cell>
        </row>
        <row r="86">
          <cell r="H86" t="str">
            <v/>
          </cell>
        </row>
        <row r="87">
          <cell r="H87" t="str">
            <v/>
          </cell>
        </row>
        <row r="88">
          <cell r="H88" t="str">
            <v/>
          </cell>
        </row>
        <row r="89">
          <cell r="H89" t="str">
            <v/>
          </cell>
        </row>
        <row r="90">
          <cell r="H90" t="str">
            <v/>
          </cell>
        </row>
        <row r="91">
          <cell r="H91" t="str">
            <v/>
          </cell>
        </row>
        <row r="92">
          <cell r="H92" t="str">
            <v/>
          </cell>
        </row>
        <row r="93">
          <cell r="H93" t="str">
            <v/>
          </cell>
        </row>
        <row r="94">
          <cell r="H94" t="str">
            <v/>
          </cell>
        </row>
        <row r="95">
          <cell r="H95" t="str">
            <v/>
          </cell>
        </row>
        <row r="96">
          <cell r="H96" t="str">
            <v/>
          </cell>
        </row>
        <row r="97">
          <cell r="H97" t="str">
            <v/>
          </cell>
        </row>
        <row r="98">
          <cell r="H98" t="str">
            <v/>
          </cell>
        </row>
        <row r="99">
          <cell r="H99" t="str">
            <v/>
          </cell>
        </row>
        <row r="100">
          <cell r="H100" t="str">
            <v/>
          </cell>
        </row>
        <row r="101">
          <cell r="H101" t="str">
            <v/>
          </cell>
        </row>
        <row r="102">
          <cell r="H102" t="str">
            <v/>
          </cell>
        </row>
        <row r="103">
          <cell r="H103" t="str">
            <v/>
          </cell>
        </row>
        <row r="104">
          <cell r="H104" t="str">
            <v/>
          </cell>
        </row>
        <row r="105">
          <cell r="H105" t="str">
            <v/>
          </cell>
        </row>
        <row r="106">
          <cell r="H106" t="str">
            <v/>
          </cell>
        </row>
        <row r="107">
          <cell r="H107" t="str">
            <v/>
          </cell>
        </row>
        <row r="108">
          <cell r="H108" t="str">
            <v/>
          </cell>
        </row>
        <row r="109">
          <cell r="H109" t="str">
            <v/>
          </cell>
        </row>
        <row r="110">
          <cell r="H110" t="str">
            <v/>
          </cell>
        </row>
        <row r="111">
          <cell r="H111" t="str">
            <v/>
          </cell>
        </row>
        <row r="112">
          <cell r="H112" t="str">
            <v/>
          </cell>
        </row>
        <row r="113">
          <cell r="H113" t="str">
            <v/>
          </cell>
        </row>
        <row r="114">
          <cell r="H114" t="str">
            <v/>
          </cell>
        </row>
        <row r="115">
          <cell r="H115" t="str">
            <v/>
          </cell>
        </row>
        <row r="116">
          <cell r="H116" t="str">
            <v/>
          </cell>
        </row>
        <row r="117">
          <cell r="H117" t="str">
            <v/>
          </cell>
        </row>
        <row r="118">
          <cell r="H118" t="str">
            <v/>
          </cell>
        </row>
        <row r="119">
          <cell r="H119" t="str">
            <v/>
          </cell>
        </row>
        <row r="120">
          <cell r="H120" t="str">
            <v/>
          </cell>
        </row>
        <row r="121">
          <cell r="H121" t="str">
            <v/>
          </cell>
        </row>
        <row r="122">
          <cell r="H122" t="str">
            <v/>
          </cell>
        </row>
        <row r="123">
          <cell r="H123" t="str">
            <v/>
          </cell>
        </row>
        <row r="124">
          <cell r="H124" t="str">
            <v/>
          </cell>
        </row>
        <row r="125">
          <cell r="H125" t="str">
            <v/>
          </cell>
        </row>
        <row r="126">
          <cell r="H126" t="str">
            <v/>
          </cell>
        </row>
        <row r="127">
          <cell r="H127" t="str">
            <v/>
          </cell>
        </row>
        <row r="128">
          <cell r="H128" t="str">
            <v/>
          </cell>
        </row>
        <row r="129">
          <cell r="H129" t="str">
            <v/>
          </cell>
        </row>
        <row r="130">
          <cell r="H130" t="str">
            <v/>
          </cell>
        </row>
        <row r="131">
          <cell r="H131" t="str">
            <v/>
          </cell>
        </row>
        <row r="132">
          <cell r="H132" t="str">
            <v/>
          </cell>
        </row>
        <row r="133">
          <cell r="H133" t="str">
            <v/>
          </cell>
        </row>
        <row r="134">
          <cell r="H134" t="str">
            <v/>
          </cell>
        </row>
        <row r="135">
          <cell r="H135" t="str">
            <v/>
          </cell>
        </row>
        <row r="136">
          <cell r="H136" t="str">
            <v/>
          </cell>
        </row>
        <row r="137">
          <cell r="H137" t="str">
            <v/>
          </cell>
        </row>
        <row r="138">
          <cell r="H138" t="str">
            <v/>
          </cell>
        </row>
        <row r="139">
          <cell r="H139" t="str">
            <v/>
          </cell>
        </row>
        <row r="140">
          <cell r="H140" t="str">
            <v/>
          </cell>
        </row>
        <row r="141">
          <cell r="H141" t="str">
            <v/>
          </cell>
        </row>
        <row r="142">
          <cell r="H142" t="str">
            <v/>
          </cell>
        </row>
        <row r="143">
          <cell r="H143" t="str">
            <v/>
          </cell>
        </row>
        <row r="144">
          <cell r="H144" t="str">
            <v/>
          </cell>
        </row>
        <row r="145">
          <cell r="H145" t="str">
            <v/>
          </cell>
        </row>
        <row r="146">
          <cell r="H146" t="str">
            <v/>
          </cell>
        </row>
        <row r="147">
          <cell r="H147" t="str">
            <v/>
          </cell>
        </row>
        <row r="148">
          <cell r="H148" t="str">
            <v/>
          </cell>
        </row>
        <row r="149">
          <cell r="H149" t="str">
            <v/>
          </cell>
        </row>
        <row r="150">
          <cell r="H150" t="str">
            <v/>
          </cell>
        </row>
        <row r="151">
          <cell r="H151" t="str">
            <v/>
          </cell>
        </row>
        <row r="152">
          <cell r="H152" t="str">
            <v/>
          </cell>
        </row>
        <row r="153">
          <cell r="H153" t="str">
            <v/>
          </cell>
        </row>
        <row r="154">
          <cell r="H154" t="str">
            <v/>
          </cell>
        </row>
        <row r="155">
          <cell r="H155" t="str">
            <v/>
          </cell>
        </row>
        <row r="156">
          <cell r="H156" t="str">
            <v/>
          </cell>
        </row>
        <row r="157">
          <cell r="H157" t="str">
            <v/>
          </cell>
        </row>
        <row r="158">
          <cell r="H158" t="str">
            <v/>
          </cell>
        </row>
        <row r="159">
          <cell r="H159" t="str">
            <v/>
          </cell>
        </row>
        <row r="160">
          <cell r="H160" t="str">
            <v/>
          </cell>
        </row>
        <row r="161">
          <cell r="H161" t="str">
            <v/>
          </cell>
        </row>
        <row r="162">
          <cell r="H162" t="str">
            <v/>
          </cell>
        </row>
        <row r="163">
          <cell r="H163" t="str">
            <v/>
          </cell>
        </row>
        <row r="164">
          <cell r="H164" t="str">
            <v/>
          </cell>
        </row>
        <row r="165">
          <cell r="H165" t="str">
            <v/>
          </cell>
        </row>
        <row r="166">
          <cell r="H166" t="str">
            <v/>
          </cell>
        </row>
        <row r="167">
          <cell r="H167" t="str">
            <v/>
          </cell>
        </row>
        <row r="168">
          <cell r="H168" t="str">
            <v/>
          </cell>
        </row>
        <row r="169">
          <cell r="H169" t="str">
            <v/>
          </cell>
        </row>
        <row r="170">
          <cell r="H170" t="str">
            <v/>
          </cell>
        </row>
        <row r="171">
          <cell r="H171" t="str">
            <v/>
          </cell>
        </row>
        <row r="172">
          <cell r="H172" t="str">
            <v/>
          </cell>
        </row>
        <row r="173">
          <cell r="H173" t="str">
            <v/>
          </cell>
        </row>
        <row r="174">
          <cell r="H174" t="str">
            <v/>
          </cell>
        </row>
        <row r="175">
          <cell r="H175" t="str">
            <v/>
          </cell>
        </row>
        <row r="176">
          <cell r="H176" t="str">
            <v/>
          </cell>
        </row>
        <row r="177">
          <cell r="H177" t="str">
            <v/>
          </cell>
        </row>
        <row r="178">
          <cell r="H178" t="str">
            <v/>
          </cell>
        </row>
        <row r="179">
          <cell r="H179" t="str">
            <v/>
          </cell>
        </row>
        <row r="180">
          <cell r="H180" t="str">
            <v/>
          </cell>
        </row>
        <row r="181">
          <cell r="H181" t="str">
            <v/>
          </cell>
        </row>
        <row r="182">
          <cell r="H182" t="str">
            <v/>
          </cell>
        </row>
        <row r="183">
          <cell r="H183" t="str">
            <v/>
          </cell>
        </row>
        <row r="184">
          <cell r="H184" t="str">
            <v/>
          </cell>
        </row>
        <row r="185">
          <cell r="H185" t="str">
            <v/>
          </cell>
        </row>
        <row r="186">
          <cell r="H186" t="str">
            <v/>
          </cell>
        </row>
        <row r="187">
          <cell r="H187" t="str">
            <v/>
          </cell>
        </row>
        <row r="188">
          <cell r="H188" t="str">
            <v/>
          </cell>
        </row>
        <row r="189">
          <cell r="H189" t="str">
            <v/>
          </cell>
        </row>
        <row r="190">
          <cell r="H190" t="str">
            <v/>
          </cell>
        </row>
        <row r="191">
          <cell r="H191" t="str">
            <v/>
          </cell>
        </row>
        <row r="192">
          <cell r="H192" t="str">
            <v/>
          </cell>
        </row>
        <row r="193">
          <cell r="H193" t="str">
            <v/>
          </cell>
        </row>
        <row r="194">
          <cell r="H194" t="str">
            <v/>
          </cell>
        </row>
        <row r="195">
          <cell r="H195" t="str">
            <v/>
          </cell>
        </row>
        <row r="196">
          <cell r="H196" t="str">
            <v/>
          </cell>
        </row>
        <row r="197">
          <cell r="H197" t="str">
            <v/>
          </cell>
        </row>
        <row r="198">
          <cell r="H198" t="str">
            <v/>
          </cell>
        </row>
        <row r="199">
          <cell r="H199" t="str">
            <v/>
          </cell>
        </row>
        <row r="200">
          <cell r="H200" t="str">
            <v/>
          </cell>
        </row>
        <row r="201">
          <cell r="H201" t="str">
            <v/>
          </cell>
        </row>
        <row r="202">
          <cell r="H202" t="str">
            <v/>
          </cell>
        </row>
        <row r="203">
          <cell r="H203" t="str">
            <v/>
          </cell>
        </row>
        <row r="204">
          <cell r="H204" t="str">
            <v/>
          </cell>
        </row>
        <row r="205">
          <cell r="H205" t="str">
            <v/>
          </cell>
        </row>
        <row r="206">
          <cell r="H206" t="str">
            <v/>
          </cell>
        </row>
        <row r="207">
          <cell r="H207" t="str">
            <v/>
          </cell>
        </row>
        <row r="208">
          <cell r="H208" t="str">
            <v/>
          </cell>
        </row>
        <row r="209">
          <cell r="H209" t="str">
            <v/>
          </cell>
        </row>
        <row r="210">
          <cell r="H210" t="str">
            <v/>
          </cell>
        </row>
        <row r="211">
          <cell r="H211" t="str">
            <v/>
          </cell>
        </row>
        <row r="212">
          <cell r="H212" t="str">
            <v/>
          </cell>
        </row>
        <row r="213">
          <cell r="H213" t="str">
            <v/>
          </cell>
        </row>
        <row r="214">
          <cell r="H214" t="str">
            <v/>
          </cell>
        </row>
        <row r="215">
          <cell r="H215" t="str">
            <v/>
          </cell>
        </row>
        <row r="216">
          <cell r="H216" t="str">
            <v/>
          </cell>
        </row>
        <row r="217">
          <cell r="H217" t="str">
            <v/>
          </cell>
        </row>
        <row r="218">
          <cell r="H218" t="str">
            <v/>
          </cell>
        </row>
        <row r="219">
          <cell r="H219" t="str">
            <v/>
          </cell>
        </row>
        <row r="220">
          <cell r="H220" t="str">
            <v/>
          </cell>
        </row>
        <row r="221">
          <cell r="H221" t="str">
            <v/>
          </cell>
        </row>
        <row r="222">
          <cell r="H222" t="str">
            <v/>
          </cell>
        </row>
        <row r="223">
          <cell r="H223" t="str">
            <v/>
          </cell>
        </row>
        <row r="224">
          <cell r="H224" t="str">
            <v/>
          </cell>
        </row>
        <row r="225">
          <cell r="H225" t="str">
            <v/>
          </cell>
        </row>
        <row r="226">
          <cell r="H226" t="str">
            <v/>
          </cell>
        </row>
        <row r="227">
          <cell r="H227" t="str">
            <v/>
          </cell>
        </row>
        <row r="228">
          <cell r="H228" t="str">
            <v/>
          </cell>
        </row>
        <row r="229">
          <cell r="H229" t="str">
            <v/>
          </cell>
        </row>
        <row r="230">
          <cell r="H230" t="str">
            <v/>
          </cell>
        </row>
        <row r="231">
          <cell r="H231" t="str">
            <v/>
          </cell>
        </row>
        <row r="232">
          <cell r="H232" t="str">
            <v/>
          </cell>
        </row>
        <row r="233">
          <cell r="H233" t="str">
            <v/>
          </cell>
        </row>
        <row r="234">
          <cell r="H234" t="str">
            <v/>
          </cell>
        </row>
        <row r="235">
          <cell r="H235" t="str">
            <v/>
          </cell>
        </row>
        <row r="236">
          <cell r="H236" t="str">
            <v/>
          </cell>
        </row>
        <row r="237">
          <cell r="H237" t="str">
            <v/>
          </cell>
        </row>
        <row r="238">
          <cell r="H238" t="str">
            <v/>
          </cell>
        </row>
        <row r="239">
          <cell r="H239" t="str">
            <v/>
          </cell>
        </row>
        <row r="240">
          <cell r="H240" t="str">
            <v/>
          </cell>
        </row>
        <row r="241">
          <cell r="H241" t="str">
            <v/>
          </cell>
        </row>
        <row r="242">
          <cell r="H242" t="str">
            <v/>
          </cell>
        </row>
        <row r="243">
          <cell r="H243" t="str">
            <v/>
          </cell>
        </row>
        <row r="244">
          <cell r="H244" t="str">
            <v/>
          </cell>
        </row>
        <row r="245">
          <cell r="H245" t="str">
            <v/>
          </cell>
        </row>
        <row r="246">
          <cell r="H246" t="str">
            <v/>
          </cell>
        </row>
        <row r="247">
          <cell r="H247" t="str">
            <v/>
          </cell>
        </row>
        <row r="248">
          <cell r="H248" t="str">
            <v/>
          </cell>
        </row>
        <row r="249">
          <cell r="H249" t="str">
            <v/>
          </cell>
        </row>
        <row r="250">
          <cell r="H250" t="str">
            <v/>
          </cell>
        </row>
        <row r="251">
          <cell r="H251" t="str">
            <v/>
          </cell>
        </row>
        <row r="252">
          <cell r="H252" t="str">
            <v/>
          </cell>
        </row>
        <row r="253">
          <cell r="H253" t="str">
            <v/>
          </cell>
        </row>
        <row r="254">
          <cell r="H254" t="str">
            <v/>
          </cell>
        </row>
        <row r="255">
          <cell r="H255" t="str">
            <v/>
          </cell>
        </row>
        <row r="256">
          <cell r="H256" t="str">
            <v/>
          </cell>
        </row>
        <row r="257">
          <cell r="H257" t="str">
            <v/>
          </cell>
        </row>
        <row r="258">
          <cell r="H258" t="str">
            <v/>
          </cell>
        </row>
        <row r="259">
          <cell r="H259" t="str">
            <v/>
          </cell>
        </row>
        <row r="260">
          <cell r="H260" t="str">
            <v/>
          </cell>
        </row>
        <row r="261">
          <cell r="H261" t="str">
            <v/>
          </cell>
        </row>
        <row r="262">
          <cell r="H262" t="str">
            <v/>
          </cell>
        </row>
        <row r="263">
          <cell r="H263" t="str">
            <v/>
          </cell>
        </row>
        <row r="264">
          <cell r="H264" t="str">
            <v/>
          </cell>
        </row>
        <row r="265">
          <cell r="H265" t="str">
            <v/>
          </cell>
        </row>
        <row r="266">
          <cell r="H266" t="str">
            <v/>
          </cell>
        </row>
        <row r="267">
          <cell r="H267" t="str">
            <v/>
          </cell>
        </row>
        <row r="268">
          <cell r="H268" t="str">
            <v/>
          </cell>
        </row>
        <row r="269">
          <cell r="H269" t="str">
            <v/>
          </cell>
        </row>
        <row r="270">
          <cell r="H270" t="str">
            <v/>
          </cell>
        </row>
        <row r="271">
          <cell r="H271" t="str">
            <v/>
          </cell>
        </row>
        <row r="272">
          <cell r="H272" t="str">
            <v/>
          </cell>
        </row>
        <row r="273">
          <cell r="H273" t="str">
            <v/>
          </cell>
        </row>
        <row r="274">
          <cell r="H274" t="str">
            <v/>
          </cell>
        </row>
        <row r="275">
          <cell r="H275" t="str">
            <v/>
          </cell>
        </row>
        <row r="276">
          <cell r="H276" t="str">
            <v/>
          </cell>
        </row>
        <row r="277">
          <cell r="H277" t="str">
            <v/>
          </cell>
        </row>
        <row r="278">
          <cell r="H278" t="str">
            <v/>
          </cell>
        </row>
        <row r="279">
          <cell r="H279" t="str">
            <v/>
          </cell>
        </row>
        <row r="280">
          <cell r="H280" t="str">
            <v/>
          </cell>
        </row>
        <row r="281">
          <cell r="H281" t="str">
            <v/>
          </cell>
        </row>
        <row r="282">
          <cell r="H282" t="str">
            <v/>
          </cell>
        </row>
        <row r="283">
          <cell r="H283" t="str">
            <v/>
          </cell>
        </row>
        <row r="284">
          <cell r="H284" t="str">
            <v/>
          </cell>
        </row>
        <row r="285">
          <cell r="H285" t="str">
            <v/>
          </cell>
        </row>
        <row r="286">
          <cell r="H286" t="str">
            <v/>
          </cell>
        </row>
        <row r="287">
          <cell r="H287" t="str">
            <v/>
          </cell>
        </row>
        <row r="288">
          <cell r="H288" t="str">
            <v/>
          </cell>
        </row>
        <row r="289">
          <cell r="H289" t="str">
            <v/>
          </cell>
        </row>
        <row r="290">
          <cell r="H290" t="str">
            <v/>
          </cell>
        </row>
        <row r="291">
          <cell r="H291" t="str">
            <v/>
          </cell>
        </row>
        <row r="292">
          <cell r="H292" t="str">
            <v/>
          </cell>
        </row>
        <row r="293">
          <cell r="H293" t="str">
            <v/>
          </cell>
        </row>
        <row r="294">
          <cell r="H294" t="str">
            <v/>
          </cell>
        </row>
        <row r="295">
          <cell r="H295" t="str">
            <v/>
          </cell>
        </row>
        <row r="296">
          <cell r="H296" t="str">
            <v/>
          </cell>
        </row>
        <row r="297">
          <cell r="H297" t="str">
            <v/>
          </cell>
        </row>
        <row r="298">
          <cell r="H298" t="str">
            <v/>
          </cell>
        </row>
        <row r="299">
          <cell r="H299" t="str">
            <v/>
          </cell>
        </row>
        <row r="300">
          <cell r="H300" t="str">
            <v/>
          </cell>
        </row>
        <row r="301">
          <cell r="H301" t="str">
            <v/>
          </cell>
        </row>
        <row r="302">
          <cell r="H302" t="str">
            <v/>
          </cell>
        </row>
        <row r="303">
          <cell r="H303" t="str">
            <v/>
          </cell>
        </row>
        <row r="304">
          <cell r="H304" t="str">
            <v/>
          </cell>
        </row>
        <row r="305">
          <cell r="H305" t="str">
            <v/>
          </cell>
        </row>
        <row r="306">
          <cell r="H306" t="str">
            <v/>
          </cell>
        </row>
        <row r="307">
          <cell r="H307" t="str">
            <v/>
          </cell>
        </row>
        <row r="308">
          <cell r="H308" t="str">
            <v/>
          </cell>
        </row>
        <row r="309">
          <cell r="H309" t="str">
            <v/>
          </cell>
        </row>
        <row r="310">
          <cell r="H310" t="str">
            <v/>
          </cell>
        </row>
        <row r="311">
          <cell r="H311" t="str">
            <v/>
          </cell>
        </row>
        <row r="312">
          <cell r="H312" t="str">
            <v/>
          </cell>
        </row>
        <row r="313">
          <cell r="H313" t="str">
            <v/>
          </cell>
        </row>
        <row r="314">
          <cell r="H314" t="str">
            <v/>
          </cell>
        </row>
        <row r="315">
          <cell r="H315" t="str">
            <v/>
          </cell>
        </row>
        <row r="316">
          <cell r="H316" t="str">
            <v/>
          </cell>
        </row>
        <row r="317">
          <cell r="H317" t="str">
            <v/>
          </cell>
        </row>
        <row r="318">
          <cell r="H318" t="str">
            <v/>
          </cell>
        </row>
        <row r="319">
          <cell r="H319" t="str">
            <v/>
          </cell>
        </row>
        <row r="320">
          <cell r="H320" t="str">
            <v/>
          </cell>
        </row>
        <row r="321">
          <cell r="H321" t="str">
            <v/>
          </cell>
        </row>
        <row r="322">
          <cell r="H322" t="str">
            <v/>
          </cell>
        </row>
        <row r="323">
          <cell r="H323" t="str">
            <v/>
          </cell>
        </row>
        <row r="324">
          <cell r="H324" t="str">
            <v/>
          </cell>
        </row>
        <row r="325">
          <cell r="H325" t="str">
            <v/>
          </cell>
        </row>
        <row r="326">
          <cell r="H326" t="str">
            <v/>
          </cell>
        </row>
        <row r="327">
          <cell r="H327" t="str">
            <v/>
          </cell>
        </row>
        <row r="328">
          <cell r="H328" t="str">
            <v/>
          </cell>
        </row>
        <row r="329">
          <cell r="H329" t="str">
            <v/>
          </cell>
        </row>
        <row r="330">
          <cell r="H330" t="str">
            <v/>
          </cell>
        </row>
        <row r="331">
          <cell r="H331" t="str">
            <v/>
          </cell>
        </row>
        <row r="332">
          <cell r="H332" t="str">
            <v/>
          </cell>
        </row>
        <row r="333">
          <cell r="H333" t="str">
            <v/>
          </cell>
        </row>
        <row r="334">
          <cell r="H334" t="str">
            <v/>
          </cell>
        </row>
        <row r="335">
          <cell r="H335" t="str">
            <v/>
          </cell>
        </row>
        <row r="336">
          <cell r="H336" t="str">
            <v/>
          </cell>
        </row>
        <row r="337">
          <cell r="H337" t="str">
            <v/>
          </cell>
        </row>
        <row r="338">
          <cell r="H338" t="str">
            <v/>
          </cell>
        </row>
        <row r="339">
          <cell r="H339" t="str">
            <v/>
          </cell>
        </row>
        <row r="340">
          <cell r="H340" t="str">
            <v/>
          </cell>
        </row>
        <row r="341">
          <cell r="H341" t="str">
            <v/>
          </cell>
        </row>
        <row r="342">
          <cell r="H342" t="str">
            <v/>
          </cell>
        </row>
        <row r="343">
          <cell r="H343" t="str">
            <v/>
          </cell>
        </row>
        <row r="344">
          <cell r="H344" t="str">
            <v/>
          </cell>
        </row>
        <row r="345">
          <cell r="H345" t="str">
            <v/>
          </cell>
        </row>
        <row r="346">
          <cell r="H346" t="str">
            <v/>
          </cell>
        </row>
        <row r="347">
          <cell r="H347" t="str">
            <v/>
          </cell>
        </row>
        <row r="348">
          <cell r="H348" t="str">
            <v/>
          </cell>
        </row>
        <row r="349">
          <cell r="H349" t="str">
            <v/>
          </cell>
        </row>
        <row r="350">
          <cell r="H350" t="str">
            <v/>
          </cell>
        </row>
        <row r="351">
          <cell r="H351" t="str">
            <v/>
          </cell>
        </row>
        <row r="352">
          <cell r="H352" t="str">
            <v/>
          </cell>
        </row>
        <row r="353">
          <cell r="H353" t="str">
            <v/>
          </cell>
        </row>
        <row r="354">
          <cell r="H354" t="str">
            <v/>
          </cell>
        </row>
        <row r="355">
          <cell r="H355" t="str">
            <v/>
          </cell>
        </row>
        <row r="356">
          <cell r="H356" t="str">
            <v/>
          </cell>
        </row>
        <row r="357">
          <cell r="H357" t="str">
            <v/>
          </cell>
        </row>
        <row r="358">
          <cell r="H358" t="str">
            <v/>
          </cell>
        </row>
        <row r="359">
          <cell r="H359" t="str">
            <v/>
          </cell>
        </row>
        <row r="360">
          <cell r="H360" t="str">
            <v/>
          </cell>
        </row>
        <row r="361">
          <cell r="H361" t="str">
            <v/>
          </cell>
        </row>
        <row r="362">
          <cell r="H362" t="str">
            <v/>
          </cell>
        </row>
        <row r="363">
          <cell r="H363" t="str">
            <v/>
          </cell>
        </row>
        <row r="364">
          <cell r="H364" t="str">
            <v/>
          </cell>
        </row>
        <row r="365">
          <cell r="H365" t="str">
            <v/>
          </cell>
        </row>
        <row r="366">
          <cell r="H366" t="str">
            <v/>
          </cell>
        </row>
        <row r="367">
          <cell r="H367" t="str">
            <v/>
          </cell>
        </row>
        <row r="368">
          <cell r="H368" t="str">
            <v/>
          </cell>
        </row>
        <row r="369">
          <cell r="H369" t="str">
            <v/>
          </cell>
        </row>
        <row r="370">
          <cell r="H370" t="str">
            <v/>
          </cell>
        </row>
        <row r="371">
          <cell r="H371" t="str">
            <v/>
          </cell>
        </row>
        <row r="372">
          <cell r="H372" t="str">
            <v/>
          </cell>
        </row>
        <row r="373">
          <cell r="H373" t="str">
            <v/>
          </cell>
        </row>
        <row r="374">
          <cell r="H374" t="str">
            <v/>
          </cell>
        </row>
        <row r="375">
          <cell r="H375" t="str">
            <v/>
          </cell>
        </row>
        <row r="376">
          <cell r="H376" t="str">
            <v/>
          </cell>
        </row>
        <row r="377">
          <cell r="H377" t="str">
            <v/>
          </cell>
        </row>
        <row r="378">
          <cell r="H378" t="str">
            <v/>
          </cell>
        </row>
        <row r="379">
          <cell r="H379" t="str">
            <v/>
          </cell>
        </row>
        <row r="380">
          <cell r="H380" t="str">
            <v/>
          </cell>
        </row>
        <row r="381">
          <cell r="H381" t="str">
            <v/>
          </cell>
        </row>
        <row r="382">
          <cell r="H382" t="str">
            <v/>
          </cell>
        </row>
        <row r="383">
          <cell r="H383" t="str">
            <v/>
          </cell>
        </row>
        <row r="384">
          <cell r="H384" t="str">
            <v/>
          </cell>
        </row>
        <row r="385">
          <cell r="H385" t="str">
            <v/>
          </cell>
        </row>
        <row r="386">
          <cell r="H386" t="str">
            <v/>
          </cell>
        </row>
        <row r="387">
          <cell r="H387" t="str">
            <v/>
          </cell>
        </row>
        <row r="388">
          <cell r="H388" t="str">
            <v/>
          </cell>
        </row>
        <row r="389">
          <cell r="H389" t="str">
            <v/>
          </cell>
        </row>
        <row r="390">
          <cell r="H390" t="str">
            <v/>
          </cell>
        </row>
        <row r="391">
          <cell r="H391" t="str">
            <v/>
          </cell>
        </row>
        <row r="392">
          <cell r="H392" t="str">
            <v/>
          </cell>
        </row>
        <row r="393">
          <cell r="H393" t="str">
            <v/>
          </cell>
        </row>
        <row r="394">
          <cell r="H394" t="str">
            <v/>
          </cell>
        </row>
        <row r="395">
          <cell r="H395" t="str">
            <v/>
          </cell>
        </row>
        <row r="396">
          <cell r="H396" t="str">
            <v/>
          </cell>
        </row>
        <row r="397">
          <cell r="H397" t="str">
            <v/>
          </cell>
        </row>
        <row r="398">
          <cell r="H398" t="str">
            <v/>
          </cell>
        </row>
        <row r="399">
          <cell r="H399" t="str">
            <v/>
          </cell>
        </row>
        <row r="400">
          <cell r="H400" t="str">
            <v/>
          </cell>
        </row>
        <row r="401">
          <cell r="H401" t="str">
            <v/>
          </cell>
        </row>
        <row r="402">
          <cell r="H402" t="str">
            <v/>
          </cell>
        </row>
        <row r="403">
          <cell r="H403" t="str">
            <v/>
          </cell>
        </row>
        <row r="404">
          <cell r="H404" t="str">
            <v/>
          </cell>
        </row>
        <row r="405">
          <cell r="H405" t="str">
            <v/>
          </cell>
        </row>
        <row r="406">
          <cell r="H406" t="str">
            <v/>
          </cell>
        </row>
        <row r="407">
          <cell r="H407" t="str">
            <v/>
          </cell>
        </row>
        <row r="408">
          <cell r="H408" t="str">
            <v/>
          </cell>
        </row>
        <row r="409">
          <cell r="H409" t="str">
            <v/>
          </cell>
        </row>
        <row r="410">
          <cell r="H410" t="str">
            <v/>
          </cell>
        </row>
        <row r="411">
          <cell r="H411" t="str">
            <v/>
          </cell>
        </row>
        <row r="412">
          <cell r="H412" t="str">
            <v/>
          </cell>
        </row>
        <row r="413">
          <cell r="H413" t="str">
            <v/>
          </cell>
        </row>
        <row r="414">
          <cell r="H414" t="str">
            <v/>
          </cell>
        </row>
        <row r="415">
          <cell r="H415" t="str">
            <v/>
          </cell>
        </row>
        <row r="416">
          <cell r="H416" t="str">
            <v/>
          </cell>
        </row>
        <row r="417">
          <cell r="H417" t="str">
            <v/>
          </cell>
        </row>
        <row r="418">
          <cell r="H418" t="str">
            <v/>
          </cell>
        </row>
        <row r="419">
          <cell r="H419" t="str">
            <v/>
          </cell>
        </row>
        <row r="420">
          <cell r="H420" t="str">
            <v/>
          </cell>
        </row>
        <row r="421">
          <cell r="H421" t="str">
            <v/>
          </cell>
        </row>
        <row r="422">
          <cell r="H422" t="str">
            <v/>
          </cell>
        </row>
        <row r="423">
          <cell r="H423" t="str">
            <v/>
          </cell>
        </row>
        <row r="424">
          <cell r="H424" t="str">
            <v/>
          </cell>
        </row>
        <row r="425">
          <cell r="H425" t="str">
            <v/>
          </cell>
        </row>
        <row r="426">
          <cell r="H426" t="str">
            <v/>
          </cell>
        </row>
        <row r="427">
          <cell r="H427" t="str">
            <v/>
          </cell>
        </row>
        <row r="428">
          <cell r="H428" t="str">
            <v/>
          </cell>
        </row>
        <row r="429">
          <cell r="H429" t="str">
            <v/>
          </cell>
        </row>
        <row r="430">
          <cell r="H430" t="str">
            <v/>
          </cell>
        </row>
        <row r="431">
          <cell r="H431" t="str">
            <v/>
          </cell>
        </row>
        <row r="432">
          <cell r="H432" t="str">
            <v/>
          </cell>
        </row>
        <row r="433">
          <cell r="H433" t="str">
            <v/>
          </cell>
        </row>
        <row r="434">
          <cell r="H434" t="str">
            <v/>
          </cell>
        </row>
        <row r="435">
          <cell r="H435" t="str">
            <v/>
          </cell>
        </row>
        <row r="436">
          <cell r="H436" t="str">
            <v/>
          </cell>
        </row>
        <row r="437">
          <cell r="H437" t="str">
            <v/>
          </cell>
        </row>
        <row r="438">
          <cell r="H438" t="str">
            <v/>
          </cell>
        </row>
        <row r="439">
          <cell r="H439" t="str">
            <v/>
          </cell>
        </row>
        <row r="440">
          <cell r="H440" t="str">
            <v/>
          </cell>
        </row>
        <row r="441">
          <cell r="H441" t="str">
            <v/>
          </cell>
        </row>
        <row r="442">
          <cell r="H442" t="str">
            <v/>
          </cell>
        </row>
        <row r="443">
          <cell r="H443" t="str">
            <v/>
          </cell>
        </row>
        <row r="444">
          <cell r="H444" t="str">
            <v/>
          </cell>
        </row>
        <row r="445">
          <cell r="H445" t="str">
            <v/>
          </cell>
        </row>
        <row r="446">
          <cell r="H446" t="str">
            <v/>
          </cell>
        </row>
        <row r="447">
          <cell r="H447" t="str">
            <v/>
          </cell>
        </row>
        <row r="448">
          <cell r="H448" t="str">
            <v/>
          </cell>
        </row>
        <row r="449">
          <cell r="H449" t="str">
            <v/>
          </cell>
        </row>
        <row r="450">
          <cell r="H450" t="str">
            <v/>
          </cell>
        </row>
        <row r="451">
          <cell r="H451" t="str">
            <v/>
          </cell>
        </row>
        <row r="452">
          <cell r="H452" t="str">
            <v/>
          </cell>
        </row>
        <row r="453">
          <cell r="H453" t="str">
            <v/>
          </cell>
        </row>
        <row r="454">
          <cell r="H454" t="str">
            <v/>
          </cell>
        </row>
        <row r="455">
          <cell r="H455" t="str">
            <v/>
          </cell>
        </row>
        <row r="456">
          <cell r="H456" t="str">
            <v/>
          </cell>
        </row>
        <row r="457">
          <cell r="H457" t="str">
            <v/>
          </cell>
        </row>
        <row r="458">
          <cell r="H458" t="str">
            <v/>
          </cell>
        </row>
        <row r="459">
          <cell r="H459" t="str">
            <v/>
          </cell>
        </row>
        <row r="460">
          <cell r="H460" t="str">
            <v/>
          </cell>
        </row>
        <row r="461">
          <cell r="H461" t="str">
            <v/>
          </cell>
        </row>
        <row r="462">
          <cell r="H462" t="str">
            <v/>
          </cell>
        </row>
        <row r="463">
          <cell r="H463" t="str">
            <v/>
          </cell>
        </row>
        <row r="464">
          <cell r="H464" t="str">
            <v/>
          </cell>
        </row>
        <row r="465">
          <cell r="H465" t="str">
            <v/>
          </cell>
        </row>
        <row r="466">
          <cell r="H466" t="str">
            <v/>
          </cell>
        </row>
        <row r="467">
          <cell r="H467" t="str">
            <v/>
          </cell>
        </row>
        <row r="468">
          <cell r="H468" t="str">
            <v/>
          </cell>
        </row>
        <row r="469">
          <cell r="H469" t="str">
            <v/>
          </cell>
        </row>
        <row r="470">
          <cell r="H470" t="str">
            <v/>
          </cell>
        </row>
        <row r="471">
          <cell r="H471" t="str">
            <v/>
          </cell>
        </row>
        <row r="472">
          <cell r="H472" t="str">
            <v/>
          </cell>
        </row>
        <row r="473">
          <cell r="H473" t="str">
            <v/>
          </cell>
        </row>
        <row r="474">
          <cell r="H474" t="str">
            <v/>
          </cell>
        </row>
        <row r="475">
          <cell r="H475" t="str">
            <v/>
          </cell>
        </row>
        <row r="476">
          <cell r="H476" t="str">
            <v/>
          </cell>
        </row>
        <row r="477">
          <cell r="H477" t="str">
            <v/>
          </cell>
        </row>
        <row r="478">
          <cell r="H478" t="str">
            <v/>
          </cell>
        </row>
        <row r="479">
          <cell r="H479" t="str">
            <v/>
          </cell>
        </row>
        <row r="480">
          <cell r="H480" t="str">
            <v/>
          </cell>
        </row>
        <row r="481">
          <cell r="H481" t="str">
            <v/>
          </cell>
        </row>
        <row r="482">
          <cell r="H482" t="str">
            <v/>
          </cell>
        </row>
        <row r="483">
          <cell r="H483" t="str">
            <v/>
          </cell>
        </row>
        <row r="484">
          <cell r="H484" t="str">
            <v/>
          </cell>
        </row>
        <row r="485">
          <cell r="H485" t="str">
            <v/>
          </cell>
        </row>
        <row r="486">
          <cell r="H486" t="str">
            <v/>
          </cell>
        </row>
        <row r="487">
          <cell r="H487" t="str">
            <v/>
          </cell>
        </row>
        <row r="488">
          <cell r="H488" t="str">
            <v/>
          </cell>
        </row>
        <row r="489">
          <cell r="H489" t="str">
            <v/>
          </cell>
        </row>
        <row r="490">
          <cell r="H490" t="str">
            <v/>
          </cell>
        </row>
        <row r="491">
          <cell r="H491" t="str">
            <v/>
          </cell>
        </row>
        <row r="492">
          <cell r="H492" t="str">
            <v/>
          </cell>
        </row>
        <row r="493">
          <cell r="H493" t="str">
            <v/>
          </cell>
        </row>
        <row r="494">
          <cell r="H494" t="str">
            <v/>
          </cell>
        </row>
        <row r="495">
          <cell r="H495" t="str">
            <v/>
          </cell>
        </row>
        <row r="496">
          <cell r="H496" t="str">
            <v/>
          </cell>
        </row>
        <row r="497">
          <cell r="H497" t="str">
            <v/>
          </cell>
        </row>
        <row r="498">
          <cell r="H498" t="str">
            <v/>
          </cell>
        </row>
        <row r="499">
          <cell r="H499" t="str">
            <v/>
          </cell>
        </row>
        <row r="500">
          <cell r="H500" t="str">
            <v/>
          </cell>
        </row>
        <row r="501">
          <cell r="H501" t="str">
            <v/>
          </cell>
        </row>
        <row r="502">
          <cell r="H502" t="str">
            <v/>
          </cell>
        </row>
        <row r="503">
          <cell r="H503" t="str">
            <v/>
          </cell>
        </row>
        <row r="504">
          <cell r="H504" t="str">
            <v/>
          </cell>
        </row>
        <row r="505">
          <cell r="H505" t="str">
            <v/>
          </cell>
        </row>
        <row r="506">
          <cell r="H506" t="str">
            <v/>
          </cell>
        </row>
        <row r="507">
          <cell r="H507" t="str">
            <v/>
          </cell>
        </row>
        <row r="508">
          <cell r="H508" t="str">
            <v/>
          </cell>
        </row>
        <row r="509">
          <cell r="H509" t="str">
            <v/>
          </cell>
        </row>
        <row r="510">
          <cell r="H510" t="str">
            <v/>
          </cell>
        </row>
        <row r="511">
          <cell r="H511" t="str">
            <v/>
          </cell>
        </row>
        <row r="512">
          <cell r="H512" t="str">
            <v/>
          </cell>
        </row>
        <row r="513">
          <cell r="H513" t="str">
            <v/>
          </cell>
        </row>
        <row r="514">
          <cell r="H514" t="str">
            <v/>
          </cell>
        </row>
        <row r="515">
          <cell r="H515" t="str">
            <v/>
          </cell>
        </row>
        <row r="516">
          <cell r="H516" t="str">
            <v/>
          </cell>
        </row>
        <row r="517">
          <cell r="H517" t="str">
            <v/>
          </cell>
        </row>
        <row r="518">
          <cell r="H518" t="str">
            <v/>
          </cell>
        </row>
        <row r="519">
          <cell r="H519" t="str">
            <v/>
          </cell>
        </row>
        <row r="520">
          <cell r="H520" t="str">
            <v/>
          </cell>
        </row>
        <row r="521">
          <cell r="H521" t="str">
            <v/>
          </cell>
        </row>
        <row r="522">
          <cell r="H522" t="str">
            <v/>
          </cell>
        </row>
        <row r="523">
          <cell r="H523" t="str">
            <v/>
          </cell>
        </row>
        <row r="524">
          <cell r="H524" t="str">
            <v/>
          </cell>
        </row>
        <row r="525">
          <cell r="H525" t="str">
            <v/>
          </cell>
        </row>
        <row r="526">
          <cell r="H526" t="str">
            <v/>
          </cell>
        </row>
        <row r="527">
          <cell r="H527" t="str">
            <v/>
          </cell>
        </row>
        <row r="528">
          <cell r="H528" t="str">
            <v/>
          </cell>
        </row>
        <row r="529">
          <cell r="H529" t="str">
            <v/>
          </cell>
        </row>
        <row r="530">
          <cell r="H530" t="str">
            <v/>
          </cell>
        </row>
        <row r="531">
          <cell r="H531" t="str">
            <v/>
          </cell>
        </row>
        <row r="532">
          <cell r="H532" t="str">
            <v/>
          </cell>
        </row>
        <row r="533">
          <cell r="H533" t="str">
            <v/>
          </cell>
        </row>
        <row r="534">
          <cell r="H534" t="str">
            <v/>
          </cell>
        </row>
        <row r="535">
          <cell r="H535" t="str">
            <v/>
          </cell>
        </row>
        <row r="536">
          <cell r="H536" t="str">
            <v/>
          </cell>
        </row>
        <row r="537">
          <cell r="H537" t="str">
            <v/>
          </cell>
        </row>
        <row r="538">
          <cell r="H538" t="str">
            <v/>
          </cell>
        </row>
        <row r="539">
          <cell r="H539" t="str">
            <v/>
          </cell>
        </row>
        <row r="540">
          <cell r="H540" t="str">
            <v/>
          </cell>
        </row>
        <row r="541">
          <cell r="H541" t="str">
            <v/>
          </cell>
        </row>
        <row r="542">
          <cell r="H542" t="str">
            <v/>
          </cell>
        </row>
        <row r="543">
          <cell r="H543" t="str">
            <v/>
          </cell>
        </row>
        <row r="544">
          <cell r="H544" t="str">
            <v/>
          </cell>
        </row>
        <row r="545">
          <cell r="H545" t="str">
            <v/>
          </cell>
        </row>
        <row r="546">
          <cell r="H546" t="str">
            <v/>
          </cell>
        </row>
        <row r="547">
          <cell r="H547" t="str">
            <v/>
          </cell>
        </row>
        <row r="548">
          <cell r="H548" t="str">
            <v/>
          </cell>
        </row>
        <row r="549">
          <cell r="H549" t="str">
            <v/>
          </cell>
        </row>
        <row r="550">
          <cell r="H550" t="str">
            <v/>
          </cell>
        </row>
        <row r="551">
          <cell r="H551" t="str">
            <v/>
          </cell>
        </row>
        <row r="552">
          <cell r="H552" t="str">
            <v/>
          </cell>
        </row>
        <row r="553">
          <cell r="H553" t="str">
            <v/>
          </cell>
        </row>
        <row r="554">
          <cell r="H554" t="str">
            <v/>
          </cell>
        </row>
        <row r="555">
          <cell r="H555" t="str">
            <v/>
          </cell>
        </row>
        <row r="556">
          <cell r="H556" t="str">
            <v/>
          </cell>
        </row>
        <row r="557">
          <cell r="H557" t="str">
            <v/>
          </cell>
        </row>
        <row r="558">
          <cell r="H558" t="str">
            <v/>
          </cell>
        </row>
        <row r="559">
          <cell r="H559" t="str">
            <v/>
          </cell>
        </row>
        <row r="560">
          <cell r="H560" t="str">
            <v/>
          </cell>
        </row>
        <row r="561">
          <cell r="H561" t="str">
            <v/>
          </cell>
        </row>
        <row r="562">
          <cell r="H562" t="str">
            <v/>
          </cell>
        </row>
        <row r="563">
          <cell r="H563" t="str">
            <v/>
          </cell>
        </row>
        <row r="564">
          <cell r="H564" t="str">
            <v/>
          </cell>
        </row>
        <row r="565">
          <cell r="H565" t="str">
            <v/>
          </cell>
        </row>
        <row r="566">
          <cell r="H566" t="str">
            <v/>
          </cell>
        </row>
        <row r="567">
          <cell r="H567" t="str">
            <v/>
          </cell>
        </row>
        <row r="568">
          <cell r="H568" t="str">
            <v/>
          </cell>
        </row>
        <row r="569">
          <cell r="H569" t="str">
            <v/>
          </cell>
        </row>
        <row r="570">
          <cell r="H570" t="str">
            <v/>
          </cell>
        </row>
        <row r="571">
          <cell r="H571" t="str">
            <v/>
          </cell>
        </row>
        <row r="572">
          <cell r="H572" t="str">
            <v/>
          </cell>
        </row>
        <row r="573">
          <cell r="H573" t="str">
            <v/>
          </cell>
        </row>
        <row r="574">
          <cell r="H574" t="str">
            <v/>
          </cell>
        </row>
        <row r="575">
          <cell r="H575" t="str">
            <v/>
          </cell>
        </row>
        <row r="576">
          <cell r="H576" t="str">
            <v/>
          </cell>
        </row>
        <row r="577">
          <cell r="H577" t="str">
            <v/>
          </cell>
        </row>
        <row r="578">
          <cell r="H578" t="str">
            <v/>
          </cell>
        </row>
        <row r="579">
          <cell r="H579" t="str">
            <v/>
          </cell>
        </row>
        <row r="580">
          <cell r="H580" t="str">
            <v/>
          </cell>
        </row>
        <row r="581">
          <cell r="H581" t="str">
            <v/>
          </cell>
        </row>
        <row r="582">
          <cell r="H582" t="str">
            <v/>
          </cell>
        </row>
        <row r="583">
          <cell r="H583" t="str">
            <v/>
          </cell>
        </row>
        <row r="584">
          <cell r="H584" t="str">
            <v/>
          </cell>
        </row>
        <row r="585">
          <cell r="H585" t="str">
            <v/>
          </cell>
        </row>
        <row r="586">
          <cell r="H586" t="str">
            <v/>
          </cell>
        </row>
        <row r="587">
          <cell r="H587" t="str">
            <v/>
          </cell>
        </row>
        <row r="588">
          <cell r="H588" t="str">
            <v/>
          </cell>
        </row>
        <row r="589">
          <cell r="H589" t="str">
            <v/>
          </cell>
        </row>
        <row r="590">
          <cell r="H590" t="str">
            <v/>
          </cell>
        </row>
        <row r="591">
          <cell r="H591" t="str">
            <v/>
          </cell>
        </row>
        <row r="592">
          <cell r="H592" t="str">
            <v/>
          </cell>
        </row>
        <row r="593">
          <cell r="H593" t="str">
            <v/>
          </cell>
        </row>
        <row r="594">
          <cell r="H594" t="str">
            <v/>
          </cell>
        </row>
        <row r="595">
          <cell r="H595" t="str">
            <v/>
          </cell>
        </row>
        <row r="596">
          <cell r="H596" t="str">
            <v/>
          </cell>
        </row>
        <row r="597">
          <cell r="H597" t="str">
            <v/>
          </cell>
        </row>
        <row r="598">
          <cell r="H598" t="str">
            <v/>
          </cell>
        </row>
        <row r="599">
          <cell r="H599" t="str">
            <v/>
          </cell>
        </row>
        <row r="600">
          <cell r="H600" t="str">
            <v/>
          </cell>
        </row>
        <row r="601">
          <cell r="H601" t="str">
            <v/>
          </cell>
        </row>
        <row r="602">
          <cell r="H602" t="str">
            <v/>
          </cell>
        </row>
        <row r="603">
          <cell r="H603" t="str">
            <v/>
          </cell>
        </row>
        <row r="604">
          <cell r="H604" t="str">
            <v/>
          </cell>
        </row>
        <row r="605">
          <cell r="H605" t="str">
            <v/>
          </cell>
        </row>
        <row r="606">
          <cell r="H606" t="str">
            <v/>
          </cell>
        </row>
        <row r="607">
          <cell r="H607" t="str">
            <v/>
          </cell>
        </row>
        <row r="608">
          <cell r="H608" t="str">
            <v/>
          </cell>
        </row>
        <row r="609">
          <cell r="H609" t="str">
            <v/>
          </cell>
        </row>
        <row r="610">
          <cell r="H610" t="str">
            <v/>
          </cell>
        </row>
        <row r="611">
          <cell r="H611" t="str">
            <v/>
          </cell>
        </row>
        <row r="612">
          <cell r="H612" t="str">
            <v/>
          </cell>
        </row>
        <row r="613">
          <cell r="H613" t="str">
            <v/>
          </cell>
        </row>
        <row r="614">
          <cell r="H614" t="str">
            <v/>
          </cell>
        </row>
        <row r="615">
          <cell r="H615" t="str">
            <v/>
          </cell>
        </row>
        <row r="616">
          <cell r="H616" t="str">
            <v/>
          </cell>
        </row>
        <row r="617">
          <cell r="H617" t="str">
            <v/>
          </cell>
        </row>
        <row r="618">
          <cell r="H618" t="str">
            <v/>
          </cell>
        </row>
        <row r="619">
          <cell r="H619" t="str">
            <v/>
          </cell>
        </row>
        <row r="620">
          <cell r="H620" t="str">
            <v/>
          </cell>
        </row>
        <row r="621">
          <cell r="H621" t="str">
            <v/>
          </cell>
        </row>
        <row r="622">
          <cell r="H622" t="str">
            <v/>
          </cell>
        </row>
        <row r="623">
          <cell r="H623" t="str">
            <v/>
          </cell>
        </row>
        <row r="624">
          <cell r="H624" t="str">
            <v/>
          </cell>
        </row>
        <row r="625">
          <cell r="H625" t="str">
            <v/>
          </cell>
        </row>
        <row r="626">
          <cell r="H626" t="str">
            <v/>
          </cell>
        </row>
        <row r="627">
          <cell r="H627" t="str">
            <v/>
          </cell>
        </row>
        <row r="628">
          <cell r="H628" t="str">
            <v/>
          </cell>
        </row>
        <row r="629">
          <cell r="H629" t="str">
            <v/>
          </cell>
        </row>
        <row r="630">
          <cell r="H630" t="str">
            <v/>
          </cell>
        </row>
        <row r="631">
          <cell r="H631" t="str">
            <v/>
          </cell>
        </row>
        <row r="632">
          <cell r="H632" t="str">
            <v/>
          </cell>
        </row>
        <row r="633">
          <cell r="H633" t="str">
            <v/>
          </cell>
        </row>
        <row r="634">
          <cell r="H634" t="str">
            <v/>
          </cell>
        </row>
        <row r="635">
          <cell r="H635" t="str">
            <v/>
          </cell>
        </row>
        <row r="636">
          <cell r="H636" t="str">
            <v/>
          </cell>
        </row>
        <row r="637">
          <cell r="H637" t="str">
            <v/>
          </cell>
        </row>
        <row r="638">
          <cell r="H638" t="str">
            <v/>
          </cell>
        </row>
        <row r="639">
          <cell r="H639" t="str">
            <v/>
          </cell>
        </row>
        <row r="640">
          <cell r="H640" t="str">
            <v/>
          </cell>
        </row>
        <row r="641">
          <cell r="H641" t="str">
            <v/>
          </cell>
        </row>
        <row r="642">
          <cell r="H642" t="str">
            <v/>
          </cell>
        </row>
        <row r="643">
          <cell r="H643" t="str">
            <v/>
          </cell>
        </row>
        <row r="644">
          <cell r="H644" t="str">
            <v/>
          </cell>
        </row>
        <row r="645">
          <cell r="H645" t="str">
            <v/>
          </cell>
        </row>
        <row r="646">
          <cell r="H646" t="str">
            <v/>
          </cell>
        </row>
        <row r="647">
          <cell r="H647" t="str">
            <v/>
          </cell>
        </row>
        <row r="648">
          <cell r="H648" t="str">
            <v/>
          </cell>
        </row>
        <row r="649">
          <cell r="H649" t="str">
            <v/>
          </cell>
        </row>
        <row r="650">
          <cell r="H650" t="str">
            <v/>
          </cell>
        </row>
        <row r="651">
          <cell r="H651" t="str">
            <v/>
          </cell>
        </row>
        <row r="652">
          <cell r="H652" t="str">
            <v/>
          </cell>
        </row>
        <row r="653">
          <cell r="H653" t="str">
            <v/>
          </cell>
        </row>
        <row r="654">
          <cell r="H654" t="str">
            <v/>
          </cell>
        </row>
        <row r="655">
          <cell r="H655" t="str">
            <v/>
          </cell>
        </row>
        <row r="656">
          <cell r="H656" t="str">
            <v/>
          </cell>
        </row>
        <row r="657">
          <cell r="H657" t="str">
            <v/>
          </cell>
        </row>
        <row r="658">
          <cell r="H658" t="str">
            <v/>
          </cell>
        </row>
        <row r="659">
          <cell r="H659" t="str">
            <v/>
          </cell>
        </row>
        <row r="660">
          <cell r="H660" t="str">
            <v/>
          </cell>
        </row>
        <row r="661">
          <cell r="H661" t="str">
            <v/>
          </cell>
        </row>
        <row r="662">
          <cell r="H662" t="str">
            <v/>
          </cell>
        </row>
        <row r="663">
          <cell r="H663" t="str">
            <v/>
          </cell>
        </row>
        <row r="664">
          <cell r="H664" t="str">
            <v/>
          </cell>
        </row>
        <row r="665">
          <cell r="H665" t="str">
            <v/>
          </cell>
        </row>
        <row r="666">
          <cell r="H666" t="str">
            <v/>
          </cell>
        </row>
        <row r="667">
          <cell r="H667" t="str">
            <v/>
          </cell>
        </row>
        <row r="668">
          <cell r="H668" t="str">
            <v/>
          </cell>
        </row>
        <row r="669">
          <cell r="H669" t="str">
            <v/>
          </cell>
        </row>
        <row r="670">
          <cell r="H670" t="str">
            <v/>
          </cell>
        </row>
        <row r="671">
          <cell r="H671" t="str">
            <v/>
          </cell>
        </row>
        <row r="672">
          <cell r="H672" t="str">
            <v/>
          </cell>
        </row>
        <row r="673">
          <cell r="H673" t="str">
            <v/>
          </cell>
        </row>
        <row r="674">
          <cell r="H674" t="str">
            <v/>
          </cell>
        </row>
        <row r="675">
          <cell r="H675" t="str">
            <v/>
          </cell>
        </row>
        <row r="676">
          <cell r="H676" t="str">
            <v/>
          </cell>
        </row>
        <row r="677">
          <cell r="H677" t="str">
            <v/>
          </cell>
        </row>
        <row r="678">
          <cell r="H678" t="str">
            <v/>
          </cell>
        </row>
        <row r="679">
          <cell r="H679" t="str">
            <v/>
          </cell>
        </row>
        <row r="680">
          <cell r="H680" t="str">
            <v/>
          </cell>
        </row>
        <row r="681">
          <cell r="H681" t="str">
            <v/>
          </cell>
        </row>
        <row r="682">
          <cell r="H682" t="str">
            <v/>
          </cell>
        </row>
        <row r="683">
          <cell r="H683" t="str">
            <v/>
          </cell>
        </row>
        <row r="684">
          <cell r="H684" t="str">
            <v/>
          </cell>
        </row>
        <row r="685">
          <cell r="H685" t="str">
            <v/>
          </cell>
        </row>
        <row r="686">
          <cell r="H686" t="str">
            <v/>
          </cell>
        </row>
        <row r="687">
          <cell r="H687" t="str">
            <v/>
          </cell>
        </row>
        <row r="688">
          <cell r="H688" t="str">
            <v/>
          </cell>
        </row>
        <row r="689">
          <cell r="H689" t="str">
            <v/>
          </cell>
        </row>
        <row r="690">
          <cell r="H690" t="str">
            <v/>
          </cell>
        </row>
        <row r="691">
          <cell r="H691" t="str">
            <v/>
          </cell>
        </row>
        <row r="692">
          <cell r="H692" t="str">
            <v/>
          </cell>
        </row>
        <row r="693">
          <cell r="H693" t="str">
            <v/>
          </cell>
        </row>
        <row r="694">
          <cell r="H694" t="str">
            <v/>
          </cell>
        </row>
        <row r="695">
          <cell r="H695" t="str">
            <v/>
          </cell>
        </row>
        <row r="696">
          <cell r="H696" t="str">
            <v/>
          </cell>
        </row>
        <row r="697">
          <cell r="H697" t="str">
            <v/>
          </cell>
        </row>
        <row r="698">
          <cell r="H698" t="str">
            <v/>
          </cell>
        </row>
        <row r="699">
          <cell r="H699" t="str">
            <v/>
          </cell>
        </row>
        <row r="700">
          <cell r="H700" t="str">
            <v/>
          </cell>
        </row>
        <row r="701">
          <cell r="H701" t="str">
            <v/>
          </cell>
        </row>
        <row r="702">
          <cell r="H702" t="str">
            <v/>
          </cell>
        </row>
        <row r="703">
          <cell r="H703" t="str">
            <v/>
          </cell>
        </row>
        <row r="704">
          <cell r="H704" t="str">
            <v/>
          </cell>
        </row>
        <row r="705">
          <cell r="H705" t="str">
            <v/>
          </cell>
        </row>
        <row r="706">
          <cell r="H706" t="str">
            <v/>
          </cell>
        </row>
        <row r="707">
          <cell r="H707" t="str">
            <v/>
          </cell>
        </row>
        <row r="708">
          <cell r="H708" t="str">
            <v/>
          </cell>
        </row>
        <row r="709">
          <cell r="H709" t="str">
            <v/>
          </cell>
        </row>
        <row r="710">
          <cell r="H710" t="str">
            <v/>
          </cell>
        </row>
        <row r="711">
          <cell r="H711" t="str">
            <v/>
          </cell>
        </row>
        <row r="712">
          <cell r="H712" t="str">
            <v/>
          </cell>
        </row>
        <row r="713">
          <cell r="H713" t="str">
            <v/>
          </cell>
        </row>
        <row r="714">
          <cell r="H714" t="str">
            <v/>
          </cell>
        </row>
        <row r="715">
          <cell r="H715" t="str">
            <v/>
          </cell>
        </row>
        <row r="716">
          <cell r="H716" t="str">
            <v/>
          </cell>
        </row>
        <row r="717">
          <cell r="H717" t="str">
            <v/>
          </cell>
        </row>
        <row r="718">
          <cell r="H718" t="str">
            <v/>
          </cell>
        </row>
        <row r="719">
          <cell r="H719" t="str">
            <v/>
          </cell>
        </row>
        <row r="720">
          <cell r="H720" t="str">
            <v/>
          </cell>
        </row>
        <row r="721">
          <cell r="H721" t="str">
            <v/>
          </cell>
        </row>
        <row r="722">
          <cell r="H722" t="str">
            <v/>
          </cell>
        </row>
        <row r="723">
          <cell r="H723" t="str">
            <v/>
          </cell>
        </row>
        <row r="724">
          <cell r="H724" t="str">
            <v/>
          </cell>
        </row>
        <row r="725">
          <cell r="H725" t="str">
            <v/>
          </cell>
        </row>
        <row r="726">
          <cell r="H726" t="str">
            <v/>
          </cell>
        </row>
        <row r="727">
          <cell r="H727" t="str">
            <v/>
          </cell>
        </row>
        <row r="728">
          <cell r="H728" t="str">
            <v/>
          </cell>
        </row>
        <row r="729">
          <cell r="H729" t="str">
            <v/>
          </cell>
        </row>
        <row r="730">
          <cell r="H730" t="str">
            <v/>
          </cell>
        </row>
        <row r="731">
          <cell r="H731" t="str">
            <v/>
          </cell>
        </row>
        <row r="732">
          <cell r="H732" t="str">
            <v/>
          </cell>
        </row>
        <row r="733">
          <cell r="H733" t="str">
            <v/>
          </cell>
        </row>
        <row r="734">
          <cell r="H734" t="str">
            <v/>
          </cell>
        </row>
        <row r="735">
          <cell r="H735" t="str">
            <v/>
          </cell>
        </row>
        <row r="736">
          <cell r="H736" t="str">
            <v/>
          </cell>
        </row>
        <row r="737">
          <cell r="H737" t="str">
            <v/>
          </cell>
        </row>
        <row r="738">
          <cell r="H738" t="str">
            <v/>
          </cell>
        </row>
        <row r="739">
          <cell r="H739" t="str">
            <v/>
          </cell>
        </row>
        <row r="740">
          <cell r="H740" t="str">
            <v/>
          </cell>
        </row>
        <row r="741">
          <cell r="H741" t="str">
            <v/>
          </cell>
        </row>
        <row r="742">
          <cell r="H742" t="str">
            <v/>
          </cell>
        </row>
        <row r="743">
          <cell r="H743" t="str">
            <v/>
          </cell>
        </row>
        <row r="744">
          <cell r="H744" t="str">
            <v/>
          </cell>
        </row>
        <row r="745">
          <cell r="H745" t="str">
            <v/>
          </cell>
        </row>
        <row r="746">
          <cell r="H746" t="str">
            <v/>
          </cell>
        </row>
        <row r="747">
          <cell r="H747" t="str">
            <v/>
          </cell>
        </row>
        <row r="748">
          <cell r="H748" t="str">
            <v/>
          </cell>
        </row>
        <row r="749">
          <cell r="H749" t="str">
            <v/>
          </cell>
        </row>
        <row r="750">
          <cell r="H750" t="str">
            <v/>
          </cell>
        </row>
        <row r="751">
          <cell r="H751" t="str">
            <v/>
          </cell>
        </row>
        <row r="752">
          <cell r="H752" t="str">
            <v/>
          </cell>
        </row>
        <row r="753">
          <cell r="H753" t="str">
            <v/>
          </cell>
        </row>
        <row r="754">
          <cell r="H754" t="str">
            <v/>
          </cell>
        </row>
        <row r="755">
          <cell r="H755" t="str">
            <v/>
          </cell>
        </row>
        <row r="756">
          <cell r="H756" t="str">
            <v/>
          </cell>
        </row>
        <row r="757">
          <cell r="H757" t="str">
            <v/>
          </cell>
        </row>
        <row r="758">
          <cell r="H758" t="str">
            <v/>
          </cell>
        </row>
        <row r="759">
          <cell r="H759" t="str">
            <v/>
          </cell>
        </row>
        <row r="760">
          <cell r="H760" t="str">
            <v/>
          </cell>
        </row>
        <row r="761">
          <cell r="H761" t="str">
            <v/>
          </cell>
        </row>
        <row r="762">
          <cell r="H762" t="str">
            <v/>
          </cell>
        </row>
        <row r="763">
          <cell r="H763" t="str">
            <v/>
          </cell>
        </row>
        <row r="764">
          <cell r="H764" t="str">
            <v/>
          </cell>
        </row>
        <row r="765">
          <cell r="H765" t="str">
            <v/>
          </cell>
        </row>
        <row r="766">
          <cell r="H766" t="str">
            <v/>
          </cell>
        </row>
        <row r="767">
          <cell r="H767" t="str">
            <v/>
          </cell>
        </row>
        <row r="768">
          <cell r="H768" t="str">
            <v/>
          </cell>
        </row>
        <row r="769">
          <cell r="H769" t="str">
            <v/>
          </cell>
        </row>
        <row r="770">
          <cell r="H770" t="str">
            <v/>
          </cell>
        </row>
        <row r="771">
          <cell r="H771" t="str">
            <v/>
          </cell>
        </row>
        <row r="772">
          <cell r="H772" t="str">
            <v/>
          </cell>
        </row>
        <row r="773">
          <cell r="H773" t="str">
            <v/>
          </cell>
        </row>
        <row r="774">
          <cell r="H774" t="str">
            <v/>
          </cell>
        </row>
        <row r="775">
          <cell r="H775" t="str">
            <v/>
          </cell>
        </row>
        <row r="776">
          <cell r="H776" t="str">
            <v/>
          </cell>
        </row>
        <row r="777">
          <cell r="H777" t="str">
            <v/>
          </cell>
        </row>
        <row r="778">
          <cell r="H778" t="str">
            <v/>
          </cell>
        </row>
        <row r="779">
          <cell r="H779" t="str">
            <v/>
          </cell>
        </row>
        <row r="780">
          <cell r="H780" t="str">
            <v/>
          </cell>
        </row>
        <row r="781">
          <cell r="H781" t="str">
            <v/>
          </cell>
        </row>
        <row r="782">
          <cell r="H782" t="str">
            <v/>
          </cell>
        </row>
        <row r="783">
          <cell r="H783" t="str">
            <v/>
          </cell>
        </row>
        <row r="784">
          <cell r="H784" t="str">
            <v/>
          </cell>
        </row>
        <row r="785">
          <cell r="H785" t="str">
            <v/>
          </cell>
        </row>
        <row r="786">
          <cell r="H786" t="str">
            <v/>
          </cell>
        </row>
        <row r="787">
          <cell r="H787" t="str">
            <v/>
          </cell>
        </row>
        <row r="788">
          <cell r="H788" t="str">
            <v/>
          </cell>
        </row>
        <row r="789">
          <cell r="H789" t="str">
            <v/>
          </cell>
        </row>
        <row r="790">
          <cell r="H790" t="str">
            <v/>
          </cell>
        </row>
        <row r="791">
          <cell r="H791" t="str">
            <v/>
          </cell>
        </row>
        <row r="792">
          <cell r="H792" t="str">
            <v/>
          </cell>
        </row>
        <row r="793">
          <cell r="H793" t="str">
            <v/>
          </cell>
        </row>
        <row r="794">
          <cell r="H794" t="str">
            <v/>
          </cell>
        </row>
        <row r="795">
          <cell r="H795" t="str">
            <v/>
          </cell>
        </row>
        <row r="796">
          <cell r="H796" t="str">
            <v/>
          </cell>
        </row>
        <row r="797">
          <cell r="H797" t="str">
            <v/>
          </cell>
        </row>
        <row r="798">
          <cell r="H798" t="str">
            <v/>
          </cell>
        </row>
        <row r="799">
          <cell r="H799" t="str">
            <v/>
          </cell>
        </row>
        <row r="800">
          <cell r="H800" t="str">
            <v/>
          </cell>
        </row>
        <row r="801">
          <cell r="H801" t="str">
            <v/>
          </cell>
        </row>
        <row r="802">
          <cell r="H802" t="str">
            <v/>
          </cell>
        </row>
        <row r="803">
          <cell r="H803" t="str">
            <v/>
          </cell>
        </row>
        <row r="804">
          <cell r="H804" t="str">
            <v/>
          </cell>
        </row>
        <row r="805">
          <cell r="H805" t="str">
            <v/>
          </cell>
        </row>
        <row r="806">
          <cell r="H806" t="str">
            <v/>
          </cell>
        </row>
        <row r="807">
          <cell r="H807" t="str">
            <v/>
          </cell>
        </row>
        <row r="808">
          <cell r="H808" t="str">
            <v/>
          </cell>
        </row>
        <row r="809">
          <cell r="H809" t="str">
            <v/>
          </cell>
        </row>
        <row r="810">
          <cell r="H810" t="str">
            <v/>
          </cell>
        </row>
        <row r="811">
          <cell r="H811" t="str">
            <v/>
          </cell>
        </row>
        <row r="812">
          <cell r="H812" t="str">
            <v/>
          </cell>
        </row>
        <row r="813">
          <cell r="H813" t="str">
            <v/>
          </cell>
        </row>
        <row r="814">
          <cell r="H814" t="str">
            <v/>
          </cell>
        </row>
        <row r="815">
          <cell r="H815" t="str">
            <v/>
          </cell>
        </row>
        <row r="816">
          <cell r="H816" t="str">
            <v/>
          </cell>
        </row>
        <row r="817">
          <cell r="H817" t="str">
            <v/>
          </cell>
        </row>
        <row r="818">
          <cell r="H818" t="str">
            <v/>
          </cell>
        </row>
        <row r="819">
          <cell r="H819" t="str">
            <v/>
          </cell>
        </row>
        <row r="820">
          <cell r="H820" t="str">
            <v/>
          </cell>
        </row>
        <row r="821">
          <cell r="H821" t="str">
            <v/>
          </cell>
        </row>
        <row r="822">
          <cell r="H822" t="str">
            <v/>
          </cell>
        </row>
        <row r="823">
          <cell r="H823" t="str">
            <v/>
          </cell>
        </row>
        <row r="824">
          <cell r="H824" t="str">
            <v/>
          </cell>
        </row>
        <row r="825">
          <cell r="H825" t="str">
            <v/>
          </cell>
        </row>
        <row r="826">
          <cell r="H826" t="str">
            <v/>
          </cell>
        </row>
        <row r="827">
          <cell r="H827" t="str">
            <v/>
          </cell>
        </row>
        <row r="828">
          <cell r="H828" t="str">
            <v/>
          </cell>
        </row>
        <row r="829">
          <cell r="H829" t="str">
            <v/>
          </cell>
        </row>
        <row r="830">
          <cell r="H830" t="str">
            <v/>
          </cell>
        </row>
        <row r="831">
          <cell r="H831" t="str">
            <v/>
          </cell>
        </row>
        <row r="832">
          <cell r="H832" t="str">
            <v/>
          </cell>
        </row>
        <row r="833">
          <cell r="H833" t="str">
            <v/>
          </cell>
        </row>
        <row r="834">
          <cell r="H834" t="str">
            <v/>
          </cell>
        </row>
        <row r="835">
          <cell r="H835" t="str">
            <v/>
          </cell>
        </row>
        <row r="836">
          <cell r="H836" t="str">
            <v/>
          </cell>
        </row>
        <row r="837">
          <cell r="H837" t="str">
            <v/>
          </cell>
        </row>
        <row r="838">
          <cell r="H838" t="str">
            <v/>
          </cell>
        </row>
        <row r="839">
          <cell r="H839" t="str">
            <v/>
          </cell>
        </row>
        <row r="840">
          <cell r="H840" t="str">
            <v/>
          </cell>
        </row>
        <row r="841">
          <cell r="H841" t="str">
            <v/>
          </cell>
        </row>
        <row r="842">
          <cell r="H842" t="str">
            <v/>
          </cell>
        </row>
        <row r="843">
          <cell r="H843" t="str">
            <v/>
          </cell>
        </row>
        <row r="844">
          <cell r="H844" t="str">
            <v/>
          </cell>
        </row>
        <row r="845">
          <cell r="H845" t="str">
            <v/>
          </cell>
        </row>
        <row r="846">
          <cell r="H846" t="str">
            <v/>
          </cell>
        </row>
        <row r="847">
          <cell r="H847" t="str">
            <v/>
          </cell>
        </row>
        <row r="848">
          <cell r="H848" t="str">
            <v/>
          </cell>
        </row>
        <row r="849">
          <cell r="H849" t="str">
            <v/>
          </cell>
        </row>
        <row r="850">
          <cell r="H850" t="str">
            <v/>
          </cell>
        </row>
        <row r="851">
          <cell r="H851" t="str">
            <v/>
          </cell>
        </row>
        <row r="852">
          <cell r="H852" t="str">
            <v/>
          </cell>
        </row>
        <row r="853">
          <cell r="H853" t="str">
            <v/>
          </cell>
        </row>
        <row r="854">
          <cell r="H854" t="str">
            <v/>
          </cell>
        </row>
        <row r="855">
          <cell r="H855" t="str">
            <v/>
          </cell>
        </row>
        <row r="856">
          <cell r="H856" t="str">
            <v/>
          </cell>
        </row>
        <row r="857">
          <cell r="H857" t="str">
            <v/>
          </cell>
        </row>
        <row r="858">
          <cell r="H858" t="str">
            <v/>
          </cell>
        </row>
        <row r="859">
          <cell r="H859" t="str">
            <v/>
          </cell>
        </row>
        <row r="860">
          <cell r="H860" t="str">
            <v/>
          </cell>
        </row>
        <row r="861">
          <cell r="H861" t="str">
            <v/>
          </cell>
        </row>
        <row r="862">
          <cell r="H862" t="str">
            <v/>
          </cell>
        </row>
        <row r="863">
          <cell r="H863" t="str">
            <v/>
          </cell>
        </row>
        <row r="864">
          <cell r="H864" t="str">
            <v/>
          </cell>
        </row>
        <row r="865">
          <cell r="H865" t="str">
            <v/>
          </cell>
        </row>
        <row r="866">
          <cell r="H866" t="str">
            <v/>
          </cell>
        </row>
        <row r="867">
          <cell r="H867" t="str">
            <v/>
          </cell>
        </row>
        <row r="868">
          <cell r="H868" t="str">
            <v/>
          </cell>
        </row>
        <row r="869">
          <cell r="H869" t="str">
            <v/>
          </cell>
        </row>
        <row r="870">
          <cell r="H870" t="str">
            <v/>
          </cell>
        </row>
        <row r="871">
          <cell r="H871" t="str">
            <v/>
          </cell>
        </row>
        <row r="872">
          <cell r="H872" t="str">
            <v/>
          </cell>
        </row>
        <row r="873">
          <cell r="H873" t="str">
            <v/>
          </cell>
        </row>
        <row r="874">
          <cell r="H874" t="str">
            <v/>
          </cell>
        </row>
        <row r="875">
          <cell r="H875" t="str">
            <v/>
          </cell>
        </row>
        <row r="876">
          <cell r="H876" t="str">
            <v/>
          </cell>
        </row>
        <row r="877">
          <cell r="H877" t="str">
            <v/>
          </cell>
        </row>
        <row r="878">
          <cell r="H878" t="str">
            <v/>
          </cell>
        </row>
        <row r="879">
          <cell r="H879" t="str">
            <v/>
          </cell>
        </row>
        <row r="880">
          <cell r="H880" t="str">
            <v/>
          </cell>
        </row>
        <row r="881">
          <cell r="H881" t="str">
            <v/>
          </cell>
        </row>
        <row r="882">
          <cell r="H882" t="str">
            <v/>
          </cell>
        </row>
        <row r="883">
          <cell r="H883" t="str">
            <v/>
          </cell>
        </row>
        <row r="884">
          <cell r="H884" t="str">
            <v/>
          </cell>
        </row>
        <row r="885">
          <cell r="H885" t="str">
            <v/>
          </cell>
        </row>
        <row r="886">
          <cell r="H886" t="str">
            <v/>
          </cell>
        </row>
        <row r="887">
          <cell r="H887" t="str">
            <v/>
          </cell>
        </row>
        <row r="888">
          <cell r="H888" t="str">
            <v/>
          </cell>
        </row>
        <row r="889">
          <cell r="H889" t="str">
            <v/>
          </cell>
        </row>
        <row r="890">
          <cell r="H890" t="str">
            <v/>
          </cell>
        </row>
        <row r="891">
          <cell r="H891" t="str">
            <v/>
          </cell>
        </row>
        <row r="892">
          <cell r="H892" t="str">
            <v/>
          </cell>
        </row>
        <row r="893">
          <cell r="H893" t="str">
            <v/>
          </cell>
        </row>
        <row r="894">
          <cell r="H894" t="str">
            <v/>
          </cell>
        </row>
        <row r="895">
          <cell r="H895" t="str">
            <v/>
          </cell>
        </row>
        <row r="896">
          <cell r="H896" t="str">
            <v/>
          </cell>
        </row>
        <row r="897">
          <cell r="H897" t="str">
            <v/>
          </cell>
        </row>
        <row r="898">
          <cell r="H898" t="str">
            <v/>
          </cell>
        </row>
        <row r="899">
          <cell r="H899" t="str">
            <v/>
          </cell>
        </row>
        <row r="900">
          <cell r="H900" t="str">
            <v/>
          </cell>
        </row>
        <row r="901">
          <cell r="H901" t="str">
            <v/>
          </cell>
        </row>
        <row r="902">
          <cell r="H902" t="str">
            <v/>
          </cell>
        </row>
        <row r="903">
          <cell r="H903" t="str">
            <v/>
          </cell>
        </row>
        <row r="904">
          <cell r="H904" t="str">
            <v/>
          </cell>
        </row>
        <row r="905">
          <cell r="H905" t="str">
            <v/>
          </cell>
        </row>
        <row r="906">
          <cell r="H906" t="str">
            <v/>
          </cell>
        </row>
        <row r="907">
          <cell r="H907" t="str">
            <v/>
          </cell>
        </row>
        <row r="908">
          <cell r="H908" t="str">
            <v/>
          </cell>
        </row>
        <row r="909">
          <cell r="H909" t="str">
            <v/>
          </cell>
        </row>
        <row r="910">
          <cell r="H910" t="str">
            <v/>
          </cell>
        </row>
        <row r="911">
          <cell r="H911" t="str">
            <v/>
          </cell>
        </row>
        <row r="912">
          <cell r="H912" t="str">
            <v/>
          </cell>
        </row>
        <row r="913">
          <cell r="H913" t="str">
            <v/>
          </cell>
        </row>
        <row r="914">
          <cell r="H914" t="str">
            <v/>
          </cell>
        </row>
        <row r="915">
          <cell r="H915" t="str">
            <v/>
          </cell>
        </row>
        <row r="916">
          <cell r="H916" t="str">
            <v/>
          </cell>
        </row>
        <row r="917">
          <cell r="H917" t="str">
            <v/>
          </cell>
        </row>
        <row r="918">
          <cell r="H918" t="str">
            <v/>
          </cell>
        </row>
        <row r="919">
          <cell r="H919" t="str">
            <v/>
          </cell>
        </row>
        <row r="920">
          <cell r="H920" t="str">
            <v/>
          </cell>
        </row>
        <row r="921">
          <cell r="H921" t="str">
            <v/>
          </cell>
        </row>
        <row r="922">
          <cell r="H922" t="str">
            <v/>
          </cell>
        </row>
        <row r="923">
          <cell r="H923" t="str">
            <v/>
          </cell>
        </row>
        <row r="924">
          <cell r="H924" t="str">
            <v/>
          </cell>
        </row>
        <row r="925">
          <cell r="H925" t="str">
            <v/>
          </cell>
        </row>
        <row r="926">
          <cell r="H926" t="str">
            <v/>
          </cell>
        </row>
        <row r="927">
          <cell r="H927" t="str">
            <v/>
          </cell>
        </row>
        <row r="928">
          <cell r="H928" t="str">
            <v/>
          </cell>
        </row>
        <row r="929">
          <cell r="H929" t="str">
            <v/>
          </cell>
        </row>
        <row r="930">
          <cell r="H930" t="str">
            <v/>
          </cell>
        </row>
        <row r="931">
          <cell r="H931" t="str">
            <v/>
          </cell>
        </row>
        <row r="932">
          <cell r="H932" t="str">
            <v/>
          </cell>
        </row>
        <row r="933">
          <cell r="H933" t="str">
            <v/>
          </cell>
        </row>
        <row r="934">
          <cell r="H934" t="str">
            <v/>
          </cell>
        </row>
        <row r="935">
          <cell r="H935" t="str">
            <v/>
          </cell>
        </row>
        <row r="936">
          <cell r="H936" t="str">
            <v/>
          </cell>
        </row>
        <row r="937">
          <cell r="H937" t="str">
            <v/>
          </cell>
        </row>
        <row r="938">
          <cell r="H938" t="str">
            <v/>
          </cell>
        </row>
        <row r="939">
          <cell r="H939" t="str">
            <v/>
          </cell>
        </row>
        <row r="940">
          <cell r="H940" t="str">
            <v/>
          </cell>
        </row>
        <row r="941">
          <cell r="H941" t="str">
            <v/>
          </cell>
        </row>
        <row r="942">
          <cell r="H942" t="str">
            <v/>
          </cell>
        </row>
        <row r="943">
          <cell r="H943" t="str">
            <v/>
          </cell>
        </row>
        <row r="944">
          <cell r="H944" t="str">
            <v/>
          </cell>
        </row>
        <row r="945">
          <cell r="H945" t="str">
            <v/>
          </cell>
        </row>
        <row r="946">
          <cell r="H946" t="str">
            <v/>
          </cell>
        </row>
        <row r="947">
          <cell r="H947" t="str">
            <v/>
          </cell>
        </row>
        <row r="948">
          <cell r="H948" t="str">
            <v/>
          </cell>
        </row>
        <row r="949">
          <cell r="H949" t="str">
            <v/>
          </cell>
        </row>
        <row r="950">
          <cell r="H950" t="str">
            <v/>
          </cell>
        </row>
        <row r="951">
          <cell r="H951" t="str">
            <v/>
          </cell>
        </row>
        <row r="952">
          <cell r="H952" t="str">
            <v/>
          </cell>
        </row>
        <row r="953">
          <cell r="H953" t="str">
            <v/>
          </cell>
        </row>
        <row r="954">
          <cell r="H954" t="str">
            <v/>
          </cell>
        </row>
        <row r="955">
          <cell r="H955" t="str">
            <v/>
          </cell>
        </row>
        <row r="956">
          <cell r="H956" t="str">
            <v/>
          </cell>
        </row>
        <row r="957">
          <cell r="H957" t="str">
            <v/>
          </cell>
        </row>
        <row r="958">
          <cell r="H958" t="str">
            <v/>
          </cell>
        </row>
        <row r="959">
          <cell r="H959" t="str">
            <v/>
          </cell>
        </row>
        <row r="960">
          <cell r="H960" t="str">
            <v/>
          </cell>
        </row>
        <row r="961">
          <cell r="H961" t="str">
            <v/>
          </cell>
        </row>
        <row r="962">
          <cell r="H962" t="str">
            <v/>
          </cell>
        </row>
        <row r="963">
          <cell r="H963" t="str">
            <v/>
          </cell>
        </row>
        <row r="964">
          <cell r="H964" t="str">
            <v/>
          </cell>
        </row>
        <row r="965">
          <cell r="H965" t="str">
            <v/>
          </cell>
        </row>
        <row r="966">
          <cell r="H966" t="str">
            <v/>
          </cell>
        </row>
        <row r="967">
          <cell r="H967" t="str">
            <v/>
          </cell>
        </row>
        <row r="968">
          <cell r="H968" t="str">
            <v/>
          </cell>
        </row>
        <row r="969">
          <cell r="H969" t="str">
            <v/>
          </cell>
        </row>
        <row r="970">
          <cell r="H970" t="str">
            <v/>
          </cell>
        </row>
        <row r="971">
          <cell r="H971" t="str">
            <v/>
          </cell>
        </row>
        <row r="972">
          <cell r="H972" t="str">
            <v/>
          </cell>
        </row>
        <row r="973">
          <cell r="H973" t="str">
            <v/>
          </cell>
        </row>
        <row r="974">
          <cell r="H974" t="str">
            <v/>
          </cell>
        </row>
        <row r="975">
          <cell r="H975" t="str">
            <v/>
          </cell>
        </row>
        <row r="976">
          <cell r="H976" t="str">
            <v/>
          </cell>
        </row>
        <row r="977">
          <cell r="H977" t="str">
            <v/>
          </cell>
        </row>
        <row r="978">
          <cell r="H978" t="str">
            <v/>
          </cell>
        </row>
        <row r="979">
          <cell r="H979" t="str">
            <v/>
          </cell>
        </row>
        <row r="980">
          <cell r="H980" t="str">
            <v/>
          </cell>
        </row>
        <row r="981">
          <cell r="H981" t="str">
            <v/>
          </cell>
        </row>
        <row r="982">
          <cell r="H982" t="str">
            <v/>
          </cell>
        </row>
        <row r="983">
          <cell r="H983" t="str">
            <v/>
          </cell>
        </row>
        <row r="984">
          <cell r="H984" t="str">
            <v/>
          </cell>
        </row>
        <row r="985">
          <cell r="H985" t="str">
            <v/>
          </cell>
        </row>
        <row r="986">
          <cell r="H986" t="str">
            <v/>
          </cell>
        </row>
        <row r="987">
          <cell r="H987" t="str">
            <v/>
          </cell>
        </row>
        <row r="988">
          <cell r="H988" t="str">
            <v/>
          </cell>
        </row>
        <row r="989">
          <cell r="H989" t="str">
            <v/>
          </cell>
        </row>
        <row r="990">
          <cell r="H990" t="str">
            <v/>
          </cell>
        </row>
        <row r="991">
          <cell r="H991" t="str">
            <v/>
          </cell>
        </row>
        <row r="992">
          <cell r="H992" t="str">
            <v/>
          </cell>
        </row>
        <row r="993">
          <cell r="H993" t="str">
            <v/>
          </cell>
        </row>
        <row r="994">
          <cell r="H994" t="str">
            <v/>
          </cell>
        </row>
        <row r="995">
          <cell r="H995" t="str">
            <v/>
          </cell>
        </row>
        <row r="996">
          <cell r="H996" t="str">
            <v/>
          </cell>
        </row>
        <row r="997">
          <cell r="H997" t="str">
            <v/>
          </cell>
        </row>
        <row r="998">
          <cell r="H998" t="str">
            <v/>
          </cell>
        </row>
        <row r="999">
          <cell r="H999" t="str">
            <v/>
          </cell>
        </row>
        <row r="1000">
          <cell r="H1000" t="str">
            <v/>
          </cell>
        </row>
        <row r="1001">
          <cell r="H1001" t="str">
            <v/>
          </cell>
        </row>
        <row r="1002">
          <cell r="H1002" t="str">
            <v/>
          </cell>
        </row>
        <row r="1003">
          <cell r="H1003" t="str">
            <v/>
          </cell>
        </row>
        <row r="1004">
          <cell r="H1004" t="str">
            <v/>
          </cell>
        </row>
        <row r="1005">
          <cell r="H1005" t="str">
            <v/>
          </cell>
        </row>
        <row r="1006">
          <cell r="H1006" t="str">
            <v/>
          </cell>
        </row>
        <row r="1007">
          <cell r="H1007" t="str">
            <v/>
          </cell>
        </row>
        <row r="1008">
          <cell r="H1008" t="str">
            <v/>
          </cell>
        </row>
        <row r="1009">
          <cell r="H1009" t="str">
            <v/>
          </cell>
        </row>
        <row r="1010">
          <cell r="H1010" t="str">
            <v/>
          </cell>
        </row>
        <row r="1011">
          <cell r="H1011" t="str">
            <v/>
          </cell>
        </row>
        <row r="1012">
          <cell r="H1012" t="str">
            <v/>
          </cell>
        </row>
        <row r="1013">
          <cell r="H1013" t="str">
            <v/>
          </cell>
        </row>
        <row r="1014">
          <cell r="H1014" t="str">
            <v/>
          </cell>
        </row>
        <row r="1015">
          <cell r="H1015" t="str">
            <v/>
          </cell>
        </row>
        <row r="1016">
          <cell r="H1016" t="str">
            <v/>
          </cell>
        </row>
        <row r="1017">
          <cell r="H1017" t="str">
            <v/>
          </cell>
        </row>
        <row r="1018">
          <cell r="H1018" t="str">
            <v/>
          </cell>
        </row>
        <row r="1019">
          <cell r="H1019" t="str">
            <v/>
          </cell>
        </row>
        <row r="1020">
          <cell r="H1020" t="str">
            <v/>
          </cell>
        </row>
        <row r="1021">
          <cell r="H1021" t="str">
            <v/>
          </cell>
        </row>
        <row r="1022">
          <cell r="H1022" t="str">
            <v/>
          </cell>
        </row>
        <row r="1023">
          <cell r="H1023" t="str">
            <v/>
          </cell>
        </row>
        <row r="1024">
          <cell r="H1024" t="str">
            <v/>
          </cell>
        </row>
        <row r="1025">
          <cell r="H1025" t="str">
            <v/>
          </cell>
        </row>
        <row r="1026">
          <cell r="H1026" t="str">
            <v/>
          </cell>
        </row>
        <row r="1027">
          <cell r="H1027" t="str">
            <v/>
          </cell>
        </row>
        <row r="1028">
          <cell r="H1028" t="str">
            <v/>
          </cell>
        </row>
        <row r="1029">
          <cell r="H1029" t="str">
            <v/>
          </cell>
        </row>
        <row r="1030">
          <cell r="H1030" t="str">
            <v/>
          </cell>
        </row>
        <row r="1031">
          <cell r="H1031" t="str">
            <v/>
          </cell>
        </row>
        <row r="1032">
          <cell r="H1032" t="str">
            <v/>
          </cell>
        </row>
        <row r="1033">
          <cell r="H1033" t="str">
            <v/>
          </cell>
        </row>
        <row r="1034">
          <cell r="H1034" t="str">
            <v/>
          </cell>
        </row>
        <row r="1035">
          <cell r="H1035" t="str">
            <v/>
          </cell>
        </row>
        <row r="1036">
          <cell r="H1036" t="str">
            <v/>
          </cell>
        </row>
        <row r="1037">
          <cell r="H1037" t="str">
            <v/>
          </cell>
        </row>
        <row r="1038">
          <cell r="H1038" t="str">
            <v/>
          </cell>
        </row>
        <row r="1039">
          <cell r="H1039" t="str">
            <v/>
          </cell>
        </row>
        <row r="1040">
          <cell r="H1040" t="str">
            <v/>
          </cell>
        </row>
        <row r="1041">
          <cell r="H1041" t="str">
            <v/>
          </cell>
        </row>
        <row r="1042">
          <cell r="H1042" t="str">
            <v/>
          </cell>
        </row>
        <row r="1043">
          <cell r="H1043" t="str">
            <v/>
          </cell>
        </row>
        <row r="1044">
          <cell r="H1044" t="str">
            <v/>
          </cell>
        </row>
        <row r="1045">
          <cell r="H1045" t="str">
            <v/>
          </cell>
        </row>
        <row r="1046">
          <cell r="H1046" t="str">
            <v/>
          </cell>
        </row>
        <row r="1047">
          <cell r="H1047" t="str">
            <v/>
          </cell>
        </row>
        <row r="1048">
          <cell r="H1048" t="str">
            <v/>
          </cell>
        </row>
        <row r="1049">
          <cell r="H1049" t="str">
            <v/>
          </cell>
        </row>
        <row r="1050">
          <cell r="H1050" t="str">
            <v/>
          </cell>
        </row>
        <row r="1051">
          <cell r="H1051" t="str">
            <v/>
          </cell>
        </row>
        <row r="1052">
          <cell r="H1052" t="str">
            <v/>
          </cell>
        </row>
        <row r="1053">
          <cell r="H1053" t="str">
            <v/>
          </cell>
        </row>
        <row r="1054">
          <cell r="H1054" t="str">
            <v/>
          </cell>
        </row>
        <row r="1055">
          <cell r="H1055" t="str">
            <v/>
          </cell>
        </row>
        <row r="1056">
          <cell r="H1056" t="str">
            <v/>
          </cell>
        </row>
        <row r="1057">
          <cell r="H1057" t="str">
            <v/>
          </cell>
        </row>
        <row r="1058">
          <cell r="H1058" t="str">
            <v/>
          </cell>
        </row>
        <row r="1059">
          <cell r="H1059" t="str">
            <v/>
          </cell>
        </row>
        <row r="1060">
          <cell r="H1060" t="str">
            <v/>
          </cell>
        </row>
        <row r="1061">
          <cell r="H1061" t="str">
            <v/>
          </cell>
        </row>
        <row r="1062">
          <cell r="H1062" t="str">
            <v/>
          </cell>
        </row>
        <row r="1063">
          <cell r="H1063" t="str">
            <v/>
          </cell>
        </row>
        <row r="1064">
          <cell r="H1064" t="str">
            <v/>
          </cell>
        </row>
        <row r="1065">
          <cell r="H1065" t="str">
            <v/>
          </cell>
        </row>
        <row r="1066">
          <cell r="H1066" t="str">
            <v/>
          </cell>
        </row>
        <row r="1067">
          <cell r="H1067" t="str">
            <v/>
          </cell>
        </row>
        <row r="1068">
          <cell r="H1068" t="str">
            <v/>
          </cell>
        </row>
        <row r="1069">
          <cell r="H1069" t="str">
            <v/>
          </cell>
        </row>
        <row r="1070">
          <cell r="H1070" t="str">
            <v/>
          </cell>
        </row>
        <row r="1071">
          <cell r="H1071" t="str">
            <v/>
          </cell>
        </row>
        <row r="1072">
          <cell r="H1072" t="str">
            <v/>
          </cell>
        </row>
        <row r="1073">
          <cell r="H1073" t="str">
            <v/>
          </cell>
        </row>
        <row r="1074">
          <cell r="H1074" t="str">
            <v/>
          </cell>
        </row>
        <row r="1075">
          <cell r="H1075" t="str">
            <v/>
          </cell>
        </row>
        <row r="1076">
          <cell r="H1076" t="str">
            <v/>
          </cell>
        </row>
        <row r="1077">
          <cell r="H1077" t="str">
            <v/>
          </cell>
        </row>
        <row r="1078">
          <cell r="H1078" t="str">
            <v/>
          </cell>
        </row>
        <row r="1079">
          <cell r="H1079" t="str">
            <v/>
          </cell>
        </row>
        <row r="1080">
          <cell r="H1080" t="str">
            <v/>
          </cell>
        </row>
        <row r="1081">
          <cell r="H1081" t="str">
            <v/>
          </cell>
        </row>
        <row r="1082">
          <cell r="H1082" t="str">
            <v/>
          </cell>
        </row>
        <row r="1083">
          <cell r="H1083" t="str">
            <v/>
          </cell>
        </row>
        <row r="1084">
          <cell r="H1084" t="str">
            <v/>
          </cell>
        </row>
        <row r="1085">
          <cell r="H1085" t="str">
            <v/>
          </cell>
        </row>
        <row r="1086">
          <cell r="H1086" t="str">
            <v/>
          </cell>
        </row>
        <row r="1087">
          <cell r="H1087" t="str">
            <v/>
          </cell>
        </row>
        <row r="1088">
          <cell r="H1088" t="str">
            <v/>
          </cell>
        </row>
        <row r="1089">
          <cell r="H1089" t="str">
            <v/>
          </cell>
        </row>
        <row r="1090">
          <cell r="H1090" t="str">
            <v/>
          </cell>
        </row>
        <row r="1091">
          <cell r="H1091" t="str">
            <v/>
          </cell>
        </row>
        <row r="1092">
          <cell r="H1092" t="str">
            <v/>
          </cell>
        </row>
        <row r="1093">
          <cell r="H1093" t="str">
            <v/>
          </cell>
        </row>
        <row r="1094">
          <cell r="H1094" t="str">
            <v/>
          </cell>
        </row>
        <row r="1095">
          <cell r="H1095" t="str">
            <v/>
          </cell>
        </row>
        <row r="1096">
          <cell r="H1096" t="str">
            <v/>
          </cell>
        </row>
        <row r="1097">
          <cell r="H1097" t="str">
            <v/>
          </cell>
        </row>
        <row r="1098">
          <cell r="H1098" t="str">
            <v/>
          </cell>
        </row>
        <row r="1099">
          <cell r="H1099" t="str">
            <v/>
          </cell>
        </row>
        <row r="1100">
          <cell r="H1100" t="str">
            <v/>
          </cell>
        </row>
        <row r="1101">
          <cell r="H1101" t="str">
            <v/>
          </cell>
        </row>
        <row r="1102">
          <cell r="H1102" t="str">
            <v/>
          </cell>
        </row>
        <row r="1103">
          <cell r="H1103" t="str">
            <v/>
          </cell>
        </row>
        <row r="1104">
          <cell r="H1104" t="str">
            <v/>
          </cell>
        </row>
        <row r="1105">
          <cell r="H1105" t="str">
            <v/>
          </cell>
        </row>
        <row r="1106">
          <cell r="H1106" t="str">
            <v/>
          </cell>
        </row>
        <row r="1107">
          <cell r="H1107" t="str">
            <v/>
          </cell>
        </row>
        <row r="1108">
          <cell r="H1108" t="str">
            <v/>
          </cell>
        </row>
        <row r="1109">
          <cell r="H1109" t="str">
            <v/>
          </cell>
        </row>
        <row r="1110">
          <cell r="H1110" t="str">
            <v/>
          </cell>
        </row>
        <row r="1111">
          <cell r="H1111" t="str">
            <v/>
          </cell>
        </row>
        <row r="1112">
          <cell r="H1112" t="str">
            <v/>
          </cell>
        </row>
        <row r="1113">
          <cell r="H1113" t="str">
            <v/>
          </cell>
        </row>
        <row r="1114">
          <cell r="H1114" t="str">
            <v/>
          </cell>
        </row>
        <row r="1115">
          <cell r="H1115" t="str">
            <v/>
          </cell>
        </row>
        <row r="1116">
          <cell r="H1116" t="str">
            <v/>
          </cell>
        </row>
        <row r="1117">
          <cell r="H1117" t="str">
            <v/>
          </cell>
        </row>
        <row r="1118">
          <cell r="H1118" t="str">
            <v/>
          </cell>
        </row>
        <row r="1119">
          <cell r="H1119" t="str">
            <v/>
          </cell>
        </row>
        <row r="1120">
          <cell r="H1120" t="str">
            <v/>
          </cell>
        </row>
        <row r="1121">
          <cell r="H1121" t="str">
            <v/>
          </cell>
        </row>
        <row r="1122">
          <cell r="H1122" t="str">
            <v/>
          </cell>
        </row>
        <row r="1123">
          <cell r="H1123" t="str">
            <v/>
          </cell>
        </row>
        <row r="1124">
          <cell r="H1124" t="str">
            <v/>
          </cell>
        </row>
        <row r="1125">
          <cell r="H1125" t="str">
            <v/>
          </cell>
        </row>
        <row r="1126">
          <cell r="H1126" t="str">
            <v/>
          </cell>
        </row>
        <row r="1127">
          <cell r="H1127" t="str">
            <v/>
          </cell>
        </row>
        <row r="1128">
          <cell r="H1128" t="str">
            <v/>
          </cell>
        </row>
        <row r="1129">
          <cell r="H1129" t="str">
            <v/>
          </cell>
        </row>
        <row r="1130">
          <cell r="H1130" t="str">
            <v/>
          </cell>
        </row>
        <row r="1131">
          <cell r="H1131" t="str">
            <v/>
          </cell>
        </row>
        <row r="1132">
          <cell r="H1132" t="str">
            <v/>
          </cell>
        </row>
        <row r="1133">
          <cell r="H1133" t="str">
            <v/>
          </cell>
        </row>
        <row r="1134">
          <cell r="H1134" t="str">
            <v/>
          </cell>
        </row>
        <row r="1135">
          <cell r="H1135" t="str">
            <v/>
          </cell>
        </row>
        <row r="1136">
          <cell r="H1136" t="str">
            <v/>
          </cell>
        </row>
        <row r="1137">
          <cell r="H1137" t="str">
            <v/>
          </cell>
        </row>
        <row r="1138">
          <cell r="H1138" t="str">
            <v/>
          </cell>
        </row>
        <row r="1139">
          <cell r="H1139" t="str">
            <v/>
          </cell>
        </row>
        <row r="1140">
          <cell r="H1140" t="str">
            <v/>
          </cell>
        </row>
        <row r="1141">
          <cell r="H1141" t="str">
            <v/>
          </cell>
        </row>
        <row r="1142">
          <cell r="H1142" t="str">
            <v/>
          </cell>
        </row>
        <row r="1143">
          <cell r="H1143" t="str">
            <v/>
          </cell>
        </row>
        <row r="1144">
          <cell r="H1144" t="str">
            <v/>
          </cell>
        </row>
        <row r="1145">
          <cell r="H1145" t="str">
            <v/>
          </cell>
        </row>
        <row r="1146">
          <cell r="H1146" t="str">
            <v/>
          </cell>
        </row>
        <row r="1147">
          <cell r="H1147" t="str">
            <v/>
          </cell>
        </row>
        <row r="1148">
          <cell r="H1148" t="str">
            <v/>
          </cell>
        </row>
        <row r="1149">
          <cell r="H1149" t="str">
            <v/>
          </cell>
        </row>
        <row r="1150">
          <cell r="H1150" t="str">
            <v/>
          </cell>
        </row>
        <row r="1151">
          <cell r="H1151" t="str">
            <v/>
          </cell>
        </row>
        <row r="1152">
          <cell r="H1152" t="str">
            <v/>
          </cell>
        </row>
        <row r="1153">
          <cell r="H1153" t="str">
            <v/>
          </cell>
        </row>
        <row r="1154">
          <cell r="H1154" t="str">
            <v/>
          </cell>
        </row>
        <row r="1155">
          <cell r="H1155" t="str">
            <v/>
          </cell>
        </row>
        <row r="1156">
          <cell r="H1156" t="str">
            <v/>
          </cell>
        </row>
        <row r="1157">
          <cell r="H1157" t="str">
            <v/>
          </cell>
        </row>
        <row r="1158">
          <cell r="H1158" t="str">
            <v/>
          </cell>
        </row>
        <row r="1159">
          <cell r="H1159" t="str">
            <v/>
          </cell>
        </row>
        <row r="1160">
          <cell r="H1160" t="str">
            <v/>
          </cell>
        </row>
        <row r="1161">
          <cell r="H1161" t="str">
            <v/>
          </cell>
        </row>
        <row r="1162">
          <cell r="H1162" t="str">
            <v/>
          </cell>
        </row>
        <row r="1163">
          <cell r="H1163" t="str">
            <v/>
          </cell>
        </row>
        <row r="1164">
          <cell r="H1164" t="str">
            <v/>
          </cell>
        </row>
        <row r="1165">
          <cell r="H1165" t="str">
            <v/>
          </cell>
        </row>
        <row r="1166">
          <cell r="H1166" t="str">
            <v/>
          </cell>
        </row>
        <row r="1167">
          <cell r="H1167" t="str">
            <v/>
          </cell>
        </row>
        <row r="1168">
          <cell r="H1168" t="str">
            <v/>
          </cell>
        </row>
        <row r="1169">
          <cell r="H1169" t="str">
            <v/>
          </cell>
        </row>
        <row r="1170">
          <cell r="H1170" t="str">
            <v/>
          </cell>
        </row>
        <row r="1171">
          <cell r="H1171" t="str">
            <v/>
          </cell>
        </row>
        <row r="1172">
          <cell r="H1172" t="str">
            <v/>
          </cell>
        </row>
        <row r="1173">
          <cell r="H1173" t="str">
            <v/>
          </cell>
        </row>
        <row r="1174">
          <cell r="H1174" t="str">
            <v/>
          </cell>
        </row>
        <row r="1175">
          <cell r="H1175" t="str">
            <v/>
          </cell>
        </row>
        <row r="1176">
          <cell r="H1176" t="str">
            <v/>
          </cell>
        </row>
        <row r="1177">
          <cell r="H1177" t="str">
            <v/>
          </cell>
        </row>
        <row r="1178">
          <cell r="H1178" t="str">
            <v/>
          </cell>
        </row>
        <row r="1179">
          <cell r="H1179" t="str">
            <v/>
          </cell>
        </row>
        <row r="1180">
          <cell r="H1180" t="str">
            <v/>
          </cell>
        </row>
        <row r="1181">
          <cell r="H1181" t="str">
            <v/>
          </cell>
        </row>
        <row r="1182">
          <cell r="H1182" t="str">
            <v/>
          </cell>
        </row>
        <row r="1183">
          <cell r="H1183" t="str">
            <v/>
          </cell>
        </row>
        <row r="1184">
          <cell r="H1184" t="str">
            <v/>
          </cell>
        </row>
        <row r="1185">
          <cell r="H1185" t="str">
            <v/>
          </cell>
        </row>
        <row r="1186">
          <cell r="H1186" t="str">
            <v/>
          </cell>
        </row>
        <row r="1187">
          <cell r="H1187" t="str">
            <v/>
          </cell>
        </row>
        <row r="1188">
          <cell r="H1188" t="str">
            <v/>
          </cell>
        </row>
        <row r="1189">
          <cell r="H1189" t="str">
            <v/>
          </cell>
        </row>
        <row r="1190">
          <cell r="H1190" t="str">
            <v/>
          </cell>
        </row>
        <row r="1191">
          <cell r="H1191" t="str">
            <v/>
          </cell>
        </row>
        <row r="1192">
          <cell r="H1192" t="str">
            <v/>
          </cell>
        </row>
        <row r="1193">
          <cell r="H1193" t="str">
            <v/>
          </cell>
        </row>
        <row r="1194">
          <cell r="H1194" t="str">
            <v/>
          </cell>
        </row>
        <row r="1195">
          <cell r="H1195" t="str">
            <v/>
          </cell>
        </row>
        <row r="1196">
          <cell r="H1196" t="str">
            <v/>
          </cell>
        </row>
        <row r="1197">
          <cell r="H1197" t="str">
            <v/>
          </cell>
        </row>
        <row r="1198">
          <cell r="H1198" t="str">
            <v/>
          </cell>
        </row>
        <row r="1199">
          <cell r="H1199" t="str">
            <v/>
          </cell>
        </row>
        <row r="1200">
          <cell r="H1200" t="str">
            <v/>
          </cell>
        </row>
        <row r="1201">
          <cell r="H1201" t="str">
            <v/>
          </cell>
        </row>
        <row r="1202">
          <cell r="H1202" t="str">
            <v/>
          </cell>
        </row>
        <row r="1203">
          <cell r="H1203" t="str">
            <v/>
          </cell>
        </row>
        <row r="1204">
          <cell r="H1204" t="str">
            <v/>
          </cell>
        </row>
        <row r="1205">
          <cell r="H1205" t="str">
            <v/>
          </cell>
        </row>
        <row r="1206">
          <cell r="H1206" t="str">
            <v/>
          </cell>
        </row>
        <row r="1207">
          <cell r="H1207" t="str">
            <v/>
          </cell>
        </row>
        <row r="1208">
          <cell r="H1208" t="str">
            <v/>
          </cell>
        </row>
        <row r="1209">
          <cell r="H1209" t="str">
            <v/>
          </cell>
        </row>
        <row r="1210">
          <cell r="H1210" t="str">
            <v/>
          </cell>
        </row>
        <row r="1211">
          <cell r="H1211" t="str">
            <v/>
          </cell>
        </row>
        <row r="1212">
          <cell r="H1212" t="str">
            <v/>
          </cell>
        </row>
        <row r="1213">
          <cell r="H1213" t="str">
            <v/>
          </cell>
        </row>
        <row r="1214">
          <cell r="H1214" t="str">
            <v/>
          </cell>
        </row>
        <row r="1215">
          <cell r="H1215" t="str">
            <v/>
          </cell>
        </row>
        <row r="1216">
          <cell r="H1216" t="str">
            <v/>
          </cell>
        </row>
        <row r="1217">
          <cell r="H1217" t="str">
            <v/>
          </cell>
        </row>
        <row r="1218">
          <cell r="H1218" t="str">
            <v/>
          </cell>
        </row>
        <row r="1219">
          <cell r="H1219" t="str">
            <v/>
          </cell>
        </row>
        <row r="1220">
          <cell r="H1220" t="str">
            <v/>
          </cell>
        </row>
        <row r="1221">
          <cell r="H1221" t="str">
            <v/>
          </cell>
        </row>
        <row r="1222">
          <cell r="H1222" t="str">
            <v/>
          </cell>
        </row>
        <row r="1223">
          <cell r="H1223" t="str">
            <v/>
          </cell>
        </row>
        <row r="1224">
          <cell r="H1224" t="str">
            <v/>
          </cell>
        </row>
        <row r="1225">
          <cell r="H1225" t="str">
            <v/>
          </cell>
        </row>
        <row r="1226">
          <cell r="H1226" t="str">
            <v/>
          </cell>
        </row>
        <row r="1227">
          <cell r="H1227" t="str">
            <v/>
          </cell>
        </row>
        <row r="1228">
          <cell r="H1228" t="str">
            <v/>
          </cell>
        </row>
        <row r="1229">
          <cell r="H1229" t="str">
            <v/>
          </cell>
        </row>
        <row r="1230">
          <cell r="H1230" t="str">
            <v/>
          </cell>
        </row>
        <row r="1231">
          <cell r="H1231" t="str">
            <v/>
          </cell>
        </row>
        <row r="1232">
          <cell r="H1232" t="str">
            <v/>
          </cell>
        </row>
        <row r="1233">
          <cell r="H1233" t="str">
            <v/>
          </cell>
        </row>
        <row r="1234">
          <cell r="H1234" t="str">
            <v/>
          </cell>
        </row>
        <row r="1235">
          <cell r="H1235" t="str">
            <v/>
          </cell>
        </row>
        <row r="1236">
          <cell r="H1236" t="str">
            <v/>
          </cell>
        </row>
        <row r="1237">
          <cell r="H1237" t="str">
            <v/>
          </cell>
        </row>
        <row r="1238">
          <cell r="H1238" t="str">
            <v/>
          </cell>
        </row>
        <row r="1239">
          <cell r="H1239" t="str">
            <v/>
          </cell>
        </row>
        <row r="1240">
          <cell r="H1240" t="str">
            <v/>
          </cell>
        </row>
        <row r="1241">
          <cell r="H1241" t="str">
            <v/>
          </cell>
        </row>
        <row r="1242">
          <cell r="H1242" t="str">
            <v/>
          </cell>
        </row>
        <row r="1243">
          <cell r="H1243" t="str">
            <v/>
          </cell>
        </row>
        <row r="1244">
          <cell r="H1244" t="str">
            <v/>
          </cell>
        </row>
        <row r="1245">
          <cell r="H1245" t="str">
            <v/>
          </cell>
        </row>
        <row r="1246">
          <cell r="H1246" t="str">
            <v/>
          </cell>
        </row>
        <row r="1247">
          <cell r="H1247" t="str">
            <v/>
          </cell>
        </row>
        <row r="1248">
          <cell r="H1248" t="str">
            <v/>
          </cell>
        </row>
        <row r="1249">
          <cell r="H1249" t="str">
            <v/>
          </cell>
        </row>
        <row r="1250">
          <cell r="H1250" t="str">
            <v/>
          </cell>
        </row>
        <row r="1251">
          <cell r="H1251" t="str">
            <v/>
          </cell>
        </row>
        <row r="1252">
          <cell r="H1252" t="str">
            <v/>
          </cell>
        </row>
        <row r="1253">
          <cell r="H1253" t="str">
            <v/>
          </cell>
        </row>
        <row r="1254">
          <cell r="H1254" t="str">
            <v/>
          </cell>
        </row>
        <row r="1255">
          <cell r="H1255" t="str">
            <v/>
          </cell>
        </row>
        <row r="1256">
          <cell r="H1256" t="str">
            <v/>
          </cell>
        </row>
        <row r="1257">
          <cell r="H1257" t="str">
            <v/>
          </cell>
        </row>
        <row r="1258">
          <cell r="H1258" t="str">
            <v/>
          </cell>
        </row>
        <row r="1259">
          <cell r="H1259" t="str">
            <v/>
          </cell>
        </row>
        <row r="1260">
          <cell r="H1260" t="str">
            <v/>
          </cell>
        </row>
        <row r="1261">
          <cell r="H1261" t="str">
            <v/>
          </cell>
        </row>
        <row r="1262">
          <cell r="H1262" t="str">
            <v/>
          </cell>
        </row>
        <row r="1263">
          <cell r="H1263" t="str">
            <v/>
          </cell>
        </row>
        <row r="1264">
          <cell r="H1264" t="str">
            <v/>
          </cell>
        </row>
        <row r="1265">
          <cell r="H1265" t="str">
            <v/>
          </cell>
        </row>
        <row r="1266">
          <cell r="H1266" t="str">
            <v/>
          </cell>
        </row>
        <row r="1267">
          <cell r="H1267" t="str">
            <v/>
          </cell>
        </row>
        <row r="1268">
          <cell r="H1268" t="str">
            <v/>
          </cell>
        </row>
        <row r="1269">
          <cell r="H1269" t="str">
            <v/>
          </cell>
        </row>
        <row r="1270">
          <cell r="H1270" t="str">
            <v/>
          </cell>
        </row>
        <row r="1271">
          <cell r="H1271" t="str">
            <v/>
          </cell>
        </row>
        <row r="1272">
          <cell r="H1272" t="str">
            <v/>
          </cell>
        </row>
        <row r="1273">
          <cell r="H1273" t="str">
            <v/>
          </cell>
        </row>
        <row r="1274">
          <cell r="H1274" t="str">
            <v/>
          </cell>
        </row>
        <row r="1275">
          <cell r="H1275" t="str">
            <v/>
          </cell>
        </row>
        <row r="1276">
          <cell r="H1276" t="str">
            <v/>
          </cell>
        </row>
        <row r="1277">
          <cell r="H1277" t="str">
            <v/>
          </cell>
        </row>
        <row r="1278">
          <cell r="H1278" t="str">
            <v/>
          </cell>
        </row>
        <row r="1279">
          <cell r="H1279" t="str">
            <v/>
          </cell>
        </row>
        <row r="1280">
          <cell r="H1280" t="str">
            <v/>
          </cell>
        </row>
        <row r="1281">
          <cell r="H1281" t="str">
            <v/>
          </cell>
        </row>
        <row r="1282">
          <cell r="H1282" t="str">
            <v/>
          </cell>
        </row>
        <row r="1283">
          <cell r="H1283" t="str">
            <v/>
          </cell>
        </row>
        <row r="1284">
          <cell r="H1284" t="str">
            <v/>
          </cell>
        </row>
        <row r="1285">
          <cell r="H1285" t="str">
            <v/>
          </cell>
        </row>
        <row r="1286">
          <cell r="H1286" t="str">
            <v/>
          </cell>
        </row>
        <row r="1287">
          <cell r="H1287" t="str">
            <v/>
          </cell>
        </row>
        <row r="1288">
          <cell r="H1288" t="str">
            <v/>
          </cell>
        </row>
        <row r="1289">
          <cell r="H1289" t="str">
            <v/>
          </cell>
        </row>
        <row r="1290">
          <cell r="H1290" t="str">
            <v/>
          </cell>
        </row>
        <row r="1291">
          <cell r="H1291" t="str">
            <v/>
          </cell>
        </row>
        <row r="1292">
          <cell r="H1292" t="str">
            <v/>
          </cell>
        </row>
        <row r="1293">
          <cell r="H1293" t="str">
            <v/>
          </cell>
        </row>
        <row r="1294">
          <cell r="H1294" t="str">
            <v/>
          </cell>
        </row>
        <row r="1295">
          <cell r="H1295" t="str">
            <v/>
          </cell>
        </row>
        <row r="1296">
          <cell r="H1296" t="str">
            <v/>
          </cell>
        </row>
        <row r="1297">
          <cell r="H1297" t="str">
            <v/>
          </cell>
        </row>
        <row r="1298">
          <cell r="H1298" t="str">
            <v/>
          </cell>
        </row>
        <row r="1299">
          <cell r="H1299" t="str">
            <v/>
          </cell>
        </row>
        <row r="1300">
          <cell r="H1300" t="str">
            <v/>
          </cell>
        </row>
        <row r="1301">
          <cell r="H1301" t="str">
            <v/>
          </cell>
        </row>
        <row r="1302">
          <cell r="H1302" t="str">
            <v/>
          </cell>
        </row>
        <row r="1303">
          <cell r="H1303" t="str">
            <v/>
          </cell>
        </row>
        <row r="1304">
          <cell r="H1304" t="str">
            <v/>
          </cell>
        </row>
        <row r="1305">
          <cell r="H1305" t="str">
            <v/>
          </cell>
        </row>
        <row r="1306">
          <cell r="H1306" t="str">
            <v/>
          </cell>
        </row>
        <row r="1307">
          <cell r="H1307" t="str">
            <v/>
          </cell>
        </row>
        <row r="1308">
          <cell r="H1308" t="str">
            <v/>
          </cell>
        </row>
        <row r="1309">
          <cell r="H1309" t="str">
            <v/>
          </cell>
        </row>
        <row r="1310">
          <cell r="H1310" t="str">
            <v/>
          </cell>
        </row>
        <row r="1311">
          <cell r="H1311" t="str">
            <v/>
          </cell>
        </row>
        <row r="1312">
          <cell r="H1312" t="str">
            <v/>
          </cell>
        </row>
        <row r="1313">
          <cell r="H1313" t="str">
            <v/>
          </cell>
        </row>
        <row r="1314">
          <cell r="H1314" t="str">
            <v/>
          </cell>
        </row>
        <row r="1315">
          <cell r="H1315" t="str">
            <v/>
          </cell>
        </row>
        <row r="1316">
          <cell r="H1316" t="str">
            <v/>
          </cell>
        </row>
        <row r="1317">
          <cell r="H1317" t="str">
            <v/>
          </cell>
        </row>
        <row r="1318">
          <cell r="H1318" t="str">
            <v/>
          </cell>
        </row>
        <row r="1319">
          <cell r="H1319" t="str">
            <v/>
          </cell>
        </row>
        <row r="1320">
          <cell r="H1320" t="str">
            <v/>
          </cell>
        </row>
        <row r="1321">
          <cell r="H1321" t="str">
            <v/>
          </cell>
        </row>
        <row r="1322">
          <cell r="H1322" t="str">
            <v/>
          </cell>
        </row>
        <row r="1323">
          <cell r="H1323" t="str">
            <v/>
          </cell>
        </row>
        <row r="1324">
          <cell r="H1324" t="str">
            <v/>
          </cell>
        </row>
        <row r="1325">
          <cell r="H1325" t="str">
            <v/>
          </cell>
        </row>
        <row r="1326">
          <cell r="H1326" t="str">
            <v/>
          </cell>
        </row>
        <row r="1327">
          <cell r="H1327" t="str">
            <v/>
          </cell>
        </row>
        <row r="1328">
          <cell r="H1328" t="str">
            <v/>
          </cell>
        </row>
        <row r="1329">
          <cell r="H1329" t="str">
            <v/>
          </cell>
        </row>
        <row r="1330">
          <cell r="H1330" t="str">
            <v/>
          </cell>
        </row>
        <row r="1331">
          <cell r="H1331" t="str">
            <v/>
          </cell>
        </row>
        <row r="1332">
          <cell r="H1332" t="str">
            <v/>
          </cell>
        </row>
        <row r="1333">
          <cell r="H1333" t="str">
            <v/>
          </cell>
        </row>
        <row r="1334">
          <cell r="H1334" t="str">
            <v/>
          </cell>
        </row>
        <row r="1335">
          <cell r="H1335" t="str">
            <v/>
          </cell>
        </row>
        <row r="1336">
          <cell r="H1336" t="str">
            <v/>
          </cell>
        </row>
        <row r="1337">
          <cell r="H1337" t="str">
            <v/>
          </cell>
        </row>
        <row r="1338">
          <cell r="H1338" t="str">
            <v/>
          </cell>
        </row>
        <row r="1339">
          <cell r="H1339" t="str">
            <v/>
          </cell>
        </row>
        <row r="1340">
          <cell r="H1340" t="str">
            <v/>
          </cell>
        </row>
        <row r="1341">
          <cell r="H1341" t="str">
            <v/>
          </cell>
        </row>
        <row r="1342">
          <cell r="H1342" t="str">
            <v/>
          </cell>
        </row>
        <row r="1343">
          <cell r="H1343" t="str">
            <v/>
          </cell>
        </row>
        <row r="1344">
          <cell r="H1344" t="str">
            <v/>
          </cell>
        </row>
        <row r="1345">
          <cell r="H1345" t="str">
            <v/>
          </cell>
        </row>
        <row r="1346">
          <cell r="H1346" t="str">
            <v/>
          </cell>
        </row>
        <row r="1347">
          <cell r="H1347" t="str">
            <v/>
          </cell>
        </row>
        <row r="1348">
          <cell r="H1348" t="str">
            <v/>
          </cell>
        </row>
        <row r="1349">
          <cell r="H1349" t="str">
            <v/>
          </cell>
        </row>
        <row r="1350">
          <cell r="H1350" t="str">
            <v/>
          </cell>
        </row>
        <row r="1351">
          <cell r="H1351" t="str">
            <v/>
          </cell>
        </row>
        <row r="1352">
          <cell r="H1352" t="str">
            <v/>
          </cell>
        </row>
        <row r="1353">
          <cell r="H1353" t="str">
            <v/>
          </cell>
        </row>
        <row r="1354">
          <cell r="H1354" t="str">
            <v/>
          </cell>
        </row>
        <row r="1355">
          <cell r="H1355" t="str">
            <v/>
          </cell>
        </row>
        <row r="1356">
          <cell r="H1356" t="str">
            <v/>
          </cell>
        </row>
        <row r="1357">
          <cell r="H1357" t="str">
            <v/>
          </cell>
        </row>
        <row r="1358">
          <cell r="H1358" t="str">
            <v/>
          </cell>
        </row>
        <row r="1359">
          <cell r="H1359" t="str">
            <v/>
          </cell>
        </row>
        <row r="1360">
          <cell r="H1360" t="str">
            <v/>
          </cell>
        </row>
        <row r="1361">
          <cell r="H1361" t="str">
            <v/>
          </cell>
        </row>
        <row r="1362">
          <cell r="H1362" t="str">
            <v/>
          </cell>
        </row>
        <row r="1363">
          <cell r="H1363" t="str">
            <v/>
          </cell>
        </row>
        <row r="1364">
          <cell r="H1364" t="str">
            <v/>
          </cell>
        </row>
        <row r="1365">
          <cell r="H1365" t="str">
            <v/>
          </cell>
        </row>
        <row r="1366">
          <cell r="H1366" t="str">
            <v/>
          </cell>
        </row>
        <row r="1367">
          <cell r="H1367" t="str">
            <v/>
          </cell>
        </row>
        <row r="1368">
          <cell r="H1368" t="str">
            <v/>
          </cell>
        </row>
        <row r="1369">
          <cell r="H1369" t="str">
            <v/>
          </cell>
        </row>
        <row r="1370">
          <cell r="H1370" t="str">
            <v/>
          </cell>
        </row>
        <row r="1371">
          <cell r="H1371" t="str">
            <v/>
          </cell>
        </row>
        <row r="1372">
          <cell r="H1372" t="str">
            <v/>
          </cell>
        </row>
        <row r="1373">
          <cell r="H1373" t="str">
            <v/>
          </cell>
        </row>
        <row r="1374">
          <cell r="H1374" t="str">
            <v/>
          </cell>
        </row>
        <row r="1375">
          <cell r="H1375" t="str">
            <v/>
          </cell>
        </row>
        <row r="1376">
          <cell r="H1376" t="str">
            <v/>
          </cell>
        </row>
        <row r="1377">
          <cell r="H1377" t="str">
            <v/>
          </cell>
        </row>
        <row r="1378">
          <cell r="H1378" t="str">
            <v/>
          </cell>
        </row>
        <row r="1379">
          <cell r="H1379" t="str">
            <v/>
          </cell>
        </row>
        <row r="1380">
          <cell r="H1380" t="str">
            <v/>
          </cell>
        </row>
        <row r="1381">
          <cell r="H1381" t="str">
            <v/>
          </cell>
        </row>
        <row r="1382">
          <cell r="H1382" t="str">
            <v/>
          </cell>
        </row>
        <row r="1383">
          <cell r="H1383" t="str">
            <v/>
          </cell>
        </row>
        <row r="1384">
          <cell r="H1384" t="str">
            <v/>
          </cell>
        </row>
        <row r="1385">
          <cell r="H1385" t="str">
            <v/>
          </cell>
        </row>
        <row r="1386">
          <cell r="H1386" t="str">
            <v/>
          </cell>
        </row>
        <row r="1387">
          <cell r="H1387" t="str">
            <v/>
          </cell>
        </row>
        <row r="1388">
          <cell r="H1388" t="str">
            <v/>
          </cell>
        </row>
        <row r="1389">
          <cell r="H1389" t="str">
            <v/>
          </cell>
        </row>
        <row r="1390">
          <cell r="H1390" t="str">
            <v/>
          </cell>
        </row>
        <row r="1391">
          <cell r="H1391" t="str">
            <v/>
          </cell>
        </row>
        <row r="1392">
          <cell r="H1392" t="str">
            <v/>
          </cell>
        </row>
        <row r="1393">
          <cell r="H1393" t="str">
            <v/>
          </cell>
        </row>
        <row r="1394">
          <cell r="H1394" t="str">
            <v/>
          </cell>
        </row>
        <row r="1395">
          <cell r="H1395" t="str">
            <v/>
          </cell>
        </row>
        <row r="1396">
          <cell r="H1396" t="str">
            <v/>
          </cell>
        </row>
        <row r="1397">
          <cell r="H1397" t="str">
            <v/>
          </cell>
        </row>
        <row r="1398">
          <cell r="H1398" t="str">
            <v/>
          </cell>
        </row>
        <row r="1399">
          <cell r="H1399" t="str">
            <v/>
          </cell>
        </row>
        <row r="1400">
          <cell r="H1400" t="str">
            <v/>
          </cell>
        </row>
        <row r="1401">
          <cell r="H1401" t="str">
            <v/>
          </cell>
        </row>
        <row r="1402">
          <cell r="H1402" t="str">
            <v/>
          </cell>
        </row>
        <row r="1403">
          <cell r="H1403" t="str">
            <v/>
          </cell>
        </row>
        <row r="1404">
          <cell r="H1404" t="str">
            <v/>
          </cell>
        </row>
        <row r="1405">
          <cell r="H1405" t="str">
            <v/>
          </cell>
        </row>
        <row r="1406">
          <cell r="H1406" t="str">
            <v/>
          </cell>
        </row>
        <row r="1407">
          <cell r="H1407" t="str">
            <v/>
          </cell>
        </row>
        <row r="1408">
          <cell r="H1408" t="str">
            <v/>
          </cell>
        </row>
        <row r="1409">
          <cell r="H1409" t="str">
            <v/>
          </cell>
        </row>
        <row r="1410">
          <cell r="H1410" t="str">
            <v/>
          </cell>
        </row>
        <row r="1411">
          <cell r="H1411" t="str">
            <v/>
          </cell>
        </row>
        <row r="1412">
          <cell r="H1412" t="str">
            <v/>
          </cell>
        </row>
        <row r="1413">
          <cell r="H1413" t="str">
            <v/>
          </cell>
        </row>
        <row r="1414">
          <cell r="H1414" t="str">
            <v/>
          </cell>
        </row>
        <row r="1415">
          <cell r="H1415" t="str">
            <v/>
          </cell>
        </row>
        <row r="1416">
          <cell r="H1416" t="str">
            <v/>
          </cell>
        </row>
        <row r="1417">
          <cell r="H1417" t="str">
            <v/>
          </cell>
        </row>
        <row r="1418">
          <cell r="H1418" t="str">
            <v/>
          </cell>
        </row>
        <row r="1419">
          <cell r="H1419" t="str">
            <v/>
          </cell>
        </row>
        <row r="1420">
          <cell r="H1420" t="str">
            <v/>
          </cell>
        </row>
        <row r="1421">
          <cell r="H1421" t="str">
            <v/>
          </cell>
        </row>
        <row r="1422">
          <cell r="H1422" t="str">
            <v/>
          </cell>
        </row>
        <row r="1423">
          <cell r="H1423" t="str">
            <v/>
          </cell>
        </row>
        <row r="1424">
          <cell r="H1424" t="str">
            <v/>
          </cell>
        </row>
        <row r="1425">
          <cell r="H1425" t="str">
            <v/>
          </cell>
        </row>
        <row r="1426">
          <cell r="H1426" t="str">
            <v/>
          </cell>
        </row>
        <row r="1427">
          <cell r="H1427" t="str">
            <v/>
          </cell>
        </row>
        <row r="1428">
          <cell r="H1428" t="str">
            <v/>
          </cell>
        </row>
        <row r="1429">
          <cell r="H1429" t="str">
            <v/>
          </cell>
        </row>
        <row r="1430">
          <cell r="H1430" t="str">
            <v/>
          </cell>
        </row>
        <row r="1431">
          <cell r="H1431" t="str">
            <v/>
          </cell>
        </row>
        <row r="1432">
          <cell r="H1432" t="str">
            <v/>
          </cell>
        </row>
        <row r="1433">
          <cell r="H1433" t="str">
            <v/>
          </cell>
        </row>
        <row r="1434">
          <cell r="H1434" t="str">
            <v/>
          </cell>
        </row>
        <row r="1435">
          <cell r="H1435" t="str">
            <v/>
          </cell>
        </row>
        <row r="1436">
          <cell r="H1436" t="str">
            <v/>
          </cell>
        </row>
        <row r="1437">
          <cell r="H1437" t="str">
            <v/>
          </cell>
        </row>
        <row r="1438">
          <cell r="H1438" t="str">
            <v/>
          </cell>
        </row>
        <row r="1439">
          <cell r="H1439" t="str">
            <v/>
          </cell>
        </row>
        <row r="1440">
          <cell r="H1440" t="str">
            <v/>
          </cell>
        </row>
        <row r="1441">
          <cell r="H1441" t="str">
            <v/>
          </cell>
        </row>
        <row r="1442">
          <cell r="H1442" t="str">
            <v/>
          </cell>
        </row>
        <row r="1443">
          <cell r="H1443" t="str">
            <v/>
          </cell>
        </row>
        <row r="1444">
          <cell r="H1444" t="str">
            <v/>
          </cell>
        </row>
        <row r="1445">
          <cell r="H1445" t="str">
            <v/>
          </cell>
        </row>
        <row r="1446">
          <cell r="H1446" t="str">
            <v/>
          </cell>
        </row>
        <row r="1447">
          <cell r="H1447" t="str">
            <v/>
          </cell>
        </row>
        <row r="1448">
          <cell r="H1448" t="str">
            <v/>
          </cell>
        </row>
        <row r="1449">
          <cell r="H1449" t="str">
            <v/>
          </cell>
        </row>
        <row r="1450">
          <cell r="H1450" t="str">
            <v/>
          </cell>
        </row>
        <row r="1451">
          <cell r="H1451" t="str">
            <v/>
          </cell>
        </row>
        <row r="1452">
          <cell r="H1452" t="str">
            <v/>
          </cell>
        </row>
        <row r="1453">
          <cell r="H1453" t="str">
            <v/>
          </cell>
        </row>
        <row r="1454">
          <cell r="H1454" t="str">
            <v/>
          </cell>
        </row>
        <row r="1455">
          <cell r="H1455" t="str">
            <v/>
          </cell>
        </row>
        <row r="1456">
          <cell r="H1456" t="str">
            <v/>
          </cell>
        </row>
        <row r="1457">
          <cell r="H1457" t="str">
            <v/>
          </cell>
        </row>
        <row r="1458">
          <cell r="H1458" t="str">
            <v/>
          </cell>
        </row>
        <row r="1459">
          <cell r="H1459" t="str">
            <v/>
          </cell>
        </row>
        <row r="1460">
          <cell r="H1460" t="str">
            <v/>
          </cell>
        </row>
        <row r="1461">
          <cell r="H1461" t="str">
            <v/>
          </cell>
        </row>
        <row r="1462">
          <cell r="H1462" t="str">
            <v/>
          </cell>
        </row>
        <row r="1463">
          <cell r="H1463" t="str">
            <v/>
          </cell>
        </row>
        <row r="1464">
          <cell r="H1464" t="str">
            <v/>
          </cell>
        </row>
        <row r="1465">
          <cell r="H1465" t="str">
            <v/>
          </cell>
        </row>
        <row r="1466">
          <cell r="H1466" t="str">
            <v/>
          </cell>
        </row>
        <row r="1467">
          <cell r="H1467" t="str">
            <v/>
          </cell>
        </row>
        <row r="1468">
          <cell r="H1468" t="str">
            <v/>
          </cell>
        </row>
        <row r="1469">
          <cell r="H1469" t="str">
            <v/>
          </cell>
        </row>
        <row r="1470">
          <cell r="H1470" t="str">
            <v/>
          </cell>
        </row>
        <row r="1471">
          <cell r="H1471" t="str">
            <v/>
          </cell>
        </row>
        <row r="1472">
          <cell r="H1472" t="str">
            <v/>
          </cell>
        </row>
        <row r="1473">
          <cell r="H1473" t="str">
            <v/>
          </cell>
        </row>
        <row r="1474">
          <cell r="H1474" t="str">
            <v/>
          </cell>
        </row>
        <row r="1475">
          <cell r="H1475" t="str">
            <v/>
          </cell>
        </row>
        <row r="1476">
          <cell r="H1476" t="str">
            <v/>
          </cell>
        </row>
        <row r="1477">
          <cell r="H1477" t="str">
            <v/>
          </cell>
        </row>
        <row r="1478">
          <cell r="H1478" t="str">
            <v/>
          </cell>
        </row>
        <row r="1479">
          <cell r="H1479" t="str">
            <v/>
          </cell>
        </row>
        <row r="1480">
          <cell r="H1480" t="str">
            <v/>
          </cell>
        </row>
        <row r="1481">
          <cell r="H1481" t="str">
            <v/>
          </cell>
        </row>
        <row r="1482">
          <cell r="H1482" t="str">
            <v/>
          </cell>
        </row>
        <row r="1483">
          <cell r="H1483" t="str">
            <v/>
          </cell>
        </row>
        <row r="1484">
          <cell r="H1484" t="str">
            <v/>
          </cell>
        </row>
        <row r="1485">
          <cell r="H1485" t="str">
            <v/>
          </cell>
        </row>
        <row r="1486">
          <cell r="H1486" t="str">
            <v/>
          </cell>
        </row>
        <row r="1487">
          <cell r="H1487" t="str">
            <v/>
          </cell>
        </row>
        <row r="1488">
          <cell r="H1488" t="str">
            <v/>
          </cell>
        </row>
        <row r="1489">
          <cell r="H1489" t="str">
            <v/>
          </cell>
        </row>
        <row r="1490">
          <cell r="H1490" t="str">
            <v/>
          </cell>
        </row>
        <row r="1491">
          <cell r="H1491" t="str">
            <v/>
          </cell>
        </row>
        <row r="1492">
          <cell r="H1492" t="str">
            <v/>
          </cell>
        </row>
        <row r="1493">
          <cell r="H1493" t="str">
            <v/>
          </cell>
        </row>
        <row r="1494">
          <cell r="H1494" t="str">
            <v/>
          </cell>
        </row>
        <row r="1495">
          <cell r="H1495" t="str">
            <v/>
          </cell>
        </row>
        <row r="1496">
          <cell r="H1496" t="str">
            <v/>
          </cell>
        </row>
        <row r="1497">
          <cell r="H1497" t="str">
            <v/>
          </cell>
        </row>
        <row r="1498">
          <cell r="H1498" t="str">
            <v/>
          </cell>
        </row>
        <row r="1499">
          <cell r="H1499" t="str">
            <v/>
          </cell>
        </row>
        <row r="1500">
          <cell r="H1500" t="str">
            <v/>
          </cell>
        </row>
        <row r="1501">
          <cell r="H1501" t="str">
            <v/>
          </cell>
        </row>
        <row r="1502">
          <cell r="H1502" t="str">
            <v/>
          </cell>
        </row>
        <row r="1503">
          <cell r="H1503" t="str">
            <v/>
          </cell>
        </row>
        <row r="1504">
          <cell r="H1504" t="str">
            <v/>
          </cell>
        </row>
        <row r="1505">
          <cell r="H1505" t="str">
            <v/>
          </cell>
        </row>
        <row r="1506">
          <cell r="H1506" t="str">
            <v/>
          </cell>
        </row>
        <row r="1507">
          <cell r="H1507" t="str">
            <v/>
          </cell>
        </row>
        <row r="1508">
          <cell r="H1508" t="str">
            <v/>
          </cell>
        </row>
        <row r="1509">
          <cell r="H1509" t="str">
            <v/>
          </cell>
        </row>
        <row r="1510">
          <cell r="H1510" t="str">
            <v/>
          </cell>
        </row>
        <row r="1511">
          <cell r="H1511" t="str">
            <v/>
          </cell>
        </row>
        <row r="1512">
          <cell r="H1512" t="str">
            <v/>
          </cell>
        </row>
        <row r="1513">
          <cell r="H1513" t="str">
            <v/>
          </cell>
        </row>
        <row r="1514">
          <cell r="H1514" t="str">
            <v/>
          </cell>
        </row>
        <row r="1515">
          <cell r="H1515" t="str">
            <v/>
          </cell>
        </row>
        <row r="1516">
          <cell r="H1516" t="str">
            <v/>
          </cell>
        </row>
        <row r="1517">
          <cell r="H1517" t="str">
            <v/>
          </cell>
        </row>
        <row r="1518">
          <cell r="H1518" t="str">
            <v/>
          </cell>
        </row>
        <row r="1519">
          <cell r="H1519" t="str">
            <v/>
          </cell>
        </row>
        <row r="1520">
          <cell r="H1520" t="str">
            <v/>
          </cell>
        </row>
        <row r="1521">
          <cell r="H1521" t="str">
            <v/>
          </cell>
        </row>
        <row r="1522">
          <cell r="H1522" t="str">
            <v/>
          </cell>
        </row>
        <row r="1523">
          <cell r="H1523" t="str">
            <v/>
          </cell>
        </row>
        <row r="1524">
          <cell r="H1524" t="str">
            <v/>
          </cell>
        </row>
        <row r="1525">
          <cell r="H1525" t="str">
            <v/>
          </cell>
        </row>
        <row r="1526">
          <cell r="H1526" t="str">
            <v/>
          </cell>
        </row>
        <row r="1527">
          <cell r="H1527" t="str">
            <v/>
          </cell>
        </row>
        <row r="1528">
          <cell r="H1528" t="str">
            <v/>
          </cell>
        </row>
        <row r="1529">
          <cell r="H1529" t="str">
            <v/>
          </cell>
        </row>
        <row r="1530">
          <cell r="H1530" t="str">
            <v/>
          </cell>
        </row>
        <row r="1531">
          <cell r="H1531" t="str">
            <v/>
          </cell>
        </row>
        <row r="1532">
          <cell r="H1532" t="str">
            <v/>
          </cell>
        </row>
        <row r="1533">
          <cell r="H1533" t="str">
            <v/>
          </cell>
        </row>
        <row r="1534">
          <cell r="H1534" t="str">
            <v/>
          </cell>
        </row>
        <row r="1535">
          <cell r="H1535" t="str">
            <v/>
          </cell>
        </row>
        <row r="1536">
          <cell r="H1536" t="str">
            <v/>
          </cell>
        </row>
        <row r="1537">
          <cell r="H1537" t="str">
            <v/>
          </cell>
        </row>
        <row r="1538">
          <cell r="H1538" t="str">
            <v/>
          </cell>
        </row>
        <row r="1539">
          <cell r="H1539" t="str">
            <v/>
          </cell>
        </row>
        <row r="1540">
          <cell r="H1540" t="str">
            <v/>
          </cell>
        </row>
        <row r="1541">
          <cell r="H1541" t="str">
            <v/>
          </cell>
        </row>
        <row r="1542">
          <cell r="H1542" t="str">
            <v/>
          </cell>
        </row>
        <row r="1543">
          <cell r="H1543" t="str">
            <v/>
          </cell>
        </row>
        <row r="1544">
          <cell r="H1544" t="str">
            <v/>
          </cell>
        </row>
        <row r="1545">
          <cell r="H1545" t="str">
            <v/>
          </cell>
        </row>
        <row r="1546">
          <cell r="H1546" t="str">
            <v/>
          </cell>
        </row>
        <row r="1547">
          <cell r="H1547" t="str">
            <v/>
          </cell>
        </row>
        <row r="1548">
          <cell r="H1548" t="str">
            <v/>
          </cell>
        </row>
        <row r="1549">
          <cell r="H1549" t="str">
            <v/>
          </cell>
        </row>
        <row r="1550">
          <cell r="H1550" t="str">
            <v/>
          </cell>
        </row>
        <row r="1551">
          <cell r="H1551" t="str">
            <v/>
          </cell>
        </row>
        <row r="1552">
          <cell r="H1552" t="str">
            <v/>
          </cell>
        </row>
        <row r="1553">
          <cell r="H1553" t="str">
            <v/>
          </cell>
        </row>
        <row r="1554">
          <cell r="H1554" t="str">
            <v/>
          </cell>
        </row>
        <row r="1555">
          <cell r="H1555" t="str">
            <v/>
          </cell>
        </row>
        <row r="1556">
          <cell r="H1556" t="str">
            <v/>
          </cell>
        </row>
        <row r="1557">
          <cell r="H1557" t="str">
            <v/>
          </cell>
        </row>
        <row r="1558">
          <cell r="H1558" t="str">
            <v/>
          </cell>
        </row>
        <row r="1559">
          <cell r="H1559" t="str">
            <v/>
          </cell>
        </row>
        <row r="1560">
          <cell r="H1560" t="str">
            <v/>
          </cell>
        </row>
        <row r="1561">
          <cell r="H1561" t="str">
            <v/>
          </cell>
        </row>
        <row r="1562">
          <cell r="H1562" t="str">
            <v/>
          </cell>
        </row>
        <row r="1563">
          <cell r="H1563" t="str">
            <v/>
          </cell>
        </row>
        <row r="1564">
          <cell r="H1564" t="str">
            <v/>
          </cell>
        </row>
        <row r="1565">
          <cell r="H1565" t="str">
            <v/>
          </cell>
        </row>
        <row r="1566">
          <cell r="H1566" t="str">
            <v/>
          </cell>
        </row>
        <row r="1567">
          <cell r="H1567" t="str">
            <v/>
          </cell>
        </row>
        <row r="1568">
          <cell r="H1568" t="str">
            <v/>
          </cell>
        </row>
        <row r="1569">
          <cell r="H1569" t="str">
            <v/>
          </cell>
        </row>
        <row r="1570">
          <cell r="H1570" t="str">
            <v/>
          </cell>
        </row>
        <row r="1571">
          <cell r="H1571" t="str">
            <v/>
          </cell>
        </row>
        <row r="1572">
          <cell r="H1572" t="str">
            <v/>
          </cell>
        </row>
        <row r="1573">
          <cell r="H1573" t="str">
            <v/>
          </cell>
        </row>
        <row r="1574">
          <cell r="H1574" t="str">
            <v/>
          </cell>
        </row>
        <row r="1575">
          <cell r="H1575" t="str">
            <v/>
          </cell>
        </row>
        <row r="1576">
          <cell r="H1576" t="str">
            <v/>
          </cell>
        </row>
        <row r="1577">
          <cell r="H1577" t="str">
            <v/>
          </cell>
        </row>
        <row r="1578">
          <cell r="H1578" t="str">
            <v/>
          </cell>
        </row>
        <row r="1579">
          <cell r="H1579" t="str">
            <v/>
          </cell>
        </row>
        <row r="1580">
          <cell r="H1580" t="str">
            <v/>
          </cell>
        </row>
        <row r="1581">
          <cell r="H1581" t="str">
            <v/>
          </cell>
        </row>
        <row r="1582">
          <cell r="H1582" t="str">
            <v/>
          </cell>
        </row>
        <row r="1583">
          <cell r="H1583" t="str">
            <v/>
          </cell>
        </row>
        <row r="1584">
          <cell r="H1584" t="str">
            <v/>
          </cell>
        </row>
        <row r="1585">
          <cell r="H1585" t="str">
            <v/>
          </cell>
        </row>
        <row r="1586">
          <cell r="H1586" t="str">
            <v/>
          </cell>
        </row>
        <row r="1587">
          <cell r="H1587" t="str">
            <v/>
          </cell>
        </row>
        <row r="1588">
          <cell r="H1588" t="str">
            <v/>
          </cell>
        </row>
        <row r="1589">
          <cell r="H1589" t="str">
            <v/>
          </cell>
        </row>
        <row r="1590">
          <cell r="H1590" t="str">
            <v/>
          </cell>
        </row>
        <row r="1591">
          <cell r="H1591" t="str">
            <v/>
          </cell>
        </row>
        <row r="1592">
          <cell r="H1592" t="str">
            <v/>
          </cell>
        </row>
        <row r="1593">
          <cell r="H1593" t="str">
            <v/>
          </cell>
        </row>
        <row r="1594">
          <cell r="H1594" t="str">
            <v/>
          </cell>
        </row>
        <row r="1595">
          <cell r="H1595" t="str">
            <v/>
          </cell>
        </row>
        <row r="1596">
          <cell r="H1596" t="str">
            <v/>
          </cell>
        </row>
        <row r="1597">
          <cell r="H1597" t="str">
            <v/>
          </cell>
        </row>
        <row r="1598">
          <cell r="H1598" t="str">
            <v/>
          </cell>
        </row>
        <row r="1599">
          <cell r="H1599" t="str">
            <v/>
          </cell>
        </row>
        <row r="1600">
          <cell r="H1600" t="str">
            <v/>
          </cell>
        </row>
        <row r="1601">
          <cell r="H1601" t="str">
            <v/>
          </cell>
        </row>
        <row r="1602">
          <cell r="H1602" t="str">
            <v/>
          </cell>
        </row>
        <row r="1603">
          <cell r="H1603" t="str">
            <v/>
          </cell>
        </row>
        <row r="1604">
          <cell r="H1604" t="str">
            <v/>
          </cell>
        </row>
        <row r="1605">
          <cell r="H1605" t="str">
            <v/>
          </cell>
        </row>
        <row r="1606">
          <cell r="H1606" t="str">
            <v/>
          </cell>
        </row>
        <row r="1607">
          <cell r="H1607" t="str">
            <v/>
          </cell>
        </row>
        <row r="1608">
          <cell r="H1608" t="str">
            <v/>
          </cell>
        </row>
        <row r="1609">
          <cell r="H1609" t="str">
            <v/>
          </cell>
        </row>
        <row r="1610">
          <cell r="H1610" t="str">
            <v/>
          </cell>
        </row>
        <row r="1611">
          <cell r="H1611" t="str">
            <v/>
          </cell>
        </row>
        <row r="1612">
          <cell r="H1612" t="str">
            <v/>
          </cell>
        </row>
        <row r="1613">
          <cell r="H1613" t="str">
            <v/>
          </cell>
        </row>
        <row r="1614">
          <cell r="H1614" t="str">
            <v/>
          </cell>
        </row>
        <row r="1615">
          <cell r="H1615" t="str">
            <v/>
          </cell>
        </row>
        <row r="1616">
          <cell r="H1616" t="str">
            <v/>
          </cell>
        </row>
        <row r="1617">
          <cell r="H1617" t="str">
            <v/>
          </cell>
        </row>
        <row r="1618">
          <cell r="H1618" t="str">
            <v/>
          </cell>
        </row>
        <row r="1619">
          <cell r="H1619" t="str">
            <v/>
          </cell>
        </row>
        <row r="1620">
          <cell r="H1620" t="str">
            <v/>
          </cell>
        </row>
        <row r="1621">
          <cell r="H1621" t="str">
            <v/>
          </cell>
        </row>
        <row r="1622">
          <cell r="H1622" t="str">
            <v/>
          </cell>
        </row>
        <row r="1623">
          <cell r="H1623" t="str">
            <v/>
          </cell>
        </row>
        <row r="1624">
          <cell r="H1624" t="str">
            <v/>
          </cell>
        </row>
        <row r="1625">
          <cell r="H1625" t="str">
            <v/>
          </cell>
        </row>
        <row r="1626">
          <cell r="H1626" t="str">
            <v/>
          </cell>
        </row>
        <row r="1627">
          <cell r="H1627" t="str">
            <v/>
          </cell>
        </row>
        <row r="1628">
          <cell r="H1628" t="str">
            <v/>
          </cell>
        </row>
        <row r="1629">
          <cell r="H1629" t="str">
            <v/>
          </cell>
        </row>
        <row r="1630">
          <cell r="H1630" t="str">
            <v/>
          </cell>
        </row>
        <row r="1631">
          <cell r="H1631" t="str">
            <v/>
          </cell>
        </row>
        <row r="1632">
          <cell r="H1632" t="str">
            <v/>
          </cell>
        </row>
        <row r="1633">
          <cell r="H1633" t="str">
            <v/>
          </cell>
        </row>
        <row r="1634">
          <cell r="H1634" t="str">
            <v/>
          </cell>
        </row>
        <row r="1635">
          <cell r="H1635" t="str">
            <v/>
          </cell>
        </row>
        <row r="1636">
          <cell r="H1636" t="str">
            <v/>
          </cell>
        </row>
        <row r="1637">
          <cell r="H1637" t="str">
            <v/>
          </cell>
        </row>
        <row r="1638">
          <cell r="H1638" t="str">
            <v/>
          </cell>
        </row>
        <row r="1639">
          <cell r="H1639" t="str">
            <v/>
          </cell>
        </row>
        <row r="1640">
          <cell r="H1640" t="str">
            <v/>
          </cell>
        </row>
        <row r="1641">
          <cell r="H1641" t="str">
            <v/>
          </cell>
        </row>
        <row r="1642">
          <cell r="H1642" t="str">
            <v/>
          </cell>
        </row>
        <row r="1643">
          <cell r="H1643" t="str">
            <v/>
          </cell>
        </row>
        <row r="1644">
          <cell r="H1644" t="str">
            <v/>
          </cell>
        </row>
        <row r="1645">
          <cell r="H1645" t="str">
            <v/>
          </cell>
        </row>
        <row r="1646">
          <cell r="H1646" t="str">
            <v/>
          </cell>
        </row>
        <row r="1647">
          <cell r="H1647" t="str">
            <v/>
          </cell>
        </row>
        <row r="1648">
          <cell r="H1648" t="str">
            <v/>
          </cell>
        </row>
        <row r="1649">
          <cell r="H1649" t="str">
            <v/>
          </cell>
        </row>
        <row r="1650">
          <cell r="H1650" t="str">
            <v/>
          </cell>
        </row>
        <row r="1651">
          <cell r="H1651" t="str">
            <v/>
          </cell>
        </row>
        <row r="1652">
          <cell r="H1652" t="str">
            <v/>
          </cell>
        </row>
        <row r="1653">
          <cell r="H1653" t="str">
            <v/>
          </cell>
        </row>
        <row r="1654">
          <cell r="H1654" t="str">
            <v/>
          </cell>
        </row>
        <row r="1655">
          <cell r="H1655" t="str">
            <v/>
          </cell>
        </row>
        <row r="1656">
          <cell r="H1656" t="str">
            <v/>
          </cell>
        </row>
        <row r="1657">
          <cell r="H1657" t="str">
            <v/>
          </cell>
        </row>
        <row r="1658">
          <cell r="H1658" t="str">
            <v/>
          </cell>
        </row>
        <row r="1659">
          <cell r="H1659" t="str">
            <v/>
          </cell>
        </row>
        <row r="1660">
          <cell r="H1660" t="str">
            <v/>
          </cell>
        </row>
        <row r="1661">
          <cell r="H1661" t="str">
            <v/>
          </cell>
        </row>
        <row r="1662">
          <cell r="H1662" t="str">
            <v/>
          </cell>
        </row>
        <row r="1663">
          <cell r="H1663" t="str">
            <v/>
          </cell>
        </row>
        <row r="1664">
          <cell r="H1664" t="str">
            <v/>
          </cell>
        </row>
        <row r="1665">
          <cell r="H1665" t="str">
            <v/>
          </cell>
        </row>
        <row r="1666">
          <cell r="H1666" t="str">
            <v/>
          </cell>
        </row>
        <row r="1667">
          <cell r="H1667" t="str">
            <v/>
          </cell>
        </row>
        <row r="1668">
          <cell r="H1668" t="str">
            <v/>
          </cell>
        </row>
        <row r="1669">
          <cell r="H1669" t="str">
            <v/>
          </cell>
        </row>
        <row r="1670">
          <cell r="H1670" t="str">
            <v/>
          </cell>
        </row>
        <row r="1671">
          <cell r="H1671" t="str">
            <v/>
          </cell>
        </row>
        <row r="1672">
          <cell r="H1672" t="str">
            <v/>
          </cell>
        </row>
        <row r="1673">
          <cell r="H1673" t="str">
            <v/>
          </cell>
        </row>
        <row r="1674">
          <cell r="H1674" t="str">
            <v/>
          </cell>
        </row>
        <row r="1675">
          <cell r="H1675" t="str">
            <v/>
          </cell>
        </row>
        <row r="1676">
          <cell r="H1676" t="str">
            <v/>
          </cell>
        </row>
        <row r="1677">
          <cell r="H1677" t="str">
            <v/>
          </cell>
        </row>
        <row r="1678">
          <cell r="H1678" t="str">
            <v/>
          </cell>
        </row>
        <row r="1679">
          <cell r="H1679" t="str">
            <v/>
          </cell>
        </row>
        <row r="1680">
          <cell r="H1680" t="str">
            <v/>
          </cell>
        </row>
        <row r="1681">
          <cell r="H1681" t="str">
            <v/>
          </cell>
        </row>
        <row r="1682">
          <cell r="H1682" t="str">
            <v/>
          </cell>
        </row>
        <row r="1683">
          <cell r="H1683" t="str">
            <v/>
          </cell>
        </row>
        <row r="1684">
          <cell r="H1684" t="str">
            <v/>
          </cell>
        </row>
        <row r="1685">
          <cell r="H1685" t="str">
            <v/>
          </cell>
        </row>
        <row r="1686">
          <cell r="H1686" t="str">
            <v/>
          </cell>
        </row>
        <row r="1687">
          <cell r="H1687" t="str">
            <v/>
          </cell>
        </row>
        <row r="1688">
          <cell r="H1688" t="str">
            <v/>
          </cell>
        </row>
        <row r="1689">
          <cell r="H1689" t="str">
            <v/>
          </cell>
        </row>
        <row r="1690">
          <cell r="H1690" t="str">
            <v/>
          </cell>
        </row>
        <row r="1691">
          <cell r="H1691" t="str">
            <v/>
          </cell>
        </row>
        <row r="1692">
          <cell r="H1692" t="str">
            <v/>
          </cell>
        </row>
        <row r="1693">
          <cell r="H1693" t="str">
            <v/>
          </cell>
        </row>
        <row r="1694">
          <cell r="H1694" t="str">
            <v/>
          </cell>
        </row>
        <row r="1695">
          <cell r="H1695" t="str">
            <v/>
          </cell>
        </row>
        <row r="1696">
          <cell r="H1696" t="str">
            <v/>
          </cell>
        </row>
        <row r="1697">
          <cell r="H1697" t="str">
            <v/>
          </cell>
        </row>
        <row r="1698">
          <cell r="H1698" t="str">
            <v/>
          </cell>
        </row>
        <row r="1699">
          <cell r="H1699" t="str">
            <v/>
          </cell>
        </row>
        <row r="1700">
          <cell r="H1700" t="str">
            <v/>
          </cell>
        </row>
        <row r="1701">
          <cell r="H1701" t="str">
            <v/>
          </cell>
        </row>
        <row r="1702">
          <cell r="H1702" t="str">
            <v/>
          </cell>
        </row>
        <row r="1703">
          <cell r="H1703" t="str">
            <v/>
          </cell>
        </row>
        <row r="1704">
          <cell r="H1704" t="str">
            <v/>
          </cell>
        </row>
        <row r="1705">
          <cell r="H1705" t="str">
            <v/>
          </cell>
        </row>
        <row r="1706">
          <cell r="H1706" t="str">
            <v/>
          </cell>
        </row>
        <row r="1707">
          <cell r="H1707" t="str">
            <v/>
          </cell>
        </row>
        <row r="1708">
          <cell r="H1708" t="str">
            <v/>
          </cell>
        </row>
        <row r="1709">
          <cell r="H1709" t="str">
            <v/>
          </cell>
        </row>
        <row r="1710">
          <cell r="H1710" t="str">
            <v/>
          </cell>
        </row>
        <row r="1711">
          <cell r="H1711" t="str">
            <v/>
          </cell>
        </row>
        <row r="1712">
          <cell r="H1712" t="str">
            <v/>
          </cell>
        </row>
        <row r="1713">
          <cell r="H1713" t="str">
            <v/>
          </cell>
        </row>
        <row r="1714">
          <cell r="H1714" t="str">
            <v/>
          </cell>
        </row>
        <row r="1715">
          <cell r="H1715" t="str">
            <v/>
          </cell>
        </row>
        <row r="1716">
          <cell r="H1716" t="str">
            <v/>
          </cell>
        </row>
        <row r="1717">
          <cell r="H1717" t="str">
            <v/>
          </cell>
        </row>
        <row r="1718">
          <cell r="H1718" t="str">
            <v/>
          </cell>
        </row>
        <row r="1719">
          <cell r="H1719" t="str">
            <v/>
          </cell>
        </row>
        <row r="1720">
          <cell r="H1720" t="str">
            <v/>
          </cell>
        </row>
        <row r="1721">
          <cell r="H1721" t="str">
            <v/>
          </cell>
        </row>
        <row r="1722">
          <cell r="H1722" t="str">
            <v/>
          </cell>
        </row>
        <row r="1723">
          <cell r="H1723" t="str">
            <v/>
          </cell>
        </row>
        <row r="1724">
          <cell r="H1724" t="str">
            <v/>
          </cell>
        </row>
        <row r="1725">
          <cell r="H1725" t="str">
            <v/>
          </cell>
        </row>
        <row r="1726">
          <cell r="H1726" t="str">
            <v/>
          </cell>
        </row>
        <row r="1727">
          <cell r="H1727" t="str">
            <v/>
          </cell>
        </row>
        <row r="1728">
          <cell r="H1728" t="str">
            <v/>
          </cell>
        </row>
        <row r="1729">
          <cell r="H1729" t="str">
            <v/>
          </cell>
        </row>
        <row r="1730">
          <cell r="H1730" t="str">
            <v/>
          </cell>
        </row>
        <row r="1731">
          <cell r="H1731" t="str">
            <v/>
          </cell>
        </row>
        <row r="1732">
          <cell r="H1732" t="str">
            <v/>
          </cell>
        </row>
        <row r="1733">
          <cell r="H1733" t="str">
            <v/>
          </cell>
        </row>
        <row r="1734">
          <cell r="H1734" t="str">
            <v/>
          </cell>
        </row>
        <row r="1735">
          <cell r="H1735" t="str">
            <v/>
          </cell>
        </row>
        <row r="1736">
          <cell r="H1736" t="str">
            <v/>
          </cell>
        </row>
        <row r="1737">
          <cell r="H1737" t="str">
            <v/>
          </cell>
        </row>
        <row r="1738">
          <cell r="H1738" t="str">
            <v/>
          </cell>
        </row>
        <row r="1739">
          <cell r="H1739" t="str">
            <v/>
          </cell>
        </row>
        <row r="1740">
          <cell r="H1740" t="str">
            <v/>
          </cell>
        </row>
        <row r="1741">
          <cell r="H1741" t="str">
            <v/>
          </cell>
        </row>
        <row r="1742">
          <cell r="H1742" t="str">
            <v/>
          </cell>
        </row>
        <row r="1743">
          <cell r="H1743" t="str">
            <v/>
          </cell>
        </row>
        <row r="1744">
          <cell r="H1744" t="str">
            <v/>
          </cell>
        </row>
        <row r="1745">
          <cell r="H1745" t="str">
            <v/>
          </cell>
        </row>
        <row r="1746">
          <cell r="H1746" t="str">
            <v/>
          </cell>
        </row>
        <row r="1747">
          <cell r="H1747" t="str">
            <v/>
          </cell>
        </row>
        <row r="1748">
          <cell r="H1748" t="str">
            <v/>
          </cell>
        </row>
        <row r="1749">
          <cell r="H1749" t="str">
            <v/>
          </cell>
        </row>
        <row r="1750">
          <cell r="H1750" t="str">
            <v/>
          </cell>
        </row>
        <row r="1751">
          <cell r="H1751" t="str">
            <v/>
          </cell>
        </row>
        <row r="1752">
          <cell r="H1752" t="str">
            <v/>
          </cell>
        </row>
        <row r="1753">
          <cell r="H1753" t="str">
            <v/>
          </cell>
        </row>
        <row r="1754">
          <cell r="H1754" t="str">
            <v/>
          </cell>
        </row>
        <row r="1755">
          <cell r="H1755" t="str">
            <v/>
          </cell>
        </row>
        <row r="1756">
          <cell r="H1756" t="str">
            <v/>
          </cell>
        </row>
        <row r="1757">
          <cell r="H1757" t="str">
            <v/>
          </cell>
        </row>
        <row r="1758">
          <cell r="H1758" t="str">
            <v/>
          </cell>
        </row>
        <row r="1759">
          <cell r="H1759" t="str">
            <v/>
          </cell>
        </row>
        <row r="1760">
          <cell r="H1760" t="str">
            <v/>
          </cell>
        </row>
        <row r="1761">
          <cell r="H1761" t="str">
            <v/>
          </cell>
        </row>
        <row r="1762">
          <cell r="H1762" t="str">
            <v/>
          </cell>
        </row>
        <row r="1763">
          <cell r="H1763" t="str">
            <v/>
          </cell>
        </row>
        <row r="1764">
          <cell r="H1764" t="str">
            <v/>
          </cell>
        </row>
        <row r="1765">
          <cell r="H1765" t="str">
            <v/>
          </cell>
        </row>
        <row r="1766">
          <cell r="H1766" t="str">
            <v/>
          </cell>
        </row>
        <row r="1767">
          <cell r="H1767" t="str">
            <v/>
          </cell>
        </row>
        <row r="1768">
          <cell r="H1768" t="str">
            <v/>
          </cell>
        </row>
        <row r="1769">
          <cell r="H1769" t="str">
            <v/>
          </cell>
        </row>
        <row r="1770">
          <cell r="H1770" t="str">
            <v/>
          </cell>
        </row>
        <row r="1771">
          <cell r="H1771" t="str">
            <v/>
          </cell>
        </row>
        <row r="1772">
          <cell r="H1772" t="str">
            <v/>
          </cell>
        </row>
        <row r="1773">
          <cell r="H1773" t="str">
            <v/>
          </cell>
        </row>
        <row r="1774">
          <cell r="H1774" t="str">
            <v/>
          </cell>
        </row>
        <row r="1775">
          <cell r="H1775" t="str">
            <v/>
          </cell>
        </row>
        <row r="1776">
          <cell r="H1776" t="str">
            <v/>
          </cell>
        </row>
        <row r="1777">
          <cell r="H1777" t="str">
            <v/>
          </cell>
        </row>
        <row r="1778">
          <cell r="H1778" t="str">
            <v/>
          </cell>
        </row>
        <row r="1779">
          <cell r="H1779" t="str">
            <v/>
          </cell>
        </row>
        <row r="1780">
          <cell r="H1780" t="str">
            <v/>
          </cell>
        </row>
        <row r="1781">
          <cell r="H1781" t="str">
            <v/>
          </cell>
        </row>
        <row r="1782">
          <cell r="H1782" t="str">
            <v/>
          </cell>
        </row>
        <row r="1783">
          <cell r="H1783" t="str">
            <v/>
          </cell>
        </row>
        <row r="1784">
          <cell r="H1784" t="str">
            <v/>
          </cell>
        </row>
        <row r="1785">
          <cell r="H1785" t="str">
            <v/>
          </cell>
        </row>
        <row r="1786">
          <cell r="H1786" t="str">
            <v/>
          </cell>
        </row>
        <row r="1787">
          <cell r="H1787" t="str">
            <v/>
          </cell>
        </row>
        <row r="1788">
          <cell r="H1788" t="str">
            <v/>
          </cell>
        </row>
        <row r="1789">
          <cell r="H1789" t="str">
            <v/>
          </cell>
        </row>
        <row r="1790">
          <cell r="H1790" t="str">
            <v/>
          </cell>
        </row>
        <row r="1791">
          <cell r="H1791" t="str">
            <v/>
          </cell>
        </row>
        <row r="1792">
          <cell r="H1792" t="str">
            <v/>
          </cell>
        </row>
        <row r="1793">
          <cell r="H1793" t="str">
            <v/>
          </cell>
        </row>
        <row r="1794">
          <cell r="H1794" t="str">
            <v/>
          </cell>
        </row>
        <row r="1795">
          <cell r="H1795" t="str">
            <v/>
          </cell>
        </row>
        <row r="1796">
          <cell r="H1796" t="str">
            <v/>
          </cell>
        </row>
        <row r="1797">
          <cell r="H1797" t="str">
            <v/>
          </cell>
        </row>
        <row r="1798">
          <cell r="H1798" t="str">
            <v/>
          </cell>
        </row>
        <row r="1799">
          <cell r="H1799" t="str">
            <v/>
          </cell>
        </row>
        <row r="1800">
          <cell r="H1800" t="str">
            <v/>
          </cell>
        </row>
        <row r="1801">
          <cell r="H1801" t="str">
            <v/>
          </cell>
        </row>
        <row r="1802">
          <cell r="H1802" t="str">
            <v/>
          </cell>
        </row>
        <row r="1803">
          <cell r="H1803" t="str">
            <v/>
          </cell>
        </row>
        <row r="1804">
          <cell r="H1804" t="str">
            <v/>
          </cell>
        </row>
        <row r="1805">
          <cell r="H1805" t="str">
            <v/>
          </cell>
        </row>
        <row r="1806">
          <cell r="H1806" t="str">
            <v/>
          </cell>
        </row>
        <row r="1807">
          <cell r="H1807" t="str">
            <v/>
          </cell>
        </row>
        <row r="1808">
          <cell r="H1808" t="str">
            <v/>
          </cell>
        </row>
        <row r="1809">
          <cell r="H1809" t="str">
            <v/>
          </cell>
        </row>
        <row r="1810">
          <cell r="H1810" t="str">
            <v/>
          </cell>
        </row>
        <row r="1811">
          <cell r="H1811" t="str">
            <v/>
          </cell>
        </row>
        <row r="1812">
          <cell r="H1812" t="str">
            <v/>
          </cell>
        </row>
        <row r="1813">
          <cell r="H1813" t="str">
            <v/>
          </cell>
        </row>
        <row r="1814">
          <cell r="H1814" t="str">
            <v/>
          </cell>
        </row>
        <row r="1815">
          <cell r="H1815" t="str">
            <v/>
          </cell>
        </row>
        <row r="1816">
          <cell r="H1816" t="str">
            <v/>
          </cell>
        </row>
        <row r="1817">
          <cell r="H1817" t="str">
            <v/>
          </cell>
        </row>
        <row r="1818">
          <cell r="H1818" t="str">
            <v/>
          </cell>
        </row>
        <row r="1819">
          <cell r="H1819" t="str">
            <v/>
          </cell>
        </row>
        <row r="1820">
          <cell r="H1820" t="str">
            <v/>
          </cell>
        </row>
        <row r="1821">
          <cell r="H1821" t="str">
            <v/>
          </cell>
        </row>
        <row r="1822">
          <cell r="H1822" t="str">
            <v/>
          </cell>
        </row>
        <row r="1823">
          <cell r="H1823" t="str">
            <v/>
          </cell>
        </row>
        <row r="1824">
          <cell r="H1824" t="str">
            <v/>
          </cell>
        </row>
        <row r="1825">
          <cell r="H1825" t="str">
            <v/>
          </cell>
        </row>
        <row r="1826">
          <cell r="H1826" t="str">
            <v/>
          </cell>
        </row>
        <row r="1827">
          <cell r="H1827" t="str">
            <v/>
          </cell>
        </row>
        <row r="1828">
          <cell r="H1828" t="str">
            <v/>
          </cell>
        </row>
        <row r="1829">
          <cell r="H1829" t="str">
            <v/>
          </cell>
        </row>
        <row r="1830">
          <cell r="H1830" t="str">
            <v/>
          </cell>
        </row>
        <row r="1831">
          <cell r="H1831" t="str">
            <v/>
          </cell>
        </row>
        <row r="1832">
          <cell r="H1832" t="str">
            <v/>
          </cell>
        </row>
        <row r="1833">
          <cell r="H1833" t="str">
            <v/>
          </cell>
        </row>
        <row r="1834">
          <cell r="H1834" t="str">
            <v/>
          </cell>
        </row>
        <row r="1835">
          <cell r="H1835" t="str">
            <v/>
          </cell>
        </row>
        <row r="1836">
          <cell r="H1836" t="str">
            <v/>
          </cell>
        </row>
        <row r="1837">
          <cell r="H1837" t="str">
            <v/>
          </cell>
        </row>
        <row r="1838">
          <cell r="H1838" t="str">
            <v/>
          </cell>
        </row>
        <row r="1839">
          <cell r="H1839" t="str">
            <v/>
          </cell>
        </row>
        <row r="1840">
          <cell r="H1840" t="str">
            <v/>
          </cell>
        </row>
        <row r="1841">
          <cell r="H1841" t="str">
            <v/>
          </cell>
        </row>
        <row r="1842">
          <cell r="H1842" t="str">
            <v/>
          </cell>
        </row>
        <row r="1843">
          <cell r="H1843" t="str">
            <v/>
          </cell>
        </row>
        <row r="1844">
          <cell r="H1844" t="str">
            <v/>
          </cell>
        </row>
        <row r="1845">
          <cell r="H1845" t="str">
            <v/>
          </cell>
        </row>
        <row r="1846">
          <cell r="H1846" t="str">
            <v/>
          </cell>
        </row>
        <row r="1847">
          <cell r="H1847" t="str">
            <v/>
          </cell>
        </row>
        <row r="1848">
          <cell r="H1848" t="str">
            <v/>
          </cell>
        </row>
        <row r="1849">
          <cell r="H1849" t="str">
            <v/>
          </cell>
        </row>
        <row r="1850">
          <cell r="H1850" t="str">
            <v/>
          </cell>
        </row>
        <row r="1851">
          <cell r="H1851" t="str">
            <v/>
          </cell>
        </row>
        <row r="1852">
          <cell r="H1852" t="str">
            <v/>
          </cell>
        </row>
        <row r="1853">
          <cell r="H1853" t="str">
            <v/>
          </cell>
        </row>
        <row r="1854">
          <cell r="H1854" t="str">
            <v/>
          </cell>
        </row>
        <row r="1855">
          <cell r="H1855" t="str">
            <v/>
          </cell>
        </row>
        <row r="1856">
          <cell r="H1856" t="str">
            <v/>
          </cell>
        </row>
        <row r="1857">
          <cell r="H1857" t="str">
            <v/>
          </cell>
        </row>
        <row r="1858">
          <cell r="H1858" t="str">
            <v/>
          </cell>
        </row>
        <row r="1859">
          <cell r="H1859" t="str">
            <v/>
          </cell>
        </row>
        <row r="1860">
          <cell r="H1860" t="str">
            <v/>
          </cell>
        </row>
        <row r="1861">
          <cell r="H1861" t="str">
            <v/>
          </cell>
        </row>
        <row r="1862">
          <cell r="H1862" t="str">
            <v/>
          </cell>
        </row>
        <row r="1863">
          <cell r="H1863" t="str">
            <v/>
          </cell>
        </row>
        <row r="1864">
          <cell r="H1864" t="str">
            <v/>
          </cell>
        </row>
        <row r="1865">
          <cell r="H1865" t="str">
            <v/>
          </cell>
        </row>
        <row r="1866">
          <cell r="H1866" t="str">
            <v/>
          </cell>
        </row>
        <row r="1867">
          <cell r="H1867" t="str">
            <v/>
          </cell>
        </row>
        <row r="1868">
          <cell r="H1868" t="str">
            <v/>
          </cell>
        </row>
        <row r="1869">
          <cell r="H1869" t="str">
            <v/>
          </cell>
        </row>
        <row r="1870">
          <cell r="H1870" t="str">
            <v/>
          </cell>
        </row>
        <row r="1871">
          <cell r="H1871" t="str">
            <v/>
          </cell>
        </row>
        <row r="1872">
          <cell r="H1872" t="str">
            <v/>
          </cell>
        </row>
        <row r="1873">
          <cell r="H1873" t="str">
            <v/>
          </cell>
        </row>
        <row r="1874">
          <cell r="H1874" t="str">
            <v/>
          </cell>
        </row>
        <row r="1875">
          <cell r="H1875" t="str">
            <v/>
          </cell>
        </row>
        <row r="1876">
          <cell r="H1876" t="str">
            <v/>
          </cell>
        </row>
        <row r="1877">
          <cell r="H1877" t="str">
            <v/>
          </cell>
        </row>
        <row r="1878">
          <cell r="H1878" t="str">
            <v/>
          </cell>
        </row>
        <row r="1879">
          <cell r="H1879" t="str">
            <v/>
          </cell>
        </row>
        <row r="1880">
          <cell r="H1880" t="str">
            <v/>
          </cell>
        </row>
        <row r="1881">
          <cell r="H1881" t="str">
            <v/>
          </cell>
        </row>
        <row r="1882">
          <cell r="H1882" t="str">
            <v/>
          </cell>
        </row>
        <row r="1883">
          <cell r="H1883" t="str">
            <v/>
          </cell>
        </row>
        <row r="1884">
          <cell r="H1884" t="str">
            <v/>
          </cell>
        </row>
        <row r="1885">
          <cell r="H1885" t="str">
            <v/>
          </cell>
        </row>
        <row r="1886">
          <cell r="H1886" t="str">
            <v/>
          </cell>
        </row>
        <row r="1887">
          <cell r="H1887" t="str">
            <v/>
          </cell>
        </row>
        <row r="1888">
          <cell r="H1888" t="str">
            <v/>
          </cell>
        </row>
        <row r="1889">
          <cell r="H1889" t="str">
            <v/>
          </cell>
        </row>
        <row r="1890">
          <cell r="H1890" t="str">
            <v/>
          </cell>
        </row>
        <row r="1891">
          <cell r="H1891" t="str">
            <v/>
          </cell>
        </row>
        <row r="1892">
          <cell r="H1892" t="str">
            <v/>
          </cell>
        </row>
        <row r="1893">
          <cell r="H1893" t="str">
            <v/>
          </cell>
        </row>
        <row r="1894">
          <cell r="H1894" t="str">
            <v/>
          </cell>
        </row>
        <row r="1895">
          <cell r="H1895" t="str">
            <v/>
          </cell>
        </row>
        <row r="1896">
          <cell r="H1896" t="str">
            <v/>
          </cell>
        </row>
        <row r="1897">
          <cell r="H1897" t="str">
            <v/>
          </cell>
        </row>
        <row r="1898">
          <cell r="H1898" t="str">
            <v/>
          </cell>
        </row>
        <row r="1899">
          <cell r="H1899" t="str">
            <v/>
          </cell>
        </row>
        <row r="1900">
          <cell r="H1900" t="str">
            <v/>
          </cell>
        </row>
        <row r="1901">
          <cell r="H1901" t="str">
            <v/>
          </cell>
        </row>
        <row r="1902">
          <cell r="H1902" t="str">
            <v/>
          </cell>
        </row>
        <row r="1903">
          <cell r="H1903" t="str">
            <v/>
          </cell>
        </row>
        <row r="1904">
          <cell r="H1904" t="str">
            <v/>
          </cell>
        </row>
        <row r="1905">
          <cell r="H1905" t="str">
            <v/>
          </cell>
        </row>
        <row r="1906">
          <cell r="H1906" t="str">
            <v/>
          </cell>
        </row>
        <row r="1907">
          <cell r="H1907" t="str">
            <v/>
          </cell>
        </row>
        <row r="1908">
          <cell r="H1908" t="str">
            <v/>
          </cell>
        </row>
        <row r="1909">
          <cell r="H1909" t="str">
            <v/>
          </cell>
        </row>
        <row r="1910">
          <cell r="H1910" t="str">
            <v/>
          </cell>
        </row>
        <row r="1911">
          <cell r="H1911" t="str">
            <v/>
          </cell>
        </row>
        <row r="1912">
          <cell r="H1912" t="str">
            <v/>
          </cell>
        </row>
        <row r="1913">
          <cell r="H1913" t="str">
            <v/>
          </cell>
        </row>
        <row r="1914">
          <cell r="H1914" t="str">
            <v/>
          </cell>
        </row>
        <row r="1915">
          <cell r="H1915" t="str">
            <v/>
          </cell>
        </row>
        <row r="1916">
          <cell r="H1916" t="str">
            <v/>
          </cell>
        </row>
        <row r="1917">
          <cell r="H1917" t="str">
            <v/>
          </cell>
        </row>
        <row r="1918">
          <cell r="H1918" t="str">
            <v/>
          </cell>
        </row>
        <row r="1919">
          <cell r="H1919" t="str">
            <v/>
          </cell>
        </row>
        <row r="1920">
          <cell r="H1920" t="str">
            <v/>
          </cell>
        </row>
        <row r="1921">
          <cell r="H1921" t="str">
            <v/>
          </cell>
        </row>
        <row r="1922">
          <cell r="H1922" t="str">
            <v/>
          </cell>
        </row>
        <row r="1923">
          <cell r="H1923" t="str">
            <v/>
          </cell>
        </row>
        <row r="1924">
          <cell r="H1924" t="str">
            <v/>
          </cell>
        </row>
        <row r="1925">
          <cell r="H1925" t="str">
            <v/>
          </cell>
        </row>
        <row r="1926">
          <cell r="H1926" t="str">
            <v/>
          </cell>
        </row>
        <row r="1927">
          <cell r="H1927" t="str">
            <v/>
          </cell>
        </row>
        <row r="1928">
          <cell r="H1928" t="str">
            <v/>
          </cell>
        </row>
        <row r="1929">
          <cell r="H1929" t="str">
            <v/>
          </cell>
        </row>
        <row r="1930">
          <cell r="H1930" t="str">
            <v/>
          </cell>
        </row>
        <row r="1931">
          <cell r="H1931" t="str">
            <v/>
          </cell>
        </row>
        <row r="1932">
          <cell r="H1932" t="str">
            <v/>
          </cell>
        </row>
        <row r="1933">
          <cell r="H1933" t="str">
            <v/>
          </cell>
        </row>
        <row r="1934">
          <cell r="H1934" t="str">
            <v/>
          </cell>
        </row>
        <row r="1935">
          <cell r="H1935" t="str">
            <v/>
          </cell>
        </row>
        <row r="1936">
          <cell r="H1936" t="str">
            <v/>
          </cell>
        </row>
        <row r="1937">
          <cell r="H1937" t="str">
            <v/>
          </cell>
        </row>
        <row r="1938">
          <cell r="H1938" t="str">
            <v/>
          </cell>
        </row>
        <row r="1939">
          <cell r="H1939" t="str">
            <v/>
          </cell>
        </row>
        <row r="1940">
          <cell r="H1940" t="str">
            <v/>
          </cell>
        </row>
        <row r="1941">
          <cell r="H1941" t="str">
            <v/>
          </cell>
        </row>
        <row r="1942">
          <cell r="H1942" t="str">
            <v/>
          </cell>
        </row>
        <row r="1943">
          <cell r="H1943" t="str">
            <v/>
          </cell>
        </row>
        <row r="1944">
          <cell r="H1944" t="str">
            <v/>
          </cell>
        </row>
        <row r="1945">
          <cell r="H1945" t="str">
            <v/>
          </cell>
        </row>
        <row r="1946">
          <cell r="H1946" t="str">
            <v/>
          </cell>
        </row>
        <row r="1947">
          <cell r="H1947" t="str">
            <v/>
          </cell>
        </row>
        <row r="1948">
          <cell r="H1948" t="str">
            <v/>
          </cell>
        </row>
        <row r="1949">
          <cell r="H1949" t="str">
            <v/>
          </cell>
        </row>
        <row r="1950">
          <cell r="H1950" t="str">
            <v/>
          </cell>
        </row>
        <row r="1951">
          <cell r="H1951" t="str">
            <v/>
          </cell>
        </row>
        <row r="1952">
          <cell r="H1952" t="str">
            <v/>
          </cell>
        </row>
        <row r="1953">
          <cell r="H1953" t="str">
            <v/>
          </cell>
        </row>
        <row r="1954">
          <cell r="H1954" t="str">
            <v/>
          </cell>
        </row>
        <row r="1955">
          <cell r="H1955" t="str">
            <v/>
          </cell>
        </row>
        <row r="1956">
          <cell r="H1956" t="str">
            <v/>
          </cell>
        </row>
        <row r="1957">
          <cell r="H1957" t="str">
            <v/>
          </cell>
        </row>
        <row r="1958">
          <cell r="H1958" t="str">
            <v/>
          </cell>
        </row>
        <row r="1959">
          <cell r="H1959" t="str">
            <v/>
          </cell>
        </row>
        <row r="1960">
          <cell r="H1960" t="str">
            <v/>
          </cell>
        </row>
        <row r="1961">
          <cell r="H1961" t="str">
            <v/>
          </cell>
        </row>
        <row r="1962">
          <cell r="H1962" t="str">
            <v/>
          </cell>
        </row>
        <row r="1963">
          <cell r="H1963" t="str">
            <v/>
          </cell>
        </row>
        <row r="1964">
          <cell r="H1964" t="str">
            <v/>
          </cell>
        </row>
        <row r="1965">
          <cell r="H1965" t="str">
            <v/>
          </cell>
        </row>
        <row r="1966">
          <cell r="H1966" t="str">
            <v/>
          </cell>
        </row>
        <row r="1967">
          <cell r="H1967" t="str">
            <v/>
          </cell>
        </row>
        <row r="1968">
          <cell r="H1968" t="str">
            <v/>
          </cell>
        </row>
        <row r="1969">
          <cell r="H1969" t="str">
            <v/>
          </cell>
        </row>
        <row r="1970">
          <cell r="H1970" t="str">
            <v/>
          </cell>
        </row>
        <row r="1971">
          <cell r="H1971" t="str">
            <v/>
          </cell>
        </row>
        <row r="1972">
          <cell r="H1972" t="str">
            <v/>
          </cell>
        </row>
        <row r="1973">
          <cell r="H1973" t="str">
            <v/>
          </cell>
        </row>
        <row r="1974">
          <cell r="H1974" t="str">
            <v/>
          </cell>
        </row>
        <row r="1975">
          <cell r="H1975" t="str">
            <v/>
          </cell>
        </row>
        <row r="1976">
          <cell r="H1976" t="str">
            <v/>
          </cell>
        </row>
        <row r="1977">
          <cell r="H1977" t="str">
            <v/>
          </cell>
        </row>
        <row r="1978">
          <cell r="H1978" t="str">
            <v/>
          </cell>
        </row>
        <row r="1979">
          <cell r="H1979" t="str">
            <v/>
          </cell>
        </row>
        <row r="1980">
          <cell r="H1980" t="str">
            <v/>
          </cell>
        </row>
        <row r="1981">
          <cell r="H1981" t="str">
            <v/>
          </cell>
        </row>
        <row r="1982">
          <cell r="H1982" t="str">
            <v/>
          </cell>
        </row>
        <row r="1983">
          <cell r="H1983" t="str">
            <v/>
          </cell>
        </row>
        <row r="1984">
          <cell r="H1984" t="str">
            <v/>
          </cell>
        </row>
        <row r="1985">
          <cell r="H1985" t="str">
            <v/>
          </cell>
        </row>
        <row r="1986">
          <cell r="H1986" t="str">
            <v/>
          </cell>
        </row>
        <row r="1987">
          <cell r="H1987" t="str">
            <v/>
          </cell>
        </row>
        <row r="1988">
          <cell r="H1988" t="str">
            <v/>
          </cell>
        </row>
        <row r="1989">
          <cell r="H1989" t="str">
            <v/>
          </cell>
        </row>
        <row r="1990">
          <cell r="H1990" t="str">
            <v/>
          </cell>
        </row>
        <row r="1991">
          <cell r="H1991" t="str">
            <v/>
          </cell>
        </row>
        <row r="1992">
          <cell r="H1992" t="str">
            <v/>
          </cell>
        </row>
        <row r="1993">
          <cell r="H1993" t="str">
            <v/>
          </cell>
        </row>
        <row r="1994">
          <cell r="H1994" t="str">
            <v/>
          </cell>
        </row>
        <row r="1995">
          <cell r="H1995" t="str">
            <v/>
          </cell>
        </row>
        <row r="1996">
          <cell r="H1996" t="str">
            <v/>
          </cell>
        </row>
        <row r="1997">
          <cell r="H1997" t="str">
            <v/>
          </cell>
        </row>
        <row r="1998">
          <cell r="H1998" t="str">
            <v/>
          </cell>
        </row>
        <row r="1999">
          <cell r="H1999" t="str">
            <v/>
          </cell>
        </row>
        <row r="2000">
          <cell r="H2000" t="str">
            <v/>
          </cell>
        </row>
        <row r="2001">
          <cell r="H2001" t="str">
            <v/>
          </cell>
        </row>
        <row r="2002">
          <cell r="H2002" t="str">
            <v/>
          </cell>
        </row>
        <row r="2003">
          <cell r="H2003" t="str">
            <v/>
          </cell>
        </row>
        <row r="2004">
          <cell r="H2004" t="str">
            <v/>
          </cell>
        </row>
        <row r="2005">
          <cell r="H2005" t="str">
            <v/>
          </cell>
        </row>
        <row r="2006">
          <cell r="H2006" t="str">
            <v/>
          </cell>
        </row>
        <row r="2007">
          <cell r="H2007" t="str">
            <v/>
          </cell>
        </row>
        <row r="2008">
          <cell r="H2008" t="str">
            <v/>
          </cell>
        </row>
        <row r="2009">
          <cell r="H2009" t="str">
            <v/>
          </cell>
        </row>
        <row r="2010">
          <cell r="H2010" t="str">
            <v/>
          </cell>
        </row>
        <row r="2011">
          <cell r="H2011" t="str">
            <v/>
          </cell>
        </row>
        <row r="2012">
          <cell r="H2012" t="str">
            <v/>
          </cell>
        </row>
        <row r="2013">
          <cell r="H2013" t="str">
            <v/>
          </cell>
        </row>
        <row r="2014">
          <cell r="H2014" t="str">
            <v/>
          </cell>
        </row>
        <row r="2015">
          <cell r="H2015" t="str">
            <v/>
          </cell>
        </row>
        <row r="2016">
          <cell r="H2016" t="str">
            <v/>
          </cell>
        </row>
        <row r="2017">
          <cell r="H2017" t="str">
            <v/>
          </cell>
        </row>
        <row r="2018">
          <cell r="H2018" t="str">
            <v/>
          </cell>
        </row>
        <row r="2019">
          <cell r="H2019" t="str">
            <v/>
          </cell>
        </row>
        <row r="2020">
          <cell r="H2020" t="str">
            <v/>
          </cell>
        </row>
        <row r="2021">
          <cell r="H2021" t="str">
            <v/>
          </cell>
        </row>
        <row r="2022">
          <cell r="H2022" t="str">
            <v/>
          </cell>
        </row>
        <row r="2023">
          <cell r="H2023" t="str">
            <v/>
          </cell>
        </row>
        <row r="2024">
          <cell r="H2024" t="str">
            <v/>
          </cell>
        </row>
        <row r="2025">
          <cell r="H2025" t="str">
            <v/>
          </cell>
        </row>
        <row r="2026">
          <cell r="H2026" t="str">
            <v/>
          </cell>
        </row>
        <row r="2027">
          <cell r="H2027" t="str">
            <v/>
          </cell>
        </row>
        <row r="2028">
          <cell r="H2028" t="str">
            <v/>
          </cell>
        </row>
        <row r="2029">
          <cell r="H2029" t="str">
            <v/>
          </cell>
        </row>
        <row r="2030">
          <cell r="H2030" t="str">
            <v/>
          </cell>
        </row>
        <row r="2031">
          <cell r="H2031" t="str">
            <v/>
          </cell>
        </row>
        <row r="2032">
          <cell r="H2032" t="str">
            <v/>
          </cell>
        </row>
        <row r="2033">
          <cell r="H2033" t="str">
            <v/>
          </cell>
        </row>
        <row r="2034">
          <cell r="H2034" t="str">
            <v/>
          </cell>
        </row>
        <row r="2035">
          <cell r="H2035" t="str">
            <v/>
          </cell>
        </row>
        <row r="2036">
          <cell r="H2036" t="str">
            <v/>
          </cell>
        </row>
        <row r="2037">
          <cell r="H2037" t="str">
            <v/>
          </cell>
        </row>
        <row r="2038">
          <cell r="H2038" t="str">
            <v/>
          </cell>
        </row>
        <row r="2039">
          <cell r="H2039" t="str">
            <v/>
          </cell>
        </row>
        <row r="2040">
          <cell r="H2040" t="str">
            <v/>
          </cell>
        </row>
        <row r="2041">
          <cell r="H2041" t="str">
            <v/>
          </cell>
        </row>
        <row r="2042">
          <cell r="H2042" t="str">
            <v/>
          </cell>
        </row>
        <row r="2043">
          <cell r="H2043" t="str">
            <v/>
          </cell>
        </row>
        <row r="2044">
          <cell r="H2044" t="str">
            <v/>
          </cell>
        </row>
        <row r="2045">
          <cell r="H2045" t="str">
            <v/>
          </cell>
        </row>
        <row r="2046">
          <cell r="H2046" t="str">
            <v/>
          </cell>
        </row>
        <row r="2047">
          <cell r="H2047" t="str">
            <v/>
          </cell>
        </row>
        <row r="2048">
          <cell r="H2048" t="str">
            <v/>
          </cell>
        </row>
        <row r="2049">
          <cell r="H2049" t="str">
            <v/>
          </cell>
        </row>
        <row r="2050">
          <cell r="H2050" t="str">
            <v/>
          </cell>
        </row>
        <row r="2051">
          <cell r="H2051" t="str">
            <v/>
          </cell>
        </row>
        <row r="2052">
          <cell r="H2052" t="str">
            <v/>
          </cell>
        </row>
        <row r="2053">
          <cell r="H2053" t="str">
            <v/>
          </cell>
        </row>
        <row r="2054">
          <cell r="H2054" t="str">
            <v/>
          </cell>
        </row>
        <row r="2055">
          <cell r="H2055" t="str">
            <v/>
          </cell>
        </row>
        <row r="2056">
          <cell r="H2056" t="str">
            <v/>
          </cell>
        </row>
        <row r="2057">
          <cell r="H2057" t="str">
            <v/>
          </cell>
        </row>
        <row r="2058">
          <cell r="H2058" t="str">
            <v/>
          </cell>
        </row>
        <row r="2059">
          <cell r="H2059" t="str">
            <v/>
          </cell>
        </row>
        <row r="2060">
          <cell r="H2060" t="str">
            <v/>
          </cell>
        </row>
        <row r="2061">
          <cell r="H2061" t="str">
            <v/>
          </cell>
        </row>
        <row r="2062">
          <cell r="H2062" t="str">
            <v/>
          </cell>
        </row>
        <row r="2063">
          <cell r="H2063" t="str">
            <v/>
          </cell>
        </row>
        <row r="2064">
          <cell r="H2064" t="str">
            <v/>
          </cell>
        </row>
        <row r="2065">
          <cell r="H2065" t="str">
            <v/>
          </cell>
        </row>
        <row r="2066">
          <cell r="H2066" t="str">
            <v/>
          </cell>
        </row>
        <row r="2067">
          <cell r="H2067" t="str">
            <v/>
          </cell>
        </row>
        <row r="2068">
          <cell r="H2068" t="str">
            <v/>
          </cell>
        </row>
        <row r="2069">
          <cell r="H2069" t="str">
            <v/>
          </cell>
        </row>
        <row r="2070">
          <cell r="H2070" t="str">
            <v/>
          </cell>
        </row>
        <row r="2071">
          <cell r="H2071" t="str">
            <v/>
          </cell>
        </row>
        <row r="2072">
          <cell r="H2072" t="str">
            <v/>
          </cell>
        </row>
        <row r="2073">
          <cell r="H2073" t="str">
            <v/>
          </cell>
        </row>
        <row r="2074">
          <cell r="H2074" t="str">
            <v/>
          </cell>
        </row>
        <row r="2075">
          <cell r="H2075" t="str">
            <v/>
          </cell>
        </row>
        <row r="2076">
          <cell r="H2076" t="str">
            <v/>
          </cell>
        </row>
        <row r="2077">
          <cell r="H2077" t="str">
            <v/>
          </cell>
        </row>
        <row r="2078">
          <cell r="H2078" t="str">
            <v/>
          </cell>
        </row>
        <row r="2079">
          <cell r="H2079" t="str">
            <v/>
          </cell>
        </row>
        <row r="2080">
          <cell r="H2080" t="str">
            <v/>
          </cell>
        </row>
        <row r="2081">
          <cell r="H2081" t="str">
            <v/>
          </cell>
        </row>
        <row r="2082">
          <cell r="H2082" t="str">
            <v/>
          </cell>
        </row>
        <row r="2083">
          <cell r="H2083" t="str">
            <v/>
          </cell>
        </row>
        <row r="2084">
          <cell r="H2084" t="str">
            <v/>
          </cell>
        </row>
        <row r="2085">
          <cell r="H2085" t="str">
            <v/>
          </cell>
        </row>
        <row r="2086">
          <cell r="H2086" t="str">
            <v/>
          </cell>
        </row>
        <row r="2087">
          <cell r="H2087" t="str">
            <v/>
          </cell>
        </row>
        <row r="2088">
          <cell r="H2088" t="str">
            <v/>
          </cell>
        </row>
        <row r="2089">
          <cell r="H2089" t="str">
            <v/>
          </cell>
        </row>
        <row r="2090">
          <cell r="H2090" t="str">
            <v/>
          </cell>
        </row>
        <row r="2091">
          <cell r="H2091" t="str">
            <v/>
          </cell>
        </row>
        <row r="2092">
          <cell r="H2092" t="str">
            <v/>
          </cell>
        </row>
        <row r="2093">
          <cell r="H2093" t="str">
            <v/>
          </cell>
        </row>
        <row r="2094">
          <cell r="H2094" t="str">
            <v/>
          </cell>
        </row>
        <row r="2095">
          <cell r="H2095" t="str">
            <v/>
          </cell>
        </row>
        <row r="2096">
          <cell r="H2096" t="str">
            <v/>
          </cell>
        </row>
        <row r="2097">
          <cell r="H2097" t="str">
            <v/>
          </cell>
        </row>
        <row r="2098">
          <cell r="H2098" t="str">
            <v/>
          </cell>
        </row>
        <row r="2099">
          <cell r="H2099" t="str">
            <v/>
          </cell>
        </row>
        <row r="2100">
          <cell r="H2100" t="str">
            <v/>
          </cell>
        </row>
        <row r="2101">
          <cell r="H2101" t="str">
            <v/>
          </cell>
        </row>
        <row r="2102">
          <cell r="H2102" t="str">
            <v/>
          </cell>
        </row>
        <row r="2103">
          <cell r="H2103" t="str">
            <v/>
          </cell>
        </row>
        <row r="2104">
          <cell r="H2104" t="str">
            <v/>
          </cell>
        </row>
        <row r="2105">
          <cell r="H2105" t="str">
            <v/>
          </cell>
        </row>
        <row r="2106">
          <cell r="H2106" t="str">
            <v/>
          </cell>
        </row>
        <row r="2107">
          <cell r="H2107" t="str">
            <v/>
          </cell>
        </row>
        <row r="2108">
          <cell r="H2108" t="str">
            <v/>
          </cell>
        </row>
        <row r="2109">
          <cell r="H2109" t="str">
            <v/>
          </cell>
        </row>
        <row r="2110">
          <cell r="H2110" t="str">
            <v/>
          </cell>
        </row>
        <row r="2111">
          <cell r="H2111" t="str">
            <v/>
          </cell>
        </row>
        <row r="2112">
          <cell r="H2112" t="str">
            <v/>
          </cell>
        </row>
        <row r="2113">
          <cell r="H2113" t="str">
            <v/>
          </cell>
        </row>
        <row r="2114">
          <cell r="H2114" t="str">
            <v/>
          </cell>
        </row>
        <row r="2115">
          <cell r="H2115" t="str">
            <v/>
          </cell>
        </row>
        <row r="2116">
          <cell r="H2116" t="str">
            <v/>
          </cell>
        </row>
        <row r="2117">
          <cell r="H2117" t="str">
            <v/>
          </cell>
        </row>
        <row r="2118">
          <cell r="H2118" t="str">
            <v/>
          </cell>
        </row>
        <row r="2119">
          <cell r="H2119" t="str">
            <v/>
          </cell>
        </row>
        <row r="2120">
          <cell r="H2120" t="str">
            <v/>
          </cell>
        </row>
        <row r="2121">
          <cell r="H2121" t="str">
            <v/>
          </cell>
        </row>
        <row r="2122">
          <cell r="H2122" t="str">
            <v/>
          </cell>
        </row>
        <row r="2123">
          <cell r="H2123" t="str">
            <v/>
          </cell>
        </row>
        <row r="2124">
          <cell r="H2124" t="str">
            <v/>
          </cell>
        </row>
        <row r="2125">
          <cell r="H2125" t="str">
            <v/>
          </cell>
        </row>
        <row r="2126">
          <cell r="H2126" t="str">
            <v/>
          </cell>
        </row>
        <row r="2127">
          <cell r="H2127" t="str">
            <v/>
          </cell>
        </row>
        <row r="2128">
          <cell r="H2128" t="str">
            <v/>
          </cell>
        </row>
        <row r="2129">
          <cell r="H2129" t="str">
            <v/>
          </cell>
        </row>
        <row r="2130">
          <cell r="H2130" t="str">
            <v/>
          </cell>
        </row>
        <row r="2131">
          <cell r="H2131" t="str">
            <v/>
          </cell>
        </row>
        <row r="2132">
          <cell r="H2132" t="str">
            <v/>
          </cell>
        </row>
        <row r="2133">
          <cell r="H2133" t="str">
            <v/>
          </cell>
        </row>
        <row r="2134">
          <cell r="H2134" t="str">
            <v/>
          </cell>
        </row>
        <row r="2135">
          <cell r="H2135" t="str">
            <v/>
          </cell>
        </row>
        <row r="2136">
          <cell r="H2136" t="str">
            <v/>
          </cell>
        </row>
        <row r="2137">
          <cell r="H2137" t="str">
            <v/>
          </cell>
        </row>
        <row r="2138">
          <cell r="H2138" t="str">
            <v/>
          </cell>
        </row>
        <row r="2139">
          <cell r="H2139" t="str">
            <v/>
          </cell>
        </row>
        <row r="2140">
          <cell r="H2140" t="str">
            <v/>
          </cell>
        </row>
        <row r="2141">
          <cell r="H2141" t="str">
            <v/>
          </cell>
        </row>
        <row r="2142">
          <cell r="H2142" t="str">
            <v/>
          </cell>
        </row>
        <row r="2143">
          <cell r="H2143" t="str">
            <v/>
          </cell>
        </row>
        <row r="2144">
          <cell r="H2144" t="str">
            <v/>
          </cell>
        </row>
        <row r="2145">
          <cell r="H2145" t="str">
            <v/>
          </cell>
        </row>
        <row r="2146">
          <cell r="H2146" t="str">
            <v/>
          </cell>
        </row>
        <row r="2147">
          <cell r="H2147" t="str">
            <v/>
          </cell>
        </row>
        <row r="2148">
          <cell r="H2148" t="str">
            <v/>
          </cell>
        </row>
        <row r="2149">
          <cell r="H2149" t="str">
            <v/>
          </cell>
        </row>
        <row r="2150">
          <cell r="H2150" t="str">
            <v/>
          </cell>
        </row>
        <row r="2151">
          <cell r="H2151" t="str">
            <v/>
          </cell>
        </row>
        <row r="2152">
          <cell r="H2152" t="str">
            <v/>
          </cell>
        </row>
        <row r="2153">
          <cell r="H2153" t="str">
            <v/>
          </cell>
        </row>
        <row r="2154">
          <cell r="H2154" t="str">
            <v/>
          </cell>
        </row>
        <row r="2155">
          <cell r="H2155" t="str">
            <v/>
          </cell>
        </row>
        <row r="2156">
          <cell r="H2156" t="str">
            <v/>
          </cell>
        </row>
        <row r="2157">
          <cell r="H2157" t="str">
            <v/>
          </cell>
        </row>
        <row r="2158">
          <cell r="H2158" t="str">
            <v/>
          </cell>
        </row>
        <row r="2159">
          <cell r="H2159" t="str">
            <v/>
          </cell>
        </row>
        <row r="2160">
          <cell r="H2160" t="str">
            <v/>
          </cell>
        </row>
        <row r="2161">
          <cell r="H2161" t="str">
            <v/>
          </cell>
        </row>
        <row r="2162">
          <cell r="H2162" t="str">
            <v/>
          </cell>
        </row>
        <row r="2163">
          <cell r="H2163" t="str">
            <v/>
          </cell>
        </row>
        <row r="2164">
          <cell r="H2164" t="str">
            <v/>
          </cell>
        </row>
        <row r="2165">
          <cell r="H2165" t="str">
            <v/>
          </cell>
        </row>
        <row r="2166">
          <cell r="H2166" t="str">
            <v/>
          </cell>
        </row>
        <row r="2167">
          <cell r="H2167" t="str">
            <v/>
          </cell>
        </row>
        <row r="2168">
          <cell r="H2168" t="str">
            <v/>
          </cell>
        </row>
        <row r="2169">
          <cell r="H2169" t="str">
            <v/>
          </cell>
        </row>
        <row r="2170">
          <cell r="H2170" t="str">
            <v/>
          </cell>
        </row>
        <row r="2171">
          <cell r="H2171" t="str">
            <v/>
          </cell>
        </row>
        <row r="2172">
          <cell r="H2172" t="str">
            <v/>
          </cell>
        </row>
        <row r="2173">
          <cell r="H2173" t="str">
            <v/>
          </cell>
        </row>
        <row r="2174">
          <cell r="H2174" t="str">
            <v/>
          </cell>
        </row>
        <row r="2175">
          <cell r="H2175" t="str">
            <v/>
          </cell>
        </row>
        <row r="2176">
          <cell r="H2176" t="str">
            <v/>
          </cell>
        </row>
        <row r="2177">
          <cell r="H2177" t="str">
            <v/>
          </cell>
        </row>
        <row r="2178">
          <cell r="H2178" t="str">
            <v/>
          </cell>
        </row>
        <row r="2179">
          <cell r="H2179" t="str">
            <v/>
          </cell>
        </row>
        <row r="2180">
          <cell r="H2180" t="str">
            <v/>
          </cell>
        </row>
        <row r="2181">
          <cell r="H2181" t="str">
            <v/>
          </cell>
        </row>
        <row r="2182">
          <cell r="H2182" t="str">
            <v/>
          </cell>
        </row>
        <row r="2183">
          <cell r="H2183" t="str">
            <v/>
          </cell>
        </row>
        <row r="2184">
          <cell r="H2184" t="str">
            <v/>
          </cell>
        </row>
        <row r="2185">
          <cell r="H2185" t="str">
            <v/>
          </cell>
        </row>
        <row r="2186">
          <cell r="H2186" t="str">
            <v/>
          </cell>
        </row>
        <row r="2187">
          <cell r="H2187" t="str">
            <v/>
          </cell>
        </row>
        <row r="2188">
          <cell r="H2188" t="str">
            <v/>
          </cell>
        </row>
        <row r="2189">
          <cell r="H2189" t="str">
            <v/>
          </cell>
        </row>
        <row r="2190">
          <cell r="H2190" t="str">
            <v/>
          </cell>
        </row>
        <row r="2191">
          <cell r="H2191" t="str">
            <v/>
          </cell>
        </row>
        <row r="2192">
          <cell r="H2192" t="str">
            <v/>
          </cell>
        </row>
        <row r="2193">
          <cell r="H2193" t="str">
            <v/>
          </cell>
        </row>
        <row r="2194">
          <cell r="H2194" t="str">
            <v/>
          </cell>
        </row>
        <row r="2195">
          <cell r="H2195" t="str">
            <v/>
          </cell>
        </row>
        <row r="2196">
          <cell r="H2196" t="str">
            <v/>
          </cell>
        </row>
        <row r="2197">
          <cell r="H2197" t="str">
            <v/>
          </cell>
        </row>
        <row r="2198">
          <cell r="H2198" t="str">
            <v/>
          </cell>
        </row>
        <row r="2199">
          <cell r="H2199" t="str">
            <v/>
          </cell>
        </row>
        <row r="2200">
          <cell r="H2200" t="str">
            <v/>
          </cell>
        </row>
        <row r="2201">
          <cell r="H2201" t="str">
            <v/>
          </cell>
        </row>
        <row r="2202">
          <cell r="H2202" t="str">
            <v/>
          </cell>
        </row>
        <row r="2203">
          <cell r="H2203" t="str">
            <v/>
          </cell>
        </row>
        <row r="2204">
          <cell r="H2204" t="str">
            <v/>
          </cell>
        </row>
        <row r="2205">
          <cell r="H2205" t="str">
            <v/>
          </cell>
        </row>
        <row r="2206">
          <cell r="H2206" t="str">
            <v/>
          </cell>
        </row>
        <row r="2207">
          <cell r="H2207" t="str">
            <v/>
          </cell>
        </row>
        <row r="2208">
          <cell r="H2208" t="str">
            <v/>
          </cell>
        </row>
        <row r="2209">
          <cell r="H2209" t="str">
            <v/>
          </cell>
        </row>
        <row r="2210">
          <cell r="H2210" t="str">
            <v/>
          </cell>
        </row>
        <row r="2211">
          <cell r="H2211" t="str">
            <v/>
          </cell>
        </row>
        <row r="2212">
          <cell r="H2212" t="str">
            <v/>
          </cell>
        </row>
        <row r="2213">
          <cell r="H2213" t="str">
            <v/>
          </cell>
        </row>
        <row r="2214">
          <cell r="H2214" t="str">
            <v/>
          </cell>
        </row>
        <row r="2215">
          <cell r="H2215" t="str">
            <v/>
          </cell>
        </row>
        <row r="2216">
          <cell r="H2216" t="str">
            <v/>
          </cell>
        </row>
        <row r="2217">
          <cell r="H2217" t="str">
            <v/>
          </cell>
        </row>
        <row r="2218">
          <cell r="H2218" t="str">
            <v/>
          </cell>
        </row>
        <row r="2219">
          <cell r="H2219" t="str">
            <v/>
          </cell>
        </row>
        <row r="2220">
          <cell r="H2220" t="str">
            <v/>
          </cell>
        </row>
        <row r="2221">
          <cell r="H2221" t="str">
            <v/>
          </cell>
        </row>
        <row r="2222">
          <cell r="H2222" t="str">
            <v/>
          </cell>
        </row>
        <row r="2223">
          <cell r="H2223" t="str">
            <v/>
          </cell>
        </row>
        <row r="2224">
          <cell r="H2224" t="str">
            <v/>
          </cell>
        </row>
        <row r="2225">
          <cell r="H2225" t="str">
            <v/>
          </cell>
        </row>
        <row r="2226">
          <cell r="H2226" t="str">
            <v/>
          </cell>
        </row>
        <row r="2227">
          <cell r="H2227" t="str">
            <v/>
          </cell>
        </row>
        <row r="2228">
          <cell r="H2228" t="str">
            <v/>
          </cell>
        </row>
        <row r="2229">
          <cell r="H2229" t="str">
            <v/>
          </cell>
        </row>
        <row r="2230">
          <cell r="H2230" t="str">
            <v/>
          </cell>
        </row>
        <row r="2231">
          <cell r="H2231" t="str">
            <v/>
          </cell>
        </row>
        <row r="2232">
          <cell r="H2232" t="str">
            <v/>
          </cell>
        </row>
        <row r="2233">
          <cell r="H2233" t="str">
            <v/>
          </cell>
        </row>
        <row r="2234">
          <cell r="H2234" t="str">
            <v/>
          </cell>
        </row>
        <row r="2235">
          <cell r="H2235" t="str">
            <v/>
          </cell>
        </row>
        <row r="2236">
          <cell r="H2236" t="str">
            <v/>
          </cell>
        </row>
        <row r="2237">
          <cell r="H2237" t="str">
            <v/>
          </cell>
        </row>
        <row r="2238">
          <cell r="H2238" t="str">
            <v/>
          </cell>
        </row>
        <row r="2239">
          <cell r="H2239" t="str">
            <v/>
          </cell>
        </row>
        <row r="2240">
          <cell r="H2240" t="str">
            <v/>
          </cell>
        </row>
        <row r="2241">
          <cell r="H2241" t="str">
            <v/>
          </cell>
        </row>
        <row r="2242">
          <cell r="H2242" t="str">
            <v/>
          </cell>
        </row>
        <row r="2243">
          <cell r="H2243" t="str">
            <v/>
          </cell>
        </row>
        <row r="2244">
          <cell r="H2244" t="str">
            <v/>
          </cell>
        </row>
        <row r="2245">
          <cell r="H2245" t="str">
            <v/>
          </cell>
        </row>
        <row r="2246">
          <cell r="H2246" t="str">
            <v/>
          </cell>
        </row>
        <row r="2247">
          <cell r="H2247" t="str">
            <v/>
          </cell>
        </row>
        <row r="2248">
          <cell r="H2248" t="str">
            <v/>
          </cell>
        </row>
        <row r="2249">
          <cell r="H2249" t="str">
            <v/>
          </cell>
        </row>
        <row r="2250">
          <cell r="H2250" t="str">
            <v/>
          </cell>
        </row>
        <row r="2251">
          <cell r="H2251" t="str">
            <v/>
          </cell>
        </row>
        <row r="2252">
          <cell r="H2252" t="str">
            <v/>
          </cell>
        </row>
        <row r="2253">
          <cell r="H2253" t="str">
            <v/>
          </cell>
        </row>
        <row r="2254">
          <cell r="H2254" t="str">
            <v/>
          </cell>
        </row>
        <row r="2255">
          <cell r="H2255" t="str">
            <v/>
          </cell>
        </row>
        <row r="2256">
          <cell r="H2256" t="str">
            <v/>
          </cell>
        </row>
        <row r="2257">
          <cell r="H2257" t="str">
            <v/>
          </cell>
        </row>
        <row r="2258">
          <cell r="H2258" t="str">
            <v/>
          </cell>
        </row>
        <row r="2259">
          <cell r="H2259" t="str">
            <v/>
          </cell>
        </row>
        <row r="2260">
          <cell r="H2260" t="str">
            <v/>
          </cell>
        </row>
        <row r="2261">
          <cell r="H2261" t="str">
            <v/>
          </cell>
        </row>
        <row r="2262">
          <cell r="H2262" t="str">
            <v/>
          </cell>
        </row>
        <row r="2263">
          <cell r="H2263" t="str">
            <v/>
          </cell>
        </row>
        <row r="2264">
          <cell r="H2264" t="str">
            <v/>
          </cell>
        </row>
        <row r="2265">
          <cell r="H2265" t="str">
            <v/>
          </cell>
        </row>
        <row r="2266">
          <cell r="H2266" t="str">
            <v/>
          </cell>
        </row>
        <row r="2267">
          <cell r="H2267" t="str">
            <v/>
          </cell>
        </row>
        <row r="2268">
          <cell r="H2268" t="str">
            <v/>
          </cell>
        </row>
        <row r="2269">
          <cell r="H2269" t="str">
            <v/>
          </cell>
        </row>
        <row r="2270">
          <cell r="H2270" t="str">
            <v/>
          </cell>
        </row>
        <row r="2271">
          <cell r="H2271" t="str">
            <v/>
          </cell>
        </row>
        <row r="2272">
          <cell r="H2272" t="str">
            <v/>
          </cell>
        </row>
        <row r="2273">
          <cell r="H2273" t="str">
            <v/>
          </cell>
        </row>
        <row r="2274">
          <cell r="H2274" t="str">
            <v/>
          </cell>
        </row>
        <row r="2275">
          <cell r="H2275" t="str">
            <v/>
          </cell>
        </row>
        <row r="2276">
          <cell r="H2276" t="str">
            <v/>
          </cell>
        </row>
        <row r="2277">
          <cell r="H2277" t="str">
            <v/>
          </cell>
        </row>
        <row r="2278">
          <cell r="H2278" t="str">
            <v/>
          </cell>
        </row>
        <row r="2279">
          <cell r="H2279" t="str">
            <v/>
          </cell>
        </row>
        <row r="2280">
          <cell r="H2280" t="str">
            <v/>
          </cell>
        </row>
        <row r="2281">
          <cell r="H2281" t="str">
            <v/>
          </cell>
        </row>
        <row r="2282">
          <cell r="H2282" t="str">
            <v/>
          </cell>
        </row>
        <row r="2283">
          <cell r="H2283" t="str">
            <v/>
          </cell>
        </row>
        <row r="2284">
          <cell r="H2284" t="str">
            <v/>
          </cell>
        </row>
        <row r="2285">
          <cell r="H2285" t="str">
            <v/>
          </cell>
        </row>
        <row r="2286">
          <cell r="H2286" t="str">
            <v/>
          </cell>
        </row>
        <row r="2287">
          <cell r="H2287" t="str">
            <v/>
          </cell>
        </row>
        <row r="2288">
          <cell r="H2288" t="str">
            <v/>
          </cell>
        </row>
        <row r="2289">
          <cell r="H2289" t="str">
            <v/>
          </cell>
        </row>
        <row r="2290">
          <cell r="H2290" t="str">
            <v/>
          </cell>
        </row>
        <row r="2291">
          <cell r="H2291" t="str">
            <v/>
          </cell>
        </row>
        <row r="2292">
          <cell r="H2292" t="str">
            <v/>
          </cell>
        </row>
        <row r="2293">
          <cell r="H2293" t="str">
            <v/>
          </cell>
        </row>
        <row r="2294">
          <cell r="H2294" t="str">
            <v/>
          </cell>
        </row>
        <row r="2295">
          <cell r="H2295" t="str">
            <v/>
          </cell>
        </row>
        <row r="2296">
          <cell r="H2296" t="str">
            <v/>
          </cell>
        </row>
        <row r="2297">
          <cell r="H2297" t="str">
            <v/>
          </cell>
        </row>
        <row r="2298">
          <cell r="H2298" t="str">
            <v/>
          </cell>
        </row>
        <row r="2299">
          <cell r="H2299" t="str">
            <v/>
          </cell>
        </row>
        <row r="2300">
          <cell r="H2300" t="str">
            <v/>
          </cell>
        </row>
        <row r="2301">
          <cell r="H2301" t="str">
            <v/>
          </cell>
        </row>
        <row r="2302">
          <cell r="H2302" t="str">
            <v/>
          </cell>
        </row>
        <row r="2303">
          <cell r="H2303" t="str">
            <v/>
          </cell>
        </row>
        <row r="2304">
          <cell r="H2304" t="str">
            <v/>
          </cell>
        </row>
        <row r="2305">
          <cell r="H2305" t="str">
            <v/>
          </cell>
        </row>
        <row r="2306">
          <cell r="H2306" t="str">
            <v/>
          </cell>
        </row>
        <row r="2307">
          <cell r="H2307" t="str">
            <v/>
          </cell>
        </row>
        <row r="2308">
          <cell r="H2308" t="str">
            <v/>
          </cell>
        </row>
        <row r="2309">
          <cell r="H2309" t="str">
            <v/>
          </cell>
        </row>
        <row r="2310">
          <cell r="H2310" t="str">
            <v/>
          </cell>
        </row>
        <row r="2311">
          <cell r="H2311" t="str">
            <v/>
          </cell>
        </row>
        <row r="2312">
          <cell r="H2312" t="str">
            <v/>
          </cell>
        </row>
        <row r="2313">
          <cell r="H2313" t="str">
            <v/>
          </cell>
        </row>
        <row r="2314">
          <cell r="H2314" t="str">
            <v/>
          </cell>
        </row>
        <row r="2315">
          <cell r="H2315" t="str">
            <v/>
          </cell>
        </row>
        <row r="2316">
          <cell r="H2316" t="str">
            <v/>
          </cell>
        </row>
        <row r="2317">
          <cell r="H2317" t="str">
            <v/>
          </cell>
        </row>
        <row r="2318">
          <cell r="H2318" t="str">
            <v/>
          </cell>
        </row>
        <row r="2319">
          <cell r="H2319" t="str">
            <v/>
          </cell>
        </row>
        <row r="2320">
          <cell r="H2320" t="str">
            <v/>
          </cell>
        </row>
        <row r="2321">
          <cell r="H2321" t="str">
            <v/>
          </cell>
        </row>
        <row r="2322">
          <cell r="H2322" t="str">
            <v/>
          </cell>
        </row>
        <row r="2323">
          <cell r="H2323" t="str">
            <v/>
          </cell>
        </row>
        <row r="2324">
          <cell r="H2324" t="str">
            <v/>
          </cell>
        </row>
        <row r="2325">
          <cell r="H2325" t="str">
            <v/>
          </cell>
        </row>
        <row r="2326">
          <cell r="H2326" t="str">
            <v/>
          </cell>
        </row>
        <row r="2327">
          <cell r="H2327" t="str">
            <v/>
          </cell>
        </row>
        <row r="2328">
          <cell r="H2328" t="str">
            <v/>
          </cell>
        </row>
        <row r="2329">
          <cell r="H2329" t="str">
            <v/>
          </cell>
        </row>
        <row r="2330">
          <cell r="H2330" t="str">
            <v/>
          </cell>
        </row>
        <row r="2331">
          <cell r="H2331" t="str">
            <v/>
          </cell>
        </row>
        <row r="2332">
          <cell r="H2332" t="str">
            <v/>
          </cell>
        </row>
        <row r="2333">
          <cell r="H2333" t="str">
            <v/>
          </cell>
        </row>
        <row r="2334">
          <cell r="H2334" t="str">
            <v/>
          </cell>
        </row>
        <row r="2335">
          <cell r="H2335" t="str">
            <v/>
          </cell>
        </row>
        <row r="2336">
          <cell r="H2336" t="str">
            <v/>
          </cell>
        </row>
        <row r="2337">
          <cell r="H2337" t="str">
            <v/>
          </cell>
        </row>
        <row r="2338">
          <cell r="H2338" t="str">
            <v/>
          </cell>
        </row>
        <row r="2339">
          <cell r="H2339" t="str">
            <v/>
          </cell>
        </row>
        <row r="2340">
          <cell r="H2340" t="str">
            <v/>
          </cell>
        </row>
        <row r="2341">
          <cell r="H2341" t="str">
            <v/>
          </cell>
        </row>
        <row r="2342">
          <cell r="H2342" t="str">
            <v/>
          </cell>
        </row>
        <row r="2343">
          <cell r="H2343" t="str">
            <v/>
          </cell>
        </row>
        <row r="2344">
          <cell r="H2344" t="str">
            <v/>
          </cell>
        </row>
        <row r="2345">
          <cell r="H2345" t="str">
            <v/>
          </cell>
        </row>
        <row r="2346">
          <cell r="H2346" t="str">
            <v/>
          </cell>
        </row>
        <row r="2347">
          <cell r="H2347" t="str">
            <v/>
          </cell>
        </row>
        <row r="2348">
          <cell r="H2348" t="str">
            <v/>
          </cell>
        </row>
        <row r="2349">
          <cell r="H2349" t="str">
            <v/>
          </cell>
        </row>
        <row r="2350">
          <cell r="H2350" t="str">
            <v/>
          </cell>
        </row>
        <row r="2351">
          <cell r="H2351" t="str">
            <v/>
          </cell>
        </row>
        <row r="2352">
          <cell r="H2352" t="str">
            <v/>
          </cell>
        </row>
        <row r="2353">
          <cell r="H2353" t="str">
            <v/>
          </cell>
        </row>
        <row r="2354">
          <cell r="H2354" t="str">
            <v/>
          </cell>
        </row>
        <row r="2355">
          <cell r="H2355" t="str">
            <v/>
          </cell>
        </row>
        <row r="2356">
          <cell r="H2356" t="str">
            <v/>
          </cell>
        </row>
        <row r="2357">
          <cell r="H2357" t="str">
            <v/>
          </cell>
        </row>
        <row r="2358">
          <cell r="H2358" t="str">
            <v/>
          </cell>
        </row>
        <row r="2359">
          <cell r="H2359" t="str">
            <v/>
          </cell>
        </row>
        <row r="2360">
          <cell r="H2360" t="str">
            <v/>
          </cell>
        </row>
        <row r="2361">
          <cell r="H2361" t="str">
            <v/>
          </cell>
        </row>
        <row r="2362">
          <cell r="H2362" t="str">
            <v/>
          </cell>
        </row>
        <row r="2363">
          <cell r="H2363" t="str">
            <v/>
          </cell>
        </row>
        <row r="2364">
          <cell r="H2364" t="str">
            <v/>
          </cell>
        </row>
        <row r="2365">
          <cell r="H2365" t="str">
            <v/>
          </cell>
        </row>
        <row r="2366">
          <cell r="H2366" t="str">
            <v/>
          </cell>
        </row>
        <row r="2367">
          <cell r="H2367" t="str">
            <v/>
          </cell>
        </row>
        <row r="2368">
          <cell r="H2368" t="str">
            <v/>
          </cell>
        </row>
        <row r="2369">
          <cell r="H2369" t="str">
            <v/>
          </cell>
        </row>
        <row r="2370">
          <cell r="H2370" t="str">
            <v/>
          </cell>
        </row>
        <row r="2371">
          <cell r="H2371" t="str">
            <v/>
          </cell>
        </row>
        <row r="2372">
          <cell r="H2372" t="str">
            <v/>
          </cell>
        </row>
        <row r="2373">
          <cell r="H2373" t="str">
            <v/>
          </cell>
        </row>
        <row r="2374">
          <cell r="H2374" t="str">
            <v/>
          </cell>
        </row>
        <row r="2375">
          <cell r="H2375" t="str">
            <v/>
          </cell>
        </row>
        <row r="2376">
          <cell r="H2376" t="str">
            <v/>
          </cell>
        </row>
        <row r="2377">
          <cell r="H2377" t="str">
            <v/>
          </cell>
        </row>
        <row r="2378">
          <cell r="H2378" t="str">
            <v/>
          </cell>
        </row>
        <row r="2379">
          <cell r="H2379" t="str">
            <v/>
          </cell>
        </row>
        <row r="2380">
          <cell r="H2380" t="str">
            <v/>
          </cell>
        </row>
        <row r="2381">
          <cell r="H2381" t="str">
            <v/>
          </cell>
        </row>
        <row r="2382">
          <cell r="H2382" t="str">
            <v/>
          </cell>
        </row>
        <row r="2383">
          <cell r="H2383" t="str">
            <v/>
          </cell>
        </row>
        <row r="2384">
          <cell r="H2384" t="str">
            <v/>
          </cell>
        </row>
        <row r="2385">
          <cell r="H2385" t="str">
            <v/>
          </cell>
        </row>
        <row r="2386">
          <cell r="H2386" t="str">
            <v/>
          </cell>
        </row>
        <row r="2387">
          <cell r="H2387" t="str">
            <v/>
          </cell>
        </row>
        <row r="2388">
          <cell r="H2388" t="str">
            <v/>
          </cell>
        </row>
        <row r="2389">
          <cell r="H2389" t="str">
            <v/>
          </cell>
        </row>
        <row r="2390">
          <cell r="H2390" t="str">
            <v/>
          </cell>
        </row>
        <row r="2391">
          <cell r="H2391" t="str">
            <v/>
          </cell>
        </row>
        <row r="2392">
          <cell r="H2392" t="str">
            <v/>
          </cell>
        </row>
        <row r="2393">
          <cell r="H2393" t="str">
            <v/>
          </cell>
        </row>
        <row r="2394">
          <cell r="H2394" t="str">
            <v/>
          </cell>
        </row>
        <row r="2395">
          <cell r="H2395" t="str">
            <v/>
          </cell>
        </row>
        <row r="2396">
          <cell r="H2396" t="str">
            <v/>
          </cell>
        </row>
        <row r="2397">
          <cell r="H2397" t="str">
            <v/>
          </cell>
        </row>
        <row r="2398">
          <cell r="H2398" t="str">
            <v/>
          </cell>
        </row>
        <row r="2399">
          <cell r="H2399" t="str">
            <v/>
          </cell>
        </row>
        <row r="2400">
          <cell r="H2400" t="str">
            <v/>
          </cell>
        </row>
        <row r="2401">
          <cell r="H2401" t="str">
            <v/>
          </cell>
        </row>
        <row r="2402">
          <cell r="H2402" t="str">
            <v/>
          </cell>
        </row>
        <row r="2403">
          <cell r="H2403" t="str">
            <v/>
          </cell>
        </row>
        <row r="2404">
          <cell r="H2404" t="str">
            <v/>
          </cell>
        </row>
        <row r="2405">
          <cell r="H2405" t="str">
            <v/>
          </cell>
        </row>
        <row r="2406">
          <cell r="H2406" t="str">
            <v/>
          </cell>
        </row>
        <row r="2407">
          <cell r="H2407" t="str">
            <v/>
          </cell>
        </row>
        <row r="2408">
          <cell r="H2408" t="str">
            <v/>
          </cell>
        </row>
        <row r="2409">
          <cell r="H2409" t="str">
            <v/>
          </cell>
        </row>
        <row r="2410">
          <cell r="H2410" t="str">
            <v/>
          </cell>
        </row>
        <row r="2411">
          <cell r="H2411" t="str">
            <v/>
          </cell>
        </row>
        <row r="2412">
          <cell r="H2412" t="str">
            <v/>
          </cell>
        </row>
        <row r="2413">
          <cell r="H2413" t="str">
            <v/>
          </cell>
        </row>
        <row r="2414">
          <cell r="H2414" t="str">
            <v/>
          </cell>
        </row>
        <row r="2415">
          <cell r="H2415" t="str">
            <v/>
          </cell>
        </row>
        <row r="2416">
          <cell r="H2416" t="str">
            <v/>
          </cell>
        </row>
        <row r="2417">
          <cell r="H2417" t="str">
            <v/>
          </cell>
        </row>
        <row r="2418">
          <cell r="H2418" t="str">
            <v/>
          </cell>
        </row>
        <row r="2419">
          <cell r="H2419" t="str">
            <v/>
          </cell>
        </row>
        <row r="2420">
          <cell r="H2420" t="str">
            <v/>
          </cell>
        </row>
        <row r="2421">
          <cell r="H2421" t="str">
            <v/>
          </cell>
        </row>
        <row r="2422">
          <cell r="H2422" t="str">
            <v/>
          </cell>
        </row>
        <row r="2423">
          <cell r="H2423" t="str">
            <v/>
          </cell>
        </row>
        <row r="2424">
          <cell r="H2424" t="str">
            <v/>
          </cell>
        </row>
        <row r="2425">
          <cell r="H2425" t="str">
            <v/>
          </cell>
        </row>
        <row r="2426">
          <cell r="H2426" t="str">
            <v/>
          </cell>
        </row>
        <row r="2427">
          <cell r="H2427" t="str">
            <v/>
          </cell>
        </row>
        <row r="2428">
          <cell r="H2428" t="str">
            <v/>
          </cell>
        </row>
        <row r="2429">
          <cell r="H2429" t="str">
            <v/>
          </cell>
        </row>
        <row r="2430">
          <cell r="H2430" t="str">
            <v/>
          </cell>
        </row>
        <row r="2431">
          <cell r="H2431" t="str">
            <v/>
          </cell>
        </row>
        <row r="2432">
          <cell r="H2432" t="str">
            <v/>
          </cell>
        </row>
        <row r="2433">
          <cell r="H2433" t="str">
            <v/>
          </cell>
        </row>
        <row r="2434">
          <cell r="H2434" t="str">
            <v/>
          </cell>
        </row>
        <row r="2435">
          <cell r="H2435" t="str">
            <v/>
          </cell>
        </row>
        <row r="2436">
          <cell r="H2436" t="str">
            <v/>
          </cell>
        </row>
        <row r="2437">
          <cell r="H2437" t="str">
            <v/>
          </cell>
        </row>
        <row r="2438">
          <cell r="H2438" t="str">
            <v/>
          </cell>
        </row>
        <row r="2439">
          <cell r="H2439" t="str">
            <v/>
          </cell>
        </row>
        <row r="2440">
          <cell r="H2440" t="str">
            <v/>
          </cell>
        </row>
        <row r="2441">
          <cell r="H2441" t="str">
            <v/>
          </cell>
        </row>
        <row r="2442">
          <cell r="H2442" t="str">
            <v/>
          </cell>
        </row>
        <row r="2443">
          <cell r="H2443" t="str">
            <v/>
          </cell>
        </row>
        <row r="2444">
          <cell r="H2444" t="str">
            <v/>
          </cell>
        </row>
        <row r="2445">
          <cell r="H2445" t="str">
            <v/>
          </cell>
        </row>
        <row r="2446">
          <cell r="H2446" t="str">
            <v/>
          </cell>
        </row>
        <row r="2447">
          <cell r="H2447" t="str">
            <v/>
          </cell>
        </row>
        <row r="2448">
          <cell r="H2448" t="str">
            <v/>
          </cell>
        </row>
        <row r="2449">
          <cell r="H2449" t="str">
            <v/>
          </cell>
        </row>
        <row r="2450">
          <cell r="H2450" t="str">
            <v/>
          </cell>
        </row>
        <row r="2451">
          <cell r="H2451" t="str">
            <v/>
          </cell>
        </row>
        <row r="2452">
          <cell r="H2452" t="str">
            <v/>
          </cell>
        </row>
        <row r="2453">
          <cell r="H2453" t="str">
            <v/>
          </cell>
        </row>
        <row r="2454">
          <cell r="H2454" t="str">
            <v/>
          </cell>
        </row>
        <row r="2455">
          <cell r="H2455" t="str">
            <v/>
          </cell>
        </row>
        <row r="2456">
          <cell r="H2456" t="str">
            <v/>
          </cell>
        </row>
        <row r="2457">
          <cell r="H2457" t="str">
            <v/>
          </cell>
        </row>
        <row r="2458">
          <cell r="H2458" t="str">
            <v/>
          </cell>
        </row>
        <row r="2459">
          <cell r="H2459" t="str">
            <v/>
          </cell>
        </row>
        <row r="2460">
          <cell r="H2460" t="str">
            <v/>
          </cell>
        </row>
        <row r="2461">
          <cell r="H2461" t="str">
            <v/>
          </cell>
        </row>
        <row r="2462">
          <cell r="H2462" t="str">
            <v/>
          </cell>
        </row>
        <row r="2463">
          <cell r="H2463" t="str">
            <v/>
          </cell>
        </row>
        <row r="2464">
          <cell r="H2464" t="str">
            <v/>
          </cell>
        </row>
        <row r="2465">
          <cell r="H2465" t="str">
            <v/>
          </cell>
        </row>
        <row r="2466">
          <cell r="H2466" t="str">
            <v/>
          </cell>
        </row>
        <row r="2467">
          <cell r="H2467" t="str">
            <v/>
          </cell>
        </row>
        <row r="2468">
          <cell r="H2468" t="str">
            <v/>
          </cell>
        </row>
        <row r="2469">
          <cell r="H2469" t="str">
            <v/>
          </cell>
        </row>
        <row r="2470">
          <cell r="H2470" t="str">
            <v/>
          </cell>
        </row>
        <row r="2471">
          <cell r="H2471" t="str">
            <v/>
          </cell>
        </row>
        <row r="2472">
          <cell r="H2472" t="str">
            <v/>
          </cell>
        </row>
        <row r="2473">
          <cell r="H2473" t="str">
            <v/>
          </cell>
        </row>
        <row r="2474">
          <cell r="H2474" t="str">
            <v/>
          </cell>
        </row>
        <row r="2475">
          <cell r="H2475" t="str">
            <v/>
          </cell>
        </row>
        <row r="2476">
          <cell r="H2476" t="str">
            <v/>
          </cell>
        </row>
        <row r="2477">
          <cell r="H2477" t="str">
            <v/>
          </cell>
        </row>
        <row r="2478">
          <cell r="H2478" t="str">
            <v/>
          </cell>
        </row>
        <row r="2479">
          <cell r="H2479" t="str">
            <v/>
          </cell>
        </row>
        <row r="2480">
          <cell r="H2480" t="str">
            <v/>
          </cell>
        </row>
        <row r="2481">
          <cell r="H2481" t="str">
            <v/>
          </cell>
        </row>
        <row r="2482">
          <cell r="H2482" t="str">
            <v/>
          </cell>
        </row>
        <row r="2483">
          <cell r="H2483" t="str">
            <v/>
          </cell>
        </row>
        <row r="2484">
          <cell r="H2484" t="str">
            <v/>
          </cell>
        </row>
        <row r="2485">
          <cell r="H2485" t="str">
            <v/>
          </cell>
        </row>
        <row r="2486">
          <cell r="H2486" t="str">
            <v/>
          </cell>
        </row>
        <row r="2487">
          <cell r="H2487" t="str">
            <v/>
          </cell>
        </row>
        <row r="2488">
          <cell r="H2488" t="str">
            <v/>
          </cell>
        </row>
        <row r="2489">
          <cell r="H2489" t="str">
            <v/>
          </cell>
        </row>
        <row r="2490">
          <cell r="H2490" t="str">
            <v/>
          </cell>
        </row>
        <row r="2491">
          <cell r="H2491" t="str">
            <v/>
          </cell>
        </row>
        <row r="2492">
          <cell r="H2492" t="str">
            <v/>
          </cell>
        </row>
        <row r="2493">
          <cell r="H2493" t="str">
            <v/>
          </cell>
        </row>
        <row r="2494">
          <cell r="H2494" t="str">
            <v/>
          </cell>
        </row>
        <row r="2495">
          <cell r="H2495" t="str">
            <v/>
          </cell>
        </row>
        <row r="2496">
          <cell r="H2496" t="str">
            <v/>
          </cell>
        </row>
        <row r="2497">
          <cell r="H2497" t="str">
            <v/>
          </cell>
        </row>
        <row r="2498">
          <cell r="H2498" t="str">
            <v/>
          </cell>
        </row>
        <row r="2499">
          <cell r="H2499" t="str">
            <v/>
          </cell>
        </row>
        <row r="2500">
          <cell r="H2500" t="str">
            <v/>
          </cell>
        </row>
        <row r="2501">
          <cell r="H2501" t="str">
            <v/>
          </cell>
        </row>
        <row r="2502">
          <cell r="H2502" t="str">
            <v/>
          </cell>
        </row>
        <row r="2503">
          <cell r="H2503" t="str">
            <v/>
          </cell>
        </row>
        <row r="2504">
          <cell r="H2504" t="str">
            <v/>
          </cell>
        </row>
        <row r="2505">
          <cell r="H2505" t="str">
            <v/>
          </cell>
        </row>
        <row r="2506">
          <cell r="H2506" t="str">
            <v/>
          </cell>
        </row>
        <row r="2507">
          <cell r="H2507" t="str">
            <v/>
          </cell>
        </row>
        <row r="2508">
          <cell r="H2508" t="str">
            <v/>
          </cell>
        </row>
        <row r="2509">
          <cell r="H2509" t="str">
            <v/>
          </cell>
        </row>
        <row r="2510">
          <cell r="H2510" t="str">
            <v/>
          </cell>
        </row>
        <row r="2511">
          <cell r="H2511" t="str">
            <v/>
          </cell>
        </row>
        <row r="2512">
          <cell r="H2512" t="str">
            <v/>
          </cell>
        </row>
        <row r="2513">
          <cell r="H2513" t="str">
            <v/>
          </cell>
        </row>
        <row r="2514">
          <cell r="H2514" t="str">
            <v/>
          </cell>
        </row>
        <row r="2515">
          <cell r="H2515" t="str">
            <v/>
          </cell>
        </row>
        <row r="2516">
          <cell r="H2516" t="str">
            <v/>
          </cell>
        </row>
        <row r="2517">
          <cell r="H2517" t="str">
            <v/>
          </cell>
        </row>
        <row r="2518">
          <cell r="H2518" t="str">
            <v/>
          </cell>
        </row>
        <row r="2519">
          <cell r="H2519" t="str">
            <v/>
          </cell>
        </row>
        <row r="2520">
          <cell r="H2520" t="str">
            <v/>
          </cell>
        </row>
        <row r="2521">
          <cell r="H2521" t="str">
            <v/>
          </cell>
        </row>
        <row r="2522">
          <cell r="H2522" t="str">
            <v/>
          </cell>
        </row>
        <row r="2523">
          <cell r="H2523" t="str">
            <v/>
          </cell>
        </row>
        <row r="2524">
          <cell r="H2524" t="str">
            <v/>
          </cell>
        </row>
        <row r="2525">
          <cell r="H2525" t="str">
            <v/>
          </cell>
        </row>
        <row r="2526">
          <cell r="H2526" t="str">
            <v/>
          </cell>
        </row>
        <row r="2527">
          <cell r="H2527" t="str">
            <v/>
          </cell>
        </row>
        <row r="2528">
          <cell r="H2528" t="str">
            <v/>
          </cell>
        </row>
        <row r="2529">
          <cell r="H2529" t="str">
            <v/>
          </cell>
        </row>
        <row r="2530">
          <cell r="H2530" t="str">
            <v/>
          </cell>
        </row>
        <row r="2531">
          <cell r="H2531" t="str">
            <v/>
          </cell>
        </row>
        <row r="2532">
          <cell r="H2532" t="str">
            <v/>
          </cell>
        </row>
        <row r="2533">
          <cell r="H2533" t="str">
            <v/>
          </cell>
        </row>
        <row r="2534">
          <cell r="H2534" t="str">
            <v/>
          </cell>
        </row>
        <row r="2535">
          <cell r="H2535" t="str">
            <v/>
          </cell>
        </row>
        <row r="2536">
          <cell r="H2536" t="str">
            <v/>
          </cell>
        </row>
        <row r="2537">
          <cell r="H2537" t="str">
            <v/>
          </cell>
        </row>
        <row r="2538">
          <cell r="H2538" t="str">
            <v/>
          </cell>
        </row>
        <row r="2539">
          <cell r="H2539" t="str">
            <v/>
          </cell>
        </row>
        <row r="2540">
          <cell r="H2540" t="str">
            <v/>
          </cell>
        </row>
        <row r="2541">
          <cell r="H2541" t="str">
            <v/>
          </cell>
        </row>
        <row r="2542">
          <cell r="H2542" t="str">
            <v/>
          </cell>
        </row>
        <row r="2543">
          <cell r="H2543" t="str">
            <v/>
          </cell>
        </row>
        <row r="2544">
          <cell r="H2544" t="str">
            <v/>
          </cell>
        </row>
        <row r="2545">
          <cell r="H2545" t="str">
            <v/>
          </cell>
        </row>
        <row r="2546">
          <cell r="H2546" t="str">
            <v/>
          </cell>
        </row>
        <row r="2547">
          <cell r="H2547" t="str">
            <v/>
          </cell>
        </row>
        <row r="2548">
          <cell r="H2548" t="str">
            <v/>
          </cell>
        </row>
        <row r="2549">
          <cell r="H2549" t="str">
            <v/>
          </cell>
        </row>
        <row r="2550">
          <cell r="H2550" t="str">
            <v/>
          </cell>
        </row>
        <row r="2551">
          <cell r="H2551" t="str">
            <v/>
          </cell>
        </row>
        <row r="2552">
          <cell r="H2552" t="str">
            <v/>
          </cell>
        </row>
        <row r="2553">
          <cell r="H2553" t="str">
            <v/>
          </cell>
        </row>
        <row r="2554">
          <cell r="H2554" t="str">
            <v/>
          </cell>
        </row>
        <row r="2555">
          <cell r="H2555" t="str">
            <v/>
          </cell>
        </row>
        <row r="2556">
          <cell r="H2556" t="str">
            <v/>
          </cell>
        </row>
        <row r="2557">
          <cell r="H2557" t="str">
            <v/>
          </cell>
        </row>
        <row r="2558">
          <cell r="H2558" t="str">
            <v/>
          </cell>
        </row>
        <row r="2559">
          <cell r="H2559" t="str">
            <v/>
          </cell>
        </row>
        <row r="2560">
          <cell r="H2560" t="str">
            <v/>
          </cell>
        </row>
        <row r="2561">
          <cell r="H2561" t="str">
            <v/>
          </cell>
        </row>
        <row r="2562">
          <cell r="H2562" t="str">
            <v/>
          </cell>
        </row>
        <row r="2563">
          <cell r="H2563" t="str">
            <v/>
          </cell>
        </row>
        <row r="2564">
          <cell r="H2564" t="str">
            <v/>
          </cell>
        </row>
        <row r="2565">
          <cell r="H2565" t="str">
            <v/>
          </cell>
        </row>
        <row r="2566">
          <cell r="H2566" t="str">
            <v/>
          </cell>
        </row>
        <row r="2567">
          <cell r="H2567" t="str">
            <v/>
          </cell>
        </row>
        <row r="2568">
          <cell r="H2568" t="str">
            <v/>
          </cell>
        </row>
        <row r="2569">
          <cell r="H2569" t="str">
            <v/>
          </cell>
        </row>
        <row r="2570">
          <cell r="H2570" t="str">
            <v/>
          </cell>
        </row>
        <row r="2571">
          <cell r="H2571" t="str">
            <v/>
          </cell>
        </row>
        <row r="2572">
          <cell r="H2572" t="str">
            <v/>
          </cell>
        </row>
        <row r="2573">
          <cell r="H2573" t="str">
            <v/>
          </cell>
        </row>
        <row r="2574">
          <cell r="H2574" t="str">
            <v/>
          </cell>
        </row>
        <row r="2575">
          <cell r="H2575" t="str">
            <v/>
          </cell>
        </row>
        <row r="2576">
          <cell r="H2576" t="str">
            <v/>
          </cell>
        </row>
        <row r="2577">
          <cell r="H2577" t="str">
            <v/>
          </cell>
        </row>
        <row r="2578">
          <cell r="H2578" t="str">
            <v/>
          </cell>
        </row>
        <row r="2579">
          <cell r="H2579" t="str">
            <v/>
          </cell>
        </row>
        <row r="2580">
          <cell r="H2580" t="str">
            <v/>
          </cell>
        </row>
        <row r="2581">
          <cell r="H2581" t="str">
            <v/>
          </cell>
        </row>
        <row r="2582">
          <cell r="H2582" t="str">
            <v/>
          </cell>
        </row>
        <row r="2583">
          <cell r="H2583" t="str">
            <v/>
          </cell>
        </row>
        <row r="2584">
          <cell r="H2584" t="str">
            <v/>
          </cell>
        </row>
        <row r="2585">
          <cell r="H2585" t="str">
            <v/>
          </cell>
        </row>
        <row r="2586">
          <cell r="H2586" t="str">
            <v/>
          </cell>
        </row>
        <row r="2587">
          <cell r="H2587" t="str">
            <v/>
          </cell>
        </row>
        <row r="2588">
          <cell r="H2588" t="str">
            <v/>
          </cell>
        </row>
        <row r="2589">
          <cell r="H2589" t="str">
            <v/>
          </cell>
        </row>
        <row r="2590">
          <cell r="H2590" t="str">
            <v/>
          </cell>
        </row>
        <row r="2591">
          <cell r="H2591" t="str">
            <v/>
          </cell>
        </row>
        <row r="2592">
          <cell r="H2592" t="str">
            <v/>
          </cell>
        </row>
        <row r="2593">
          <cell r="H2593" t="str">
            <v/>
          </cell>
        </row>
        <row r="2594">
          <cell r="H2594" t="str">
            <v/>
          </cell>
        </row>
        <row r="2595">
          <cell r="H2595" t="str">
            <v/>
          </cell>
        </row>
        <row r="2596">
          <cell r="H2596" t="str">
            <v/>
          </cell>
        </row>
        <row r="2597">
          <cell r="H2597" t="str">
            <v/>
          </cell>
        </row>
        <row r="2598">
          <cell r="H2598" t="str">
            <v/>
          </cell>
        </row>
        <row r="2599">
          <cell r="H2599" t="str">
            <v/>
          </cell>
        </row>
        <row r="2600">
          <cell r="H2600" t="str">
            <v/>
          </cell>
        </row>
        <row r="2601">
          <cell r="H2601" t="str">
            <v/>
          </cell>
        </row>
        <row r="2602">
          <cell r="H2602" t="str">
            <v/>
          </cell>
        </row>
        <row r="2603">
          <cell r="H2603" t="str">
            <v/>
          </cell>
        </row>
        <row r="2604">
          <cell r="H2604" t="str">
            <v/>
          </cell>
        </row>
        <row r="2605">
          <cell r="H2605" t="str">
            <v/>
          </cell>
        </row>
        <row r="2606">
          <cell r="H2606" t="str">
            <v/>
          </cell>
        </row>
        <row r="2607">
          <cell r="H2607" t="str">
            <v/>
          </cell>
        </row>
        <row r="2608">
          <cell r="H2608" t="str">
            <v/>
          </cell>
        </row>
        <row r="2609">
          <cell r="H2609" t="str">
            <v/>
          </cell>
        </row>
        <row r="2610">
          <cell r="H2610" t="str">
            <v/>
          </cell>
        </row>
        <row r="2611">
          <cell r="H2611" t="str">
            <v/>
          </cell>
        </row>
        <row r="2612">
          <cell r="H2612" t="str">
            <v/>
          </cell>
        </row>
        <row r="2613">
          <cell r="H2613" t="str">
            <v/>
          </cell>
        </row>
        <row r="2614">
          <cell r="H2614" t="str">
            <v/>
          </cell>
        </row>
        <row r="2615">
          <cell r="H2615" t="str">
            <v/>
          </cell>
        </row>
        <row r="2616">
          <cell r="H2616" t="str">
            <v/>
          </cell>
        </row>
        <row r="2617">
          <cell r="H2617" t="str">
            <v/>
          </cell>
        </row>
        <row r="2618">
          <cell r="H2618" t="str">
            <v/>
          </cell>
        </row>
        <row r="2619">
          <cell r="H2619" t="str">
            <v/>
          </cell>
        </row>
        <row r="2620">
          <cell r="H2620" t="str">
            <v/>
          </cell>
        </row>
        <row r="2621">
          <cell r="H2621" t="str">
            <v/>
          </cell>
        </row>
        <row r="2622">
          <cell r="H2622" t="str">
            <v/>
          </cell>
        </row>
        <row r="2623">
          <cell r="H2623" t="str">
            <v/>
          </cell>
        </row>
        <row r="2624">
          <cell r="H2624" t="str">
            <v/>
          </cell>
        </row>
        <row r="2625">
          <cell r="H2625" t="str">
            <v/>
          </cell>
        </row>
        <row r="2626">
          <cell r="H2626" t="str">
            <v/>
          </cell>
        </row>
        <row r="2627">
          <cell r="H2627" t="str">
            <v/>
          </cell>
        </row>
        <row r="2628">
          <cell r="H2628" t="str">
            <v/>
          </cell>
        </row>
        <row r="2629">
          <cell r="H2629" t="str">
            <v/>
          </cell>
        </row>
        <row r="2630">
          <cell r="H2630" t="str">
            <v/>
          </cell>
        </row>
        <row r="2631">
          <cell r="H2631" t="str">
            <v/>
          </cell>
        </row>
        <row r="2632">
          <cell r="H2632" t="str">
            <v/>
          </cell>
        </row>
        <row r="2633">
          <cell r="H2633" t="str">
            <v/>
          </cell>
        </row>
        <row r="2634">
          <cell r="H2634" t="str">
            <v/>
          </cell>
        </row>
        <row r="2635">
          <cell r="H2635" t="str">
            <v/>
          </cell>
        </row>
        <row r="2636">
          <cell r="H2636" t="str">
            <v/>
          </cell>
        </row>
        <row r="2637">
          <cell r="H2637" t="str">
            <v/>
          </cell>
        </row>
        <row r="2638">
          <cell r="H2638" t="str">
            <v/>
          </cell>
        </row>
        <row r="2639">
          <cell r="H2639" t="str">
            <v/>
          </cell>
        </row>
        <row r="2640">
          <cell r="H2640" t="str">
            <v/>
          </cell>
        </row>
        <row r="2641">
          <cell r="H2641" t="str">
            <v/>
          </cell>
        </row>
        <row r="2642">
          <cell r="H2642" t="str">
            <v/>
          </cell>
        </row>
        <row r="2643">
          <cell r="H2643" t="str">
            <v/>
          </cell>
        </row>
        <row r="2644">
          <cell r="H2644" t="str">
            <v/>
          </cell>
        </row>
        <row r="2645">
          <cell r="H2645" t="str">
            <v/>
          </cell>
        </row>
        <row r="2646">
          <cell r="H2646" t="str">
            <v/>
          </cell>
        </row>
        <row r="2647">
          <cell r="H2647" t="str">
            <v/>
          </cell>
        </row>
        <row r="2648">
          <cell r="H2648" t="str">
            <v/>
          </cell>
        </row>
        <row r="2649">
          <cell r="H2649" t="str">
            <v/>
          </cell>
        </row>
        <row r="2650">
          <cell r="H2650" t="str">
            <v/>
          </cell>
        </row>
        <row r="2651">
          <cell r="H2651" t="str">
            <v/>
          </cell>
        </row>
        <row r="2652">
          <cell r="H2652" t="str">
            <v/>
          </cell>
        </row>
        <row r="2653">
          <cell r="H2653" t="str">
            <v/>
          </cell>
        </row>
        <row r="2654">
          <cell r="H2654" t="str">
            <v/>
          </cell>
        </row>
        <row r="2655">
          <cell r="H2655" t="str">
            <v/>
          </cell>
        </row>
        <row r="2656">
          <cell r="H2656" t="str">
            <v/>
          </cell>
        </row>
        <row r="2657">
          <cell r="H2657" t="str">
            <v/>
          </cell>
        </row>
        <row r="2658">
          <cell r="H2658" t="str">
            <v/>
          </cell>
        </row>
        <row r="2659">
          <cell r="H2659" t="str">
            <v/>
          </cell>
        </row>
        <row r="2660">
          <cell r="H2660" t="str">
            <v/>
          </cell>
        </row>
        <row r="2661">
          <cell r="H2661" t="str">
            <v/>
          </cell>
        </row>
        <row r="2662">
          <cell r="H2662" t="str">
            <v/>
          </cell>
        </row>
        <row r="2663">
          <cell r="H2663" t="str">
            <v/>
          </cell>
        </row>
        <row r="2664">
          <cell r="H2664" t="str">
            <v/>
          </cell>
        </row>
        <row r="2665">
          <cell r="H2665" t="str">
            <v/>
          </cell>
        </row>
        <row r="2666">
          <cell r="H2666" t="str">
            <v/>
          </cell>
        </row>
        <row r="2667">
          <cell r="H2667" t="str">
            <v/>
          </cell>
        </row>
        <row r="2668">
          <cell r="H2668" t="str">
            <v/>
          </cell>
        </row>
        <row r="2669">
          <cell r="H2669" t="str">
            <v/>
          </cell>
        </row>
        <row r="2670">
          <cell r="H2670" t="str">
            <v/>
          </cell>
        </row>
        <row r="2671">
          <cell r="H2671" t="str">
            <v/>
          </cell>
        </row>
        <row r="2672">
          <cell r="H2672" t="str">
            <v/>
          </cell>
        </row>
        <row r="2673">
          <cell r="H2673" t="str">
            <v/>
          </cell>
        </row>
        <row r="2674">
          <cell r="H2674" t="str">
            <v/>
          </cell>
        </row>
        <row r="2675">
          <cell r="H2675" t="str">
            <v/>
          </cell>
        </row>
        <row r="2676">
          <cell r="H2676" t="str">
            <v/>
          </cell>
        </row>
        <row r="2677">
          <cell r="H2677" t="str">
            <v/>
          </cell>
        </row>
        <row r="2678">
          <cell r="H2678" t="str">
            <v/>
          </cell>
        </row>
        <row r="2679">
          <cell r="H2679" t="str">
            <v/>
          </cell>
        </row>
        <row r="2680">
          <cell r="H2680" t="str">
            <v/>
          </cell>
        </row>
        <row r="2681">
          <cell r="H2681" t="str">
            <v/>
          </cell>
        </row>
        <row r="2682">
          <cell r="H2682" t="str">
            <v/>
          </cell>
        </row>
        <row r="2683">
          <cell r="H2683" t="str">
            <v/>
          </cell>
        </row>
        <row r="2684">
          <cell r="H2684" t="str">
            <v/>
          </cell>
        </row>
        <row r="2685">
          <cell r="H2685" t="str">
            <v/>
          </cell>
        </row>
        <row r="2686">
          <cell r="H2686" t="str">
            <v/>
          </cell>
        </row>
        <row r="2687">
          <cell r="H2687" t="str">
            <v/>
          </cell>
        </row>
        <row r="2688">
          <cell r="H2688" t="str">
            <v/>
          </cell>
        </row>
        <row r="2689">
          <cell r="H2689" t="str">
            <v/>
          </cell>
        </row>
        <row r="2690">
          <cell r="H2690" t="str">
            <v/>
          </cell>
        </row>
        <row r="2691">
          <cell r="H2691" t="str">
            <v/>
          </cell>
        </row>
        <row r="2692">
          <cell r="H2692" t="str">
            <v/>
          </cell>
        </row>
        <row r="2693">
          <cell r="H2693" t="str">
            <v/>
          </cell>
        </row>
        <row r="2694">
          <cell r="H2694" t="str">
            <v/>
          </cell>
        </row>
        <row r="2695">
          <cell r="H2695" t="str">
            <v/>
          </cell>
        </row>
        <row r="2696">
          <cell r="H2696" t="str">
            <v/>
          </cell>
        </row>
        <row r="2697">
          <cell r="H2697" t="str">
            <v/>
          </cell>
        </row>
        <row r="2698">
          <cell r="H2698" t="str">
            <v/>
          </cell>
        </row>
        <row r="2699">
          <cell r="H2699" t="str">
            <v/>
          </cell>
        </row>
        <row r="2700">
          <cell r="H2700" t="str">
            <v/>
          </cell>
        </row>
        <row r="2701">
          <cell r="H2701" t="str">
            <v/>
          </cell>
        </row>
        <row r="2702">
          <cell r="H2702" t="str">
            <v/>
          </cell>
        </row>
        <row r="2703">
          <cell r="H2703" t="str">
            <v/>
          </cell>
        </row>
        <row r="2704">
          <cell r="H2704" t="str">
            <v/>
          </cell>
        </row>
        <row r="2705">
          <cell r="H2705" t="str">
            <v/>
          </cell>
        </row>
        <row r="2706">
          <cell r="H2706" t="str">
            <v/>
          </cell>
        </row>
        <row r="2707">
          <cell r="H2707" t="str">
            <v/>
          </cell>
        </row>
        <row r="2708">
          <cell r="H2708" t="str">
            <v/>
          </cell>
        </row>
        <row r="2709">
          <cell r="H2709" t="str">
            <v/>
          </cell>
        </row>
        <row r="2710">
          <cell r="H2710" t="str">
            <v/>
          </cell>
        </row>
        <row r="2711">
          <cell r="H2711" t="str">
            <v/>
          </cell>
        </row>
        <row r="2712">
          <cell r="H2712" t="str">
            <v/>
          </cell>
        </row>
        <row r="2713">
          <cell r="H2713" t="str">
            <v/>
          </cell>
        </row>
        <row r="2714">
          <cell r="H2714" t="str">
            <v/>
          </cell>
        </row>
        <row r="2715">
          <cell r="H2715" t="str">
            <v/>
          </cell>
        </row>
        <row r="2716">
          <cell r="H2716" t="str">
            <v/>
          </cell>
        </row>
        <row r="2717">
          <cell r="H2717" t="str">
            <v/>
          </cell>
        </row>
        <row r="2718">
          <cell r="H2718" t="str">
            <v/>
          </cell>
        </row>
        <row r="2719">
          <cell r="H2719" t="str">
            <v/>
          </cell>
        </row>
        <row r="2720">
          <cell r="H2720" t="str">
            <v/>
          </cell>
        </row>
        <row r="2721">
          <cell r="H2721" t="str">
            <v/>
          </cell>
        </row>
        <row r="2722">
          <cell r="H2722" t="str">
            <v/>
          </cell>
        </row>
        <row r="2723">
          <cell r="H2723" t="str">
            <v/>
          </cell>
        </row>
        <row r="2724">
          <cell r="H2724" t="str">
            <v/>
          </cell>
        </row>
        <row r="2725">
          <cell r="H2725" t="str">
            <v/>
          </cell>
        </row>
        <row r="2726">
          <cell r="H2726" t="str">
            <v/>
          </cell>
        </row>
        <row r="2727">
          <cell r="H2727" t="str">
            <v/>
          </cell>
        </row>
        <row r="2728">
          <cell r="H2728" t="str">
            <v/>
          </cell>
        </row>
        <row r="2729">
          <cell r="H2729" t="str">
            <v/>
          </cell>
        </row>
        <row r="2730">
          <cell r="H2730" t="str">
            <v/>
          </cell>
        </row>
        <row r="2731">
          <cell r="H2731" t="str">
            <v/>
          </cell>
        </row>
        <row r="2732">
          <cell r="H2732" t="str">
            <v/>
          </cell>
        </row>
        <row r="2733">
          <cell r="H2733" t="str">
            <v/>
          </cell>
        </row>
        <row r="2734">
          <cell r="H2734" t="str">
            <v/>
          </cell>
        </row>
        <row r="2735">
          <cell r="H2735" t="str">
            <v/>
          </cell>
        </row>
        <row r="2736">
          <cell r="H2736" t="str">
            <v/>
          </cell>
        </row>
        <row r="2737">
          <cell r="H2737" t="str">
            <v/>
          </cell>
        </row>
        <row r="2738">
          <cell r="H2738" t="str">
            <v/>
          </cell>
        </row>
        <row r="2739">
          <cell r="H2739" t="str">
            <v/>
          </cell>
        </row>
        <row r="2740">
          <cell r="H2740" t="str">
            <v/>
          </cell>
        </row>
        <row r="2741">
          <cell r="H2741" t="str">
            <v/>
          </cell>
        </row>
        <row r="2742">
          <cell r="H2742" t="str">
            <v/>
          </cell>
        </row>
        <row r="2743">
          <cell r="H2743" t="str">
            <v/>
          </cell>
        </row>
        <row r="2744">
          <cell r="H2744" t="str">
            <v/>
          </cell>
        </row>
        <row r="2745">
          <cell r="H2745" t="str">
            <v/>
          </cell>
        </row>
        <row r="2746">
          <cell r="H2746" t="str">
            <v/>
          </cell>
        </row>
        <row r="2747">
          <cell r="H2747" t="str">
            <v/>
          </cell>
        </row>
        <row r="2748">
          <cell r="H2748" t="str">
            <v/>
          </cell>
        </row>
        <row r="2749">
          <cell r="H2749" t="str">
            <v/>
          </cell>
        </row>
        <row r="2750">
          <cell r="H2750" t="str">
            <v/>
          </cell>
        </row>
        <row r="2751">
          <cell r="H2751" t="str">
            <v/>
          </cell>
        </row>
        <row r="2752">
          <cell r="H2752" t="str">
            <v/>
          </cell>
        </row>
        <row r="2753">
          <cell r="H2753" t="str">
            <v/>
          </cell>
        </row>
        <row r="2754">
          <cell r="H2754" t="str">
            <v/>
          </cell>
        </row>
        <row r="2755">
          <cell r="H2755" t="str">
            <v/>
          </cell>
        </row>
        <row r="2756">
          <cell r="H2756" t="str">
            <v/>
          </cell>
        </row>
        <row r="2757">
          <cell r="H2757" t="str">
            <v/>
          </cell>
        </row>
        <row r="2758">
          <cell r="H2758" t="str">
            <v/>
          </cell>
        </row>
        <row r="2759">
          <cell r="H2759" t="str">
            <v/>
          </cell>
        </row>
        <row r="2760">
          <cell r="H2760" t="str">
            <v/>
          </cell>
        </row>
        <row r="2761">
          <cell r="H2761" t="str">
            <v/>
          </cell>
        </row>
        <row r="2762">
          <cell r="H2762" t="str">
            <v/>
          </cell>
        </row>
        <row r="2763">
          <cell r="H2763" t="str">
            <v/>
          </cell>
        </row>
        <row r="2764">
          <cell r="H2764" t="str">
            <v/>
          </cell>
        </row>
        <row r="2765">
          <cell r="H2765" t="str">
            <v/>
          </cell>
        </row>
        <row r="2766">
          <cell r="H2766" t="str">
            <v/>
          </cell>
        </row>
        <row r="2767">
          <cell r="H2767" t="str">
            <v/>
          </cell>
        </row>
        <row r="2768">
          <cell r="H2768" t="str">
            <v/>
          </cell>
        </row>
        <row r="2769">
          <cell r="H2769" t="str">
            <v/>
          </cell>
        </row>
        <row r="2770">
          <cell r="H2770" t="str">
            <v/>
          </cell>
        </row>
        <row r="2771">
          <cell r="H2771" t="str">
            <v/>
          </cell>
        </row>
        <row r="2772">
          <cell r="H2772" t="str">
            <v/>
          </cell>
        </row>
        <row r="2773">
          <cell r="H2773" t="str">
            <v/>
          </cell>
        </row>
        <row r="2774">
          <cell r="H2774" t="str">
            <v/>
          </cell>
        </row>
        <row r="2775">
          <cell r="H2775" t="str">
            <v/>
          </cell>
        </row>
        <row r="2776">
          <cell r="H2776" t="str">
            <v/>
          </cell>
        </row>
        <row r="2777">
          <cell r="H2777" t="str">
            <v/>
          </cell>
        </row>
        <row r="2778">
          <cell r="H2778" t="str">
            <v/>
          </cell>
        </row>
        <row r="2779">
          <cell r="H2779" t="str">
            <v/>
          </cell>
        </row>
        <row r="2780">
          <cell r="H2780" t="str">
            <v/>
          </cell>
        </row>
        <row r="2781">
          <cell r="H2781" t="str">
            <v/>
          </cell>
        </row>
        <row r="2782">
          <cell r="H2782" t="str">
            <v/>
          </cell>
        </row>
        <row r="2783">
          <cell r="H2783" t="str">
            <v/>
          </cell>
        </row>
        <row r="2784">
          <cell r="H2784" t="str">
            <v/>
          </cell>
        </row>
        <row r="2785">
          <cell r="H2785" t="str">
            <v/>
          </cell>
        </row>
        <row r="2786">
          <cell r="H2786" t="str">
            <v/>
          </cell>
        </row>
        <row r="2787">
          <cell r="H2787" t="str">
            <v/>
          </cell>
        </row>
        <row r="2788">
          <cell r="H2788" t="str">
            <v/>
          </cell>
        </row>
        <row r="2789">
          <cell r="H2789" t="str">
            <v/>
          </cell>
        </row>
        <row r="2790">
          <cell r="H2790" t="str">
            <v/>
          </cell>
        </row>
        <row r="2791">
          <cell r="H2791" t="str">
            <v/>
          </cell>
        </row>
        <row r="2792">
          <cell r="H2792" t="str">
            <v/>
          </cell>
        </row>
        <row r="2793">
          <cell r="H2793" t="str">
            <v/>
          </cell>
        </row>
        <row r="2794">
          <cell r="H2794" t="str">
            <v/>
          </cell>
        </row>
        <row r="2795">
          <cell r="H2795" t="str">
            <v/>
          </cell>
        </row>
        <row r="2796">
          <cell r="H2796" t="str">
            <v/>
          </cell>
        </row>
        <row r="2797">
          <cell r="H2797" t="str">
            <v/>
          </cell>
        </row>
        <row r="2798">
          <cell r="H2798" t="str">
            <v/>
          </cell>
        </row>
        <row r="2799">
          <cell r="H2799" t="str">
            <v/>
          </cell>
        </row>
        <row r="2800">
          <cell r="H2800" t="str">
            <v/>
          </cell>
        </row>
        <row r="2801">
          <cell r="H2801" t="str">
            <v/>
          </cell>
        </row>
        <row r="2802">
          <cell r="H2802" t="str">
            <v/>
          </cell>
        </row>
        <row r="2803">
          <cell r="H2803" t="str">
            <v/>
          </cell>
        </row>
        <row r="2804">
          <cell r="H2804" t="str">
            <v/>
          </cell>
        </row>
        <row r="2805">
          <cell r="H2805" t="str">
            <v/>
          </cell>
        </row>
        <row r="2806">
          <cell r="H2806" t="str">
            <v/>
          </cell>
        </row>
        <row r="2807">
          <cell r="H2807" t="str">
            <v/>
          </cell>
        </row>
        <row r="2808">
          <cell r="H2808" t="str">
            <v/>
          </cell>
        </row>
        <row r="2809">
          <cell r="H2809" t="str">
            <v/>
          </cell>
        </row>
        <row r="2810">
          <cell r="H2810" t="str">
            <v/>
          </cell>
        </row>
        <row r="2811">
          <cell r="H2811" t="str">
            <v/>
          </cell>
        </row>
        <row r="2812">
          <cell r="H2812" t="str">
            <v/>
          </cell>
        </row>
        <row r="2813">
          <cell r="H2813" t="str">
            <v/>
          </cell>
        </row>
        <row r="2814">
          <cell r="H2814" t="str">
            <v/>
          </cell>
        </row>
        <row r="2815">
          <cell r="H2815" t="str">
            <v/>
          </cell>
        </row>
        <row r="2816">
          <cell r="H2816" t="str">
            <v/>
          </cell>
        </row>
        <row r="2817">
          <cell r="H2817" t="str">
            <v/>
          </cell>
        </row>
        <row r="2818">
          <cell r="H2818" t="str">
            <v/>
          </cell>
        </row>
        <row r="2819">
          <cell r="H2819" t="str">
            <v/>
          </cell>
        </row>
        <row r="2820">
          <cell r="H2820" t="str">
            <v/>
          </cell>
        </row>
        <row r="2821">
          <cell r="H2821" t="str">
            <v/>
          </cell>
        </row>
        <row r="2822">
          <cell r="H2822" t="str">
            <v/>
          </cell>
        </row>
        <row r="2823">
          <cell r="H2823" t="str">
            <v/>
          </cell>
        </row>
        <row r="2824">
          <cell r="H2824" t="str">
            <v/>
          </cell>
        </row>
        <row r="2825">
          <cell r="H2825" t="str">
            <v/>
          </cell>
        </row>
        <row r="2826">
          <cell r="H2826" t="str">
            <v/>
          </cell>
        </row>
        <row r="2827">
          <cell r="H2827" t="str">
            <v/>
          </cell>
        </row>
        <row r="2828">
          <cell r="H2828" t="str">
            <v/>
          </cell>
        </row>
        <row r="2829">
          <cell r="H2829" t="str">
            <v/>
          </cell>
        </row>
        <row r="2830">
          <cell r="H2830" t="str">
            <v/>
          </cell>
        </row>
        <row r="2831">
          <cell r="H2831" t="str">
            <v/>
          </cell>
        </row>
        <row r="2832">
          <cell r="H2832" t="str">
            <v/>
          </cell>
        </row>
        <row r="2833">
          <cell r="H2833" t="str">
            <v/>
          </cell>
        </row>
        <row r="2834">
          <cell r="H2834" t="str">
            <v/>
          </cell>
        </row>
        <row r="2835">
          <cell r="H2835" t="str">
            <v/>
          </cell>
        </row>
        <row r="2836">
          <cell r="H2836" t="str">
            <v/>
          </cell>
        </row>
        <row r="2837">
          <cell r="H2837" t="str">
            <v/>
          </cell>
        </row>
        <row r="2838">
          <cell r="H2838" t="str">
            <v/>
          </cell>
        </row>
        <row r="2839">
          <cell r="H2839" t="str">
            <v/>
          </cell>
        </row>
        <row r="2840">
          <cell r="H2840" t="str">
            <v/>
          </cell>
        </row>
        <row r="2841">
          <cell r="H2841" t="str">
            <v/>
          </cell>
        </row>
        <row r="2842">
          <cell r="H2842" t="str">
            <v/>
          </cell>
        </row>
        <row r="2843">
          <cell r="H2843" t="str">
            <v/>
          </cell>
        </row>
        <row r="2844">
          <cell r="H2844" t="str">
            <v/>
          </cell>
        </row>
        <row r="2845">
          <cell r="H2845" t="str">
            <v/>
          </cell>
        </row>
        <row r="2846">
          <cell r="H2846" t="str">
            <v/>
          </cell>
        </row>
        <row r="2847">
          <cell r="H2847" t="str">
            <v/>
          </cell>
        </row>
        <row r="2848">
          <cell r="H2848" t="str">
            <v/>
          </cell>
        </row>
        <row r="2849">
          <cell r="H2849" t="str">
            <v/>
          </cell>
        </row>
        <row r="2850">
          <cell r="H2850" t="str">
            <v/>
          </cell>
        </row>
        <row r="2851">
          <cell r="H2851" t="str">
            <v/>
          </cell>
        </row>
        <row r="2852">
          <cell r="H2852" t="str">
            <v/>
          </cell>
        </row>
        <row r="2853">
          <cell r="H2853" t="str">
            <v/>
          </cell>
        </row>
        <row r="2854">
          <cell r="H2854" t="str">
            <v/>
          </cell>
        </row>
        <row r="2855">
          <cell r="H2855" t="str">
            <v/>
          </cell>
        </row>
        <row r="2856">
          <cell r="H2856" t="str">
            <v/>
          </cell>
        </row>
        <row r="2857">
          <cell r="H2857" t="str">
            <v/>
          </cell>
        </row>
        <row r="2858">
          <cell r="H2858" t="str">
            <v/>
          </cell>
        </row>
        <row r="2859">
          <cell r="H2859" t="str">
            <v/>
          </cell>
        </row>
        <row r="2860">
          <cell r="H2860" t="str">
            <v/>
          </cell>
        </row>
        <row r="2861">
          <cell r="H2861" t="str">
            <v/>
          </cell>
        </row>
        <row r="2862">
          <cell r="H2862" t="str">
            <v/>
          </cell>
        </row>
        <row r="2863">
          <cell r="H2863" t="str">
            <v/>
          </cell>
        </row>
        <row r="2864">
          <cell r="H2864" t="str">
            <v/>
          </cell>
        </row>
        <row r="2865">
          <cell r="H2865" t="str">
            <v/>
          </cell>
        </row>
        <row r="2866">
          <cell r="H2866" t="str">
            <v/>
          </cell>
        </row>
        <row r="2867">
          <cell r="H2867" t="str">
            <v/>
          </cell>
        </row>
        <row r="2868">
          <cell r="H2868" t="str">
            <v/>
          </cell>
        </row>
        <row r="2869">
          <cell r="H2869" t="str">
            <v/>
          </cell>
        </row>
        <row r="2870">
          <cell r="H2870" t="str">
            <v/>
          </cell>
        </row>
        <row r="2871">
          <cell r="H2871" t="str">
            <v/>
          </cell>
        </row>
        <row r="2872">
          <cell r="H2872" t="str">
            <v/>
          </cell>
        </row>
        <row r="2873">
          <cell r="H2873" t="str">
            <v/>
          </cell>
        </row>
        <row r="2874">
          <cell r="H2874" t="str">
            <v/>
          </cell>
        </row>
        <row r="2875">
          <cell r="H2875" t="str">
            <v/>
          </cell>
        </row>
        <row r="2876">
          <cell r="H2876" t="str">
            <v/>
          </cell>
        </row>
        <row r="2877">
          <cell r="H2877" t="str">
            <v/>
          </cell>
        </row>
        <row r="2878">
          <cell r="H2878" t="str">
            <v/>
          </cell>
        </row>
        <row r="2879">
          <cell r="H2879" t="str">
            <v/>
          </cell>
        </row>
        <row r="2880">
          <cell r="H2880" t="str">
            <v/>
          </cell>
        </row>
        <row r="2881">
          <cell r="H2881" t="str">
            <v/>
          </cell>
        </row>
        <row r="2882">
          <cell r="H2882" t="str">
            <v/>
          </cell>
        </row>
        <row r="2883">
          <cell r="H2883" t="str">
            <v/>
          </cell>
        </row>
        <row r="2884">
          <cell r="H2884" t="str">
            <v/>
          </cell>
        </row>
        <row r="2885">
          <cell r="H2885" t="str">
            <v/>
          </cell>
        </row>
        <row r="2886">
          <cell r="H2886" t="str">
            <v/>
          </cell>
        </row>
        <row r="2887">
          <cell r="H2887" t="str">
            <v/>
          </cell>
        </row>
        <row r="2888">
          <cell r="H2888" t="str">
            <v/>
          </cell>
        </row>
        <row r="2889">
          <cell r="H2889" t="str">
            <v/>
          </cell>
        </row>
        <row r="2890">
          <cell r="H2890" t="str">
            <v/>
          </cell>
        </row>
        <row r="2891">
          <cell r="H2891" t="str">
            <v/>
          </cell>
        </row>
        <row r="2892">
          <cell r="H2892" t="str">
            <v/>
          </cell>
        </row>
        <row r="2893">
          <cell r="H2893" t="str">
            <v/>
          </cell>
        </row>
        <row r="2894">
          <cell r="H2894" t="str">
            <v/>
          </cell>
        </row>
        <row r="2895">
          <cell r="H2895" t="str">
            <v/>
          </cell>
        </row>
        <row r="2896">
          <cell r="H2896" t="str">
            <v/>
          </cell>
        </row>
        <row r="2897">
          <cell r="H2897" t="str">
            <v/>
          </cell>
        </row>
        <row r="2898">
          <cell r="H2898" t="str">
            <v/>
          </cell>
        </row>
        <row r="2899">
          <cell r="H2899" t="str">
            <v/>
          </cell>
        </row>
        <row r="2900">
          <cell r="H2900" t="str">
            <v/>
          </cell>
        </row>
        <row r="2901">
          <cell r="H2901" t="str">
            <v/>
          </cell>
        </row>
        <row r="2902">
          <cell r="H2902" t="str">
            <v/>
          </cell>
        </row>
        <row r="2903">
          <cell r="H2903" t="str">
            <v/>
          </cell>
        </row>
        <row r="2904">
          <cell r="H2904" t="str">
            <v/>
          </cell>
        </row>
        <row r="2905">
          <cell r="H2905" t="str">
            <v/>
          </cell>
        </row>
        <row r="2906">
          <cell r="H2906" t="str">
            <v/>
          </cell>
        </row>
        <row r="2907">
          <cell r="H2907" t="str">
            <v/>
          </cell>
        </row>
        <row r="2908">
          <cell r="H2908" t="str">
            <v/>
          </cell>
        </row>
        <row r="2909">
          <cell r="H2909" t="str">
            <v/>
          </cell>
        </row>
        <row r="2910">
          <cell r="H2910" t="str">
            <v/>
          </cell>
        </row>
        <row r="2911">
          <cell r="H2911" t="str">
            <v/>
          </cell>
        </row>
        <row r="2912">
          <cell r="H2912" t="str">
            <v/>
          </cell>
        </row>
        <row r="2913">
          <cell r="H2913" t="str">
            <v/>
          </cell>
        </row>
        <row r="2914">
          <cell r="H2914" t="str">
            <v/>
          </cell>
        </row>
        <row r="2915">
          <cell r="H2915" t="str">
            <v/>
          </cell>
        </row>
        <row r="2916">
          <cell r="H2916" t="str">
            <v/>
          </cell>
        </row>
        <row r="2917">
          <cell r="H2917" t="str">
            <v/>
          </cell>
        </row>
        <row r="2918">
          <cell r="H2918" t="str">
            <v/>
          </cell>
        </row>
        <row r="2919">
          <cell r="H2919" t="str">
            <v/>
          </cell>
        </row>
        <row r="2920">
          <cell r="H2920" t="str">
            <v/>
          </cell>
        </row>
        <row r="2921">
          <cell r="H2921" t="str">
            <v/>
          </cell>
        </row>
        <row r="2922">
          <cell r="H2922" t="str">
            <v/>
          </cell>
        </row>
        <row r="2923">
          <cell r="H2923" t="str">
            <v/>
          </cell>
        </row>
        <row r="2924">
          <cell r="H2924" t="str">
            <v/>
          </cell>
        </row>
        <row r="2925">
          <cell r="H2925" t="str">
            <v/>
          </cell>
        </row>
        <row r="2926">
          <cell r="H2926" t="str">
            <v/>
          </cell>
        </row>
        <row r="2927">
          <cell r="H2927" t="str">
            <v/>
          </cell>
        </row>
        <row r="2928">
          <cell r="H2928" t="str">
            <v/>
          </cell>
        </row>
        <row r="2929">
          <cell r="H2929" t="str">
            <v/>
          </cell>
        </row>
        <row r="2930">
          <cell r="H2930" t="str">
            <v/>
          </cell>
        </row>
        <row r="2931">
          <cell r="H2931" t="str">
            <v/>
          </cell>
        </row>
        <row r="2932">
          <cell r="H2932" t="str">
            <v/>
          </cell>
        </row>
        <row r="2933">
          <cell r="H2933" t="str">
            <v/>
          </cell>
        </row>
        <row r="2934">
          <cell r="H2934" t="str">
            <v/>
          </cell>
        </row>
        <row r="2935">
          <cell r="H2935" t="str">
            <v/>
          </cell>
        </row>
        <row r="2936">
          <cell r="H2936" t="str">
            <v/>
          </cell>
        </row>
        <row r="2937">
          <cell r="H2937" t="str">
            <v/>
          </cell>
        </row>
        <row r="2938">
          <cell r="H2938" t="str">
            <v/>
          </cell>
        </row>
        <row r="2939">
          <cell r="H2939" t="str">
            <v/>
          </cell>
        </row>
        <row r="2940">
          <cell r="H2940" t="str">
            <v/>
          </cell>
        </row>
        <row r="2941">
          <cell r="H2941" t="str">
            <v/>
          </cell>
        </row>
        <row r="2942">
          <cell r="H2942" t="str">
            <v/>
          </cell>
        </row>
        <row r="2943">
          <cell r="H2943" t="str">
            <v/>
          </cell>
        </row>
        <row r="2944">
          <cell r="H2944" t="str">
            <v/>
          </cell>
        </row>
        <row r="2945">
          <cell r="H2945" t="str">
            <v/>
          </cell>
        </row>
        <row r="2946">
          <cell r="H2946" t="str">
            <v/>
          </cell>
        </row>
        <row r="2947">
          <cell r="H2947" t="str">
            <v/>
          </cell>
        </row>
        <row r="2948">
          <cell r="H2948" t="str">
            <v/>
          </cell>
        </row>
        <row r="2949">
          <cell r="H2949" t="str">
            <v/>
          </cell>
        </row>
        <row r="2950">
          <cell r="H2950" t="str">
            <v/>
          </cell>
        </row>
        <row r="2951">
          <cell r="H2951" t="str">
            <v/>
          </cell>
        </row>
        <row r="2952">
          <cell r="H2952" t="str">
            <v/>
          </cell>
        </row>
        <row r="2953">
          <cell r="H2953" t="str">
            <v/>
          </cell>
        </row>
        <row r="2954">
          <cell r="H2954" t="str">
            <v/>
          </cell>
        </row>
        <row r="2955">
          <cell r="H2955" t="str">
            <v/>
          </cell>
        </row>
        <row r="2956">
          <cell r="H2956" t="str">
            <v/>
          </cell>
        </row>
        <row r="2957">
          <cell r="H2957" t="str">
            <v/>
          </cell>
        </row>
        <row r="2958">
          <cell r="H2958" t="str">
            <v/>
          </cell>
        </row>
        <row r="2959">
          <cell r="H2959" t="str">
            <v/>
          </cell>
        </row>
        <row r="2960">
          <cell r="H2960" t="str">
            <v/>
          </cell>
        </row>
        <row r="2961">
          <cell r="H2961" t="str">
            <v/>
          </cell>
        </row>
        <row r="2962">
          <cell r="H2962" t="str">
            <v/>
          </cell>
        </row>
        <row r="2963">
          <cell r="H2963" t="str">
            <v/>
          </cell>
        </row>
        <row r="2964">
          <cell r="H2964" t="str">
            <v/>
          </cell>
        </row>
        <row r="2965">
          <cell r="H2965" t="str">
            <v/>
          </cell>
        </row>
        <row r="2966">
          <cell r="H2966" t="str">
            <v/>
          </cell>
        </row>
        <row r="2967">
          <cell r="H2967" t="str">
            <v/>
          </cell>
        </row>
        <row r="2968">
          <cell r="H2968" t="str">
            <v/>
          </cell>
        </row>
        <row r="2969">
          <cell r="H2969" t="str">
            <v/>
          </cell>
        </row>
        <row r="2970">
          <cell r="H2970" t="str">
            <v/>
          </cell>
        </row>
        <row r="2971">
          <cell r="H2971" t="str">
            <v/>
          </cell>
        </row>
        <row r="2972">
          <cell r="H2972" t="str">
            <v/>
          </cell>
        </row>
        <row r="2973">
          <cell r="H2973" t="str">
            <v/>
          </cell>
        </row>
        <row r="2974">
          <cell r="H2974" t="str">
            <v/>
          </cell>
        </row>
        <row r="2975">
          <cell r="H2975" t="str">
            <v/>
          </cell>
        </row>
        <row r="2976">
          <cell r="H2976" t="str">
            <v/>
          </cell>
        </row>
        <row r="2977">
          <cell r="H2977" t="str">
            <v/>
          </cell>
        </row>
        <row r="2978">
          <cell r="H2978" t="str">
            <v/>
          </cell>
        </row>
        <row r="2979">
          <cell r="H2979" t="str">
            <v/>
          </cell>
        </row>
        <row r="2980">
          <cell r="H2980" t="str">
            <v/>
          </cell>
        </row>
        <row r="2981">
          <cell r="H2981" t="str">
            <v/>
          </cell>
        </row>
        <row r="2982">
          <cell r="H2982" t="str">
            <v/>
          </cell>
        </row>
        <row r="2983">
          <cell r="H2983" t="str">
            <v/>
          </cell>
        </row>
        <row r="2984">
          <cell r="H2984" t="str">
            <v/>
          </cell>
        </row>
        <row r="2985">
          <cell r="H2985" t="str">
            <v/>
          </cell>
        </row>
        <row r="2986">
          <cell r="H2986" t="str">
            <v/>
          </cell>
        </row>
        <row r="2987">
          <cell r="H2987" t="str">
            <v/>
          </cell>
        </row>
        <row r="2988">
          <cell r="H2988" t="str">
            <v/>
          </cell>
        </row>
        <row r="2989">
          <cell r="H2989" t="str">
            <v/>
          </cell>
        </row>
        <row r="2990">
          <cell r="H2990" t="str">
            <v/>
          </cell>
        </row>
        <row r="2991">
          <cell r="H2991" t="str">
            <v/>
          </cell>
        </row>
        <row r="2992">
          <cell r="H2992" t="str">
            <v/>
          </cell>
        </row>
        <row r="2993">
          <cell r="H2993" t="str">
            <v/>
          </cell>
        </row>
        <row r="2994">
          <cell r="H2994" t="str">
            <v/>
          </cell>
        </row>
        <row r="2995">
          <cell r="H2995" t="str">
            <v/>
          </cell>
        </row>
        <row r="2996">
          <cell r="H2996" t="str">
            <v/>
          </cell>
        </row>
        <row r="2997">
          <cell r="H2997" t="str">
            <v/>
          </cell>
        </row>
        <row r="2998">
          <cell r="H2998" t="str">
            <v/>
          </cell>
        </row>
        <row r="2999">
          <cell r="H2999" t="str">
            <v/>
          </cell>
        </row>
        <row r="3000">
          <cell r="H3000" t="str">
            <v/>
          </cell>
        </row>
        <row r="3001">
          <cell r="H3001" t="str">
            <v/>
          </cell>
        </row>
        <row r="3002">
          <cell r="H3002" t="str">
            <v/>
          </cell>
        </row>
        <row r="3003">
          <cell r="H3003" t="str">
            <v/>
          </cell>
        </row>
        <row r="3004">
          <cell r="H3004" t="str">
            <v/>
          </cell>
        </row>
        <row r="3005">
          <cell r="H3005" t="str">
            <v/>
          </cell>
        </row>
        <row r="3006">
          <cell r="H3006" t="str">
            <v/>
          </cell>
        </row>
        <row r="3007">
          <cell r="H3007" t="str">
            <v/>
          </cell>
        </row>
        <row r="3008">
          <cell r="H3008" t="str">
            <v/>
          </cell>
        </row>
        <row r="3009">
          <cell r="H3009" t="str">
            <v/>
          </cell>
        </row>
        <row r="3010">
          <cell r="H3010" t="str">
            <v/>
          </cell>
        </row>
        <row r="3011">
          <cell r="H3011" t="str">
            <v/>
          </cell>
        </row>
        <row r="3012">
          <cell r="H3012" t="str">
            <v/>
          </cell>
        </row>
        <row r="3013">
          <cell r="H3013" t="str">
            <v/>
          </cell>
        </row>
        <row r="3014">
          <cell r="H3014" t="str">
            <v/>
          </cell>
        </row>
        <row r="3015">
          <cell r="H3015" t="str">
            <v/>
          </cell>
        </row>
        <row r="3016">
          <cell r="H3016" t="str">
            <v/>
          </cell>
        </row>
        <row r="3017">
          <cell r="H3017" t="str">
            <v/>
          </cell>
        </row>
        <row r="3018">
          <cell r="H3018" t="str">
            <v/>
          </cell>
        </row>
        <row r="3019">
          <cell r="H3019" t="str">
            <v/>
          </cell>
        </row>
        <row r="3020">
          <cell r="H3020" t="str">
            <v/>
          </cell>
        </row>
        <row r="3021">
          <cell r="H3021" t="str">
            <v/>
          </cell>
        </row>
        <row r="3022">
          <cell r="H3022" t="str">
            <v/>
          </cell>
        </row>
        <row r="3023">
          <cell r="H3023" t="str">
            <v/>
          </cell>
        </row>
        <row r="3024">
          <cell r="H3024" t="str">
            <v/>
          </cell>
        </row>
        <row r="3025">
          <cell r="H3025" t="str">
            <v/>
          </cell>
        </row>
        <row r="3026">
          <cell r="H3026" t="str">
            <v/>
          </cell>
        </row>
        <row r="3027">
          <cell r="H3027" t="str">
            <v/>
          </cell>
        </row>
        <row r="3028">
          <cell r="H3028" t="str">
            <v/>
          </cell>
        </row>
        <row r="3029">
          <cell r="H3029" t="str">
            <v/>
          </cell>
        </row>
        <row r="3030">
          <cell r="H3030" t="str">
            <v/>
          </cell>
        </row>
        <row r="3031">
          <cell r="H3031" t="str">
            <v/>
          </cell>
        </row>
        <row r="3032">
          <cell r="H3032" t="str">
            <v/>
          </cell>
        </row>
        <row r="3033">
          <cell r="H3033" t="str">
            <v/>
          </cell>
        </row>
        <row r="3034">
          <cell r="H3034" t="str">
            <v/>
          </cell>
        </row>
        <row r="3035">
          <cell r="H3035" t="str">
            <v/>
          </cell>
        </row>
        <row r="3036">
          <cell r="H3036" t="str">
            <v/>
          </cell>
        </row>
        <row r="3037">
          <cell r="H3037" t="str">
            <v/>
          </cell>
        </row>
        <row r="3038">
          <cell r="H3038" t="str">
            <v/>
          </cell>
        </row>
        <row r="3039">
          <cell r="H3039" t="str">
            <v/>
          </cell>
        </row>
        <row r="3040">
          <cell r="H3040" t="str">
            <v/>
          </cell>
        </row>
        <row r="3041">
          <cell r="H3041" t="str">
            <v/>
          </cell>
        </row>
        <row r="3042">
          <cell r="H3042" t="str">
            <v/>
          </cell>
        </row>
        <row r="3043">
          <cell r="H3043" t="str">
            <v/>
          </cell>
        </row>
        <row r="3044">
          <cell r="H3044" t="str">
            <v/>
          </cell>
        </row>
        <row r="3045">
          <cell r="H3045" t="str">
            <v/>
          </cell>
        </row>
        <row r="3046">
          <cell r="H3046" t="str">
            <v/>
          </cell>
        </row>
        <row r="3047">
          <cell r="H3047" t="str">
            <v/>
          </cell>
        </row>
        <row r="3048">
          <cell r="H3048" t="str">
            <v/>
          </cell>
        </row>
        <row r="3049">
          <cell r="H3049" t="str">
            <v/>
          </cell>
        </row>
        <row r="3050">
          <cell r="H3050" t="str">
            <v/>
          </cell>
        </row>
        <row r="3051">
          <cell r="H3051" t="str">
            <v/>
          </cell>
        </row>
        <row r="3052">
          <cell r="H3052" t="str">
            <v/>
          </cell>
        </row>
        <row r="3053">
          <cell r="H3053" t="str">
            <v/>
          </cell>
        </row>
        <row r="3054">
          <cell r="H3054" t="str">
            <v/>
          </cell>
        </row>
        <row r="3055">
          <cell r="H3055" t="str">
            <v/>
          </cell>
        </row>
        <row r="3056">
          <cell r="H3056" t="str">
            <v/>
          </cell>
        </row>
        <row r="3057">
          <cell r="H3057" t="str">
            <v/>
          </cell>
        </row>
        <row r="3058">
          <cell r="H3058" t="str">
            <v/>
          </cell>
        </row>
        <row r="3059">
          <cell r="H3059" t="str">
            <v/>
          </cell>
        </row>
        <row r="3060">
          <cell r="H3060" t="str">
            <v/>
          </cell>
        </row>
        <row r="3061">
          <cell r="H3061" t="str">
            <v/>
          </cell>
        </row>
        <row r="3062">
          <cell r="H3062" t="str">
            <v/>
          </cell>
        </row>
        <row r="3063">
          <cell r="H3063" t="str">
            <v/>
          </cell>
        </row>
        <row r="3064">
          <cell r="H3064" t="str">
            <v/>
          </cell>
        </row>
        <row r="3065">
          <cell r="H3065" t="str">
            <v/>
          </cell>
        </row>
        <row r="3066">
          <cell r="H3066" t="str">
            <v/>
          </cell>
        </row>
        <row r="3067">
          <cell r="H3067" t="str">
            <v/>
          </cell>
        </row>
        <row r="3068">
          <cell r="H3068" t="str">
            <v/>
          </cell>
        </row>
        <row r="3069">
          <cell r="H3069" t="str">
            <v/>
          </cell>
        </row>
        <row r="3070">
          <cell r="H3070" t="str">
            <v/>
          </cell>
        </row>
        <row r="3071">
          <cell r="H3071" t="str">
            <v/>
          </cell>
        </row>
        <row r="3072">
          <cell r="H3072" t="str">
            <v/>
          </cell>
        </row>
        <row r="3073">
          <cell r="H3073" t="str">
            <v/>
          </cell>
        </row>
        <row r="3074">
          <cell r="H3074" t="str">
            <v/>
          </cell>
        </row>
        <row r="3075">
          <cell r="H3075" t="str">
            <v/>
          </cell>
        </row>
        <row r="3076">
          <cell r="H3076" t="str">
            <v/>
          </cell>
        </row>
        <row r="3077">
          <cell r="H3077" t="str">
            <v/>
          </cell>
        </row>
        <row r="3078">
          <cell r="H3078" t="str">
            <v/>
          </cell>
        </row>
        <row r="3079">
          <cell r="H3079" t="str">
            <v/>
          </cell>
        </row>
        <row r="3080">
          <cell r="H3080" t="str">
            <v/>
          </cell>
        </row>
        <row r="3081">
          <cell r="H3081" t="str">
            <v/>
          </cell>
        </row>
        <row r="3082">
          <cell r="H3082" t="str">
            <v/>
          </cell>
        </row>
        <row r="3083">
          <cell r="H3083" t="str">
            <v/>
          </cell>
        </row>
        <row r="3084">
          <cell r="H3084" t="str">
            <v/>
          </cell>
        </row>
        <row r="3085">
          <cell r="H3085" t="str">
            <v/>
          </cell>
        </row>
        <row r="3086">
          <cell r="H3086" t="str">
            <v/>
          </cell>
        </row>
        <row r="3087">
          <cell r="H3087" t="str">
            <v/>
          </cell>
        </row>
        <row r="3088">
          <cell r="H3088" t="str">
            <v/>
          </cell>
        </row>
        <row r="3089">
          <cell r="H3089" t="str">
            <v/>
          </cell>
        </row>
        <row r="3090">
          <cell r="H3090" t="str">
            <v/>
          </cell>
        </row>
        <row r="3091">
          <cell r="H3091" t="str">
            <v/>
          </cell>
        </row>
        <row r="3092">
          <cell r="H3092" t="str">
            <v/>
          </cell>
        </row>
        <row r="3093">
          <cell r="H3093" t="str">
            <v/>
          </cell>
        </row>
        <row r="3094">
          <cell r="H3094" t="str">
            <v/>
          </cell>
        </row>
        <row r="3095">
          <cell r="H3095" t="str">
            <v/>
          </cell>
        </row>
        <row r="3096">
          <cell r="H3096" t="str">
            <v/>
          </cell>
        </row>
        <row r="3097">
          <cell r="H3097" t="str">
            <v/>
          </cell>
        </row>
        <row r="3098">
          <cell r="H3098" t="str">
            <v/>
          </cell>
        </row>
        <row r="3099">
          <cell r="H3099" t="str">
            <v/>
          </cell>
        </row>
        <row r="3100">
          <cell r="H3100" t="str">
            <v/>
          </cell>
        </row>
        <row r="3101">
          <cell r="H3101" t="str">
            <v/>
          </cell>
        </row>
        <row r="3102">
          <cell r="H3102" t="str">
            <v/>
          </cell>
        </row>
        <row r="3103">
          <cell r="H3103" t="str">
            <v/>
          </cell>
        </row>
        <row r="3104">
          <cell r="H3104" t="str">
            <v/>
          </cell>
        </row>
        <row r="3105">
          <cell r="H3105" t="str">
            <v/>
          </cell>
        </row>
        <row r="3106">
          <cell r="H3106" t="str">
            <v/>
          </cell>
        </row>
        <row r="3107">
          <cell r="H3107" t="str">
            <v/>
          </cell>
        </row>
        <row r="3108">
          <cell r="H3108" t="str">
            <v/>
          </cell>
        </row>
        <row r="3109">
          <cell r="H3109" t="str">
            <v/>
          </cell>
        </row>
        <row r="3110">
          <cell r="H3110" t="str">
            <v/>
          </cell>
        </row>
        <row r="3111">
          <cell r="H3111" t="str">
            <v/>
          </cell>
        </row>
        <row r="3112">
          <cell r="H3112" t="str">
            <v/>
          </cell>
        </row>
        <row r="3113">
          <cell r="H3113" t="str">
            <v/>
          </cell>
        </row>
        <row r="3114">
          <cell r="H3114" t="str">
            <v/>
          </cell>
        </row>
        <row r="3115">
          <cell r="H3115" t="str">
            <v/>
          </cell>
        </row>
        <row r="3116">
          <cell r="H3116" t="str">
            <v/>
          </cell>
        </row>
        <row r="3117">
          <cell r="H3117" t="str">
            <v/>
          </cell>
        </row>
        <row r="3118">
          <cell r="H3118" t="str">
            <v/>
          </cell>
        </row>
        <row r="3119">
          <cell r="H3119" t="str">
            <v/>
          </cell>
        </row>
        <row r="3120">
          <cell r="H3120" t="str">
            <v/>
          </cell>
        </row>
        <row r="3121">
          <cell r="H3121" t="str">
            <v/>
          </cell>
        </row>
        <row r="3122">
          <cell r="H3122" t="str">
            <v/>
          </cell>
        </row>
        <row r="3123">
          <cell r="H3123" t="str">
            <v/>
          </cell>
        </row>
        <row r="3124">
          <cell r="H3124" t="str">
            <v/>
          </cell>
        </row>
        <row r="3125">
          <cell r="H3125" t="str">
            <v/>
          </cell>
        </row>
        <row r="3126">
          <cell r="H3126" t="str">
            <v/>
          </cell>
        </row>
        <row r="3127">
          <cell r="H3127" t="str">
            <v/>
          </cell>
        </row>
        <row r="3128">
          <cell r="H3128" t="str">
            <v/>
          </cell>
        </row>
        <row r="3129">
          <cell r="H3129" t="str">
            <v/>
          </cell>
        </row>
        <row r="3130">
          <cell r="H3130" t="str">
            <v/>
          </cell>
        </row>
        <row r="3131">
          <cell r="H3131" t="str">
            <v/>
          </cell>
        </row>
        <row r="3132">
          <cell r="H3132" t="str">
            <v/>
          </cell>
        </row>
        <row r="3133">
          <cell r="H3133" t="str">
            <v/>
          </cell>
        </row>
        <row r="3134">
          <cell r="H3134" t="str">
            <v/>
          </cell>
        </row>
        <row r="3135">
          <cell r="H3135" t="str">
            <v/>
          </cell>
        </row>
        <row r="3136">
          <cell r="H3136" t="str">
            <v/>
          </cell>
        </row>
        <row r="3137">
          <cell r="H3137" t="str">
            <v/>
          </cell>
        </row>
        <row r="3138">
          <cell r="H3138" t="str">
            <v/>
          </cell>
        </row>
        <row r="3139">
          <cell r="H3139" t="str">
            <v/>
          </cell>
        </row>
        <row r="3140">
          <cell r="H3140" t="str">
            <v/>
          </cell>
        </row>
        <row r="3141">
          <cell r="H3141" t="str">
            <v/>
          </cell>
        </row>
        <row r="3142">
          <cell r="H3142" t="str">
            <v/>
          </cell>
        </row>
        <row r="3143">
          <cell r="H3143" t="str">
            <v/>
          </cell>
        </row>
        <row r="3144">
          <cell r="H3144" t="str">
            <v/>
          </cell>
        </row>
        <row r="3145">
          <cell r="H3145" t="str">
            <v/>
          </cell>
        </row>
        <row r="3146">
          <cell r="H3146" t="str">
            <v/>
          </cell>
        </row>
        <row r="3147">
          <cell r="H3147" t="str">
            <v/>
          </cell>
        </row>
        <row r="3148">
          <cell r="H3148" t="str">
            <v/>
          </cell>
        </row>
        <row r="3149">
          <cell r="H3149" t="str">
            <v/>
          </cell>
        </row>
        <row r="3150">
          <cell r="H3150" t="str">
            <v/>
          </cell>
        </row>
        <row r="3151">
          <cell r="H3151" t="str">
            <v/>
          </cell>
        </row>
        <row r="3152">
          <cell r="H3152" t="str">
            <v/>
          </cell>
        </row>
        <row r="3153">
          <cell r="H3153" t="str">
            <v/>
          </cell>
        </row>
        <row r="3154">
          <cell r="H3154" t="str">
            <v/>
          </cell>
        </row>
        <row r="3155">
          <cell r="H3155" t="str">
            <v/>
          </cell>
        </row>
        <row r="3156">
          <cell r="H3156" t="str">
            <v/>
          </cell>
        </row>
        <row r="3157">
          <cell r="H3157" t="str">
            <v/>
          </cell>
        </row>
        <row r="3158">
          <cell r="H3158" t="str">
            <v/>
          </cell>
        </row>
        <row r="3159">
          <cell r="H3159" t="str">
            <v/>
          </cell>
        </row>
        <row r="3160">
          <cell r="H3160" t="str">
            <v/>
          </cell>
        </row>
        <row r="3161">
          <cell r="H3161" t="str">
            <v/>
          </cell>
        </row>
        <row r="3162">
          <cell r="H3162" t="str">
            <v/>
          </cell>
        </row>
        <row r="3163">
          <cell r="H3163" t="str">
            <v/>
          </cell>
        </row>
        <row r="3164">
          <cell r="H3164" t="str">
            <v/>
          </cell>
        </row>
        <row r="3165">
          <cell r="H3165" t="str">
            <v/>
          </cell>
        </row>
        <row r="3166">
          <cell r="H3166" t="str">
            <v/>
          </cell>
        </row>
        <row r="3167">
          <cell r="H3167" t="str">
            <v/>
          </cell>
        </row>
        <row r="3168">
          <cell r="H3168" t="str">
            <v/>
          </cell>
        </row>
        <row r="3169">
          <cell r="H3169" t="str">
            <v/>
          </cell>
        </row>
        <row r="3170">
          <cell r="H3170" t="str">
            <v/>
          </cell>
        </row>
        <row r="3171">
          <cell r="H3171" t="str">
            <v/>
          </cell>
        </row>
        <row r="3172">
          <cell r="H3172" t="str">
            <v/>
          </cell>
        </row>
        <row r="3173">
          <cell r="H3173" t="str">
            <v/>
          </cell>
        </row>
        <row r="3174">
          <cell r="H3174" t="str">
            <v/>
          </cell>
        </row>
        <row r="3175">
          <cell r="H3175" t="str">
            <v/>
          </cell>
        </row>
        <row r="3176">
          <cell r="H3176" t="str">
            <v/>
          </cell>
        </row>
        <row r="3177">
          <cell r="H3177" t="str">
            <v/>
          </cell>
        </row>
        <row r="3178">
          <cell r="H3178" t="str">
            <v/>
          </cell>
        </row>
        <row r="3179">
          <cell r="H3179" t="str">
            <v/>
          </cell>
        </row>
        <row r="3180">
          <cell r="H3180" t="str">
            <v/>
          </cell>
        </row>
        <row r="3181">
          <cell r="H3181" t="str">
            <v/>
          </cell>
        </row>
        <row r="3182">
          <cell r="H3182" t="str">
            <v/>
          </cell>
        </row>
        <row r="3183">
          <cell r="H3183" t="str">
            <v/>
          </cell>
        </row>
        <row r="3184">
          <cell r="H3184" t="str">
            <v/>
          </cell>
        </row>
        <row r="3185">
          <cell r="H3185" t="str">
            <v/>
          </cell>
        </row>
        <row r="3186">
          <cell r="H3186" t="str">
            <v/>
          </cell>
        </row>
        <row r="3187">
          <cell r="H3187" t="str">
            <v/>
          </cell>
        </row>
        <row r="3188">
          <cell r="H3188" t="str">
            <v/>
          </cell>
        </row>
        <row r="3189">
          <cell r="H3189" t="str">
            <v/>
          </cell>
        </row>
        <row r="3190">
          <cell r="H3190" t="str">
            <v/>
          </cell>
        </row>
        <row r="3191">
          <cell r="H3191" t="str">
            <v/>
          </cell>
        </row>
        <row r="3192">
          <cell r="H3192" t="str">
            <v/>
          </cell>
        </row>
        <row r="3193">
          <cell r="H3193" t="str">
            <v/>
          </cell>
        </row>
        <row r="3194">
          <cell r="H3194" t="str">
            <v/>
          </cell>
        </row>
        <row r="3195">
          <cell r="H3195" t="str">
            <v/>
          </cell>
        </row>
        <row r="3196">
          <cell r="H3196" t="str">
            <v/>
          </cell>
        </row>
        <row r="3197">
          <cell r="H3197" t="str">
            <v/>
          </cell>
        </row>
        <row r="3198">
          <cell r="H3198" t="str">
            <v/>
          </cell>
        </row>
        <row r="3199">
          <cell r="H3199" t="str">
            <v/>
          </cell>
        </row>
        <row r="3200">
          <cell r="H3200" t="str">
            <v/>
          </cell>
        </row>
        <row r="3201">
          <cell r="H3201" t="str">
            <v/>
          </cell>
        </row>
        <row r="3202">
          <cell r="H3202" t="str">
            <v/>
          </cell>
        </row>
        <row r="3203">
          <cell r="H3203" t="str">
            <v/>
          </cell>
        </row>
        <row r="3204">
          <cell r="H3204" t="str">
            <v/>
          </cell>
        </row>
        <row r="3205">
          <cell r="H3205" t="str">
            <v/>
          </cell>
        </row>
        <row r="3206">
          <cell r="H3206" t="str">
            <v/>
          </cell>
        </row>
        <row r="3207">
          <cell r="H3207" t="str">
            <v/>
          </cell>
        </row>
        <row r="3208">
          <cell r="H3208" t="str">
            <v/>
          </cell>
        </row>
        <row r="3209">
          <cell r="H3209" t="str">
            <v/>
          </cell>
        </row>
        <row r="3210">
          <cell r="H3210" t="str">
            <v/>
          </cell>
        </row>
        <row r="3211">
          <cell r="H3211" t="str">
            <v/>
          </cell>
        </row>
        <row r="3212">
          <cell r="H3212" t="str">
            <v/>
          </cell>
        </row>
        <row r="3213">
          <cell r="H3213" t="str">
            <v/>
          </cell>
        </row>
        <row r="3214">
          <cell r="H3214" t="str">
            <v/>
          </cell>
        </row>
        <row r="3215">
          <cell r="H3215" t="str">
            <v/>
          </cell>
        </row>
        <row r="3216">
          <cell r="H3216" t="str">
            <v/>
          </cell>
        </row>
        <row r="3217">
          <cell r="H3217" t="str">
            <v/>
          </cell>
        </row>
        <row r="3218">
          <cell r="H3218" t="str">
            <v/>
          </cell>
        </row>
        <row r="3219">
          <cell r="H3219" t="str">
            <v/>
          </cell>
        </row>
        <row r="3220">
          <cell r="H3220" t="str">
            <v/>
          </cell>
        </row>
        <row r="3221">
          <cell r="H3221" t="str">
            <v/>
          </cell>
        </row>
        <row r="3222">
          <cell r="H3222" t="str">
            <v/>
          </cell>
        </row>
        <row r="3223">
          <cell r="H3223" t="str">
            <v/>
          </cell>
        </row>
        <row r="3224">
          <cell r="H3224" t="str">
            <v/>
          </cell>
        </row>
        <row r="3225">
          <cell r="H3225" t="str">
            <v/>
          </cell>
        </row>
        <row r="3226">
          <cell r="H3226" t="str">
            <v/>
          </cell>
        </row>
        <row r="3227">
          <cell r="H3227" t="str">
            <v/>
          </cell>
        </row>
        <row r="3228">
          <cell r="H3228" t="str">
            <v/>
          </cell>
        </row>
        <row r="3229">
          <cell r="H3229" t="str">
            <v/>
          </cell>
        </row>
        <row r="3230">
          <cell r="H3230" t="str">
            <v/>
          </cell>
        </row>
        <row r="3231">
          <cell r="H3231" t="str">
            <v/>
          </cell>
        </row>
        <row r="3232">
          <cell r="H3232" t="str">
            <v/>
          </cell>
        </row>
        <row r="3233">
          <cell r="H3233" t="str">
            <v/>
          </cell>
        </row>
        <row r="3234">
          <cell r="H3234" t="str">
            <v/>
          </cell>
        </row>
        <row r="3235">
          <cell r="H3235" t="str">
            <v/>
          </cell>
        </row>
        <row r="3236">
          <cell r="H3236" t="str">
            <v/>
          </cell>
        </row>
        <row r="3237">
          <cell r="H3237" t="str">
            <v/>
          </cell>
        </row>
        <row r="3238">
          <cell r="H3238" t="str">
            <v/>
          </cell>
        </row>
        <row r="3239">
          <cell r="H3239" t="str">
            <v/>
          </cell>
        </row>
        <row r="3240">
          <cell r="H3240" t="str">
            <v/>
          </cell>
        </row>
        <row r="3241">
          <cell r="H3241" t="str">
            <v/>
          </cell>
        </row>
        <row r="3242">
          <cell r="H3242" t="str">
            <v/>
          </cell>
        </row>
        <row r="3243">
          <cell r="H3243" t="str">
            <v/>
          </cell>
        </row>
        <row r="3244">
          <cell r="H3244" t="str">
            <v/>
          </cell>
        </row>
        <row r="3245">
          <cell r="H3245" t="str">
            <v/>
          </cell>
        </row>
        <row r="3246">
          <cell r="H3246" t="str">
            <v/>
          </cell>
        </row>
        <row r="3247">
          <cell r="H3247" t="str">
            <v/>
          </cell>
        </row>
        <row r="3248">
          <cell r="H3248" t="str">
            <v/>
          </cell>
        </row>
        <row r="3249">
          <cell r="H3249" t="str">
            <v/>
          </cell>
        </row>
        <row r="3250">
          <cell r="H3250" t="str">
            <v/>
          </cell>
        </row>
        <row r="3251">
          <cell r="H3251" t="str">
            <v/>
          </cell>
        </row>
        <row r="3252">
          <cell r="H3252" t="str">
            <v/>
          </cell>
        </row>
        <row r="3253">
          <cell r="H3253" t="str">
            <v/>
          </cell>
        </row>
        <row r="3254">
          <cell r="H3254" t="str">
            <v/>
          </cell>
        </row>
        <row r="3255">
          <cell r="H3255" t="str">
            <v/>
          </cell>
        </row>
        <row r="3256">
          <cell r="H3256" t="str">
            <v/>
          </cell>
        </row>
        <row r="3257">
          <cell r="H3257" t="str">
            <v/>
          </cell>
        </row>
        <row r="3258">
          <cell r="H3258" t="str">
            <v/>
          </cell>
        </row>
        <row r="3259">
          <cell r="H3259" t="str">
            <v/>
          </cell>
        </row>
        <row r="3260">
          <cell r="H3260" t="str">
            <v/>
          </cell>
        </row>
        <row r="3261">
          <cell r="H3261" t="str">
            <v/>
          </cell>
        </row>
        <row r="3262">
          <cell r="H3262" t="str">
            <v/>
          </cell>
        </row>
        <row r="3263">
          <cell r="H3263" t="str">
            <v/>
          </cell>
        </row>
        <row r="3264">
          <cell r="H3264" t="str">
            <v/>
          </cell>
        </row>
        <row r="3265">
          <cell r="H3265" t="str">
            <v/>
          </cell>
        </row>
        <row r="3266">
          <cell r="H3266" t="str">
            <v/>
          </cell>
        </row>
        <row r="3267">
          <cell r="H3267" t="str">
            <v/>
          </cell>
        </row>
        <row r="3268">
          <cell r="H3268" t="str">
            <v/>
          </cell>
        </row>
        <row r="3269">
          <cell r="H3269" t="str">
            <v/>
          </cell>
        </row>
        <row r="3270">
          <cell r="H3270" t="str">
            <v/>
          </cell>
        </row>
        <row r="3271">
          <cell r="H3271" t="str">
            <v/>
          </cell>
        </row>
        <row r="3272">
          <cell r="H3272" t="str">
            <v/>
          </cell>
        </row>
        <row r="3273">
          <cell r="H3273" t="str">
            <v/>
          </cell>
        </row>
        <row r="3274">
          <cell r="H3274" t="str">
            <v/>
          </cell>
        </row>
        <row r="3275">
          <cell r="H3275" t="str">
            <v/>
          </cell>
        </row>
        <row r="3276">
          <cell r="H3276" t="str">
            <v/>
          </cell>
        </row>
        <row r="3277">
          <cell r="H3277" t="str">
            <v/>
          </cell>
        </row>
        <row r="3278">
          <cell r="H3278" t="str">
            <v/>
          </cell>
        </row>
        <row r="3279">
          <cell r="H3279" t="str">
            <v/>
          </cell>
        </row>
        <row r="3280">
          <cell r="H3280" t="str">
            <v/>
          </cell>
        </row>
        <row r="3281">
          <cell r="H3281" t="str">
            <v/>
          </cell>
        </row>
        <row r="3282">
          <cell r="H3282" t="str">
            <v/>
          </cell>
        </row>
        <row r="3283">
          <cell r="H3283" t="str">
            <v/>
          </cell>
        </row>
        <row r="3284">
          <cell r="H3284" t="str">
            <v/>
          </cell>
        </row>
        <row r="3285">
          <cell r="H3285" t="str">
            <v/>
          </cell>
        </row>
        <row r="3286">
          <cell r="H3286" t="str">
            <v/>
          </cell>
        </row>
        <row r="3287">
          <cell r="H3287" t="str">
            <v/>
          </cell>
        </row>
        <row r="3288">
          <cell r="H3288" t="str">
            <v/>
          </cell>
        </row>
        <row r="3289">
          <cell r="H3289" t="str">
            <v/>
          </cell>
        </row>
        <row r="3290">
          <cell r="H3290" t="str">
            <v/>
          </cell>
        </row>
        <row r="3291">
          <cell r="H3291" t="str">
            <v/>
          </cell>
        </row>
        <row r="3292">
          <cell r="H3292" t="str">
            <v/>
          </cell>
        </row>
        <row r="3293">
          <cell r="H3293" t="str">
            <v/>
          </cell>
        </row>
        <row r="3294">
          <cell r="H3294" t="str">
            <v/>
          </cell>
        </row>
        <row r="3295">
          <cell r="H3295" t="str">
            <v/>
          </cell>
        </row>
        <row r="3296">
          <cell r="H3296" t="str">
            <v/>
          </cell>
        </row>
        <row r="3297">
          <cell r="H3297" t="str">
            <v/>
          </cell>
        </row>
        <row r="3298">
          <cell r="H3298" t="str">
            <v/>
          </cell>
        </row>
        <row r="3299">
          <cell r="H3299" t="str">
            <v/>
          </cell>
        </row>
        <row r="3300">
          <cell r="H3300" t="str">
            <v/>
          </cell>
        </row>
        <row r="3301">
          <cell r="H3301" t="str">
            <v/>
          </cell>
        </row>
        <row r="3302">
          <cell r="H3302" t="str">
            <v/>
          </cell>
        </row>
        <row r="3303">
          <cell r="H3303" t="str">
            <v/>
          </cell>
        </row>
        <row r="3304">
          <cell r="H3304" t="str">
            <v/>
          </cell>
        </row>
        <row r="3305">
          <cell r="H3305" t="str">
            <v/>
          </cell>
        </row>
        <row r="3306">
          <cell r="H3306" t="str">
            <v/>
          </cell>
        </row>
        <row r="3307">
          <cell r="H3307" t="str">
            <v/>
          </cell>
        </row>
        <row r="3308">
          <cell r="H3308" t="str">
            <v/>
          </cell>
        </row>
        <row r="3309">
          <cell r="H3309" t="str">
            <v/>
          </cell>
        </row>
        <row r="3310">
          <cell r="H3310" t="str">
            <v/>
          </cell>
        </row>
        <row r="3311">
          <cell r="H3311" t="str">
            <v/>
          </cell>
        </row>
        <row r="3312">
          <cell r="H3312" t="str">
            <v/>
          </cell>
        </row>
        <row r="3313">
          <cell r="H3313" t="str">
            <v/>
          </cell>
        </row>
        <row r="3314">
          <cell r="H3314" t="str">
            <v/>
          </cell>
        </row>
        <row r="3315">
          <cell r="H3315" t="str">
            <v/>
          </cell>
        </row>
        <row r="3316">
          <cell r="H3316" t="str">
            <v/>
          </cell>
        </row>
        <row r="3317">
          <cell r="H3317" t="str">
            <v/>
          </cell>
        </row>
        <row r="3318">
          <cell r="H3318" t="str">
            <v/>
          </cell>
        </row>
        <row r="3319">
          <cell r="H3319" t="str">
            <v/>
          </cell>
        </row>
        <row r="3320">
          <cell r="H3320" t="str">
            <v/>
          </cell>
        </row>
        <row r="3321">
          <cell r="H3321" t="str">
            <v/>
          </cell>
        </row>
        <row r="3322">
          <cell r="H3322" t="str">
            <v/>
          </cell>
        </row>
        <row r="3323">
          <cell r="H3323" t="str">
            <v/>
          </cell>
        </row>
        <row r="3324">
          <cell r="H3324" t="str">
            <v/>
          </cell>
        </row>
        <row r="3325">
          <cell r="H3325" t="str">
            <v/>
          </cell>
        </row>
        <row r="3326">
          <cell r="H3326" t="str">
            <v/>
          </cell>
        </row>
        <row r="3327">
          <cell r="H3327" t="str">
            <v/>
          </cell>
        </row>
        <row r="3328">
          <cell r="H3328" t="str">
            <v/>
          </cell>
        </row>
        <row r="3329">
          <cell r="H3329" t="str">
            <v/>
          </cell>
        </row>
        <row r="3330">
          <cell r="H3330" t="str">
            <v/>
          </cell>
        </row>
        <row r="3331">
          <cell r="H3331" t="str">
            <v/>
          </cell>
        </row>
        <row r="3332">
          <cell r="H3332" t="str">
            <v/>
          </cell>
        </row>
        <row r="3333">
          <cell r="H3333" t="str">
            <v/>
          </cell>
        </row>
        <row r="3334">
          <cell r="H3334" t="str">
            <v/>
          </cell>
        </row>
        <row r="3335">
          <cell r="H3335" t="str">
            <v/>
          </cell>
        </row>
        <row r="3336">
          <cell r="H3336" t="str">
            <v/>
          </cell>
        </row>
        <row r="3337">
          <cell r="H3337" t="str">
            <v/>
          </cell>
        </row>
        <row r="3338">
          <cell r="H3338" t="str">
            <v/>
          </cell>
        </row>
        <row r="3339">
          <cell r="H3339" t="str">
            <v/>
          </cell>
        </row>
        <row r="3340">
          <cell r="H3340" t="str">
            <v/>
          </cell>
        </row>
        <row r="3341">
          <cell r="H3341" t="str">
            <v/>
          </cell>
        </row>
        <row r="3342">
          <cell r="H3342" t="str">
            <v/>
          </cell>
        </row>
        <row r="3343">
          <cell r="H3343" t="str">
            <v/>
          </cell>
        </row>
        <row r="3344">
          <cell r="H3344" t="str">
            <v/>
          </cell>
        </row>
        <row r="3345">
          <cell r="H3345" t="str">
            <v/>
          </cell>
        </row>
        <row r="3346">
          <cell r="H3346" t="str">
            <v/>
          </cell>
        </row>
        <row r="3347">
          <cell r="H3347" t="str">
            <v/>
          </cell>
        </row>
        <row r="3348">
          <cell r="H3348" t="str">
            <v/>
          </cell>
        </row>
        <row r="3349">
          <cell r="H3349" t="str">
            <v/>
          </cell>
        </row>
        <row r="3350">
          <cell r="H3350" t="str">
            <v/>
          </cell>
        </row>
        <row r="3351">
          <cell r="H3351" t="str">
            <v/>
          </cell>
        </row>
        <row r="3352">
          <cell r="H3352" t="str">
            <v/>
          </cell>
        </row>
        <row r="3353">
          <cell r="H3353" t="str">
            <v/>
          </cell>
        </row>
        <row r="3354">
          <cell r="H3354" t="str">
            <v/>
          </cell>
        </row>
        <row r="3355">
          <cell r="H3355" t="str">
            <v/>
          </cell>
        </row>
        <row r="3356">
          <cell r="H3356" t="str">
            <v/>
          </cell>
        </row>
        <row r="3357">
          <cell r="H3357" t="str">
            <v/>
          </cell>
        </row>
        <row r="3358">
          <cell r="H3358" t="str">
            <v/>
          </cell>
        </row>
        <row r="3359">
          <cell r="H3359" t="str">
            <v/>
          </cell>
        </row>
        <row r="3360">
          <cell r="H3360" t="str">
            <v/>
          </cell>
        </row>
        <row r="3361">
          <cell r="H3361" t="str">
            <v/>
          </cell>
        </row>
        <row r="3362">
          <cell r="H3362" t="str">
            <v/>
          </cell>
        </row>
        <row r="3363">
          <cell r="H3363" t="str">
            <v/>
          </cell>
        </row>
        <row r="3364">
          <cell r="H3364" t="str">
            <v/>
          </cell>
        </row>
        <row r="3365">
          <cell r="H3365" t="str">
            <v/>
          </cell>
        </row>
        <row r="3366">
          <cell r="H3366" t="str">
            <v/>
          </cell>
        </row>
        <row r="3367">
          <cell r="H3367" t="str">
            <v/>
          </cell>
        </row>
        <row r="3368">
          <cell r="H3368" t="str">
            <v/>
          </cell>
        </row>
        <row r="3369">
          <cell r="H3369" t="str">
            <v/>
          </cell>
        </row>
        <row r="3370">
          <cell r="H3370" t="str">
            <v/>
          </cell>
        </row>
        <row r="3371">
          <cell r="H3371" t="str">
            <v/>
          </cell>
        </row>
        <row r="3372">
          <cell r="H3372" t="str">
            <v/>
          </cell>
        </row>
        <row r="3373">
          <cell r="H3373" t="str">
            <v/>
          </cell>
        </row>
        <row r="3374">
          <cell r="H3374" t="str">
            <v/>
          </cell>
        </row>
        <row r="3375">
          <cell r="H3375" t="str">
            <v/>
          </cell>
        </row>
        <row r="3376">
          <cell r="H3376" t="str">
            <v/>
          </cell>
        </row>
        <row r="3377">
          <cell r="H3377" t="str">
            <v/>
          </cell>
        </row>
        <row r="3378">
          <cell r="H3378" t="str">
            <v/>
          </cell>
        </row>
        <row r="3379">
          <cell r="H3379" t="str">
            <v/>
          </cell>
        </row>
        <row r="3380">
          <cell r="H3380" t="str">
            <v/>
          </cell>
        </row>
        <row r="3381">
          <cell r="H3381" t="str">
            <v/>
          </cell>
        </row>
        <row r="3382">
          <cell r="H3382" t="str">
            <v/>
          </cell>
        </row>
        <row r="3383">
          <cell r="H3383" t="str">
            <v/>
          </cell>
        </row>
        <row r="3384">
          <cell r="H3384" t="str">
            <v/>
          </cell>
        </row>
        <row r="3385">
          <cell r="H3385" t="str">
            <v/>
          </cell>
        </row>
        <row r="3386">
          <cell r="H3386" t="str">
            <v/>
          </cell>
        </row>
        <row r="3387">
          <cell r="H3387" t="str">
            <v/>
          </cell>
        </row>
        <row r="3388">
          <cell r="H3388" t="str">
            <v/>
          </cell>
        </row>
        <row r="3389">
          <cell r="H3389" t="str">
            <v/>
          </cell>
        </row>
        <row r="3390">
          <cell r="H3390" t="str">
            <v/>
          </cell>
        </row>
        <row r="3391">
          <cell r="H3391" t="str">
            <v/>
          </cell>
        </row>
        <row r="3392">
          <cell r="H3392" t="str">
            <v/>
          </cell>
        </row>
        <row r="3393">
          <cell r="H3393" t="str">
            <v/>
          </cell>
        </row>
        <row r="3394">
          <cell r="H3394" t="str">
            <v/>
          </cell>
        </row>
        <row r="3395">
          <cell r="H3395" t="str">
            <v/>
          </cell>
        </row>
        <row r="3396">
          <cell r="H3396" t="str">
            <v/>
          </cell>
        </row>
        <row r="3397">
          <cell r="H3397" t="str">
            <v/>
          </cell>
        </row>
        <row r="3398">
          <cell r="H3398" t="str">
            <v/>
          </cell>
        </row>
        <row r="3399">
          <cell r="H3399" t="str">
            <v/>
          </cell>
        </row>
        <row r="3400">
          <cell r="H3400" t="str">
            <v/>
          </cell>
        </row>
        <row r="3401">
          <cell r="H3401" t="str">
            <v/>
          </cell>
        </row>
        <row r="3402">
          <cell r="H3402" t="str">
            <v/>
          </cell>
        </row>
        <row r="3403">
          <cell r="H3403" t="str">
            <v/>
          </cell>
        </row>
        <row r="3404">
          <cell r="H3404" t="str">
            <v/>
          </cell>
        </row>
        <row r="3405">
          <cell r="H3405" t="str">
            <v/>
          </cell>
        </row>
        <row r="3406">
          <cell r="H3406" t="str">
            <v/>
          </cell>
        </row>
        <row r="3407">
          <cell r="H3407" t="str">
            <v/>
          </cell>
        </row>
        <row r="3408">
          <cell r="H3408" t="str">
            <v/>
          </cell>
        </row>
        <row r="3409">
          <cell r="H3409" t="str">
            <v/>
          </cell>
        </row>
        <row r="3410">
          <cell r="H3410" t="str">
            <v/>
          </cell>
        </row>
        <row r="3411">
          <cell r="H3411" t="str">
            <v/>
          </cell>
        </row>
        <row r="3412">
          <cell r="H3412" t="str">
            <v/>
          </cell>
        </row>
        <row r="3413">
          <cell r="H3413" t="str">
            <v/>
          </cell>
        </row>
        <row r="3414">
          <cell r="H3414" t="str">
            <v/>
          </cell>
        </row>
        <row r="3415">
          <cell r="H3415" t="str">
            <v/>
          </cell>
        </row>
        <row r="3416">
          <cell r="H3416" t="str">
            <v/>
          </cell>
        </row>
        <row r="3417">
          <cell r="H3417" t="str">
            <v/>
          </cell>
        </row>
        <row r="3418">
          <cell r="H3418" t="str">
            <v/>
          </cell>
        </row>
        <row r="3419">
          <cell r="H3419" t="str">
            <v/>
          </cell>
        </row>
        <row r="3420">
          <cell r="H3420" t="str">
            <v/>
          </cell>
        </row>
        <row r="3421">
          <cell r="H3421" t="str">
            <v/>
          </cell>
        </row>
        <row r="3422">
          <cell r="H3422" t="str">
            <v/>
          </cell>
        </row>
        <row r="3423">
          <cell r="H3423" t="str">
            <v/>
          </cell>
        </row>
        <row r="3424">
          <cell r="H3424" t="str">
            <v/>
          </cell>
        </row>
        <row r="3425">
          <cell r="H3425" t="str">
            <v/>
          </cell>
        </row>
        <row r="3426">
          <cell r="H3426" t="str">
            <v/>
          </cell>
        </row>
        <row r="3427">
          <cell r="H3427" t="str">
            <v/>
          </cell>
        </row>
        <row r="3428">
          <cell r="H3428" t="str">
            <v/>
          </cell>
        </row>
        <row r="3429">
          <cell r="H3429" t="str">
            <v/>
          </cell>
        </row>
        <row r="3430">
          <cell r="H3430" t="str">
            <v/>
          </cell>
        </row>
        <row r="3431">
          <cell r="H3431" t="str">
            <v/>
          </cell>
        </row>
        <row r="3432">
          <cell r="H3432" t="str">
            <v/>
          </cell>
        </row>
        <row r="3433">
          <cell r="H3433" t="str">
            <v/>
          </cell>
        </row>
        <row r="3434">
          <cell r="H3434" t="str">
            <v/>
          </cell>
        </row>
        <row r="3435">
          <cell r="H3435" t="str">
            <v/>
          </cell>
        </row>
        <row r="3436">
          <cell r="H3436" t="str">
            <v/>
          </cell>
        </row>
        <row r="3437">
          <cell r="H3437" t="str">
            <v/>
          </cell>
        </row>
        <row r="3438">
          <cell r="H3438" t="str">
            <v/>
          </cell>
        </row>
        <row r="3439">
          <cell r="H3439" t="str">
            <v/>
          </cell>
        </row>
        <row r="3440">
          <cell r="H3440" t="str">
            <v/>
          </cell>
        </row>
        <row r="3441">
          <cell r="H3441" t="str">
            <v/>
          </cell>
        </row>
        <row r="3442">
          <cell r="H3442" t="str">
            <v/>
          </cell>
        </row>
        <row r="3443">
          <cell r="H3443" t="str">
            <v/>
          </cell>
        </row>
        <row r="3444">
          <cell r="H3444" t="str">
            <v/>
          </cell>
        </row>
        <row r="3445">
          <cell r="H3445" t="str">
            <v/>
          </cell>
        </row>
        <row r="3446">
          <cell r="H3446" t="str">
            <v/>
          </cell>
        </row>
        <row r="3447">
          <cell r="H3447" t="str">
            <v/>
          </cell>
        </row>
        <row r="3448">
          <cell r="H3448" t="str">
            <v/>
          </cell>
        </row>
        <row r="3449">
          <cell r="H3449" t="str">
            <v/>
          </cell>
        </row>
        <row r="3450">
          <cell r="H3450" t="str">
            <v/>
          </cell>
        </row>
        <row r="3451">
          <cell r="H3451" t="str">
            <v/>
          </cell>
        </row>
        <row r="3452">
          <cell r="H3452" t="str">
            <v/>
          </cell>
        </row>
        <row r="3453">
          <cell r="H3453" t="str">
            <v/>
          </cell>
        </row>
        <row r="3454">
          <cell r="H3454" t="str">
            <v/>
          </cell>
        </row>
        <row r="3455">
          <cell r="H3455" t="str">
            <v/>
          </cell>
        </row>
        <row r="3456">
          <cell r="H3456" t="str">
            <v/>
          </cell>
        </row>
        <row r="3457">
          <cell r="H3457" t="str">
            <v/>
          </cell>
        </row>
        <row r="3458">
          <cell r="H3458" t="str">
            <v/>
          </cell>
        </row>
        <row r="3459">
          <cell r="H3459" t="str">
            <v/>
          </cell>
        </row>
        <row r="3460">
          <cell r="H3460" t="str">
            <v/>
          </cell>
        </row>
        <row r="3461">
          <cell r="H3461" t="str">
            <v/>
          </cell>
        </row>
        <row r="3462">
          <cell r="H3462" t="str">
            <v/>
          </cell>
        </row>
        <row r="3463">
          <cell r="H3463" t="str">
            <v/>
          </cell>
        </row>
        <row r="3464">
          <cell r="H3464" t="str">
            <v/>
          </cell>
        </row>
        <row r="3465">
          <cell r="H3465" t="str">
            <v/>
          </cell>
        </row>
        <row r="3466">
          <cell r="H3466" t="str">
            <v/>
          </cell>
        </row>
        <row r="3467">
          <cell r="H3467" t="str">
            <v/>
          </cell>
        </row>
        <row r="3468">
          <cell r="H3468" t="str">
            <v/>
          </cell>
        </row>
        <row r="3469">
          <cell r="H3469" t="str">
            <v/>
          </cell>
        </row>
        <row r="3470">
          <cell r="H3470" t="str">
            <v/>
          </cell>
        </row>
        <row r="3471">
          <cell r="H3471" t="str">
            <v/>
          </cell>
        </row>
        <row r="3472">
          <cell r="H3472" t="str">
            <v/>
          </cell>
        </row>
        <row r="3473">
          <cell r="H3473" t="str">
            <v/>
          </cell>
        </row>
        <row r="3474">
          <cell r="H3474" t="str">
            <v/>
          </cell>
        </row>
        <row r="3475">
          <cell r="H3475" t="str">
            <v/>
          </cell>
        </row>
        <row r="3476">
          <cell r="H3476" t="str">
            <v/>
          </cell>
        </row>
        <row r="3477">
          <cell r="H3477" t="str">
            <v/>
          </cell>
        </row>
        <row r="3478">
          <cell r="H3478" t="str">
            <v/>
          </cell>
        </row>
        <row r="3479">
          <cell r="H3479" t="str">
            <v/>
          </cell>
        </row>
        <row r="3480">
          <cell r="H3480" t="str">
            <v/>
          </cell>
        </row>
        <row r="3481">
          <cell r="H3481" t="str">
            <v/>
          </cell>
        </row>
        <row r="3482">
          <cell r="H3482" t="str">
            <v/>
          </cell>
        </row>
        <row r="3483">
          <cell r="H3483" t="str">
            <v/>
          </cell>
        </row>
        <row r="3484">
          <cell r="H3484" t="str">
            <v/>
          </cell>
        </row>
        <row r="3485">
          <cell r="H3485" t="str">
            <v/>
          </cell>
        </row>
        <row r="3486">
          <cell r="H3486" t="str">
            <v/>
          </cell>
        </row>
        <row r="3487">
          <cell r="H3487" t="str">
            <v/>
          </cell>
        </row>
        <row r="3488">
          <cell r="H3488" t="str">
            <v/>
          </cell>
        </row>
        <row r="3489">
          <cell r="H3489" t="str">
            <v/>
          </cell>
        </row>
        <row r="3490">
          <cell r="H3490" t="str">
            <v/>
          </cell>
        </row>
        <row r="3491">
          <cell r="H3491" t="str">
            <v/>
          </cell>
        </row>
        <row r="3492">
          <cell r="H3492" t="str">
            <v/>
          </cell>
        </row>
        <row r="3493">
          <cell r="H3493" t="str">
            <v/>
          </cell>
        </row>
        <row r="3494">
          <cell r="H3494" t="str">
            <v/>
          </cell>
        </row>
        <row r="3495">
          <cell r="H3495" t="str">
            <v/>
          </cell>
        </row>
        <row r="3496">
          <cell r="H3496" t="str">
            <v/>
          </cell>
        </row>
        <row r="3497">
          <cell r="H3497" t="str">
            <v/>
          </cell>
        </row>
        <row r="3498">
          <cell r="H3498" t="str">
            <v/>
          </cell>
        </row>
        <row r="3499">
          <cell r="H3499" t="str">
            <v/>
          </cell>
        </row>
        <row r="3500">
          <cell r="H3500" t="str">
            <v/>
          </cell>
        </row>
        <row r="3501">
          <cell r="H3501" t="str">
            <v/>
          </cell>
        </row>
        <row r="3502">
          <cell r="H3502" t="str">
            <v/>
          </cell>
        </row>
        <row r="3503">
          <cell r="H3503" t="str">
            <v/>
          </cell>
        </row>
        <row r="3504">
          <cell r="H3504" t="str">
            <v/>
          </cell>
        </row>
        <row r="3505">
          <cell r="H3505" t="str">
            <v/>
          </cell>
        </row>
        <row r="3506">
          <cell r="H3506" t="str">
            <v/>
          </cell>
        </row>
        <row r="3507">
          <cell r="H3507" t="str">
            <v/>
          </cell>
        </row>
        <row r="3508">
          <cell r="H3508" t="str">
            <v/>
          </cell>
        </row>
        <row r="3509">
          <cell r="H3509" t="str">
            <v/>
          </cell>
        </row>
        <row r="3510">
          <cell r="H3510" t="str">
            <v/>
          </cell>
        </row>
        <row r="3511">
          <cell r="H3511" t="str">
            <v/>
          </cell>
        </row>
        <row r="3512">
          <cell r="H3512" t="str">
            <v/>
          </cell>
        </row>
        <row r="3513">
          <cell r="H3513" t="str">
            <v/>
          </cell>
        </row>
        <row r="3514">
          <cell r="H3514" t="str">
            <v/>
          </cell>
        </row>
        <row r="3515">
          <cell r="H3515" t="str">
            <v/>
          </cell>
        </row>
        <row r="3516">
          <cell r="H3516" t="str">
            <v/>
          </cell>
        </row>
        <row r="3517">
          <cell r="H3517" t="str">
            <v/>
          </cell>
        </row>
        <row r="3518">
          <cell r="H3518" t="str">
            <v/>
          </cell>
        </row>
        <row r="3519">
          <cell r="H3519" t="str">
            <v/>
          </cell>
        </row>
        <row r="3520">
          <cell r="H3520" t="str">
            <v/>
          </cell>
        </row>
        <row r="3521">
          <cell r="H3521" t="str">
            <v/>
          </cell>
        </row>
        <row r="3522">
          <cell r="H3522" t="str">
            <v/>
          </cell>
        </row>
        <row r="3523">
          <cell r="H3523" t="str">
            <v/>
          </cell>
        </row>
        <row r="3524">
          <cell r="H3524" t="str">
            <v/>
          </cell>
        </row>
        <row r="3525">
          <cell r="H3525" t="str">
            <v/>
          </cell>
        </row>
        <row r="3526">
          <cell r="H3526" t="str">
            <v/>
          </cell>
        </row>
        <row r="3527">
          <cell r="H3527" t="str">
            <v/>
          </cell>
        </row>
        <row r="3528">
          <cell r="H3528" t="str">
            <v/>
          </cell>
        </row>
        <row r="3529">
          <cell r="H3529" t="str">
            <v/>
          </cell>
        </row>
        <row r="3530">
          <cell r="H3530" t="str">
            <v/>
          </cell>
        </row>
        <row r="3531">
          <cell r="H3531" t="str">
            <v/>
          </cell>
        </row>
        <row r="3532">
          <cell r="H3532" t="str">
            <v/>
          </cell>
        </row>
        <row r="3533">
          <cell r="H3533" t="str">
            <v/>
          </cell>
        </row>
        <row r="3534">
          <cell r="H3534" t="str">
            <v/>
          </cell>
        </row>
        <row r="3535">
          <cell r="H3535" t="str">
            <v/>
          </cell>
        </row>
        <row r="3536">
          <cell r="H3536" t="str">
            <v/>
          </cell>
        </row>
        <row r="3537">
          <cell r="H3537" t="str">
            <v/>
          </cell>
        </row>
        <row r="3538">
          <cell r="H3538" t="str">
            <v/>
          </cell>
        </row>
        <row r="3539">
          <cell r="H3539" t="str">
            <v/>
          </cell>
        </row>
        <row r="3540">
          <cell r="H3540" t="str">
            <v/>
          </cell>
        </row>
        <row r="3541">
          <cell r="H3541" t="str">
            <v/>
          </cell>
        </row>
        <row r="3542">
          <cell r="H3542" t="str">
            <v/>
          </cell>
        </row>
        <row r="3543">
          <cell r="H3543" t="str">
            <v/>
          </cell>
        </row>
        <row r="3544">
          <cell r="H3544" t="str">
            <v/>
          </cell>
        </row>
        <row r="3545">
          <cell r="H3545" t="str">
            <v/>
          </cell>
        </row>
        <row r="3546">
          <cell r="H3546" t="str">
            <v/>
          </cell>
        </row>
        <row r="3547">
          <cell r="H3547" t="str">
            <v/>
          </cell>
        </row>
        <row r="3548">
          <cell r="H3548" t="str">
            <v/>
          </cell>
        </row>
        <row r="3549">
          <cell r="H3549" t="str">
            <v/>
          </cell>
        </row>
        <row r="3550">
          <cell r="H3550" t="str">
            <v/>
          </cell>
        </row>
        <row r="3551">
          <cell r="H3551" t="str">
            <v/>
          </cell>
        </row>
        <row r="3552">
          <cell r="H3552" t="str">
            <v/>
          </cell>
        </row>
        <row r="3553">
          <cell r="H3553" t="str">
            <v/>
          </cell>
        </row>
        <row r="3554">
          <cell r="H3554" t="str">
            <v/>
          </cell>
        </row>
        <row r="3555">
          <cell r="H3555" t="str">
            <v/>
          </cell>
        </row>
        <row r="3556">
          <cell r="H3556" t="str">
            <v/>
          </cell>
        </row>
        <row r="3557">
          <cell r="H3557" t="str">
            <v/>
          </cell>
        </row>
        <row r="3558">
          <cell r="H3558" t="str">
            <v/>
          </cell>
        </row>
        <row r="3559">
          <cell r="H3559" t="str">
            <v/>
          </cell>
        </row>
        <row r="3560">
          <cell r="H3560" t="str">
            <v/>
          </cell>
        </row>
        <row r="3561">
          <cell r="H3561" t="str">
            <v/>
          </cell>
        </row>
        <row r="3562">
          <cell r="H3562" t="str">
            <v/>
          </cell>
        </row>
        <row r="3563">
          <cell r="H3563" t="str">
            <v/>
          </cell>
        </row>
        <row r="3564">
          <cell r="H3564" t="str">
            <v/>
          </cell>
        </row>
        <row r="3565">
          <cell r="H3565" t="str">
            <v/>
          </cell>
        </row>
        <row r="3566">
          <cell r="H3566" t="str">
            <v/>
          </cell>
        </row>
        <row r="3567">
          <cell r="H3567" t="str">
            <v/>
          </cell>
        </row>
        <row r="3568">
          <cell r="H3568" t="str">
            <v/>
          </cell>
        </row>
        <row r="3569">
          <cell r="H3569" t="str">
            <v/>
          </cell>
        </row>
        <row r="3570">
          <cell r="H3570" t="str">
            <v/>
          </cell>
        </row>
        <row r="3571">
          <cell r="H3571" t="str">
            <v/>
          </cell>
        </row>
        <row r="3572">
          <cell r="H3572" t="str">
            <v/>
          </cell>
        </row>
        <row r="3573">
          <cell r="H3573" t="str">
            <v/>
          </cell>
        </row>
        <row r="3574">
          <cell r="H3574" t="str">
            <v/>
          </cell>
        </row>
        <row r="3575">
          <cell r="H3575" t="str">
            <v/>
          </cell>
        </row>
        <row r="3576">
          <cell r="H3576" t="str">
            <v/>
          </cell>
        </row>
        <row r="3577">
          <cell r="H3577" t="str">
            <v/>
          </cell>
        </row>
        <row r="3578">
          <cell r="H3578" t="str">
            <v/>
          </cell>
        </row>
        <row r="3579">
          <cell r="H3579" t="str">
            <v/>
          </cell>
        </row>
        <row r="3580">
          <cell r="H3580" t="str">
            <v/>
          </cell>
        </row>
        <row r="3581">
          <cell r="H3581" t="str">
            <v/>
          </cell>
        </row>
        <row r="3582">
          <cell r="H3582" t="str">
            <v/>
          </cell>
        </row>
        <row r="3583">
          <cell r="H3583" t="str">
            <v/>
          </cell>
        </row>
        <row r="3584">
          <cell r="H3584" t="str">
            <v/>
          </cell>
        </row>
        <row r="3585">
          <cell r="H3585" t="str">
            <v/>
          </cell>
        </row>
        <row r="3586">
          <cell r="H3586" t="str">
            <v/>
          </cell>
        </row>
        <row r="3587">
          <cell r="H3587" t="str">
            <v/>
          </cell>
        </row>
        <row r="3588">
          <cell r="H3588" t="str">
            <v/>
          </cell>
        </row>
        <row r="3589">
          <cell r="H3589" t="str">
            <v/>
          </cell>
        </row>
        <row r="3590">
          <cell r="H3590" t="str">
            <v/>
          </cell>
        </row>
        <row r="3591">
          <cell r="H3591" t="str">
            <v/>
          </cell>
        </row>
        <row r="3592">
          <cell r="H3592" t="str">
            <v/>
          </cell>
        </row>
        <row r="3593">
          <cell r="H3593" t="str">
            <v/>
          </cell>
        </row>
        <row r="3594">
          <cell r="H3594" t="str">
            <v/>
          </cell>
        </row>
        <row r="3595">
          <cell r="H3595" t="str">
            <v/>
          </cell>
        </row>
        <row r="3596">
          <cell r="H3596" t="str">
            <v/>
          </cell>
        </row>
        <row r="3597">
          <cell r="H3597" t="str">
            <v/>
          </cell>
        </row>
        <row r="3598">
          <cell r="H3598" t="str">
            <v/>
          </cell>
        </row>
        <row r="3599">
          <cell r="H3599" t="str">
            <v/>
          </cell>
        </row>
        <row r="3600">
          <cell r="H3600" t="str">
            <v/>
          </cell>
        </row>
        <row r="3601">
          <cell r="H3601" t="str">
            <v/>
          </cell>
        </row>
        <row r="3602">
          <cell r="H3602" t="str">
            <v/>
          </cell>
        </row>
        <row r="3603">
          <cell r="H3603" t="str">
            <v/>
          </cell>
        </row>
        <row r="3604">
          <cell r="H3604" t="str">
            <v/>
          </cell>
        </row>
        <row r="3605">
          <cell r="H3605" t="str">
            <v/>
          </cell>
        </row>
        <row r="3606">
          <cell r="H3606" t="str">
            <v/>
          </cell>
        </row>
        <row r="3607">
          <cell r="H3607" t="str">
            <v/>
          </cell>
        </row>
        <row r="3608">
          <cell r="H3608" t="str">
            <v/>
          </cell>
        </row>
        <row r="3609">
          <cell r="H3609" t="str">
            <v/>
          </cell>
        </row>
        <row r="3610">
          <cell r="H3610" t="str">
            <v/>
          </cell>
        </row>
        <row r="3611">
          <cell r="H3611" t="str">
            <v/>
          </cell>
        </row>
        <row r="3612">
          <cell r="H3612" t="str">
            <v/>
          </cell>
        </row>
        <row r="3613">
          <cell r="H3613" t="str">
            <v/>
          </cell>
        </row>
        <row r="3614">
          <cell r="H3614" t="str">
            <v/>
          </cell>
        </row>
        <row r="3615">
          <cell r="H3615" t="str">
            <v/>
          </cell>
        </row>
        <row r="3616">
          <cell r="H3616" t="str">
            <v/>
          </cell>
        </row>
        <row r="3617">
          <cell r="H3617" t="str">
            <v/>
          </cell>
        </row>
        <row r="3618">
          <cell r="H3618" t="str">
            <v/>
          </cell>
        </row>
        <row r="3619">
          <cell r="H3619" t="str">
            <v/>
          </cell>
        </row>
        <row r="3620">
          <cell r="H3620" t="str">
            <v/>
          </cell>
        </row>
        <row r="3621">
          <cell r="H3621" t="str">
            <v/>
          </cell>
        </row>
        <row r="3622">
          <cell r="H3622" t="str">
            <v/>
          </cell>
        </row>
        <row r="3623">
          <cell r="H3623" t="str">
            <v/>
          </cell>
        </row>
        <row r="3624">
          <cell r="H3624" t="str">
            <v/>
          </cell>
        </row>
        <row r="3625">
          <cell r="H3625" t="str">
            <v/>
          </cell>
        </row>
        <row r="3626">
          <cell r="H3626" t="str">
            <v/>
          </cell>
        </row>
        <row r="3627">
          <cell r="H3627" t="str">
            <v/>
          </cell>
        </row>
        <row r="3628">
          <cell r="H3628" t="str">
            <v/>
          </cell>
        </row>
        <row r="3629">
          <cell r="H3629" t="str">
            <v/>
          </cell>
        </row>
        <row r="3630">
          <cell r="H3630" t="str">
            <v/>
          </cell>
        </row>
        <row r="3631">
          <cell r="H3631" t="str">
            <v/>
          </cell>
        </row>
        <row r="3632">
          <cell r="H3632" t="str">
            <v/>
          </cell>
        </row>
        <row r="3633">
          <cell r="H3633" t="str">
            <v/>
          </cell>
        </row>
        <row r="3634">
          <cell r="H3634" t="str">
            <v/>
          </cell>
        </row>
        <row r="3635">
          <cell r="H3635" t="str">
            <v/>
          </cell>
        </row>
        <row r="3636">
          <cell r="H3636" t="str">
            <v/>
          </cell>
        </row>
        <row r="3637">
          <cell r="H3637" t="str">
            <v/>
          </cell>
        </row>
        <row r="3638">
          <cell r="H3638" t="str">
            <v/>
          </cell>
        </row>
        <row r="3639">
          <cell r="H3639" t="str">
            <v/>
          </cell>
        </row>
        <row r="3640">
          <cell r="H3640" t="str">
            <v/>
          </cell>
        </row>
        <row r="3641">
          <cell r="H3641" t="str">
            <v/>
          </cell>
        </row>
        <row r="3642">
          <cell r="H3642" t="str">
            <v/>
          </cell>
        </row>
        <row r="3643">
          <cell r="H3643" t="str">
            <v/>
          </cell>
        </row>
        <row r="3644">
          <cell r="H3644" t="str">
            <v/>
          </cell>
        </row>
        <row r="3645">
          <cell r="H3645" t="str">
            <v/>
          </cell>
        </row>
        <row r="3646">
          <cell r="H3646" t="str">
            <v/>
          </cell>
        </row>
        <row r="3647">
          <cell r="H3647" t="str">
            <v/>
          </cell>
        </row>
        <row r="3648">
          <cell r="H3648" t="str">
            <v/>
          </cell>
        </row>
        <row r="3649">
          <cell r="H3649" t="str">
            <v/>
          </cell>
        </row>
        <row r="3650">
          <cell r="H3650" t="str">
            <v/>
          </cell>
        </row>
        <row r="3651">
          <cell r="H3651" t="str">
            <v/>
          </cell>
        </row>
        <row r="3652">
          <cell r="H3652" t="str">
            <v/>
          </cell>
        </row>
        <row r="3653">
          <cell r="H3653" t="str">
            <v/>
          </cell>
        </row>
        <row r="3654">
          <cell r="H3654" t="str">
            <v/>
          </cell>
        </row>
        <row r="3655">
          <cell r="H3655" t="str">
            <v/>
          </cell>
        </row>
        <row r="3656">
          <cell r="H3656" t="str">
            <v/>
          </cell>
        </row>
        <row r="3657">
          <cell r="H3657" t="str">
            <v/>
          </cell>
        </row>
        <row r="3658">
          <cell r="H3658" t="str">
            <v/>
          </cell>
        </row>
        <row r="3659">
          <cell r="H3659" t="str">
            <v/>
          </cell>
        </row>
        <row r="3660">
          <cell r="H3660" t="str">
            <v/>
          </cell>
        </row>
        <row r="3661">
          <cell r="H3661" t="str">
            <v/>
          </cell>
        </row>
        <row r="3662">
          <cell r="H3662" t="str">
            <v/>
          </cell>
        </row>
        <row r="3663">
          <cell r="H3663" t="str">
            <v/>
          </cell>
        </row>
        <row r="3664">
          <cell r="H3664" t="str">
            <v/>
          </cell>
        </row>
        <row r="3665">
          <cell r="H3665" t="str">
            <v/>
          </cell>
        </row>
        <row r="3666">
          <cell r="H3666" t="str">
            <v/>
          </cell>
        </row>
        <row r="3667">
          <cell r="H3667" t="str">
            <v/>
          </cell>
        </row>
        <row r="3668">
          <cell r="H3668" t="str">
            <v/>
          </cell>
        </row>
        <row r="3669">
          <cell r="H3669" t="str">
            <v/>
          </cell>
        </row>
        <row r="3670">
          <cell r="H3670" t="str">
            <v/>
          </cell>
        </row>
        <row r="3671">
          <cell r="H3671" t="str">
            <v/>
          </cell>
        </row>
        <row r="3672">
          <cell r="H3672" t="str">
            <v/>
          </cell>
        </row>
        <row r="3673">
          <cell r="H3673" t="str">
            <v/>
          </cell>
        </row>
        <row r="3674">
          <cell r="H3674" t="str">
            <v/>
          </cell>
        </row>
        <row r="3675">
          <cell r="H3675" t="str">
            <v/>
          </cell>
        </row>
        <row r="3676">
          <cell r="H3676" t="str">
            <v/>
          </cell>
        </row>
        <row r="3677">
          <cell r="H3677" t="str">
            <v/>
          </cell>
        </row>
        <row r="3678">
          <cell r="H3678" t="str">
            <v/>
          </cell>
        </row>
        <row r="3679">
          <cell r="H3679" t="str">
            <v/>
          </cell>
        </row>
        <row r="3680">
          <cell r="H3680" t="str">
            <v/>
          </cell>
        </row>
        <row r="3681">
          <cell r="H3681" t="str">
            <v/>
          </cell>
        </row>
        <row r="3682">
          <cell r="H3682" t="str">
            <v/>
          </cell>
        </row>
        <row r="3683">
          <cell r="H3683" t="str">
            <v/>
          </cell>
        </row>
        <row r="3684">
          <cell r="H3684" t="str">
            <v/>
          </cell>
        </row>
        <row r="3685">
          <cell r="H3685" t="str">
            <v/>
          </cell>
        </row>
        <row r="3686">
          <cell r="H3686" t="str">
            <v/>
          </cell>
        </row>
        <row r="3687">
          <cell r="H3687" t="str">
            <v/>
          </cell>
        </row>
        <row r="3688">
          <cell r="H3688" t="str">
            <v/>
          </cell>
        </row>
        <row r="3689">
          <cell r="H3689" t="str">
            <v/>
          </cell>
        </row>
        <row r="3690">
          <cell r="H3690" t="str">
            <v/>
          </cell>
        </row>
        <row r="3691">
          <cell r="H3691" t="str">
            <v/>
          </cell>
        </row>
        <row r="3692">
          <cell r="H3692" t="str">
            <v/>
          </cell>
        </row>
        <row r="3693">
          <cell r="H3693" t="str">
            <v/>
          </cell>
        </row>
        <row r="3694">
          <cell r="H3694" t="str">
            <v/>
          </cell>
        </row>
        <row r="3695">
          <cell r="H3695" t="str">
            <v/>
          </cell>
        </row>
        <row r="3696">
          <cell r="H3696" t="str">
            <v/>
          </cell>
        </row>
        <row r="3697">
          <cell r="H3697" t="str">
            <v/>
          </cell>
        </row>
        <row r="3698">
          <cell r="H3698" t="str">
            <v/>
          </cell>
        </row>
        <row r="3699">
          <cell r="H3699" t="str">
            <v/>
          </cell>
        </row>
        <row r="3700">
          <cell r="H3700" t="str">
            <v/>
          </cell>
        </row>
        <row r="3701">
          <cell r="H3701" t="str">
            <v/>
          </cell>
        </row>
        <row r="3702">
          <cell r="H3702" t="str">
            <v/>
          </cell>
        </row>
        <row r="3703">
          <cell r="H3703" t="str">
            <v/>
          </cell>
        </row>
        <row r="3704">
          <cell r="H3704" t="str">
            <v/>
          </cell>
        </row>
        <row r="3705">
          <cell r="H3705" t="str">
            <v/>
          </cell>
        </row>
        <row r="3706">
          <cell r="H3706" t="str">
            <v/>
          </cell>
        </row>
        <row r="3707">
          <cell r="H3707" t="str">
            <v/>
          </cell>
        </row>
        <row r="3708">
          <cell r="H3708" t="str">
            <v/>
          </cell>
        </row>
        <row r="3709">
          <cell r="H3709" t="str">
            <v/>
          </cell>
        </row>
        <row r="3710">
          <cell r="H3710" t="str">
            <v/>
          </cell>
        </row>
        <row r="3711">
          <cell r="H3711" t="str">
            <v/>
          </cell>
        </row>
        <row r="3712">
          <cell r="H3712" t="str">
            <v/>
          </cell>
        </row>
        <row r="3713">
          <cell r="H3713" t="str">
            <v/>
          </cell>
        </row>
        <row r="3714">
          <cell r="H3714" t="str">
            <v/>
          </cell>
        </row>
        <row r="3715">
          <cell r="H3715" t="str">
            <v/>
          </cell>
        </row>
        <row r="3716">
          <cell r="H3716" t="str">
            <v/>
          </cell>
        </row>
        <row r="3717">
          <cell r="H3717" t="str">
            <v/>
          </cell>
        </row>
        <row r="3718">
          <cell r="H3718" t="str">
            <v/>
          </cell>
        </row>
        <row r="3719">
          <cell r="H3719" t="str">
            <v/>
          </cell>
        </row>
        <row r="3720">
          <cell r="H3720" t="str">
            <v/>
          </cell>
        </row>
        <row r="3721">
          <cell r="H3721" t="str">
            <v/>
          </cell>
        </row>
        <row r="3722">
          <cell r="H3722" t="str">
            <v/>
          </cell>
        </row>
        <row r="3723">
          <cell r="H3723" t="str">
            <v/>
          </cell>
        </row>
        <row r="3724">
          <cell r="H3724" t="str">
            <v/>
          </cell>
        </row>
        <row r="3725">
          <cell r="H3725" t="str">
            <v/>
          </cell>
        </row>
        <row r="3726">
          <cell r="H3726" t="str">
            <v/>
          </cell>
        </row>
        <row r="3727">
          <cell r="H3727" t="str">
            <v/>
          </cell>
        </row>
        <row r="3728">
          <cell r="H3728" t="str">
            <v/>
          </cell>
        </row>
        <row r="3729">
          <cell r="H3729" t="str">
            <v/>
          </cell>
        </row>
        <row r="3730">
          <cell r="H3730" t="str">
            <v/>
          </cell>
        </row>
        <row r="3731">
          <cell r="H3731" t="str">
            <v/>
          </cell>
        </row>
        <row r="3732">
          <cell r="H3732" t="str">
            <v/>
          </cell>
        </row>
        <row r="3733">
          <cell r="H3733" t="str">
            <v/>
          </cell>
        </row>
        <row r="3734">
          <cell r="H3734" t="str">
            <v/>
          </cell>
        </row>
        <row r="3735">
          <cell r="H3735" t="str">
            <v/>
          </cell>
        </row>
        <row r="3736">
          <cell r="H3736" t="str">
            <v/>
          </cell>
        </row>
        <row r="3737">
          <cell r="H3737" t="str">
            <v/>
          </cell>
        </row>
        <row r="3738">
          <cell r="H3738" t="str">
            <v/>
          </cell>
        </row>
        <row r="3739">
          <cell r="H3739" t="str">
            <v/>
          </cell>
        </row>
        <row r="3740">
          <cell r="H3740" t="str">
            <v/>
          </cell>
        </row>
        <row r="3741">
          <cell r="H3741" t="str">
            <v/>
          </cell>
        </row>
        <row r="3742">
          <cell r="H3742" t="str">
            <v/>
          </cell>
        </row>
        <row r="3743">
          <cell r="H3743" t="str">
            <v/>
          </cell>
        </row>
        <row r="3744">
          <cell r="H3744" t="str">
            <v/>
          </cell>
        </row>
        <row r="3745">
          <cell r="H3745" t="str">
            <v/>
          </cell>
        </row>
        <row r="3746">
          <cell r="H3746" t="str">
            <v/>
          </cell>
        </row>
        <row r="3747">
          <cell r="H3747" t="str">
            <v/>
          </cell>
        </row>
        <row r="3748">
          <cell r="H3748" t="str">
            <v/>
          </cell>
        </row>
        <row r="3749">
          <cell r="H3749" t="str">
            <v/>
          </cell>
        </row>
        <row r="3750">
          <cell r="H3750" t="str">
            <v/>
          </cell>
        </row>
        <row r="3751">
          <cell r="H3751" t="str">
            <v/>
          </cell>
        </row>
        <row r="3752">
          <cell r="H3752" t="str">
            <v/>
          </cell>
        </row>
        <row r="3753">
          <cell r="H3753" t="str">
            <v/>
          </cell>
        </row>
        <row r="3754">
          <cell r="H3754" t="str">
            <v/>
          </cell>
        </row>
        <row r="3755">
          <cell r="H3755" t="str">
            <v/>
          </cell>
        </row>
        <row r="3756">
          <cell r="H3756" t="str">
            <v/>
          </cell>
        </row>
        <row r="3757">
          <cell r="H3757" t="str">
            <v/>
          </cell>
        </row>
        <row r="3758">
          <cell r="H3758" t="str">
            <v/>
          </cell>
        </row>
        <row r="3759">
          <cell r="H3759" t="str">
            <v/>
          </cell>
        </row>
        <row r="3760">
          <cell r="H3760" t="str">
            <v/>
          </cell>
        </row>
        <row r="3761">
          <cell r="H3761" t="str">
            <v/>
          </cell>
        </row>
        <row r="3762">
          <cell r="H3762" t="str">
            <v/>
          </cell>
        </row>
        <row r="3763">
          <cell r="H3763" t="str">
            <v/>
          </cell>
        </row>
        <row r="3764">
          <cell r="H3764" t="str">
            <v/>
          </cell>
        </row>
        <row r="3765">
          <cell r="H3765" t="str">
            <v/>
          </cell>
        </row>
        <row r="3766">
          <cell r="H3766" t="str">
            <v/>
          </cell>
        </row>
        <row r="3767">
          <cell r="H3767" t="str">
            <v/>
          </cell>
        </row>
        <row r="3768">
          <cell r="H3768" t="str">
            <v/>
          </cell>
        </row>
        <row r="3769">
          <cell r="H3769" t="str">
            <v/>
          </cell>
        </row>
        <row r="3770">
          <cell r="H3770" t="str">
            <v/>
          </cell>
        </row>
        <row r="3771">
          <cell r="H3771" t="str">
            <v/>
          </cell>
        </row>
        <row r="3772">
          <cell r="H3772" t="str">
            <v/>
          </cell>
        </row>
        <row r="3773">
          <cell r="H3773" t="str">
            <v/>
          </cell>
        </row>
        <row r="3774">
          <cell r="H3774" t="str">
            <v/>
          </cell>
        </row>
        <row r="3775">
          <cell r="H3775" t="str">
            <v/>
          </cell>
        </row>
        <row r="3776">
          <cell r="H3776" t="str">
            <v/>
          </cell>
        </row>
        <row r="3777">
          <cell r="H3777" t="str">
            <v/>
          </cell>
        </row>
        <row r="3778">
          <cell r="H3778" t="str">
            <v/>
          </cell>
        </row>
        <row r="3779">
          <cell r="H3779" t="str">
            <v/>
          </cell>
        </row>
        <row r="3780">
          <cell r="H3780" t="str">
            <v/>
          </cell>
        </row>
        <row r="3781">
          <cell r="H3781" t="str">
            <v/>
          </cell>
        </row>
        <row r="3782">
          <cell r="H3782" t="str">
            <v/>
          </cell>
        </row>
        <row r="3783">
          <cell r="H3783" t="str">
            <v/>
          </cell>
        </row>
        <row r="3784">
          <cell r="H3784" t="str">
            <v/>
          </cell>
        </row>
        <row r="3785">
          <cell r="H3785" t="str">
            <v/>
          </cell>
        </row>
        <row r="3786">
          <cell r="H3786" t="str">
            <v/>
          </cell>
        </row>
        <row r="3787">
          <cell r="H3787" t="str">
            <v/>
          </cell>
        </row>
        <row r="3788">
          <cell r="H3788" t="str">
            <v/>
          </cell>
        </row>
        <row r="3789">
          <cell r="H3789" t="str">
            <v/>
          </cell>
        </row>
        <row r="3790">
          <cell r="H3790" t="str">
            <v/>
          </cell>
        </row>
        <row r="3791">
          <cell r="H3791" t="str">
            <v/>
          </cell>
        </row>
        <row r="3792">
          <cell r="H3792" t="str">
            <v/>
          </cell>
        </row>
        <row r="3793">
          <cell r="H3793" t="str">
            <v/>
          </cell>
        </row>
        <row r="3794">
          <cell r="H3794" t="str">
            <v/>
          </cell>
        </row>
        <row r="3795">
          <cell r="H3795" t="str">
            <v/>
          </cell>
        </row>
        <row r="3796">
          <cell r="H3796" t="str">
            <v/>
          </cell>
        </row>
        <row r="3797">
          <cell r="H3797" t="str">
            <v/>
          </cell>
        </row>
        <row r="3798">
          <cell r="H3798" t="str">
            <v/>
          </cell>
        </row>
        <row r="3799">
          <cell r="H3799" t="str">
            <v/>
          </cell>
        </row>
        <row r="3800">
          <cell r="H3800" t="str">
            <v/>
          </cell>
        </row>
        <row r="3801">
          <cell r="H3801" t="str">
            <v/>
          </cell>
        </row>
        <row r="3802">
          <cell r="H3802" t="str">
            <v/>
          </cell>
        </row>
        <row r="3803">
          <cell r="H3803" t="str">
            <v/>
          </cell>
        </row>
        <row r="3804">
          <cell r="H3804" t="str">
            <v/>
          </cell>
        </row>
        <row r="3805">
          <cell r="H3805" t="str">
            <v/>
          </cell>
        </row>
        <row r="3806">
          <cell r="H3806" t="str">
            <v/>
          </cell>
        </row>
        <row r="3807">
          <cell r="H3807" t="str">
            <v/>
          </cell>
        </row>
        <row r="3808">
          <cell r="H3808" t="str">
            <v/>
          </cell>
        </row>
        <row r="3809">
          <cell r="H3809" t="str">
            <v/>
          </cell>
        </row>
        <row r="3810">
          <cell r="H3810" t="str">
            <v/>
          </cell>
        </row>
        <row r="3811">
          <cell r="H3811" t="str">
            <v/>
          </cell>
        </row>
        <row r="3812">
          <cell r="H3812" t="str">
            <v/>
          </cell>
        </row>
        <row r="3813">
          <cell r="H3813" t="str">
            <v/>
          </cell>
        </row>
        <row r="3814">
          <cell r="H3814" t="str">
            <v/>
          </cell>
        </row>
        <row r="3815">
          <cell r="H3815" t="str">
            <v/>
          </cell>
        </row>
        <row r="3816">
          <cell r="H3816" t="str">
            <v/>
          </cell>
        </row>
        <row r="3817">
          <cell r="H3817" t="str">
            <v/>
          </cell>
        </row>
        <row r="3818">
          <cell r="H3818" t="str">
            <v/>
          </cell>
        </row>
        <row r="3819">
          <cell r="H3819" t="str">
            <v/>
          </cell>
        </row>
        <row r="3820">
          <cell r="H3820" t="str">
            <v/>
          </cell>
        </row>
        <row r="3821">
          <cell r="H3821" t="str">
            <v/>
          </cell>
        </row>
        <row r="3822">
          <cell r="H3822" t="str">
            <v/>
          </cell>
        </row>
        <row r="3823">
          <cell r="H3823" t="str">
            <v/>
          </cell>
        </row>
        <row r="3824">
          <cell r="H3824" t="str">
            <v/>
          </cell>
        </row>
        <row r="3825">
          <cell r="H3825" t="str">
            <v/>
          </cell>
        </row>
        <row r="3826">
          <cell r="H3826" t="str">
            <v/>
          </cell>
        </row>
        <row r="3827">
          <cell r="H3827" t="str">
            <v/>
          </cell>
        </row>
        <row r="3828">
          <cell r="H3828" t="str">
            <v/>
          </cell>
        </row>
        <row r="3829">
          <cell r="H3829" t="str">
            <v/>
          </cell>
        </row>
        <row r="3830">
          <cell r="H3830" t="str">
            <v/>
          </cell>
        </row>
        <row r="3831">
          <cell r="H3831" t="str">
            <v/>
          </cell>
        </row>
        <row r="3832">
          <cell r="H3832" t="str">
            <v/>
          </cell>
        </row>
        <row r="3833">
          <cell r="H3833" t="str">
            <v/>
          </cell>
        </row>
        <row r="3834">
          <cell r="H3834" t="str">
            <v/>
          </cell>
        </row>
        <row r="3835">
          <cell r="H3835" t="str">
            <v/>
          </cell>
        </row>
        <row r="3836">
          <cell r="H3836" t="str">
            <v/>
          </cell>
        </row>
        <row r="3837">
          <cell r="H3837" t="str">
            <v/>
          </cell>
        </row>
        <row r="3838">
          <cell r="H3838" t="str">
            <v/>
          </cell>
        </row>
        <row r="3839">
          <cell r="H3839" t="str">
            <v/>
          </cell>
        </row>
        <row r="3840">
          <cell r="H3840" t="str">
            <v/>
          </cell>
        </row>
        <row r="3841">
          <cell r="H3841" t="str">
            <v/>
          </cell>
        </row>
        <row r="3842">
          <cell r="H3842" t="str">
            <v/>
          </cell>
        </row>
        <row r="3843">
          <cell r="H3843" t="str">
            <v/>
          </cell>
        </row>
        <row r="3844">
          <cell r="H3844" t="str">
            <v/>
          </cell>
        </row>
        <row r="3845">
          <cell r="H3845" t="str">
            <v/>
          </cell>
        </row>
        <row r="3846">
          <cell r="H3846" t="str">
            <v/>
          </cell>
        </row>
        <row r="3847">
          <cell r="H3847" t="str">
            <v/>
          </cell>
        </row>
        <row r="3848">
          <cell r="H3848" t="str">
            <v/>
          </cell>
        </row>
        <row r="3849">
          <cell r="H3849" t="str">
            <v/>
          </cell>
        </row>
        <row r="3850">
          <cell r="H3850" t="str">
            <v/>
          </cell>
        </row>
        <row r="3851">
          <cell r="H3851" t="str">
            <v/>
          </cell>
        </row>
        <row r="3852">
          <cell r="H3852" t="str">
            <v/>
          </cell>
        </row>
        <row r="3853">
          <cell r="H3853" t="str">
            <v/>
          </cell>
        </row>
        <row r="3854">
          <cell r="H3854" t="str">
            <v/>
          </cell>
        </row>
        <row r="3855">
          <cell r="H3855" t="str">
            <v/>
          </cell>
        </row>
        <row r="3856">
          <cell r="H3856" t="str">
            <v/>
          </cell>
        </row>
        <row r="3857">
          <cell r="H3857" t="str">
            <v/>
          </cell>
        </row>
        <row r="3858">
          <cell r="H3858" t="str">
            <v/>
          </cell>
        </row>
        <row r="3859">
          <cell r="H3859" t="str">
            <v/>
          </cell>
        </row>
        <row r="3860">
          <cell r="H3860" t="str">
            <v/>
          </cell>
        </row>
        <row r="3861">
          <cell r="H3861" t="str">
            <v/>
          </cell>
        </row>
        <row r="3862">
          <cell r="H3862" t="str">
            <v/>
          </cell>
        </row>
        <row r="3863">
          <cell r="H3863" t="str">
            <v/>
          </cell>
        </row>
        <row r="3864">
          <cell r="H3864" t="str">
            <v/>
          </cell>
        </row>
        <row r="3865">
          <cell r="H3865" t="str">
            <v/>
          </cell>
        </row>
        <row r="3866">
          <cell r="H3866" t="str">
            <v/>
          </cell>
        </row>
        <row r="3867">
          <cell r="H3867" t="str">
            <v/>
          </cell>
        </row>
        <row r="3868">
          <cell r="H3868" t="str">
            <v/>
          </cell>
        </row>
        <row r="3869">
          <cell r="H3869" t="str">
            <v/>
          </cell>
        </row>
        <row r="3870">
          <cell r="H3870" t="str">
            <v/>
          </cell>
        </row>
        <row r="3871">
          <cell r="H3871" t="str">
            <v/>
          </cell>
        </row>
        <row r="3872">
          <cell r="H3872" t="str">
            <v/>
          </cell>
        </row>
        <row r="3873">
          <cell r="H3873" t="str">
            <v/>
          </cell>
        </row>
        <row r="3874">
          <cell r="H3874" t="str">
            <v/>
          </cell>
        </row>
        <row r="3875">
          <cell r="H3875" t="str">
            <v/>
          </cell>
        </row>
        <row r="3876">
          <cell r="H3876" t="str">
            <v/>
          </cell>
        </row>
        <row r="3877">
          <cell r="H3877" t="str">
            <v/>
          </cell>
        </row>
        <row r="3878">
          <cell r="H3878" t="str">
            <v/>
          </cell>
        </row>
        <row r="3879">
          <cell r="H3879" t="str">
            <v/>
          </cell>
        </row>
        <row r="3880">
          <cell r="H3880" t="str">
            <v/>
          </cell>
        </row>
        <row r="3881">
          <cell r="H3881" t="str">
            <v/>
          </cell>
        </row>
        <row r="3882">
          <cell r="H3882" t="str">
            <v/>
          </cell>
        </row>
        <row r="3883">
          <cell r="H3883" t="str">
            <v/>
          </cell>
        </row>
        <row r="3884">
          <cell r="H3884" t="str">
            <v/>
          </cell>
        </row>
        <row r="3885">
          <cell r="H3885" t="str">
            <v/>
          </cell>
        </row>
        <row r="3886">
          <cell r="H3886" t="str">
            <v/>
          </cell>
        </row>
        <row r="3887">
          <cell r="H3887" t="str">
            <v/>
          </cell>
        </row>
        <row r="3888">
          <cell r="H3888" t="str">
            <v/>
          </cell>
        </row>
        <row r="3889">
          <cell r="H3889" t="str">
            <v/>
          </cell>
        </row>
        <row r="3890">
          <cell r="H3890" t="str">
            <v/>
          </cell>
        </row>
        <row r="3891">
          <cell r="H3891" t="str">
            <v/>
          </cell>
        </row>
        <row r="3892">
          <cell r="H3892" t="str">
            <v/>
          </cell>
        </row>
        <row r="3893">
          <cell r="H3893" t="str">
            <v/>
          </cell>
        </row>
        <row r="3894">
          <cell r="H3894" t="str">
            <v/>
          </cell>
        </row>
        <row r="3895">
          <cell r="H3895" t="str">
            <v/>
          </cell>
        </row>
        <row r="3896">
          <cell r="H3896" t="str">
            <v/>
          </cell>
        </row>
        <row r="3897">
          <cell r="H3897" t="str">
            <v/>
          </cell>
        </row>
        <row r="3898">
          <cell r="H3898" t="str">
            <v/>
          </cell>
        </row>
        <row r="3899">
          <cell r="H3899" t="str">
            <v/>
          </cell>
        </row>
        <row r="3900">
          <cell r="H3900" t="str">
            <v/>
          </cell>
        </row>
        <row r="3901">
          <cell r="H3901" t="str">
            <v/>
          </cell>
        </row>
        <row r="3902">
          <cell r="H3902" t="str">
            <v/>
          </cell>
        </row>
        <row r="3903">
          <cell r="H3903" t="str">
            <v/>
          </cell>
        </row>
        <row r="3904">
          <cell r="H3904" t="str">
            <v/>
          </cell>
        </row>
        <row r="3905">
          <cell r="H3905" t="str">
            <v/>
          </cell>
        </row>
        <row r="3906">
          <cell r="H3906" t="str">
            <v/>
          </cell>
        </row>
        <row r="3907">
          <cell r="H3907" t="str">
            <v/>
          </cell>
        </row>
        <row r="3908">
          <cell r="H3908" t="str">
            <v/>
          </cell>
        </row>
        <row r="3909">
          <cell r="H3909" t="str">
            <v/>
          </cell>
        </row>
        <row r="3910">
          <cell r="H3910" t="str">
            <v/>
          </cell>
        </row>
        <row r="3911">
          <cell r="H3911" t="str">
            <v/>
          </cell>
        </row>
        <row r="3912">
          <cell r="H3912" t="str">
            <v/>
          </cell>
        </row>
        <row r="3913">
          <cell r="H3913" t="str">
            <v/>
          </cell>
        </row>
        <row r="3914">
          <cell r="H3914" t="str">
            <v/>
          </cell>
        </row>
        <row r="3915">
          <cell r="H3915" t="str">
            <v/>
          </cell>
        </row>
        <row r="3916">
          <cell r="H3916" t="str">
            <v/>
          </cell>
        </row>
        <row r="3917">
          <cell r="H3917" t="str">
            <v/>
          </cell>
        </row>
        <row r="3918">
          <cell r="H3918" t="str">
            <v/>
          </cell>
        </row>
        <row r="3919">
          <cell r="H3919" t="str">
            <v/>
          </cell>
        </row>
        <row r="3920">
          <cell r="H3920" t="str">
            <v/>
          </cell>
        </row>
        <row r="3921">
          <cell r="H3921" t="str">
            <v/>
          </cell>
        </row>
        <row r="3922">
          <cell r="H3922" t="str">
            <v/>
          </cell>
        </row>
        <row r="3923">
          <cell r="H3923" t="str">
            <v/>
          </cell>
        </row>
        <row r="3924">
          <cell r="H3924" t="str">
            <v/>
          </cell>
        </row>
        <row r="3925">
          <cell r="H3925" t="str">
            <v/>
          </cell>
        </row>
        <row r="3926">
          <cell r="H3926" t="str">
            <v/>
          </cell>
        </row>
        <row r="3927">
          <cell r="H3927" t="str">
            <v/>
          </cell>
        </row>
        <row r="3928">
          <cell r="H3928" t="str">
            <v/>
          </cell>
        </row>
        <row r="3929">
          <cell r="H3929" t="str">
            <v/>
          </cell>
        </row>
        <row r="3930">
          <cell r="H3930" t="str">
            <v/>
          </cell>
        </row>
        <row r="3931">
          <cell r="H3931" t="str">
            <v/>
          </cell>
        </row>
        <row r="3932">
          <cell r="H3932" t="str">
            <v/>
          </cell>
        </row>
        <row r="3933">
          <cell r="H3933" t="str">
            <v/>
          </cell>
        </row>
        <row r="3934">
          <cell r="H3934" t="str">
            <v/>
          </cell>
        </row>
        <row r="3935">
          <cell r="H3935" t="str">
            <v/>
          </cell>
        </row>
        <row r="3936">
          <cell r="H3936" t="str">
            <v/>
          </cell>
        </row>
        <row r="3937">
          <cell r="H3937" t="str">
            <v/>
          </cell>
        </row>
        <row r="3938">
          <cell r="H3938" t="str">
            <v/>
          </cell>
        </row>
        <row r="3939">
          <cell r="H3939" t="str">
            <v/>
          </cell>
        </row>
        <row r="3940">
          <cell r="H3940" t="str">
            <v/>
          </cell>
        </row>
        <row r="3941">
          <cell r="H3941" t="str">
            <v/>
          </cell>
        </row>
        <row r="3942">
          <cell r="H3942" t="str">
            <v/>
          </cell>
        </row>
        <row r="3943">
          <cell r="H3943" t="str">
            <v/>
          </cell>
        </row>
        <row r="3944">
          <cell r="H3944" t="str">
            <v/>
          </cell>
        </row>
        <row r="3945">
          <cell r="H3945" t="str">
            <v/>
          </cell>
        </row>
        <row r="3946">
          <cell r="H3946" t="str">
            <v/>
          </cell>
        </row>
        <row r="3947">
          <cell r="H3947" t="str">
            <v/>
          </cell>
        </row>
        <row r="3948">
          <cell r="H3948" t="str">
            <v/>
          </cell>
        </row>
        <row r="3949">
          <cell r="H3949" t="str">
            <v/>
          </cell>
        </row>
        <row r="3950">
          <cell r="H3950" t="str">
            <v/>
          </cell>
        </row>
        <row r="3951">
          <cell r="H3951" t="str">
            <v/>
          </cell>
        </row>
        <row r="3952">
          <cell r="H3952" t="str">
            <v/>
          </cell>
        </row>
        <row r="3953">
          <cell r="H3953" t="str">
            <v/>
          </cell>
        </row>
        <row r="3954">
          <cell r="H3954" t="str">
            <v/>
          </cell>
        </row>
        <row r="3955">
          <cell r="H3955" t="str">
            <v/>
          </cell>
        </row>
        <row r="3956">
          <cell r="H3956" t="str">
            <v/>
          </cell>
        </row>
        <row r="3957">
          <cell r="H3957" t="str">
            <v/>
          </cell>
        </row>
        <row r="3958">
          <cell r="H3958" t="str">
            <v/>
          </cell>
        </row>
        <row r="3959">
          <cell r="H3959" t="str">
            <v/>
          </cell>
        </row>
        <row r="3960">
          <cell r="H3960" t="str">
            <v/>
          </cell>
        </row>
        <row r="3961">
          <cell r="H3961" t="str">
            <v/>
          </cell>
        </row>
        <row r="3962">
          <cell r="H3962" t="str">
            <v/>
          </cell>
        </row>
        <row r="3963">
          <cell r="H3963" t="str">
            <v/>
          </cell>
        </row>
        <row r="3964">
          <cell r="H3964" t="str">
            <v/>
          </cell>
        </row>
        <row r="3965">
          <cell r="H3965" t="str">
            <v/>
          </cell>
        </row>
        <row r="3966">
          <cell r="H3966" t="str">
            <v/>
          </cell>
        </row>
        <row r="3967">
          <cell r="H3967" t="str">
            <v/>
          </cell>
        </row>
        <row r="3968">
          <cell r="H3968" t="str">
            <v/>
          </cell>
        </row>
        <row r="3969">
          <cell r="H3969" t="str">
            <v/>
          </cell>
        </row>
        <row r="3970">
          <cell r="H3970" t="str">
            <v/>
          </cell>
        </row>
        <row r="3971">
          <cell r="H3971" t="str">
            <v/>
          </cell>
        </row>
        <row r="3972">
          <cell r="H3972" t="str">
            <v/>
          </cell>
        </row>
        <row r="3973">
          <cell r="H3973" t="str">
            <v/>
          </cell>
        </row>
        <row r="3974">
          <cell r="H3974" t="str">
            <v/>
          </cell>
        </row>
        <row r="3975">
          <cell r="H3975" t="str">
            <v/>
          </cell>
        </row>
        <row r="3976">
          <cell r="H3976" t="str">
            <v/>
          </cell>
        </row>
        <row r="3977">
          <cell r="H3977" t="str">
            <v/>
          </cell>
        </row>
        <row r="3978">
          <cell r="H3978" t="str">
            <v/>
          </cell>
        </row>
        <row r="3979">
          <cell r="H3979" t="str">
            <v/>
          </cell>
        </row>
        <row r="3980">
          <cell r="H3980" t="str">
            <v/>
          </cell>
        </row>
        <row r="3981">
          <cell r="H3981" t="str">
            <v/>
          </cell>
        </row>
        <row r="3982">
          <cell r="H3982" t="str">
            <v/>
          </cell>
        </row>
        <row r="3983">
          <cell r="H3983" t="str">
            <v/>
          </cell>
        </row>
        <row r="3984">
          <cell r="H3984" t="str">
            <v/>
          </cell>
        </row>
        <row r="3985">
          <cell r="H3985" t="str">
            <v/>
          </cell>
        </row>
        <row r="3986">
          <cell r="H3986" t="str">
            <v/>
          </cell>
        </row>
        <row r="3987">
          <cell r="H3987" t="str">
            <v/>
          </cell>
        </row>
        <row r="3988">
          <cell r="H3988" t="str">
            <v/>
          </cell>
        </row>
        <row r="3989">
          <cell r="H3989" t="str">
            <v/>
          </cell>
        </row>
        <row r="3990">
          <cell r="H3990" t="str">
            <v/>
          </cell>
        </row>
        <row r="3991">
          <cell r="H3991" t="str">
            <v/>
          </cell>
        </row>
        <row r="3992">
          <cell r="H3992" t="str">
            <v/>
          </cell>
        </row>
        <row r="3993">
          <cell r="H3993" t="str">
            <v/>
          </cell>
        </row>
        <row r="3994">
          <cell r="H3994" t="str">
            <v/>
          </cell>
        </row>
        <row r="3995">
          <cell r="H3995" t="str">
            <v/>
          </cell>
        </row>
        <row r="3996">
          <cell r="H3996" t="str">
            <v/>
          </cell>
        </row>
        <row r="3997">
          <cell r="H3997" t="str">
            <v/>
          </cell>
        </row>
        <row r="3998">
          <cell r="H3998" t="str">
            <v/>
          </cell>
        </row>
        <row r="3999">
          <cell r="H3999" t="str">
            <v/>
          </cell>
        </row>
        <row r="4000">
          <cell r="H4000" t="str">
            <v/>
          </cell>
        </row>
        <row r="4001">
          <cell r="H4001" t="str">
            <v/>
          </cell>
        </row>
        <row r="4002">
          <cell r="H4002" t="str">
            <v/>
          </cell>
        </row>
        <row r="4003">
          <cell r="H4003" t="str">
            <v/>
          </cell>
        </row>
        <row r="4004">
          <cell r="H4004" t="str">
            <v/>
          </cell>
        </row>
        <row r="4005">
          <cell r="H4005" t="str">
            <v/>
          </cell>
        </row>
        <row r="4006">
          <cell r="H4006" t="str">
            <v/>
          </cell>
        </row>
        <row r="4007">
          <cell r="H4007" t="str">
            <v/>
          </cell>
        </row>
        <row r="4008">
          <cell r="H4008" t="str">
            <v/>
          </cell>
        </row>
        <row r="4009">
          <cell r="H4009" t="str">
            <v/>
          </cell>
        </row>
        <row r="4010">
          <cell r="H4010" t="str">
            <v/>
          </cell>
        </row>
        <row r="4011">
          <cell r="H4011" t="str">
            <v/>
          </cell>
        </row>
        <row r="4012">
          <cell r="H4012" t="str">
            <v/>
          </cell>
        </row>
        <row r="4013">
          <cell r="H4013" t="str">
            <v/>
          </cell>
        </row>
        <row r="4014">
          <cell r="H4014" t="str">
            <v/>
          </cell>
        </row>
        <row r="4015">
          <cell r="H4015" t="str">
            <v/>
          </cell>
        </row>
        <row r="4016">
          <cell r="H4016" t="str">
            <v/>
          </cell>
        </row>
        <row r="4017">
          <cell r="H4017" t="str">
            <v/>
          </cell>
        </row>
        <row r="4018">
          <cell r="H4018" t="str">
            <v/>
          </cell>
        </row>
        <row r="4019">
          <cell r="H4019" t="str">
            <v/>
          </cell>
        </row>
        <row r="4020">
          <cell r="H4020" t="str">
            <v/>
          </cell>
        </row>
        <row r="4021">
          <cell r="H4021" t="str">
            <v/>
          </cell>
        </row>
        <row r="4022">
          <cell r="H4022" t="str">
            <v/>
          </cell>
        </row>
        <row r="4023">
          <cell r="H4023" t="str">
            <v/>
          </cell>
        </row>
        <row r="4024">
          <cell r="H4024" t="str">
            <v/>
          </cell>
        </row>
        <row r="4025">
          <cell r="H4025" t="str">
            <v/>
          </cell>
        </row>
        <row r="4026">
          <cell r="H4026" t="str">
            <v/>
          </cell>
        </row>
        <row r="4027">
          <cell r="H4027" t="str">
            <v/>
          </cell>
        </row>
        <row r="4028">
          <cell r="H4028" t="str">
            <v/>
          </cell>
        </row>
        <row r="4029">
          <cell r="H4029" t="str">
            <v/>
          </cell>
        </row>
        <row r="4030">
          <cell r="H4030" t="str">
            <v/>
          </cell>
        </row>
        <row r="4031">
          <cell r="H4031" t="str">
            <v/>
          </cell>
        </row>
        <row r="4032">
          <cell r="H4032" t="str">
            <v/>
          </cell>
        </row>
        <row r="4033">
          <cell r="H4033" t="str">
            <v/>
          </cell>
        </row>
        <row r="4034">
          <cell r="H4034" t="str">
            <v/>
          </cell>
        </row>
        <row r="4035">
          <cell r="H4035" t="str">
            <v/>
          </cell>
        </row>
        <row r="4036">
          <cell r="H4036" t="str">
            <v/>
          </cell>
        </row>
        <row r="4037">
          <cell r="H4037" t="str">
            <v/>
          </cell>
        </row>
        <row r="4038">
          <cell r="H4038" t="str">
            <v/>
          </cell>
        </row>
        <row r="4039">
          <cell r="H4039" t="str">
            <v/>
          </cell>
        </row>
        <row r="4040">
          <cell r="H4040" t="str">
            <v/>
          </cell>
        </row>
        <row r="4041">
          <cell r="H4041" t="str">
            <v/>
          </cell>
        </row>
        <row r="4042">
          <cell r="H4042" t="str">
            <v/>
          </cell>
        </row>
        <row r="4043">
          <cell r="H4043" t="str">
            <v/>
          </cell>
        </row>
        <row r="4044">
          <cell r="H4044" t="str">
            <v/>
          </cell>
        </row>
        <row r="4045">
          <cell r="H4045" t="str">
            <v/>
          </cell>
        </row>
        <row r="4046">
          <cell r="H4046" t="str">
            <v/>
          </cell>
        </row>
        <row r="4047">
          <cell r="H4047" t="str">
            <v/>
          </cell>
        </row>
        <row r="4048">
          <cell r="H4048" t="str">
            <v/>
          </cell>
        </row>
        <row r="4049">
          <cell r="H4049" t="str">
            <v/>
          </cell>
        </row>
        <row r="4050">
          <cell r="H4050" t="str">
            <v/>
          </cell>
        </row>
        <row r="4051">
          <cell r="H4051" t="str">
            <v/>
          </cell>
        </row>
        <row r="4052">
          <cell r="H4052" t="str">
            <v/>
          </cell>
        </row>
        <row r="4053">
          <cell r="H4053" t="str">
            <v/>
          </cell>
        </row>
        <row r="4054">
          <cell r="H4054" t="str">
            <v/>
          </cell>
        </row>
        <row r="4055">
          <cell r="H4055" t="str">
            <v/>
          </cell>
        </row>
        <row r="4056">
          <cell r="H4056" t="str">
            <v/>
          </cell>
        </row>
        <row r="4057">
          <cell r="H4057" t="str">
            <v/>
          </cell>
        </row>
        <row r="4058">
          <cell r="H4058" t="str">
            <v/>
          </cell>
        </row>
        <row r="4059">
          <cell r="H4059" t="str">
            <v/>
          </cell>
        </row>
        <row r="4060">
          <cell r="H4060" t="str">
            <v/>
          </cell>
        </row>
        <row r="4061">
          <cell r="H4061" t="str">
            <v/>
          </cell>
        </row>
        <row r="4062">
          <cell r="H4062" t="str">
            <v/>
          </cell>
        </row>
        <row r="4063">
          <cell r="H4063" t="str">
            <v/>
          </cell>
        </row>
        <row r="4064">
          <cell r="H4064" t="str">
            <v/>
          </cell>
        </row>
        <row r="4065">
          <cell r="H4065" t="str">
            <v/>
          </cell>
        </row>
        <row r="4066">
          <cell r="H4066" t="str">
            <v/>
          </cell>
        </row>
        <row r="4067">
          <cell r="H4067" t="str">
            <v/>
          </cell>
        </row>
        <row r="4068">
          <cell r="H4068" t="str">
            <v/>
          </cell>
        </row>
        <row r="4069">
          <cell r="H4069" t="str">
            <v/>
          </cell>
        </row>
        <row r="4070">
          <cell r="H4070" t="str">
            <v/>
          </cell>
        </row>
        <row r="4071">
          <cell r="H4071" t="str">
            <v/>
          </cell>
        </row>
        <row r="4072">
          <cell r="H4072" t="str">
            <v/>
          </cell>
        </row>
        <row r="4073">
          <cell r="H4073" t="str">
            <v/>
          </cell>
        </row>
        <row r="4074">
          <cell r="H4074" t="str">
            <v/>
          </cell>
        </row>
        <row r="4075">
          <cell r="H4075" t="str">
            <v/>
          </cell>
        </row>
        <row r="4076">
          <cell r="H4076" t="str">
            <v/>
          </cell>
        </row>
        <row r="4077">
          <cell r="H4077" t="str">
            <v/>
          </cell>
        </row>
        <row r="4078">
          <cell r="H4078" t="str">
            <v/>
          </cell>
        </row>
        <row r="4079">
          <cell r="H4079" t="str">
            <v/>
          </cell>
        </row>
        <row r="4080">
          <cell r="H4080" t="str">
            <v/>
          </cell>
        </row>
        <row r="4081">
          <cell r="H4081" t="str">
            <v/>
          </cell>
        </row>
        <row r="4082">
          <cell r="H4082" t="str">
            <v/>
          </cell>
        </row>
        <row r="4083">
          <cell r="H4083" t="str">
            <v/>
          </cell>
        </row>
        <row r="4084">
          <cell r="H4084" t="str">
            <v/>
          </cell>
        </row>
        <row r="4085">
          <cell r="H4085" t="str">
            <v/>
          </cell>
        </row>
        <row r="4086">
          <cell r="H4086" t="str">
            <v/>
          </cell>
        </row>
        <row r="4087">
          <cell r="H4087" t="str">
            <v/>
          </cell>
        </row>
        <row r="4088">
          <cell r="H4088" t="str">
            <v/>
          </cell>
        </row>
        <row r="4089">
          <cell r="H4089" t="str">
            <v/>
          </cell>
        </row>
        <row r="4090">
          <cell r="H4090" t="str">
            <v/>
          </cell>
        </row>
        <row r="4091">
          <cell r="H4091" t="str">
            <v/>
          </cell>
        </row>
        <row r="4092">
          <cell r="H4092" t="str">
            <v/>
          </cell>
        </row>
        <row r="4093">
          <cell r="H4093" t="str">
            <v/>
          </cell>
        </row>
        <row r="4094">
          <cell r="H4094" t="str">
            <v/>
          </cell>
        </row>
        <row r="4095">
          <cell r="H4095" t="str">
            <v/>
          </cell>
        </row>
        <row r="4096">
          <cell r="H4096" t="str">
            <v/>
          </cell>
        </row>
        <row r="4097">
          <cell r="H4097" t="str">
            <v/>
          </cell>
        </row>
        <row r="4098">
          <cell r="H4098" t="str">
            <v/>
          </cell>
        </row>
        <row r="4099">
          <cell r="H4099" t="str">
            <v/>
          </cell>
        </row>
        <row r="4100">
          <cell r="H4100" t="str">
            <v/>
          </cell>
        </row>
        <row r="4101">
          <cell r="H4101" t="str">
            <v/>
          </cell>
        </row>
        <row r="4102">
          <cell r="H4102" t="str">
            <v/>
          </cell>
        </row>
        <row r="4103">
          <cell r="H4103" t="str">
            <v/>
          </cell>
        </row>
        <row r="4104">
          <cell r="H4104" t="str">
            <v/>
          </cell>
        </row>
        <row r="4105">
          <cell r="H4105" t="str">
            <v/>
          </cell>
        </row>
        <row r="4106">
          <cell r="H4106" t="str">
            <v/>
          </cell>
        </row>
        <row r="4107">
          <cell r="H4107" t="str">
            <v/>
          </cell>
        </row>
        <row r="4108">
          <cell r="H4108" t="str">
            <v/>
          </cell>
        </row>
        <row r="4109">
          <cell r="H4109" t="str">
            <v/>
          </cell>
        </row>
        <row r="4110">
          <cell r="H4110" t="str">
            <v/>
          </cell>
        </row>
        <row r="4111">
          <cell r="H4111" t="str">
            <v/>
          </cell>
        </row>
        <row r="4112">
          <cell r="H4112" t="str">
            <v/>
          </cell>
        </row>
        <row r="4113">
          <cell r="H4113" t="str">
            <v/>
          </cell>
        </row>
        <row r="4114">
          <cell r="H4114" t="str">
            <v/>
          </cell>
        </row>
        <row r="4115">
          <cell r="H4115" t="str">
            <v/>
          </cell>
        </row>
        <row r="4116">
          <cell r="H4116" t="str">
            <v/>
          </cell>
        </row>
        <row r="4117">
          <cell r="H4117" t="str">
            <v/>
          </cell>
        </row>
        <row r="4118">
          <cell r="H4118" t="str">
            <v/>
          </cell>
        </row>
        <row r="4119">
          <cell r="H4119" t="str">
            <v/>
          </cell>
        </row>
        <row r="4120">
          <cell r="H4120" t="str">
            <v/>
          </cell>
        </row>
        <row r="4121">
          <cell r="H4121" t="str">
            <v/>
          </cell>
        </row>
        <row r="4122">
          <cell r="H4122" t="str">
            <v/>
          </cell>
        </row>
        <row r="4123">
          <cell r="H4123" t="str">
            <v/>
          </cell>
        </row>
        <row r="4124">
          <cell r="H4124" t="str">
            <v/>
          </cell>
        </row>
        <row r="4125">
          <cell r="H4125" t="str">
            <v/>
          </cell>
        </row>
        <row r="4126">
          <cell r="H4126" t="str">
            <v/>
          </cell>
        </row>
        <row r="4127">
          <cell r="H4127" t="str">
            <v/>
          </cell>
        </row>
        <row r="4128">
          <cell r="H4128" t="str">
            <v/>
          </cell>
        </row>
        <row r="4129">
          <cell r="H4129" t="str">
            <v/>
          </cell>
        </row>
        <row r="4130">
          <cell r="H4130" t="str">
            <v/>
          </cell>
        </row>
        <row r="4131">
          <cell r="H4131" t="str">
            <v/>
          </cell>
        </row>
        <row r="4132">
          <cell r="H4132" t="str">
            <v/>
          </cell>
        </row>
        <row r="4133">
          <cell r="H4133" t="str">
            <v/>
          </cell>
        </row>
        <row r="4134">
          <cell r="H4134" t="str">
            <v/>
          </cell>
        </row>
        <row r="4135">
          <cell r="H4135" t="str">
            <v/>
          </cell>
        </row>
        <row r="4136">
          <cell r="H4136" t="str">
            <v/>
          </cell>
        </row>
        <row r="4137">
          <cell r="H4137" t="str">
            <v/>
          </cell>
        </row>
        <row r="4138">
          <cell r="H4138" t="str">
            <v/>
          </cell>
        </row>
        <row r="4139">
          <cell r="H4139" t="str">
            <v/>
          </cell>
        </row>
        <row r="4140">
          <cell r="H4140" t="str">
            <v/>
          </cell>
        </row>
        <row r="4141">
          <cell r="H4141" t="str">
            <v/>
          </cell>
        </row>
        <row r="4142">
          <cell r="H4142" t="str">
            <v/>
          </cell>
        </row>
        <row r="4143">
          <cell r="H4143" t="str">
            <v/>
          </cell>
        </row>
        <row r="4144">
          <cell r="H4144" t="str">
            <v/>
          </cell>
        </row>
        <row r="4145">
          <cell r="H4145" t="str">
            <v/>
          </cell>
        </row>
        <row r="4146">
          <cell r="H4146" t="str">
            <v/>
          </cell>
        </row>
        <row r="4147">
          <cell r="H4147" t="str">
            <v/>
          </cell>
        </row>
        <row r="4148">
          <cell r="H4148" t="str">
            <v/>
          </cell>
        </row>
        <row r="4149">
          <cell r="H4149" t="str">
            <v/>
          </cell>
        </row>
        <row r="4150">
          <cell r="H4150" t="str">
            <v/>
          </cell>
        </row>
        <row r="4151">
          <cell r="H4151" t="str">
            <v/>
          </cell>
        </row>
        <row r="4152">
          <cell r="H4152" t="str">
            <v/>
          </cell>
        </row>
        <row r="4153">
          <cell r="H4153" t="str">
            <v/>
          </cell>
        </row>
        <row r="4154">
          <cell r="H4154" t="str">
            <v/>
          </cell>
        </row>
        <row r="4155">
          <cell r="H4155" t="str">
            <v/>
          </cell>
        </row>
        <row r="4156">
          <cell r="H4156" t="str">
            <v/>
          </cell>
        </row>
        <row r="4157">
          <cell r="H4157" t="str">
            <v/>
          </cell>
        </row>
        <row r="4158">
          <cell r="H4158" t="str">
            <v/>
          </cell>
        </row>
        <row r="4159">
          <cell r="H4159" t="str">
            <v/>
          </cell>
        </row>
        <row r="4160">
          <cell r="H4160" t="str">
            <v/>
          </cell>
        </row>
        <row r="4161">
          <cell r="H4161" t="str">
            <v/>
          </cell>
        </row>
        <row r="4162">
          <cell r="H4162" t="str">
            <v/>
          </cell>
        </row>
        <row r="4163">
          <cell r="H4163" t="str">
            <v/>
          </cell>
        </row>
        <row r="4164">
          <cell r="H4164" t="str">
            <v/>
          </cell>
        </row>
        <row r="4165">
          <cell r="H4165" t="str">
            <v/>
          </cell>
        </row>
        <row r="4166">
          <cell r="H4166" t="str">
            <v/>
          </cell>
        </row>
        <row r="4167">
          <cell r="H4167" t="str">
            <v/>
          </cell>
        </row>
        <row r="4168">
          <cell r="H4168" t="str">
            <v/>
          </cell>
        </row>
        <row r="4169">
          <cell r="H4169" t="str">
            <v/>
          </cell>
        </row>
        <row r="4170">
          <cell r="H4170" t="str">
            <v/>
          </cell>
        </row>
        <row r="4171">
          <cell r="H4171" t="str">
            <v/>
          </cell>
        </row>
        <row r="4172">
          <cell r="H4172" t="str">
            <v/>
          </cell>
        </row>
        <row r="4173">
          <cell r="H4173" t="str">
            <v/>
          </cell>
        </row>
        <row r="4174">
          <cell r="H4174" t="str">
            <v/>
          </cell>
        </row>
        <row r="4175">
          <cell r="H4175" t="str">
            <v/>
          </cell>
        </row>
        <row r="4176">
          <cell r="H4176" t="str">
            <v/>
          </cell>
        </row>
        <row r="4177">
          <cell r="H4177" t="str">
            <v/>
          </cell>
        </row>
        <row r="4178">
          <cell r="H4178" t="str">
            <v/>
          </cell>
        </row>
        <row r="4179">
          <cell r="H4179" t="str">
            <v/>
          </cell>
        </row>
        <row r="4180">
          <cell r="H4180" t="str">
            <v/>
          </cell>
        </row>
        <row r="4181">
          <cell r="H4181" t="str">
            <v/>
          </cell>
        </row>
        <row r="4182">
          <cell r="H4182" t="str">
            <v/>
          </cell>
        </row>
        <row r="4183">
          <cell r="H4183" t="str">
            <v/>
          </cell>
        </row>
        <row r="4184">
          <cell r="H4184" t="str">
            <v/>
          </cell>
        </row>
        <row r="4185">
          <cell r="H4185" t="str">
            <v/>
          </cell>
        </row>
        <row r="4186">
          <cell r="H4186" t="str">
            <v/>
          </cell>
        </row>
        <row r="4187">
          <cell r="H4187" t="str">
            <v/>
          </cell>
        </row>
        <row r="4188">
          <cell r="H4188" t="str">
            <v/>
          </cell>
        </row>
        <row r="4189">
          <cell r="H4189" t="str">
            <v/>
          </cell>
        </row>
        <row r="4190">
          <cell r="H4190" t="str">
            <v/>
          </cell>
        </row>
        <row r="4191">
          <cell r="H4191" t="str">
            <v/>
          </cell>
        </row>
        <row r="4192">
          <cell r="H4192" t="str">
            <v/>
          </cell>
        </row>
        <row r="4193">
          <cell r="H4193" t="str">
            <v/>
          </cell>
        </row>
        <row r="4194">
          <cell r="H4194" t="str">
            <v/>
          </cell>
        </row>
        <row r="4195">
          <cell r="H4195" t="str">
            <v/>
          </cell>
        </row>
        <row r="4196">
          <cell r="H4196" t="str">
            <v/>
          </cell>
        </row>
        <row r="4197">
          <cell r="H4197" t="str">
            <v/>
          </cell>
        </row>
        <row r="4198">
          <cell r="H4198" t="str">
            <v/>
          </cell>
        </row>
        <row r="4199">
          <cell r="H4199" t="str">
            <v/>
          </cell>
        </row>
        <row r="4200">
          <cell r="H4200" t="str">
            <v/>
          </cell>
        </row>
        <row r="4201">
          <cell r="H4201" t="str">
            <v/>
          </cell>
        </row>
        <row r="4202">
          <cell r="H4202" t="str">
            <v/>
          </cell>
        </row>
        <row r="4203">
          <cell r="H4203" t="str">
            <v/>
          </cell>
        </row>
        <row r="4204">
          <cell r="H4204" t="str">
            <v/>
          </cell>
        </row>
        <row r="4205">
          <cell r="H4205" t="str">
            <v/>
          </cell>
        </row>
        <row r="4206">
          <cell r="H4206" t="str">
            <v/>
          </cell>
        </row>
        <row r="4207">
          <cell r="H4207" t="str">
            <v/>
          </cell>
        </row>
        <row r="4208">
          <cell r="H4208" t="str">
            <v/>
          </cell>
        </row>
        <row r="4209">
          <cell r="H4209" t="str">
            <v/>
          </cell>
        </row>
        <row r="4210">
          <cell r="H4210" t="str">
            <v/>
          </cell>
        </row>
        <row r="4211">
          <cell r="H4211" t="str">
            <v/>
          </cell>
        </row>
        <row r="4212">
          <cell r="H4212" t="str">
            <v/>
          </cell>
        </row>
        <row r="4213">
          <cell r="H4213" t="str">
            <v/>
          </cell>
        </row>
        <row r="4214">
          <cell r="H4214" t="str">
            <v/>
          </cell>
        </row>
        <row r="4215">
          <cell r="H4215" t="str">
            <v/>
          </cell>
        </row>
        <row r="4216">
          <cell r="H4216" t="str">
            <v/>
          </cell>
        </row>
        <row r="4217">
          <cell r="H4217" t="str">
            <v/>
          </cell>
        </row>
        <row r="4218">
          <cell r="H4218" t="str">
            <v/>
          </cell>
        </row>
        <row r="4219">
          <cell r="H4219" t="str">
            <v/>
          </cell>
        </row>
        <row r="4220">
          <cell r="H4220" t="str">
            <v/>
          </cell>
        </row>
        <row r="4221">
          <cell r="H4221" t="str">
            <v/>
          </cell>
        </row>
        <row r="4222">
          <cell r="H4222" t="str">
            <v/>
          </cell>
        </row>
        <row r="4223">
          <cell r="H4223" t="str">
            <v/>
          </cell>
        </row>
        <row r="4224">
          <cell r="H4224" t="str">
            <v/>
          </cell>
        </row>
        <row r="4225">
          <cell r="H4225" t="str">
            <v/>
          </cell>
        </row>
        <row r="4226">
          <cell r="H4226" t="str">
            <v/>
          </cell>
        </row>
        <row r="4227">
          <cell r="H4227" t="str">
            <v/>
          </cell>
        </row>
        <row r="4228">
          <cell r="H4228" t="str">
            <v/>
          </cell>
        </row>
        <row r="4229">
          <cell r="H4229" t="str">
            <v/>
          </cell>
        </row>
        <row r="4230">
          <cell r="H4230" t="str">
            <v/>
          </cell>
        </row>
        <row r="4231">
          <cell r="H4231" t="str">
            <v/>
          </cell>
        </row>
        <row r="4232">
          <cell r="H4232" t="str">
            <v/>
          </cell>
        </row>
        <row r="4233">
          <cell r="H4233" t="str">
            <v/>
          </cell>
        </row>
        <row r="4234">
          <cell r="H4234" t="str">
            <v/>
          </cell>
        </row>
        <row r="4235">
          <cell r="H4235" t="str">
            <v/>
          </cell>
        </row>
        <row r="4236">
          <cell r="H4236" t="str">
            <v/>
          </cell>
        </row>
        <row r="4237">
          <cell r="H4237" t="str">
            <v/>
          </cell>
        </row>
        <row r="4238">
          <cell r="H4238" t="str">
            <v/>
          </cell>
        </row>
        <row r="4239">
          <cell r="H4239" t="str">
            <v/>
          </cell>
        </row>
        <row r="4240">
          <cell r="H4240" t="str">
            <v/>
          </cell>
        </row>
        <row r="4241">
          <cell r="H4241" t="str">
            <v/>
          </cell>
        </row>
        <row r="4242">
          <cell r="H4242" t="str">
            <v/>
          </cell>
        </row>
        <row r="4243">
          <cell r="H4243" t="str">
            <v/>
          </cell>
        </row>
        <row r="4244">
          <cell r="H4244" t="str">
            <v/>
          </cell>
        </row>
        <row r="4245">
          <cell r="H4245" t="str">
            <v/>
          </cell>
        </row>
        <row r="4246">
          <cell r="H4246" t="str">
            <v/>
          </cell>
        </row>
        <row r="4247">
          <cell r="H4247" t="str">
            <v/>
          </cell>
        </row>
        <row r="4248">
          <cell r="H4248" t="str">
            <v/>
          </cell>
        </row>
        <row r="4249">
          <cell r="H4249" t="str">
            <v/>
          </cell>
        </row>
        <row r="4250">
          <cell r="H4250" t="str">
            <v/>
          </cell>
        </row>
        <row r="4251">
          <cell r="H4251" t="str">
            <v/>
          </cell>
        </row>
        <row r="4252">
          <cell r="H4252" t="str">
            <v/>
          </cell>
        </row>
        <row r="4253">
          <cell r="H4253" t="str">
            <v/>
          </cell>
        </row>
        <row r="4254">
          <cell r="H4254" t="str">
            <v/>
          </cell>
        </row>
        <row r="4255">
          <cell r="H4255" t="str">
            <v/>
          </cell>
        </row>
        <row r="4256">
          <cell r="H4256" t="str">
            <v/>
          </cell>
        </row>
        <row r="4257">
          <cell r="H4257" t="str">
            <v/>
          </cell>
        </row>
        <row r="4258">
          <cell r="H4258" t="str">
            <v/>
          </cell>
        </row>
        <row r="4259">
          <cell r="H4259" t="str">
            <v/>
          </cell>
        </row>
        <row r="4260">
          <cell r="H4260" t="str">
            <v/>
          </cell>
        </row>
        <row r="4261">
          <cell r="H4261" t="str">
            <v/>
          </cell>
        </row>
        <row r="4262">
          <cell r="H4262" t="str">
            <v/>
          </cell>
        </row>
        <row r="4263">
          <cell r="H4263" t="str">
            <v/>
          </cell>
        </row>
        <row r="4264">
          <cell r="H4264" t="str">
            <v/>
          </cell>
        </row>
        <row r="4265">
          <cell r="H4265" t="str">
            <v/>
          </cell>
        </row>
        <row r="4266">
          <cell r="H4266" t="str">
            <v/>
          </cell>
        </row>
        <row r="4267">
          <cell r="H4267" t="str">
            <v/>
          </cell>
        </row>
        <row r="4268">
          <cell r="H4268" t="str">
            <v/>
          </cell>
        </row>
        <row r="4269">
          <cell r="H4269" t="str">
            <v/>
          </cell>
        </row>
        <row r="4270">
          <cell r="H4270" t="str">
            <v/>
          </cell>
        </row>
        <row r="4271">
          <cell r="H4271" t="str">
            <v/>
          </cell>
        </row>
        <row r="4272">
          <cell r="H4272" t="str">
            <v/>
          </cell>
        </row>
        <row r="4273">
          <cell r="H4273" t="str">
            <v/>
          </cell>
        </row>
        <row r="4274">
          <cell r="H4274" t="str">
            <v/>
          </cell>
        </row>
        <row r="4275">
          <cell r="H4275" t="str">
            <v/>
          </cell>
        </row>
        <row r="4276">
          <cell r="H4276" t="str">
            <v/>
          </cell>
        </row>
        <row r="4277">
          <cell r="H4277" t="str">
            <v/>
          </cell>
        </row>
        <row r="4278">
          <cell r="H4278" t="str">
            <v/>
          </cell>
        </row>
        <row r="4279">
          <cell r="H4279" t="str">
            <v/>
          </cell>
        </row>
        <row r="4280">
          <cell r="H4280" t="str">
            <v/>
          </cell>
        </row>
        <row r="4281">
          <cell r="H4281" t="str">
            <v/>
          </cell>
        </row>
        <row r="4282">
          <cell r="H4282" t="str">
            <v/>
          </cell>
        </row>
        <row r="4283">
          <cell r="H4283" t="str">
            <v/>
          </cell>
        </row>
        <row r="4284">
          <cell r="H4284" t="str">
            <v/>
          </cell>
        </row>
        <row r="4285">
          <cell r="H4285" t="str">
            <v/>
          </cell>
        </row>
        <row r="4286">
          <cell r="H4286" t="str">
            <v/>
          </cell>
        </row>
        <row r="4287">
          <cell r="H4287" t="str">
            <v/>
          </cell>
        </row>
        <row r="4288">
          <cell r="H4288" t="str">
            <v/>
          </cell>
        </row>
        <row r="4289">
          <cell r="H4289" t="str">
            <v/>
          </cell>
        </row>
        <row r="4290">
          <cell r="H4290" t="str">
            <v/>
          </cell>
        </row>
        <row r="4291">
          <cell r="H4291" t="str">
            <v/>
          </cell>
        </row>
        <row r="4292">
          <cell r="H4292" t="str">
            <v/>
          </cell>
        </row>
        <row r="4293">
          <cell r="H4293" t="str">
            <v/>
          </cell>
        </row>
        <row r="4294">
          <cell r="H4294" t="str">
            <v/>
          </cell>
        </row>
        <row r="4295">
          <cell r="H4295" t="str">
            <v/>
          </cell>
        </row>
        <row r="4296">
          <cell r="H4296" t="str">
            <v/>
          </cell>
        </row>
        <row r="4297">
          <cell r="H4297" t="str">
            <v/>
          </cell>
        </row>
        <row r="4298">
          <cell r="H4298" t="str">
            <v/>
          </cell>
        </row>
        <row r="4299">
          <cell r="H4299" t="str">
            <v/>
          </cell>
        </row>
        <row r="4300">
          <cell r="H4300" t="str">
            <v/>
          </cell>
        </row>
        <row r="4301">
          <cell r="H4301" t="str">
            <v/>
          </cell>
        </row>
        <row r="4302">
          <cell r="H4302" t="str">
            <v/>
          </cell>
        </row>
        <row r="4303">
          <cell r="H4303" t="str">
            <v/>
          </cell>
        </row>
        <row r="4304">
          <cell r="H4304" t="str">
            <v/>
          </cell>
        </row>
        <row r="4305">
          <cell r="H4305" t="str">
            <v/>
          </cell>
        </row>
        <row r="4306">
          <cell r="H4306" t="str">
            <v/>
          </cell>
        </row>
        <row r="4307">
          <cell r="H4307" t="str">
            <v/>
          </cell>
        </row>
        <row r="4308">
          <cell r="H4308" t="str">
            <v/>
          </cell>
        </row>
        <row r="4309">
          <cell r="H4309" t="str">
            <v/>
          </cell>
        </row>
        <row r="4310">
          <cell r="H4310" t="str">
            <v/>
          </cell>
        </row>
        <row r="4311">
          <cell r="H4311" t="str">
            <v/>
          </cell>
        </row>
        <row r="4312">
          <cell r="H4312" t="str">
            <v/>
          </cell>
        </row>
        <row r="4313">
          <cell r="H4313" t="str">
            <v/>
          </cell>
        </row>
        <row r="4314">
          <cell r="H4314" t="str">
            <v/>
          </cell>
        </row>
        <row r="4315">
          <cell r="H4315" t="str">
            <v/>
          </cell>
        </row>
        <row r="4316">
          <cell r="H4316" t="str">
            <v/>
          </cell>
        </row>
        <row r="4317">
          <cell r="H4317" t="str">
            <v/>
          </cell>
        </row>
        <row r="4318">
          <cell r="H4318" t="str">
            <v/>
          </cell>
        </row>
        <row r="4319">
          <cell r="H4319" t="str">
            <v/>
          </cell>
        </row>
        <row r="4320">
          <cell r="H4320" t="str">
            <v/>
          </cell>
        </row>
        <row r="4321">
          <cell r="H4321" t="str">
            <v/>
          </cell>
        </row>
        <row r="4322">
          <cell r="H4322" t="str">
            <v/>
          </cell>
        </row>
        <row r="4323">
          <cell r="H4323" t="str">
            <v/>
          </cell>
        </row>
        <row r="4324">
          <cell r="H4324" t="str">
            <v/>
          </cell>
        </row>
        <row r="4325">
          <cell r="H4325" t="str">
            <v/>
          </cell>
        </row>
        <row r="4326">
          <cell r="H4326" t="str">
            <v/>
          </cell>
        </row>
        <row r="4327">
          <cell r="H4327" t="str">
            <v/>
          </cell>
        </row>
        <row r="4328">
          <cell r="H4328" t="str">
            <v/>
          </cell>
        </row>
        <row r="4329">
          <cell r="H4329" t="str">
            <v/>
          </cell>
        </row>
        <row r="4330">
          <cell r="H4330" t="str">
            <v/>
          </cell>
        </row>
        <row r="4331">
          <cell r="H4331" t="str">
            <v/>
          </cell>
        </row>
        <row r="4332">
          <cell r="H4332" t="str">
            <v/>
          </cell>
        </row>
        <row r="4333">
          <cell r="H4333" t="str">
            <v/>
          </cell>
        </row>
        <row r="4334">
          <cell r="H4334" t="str">
            <v/>
          </cell>
        </row>
        <row r="4335">
          <cell r="H4335" t="str">
            <v/>
          </cell>
        </row>
        <row r="4336">
          <cell r="H4336" t="str">
            <v/>
          </cell>
        </row>
        <row r="4337">
          <cell r="H4337" t="str">
            <v/>
          </cell>
        </row>
        <row r="4338">
          <cell r="H4338" t="str">
            <v/>
          </cell>
        </row>
        <row r="4339">
          <cell r="H4339" t="str">
            <v/>
          </cell>
        </row>
        <row r="4340">
          <cell r="H4340" t="str">
            <v/>
          </cell>
        </row>
        <row r="4341">
          <cell r="H4341" t="str">
            <v/>
          </cell>
        </row>
        <row r="4342">
          <cell r="H4342" t="str">
            <v/>
          </cell>
        </row>
        <row r="4343">
          <cell r="H4343" t="str">
            <v/>
          </cell>
        </row>
        <row r="4344">
          <cell r="H4344" t="str">
            <v/>
          </cell>
        </row>
        <row r="4345">
          <cell r="H4345" t="str">
            <v/>
          </cell>
        </row>
        <row r="4346">
          <cell r="H4346" t="str">
            <v/>
          </cell>
        </row>
        <row r="4347">
          <cell r="H4347" t="str">
            <v/>
          </cell>
        </row>
        <row r="4348">
          <cell r="H4348" t="str">
            <v/>
          </cell>
        </row>
        <row r="4349">
          <cell r="H4349" t="str">
            <v/>
          </cell>
        </row>
        <row r="4350">
          <cell r="H4350" t="str">
            <v/>
          </cell>
        </row>
        <row r="4351">
          <cell r="H4351" t="str">
            <v/>
          </cell>
        </row>
        <row r="4352">
          <cell r="H4352" t="str">
            <v/>
          </cell>
        </row>
        <row r="4353">
          <cell r="H4353" t="str">
            <v/>
          </cell>
        </row>
        <row r="4354">
          <cell r="H4354" t="str">
            <v/>
          </cell>
        </row>
        <row r="4355">
          <cell r="H4355" t="str">
            <v/>
          </cell>
        </row>
        <row r="4356">
          <cell r="H4356" t="str">
            <v/>
          </cell>
        </row>
        <row r="4357">
          <cell r="H4357" t="str">
            <v/>
          </cell>
        </row>
        <row r="4358">
          <cell r="H4358" t="str">
            <v/>
          </cell>
        </row>
        <row r="4359">
          <cell r="H4359" t="str">
            <v/>
          </cell>
        </row>
        <row r="4360">
          <cell r="H4360" t="str">
            <v/>
          </cell>
        </row>
        <row r="4361">
          <cell r="H4361" t="str">
            <v/>
          </cell>
        </row>
        <row r="4362">
          <cell r="H4362" t="str">
            <v/>
          </cell>
        </row>
        <row r="4363">
          <cell r="H4363" t="str">
            <v/>
          </cell>
        </row>
        <row r="4364">
          <cell r="H4364" t="str">
            <v/>
          </cell>
        </row>
        <row r="4365">
          <cell r="H4365" t="str">
            <v/>
          </cell>
        </row>
        <row r="4366">
          <cell r="H4366" t="str">
            <v/>
          </cell>
        </row>
        <row r="4367">
          <cell r="H4367" t="str">
            <v/>
          </cell>
        </row>
        <row r="4368">
          <cell r="H4368" t="str">
            <v/>
          </cell>
        </row>
        <row r="4369">
          <cell r="H4369" t="str">
            <v/>
          </cell>
        </row>
        <row r="4370">
          <cell r="H4370" t="str">
            <v/>
          </cell>
        </row>
        <row r="4371">
          <cell r="H4371" t="str">
            <v/>
          </cell>
        </row>
        <row r="4372">
          <cell r="H4372" t="str">
            <v/>
          </cell>
        </row>
        <row r="4373">
          <cell r="H4373" t="str">
            <v/>
          </cell>
        </row>
        <row r="4374">
          <cell r="H4374" t="str">
            <v/>
          </cell>
        </row>
        <row r="4375">
          <cell r="H4375" t="str">
            <v/>
          </cell>
        </row>
        <row r="4376">
          <cell r="H4376" t="str">
            <v/>
          </cell>
        </row>
        <row r="4377">
          <cell r="H4377" t="str">
            <v/>
          </cell>
        </row>
        <row r="4378">
          <cell r="H4378" t="str">
            <v/>
          </cell>
        </row>
        <row r="4379">
          <cell r="H4379" t="str">
            <v/>
          </cell>
        </row>
        <row r="4380">
          <cell r="H4380" t="str">
            <v/>
          </cell>
        </row>
        <row r="4381">
          <cell r="H4381" t="str">
            <v/>
          </cell>
        </row>
        <row r="4382">
          <cell r="H4382" t="str">
            <v/>
          </cell>
        </row>
        <row r="4383">
          <cell r="H4383" t="str">
            <v/>
          </cell>
        </row>
        <row r="4384">
          <cell r="H4384" t="str">
            <v/>
          </cell>
        </row>
        <row r="4385">
          <cell r="H4385" t="str">
            <v/>
          </cell>
        </row>
        <row r="4386">
          <cell r="H4386" t="str">
            <v/>
          </cell>
        </row>
        <row r="4387">
          <cell r="H4387" t="str">
            <v/>
          </cell>
        </row>
        <row r="4388">
          <cell r="H4388" t="str">
            <v/>
          </cell>
        </row>
        <row r="4389">
          <cell r="H4389" t="str">
            <v/>
          </cell>
        </row>
        <row r="4390">
          <cell r="H4390" t="str">
            <v/>
          </cell>
        </row>
        <row r="4391">
          <cell r="H4391" t="str">
            <v/>
          </cell>
        </row>
        <row r="4392">
          <cell r="H4392" t="str">
            <v/>
          </cell>
        </row>
        <row r="4393">
          <cell r="H4393" t="str">
            <v/>
          </cell>
        </row>
        <row r="4394">
          <cell r="H4394" t="str">
            <v/>
          </cell>
        </row>
        <row r="4395">
          <cell r="H4395" t="str">
            <v/>
          </cell>
        </row>
        <row r="4396">
          <cell r="H4396" t="str">
            <v/>
          </cell>
        </row>
        <row r="4397">
          <cell r="H4397" t="str">
            <v/>
          </cell>
        </row>
        <row r="4398">
          <cell r="H4398" t="str">
            <v/>
          </cell>
        </row>
        <row r="4399">
          <cell r="H4399" t="str">
            <v/>
          </cell>
        </row>
        <row r="4400">
          <cell r="H4400" t="str">
            <v/>
          </cell>
        </row>
        <row r="4401">
          <cell r="H4401" t="str">
            <v/>
          </cell>
        </row>
        <row r="4402">
          <cell r="H4402" t="str">
            <v/>
          </cell>
        </row>
        <row r="4403">
          <cell r="H4403" t="str">
            <v/>
          </cell>
        </row>
        <row r="4404">
          <cell r="H4404" t="str">
            <v/>
          </cell>
        </row>
        <row r="4405">
          <cell r="H4405" t="str">
            <v/>
          </cell>
        </row>
        <row r="4406">
          <cell r="H4406" t="str">
            <v/>
          </cell>
        </row>
        <row r="4407">
          <cell r="H4407" t="str">
            <v/>
          </cell>
        </row>
        <row r="4408">
          <cell r="H4408" t="str">
            <v/>
          </cell>
        </row>
        <row r="4409">
          <cell r="H4409" t="str">
            <v/>
          </cell>
        </row>
        <row r="4410">
          <cell r="H4410" t="str">
            <v/>
          </cell>
        </row>
        <row r="4411">
          <cell r="H4411" t="str">
            <v/>
          </cell>
        </row>
        <row r="4412">
          <cell r="H4412" t="str">
            <v/>
          </cell>
        </row>
        <row r="4413">
          <cell r="H4413" t="str">
            <v/>
          </cell>
        </row>
        <row r="4414">
          <cell r="H4414" t="str">
            <v/>
          </cell>
        </row>
        <row r="4415">
          <cell r="H4415" t="str">
            <v/>
          </cell>
        </row>
        <row r="4416">
          <cell r="H4416" t="str">
            <v/>
          </cell>
        </row>
        <row r="4417">
          <cell r="H4417" t="str">
            <v/>
          </cell>
        </row>
        <row r="4418">
          <cell r="H4418" t="str">
            <v/>
          </cell>
        </row>
        <row r="4419">
          <cell r="H4419" t="str">
            <v/>
          </cell>
        </row>
        <row r="4420">
          <cell r="H4420" t="str">
            <v/>
          </cell>
        </row>
        <row r="4421">
          <cell r="H4421" t="str">
            <v/>
          </cell>
        </row>
        <row r="4422">
          <cell r="H4422" t="str">
            <v/>
          </cell>
        </row>
        <row r="4423">
          <cell r="H4423" t="str">
            <v/>
          </cell>
        </row>
        <row r="4424">
          <cell r="H4424" t="str">
            <v/>
          </cell>
        </row>
        <row r="4425">
          <cell r="H4425" t="str">
            <v/>
          </cell>
        </row>
        <row r="4426">
          <cell r="H4426" t="str">
            <v/>
          </cell>
        </row>
        <row r="4427">
          <cell r="H4427" t="str">
            <v/>
          </cell>
        </row>
        <row r="4428">
          <cell r="H4428" t="str">
            <v/>
          </cell>
        </row>
        <row r="4429">
          <cell r="H4429" t="str">
            <v/>
          </cell>
        </row>
        <row r="4430">
          <cell r="H4430" t="str">
            <v/>
          </cell>
        </row>
        <row r="4431">
          <cell r="H4431" t="str">
            <v/>
          </cell>
        </row>
        <row r="4432">
          <cell r="H4432" t="str">
            <v/>
          </cell>
        </row>
        <row r="4433">
          <cell r="H4433" t="str">
            <v/>
          </cell>
        </row>
        <row r="4434">
          <cell r="H4434" t="str">
            <v/>
          </cell>
        </row>
        <row r="4435">
          <cell r="H4435" t="str">
            <v/>
          </cell>
        </row>
        <row r="4436">
          <cell r="H4436" t="str">
            <v/>
          </cell>
        </row>
        <row r="4437">
          <cell r="H4437" t="str">
            <v/>
          </cell>
        </row>
        <row r="4438">
          <cell r="H4438" t="str">
            <v/>
          </cell>
        </row>
        <row r="4439">
          <cell r="H4439" t="str">
            <v/>
          </cell>
        </row>
        <row r="4440">
          <cell r="H4440" t="str">
            <v/>
          </cell>
        </row>
        <row r="4441">
          <cell r="H4441" t="str">
            <v/>
          </cell>
        </row>
        <row r="4442">
          <cell r="H4442" t="str">
            <v/>
          </cell>
        </row>
        <row r="4443">
          <cell r="H4443" t="str">
            <v/>
          </cell>
        </row>
        <row r="4444">
          <cell r="H4444" t="str">
            <v/>
          </cell>
        </row>
        <row r="4445">
          <cell r="H4445" t="str">
            <v/>
          </cell>
        </row>
        <row r="4446">
          <cell r="H4446" t="str">
            <v/>
          </cell>
        </row>
        <row r="4447">
          <cell r="H4447" t="str">
            <v/>
          </cell>
        </row>
        <row r="4448">
          <cell r="H4448" t="str">
            <v/>
          </cell>
        </row>
        <row r="4449">
          <cell r="H4449" t="str">
            <v/>
          </cell>
        </row>
        <row r="4450">
          <cell r="H4450" t="str">
            <v/>
          </cell>
        </row>
        <row r="4451">
          <cell r="H4451" t="str">
            <v/>
          </cell>
        </row>
        <row r="4452">
          <cell r="H4452" t="str">
            <v/>
          </cell>
        </row>
        <row r="4453">
          <cell r="H4453" t="str">
            <v/>
          </cell>
        </row>
        <row r="4454">
          <cell r="H4454" t="str">
            <v/>
          </cell>
        </row>
        <row r="4455">
          <cell r="H4455" t="str">
            <v/>
          </cell>
        </row>
        <row r="4456">
          <cell r="H4456" t="str">
            <v/>
          </cell>
        </row>
        <row r="4457">
          <cell r="H4457" t="str">
            <v/>
          </cell>
        </row>
        <row r="4458">
          <cell r="H4458" t="str">
            <v/>
          </cell>
        </row>
        <row r="4459">
          <cell r="H4459" t="str">
            <v/>
          </cell>
        </row>
        <row r="4460">
          <cell r="H4460" t="str">
            <v/>
          </cell>
        </row>
        <row r="4461">
          <cell r="H4461" t="str">
            <v/>
          </cell>
        </row>
        <row r="4462">
          <cell r="H4462" t="str">
            <v/>
          </cell>
        </row>
        <row r="4463">
          <cell r="H4463" t="str">
            <v/>
          </cell>
        </row>
        <row r="4464">
          <cell r="H4464" t="str">
            <v/>
          </cell>
        </row>
        <row r="4465">
          <cell r="H4465" t="str">
            <v/>
          </cell>
        </row>
        <row r="4466">
          <cell r="H4466" t="str">
            <v/>
          </cell>
        </row>
        <row r="4467">
          <cell r="H4467" t="str">
            <v/>
          </cell>
        </row>
        <row r="4468">
          <cell r="H4468" t="str">
            <v/>
          </cell>
        </row>
        <row r="4469">
          <cell r="H4469" t="str">
            <v/>
          </cell>
        </row>
        <row r="4470">
          <cell r="H4470" t="str">
            <v/>
          </cell>
        </row>
        <row r="4471">
          <cell r="H4471" t="str">
            <v/>
          </cell>
        </row>
        <row r="4472">
          <cell r="H4472" t="str">
            <v/>
          </cell>
        </row>
        <row r="4473">
          <cell r="H4473" t="str">
            <v/>
          </cell>
        </row>
        <row r="4474">
          <cell r="H4474" t="str">
            <v/>
          </cell>
        </row>
        <row r="4475">
          <cell r="H4475" t="str">
            <v/>
          </cell>
        </row>
        <row r="4476">
          <cell r="H4476" t="str">
            <v/>
          </cell>
        </row>
        <row r="4477">
          <cell r="H4477" t="str">
            <v/>
          </cell>
        </row>
        <row r="4478">
          <cell r="H4478" t="str">
            <v/>
          </cell>
        </row>
        <row r="4479">
          <cell r="H4479" t="str">
            <v/>
          </cell>
        </row>
        <row r="4480">
          <cell r="H4480" t="str">
            <v/>
          </cell>
        </row>
        <row r="4481">
          <cell r="H4481" t="str">
            <v/>
          </cell>
        </row>
        <row r="4482">
          <cell r="H4482" t="str">
            <v/>
          </cell>
        </row>
        <row r="4483">
          <cell r="H4483" t="str">
            <v/>
          </cell>
        </row>
        <row r="4484">
          <cell r="H4484" t="str">
            <v/>
          </cell>
        </row>
        <row r="4485">
          <cell r="H4485" t="str">
            <v/>
          </cell>
        </row>
        <row r="4486">
          <cell r="H4486" t="str">
            <v/>
          </cell>
        </row>
        <row r="4487">
          <cell r="H4487" t="str">
            <v/>
          </cell>
        </row>
        <row r="4488">
          <cell r="H4488" t="str">
            <v/>
          </cell>
        </row>
        <row r="4489">
          <cell r="H4489" t="str">
            <v/>
          </cell>
        </row>
        <row r="4490">
          <cell r="H4490" t="str">
            <v/>
          </cell>
        </row>
        <row r="4491">
          <cell r="H4491" t="str">
            <v/>
          </cell>
        </row>
        <row r="4492">
          <cell r="H4492" t="str">
            <v/>
          </cell>
        </row>
        <row r="4493">
          <cell r="H4493" t="str">
            <v/>
          </cell>
        </row>
        <row r="4494">
          <cell r="H4494" t="str">
            <v/>
          </cell>
        </row>
        <row r="4495">
          <cell r="H4495" t="str">
            <v/>
          </cell>
        </row>
        <row r="4496">
          <cell r="H4496" t="str">
            <v/>
          </cell>
        </row>
        <row r="4497">
          <cell r="H4497" t="str">
            <v/>
          </cell>
        </row>
        <row r="4498">
          <cell r="H4498" t="str">
            <v/>
          </cell>
        </row>
        <row r="4499">
          <cell r="H4499" t="str">
            <v/>
          </cell>
        </row>
        <row r="4500">
          <cell r="H4500" t="str">
            <v/>
          </cell>
        </row>
        <row r="4501">
          <cell r="H4501" t="str">
            <v/>
          </cell>
        </row>
        <row r="4502">
          <cell r="H4502" t="str">
            <v/>
          </cell>
        </row>
        <row r="4503">
          <cell r="H4503" t="str">
            <v/>
          </cell>
        </row>
        <row r="4504">
          <cell r="H4504" t="str">
            <v/>
          </cell>
        </row>
        <row r="4505">
          <cell r="H4505" t="str">
            <v/>
          </cell>
        </row>
        <row r="4506">
          <cell r="H4506" t="str">
            <v/>
          </cell>
        </row>
        <row r="4507">
          <cell r="H4507" t="str">
            <v/>
          </cell>
        </row>
        <row r="4508">
          <cell r="H4508" t="str">
            <v/>
          </cell>
        </row>
        <row r="4509">
          <cell r="H4509" t="str">
            <v/>
          </cell>
        </row>
        <row r="4510">
          <cell r="H4510" t="str">
            <v/>
          </cell>
        </row>
        <row r="4511">
          <cell r="H4511" t="str">
            <v/>
          </cell>
        </row>
        <row r="4512">
          <cell r="H4512" t="str">
            <v/>
          </cell>
        </row>
        <row r="4513">
          <cell r="H4513" t="str">
            <v/>
          </cell>
        </row>
        <row r="4514">
          <cell r="H4514" t="str">
            <v/>
          </cell>
        </row>
        <row r="4515">
          <cell r="H4515" t="str">
            <v/>
          </cell>
        </row>
        <row r="4516">
          <cell r="H4516" t="str">
            <v/>
          </cell>
        </row>
        <row r="4517">
          <cell r="H4517" t="str">
            <v/>
          </cell>
        </row>
        <row r="4518">
          <cell r="H4518" t="str">
            <v/>
          </cell>
        </row>
        <row r="4519">
          <cell r="H4519" t="str">
            <v/>
          </cell>
        </row>
        <row r="4520">
          <cell r="H4520" t="str">
            <v/>
          </cell>
        </row>
        <row r="4521">
          <cell r="H4521" t="str">
            <v/>
          </cell>
        </row>
        <row r="4522">
          <cell r="H4522" t="str">
            <v/>
          </cell>
        </row>
        <row r="4523">
          <cell r="H4523" t="str">
            <v/>
          </cell>
        </row>
        <row r="4524">
          <cell r="H4524" t="str">
            <v/>
          </cell>
        </row>
        <row r="4525">
          <cell r="H4525" t="str">
            <v/>
          </cell>
        </row>
        <row r="4526">
          <cell r="H4526" t="str">
            <v/>
          </cell>
        </row>
        <row r="4527">
          <cell r="H4527" t="str">
            <v/>
          </cell>
        </row>
        <row r="4528">
          <cell r="H4528" t="str">
            <v/>
          </cell>
        </row>
        <row r="4529">
          <cell r="H4529" t="str">
            <v/>
          </cell>
        </row>
        <row r="4530">
          <cell r="H4530" t="str">
            <v/>
          </cell>
        </row>
        <row r="4531">
          <cell r="H4531" t="str">
            <v/>
          </cell>
        </row>
        <row r="4532">
          <cell r="H4532" t="str">
            <v/>
          </cell>
        </row>
        <row r="4533">
          <cell r="H4533" t="str">
            <v/>
          </cell>
        </row>
        <row r="4534">
          <cell r="H4534" t="str">
            <v/>
          </cell>
        </row>
        <row r="4535">
          <cell r="H4535" t="str">
            <v/>
          </cell>
        </row>
        <row r="4536">
          <cell r="H4536" t="str">
            <v/>
          </cell>
        </row>
        <row r="4537">
          <cell r="H4537" t="str">
            <v/>
          </cell>
        </row>
        <row r="4538">
          <cell r="H4538" t="str">
            <v/>
          </cell>
        </row>
        <row r="4539">
          <cell r="H4539" t="str">
            <v/>
          </cell>
        </row>
        <row r="4540">
          <cell r="H4540" t="str">
            <v/>
          </cell>
        </row>
        <row r="4541">
          <cell r="H4541" t="str">
            <v/>
          </cell>
        </row>
        <row r="4542">
          <cell r="H4542" t="str">
            <v/>
          </cell>
        </row>
        <row r="4543">
          <cell r="H4543" t="str">
            <v/>
          </cell>
        </row>
        <row r="4544">
          <cell r="H4544" t="str">
            <v/>
          </cell>
        </row>
        <row r="4545">
          <cell r="H4545" t="str">
            <v/>
          </cell>
        </row>
        <row r="4546">
          <cell r="H4546" t="str">
            <v/>
          </cell>
        </row>
        <row r="4547">
          <cell r="H4547" t="str">
            <v/>
          </cell>
        </row>
        <row r="4548">
          <cell r="H4548" t="str">
            <v/>
          </cell>
        </row>
        <row r="4549">
          <cell r="H4549" t="str">
            <v/>
          </cell>
        </row>
        <row r="4550">
          <cell r="H4550" t="str">
            <v/>
          </cell>
        </row>
        <row r="4551">
          <cell r="H4551" t="str">
            <v/>
          </cell>
        </row>
        <row r="4552">
          <cell r="H4552" t="str">
            <v/>
          </cell>
        </row>
        <row r="4553">
          <cell r="H4553" t="str">
            <v/>
          </cell>
        </row>
        <row r="4554">
          <cell r="H4554" t="str">
            <v/>
          </cell>
        </row>
        <row r="4555">
          <cell r="H4555" t="str">
            <v/>
          </cell>
        </row>
        <row r="4556">
          <cell r="H4556" t="str">
            <v/>
          </cell>
        </row>
        <row r="4557">
          <cell r="H4557" t="str">
            <v/>
          </cell>
        </row>
        <row r="4558">
          <cell r="H4558" t="str">
            <v/>
          </cell>
        </row>
        <row r="4559">
          <cell r="H4559" t="str">
            <v/>
          </cell>
        </row>
        <row r="4560">
          <cell r="H4560" t="str">
            <v/>
          </cell>
        </row>
        <row r="4561">
          <cell r="H4561" t="str">
            <v/>
          </cell>
        </row>
        <row r="4562">
          <cell r="H4562" t="str">
            <v/>
          </cell>
        </row>
        <row r="4563">
          <cell r="H4563" t="str">
            <v/>
          </cell>
        </row>
        <row r="4564">
          <cell r="H4564" t="str">
            <v/>
          </cell>
        </row>
        <row r="4565">
          <cell r="H4565" t="str">
            <v/>
          </cell>
        </row>
        <row r="4566">
          <cell r="H4566" t="str">
            <v/>
          </cell>
        </row>
        <row r="4567">
          <cell r="H4567" t="str">
            <v/>
          </cell>
        </row>
        <row r="4568">
          <cell r="H4568" t="str">
            <v/>
          </cell>
        </row>
        <row r="4569">
          <cell r="H4569" t="str">
            <v/>
          </cell>
        </row>
        <row r="4570">
          <cell r="H4570" t="str">
            <v/>
          </cell>
        </row>
        <row r="4571">
          <cell r="H4571" t="str">
            <v/>
          </cell>
        </row>
        <row r="4572">
          <cell r="H4572" t="str">
            <v/>
          </cell>
        </row>
        <row r="4573">
          <cell r="H4573" t="str">
            <v/>
          </cell>
        </row>
        <row r="4574">
          <cell r="H4574" t="str">
            <v/>
          </cell>
        </row>
        <row r="4575">
          <cell r="H4575" t="str">
            <v/>
          </cell>
        </row>
        <row r="4576">
          <cell r="H4576" t="str">
            <v/>
          </cell>
        </row>
        <row r="4577">
          <cell r="H4577" t="str">
            <v/>
          </cell>
        </row>
        <row r="4578">
          <cell r="H4578" t="str">
            <v/>
          </cell>
        </row>
        <row r="4579">
          <cell r="H4579" t="str">
            <v/>
          </cell>
        </row>
        <row r="4580">
          <cell r="H4580" t="str">
            <v/>
          </cell>
        </row>
        <row r="4581">
          <cell r="H4581" t="str">
            <v/>
          </cell>
        </row>
        <row r="4582">
          <cell r="H4582" t="str">
            <v/>
          </cell>
        </row>
        <row r="4583">
          <cell r="H4583" t="str">
            <v/>
          </cell>
        </row>
        <row r="4584">
          <cell r="H4584" t="str">
            <v/>
          </cell>
        </row>
        <row r="4585">
          <cell r="H4585" t="str">
            <v/>
          </cell>
        </row>
        <row r="4586">
          <cell r="H4586" t="str">
            <v/>
          </cell>
        </row>
        <row r="4587">
          <cell r="H4587" t="str">
            <v/>
          </cell>
        </row>
        <row r="4588">
          <cell r="H4588" t="str">
            <v/>
          </cell>
        </row>
        <row r="4589">
          <cell r="H4589" t="str">
            <v/>
          </cell>
        </row>
        <row r="4590">
          <cell r="H4590" t="str">
            <v/>
          </cell>
        </row>
        <row r="4591">
          <cell r="H4591" t="str">
            <v/>
          </cell>
        </row>
        <row r="4592">
          <cell r="H4592" t="str">
            <v/>
          </cell>
        </row>
        <row r="4593">
          <cell r="H4593" t="str">
            <v/>
          </cell>
        </row>
        <row r="4594">
          <cell r="H4594" t="str">
            <v/>
          </cell>
        </row>
        <row r="4595">
          <cell r="H4595" t="str">
            <v/>
          </cell>
        </row>
        <row r="4596">
          <cell r="H4596" t="str">
            <v/>
          </cell>
        </row>
        <row r="4597">
          <cell r="H4597" t="str">
            <v/>
          </cell>
        </row>
        <row r="4598">
          <cell r="H4598" t="str">
            <v/>
          </cell>
        </row>
        <row r="4599">
          <cell r="H4599" t="str">
            <v/>
          </cell>
        </row>
        <row r="4600">
          <cell r="H4600" t="str">
            <v/>
          </cell>
        </row>
        <row r="4601">
          <cell r="H4601" t="str">
            <v/>
          </cell>
        </row>
        <row r="4602">
          <cell r="H4602" t="str">
            <v/>
          </cell>
        </row>
        <row r="4603">
          <cell r="H4603" t="str">
            <v/>
          </cell>
        </row>
        <row r="4604">
          <cell r="H4604" t="str">
            <v/>
          </cell>
        </row>
        <row r="4605">
          <cell r="H4605" t="str">
            <v/>
          </cell>
        </row>
        <row r="4606">
          <cell r="H4606" t="str">
            <v/>
          </cell>
        </row>
        <row r="4607">
          <cell r="H4607" t="str">
            <v/>
          </cell>
        </row>
        <row r="4608">
          <cell r="H4608" t="str">
            <v/>
          </cell>
        </row>
        <row r="4609">
          <cell r="H4609" t="str">
            <v/>
          </cell>
        </row>
        <row r="4610">
          <cell r="H4610" t="str">
            <v/>
          </cell>
        </row>
        <row r="4611">
          <cell r="H4611" t="str">
            <v/>
          </cell>
        </row>
        <row r="4612">
          <cell r="H4612" t="str">
            <v/>
          </cell>
        </row>
        <row r="4613">
          <cell r="H4613" t="str">
            <v/>
          </cell>
        </row>
        <row r="4614">
          <cell r="H4614" t="str">
            <v/>
          </cell>
        </row>
        <row r="4615">
          <cell r="H4615" t="str">
            <v/>
          </cell>
        </row>
        <row r="4616">
          <cell r="H4616" t="str">
            <v/>
          </cell>
        </row>
        <row r="4617">
          <cell r="H4617" t="str">
            <v/>
          </cell>
        </row>
        <row r="4618">
          <cell r="H4618" t="str">
            <v/>
          </cell>
        </row>
        <row r="4619">
          <cell r="H4619" t="str">
            <v/>
          </cell>
        </row>
        <row r="4620">
          <cell r="H4620" t="str">
            <v/>
          </cell>
        </row>
        <row r="4621">
          <cell r="H4621" t="str">
            <v/>
          </cell>
        </row>
        <row r="4622">
          <cell r="H4622" t="str">
            <v/>
          </cell>
        </row>
        <row r="4623">
          <cell r="H4623" t="str">
            <v/>
          </cell>
        </row>
        <row r="4624">
          <cell r="H4624" t="str">
            <v/>
          </cell>
        </row>
        <row r="4625">
          <cell r="H4625" t="str">
            <v/>
          </cell>
        </row>
        <row r="4626">
          <cell r="H4626" t="str">
            <v/>
          </cell>
        </row>
        <row r="4627">
          <cell r="H4627" t="str">
            <v/>
          </cell>
        </row>
        <row r="4628">
          <cell r="H4628" t="str">
            <v/>
          </cell>
        </row>
        <row r="4629">
          <cell r="H4629" t="str">
            <v/>
          </cell>
        </row>
        <row r="4630">
          <cell r="H4630" t="str">
            <v/>
          </cell>
        </row>
        <row r="4631">
          <cell r="H4631" t="str">
            <v/>
          </cell>
        </row>
        <row r="4632">
          <cell r="H4632" t="str">
            <v/>
          </cell>
        </row>
        <row r="4633">
          <cell r="H4633" t="str">
            <v/>
          </cell>
        </row>
        <row r="4634">
          <cell r="H4634" t="str">
            <v/>
          </cell>
        </row>
        <row r="4635">
          <cell r="H4635" t="str">
            <v/>
          </cell>
        </row>
        <row r="4636">
          <cell r="H4636" t="str">
            <v/>
          </cell>
        </row>
        <row r="4637">
          <cell r="H4637" t="str">
            <v/>
          </cell>
        </row>
        <row r="4638">
          <cell r="H4638" t="str">
            <v/>
          </cell>
        </row>
        <row r="4639">
          <cell r="H4639" t="str">
            <v/>
          </cell>
        </row>
        <row r="4640">
          <cell r="H4640" t="str">
            <v/>
          </cell>
        </row>
        <row r="4641">
          <cell r="H4641" t="str">
            <v/>
          </cell>
        </row>
        <row r="4642">
          <cell r="H4642" t="str">
            <v/>
          </cell>
        </row>
        <row r="4643">
          <cell r="H4643" t="str">
            <v/>
          </cell>
        </row>
        <row r="4644">
          <cell r="H4644" t="str">
            <v/>
          </cell>
        </row>
        <row r="4645">
          <cell r="H4645" t="str">
            <v/>
          </cell>
        </row>
        <row r="4646">
          <cell r="H4646" t="str">
            <v/>
          </cell>
        </row>
        <row r="4647">
          <cell r="H4647" t="str">
            <v/>
          </cell>
        </row>
        <row r="4648">
          <cell r="H4648" t="str">
            <v/>
          </cell>
        </row>
        <row r="4649">
          <cell r="H4649" t="str">
            <v/>
          </cell>
        </row>
        <row r="4650">
          <cell r="H4650" t="str">
            <v/>
          </cell>
        </row>
        <row r="4651">
          <cell r="H4651" t="str">
            <v/>
          </cell>
        </row>
        <row r="4652">
          <cell r="H4652" t="str">
            <v/>
          </cell>
        </row>
        <row r="4653">
          <cell r="H4653" t="str">
            <v/>
          </cell>
        </row>
        <row r="4654">
          <cell r="H4654" t="str">
            <v/>
          </cell>
        </row>
        <row r="4655">
          <cell r="H4655" t="str">
            <v/>
          </cell>
        </row>
        <row r="4656">
          <cell r="H4656" t="str">
            <v/>
          </cell>
        </row>
        <row r="4657">
          <cell r="H4657" t="str">
            <v/>
          </cell>
        </row>
        <row r="4658">
          <cell r="H4658" t="str">
            <v/>
          </cell>
        </row>
        <row r="4659">
          <cell r="H4659" t="str">
            <v/>
          </cell>
        </row>
        <row r="4660">
          <cell r="H4660" t="str">
            <v/>
          </cell>
        </row>
        <row r="4661">
          <cell r="H4661" t="str">
            <v/>
          </cell>
        </row>
        <row r="4662">
          <cell r="H4662" t="str">
            <v/>
          </cell>
        </row>
        <row r="4663">
          <cell r="H4663" t="str">
            <v/>
          </cell>
        </row>
        <row r="4664">
          <cell r="H4664" t="str">
            <v/>
          </cell>
        </row>
        <row r="4665">
          <cell r="H4665" t="str">
            <v/>
          </cell>
        </row>
        <row r="4666">
          <cell r="H4666" t="str">
            <v/>
          </cell>
        </row>
        <row r="4667">
          <cell r="H4667" t="str">
            <v/>
          </cell>
        </row>
        <row r="4668">
          <cell r="H4668" t="str">
            <v/>
          </cell>
        </row>
        <row r="4669">
          <cell r="H4669" t="str">
            <v/>
          </cell>
        </row>
        <row r="4670">
          <cell r="H4670" t="str">
            <v/>
          </cell>
        </row>
        <row r="4671">
          <cell r="H4671" t="str">
            <v/>
          </cell>
        </row>
        <row r="4672">
          <cell r="H4672" t="str">
            <v/>
          </cell>
        </row>
        <row r="4673">
          <cell r="H4673" t="str">
            <v/>
          </cell>
        </row>
        <row r="4674">
          <cell r="H4674" t="str">
            <v/>
          </cell>
        </row>
        <row r="4675">
          <cell r="H4675" t="str">
            <v/>
          </cell>
        </row>
        <row r="4676">
          <cell r="H4676" t="str">
            <v/>
          </cell>
        </row>
        <row r="4677">
          <cell r="H4677" t="str">
            <v/>
          </cell>
        </row>
        <row r="4678">
          <cell r="H4678" t="str">
            <v/>
          </cell>
        </row>
        <row r="4679">
          <cell r="H4679" t="str">
            <v/>
          </cell>
        </row>
        <row r="4680">
          <cell r="H4680" t="str">
            <v/>
          </cell>
        </row>
        <row r="4681">
          <cell r="H4681" t="str">
            <v/>
          </cell>
        </row>
        <row r="4682">
          <cell r="H4682" t="str">
            <v/>
          </cell>
        </row>
        <row r="4683">
          <cell r="H4683" t="str">
            <v/>
          </cell>
        </row>
        <row r="4684">
          <cell r="H4684" t="str">
            <v/>
          </cell>
        </row>
        <row r="4685">
          <cell r="H4685" t="str">
            <v/>
          </cell>
        </row>
        <row r="4686">
          <cell r="H4686" t="str">
            <v/>
          </cell>
        </row>
        <row r="4687">
          <cell r="H4687" t="str">
            <v/>
          </cell>
        </row>
        <row r="4688">
          <cell r="H4688" t="str">
            <v/>
          </cell>
        </row>
        <row r="4689">
          <cell r="H4689" t="str">
            <v/>
          </cell>
        </row>
        <row r="4690">
          <cell r="H4690" t="str">
            <v/>
          </cell>
        </row>
        <row r="4691">
          <cell r="H4691" t="str">
            <v/>
          </cell>
        </row>
        <row r="4692">
          <cell r="H4692" t="str">
            <v/>
          </cell>
        </row>
        <row r="4693">
          <cell r="H4693" t="str">
            <v/>
          </cell>
        </row>
        <row r="4694">
          <cell r="H4694" t="str">
            <v/>
          </cell>
        </row>
        <row r="4695">
          <cell r="H4695" t="str">
            <v/>
          </cell>
        </row>
        <row r="4696">
          <cell r="H4696" t="str">
            <v/>
          </cell>
        </row>
        <row r="4697">
          <cell r="H4697" t="str">
            <v/>
          </cell>
        </row>
        <row r="4698">
          <cell r="H4698" t="str">
            <v/>
          </cell>
        </row>
        <row r="4699">
          <cell r="H4699" t="str">
            <v/>
          </cell>
        </row>
        <row r="4700">
          <cell r="H4700" t="str">
            <v/>
          </cell>
        </row>
        <row r="4701">
          <cell r="H4701" t="str">
            <v/>
          </cell>
        </row>
        <row r="4702">
          <cell r="H4702" t="str">
            <v/>
          </cell>
        </row>
        <row r="4703">
          <cell r="H4703" t="str">
            <v/>
          </cell>
        </row>
        <row r="4704">
          <cell r="H4704" t="str">
            <v/>
          </cell>
        </row>
        <row r="4705">
          <cell r="H4705" t="str">
            <v/>
          </cell>
        </row>
        <row r="4706">
          <cell r="H4706" t="str">
            <v/>
          </cell>
        </row>
        <row r="4707">
          <cell r="H4707" t="str">
            <v/>
          </cell>
        </row>
        <row r="4708">
          <cell r="H4708" t="str">
            <v/>
          </cell>
        </row>
        <row r="4709">
          <cell r="H4709" t="str">
            <v/>
          </cell>
        </row>
        <row r="4710">
          <cell r="H4710" t="str">
            <v/>
          </cell>
        </row>
        <row r="4711">
          <cell r="H4711" t="str">
            <v/>
          </cell>
        </row>
        <row r="4712">
          <cell r="H4712" t="str">
            <v/>
          </cell>
        </row>
        <row r="4713">
          <cell r="H4713" t="str">
            <v/>
          </cell>
        </row>
        <row r="4714">
          <cell r="H4714" t="str">
            <v/>
          </cell>
        </row>
        <row r="4715">
          <cell r="H4715" t="str">
            <v/>
          </cell>
        </row>
        <row r="4716">
          <cell r="H4716" t="str">
            <v/>
          </cell>
        </row>
        <row r="4717">
          <cell r="H4717" t="str">
            <v/>
          </cell>
        </row>
        <row r="4718">
          <cell r="H4718" t="str">
            <v/>
          </cell>
        </row>
        <row r="4719">
          <cell r="H4719" t="str">
            <v/>
          </cell>
        </row>
        <row r="4720">
          <cell r="H4720" t="str">
            <v/>
          </cell>
        </row>
        <row r="4721">
          <cell r="H4721" t="str">
            <v/>
          </cell>
        </row>
        <row r="4722">
          <cell r="H4722" t="str">
            <v/>
          </cell>
        </row>
        <row r="4723">
          <cell r="H4723" t="str">
            <v/>
          </cell>
        </row>
        <row r="4724">
          <cell r="H4724" t="str">
            <v/>
          </cell>
        </row>
        <row r="4725">
          <cell r="H4725" t="str">
            <v/>
          </cell>
        </row>
        <row r="4726">
          <cell r="H4726" t="str">
            <v/>
          </cell>
        </row>
        <row r="4727">
          <cell r="H4727" t="str">
            <v/>
          </cell>
        </row>
        <row r="4728">
          <cell r="H4728" t="str">
            <v/>
          </cell>
        </row>
        <row r="4729">
          <cell r="H4729" t="str">
            <v/>
          </cell>
        </row>
        <row r="4730">
          <cell r="H4730" t="str">
            <v/>
          </cell>
        </row>
        <row r="4731">
          <cell r="H4731" t="str">
            <v/>
          </cell>
        </row>
        <row r="4732">
          <cell r="H4732" t="str">
            <v/>
          </cell>
        </row>
        <row r="4733">
          <cell r="H4733" t="str">
            <v/>
          </cell>
        </row>
        <row r="4734">
          <cell r="H4734" t="str">
            <v/>
          </cell>
        </row>
        <row r="4735">
          <cell r="H4735" t="str">
            <v/>
          </cell>
        </row>
        <row r="4736">
          <cell r="H4736" t="str">
            <v/>
          </cell>
        </row>
        <row r="4737">
          <cell r="H4737" t="str">
            <v/>
          </cell>
        </row>
        <row r="4738">
          <cell r="H4738" t="str">
            <v/>
          </cell>
        </row>
        <row r="4739">
          <cell r="H4739" t="str">
            <v/>
          </cell>
        </row>
        <row r="4740">
          <cell r="H4740" t="str">
            <v/>
          </cell>
        </row>
        <row r="4741">
          <cell r="H4741" t="str">
            <v/>
          </cell>
        </row>
        <row r="4742">
          <cell r="H4742" t="str">
            <v/>
          </cell>
        </row>
        <row r="4743">
          <cell r="H4743" t="str">
            <v/>
          </cell>
        </row>
        <row r="4744">
          <cell r="H4744" t="str">
            <v/>
          </cell>
        </row>
        <row r="4745">
          <cell r="H4745" t="str">
            <v/>
          </cell>
        </row>
        <row r="4746">
          <cell r="H4746" t="str">
            <v/>
          </cell>
        </row>
        <row r="4747">
          <cell r="H4747" t="str">
            <v/>
          </cell>
        </row>
        <row r="4748">
          <cell r="H4748" t="str">
            <v/>
          </cell>
        </row>
        <row r="4749">
          <cell r="H4749" t="str">
            <v/>
          </cell>
        </row>
        <row r="4750">
          <cell r="H4750" t="str">
            <v/>
          </cell>
        </row>
        <row r="4751">
          <cell r="H4751" t="str">
            <v/>
          </cell>
        </row>
        <row r="4752">
          <cell r="H4752" t="str">
            <v/>
          </cell>
        </row>
        <row r="4753">
          <cell r="H4753" t="str">
            <v/>
          </cell>
        </row>
        <row r="4754">
          <cell r="H4754" t="str">
            <v/>
          </cell>
        </row>
        <row r="4755">
          <cell r="H4755" t="str">
            <v/>
          </cell>
        </row>
        <row r="4756">
          <cell r="H4756" t="str">
            <v/>
          </cell>
        </row>
        <row r="4757">
          <cell r="H4757" t="str">
            <v/>
          </cell>
        </row>
        <row r="4758">
          <cell r="H4758" t="str">
            <v/>
          </cell>
        </row>
        <row r="4759">
          <cell r="H4759" t="str">
            <v/>
          </cell>
        </row>
        <row r="4760">
          <cell r="H4760" t="str">
            <v/>
          </cell>
        </row>
        <row r="4761">
          <cell r="H4761" t="str">
            <v/>
          </cell>
        </row>
        <row r="4762">
          <cell r="H4762" t="str">
            <v/>
          </cell>
        </row>
        <row r="4763">
          <cell r="H4763" t="str">
            <v/>
          </cell>
        </row>
        <row r="4764">
          <cell r="H4764" t="str">
            <v/>
          </cell>
        </row>
        <row r="4765">
          <cell r="H4765" t="str">
            <v/>
          </cell>
        </row>
        <row r="4766">
          <cell r="H4766" t="str">
            <v/>
          </cell>
        </row>
        <row r="4767">
          <cell r="H4767" t="str">
            <v/>
          </cell>
        </row>
        <row r="4768">
          <cell r="H4768" t="str">
            <v/>
          </cell>
        </row>
        <row r="4769">
          <cell r="H4769" t="str">
            <v/>
          </cell>
        </row>
        <row r="4770">
          <cell r="H4770" t="str">
            <v/>
          </cell>
        </row>
        <row r="4771">
          <cell r="H4771" t="str">
            <v/>
          </cell>
        </row>
        <row r="4772">
          <cell r="H4772" t="str">
            <v/>
          </cell>
        </row>
        <row r="4773">
          <cell r="H4773" t="str">
            <v/>
          </cell>
        </row>
        <row r="4774">
          <cell r="H4774" t="str">
            <v/>
          </cell>
        </row>
        <row r="4775">
          <cell r="H4775" t="str">
            <v/>
          </cell>
        </row>
        <row r="4776">
          <cell r="H4776" t="str">
            <v/>
          </cell>
        </row>
        <row r="4777">
          <cell r="H4777" t="str">
            <v/>
          </cell>
        </row>
        <row r="4778">
          <cell r="H4778" t="str">
            <v/>
          </cell>
        </row>
        <row r="4779">
          <cell r="H4779" t="str">
            <v/>
          </cell>
        </row>
        <row r="4780">
          <cell r="H4780" t="str">
            <v/>
          </cell>
        </row>
        <row r="4781">
          <cell r="H4781" t="str">
            <v/>
          </cell>
        </row>
        <row r="4782">
          <cell r="H4782" t="str">
            <v/>
          </cell>
        </row>
        <row r="4783">
          <cell r="H4783" t="str">
            <v/>
          </cell>
        </row>
        <row r="4784">
          <cell r="H4784" t="str">
            <v/>
          </cell>
        </row>
        <row r="4785">
          <cell r="H4785" t="str">
            <v/>
          </cell>
        </row>
        <row r="4786">
          <cell r="H4786" t="str">
            <v/>
          </cell>
        </row>
        <row r="4787">
          <cell r="H4787" t="str">
            <v/>
          </cell>
        </row>
        <row r="4788">
          <cell r="H4788" t="str">
            <v/>
          </cell>
        </row>
        <row r="4789">
          <cell r="H4789" t="str">
            <v/>
          </cell>
        </row>
        <row r="4790">
          <cell r="H4790" t="str">
            <v/>
          </cell>
        </row>
        <row r="4791">
          <cell r="H4791" t="str">
            <v/>
          </cell>
        </row>
        <row r="4792">
          <cell r="H4792" t="str">
            <v/>
          </cell>
        </row>
        <row r="4793">
          <cell r="H4793" t="str">
            <v/>
          </cell>
        </row>
        <row r="4794">
          <cell r="H4794" t="str">
            <v/>
          </cell>
        </row>
        <row r="4795">
          <cell r="H4795" t="str">
            <v/>
          </cell>
        </row>
        <row r="4796">
          <cell r="H4796" t="str">
            <v/>
          </cell>
        </row>
        <row r="4797">
          <cell r="H4797" t="str">
            <v/>
          </cell>
        </row>
        <row r="4798">
          <cell r="H4798" t="str">
            <v/>
          </cell>
        </row>
        <row r="4799">
          <cell r="H4799" t="str">
            <v/>
          </cell>
        </row>
        <row r="4800">
          <cell r="H4800" t="str">
            <v/>
          </cell>
        </row>
        <row r="4801">
          <cell r="H4801" t="str">
            <v/>
          </cell>
        </row>
        <row r="4802">
          <cell r="H4802" t="str">
            <v/>
          </cell>
        </row>
        <row r="4803">
          <cell r="H4803" t="str">
            <v/>
          </cell>
        </row>
        <row r="4804">
          <cell r="H4804" t="str">
            <v/>
          </cell>
        </row>
        <row r="4805">
          <cell r="H4805" t="str">
            <v/>
          </cell>
        </row>
        <row r="4806">
          <cell r="H4806" t="str">
            <v/>
          </cell>
        </row>
        <row r="4807">
          <cell r="H4807" t="str">
            <v/>
          </cell>
        </row>
        <row r="4808">
          <cell r="H4808" t="str">
            <v/>
          </cell>
        </row>
        <row r="4809">
          <cell r="H4809" t="str">
            <v/>
          </cell>
        </row>
        <row r="4810">
          <cell r="H4810" t="str">
            <v/>
          </cell>
        </row>
        <row r="4811">
          <cell r="H4811" t="str">
            <v/>
          </cell>
        </row>
        <row r="4812">
          <cell r="H4812" t="str">
            <v/>
          </cell>
        </row>
        <row r="4813">
          <cell r="H4813" t="str">
            <v/>
          </cell>
        </row>
        <row r="4814">
          <cell r="H4814" t="str">
            <v/>
          </cell>
        </row>
        <row r="4815">
          <cell r="H4815" t="str">
            <v/>
          </cell>
        </row>
        <row r="4816">
          <cell r="H4816" t="str">
            <v/>
          </cell>
        </row>
        <row r="4817">
          <cell r="H4817" t="str">
            <v/>
          </cell>
        </row>
        <row r="4818">
          <cell r="H4818" t="str">
            <v/>
          </cell>
        </row>
        <row r="4819">
          <cell r="H4819" t="str">
            <v/>
          </cell>
        </row>
        <row r="4820">
          <cell r="H4820" t="str">
            <v/>
          </cell>
        </row>
        <row r="4821">
          <cell r="H4821" t="str">
            <v/>
          </cell>
        </row>
        <row r="4822">
          <cell r="H4822" t="str">
            <v/>
          </cell>
        </row>
        <row r="4823">
          <cell r="H4823" t="str">
            <v/>
          </cell>
        </row>
        <row r="4824">
          <cell r="H4824" t="str">
            <v/>
          </cell>
        </row>
        <row r="4825">
          <cell r="H4825" t="str">
            <v/>
          </cell>
        </row>
        <row r="4826">
          <cell r="H4826" t="str">
            <v/>
          </cell>
        </row>
        <row r="4827">
          <cell r="H4827" t="str">
            <v/>
          </cell>
        </row>
        <row r="4828">
          <cell r="H4828" t="str">
            <v/>
          </cell>
        </row>
        <row r="4829">
          <cell r="H4829" t="str">
            <v/>
          </cell>
        </row>
        <row r="4830">
          <cell r="H4830" t="str">
            <v/>
          </cell>
        </row>
        <row r="4831">
          <cell r="H4831" t="str">
            <v/>
          </cell>
        </row>
        <row r="4832">
          <cell r="H4832" t="str">
            <v/>
          </cell>
        </row>
        <row r="4833">
          <cell r="H4833" t="str">
            <v/>
          </cell>
        </row>
        <row r="4834">
          <cell r="H4834" t="str">
            <v/>
          </cell>
        </row>
        <row r="4835">
          <cell r="H4835" t="str">
            <v/>
          </cell>
        </row>
        <row r="4836">
          <cell r="H4836" t="str">
            <v/>
          </cell>
        </row>
        <row r="4837">
          <cell r="H4837" t="str">
            <v/>
          </cell>
        </row>
        <row r="4838">
          <cell r="H4838" t="str">
            <v/>
          </cell>
        </row>
        <row r="4839">
          <cell r="H4839" t="str">
            <v/>
          </cell>
        </row>
        <row r="4840">
          <cell r="H4840" t="str">
            <v/>
          </cell>
        </row>
        <row r="4841">
          <cell r="H4841" t="str">
            <v/>
          </cell>
        </row>
        <row r="4842">
          <cell r="H4842" t="str">
            <v/>
          </cell>
        </row>
        <row r="4843">
          <cell r="H4843" t="str">
            <v/>
          </cell>
        </row>
        <row r="4844">
          <cell r="H4844" t="str">
            <v/>
          </cell>
        </row>
        <row r="4845">
          <cell r="H4845" t="str">
            <v/>
          </cell>
        </row>
        <row r="4846">
          <cell r="H4846" t="str">
            <v/>
          </cell>
        </row>
        <row r="4847">
          <cell r="H4847" t="str">
            <v/>
          </cell>
        </row>
        <row r="4848">
          <cell r="H4848" t="str">
            <v/>
          </cell>
        </row>
        <row r="4849">
          <cell r="H4849" t="str">
            <v/>
          </cell>
        </row>
        <row r="4850">
          <cell r="H4850" t="str">
            <v/>
          </cell>
        </row>
        <row r="4851">
          <cell r="H4851" t="str">
            <v/>
          </cell>
        </row>
        <row r="4852">
          <cell r="H4852" t="str">
            <v/>
          </cell>
        </row>
        <row r="4853">
          <cell r="H4853" t="str">
            <v/>
          </cell>
        </row>
        <row r="4854">
          <cell r="H4854" t="str">
            <v/>
          </cell>
        </row>
        <row r="4855">
          <cell r="H4855" t="str">
            <v/>
          </cell>
        </row>
        <row r="4856">
          <cell r="H4856" t="str">
            <v/>
          </cell>
        </row>
        <row r="4857">
          <cell r="H4857" t="str">
            <v/>
          </cell>
        </row>
        <row r="4858">
          <cell r="H4858" t="str">
            <v/>
          </cell>
        </row>
        <row r="4859">
          <cell r="H4859" t="str">
            <v/>
          </cell>
        </row>
        <row r="4860">
          <cell r="H4860" t="str">
            <v/>
          </cell>
        </row>
        <row r="4861">
          <cell r="H4861" t="str">
            <v/>
          </cell>
        </row>
        <row r="4862">
          <cell r="H4862" t="str">
            <v/>
          </cell>
        </row>
        <row r="4863">
          <cell r="H4863" t="str">
            <v/>
          </cell>
        </row>
        <row r="4864">
          <cell r="H4864" t="str">
            <v/>
          </cell>
        </row>
        <row r="4865">
          <cell r="H4865" t="str">
            <v/>
          </cell>
        </row>
        <row r="4866">
          <cell r="H4866" t="str">
            <v/>
          </cell>
        </row>
        <row r="4867">
          <cell r="H4867" t="str">
            <v/>
          </cell>
        </row>
        <row r="4868">
          <cell r="H4868" t="str">
            <v/>
          </cell>
        </row>
        <row r="4869">
          <cell r="H4869" t="str">
            <v/>
          </cell>
        </row>
        <row r="4870">
          <cell r="H4870" t="str">
            <v/>
          </cell>
        </row>
        <row r="4871">
          <cell r="H4871" t="str">
            <v/>
          </cell>
        </row>
        <row r="4872">
          <cell r="H4872" t="str">
            <v/>
          </cell>
        </row>
        <row r="4873">
          <cell r="H4873" t="str">
            <v/>
          </cell>
        </row>
        <row r="4874">
          <cell r="H4874" t="str">
            <v/>
          </cell>
        </row>
        <row r="4875">
          <cell r="H4875" t="str">
            <v/>
          </cell>
        </row>
        <row r="4876">
          <cell r="H4876" t="str">
            <v/>
          </cell>
        </row>
        <row r="4877">
          <cell r="H4877" t="str">
            <v/>
          </cell>
        </row>
        <row r="4878">
          <cell r="H4878" t="str">
            <v/>
          </cell>
        </row>
        <row r="4879">
          <cell r="H4879" t="str">
            <v/>
          </cell>
        </row>
        <row r="4880">
          <cell r="H4880" t="str">
            <v/>
          </cell>
        </row>
        <row r="4881">
          <cell r="H4881" t="str">
            <v/>
          </cell>
        </row>
        <row r="4882">
          <cell r="H4882" t="str">
            <v/>
          </cell>
        </row>
        <row r="4883">
          <cell r="H4883" t="str">
            <v/>
          </cell>
        </row>
        <row r="4884">
          <cell r="H4884" t="str">
            <v/>
          </cell>
        </row>
        <row r="4885">
          <cell r="H4885" t="str">
            <v/>
          </cell>
        </row>
        <row r="4886">
          <cell r="H4886" t="str">
            <v/>
          </cell>
        </row>
        <row r="4887">
          <cell r="H4887" t="str">
            <v/>
          </cell>
        </row>
        <row r="4888">
          <cell r="H4888" t="str">
            <v/>
          </cell>
        </row>
        <row r="4889">
          <cell r="H4889" t="str">
            <v/>
          </cell>
        </row>
        <row r="4890">
          <cell r="H4890" t="str">
            <v/>
          </cell>
        </row>
        <row r="4891">
          <cell r="H4891" t="str">
            <v/>
          </cell>
        </row>
        <row r="4892">
          <cell r="H4892" t="str">
            <v/>
          </cell>
        </row>
        <row r="4893">
          <cell r="H4893" t="str">
            <v/>
          </cell>
        </row>
        <row r="4894">
          <cell r="H4894" t="str">
            <v/>
          </cell>
        </row>
        <row r="4895">
          <cell r="H4895" t="str">
            <v/>
          </cell>
        </row>
        <row r="4896">
          <cell r="H4896" t="str">
            <v/>
          </cell>
        </row>
        <row r="4897">
          <cell r="H4897" t="str">
            <v/>
          </cell>
        </row>
        <row r="4898">
          <cell r="H4898" t="str">
            <v/>
          </cell>
        </row>
        <row r="4899">
          <cell r="H4899" t="str">
            <v/>
          </cell>
        </row>
        <row r="4900">
          <cell r="H4900" t="str">
            <v/>
          </cell>
        </row>
        <row r="4901">
          <cell r="H4901" t="str">
            <v/>
          </cell>
        </row>
        <row r="4902">
          <cell r="H4902" t="str">
            <v/>
          </cell>
        </row>
        <row r="4903">
          <cell r="H4903" t="str">
            <v/>
          </cell>
        </row>
        <row r="4904">
          <cell r="H4904" t="str">
            <v/>
          </cell>
        </row>
        <row r="4905">
          <cell r="H4905" t="str">
            <v/>
          </cell>
        </row>
        <row r="4906">
          <cell r="H4906" t="str">
            <v/>
          </cell>
        </row>
        <row r="4907">
          <cell r="H4907" t="str">
            <v/>
          </cell>
        </row>
        <row r="4908">
          <cell r="H4908" t="str">
            <v/>
          </cell>
        </row>
        <row r="4909">
          <cell r="H4909" t="str">
            <v/>
          </cell>
        </row>
        <row r="4910">
          <cell r="H4910" t="str">
            <v/>
          </cell>
        </row>
        <row r="4911">
          <cell r="H4911" t="str">
            <v/>
          </cell>
        </row>
        <row r="4912">
          <cell r="H4912" t="str">
            <v/>
          </cell>
        </row>
        <row r="4913">
          <cell r="H4913" t="str">
            <v/>
          </cell>
        </row>
        <row r="4914">
          <cell r="H4914" t="str">
            <v/>
          </cell>
        </row>
        <row r="4915">
          <cell r="H4915" t="str">
            <v/>
          </cell>
        </row>
        <row r="4916">
          <cell r="H4916" t="str">
            <v/>
          </cell>
        </row>
        <row r="4917">
          <cell r="H4917" t="str">
            <v/>
          </cell>
        </row>
        <row r="4918">
          <cell r="H4918" t="str">
            <v/>
          </cell>
        </row>
        <row r="4919">
          <cell r="H4919" t="str">
            <v/>
          </cell>
        </row>
        <row r="4920">
          <cell r="H4920" t="str">
            <v/>
          </cell>
        </row>
        <row r="4921">
          <cell r="H4921" t="str">
            <v/>
          </cell>
        </row>
        <row r="4922">
          <cell r="H4922" t="str">
            <v/>
          </cell>
        </row>
        <row r="4923">
          <cell r="H4923" t="str">
            <v/>
          </cell>
        </row>
        <row r="4924">
          <cell r="H4924" t="str">
            <v/>
          </cell>
        </row>
        <row r="4925">
          <cell r="H4925" t="str">
            <v/>
          </cell>
        </row>
        <row r="4926">
          <cell r="H4926" t="str">
            <v/>
          </cell>
        </row>
        <row r="4927">
          <cell r="H4927" t="str">
            <v/>
          </cell>
        </row>
        <row r="4928">
          <cell r="H4928" t="str">
            <v/>
          </cell>
        </row>
        <row r="4929">
          <cell r="H4929" t="str">
            <v/>
          </cell>
        </row>
        <row r="4930">
          <cell r="H4930" t="str">
            <v/>
          </cell>
        </row>
        <row r="4931">
          <cell r="H4931" t="str">
            <v/>
          </cell>
        </row>
        <row r="4932">
          <cell r="H4932" t="str">
            <v/>
          </cell>
        </row>
        <row r="4933">
          <cell r="H4933" t="str">
            <v/>
          </cell>
        </row>
        <row r="4934">
          <cell r="H4934" t="str">
            <v/>
          </cell>
        </row>
        <row r="4935">
          <cell r="H4935" t="str">
            <v/>
          </cell>
        </row>
        <row r="4936">
          <cell r="H4936" t="str">
            <v/>
          </cell>
        </row>
        <row r="4937">
          <cell r="H4937" t="str">
            <v/>
          </cell>
        </row>
        <row r="4938">
          <cell r="H4938" t="str">
            <v/>
          </cell>
        </row>
        <row r="4939">
          <cell r="H4939" t="str">
            <v/>
          </cell>
        </row>
        <row r="4940">
          <cell r="H4940" t="str">
            <v/>
          </cell>
        </row>
        <row r="4941">
          <cell r="H4941" t="str">
            <v/>
          </cell>
        </row>
        <row r="4942">
          <cell r="H4942" t="str">
            <v/>
          </cell>
        </row>
        <row r="4943">
          <cell r="H4943" t="str">
            <v/>
          </cell>
        </row>
        <row r="4944">
          <cell r="H4944" t="str">
            <v/>
          </cell>
        </row>
        <row r="4945">
          <cell r="H4945" t="str">
            <v/>
          </cell>
        </row>
        <row r="4946">
          <cell r="H4946" t="str">
            <v/>
          </cell>
        </row>
        <row r="4947">
          <cell r="H4947" t="str">
            <v/>
          </cell>
        </row>
        <row r="4948">
          <cell r="H4948" t="str">
            <v/>
          </cell>
        </row>
        <row r="4949">
          <cell r="H4949" t="str">
            <v/>
          </cell>
        </row>
        <row r="4950">
          <cell r="H4950" t="str">
            <v/>
          </cell>
        </row>
        <row r="4951">
          <cell r="H4951" t="str">
            <v/>
          </cell>
        </row>
        <row r="4952">
          <cell r="H4952" t="str">
            <v/>
          </cell>
        </row>
        <row r="4953">
          <cell r="H4953" t="str">
            <v/>
          </cell>
        </row>
        <row r="4954">
          <cell r="H4954" t="str">
            <v/>
          </cell>
        </row>
        <row r="4955">
          <cell r="H4955" t="str">
            <v/>
          </cell>
        </row>
        <row r="4956">
          <cell r="H4956" t="str">
            <v/>
          </cell>
        </row>
        <row r="4957">
          <cell r="H4957" t="str">
            <v/>
          </cell>
        </row>
        <row r="4958">
          <cell r="H4958" t="str">
            <v/>
          </cell>
        </row>
        <row r="4959">
          <cell r="H4959" t="str">
            <v/>
          </cell>
        </row>
        <row r="4960">
          <cell r="H4960" t="str">
            <v/>
          </cell>
        </row>
        <row r="4961">
          <cell r="H4961" t="str">
            <v/>
          </cell>
        </row>
        <row r="4962">
          <cell r="H4962" t="str">
            <v/>
          </cell>
        </row>
        <row r="4963">
          <cell r="H4963" t="str">
            <v/>
          </cell>
        </row>
        <row r="4964">
          <cell r="H4964" t="str">
            <v/>
          </cell>
        </row>
        <row r="4965">
          <cell r="H4965" t="str">
            <v/>
          </cell>
        </row>
        <row r="4966">
          <cell r="H4966" t="str">
            <v/>
          </cell>
        </row>
        <row r="4967">
          <cell r="H4967" t="str">
            <v/>
          </cell>
        </row>
        <row r="4968">
          <cell r="H4968" t="str">
            <v/>
          </cell>
        </row>
        <row r="4969">
          <cell r="H4969" t="str">
            <v/>
          </cell>
        </row>
        <row r="4970">
          <cell r="H4970" t="str">
            <v/>
          </cell>
        </row>
        <row r="4971">
          <cell r="H4971" t="str">
            <v/>
          </cell>
        </row>
        <row r="4972">
          <cell r="H4972" t="str">
            <v/>
          </cell>
        </row>
        <row r="4973">
          <cell r="H4973" t="str">
            <v/>
          </cell>
        </row>
        <row r="4974">
          <cell r="H4974" t="str">
            <v/>
          </cell>
        </row>
        <row r="4975">
          <cell r="H4975" t="str">
            <v/>
          </cell>
        </row>
        <row r="4976">
          <cell r="H4976" t="str">
            <v/>
          </cell>
        </row>
        <row r="4977">
          <cell r="H4977" t="str">
            <v/>
          </cell>
        </row>
        <row r="4978">
          <cell r="H4978" t="str">
            <v/>
          </cell>
        </row>
        <row r="4979">
          <cell r="H4979" t="str">
            <v/>
          </cell>
        </row>
        <row r="4980">
          <cell r="H4980" t="str">
            <v/>
          </cell>
        </row>
        <row r="4981">
          <cell r="H4981" t="str">
            <v/>
          </cell>
        </row>
        <row r="4982">
          <cell r="H4982" t="str">
            <v/>
          </cell>
        </row>
        <row r="4983">
          <cell r="H4983" t="str">
            <v/>
          </cell>
        </row>
        <row r="4984">
          <cell r="H4984" t="str">
            <v/>
          </cell>
        </row>
        <row r="4985">
          <cell r="H4985" t="str">
            <v/>
          </cell>
        </row>
        <row r="4986">
          <cell r="H4986" t="str">
            <v/>
          </cell>
        </row>
        <row r="4987">
          <cell r="H4987" t="str">
            <v/>
          </cell>
        </row>
        <row r="4988">
          <cell r="H4988" t="str">
            <v/>
          </cell>
        </row>
        <row r="4989">
          <cell r="H4989" t="str">
            <v/>
          </cell>
        </row>
        <row r="4990">
          <cell r="H4990" t="str">
            <v/>
          </cell>
        </row>
        <row r="4991">
          <cell r="H4991" t="str">
            <v/>
          </cell>
        </row>
        <row r="4992">
          <cell r="H4992" t="str">
            <v/>
          </cell>
        </row>
        <row r="4993">
          <cell r="H4993" t="str">
            <v/>
          </cell>
        </row>
        <row r="4994">
          <cell r="H4994" t="str">
            <v/>
          </cell>
        </row>
        <row r="4995">
          <cell r="H4995" t="str">
            <v/>
          </cell>
        </row>
        <row r="4996">
          <cell r="H4996" t="str">
            <v/>
          </cell>
        </row>
        <row r="4997">
          <cell r="H4997" t="str">
            <v/>
          </cell>
        </row>
        <row r="4998">
          <cell r="H4998" t="str">
            <v/>
          </cell>
        </row>
        <row r="4999">
          <cell r="H4999" t="str">
            <v/>
          </cell>
        </row>
        <row r="5000">
          <cell r="H5000" t="str">
            <v/>
          </cell>
        </row>
        <row r="5001">
          <cell r="H5001" t="str">
            <v/>
          </cell>
        </row>
        <row r="5002">
          <cell r="H5002" t="str">
            <v/>
          </cell>
        </row>
        <row r="5003">
          <cell r="H5003" t="str">
            <v/>
          </cell>
        </row>
        <row r="5004">
          <cell r="H5004" t="str">
            <v/>
          </cell>
        </row>
        <row r="5005">
          <cell r="H5005" t="str">
            <v/>
          </cell>
        </row>
        <row r="5006">
          <cell r="H5006" t="str">
            <v/>
          </cell>
        </row>
        <row r="5007">
          <cell r="H5007" t="str">
            <v/>
          </cell>
        </row>
        <row r="5008">
          <cell r="H5008" t="str">
            <v/>
          </cell>
        </row>
        <row r="5009">
          <cell r="H5009" t="str">
            <v/>
          </cell>
        </row>
        <row r="5010">
          <cell r="H5010" t="str">
            <v/>
          </cell>
        </row>
        <row r="5011">
          <cell r="H5011" t="str">
            <v/>
          </cell>
        </row>
        <row r="5012">
          <cell r="H5012" t="str">
            <v/>
          </cell>
        </row>
        <row r="5013">
          <cell r="H5013" t="str">
            <v/>
          </cell>
        </row>
        <row r="5014">
          <cell r="H5014" t="str">
            <v/>
          </cell>
        </row>
        <row r="5015">
          <cell r="H5015" t="str">
            <v/>
          </cell>
        </row>
        <row r="5016">
          <cell r="H5016" t="str">
            <v/>
          </cell>
        </row>
        <row r="5017">
          <cell r="H5017" t="str">
            <v/>
          </cell>
        </row>
        <row r="5018">
          <cell r="H5018" t="str">
            <v/>
          </cell>
        </row>
        <row r="5019">
          <cell r="H5019" t="str">
            <v/>
          </cell>
        </row>
        <row r="5020">
          <cell r="H5020" t="str">
            <v/>
          </cell>
        </row>
        <row r="5021">
          <cell r="H5021" t="str">
            <v/>
          </cell>
        </row>
        <row r="5022">
          <cell r="H5022" t="str">
            <v/>
          </cell>
        </row>
        <row r="5023">
          <cell r="H5023" t="str">
            <v/>
          </cell>
        </row>
        <row r="5024">
          <cell r="H5024" t="str">
            <v/>
          </cell>
        </row>
        <row r="5025">
          <cell r="H5025" t="str">
            <v/>
          </cell>
        </row>
        <row r="5026">
          <cell r="H5026" t="str">
            <v/>
          </cell>
        </row>
        <row r="5027">
          <cell r="H5027" t="str">
            <v/>
          </cell>
        </row>
        <row r="5028">
          <cell r="H5028" t="str">
            <v/>
          </cell>
        </row>
        <row r="5029">
          <cell r="H5029" t="str">
            <v/>
          </cell>
        </row>
        <row r="5030">
          <cell r="H5030" t="str">
            <v/>
          </cell>
        </row>
        <row r="5031">
          <cell r="H5031" t="str">
            <v/>
          </cell>
        </row>
        <row r="5032">
          <cell r="H5032" t="str">
            <v/>
          </cell>
        </row>
        <row r="5033">
          <cell r="H5033" t="str">
            <v/>
          </cell>
        </row>
        <row r="5034">
          <cell r="H5034" t="str">
            <v/>
          </cell>
        </row>
        <row r="5035">
          <cell r="H5035" t="str">
            <v/>
          </cell>
        </row>
        <row r="5036">
          <cell r="H5036" t="str">
            <v/>
          </cell>
        </row>
        <row r="5037">
          <cell r="H5037" t="str">
            <v/>
          </cell>
        </row>
        <row r="5038">
          <cell r="H5038" t="str">
            <v/>
          </cell>
        </row>
        <row r="5039">
          <cell r="H5039" t="str">
            <v/>
          </cell>
        </row>
        <row r="5040">
          <cell r="H5040" t="str">
            <v/>
          </cell>
        </row>
        <row r="5041">
          <cell r="H5041" t="str">
            <v/>
          </cell>
        </row>
        <row r="5042">
          <cell r="H5042" t="str">
            <v/>
          </cell>
        </row>
        <row r="5043">
          <cell r="H5043" t="str">
            <v/>
          </cell>
        </row>
        <row r="5044">
          <cell r="H5044" t="str">
            <v/>
          </cell>
        </row>
        <row r="5045">
          <cell r="H5045" t="str">
            <v/>
          </cell>
        </row>
        <row r="5046">
          <cell r="H5046" t="str">
            <v/>
          </cell>
        </row>
        <row r="5047">
          <cell r="H5047" t="str">
            <v/>
          </cell>
        </row>
        <row r="5048">
          <cell r="H5048" t="str">
            <v/>
          </cell>
        </row>
        <row r="5049">
          <cell r="H5049" t="str">
            <v/>
          </cell>
        </row>
        <row r="5050">
          <cell r="H5050" t="str">
            <v/>
          </cell>
        </row>
        <row r="5051">
          <cell r="H5051" t="str">
            <v/>
          </cell>
        </row>
        <row r="5052">
          <cell r="H5052" t="str">
            <v/>
          </cell>
        </row>
        <row r="5053">
          <cell r="H5053" t="str">
            <v/>
          </cell>
        </row>
        <row r="5054">
          <cell r="H5054" t="str">
            <v/>
          </cell>
        </row>
        <row r="5055">
          <cell r="H5055" t="str">
            <v/>
          </cell>
        </row>
        <row r="5056">
          <cell r="H5056" t="str">
            <v/>
          </cell>
        </row>
        <row r="5057">
          <cell r="H5057" t="str">
            <v/>
          </cell>
        </row>
        <row r="5058">
          <cell r="H5058" t="str">
            <v/>
          </cell>
        </row>
        <row r="5059">
          <cell r="H5059" t="str">
            <v/>
          </cell>
        </row>
        <row r="5060">
          <cell r="H5060" t="str">
            <v/>
          </cell>
        </row>
        <row r="5061">
          <cell r="H5061" t="str">
            <v/>
          </cell>
        </row>
        <row r="5062">
          <cell r="H5062" t="str">
            <v/>
          </cell>
        </row>
        <row r="5063">
          <cell r="H5063" t="str">
            <v/>
          </cell>
        </row>
        <row r="5064">
          <cell r="H5064" t="str">
            <v/>
          </cell>
        </row>
        <row r="5065">
          <cell r="H5065" t="str">
            <v/>
          </cell>
        </row>
        <row r="5066">
          <cell r="H5066" t="str">
            <v/>
          </cell>
        </row>
        <row r="5067">
          <cell r="H5067" t="str">
            <v/>
          </cell>
        </row>
        <row r="5068">
          <cell r="H5068" t="str">
            <v/>
          </cell>
        </row>
        <row r="5069">
          <cell r="H5069" t="str">
            <v/>
          </cell>
        </row>
        <row r="5070">
          <cell r="H5070" t="str">
            <v/>
          </cell>
        </row>
        <row r="5071">
          <cell r="H5071" t="str">
            <v/>
          </cell>
        </row>
        <row r="5072">
          <cell r="H5072" t="str">
            <v/>
          </cell>
        </row>
        <row r="5073">
          <cell r="H5073" t="str">
            <v/>
          </cell>
        </row>
        <row r="5074">
          <cell r="H5074" t="str">
            <v/>
          </cell>
        </row>
        <row r="5075">
          <cell r="H5075" t="str">
            <v/>
          </cell>
        </row>
        <row r="5076">
          <cell r="H5076" t="str">
            <v/>
          </cell>
        </row>
        <row r="5077">
          <cell r="H5077" t="str">
            <v/>
          </cell>
        </row>
        <row r="5078">
          <cell r="H5078" t="str">
            <v/>
          </cell>
        </row>
        <row r="5079">
          <cell r="H5079" t="str">
            <v/>
          </cell>
        </row>
        <row r="5080">
          <cell r="H5080" t="str">
            <v/>
          </cell>
        </row>
        <row r="5081">
          <cell r="H5081" t="str">
            <v/>
          </cell>
        </row>
        <row r="5082">
          <cell r="H5082" t="str">
            <v/>
          </cell>
        </row>
        <row r="5083">
          <cell r="H5083" t="str">
            <v/>
          </cell>
        </row>
        <row r="5084">
          <cell r="H5084" t="str">
            <v/>
          </cell>
        </row>
        <row r="5085">
          <cell r="H5085" t="str">
            <v/>
          </cell>
        </row>
        <row r="5086">
          <cell r="H5086" t="str">
            <v/>
          </cell>
        </row>
        <row r="5087">
          <cell r="H5087" t="str">
            <v/>
          </cell>
        </row>
        <row r="5088">
          <cell r="H5088" t="str">
            <v/>
          </cell>
        </row>
        <row r="5089">
          <cell r="H5089" t="str">
            <v/>
          </cell>
        </row>
        <row r="5090">
          <cell r="H5090" t="str">
            <v/>
          </cell>
        </row>
        <row r="5091">
          <cell r="H5091" t="str">
            <v/>
          </cell>
        </row>
        <row r="5092">
          <cell r="H5092" t="str">
            <v/>
          </cell>
        </row>
        <row r="5093">
          <cell r="H5093" t="str">
            <v/>
          </cell>
        </row>
        <row r="5094">
          <cell r="H5094" t="str">
            <v/>
          </cell>
        </row>
        <row r="5095">
          <cell r="H5095" t="str">
            <v/>
          </cell>
        </row>
        <row r="5096">
          <cell r="H5096" t="str">
            <v/>
          </cell>
        </row>
        <row r="5097">
          <cell r="H5097" t="str">
            <v/>
          </cell>
        </row>
        <row r="5098">
          <cell r="H5098" t="str">
            <v/>
          </cell>
        </row>
        <row r="5099">
          <cell r="H5099" t="str">
            <v/>
          </cell>
        </row>
        <row r="5100">
          <cell r="H5100" t="str">
            <v/>
          </cell>
        </row>
        <row r="5101">
          <cell r="H5101" t="str">
            <v/>
          </cell>
        </row>
        <row r="5102">
          <cell r="H5102" t="str">
            <v/>
          </cell>
        </row>
        <row r="5103">
          <cell r="H5103" t="str">
            <v/>
          </cell>
        </row>
        <row r="5104">
          <cell r="H5104" t="str">
            <v/>
          </cell>
        </row>
        <row r="5105">
          <cell r="H5105" t="str">
            <v/>
          </cell>
        </row>
        <row r="5106">
          <cell r="H5106" t="str">
            <v/>
          </cell>
        </row>
        <row r="5107">
          <cell r="H5107" t="str">
            <v/>
          </cell>
        </row>
        <row r="5108">
          <cell r="H5108" t="str">
            <v/>
          </cell>
        </row>
        <row r="5109">
          <cell r="H5109" t="str">
            <v/>
          </cell>
        </row>
        <row r="5110">
          <cell r="H5110" t="str">
            <v/>
          </cell>
        </row>
        <row r="5111">
          <cell r="H5111" t="str">
            <v/>
          </cell>
        </row>
        <row r="5112">
          <cell r="H5112" t="str">
            <v/>
          </cell>
        </row>
        <row r="5113">
          <cell r="H5113" t="str">
            <v/>
          </cell>
        </row>
        <row r="5114">
          <cell r="H5114" t="str">
            <v/>
          </cell>
        </row>
        <row r="5115">
          <cell r="H5115" t="str">
            <v/>
          </cell>
        </row>
        <row r="5116">
          <cell r="H5116" t="str">
            <v/>
          </cell>
        </row>
        <row r="5117">
          <cell r="H5117" t="str">
            <v/>
          </cell>
        </row>
        <row r="5118">
          <cell r="H5118" t="str">
            <v/>
          </cell>
        </row>
        <row r="5119">
          <cell r="H5119" t="str">
            <v/>
          </cell>
        </row>
        <row r="5120">
          <cell r="H5120" t="str">
            <v/>
          </cell>
        </row>
        <row r="5121">
          <cell r="H5121" t="str">
            <v/>
          </cell>
        </row>
        <row r="5122">
          <cell r="H5122" t="str">
            <v/>
          </cell>
        </row>
        <row r="5123">
          <cell r="H5123" t="str">
            <v/>
          </cell>
        </row>
        <row r="5124">
          <cell r="H5124" t="str">
            <v/>
          </cell>
        </row>
        <row r="5125">
          <cell r="H5125" t="str">
            <v/>
          </cell>
        </row>
        <row r="5126">
          <cell r="H5126" t="str">
            <v/>
          </cell>
        </row>
        <row r="5127">
          <cell r="H5127" t="str">
            <v/>
          </cell>
        </row>
        <row r="5128">
          <cell r="H5128" t="str">
            <v/>
          </cell>
        </row>
        <row r="5129">
          <cell r="H5129" t="str">
            <v/>
          </cell>
        </row>
        <row r="5130">
          <cell r="H5130" t="str">
            <v/>
          </cell>
        </row>
        <row r="5131">
          <cell r="H5131" t="str">
            <v/>
          </cell>
        </row>
        <row r="5132">
          <cell r="H5132" t="str">
            <v/>
          </cell>
        </row>
        <row r="5133">
          <cell r="H5133" t="str">
            <v/>
          </cell>
        </row>
        <row r="5134">
          <cell r="H5134" t="str">
            <v/>
          </cell>
        </row>
        <row r="5135">
          <cell r="H5135" t="str">
            <v/>
          </cell>
        </row>
        <row r="5136">
          <cell r="H5136" t="str">
            <v/>
          </cell>
        </row>
        <row r="5137">
          <cell r="H5137" t="str">
            <v/>
          </cell>
        </row>
        <row r="5138">
          <cell r="H5138" t="str">
            <v/>
          </cell>
        </row>
        <row r="5139">
          <cell r="H5139" t="str">
            <v/>
          </cell>
        </row>
        <row r="5140">
          <cell r="H5140" t="str">
            <v/>
          </cell>
        </row>
        <row r="5141">
          <cell r="H5141" t="str">
            <v/>
          </cell>
        </row>
        <row r="5142">
          <cell r="H5142" t="str">
            <v/>
          </cell>
        </row>
        <row r="5143">
          <cell r="H5143" t="str">
            <v/>
          </cell>
        </row>
        <row r="5144">
          <cell r="H5144" t="str">
            <v/>
          </cell>
        </row>
        <row r="5145">
          <cell r="H5145" t="str">
            <v/>
          </cell>
        </row>
        <row r="5146">
          <cell r="H5146" t="str">
            <v/>
          </cell>
        </row>
        <row r="5147">
          <cell r="H5147" t="str">
            <v/>
          </cell>
        </row>
        <row r="5148">
          <cell r="H5148" t="str">
            <v/>
          </cell>
        </row>
        <row r="5149">
          <cell r="H5149" t="str">
            <v/>
          </cell>
        </row>
        <row r="5150">
          <cell r="H5150" t="str">
            <v/>
          </cell>
        </row>
        <row r="5151">
          <cell r="H5151" t="str">
            <v/>
          </cell>
        </row>
        <row r="5152">
          <cell r="H5152" t="str">
            <v/>
          </cell>
        </row>
        <row r="5153">
          <cell r="H5153" t="str">
            <v/>
          </cell>
        </row>
        <row r="5154">
          <cell r="H5154" t="str">
            <v/>
          </cell>
        </row>
        <row r="5155">
          <cell r="H5155" t="str">
            <v/>
          </cell>
        </row>
        <row r="5156">
          <cell r="H5156" t="str">
            <v/>
          </cell>
        </row>
        <row r="5157">
          <cell r="H5157" t="str">
            <v/>
          </cell>
        </row>
        <row r="5158">
          <cell r="H5158" t="str">
            <v/>
          </cell>
        </row>
        <row r="5159">
          <cell r="H5159" t="str">
            <v/>
          </cell>
        </row>
        <row r="5160">
          <cell r="H5160" t="str">
            <v/>
          </cell>
        </row>
        <row r="5161">
          <cell r="H5161" t="str">
            <v/>
          </cell>
        </row>
        <row r="5162">
          <cell r="H5162" t="str">
            <v/>
          </cell>
        </row>
        <row r="5163">
          <cell r="H5163" t="str">
            <v/>
          </cell>
        </row>
        <row r="5164">
          <cell r="H5164" t="str">
            <v/>
          </cell>
        </row>
        <row r="5165">
          <cell r="H5165" t="str">
            <v/>
          </cell>
        </row>
        <row r="5166">
          <cell r="H5166" t="str">
            <v/>
          </cell>
        </row>
        <row r="5167">
          <cell r="H5167" t="str">
            <v/>
          </cell>
        </row>
        <row r="5168">
          <cell r="H5168" t="str">
            <v/>
          </cell>
        </row>
        <row r="5169">
          <cell r="H5169" t="str">
            <v/>
          </cell>
        </row>
        <row r="5170">
          <cell r="H5170" t="str">
            <v/>
          </cell>
        </row>
        <row r="5171">
          <cell r="H5171" t="str">
            <v/>
          </cell>
        </row>
        <row r="5172">
          <cell r="H5172" t="str">
            <v/>
          </cell>
        </row>
        <row r="5173">
          <cell r="H5173" t="str">
            <v/>
          </cell>
        </row>
        <row r="5174">
          <cell r="H5174" t="str">
            <v/>
          </cell>
        </row>
        <row r="5175">
          <cell r="H5175" t="str">
            <v/>
          </cell>
        </row>
        <row r="5176">
          <cell r="H5176" t="str">
            <v/>
          </cell>
        </row>
        <row r="5177">
          <cell r="H5177" t="str">
            <v/>
          </cell>
        </row>
        <row r="5178">
          <cell r="H5178" t="str">
            <v/>
          </cell>
        </row>
        <row r="5179">
          <cell r="H5179" t="str">
            <v/>
          </cell>
        </row>
        <row r="5180">
          <cell r="H5180" t="str">
            <v/>
          </cell>
        </row>
        <row r="5181">
          <cell r="H5181" t="str">
            <v/>
          </cell>
        </row>
        <row r="5182">
          <cell r="H5182" t="str">
            <v/>
          </cell>
        </row>
        <row r="5183">
          <cell r="H5183" t="str">
            <v/>
          </cell>
        </row>
        <row r="5184">
          <cell r="H5184" t="str">
            <v/>
          </cell>
        </row>
        <row r="5185">
          <cell r="H5185" t="str">
            <v/>
          </cell>
        </row>
        <row r="5186">
          <cell r="H5186" t="str">
            <v/>
          </cell>
        </row>
        <row r="5187">
          <cell r="H5187" t="str">
            <v/>
          </cell>
        </row>
        <row r="5188">
          <cell r="H5188" t="str">
            <v/>
          </cell>
        </row>
        <row r="5189">
          <cell r="H5189" t="str">
            <v/>
          </cell>
        </row>
        <row r="5190">
          <cell r="H5190" t="str">
            <v/>
          </cell>
        </row>
        <row r="5191">
          <cell r="H5191" t="str">
            <v/>
          </cell>
        </row>
        <row r="5192">
          <cell r="H5192" t="str">
            <v/>
          </cell>
        </row>
        <row r="5193">
          <cell r="H5193" t="str">
            <v/>
          </cell>
        </row>
        <row r="5194">
          <cell r="H5194" t="str">
            <v/>
          </cell>
        </row>
        <row r="5195">
          <cell r="H5195" t="str">
            <v/>
          </cell>
        </row>
        <row r="5196">
          <cell r="H5196" t="str">
            <v/>
          </cell>
        </row>
        <row r="5197">
          <cell r="H5197" t="str">
            <v/>
          </cell>
        </row>
        <row r="5198">
          <cell r="H5198" t="str">
            <v/>
          </cell>
        </row>
        <row r="5199">
          <cell r="H5199" t="str">
            <v/>
          </cell>
        </row>
        <row r="5200">
          <cell r="H5200" t="str">
            <v/>
          </cell>
        </row>
        <row r="5201">
          <cell r="H5201" t="str">
            <v/>
          </cell>
        </row>
        <row r="5202">
          <cell r="H5202" t="str">
            <v/>
          </cell>
        </row>
        <row r="5203">
          <cell r="H5203" t="str">
            <v/>
          </cell>
        </row>
        <row r="5204">
          <cell r="H5204" t="str">
            <v/>
          </cell>
        </row>
        <row r="5205">
          <cell r="H5205" t="str">
            <v/>
          </cell>
        </row>
        <row r="5206">
          <cell r="H5206" t="str">
            <v/>
          </cell>
        </row>
        <row r="5207">
          <cell r="H5207" t="str">
            <v/>
          </cell>
        </row>
        <row r="5208">
          <cell r="H5208" t="str">
            <v/>
          </cell>
        </row>
        <row r="5209">
          <cell r="H5209" t="str">
            <v/>
          </cell>
        </row>
        <row r="5210">
          <cell r="H5210" t="str">
            <v/>
          </cell>
        </row>
        <row r="5211">
          <cell r="H5211" t="str">
            <v/>
          </cell>
        </row>
        <row r="5212">
          <cell r="H5212" t="str">
            <v/>
          </cell>
        </row>
        <row r="5213">
          <cell r="H5213" t="str">
            <v/>
          </cell>
        </row>
        <row r="5214">
          <cell r="H5214" t="str">
            <v/>
          </cell>
        </row>
        <row r="5215">
          <cell r="H5215" t="str">
            <v/>
          </cell>
        </row>
        <row r="5216">
          <cell r="H5216" t="str">
            <v/>
          </cell>
        </row>
        <row r="5217">
          <cell r="H5217" t="str">
            <v/>
          </cell>
        </row>
        <row r="5218">
          <cell r="H5218" t="str">
            <v/>
          </cell>
        </row>
        <row r="5219">
          <cell r="H5219" t="str">
            <v/>
          </cell>
        </row>
        <row r="5220">
          <cell r="H5220" t="str">
            <v/>
          </cell>
        </row>
        <row r="5221">
          <cell r="H5221" t="str">
            <v/>
          </cell>
        </row>
        <row r="5222">
          <cell r="H5222" t="str">
            <v/>
          </cell>
        </row>
        <row r="5223">
          <cell r="H5223" t="str">
            <v/>
          </cell>
        </row>
        <row r="5224">
          <cell r="H5224" t="str">
            <v/>
          </cell>
        </row>
        <row r="5225">
          <cell r="H5225" t="str">
            <v/>
          </cell>
        </row>
        <row r="5226">
          <cell r="H5226" t="str">
            <v/>
          </cell>
        </row>
        <row r="5227">
          <cell r="H5227" t="str">
            <v/>
          </cell>
        </row>
        <row r="5228">
          <cell r="H5228" t="str">
            <v/>
          </cell>
        </row>
        <row r="5229">
          <cell r="H5229" t="str">
            <v/>
          </cell>
        </row>
        <row r="5230">
          <cell r="H5230" t="str">
            <v/>
          </cell>
        </row>
        <row r="5231">
          <cell r="H5231" t="str">
            <v/>
          </cell>
        </row>
        <row r="5232">
          <cell r="H5232" t="str">
            <v/>
          </cell>
        </row>
        <row r="5233">
          <cell r="H5233" t="str">
            <v/>
          </cell>
        </row>
        <row r="5234">
          <cell r="H5234" t="str">
            <v/>
          </cell>
        </row>
        <row r="5235">
          <cell r="H5235" t="str">
            <v/>
          </cell>
        </row>
        <row r="5236">
          <cell r="H5236" t="str">
            <v/>
          </cell>
        </row>
        <row r="5237">
          <cell r="H5237" t="str">
            <v/>
          </cell>
        </row>
        <row r="5238">
          <cell r="H5238" t="str">
            <v/>
          </cell>
        </row>
        <row r="5239">
          <cell r="H5239" t="str">
            <v/>
          </cell>
        </row>
        <row r="5240">
          <cell r="H5240" t="str">
            <v/>
          </cell>
        </row>
        <row r="5241">
          <cell r="H5241" t="str">
            <v/>
          </cell>
        </row>
        <row r="5242">
          <cell r="H5242" t="str">
            <v/>
          </cell>
        </row>
        <row r="5243">
          <cell r="H5243" t="str">
            <v/>
          </cell>
        </row>
        <row r="5244">
          <cell r="H5244" t="str">
            <v/>
          </cell>
        </row>
        <row r="5245">
          <cell r="H5245" t="str">
            <v/>
          </cell>
        </row>
        <row r="5246">
          <cell r="H5246" t="str">
            <v/>
          </cell>
        </row>
        <row r="5247">
          <cell r="H5247" t="str">
            <v/>
          </cell>
        </row>
        <row r="5248">
          <cell r="H5248" t="str">
            <v/>
          </cell>
        </row>
        <row r="5249">
          <cell r="H5249" t="str">
            <v/>
          </cell>
        </row>
        <row r="5250">
          <cell r="H5250" t="str">
            <v/>
          </cell>
        </row>
        <row r="5251">
          <cell r="H5251" t="str">
            <v/>
          </cell>
        </row>
        <row r="5252">
          <cell r="H5252" t="str">
            <v/>
          </cell>
        </row>
        <row r="5253">
          <cell r="H5253" t="str">
            <v/>
          </cell>
        </row>
        <row r="5254">
          <cell r="H5254" t="str">
            <v/>
          </cell>
        </row>
        <row r="5255">
          <cell r="H5255" t="str">
            <v/>
          </cell>
        </row>
        <row r="5256">
          <cell r="H5256" t="str">
            <v/>
          </cell>
        </row>
        <row r="5257">
          <cell r="H5257" t="str">
            <v/>
          </cell>
        </row>
        <row r="5258">
          <cell r="H5258" t="str">
            <v/>
          </cell>
        </row>
        <row r="5259">
          <cell r="H5259" t="str">
            <v/>
          </cell>
        </row>
        <row r="5260">
          <cell r="H5260" t="str">
            <v/>
          </cell>
        </row>
        <row r="5261">
          <cell r="H5261" t="str">
            <v/>
          </cell>
        </row>
        <row r="5262">
          <cell r="H5262" t="str">
            <v/>
          </cell>
        </row>
        <row r="5263">
          <cell r="H5263" t="str">
            <v/>
          </cell>
        </row>
        <row r="5264">
          <cell r="H5264" t="str">
            <v/>
          </cell>
        </row>
        <row r="5265">
          <cell r="H5265" t="str">
            <v/>
          </cell>
        </row>
        <row r="5266">
          <cell r="H5266" t="str">
            <v/>
          </cell>
        </row>
        <row r="5267">
          <cell r="H5267" t="str">
            <v/>
          </cell>
        </row>
        <row r="5268">
          <cell r="H5268" t="str">
            <v/>
          </cell>
        </row>
        <row r="5269">
          <cell r="H5269" t="str">
            <v/>
          </cell>
        </row>
        <row r="5270">
          <cell r="H5270" t="str">
            <v/>
          </cell>
        </row>
        <row r="5271">
          <cell r="H5271" t="str">
            <v/>
          </cell>
        </row>
        <row r="5272">
          <cell r="H5272" t="str">
            <v/>
          </cell>
        </row>
        <row r="5273">
          <cell r="H5273" t="str">
            <v/>
          </cell>
        </row>
        <row r="5274">
          <cell r="H5274" t="str">
            <v/>
          </cell>
        </row>
        <row r="5275">
          <cell r="H5275" t="str">
            <v/>
          </cell>
        </row>
        <row r="5276">
          <cell r="H5276" t="str">
            <v/>
          </cell>
        </row>
        <row r="5277">
          <cell r="H5277" t="str">
            <v/>
          </cell>
        </row>
        <row r="5278">
          <cell r="H5278" t="str">
            <v/>
          </cell>
        </row>
        <row r="5279">
          <cell r="H5279" t="str">
            <v/>
          </cell>
        </row>
        <row r="5280">
          <cell r="H5280" t="str">
            <v/>
          </cell>
        </row>
        <row r="5281">
          <cell r="H5281" t="str">
            <v/>
          </cell>
        </row>
        <row r="5282">
          <cell r="H5282" t="str">
            <v/>
          </cell>
        </row>
        <row r="5283">
          <cell r="H5283" t="str">
            <v/>
          </cell>
        </row>
        <row r="5284">
          <cell r="H5284" t="str">
            <v/>
          </cell>
        </row>
        <row r="5285">
          <cell r="H5285" t="str">
            <v/>
          </cell>
        </row>
        <row r="5286">
          <cell r="H5286" t="str">
            <v/>
          </cell>
        </row>
        <row r="5287">
          <cell r="H5287" t="str">
            <v/>
          </cell>
        </row>
        <row r="5288">
          <cell r="H5288" t="str">
            <v/>
          </cell>
        </row>
        <row r="5289">
          <cell r="H5289" t="str">
            <v/>
          </cell>
        </row>
        <row r="5290">
          <cell r="H5290" t="str">
            <v/>
          </cell>
        </row>
        <row r="5291">
          <cell r="H5291" t="str">
            <v/>
          </cell>
        </row>
        <row r="5292">
          <cell r="H5292" t="str">
            <v/>
          </cell>
        </row>
        <row r="5293">
          <cell r="H5293" t="str">
            <v/>
          </cell>
        </row>
        <row r="5294">
          <cell r="H5294" t="str">
            <v/>
          </cell>
        </row>
        <row r="5295">
          <cell r="H5295" t="str">
            <v/>
          </cell>
        </row>
        <row r="5296">
          <cell r="H5296" t="str">
            <v/>
          </cell>
        </row>
        <row r="5297">
          <cell r="H5297" t="str">
            <v/>
          </cell>
        </row>
        <row r="5298">
          <cell r="H5298" t="str">
            <v/>
          </cell>
        </row>
        <row r="5299">
          <cell r="H5299" t="str">
            <v/>
          </cell>
        </row>
        <row r="5300">
          <cell r="H5300" t="str">
            <v/>
          </cell>
        </row>
        <row r="5301">
          <cell r="H5301" t="str">
            <v/>
          </cell>
        </row>
        <row r="5302">
          <cell r="H5302" t="str">
            <v/>
          </cell>
        </row>
        <row r="5303">
          <cell r="H5303" t="str">
            <v/>
          </cell>
        </row>
        <row r="5304">
          <cell r="H5304" t="str">
            <v/>
          </cell>
        </row>
        <row r="5305">
          <cell r="H5305" t="str">
            <v/>
          </cell>
        </row>
        <row r="5306">
          <cell r="H5306" t="str">
            <v/>
          </cell>
        </row>
        <row r="5307">
          <cell r="H5307" t="str">
            <v/>
          </cell>
        </row>
        <row r="5308">
          <cell r="H5308" t="str">
            <v/>
          </cell>
        </row>
        <row r="5309">
          <cell r="H5309" t="str">
            <v/>
          </cell>
        </row>
        <row r="5310">
          <cell r="H5310" t="str">
            <v/>
          </cell>
        </row>
        <row r="5311">
          <cell r="H5311" t="str">
            <v/>
          </cell>
        </row>
        <row r="5312">
          <cell r="H5312" t="str">
            <v/>
          </cell>
        </row>
        <row r="5313">
          <cell r="H5313" t="str">
            <v/>
          </cell>
        </row>
        <row r="5314">
          <cell r="H5314" t="str">
            <v/>
          </cell>
        </row>
        <row r="5315">
          <cell r="H5315" t="str">
            <v/>
          </cell>
        </row>
        <row r="5316">
          <cell r="H5316" t="str">
            <v/>
          </cell>
        </row>
        <row r="5317">
          <cell r="H5317" t="str">
            <v/>
          </cell>
        </row>
        <row r="5318">
          <cell r="H5318" t="str">
            <v/>
          </cell>
        </row>
        <row r="5319">
          <cell r="H5319" t="str">
            <v/>
          </cell>
        </row>
        <row r="5320">
          <cell r="H5320" t="str">
            <v/>
          </cell>
        </row>
        <row r="5321">
          <cell r="H5321" t="str">
            <v/>
          </cell>
        </row>
        <row r="5322">
          <cell r="H5322" t="str">
            <v/>
          </cell>
        </row>
        <row r="5323">
          <cell r="H5323" t="str">
            <v/>
          </cell>
        </row>
        <row r="5324">
          <cell r="H5324" t="str">
            <v/>
          </cell>
        </row>
        <row r="5325">
          <cell r="H5325" t="str">
            <v/>
          </cell>
        </row>
        <row r="5326">
          <cell r="H5326" t="str">
            <v/>
          </cell>
        </row>
        <row r="5327">
          <cell r="H5327" t="str">
            <v/>
          </cell>
        </row>
        <row r="5328">
          <cell r="H5328" t="str">
            <v/>
          </cell>
        </row>
        <row r="5329">
          <cell r="H5329" t="str">
            <v/>
          </cell>
        </row>
        <row r="5330">
          <cell r="H5330" t="str">
            <v/>
          </cell>
        </row>
        <row r="5331">
          <cell r="H5331" t="str">
            <v/>
          </cell>
        </row>
        <row r="5332">
          <cell r="H5332" t="str">
            <v/>
          </cell>
        </row>
        <row r="5333">
          <cell r="H5333" t="str">
            <v/>
          </cell>
        </row>
        <row r="5334">
          <cell r="H5334" t="str">
            <v/>
          </cell>
        </row>
        <row r="5335">
          <cell r="H5335" t="str">
            <v/>
          </cell>
        </row>
        <row r="5336">
          <cell r="H5336" t="str">
            <v/>
          </cell>
        </row>
        <row r="5337">
          <cell r="H5337" t="str">
            <v/>
          </cell>
        </row>
        <row r="5338">
          <cell r="H5338" t="str">
            <v/>
          </cell>
        </row>
        <row r="5339">
          <cell r="H5339" t="str">
            <v/>
          </cell>
        </row>
        <row r="5340">
          <cell r="H5340" t="str">
            <v/>
          </cell>
        </row>
        <row r="5341">
          <cell r="H5341" t="str">
            <v/>
          </cell>
        </row>
        <row r="5342">
          <cell r="H5342" t="str">
            <v/>
          </cell>
        </row>
        <row r="5343">
          <cell r="H5343" t="str">
            <v/>
          </cell>
        </row>
        <row r="5344">
          <cell r="H5344" t="str">
            <v/>
          </cell>
        </row>
        <row r="5345">
          <cell r="H5345" t="str">
            <v/>
          </cell>
        </row>
        <row r="5346">
          <cell r="H5346" t="str">
            <v/>
          </cell>
        </row>
        <row r="5347">
          <cell r="H5347" t="str">
            <v/>
          </cell>
        </row>
        <row r="5348">
          <cell r="H5348" t="str">
            <v/>
          </cell>
        </row>
        <row r="5349">
          <cell r="H5349" t="str">
            <v/>
          </cell>
        </row>
        <row r="5350">
          <cell r="H5350" t="str">
            <v/>
          </cell>
        </row>
        <row r="5351">
          <cell r="H5351" t="str">
            <v/>
          </cell>
        </row>
        <row r="5352">
          <cell r="H5352" t="str">
            <v/>
          </cell>
        </row>
        <row r="5353">
          <cell r="H5353" t="str">
            <v/>
          </cell>
        </row>
        <row r="5354">
          <cell r="H5354" t="str">
            <v/>
          </cell>
        </row>
        <row r="5355">
          <cell r="H5355" t="str">
            <v/>
          </cell>
        </row>
        <row r="5356">
          <cell r="H5356" t="str">
            <v/>
          </cell>
        </row>
        <row r="5357">
          <cell r="H5357" t="str">
            <v/>
          </cell>
        </row>
        <row r="5358">
          <cell r="H5358" t="str">
            <v/>
          </cell>
        </row>
        <row r="5359">
          <cell r="H5359" t="str">
            <v/>
          </cell>
        </row>
        <row r="5360">
          <cell r="H5360" t="str">
            <v/>
          </cell>
        </row>
        <row r="5361">
          <cell r="H5361" t="str">
            <v/>
          </cell>
        </row>
        <row r="5362">
          <cell r="H5362" t="str">
            <v/>
          </cell>
        </row>
        <row r="5363">
          <cell r="H5363" t="str">
            <v/>
          </cell>
        </row>
        <row r="5364">
          <cell r="H5364" t="str">
            <v/>
          </cell>
        </row>
        <row r="5365">
          <cell r="H5365" t="str">
            <v/>
          </cell>
        </row>
        <row r="5366">
          <cell r="H5366" t="str">
            <v/>
          </cell>
        </row>
        <row r="5367">
          <cell r="H5367" t="str">
            <v/>
          </cell>
        </row>
        <row r="5368">
          <cell r="H5368" t="str">
            <v/>
          </cell>
        </row>
        <row r="5369">
          <cell r="H5369" t="str">
            <v/>
          </cell>
        </row>
        <row r="5370">
          <cell r="H5370" t="str">
            <v/>
          </cell>
        </row>
        <row r="5371">
          <cell r="H5371" t="str">
            <v/>
          </cell>
        </row>
        <row r="5372">
          <cell r="H5372" t="str">
            <v/>
          </cell>
        </row>
        <row r="5373">
          <cell r="H5373" t="str">
            <v/>
          </cell>
        </row>
        <row r="5374">
          <cell r="H5374" t="str">
            <v/>
          </cell>
        </row>
        <row r="5375">
          <cell r="H5375" t="str">
            <v/>
          </cell>
        </row>
        <row r="5376">
          <cell r="H5376" t="str">
            <v/>
          </cell>
        </row>
        <row r="5377">
          <cell r="H5377" t="str">
            <v/>
          </cell>
        </row>
        <row r="5378">
          <cell r="H5378" t="str">
            <v/>
          </cell>
        </row>
        <row r="5379">
          <cell r="H5379" t="str">
            <v/>
          </cell>
        </row>
        <row r="5380">
          <cell r="H5380" t="str">
            <v/>
          </cell>
        </row>
        <row r="5381">
          <cell r="H5381" t="str">
            <v/>
          </cell>
        </row>
        <row r="5382">
          <cell r="H5382" t="str">
            <v/>
          </cell>
        </row>
        <row r="5383">
          <cell r="H5383" t="str">
            <v/>
          </cell>
        </row>
        <row r="5384">
          <cell r="H5384" t="str">
            <v/>
          </cell>
        </row>
        <row r="5385">
          <cell r="H5385" t="str">
            <v/>
          </cell>
        </row>
        <row r="5386">
          <cell r="H5386" t="str">
            <v/>
          </cell>
        </row>
        <row r="5387">
          <cell r="H5387" t="str">
            <v/>
          </cell>
        </row>
        <row r="5388">
          <cell r="H5388" t="str">
            <v/>
          </cell>
        </row>
        <row r="5389">
          <cell r="H5389" t="str">
            <v/>
          </cell>
        </row>
        <row r="5390">
          <cell r="H5390" t="str">
            <v/>
          </cell>
        </row>
        <row r="5391">
          <cell r="H5391" t="str">
            <v/>
          </cell>
        </row>
        <row r="5392">
          <cell r="H5392" t="str">
            <v/>
          </cell>
        </row>
        <row r="5393">
          <cell r="H5393" t="str">
            <v/>
          </cell>
        </row>
        <row r="5394">
          <cell r="H5394" t="str">
            <v/>
          </cell>
        </row>
        <row r="5395">
          <cell r="H5395" t="str">
            <v/>
          </cell>
        </row>
        <row r="5396">
          <cell r="H5396" t="str">
            <v/>
          </cell>
        </row>
        <row r="5397">
          <cell r="H5397" t="str">
            <v/>
          </cell>
        </row>
        <row r="5398">
          <cell r="H5398" t="str">
            <v/>
          </cell>
        </row>
        <row r="5399">
          <cell r="H5399" t="str">
            <v/>
          </cell>
        </row>
        <row r="5400">
          <cell r="H5400" t="str">
            <v/>
          </cell>
        </row>
        <row r="5401">
          <cell r="H5401" t="str">
            <v/>
          </cell>
        </row>
        <row r="5402">
          <cell r="H5402" t="str">
            <v/>
          </cell>
        </row>
        <row r="5403">
          <cell r="H5403" t="str">
            <v/>
          </cell>
        </row>
        <row r="5404">
          <cell r="H5404" t="str">
            <v/>
          </cell>
        </row>
        <row r="5405">
          <cell r="H5405" t="str">
            <v/>
          </cell>
        </row>
        <row r="5406">
          <cell r="H5406" t="str">
            <v/>
          </cell>
        </row>
        <row r="5407">
          <cell r="H5407" t="str">
            <v/>
          </cell>
        </row>
        <row r="5408">
          <cell r="H5408" t="str">
            <v/>
          </cell>
        </row>
        <row r="5409">
          <cell r="H5409" t="str">
            <v/>
          </cell>
        </row>
        <row r="5410">
          <cell r="H5410" t="str">
            <v/>
          </cell>
        </row>
        <row r="5411">
          <cell r="H5411" t="str">
            <v/>
          </cell>
        </row>
        <row r="5412">
          <cell r="H5412" t="str">
            <v/>
          </cell>
        </row>
        <row r="5413">
          <cell r="H5413" t="str">
            <v/>
          </cell>
        </row>
        <row r="5414">
          <cell r="H5414" t="str">
            <v/>
          </cell>
        </row>
        <row r="5415">
          <cell r="H5415" t="str">
            <v/>
          </cell>
        </row>
        <row r="5416">
          <cell r="H5416" t="str">
            <v/>
          </cell>
        </row>
        <row r="5417">
          <cell r="H5417" t="str">
            <v/>
          </cell>
        </row>
        <row r="5418">
          <cell r="H5418" t="str">
            <v/>
          </cell>
        </row>
        <row r="5419">
          <cell r="H5419" t="str">
            <v/>
          </cell>
        </row>
        <row r="5420">
          <cell r="H5420" t="str">
            <v/>
          </cell>
        </row>
        <row r="5421">
          <cell r="H5421" t="str">
            <v/>
          </cell>
        </row>
        <row r="5422">
          <cell r="H5422" t="str">
            <v/>
          </cell>
        </row>
        <row r="5423">
          <cell r="H5423" t="str">
            <v/>
          </cell>
        </row>
        <row r="5424">
          <cell r="H5424" t="str">
            <v/>
          </cell>
        </row>
        <row r="5425">
          <cell r="H5425" t="str">
            <v/>
          </cell>
        </row>
        <row r="5426">
          <cell r="H5426" t="str">
            <v/>
          </cell>
        </row>
        <row r="5427">
          <cell r="H5427" t="str">
            <v/>
          </cell>
        </row>
        <row r="5428">
          <cell r="H5428" t="str">
            <v/>
          </cell>
        </row>
        <row r="5429">
          <cell r="H5429" t="str">
            <v/>
          </cell>
        </row>
        <row r="5430">
          <cell r="H5430" t="str">
            <v/>
          </cell>
        </row>
        <row r="5431">
          <cell r="H5431" t="str">
            <v/>
          </cell>
        </row>
        <row r="5432">
          <cell r="H5432" t="str">
            <v/>
          </cell>
        </row>
        <row r="5433">
          <cell r="H5433" t="str">
            <v/>
          </cell>
        </row>
        <row r="5434">
          <cell r="H5434" t="str">
            <v/>
          </cell>
        </row>
        <row r="5435">
          <cell r="H5435" t="str">
            <v/>
          </cell>
        </row>
        <row r="5436">
          <cell r="H5436" t="str">
            <v/>
          </cell>
        </row>
        <row r="5437">
          <cell r="H5437" t="str">
            <v/>
          </cell>
        </row>
        <row r="5438">
          <cell r="H5438" t="str">
            <v/>
          </cell>
        </row>
        <row r="5439">
          <cell r="H5439" t="str">
            <v/>
          </cell>
        </row>
        <row r="5440">
          <cell r="H5440" t="str">
            <v/>
          </cell>
        </row>
        <row r="5441">
          <cell r="H5441" t="str">
            <v/>
          </cell>
        </row>
        <row r="5442">
          <cell r="H5442" t="str">
            <v/>
          </cell>
        </row>
        <row r="5443">
          <cell r="H5443" t="str">
            <v/>
          </cell>
        </row>
        <row r="5444">
          <cell r="H5444" t="str">
            <v/>
          </cell>
        </row>
        <row r="5445">
          <cell r="H5445" t="str">
            <v/>
          </cell>
        </row>
        <row r="5446">
          <cell r="H5446" t="str">
            <v/>
          </cell>
        </row>
        <row r="5447">
          <cell r="H5447" t="str">
            <v/>
          </cell>
        </row>
        <row r="5448">
          <cell r="H5448" t="str">
            <v/>
          </cell>
        </row>
        <row r="5449">
          <cell r="H5449" t="str">
            <v/>
          </cell>
        </row>
        <row r="5450">
          <cell r="H5450" t="str">
            <v/>
          </cell>
        </row>
        <row r="5451">
          <cell r="H5451" t="str">
            <v/>
          </cell>
        </row>
        <row r="5452">
          <cell r="H5452" t="str">
            <v/>
          </cell>
        </row>
        <row r="5453">
          <cell r="H5453" t="str">
            <v/>
          </cell>
        </row>
        <row r="5454">
          <cell r="H5454" t="str">
            <v/>
          </cell>
        </row>
        <row r="5455">
          <cell r="H5455" t="str">
            <v/>
          </cell>
        </row>
        <row r="5456">
          <cell r="H5456" t="str">
            <v/>
          </cell>
        </row>
        <row r="5457">
          <cell r="H5457" t="str">
            <v/>
          </cell>
        </row>
        <row r="5458">
          <cell r="H5458" t="str">
            <v/>
          </cell>
        </row>
        <row r="5459">
          <cell r="H5459" t="str">
            <v/>
          </cell>
        </row>
        <row r="5460">
          <cell r="H5460" t="str">
            <v/>
          </cell>
        </row>
        <row r="5461">
          <cell r="H5461" t="str">
            <v/>
          </cell>
        </row>
        <row r="5462">
          <cell r="H5462" t="str">
            <v/>
          </cell>
        </row>
        <row r="5463">
          <cell r="H5463" t="str">
            <v/>
          </cell>
        </row>
        <row r="5464">
          <cell r="H5464" t="str">
            <v/>
          </cell>
        </row>
        <row r="5465">
          <cell r="H5465" t="str">
            <v/>
          </cell>
        </row>
        <row r="5466">
          <cell r="H5466" t="str">
            <v/>
          </cell>
        </row>
        <row r="5467">
          <cell r="H5467" t="str">
            <v/>
          </cell>
        </row>
        <row r="5468">
          <cell r="H5468" t="str">
            <v/>
          </cell>
        </row>
        <row r="5469">
          <cell r="H5469" t="str">
            <v/>
          </cell>
        </row>
        <row r="5470">
          <cell r="H5470" t="str">
            <v/>
          </cell>
        </row>
        <row r="5471">
          <cell r="H5471" t="str">
            <v/>
          </cell>
        </row>
        <row r="5472">
          <cell r="H5472" t="str">
            <v/>
          </cell>
        </row>
        <row r="5473">
          <cell r="H5473" t="str">
            <v/>
          </cell>
        </row>
        <row r="5474">
          <cell r="H5474" t="str">
            <v/>
          </cell>
        </row>
        <row r="5475">
          <cell r="H5475" t="str">
            <v/>
          </cell>
        </row>
        <row r="5476">
          <cell r="H5476" t="str">
            <v/>
          </cell>
        </row>
        <row r="5477">
          <cell r="H5477" t="str">
            <v/>
          </cell>
        </row>
        <row r="5478">
          <cell r="H5478" t="str">
            <v/>
          </cell>
        </row>
        <row r="5479">
          <cell r="H5479" t="str">
            <v/>
          </cell>
        </row>
        <row r="5480">
          <cell r="H5480" t="str">
            <v/>
          </cell>
        </row>
        <row r="5481">
          <cell r="H5481" t="str">
            <v/>
          </cell>
        </row>
        <row r="5482">
          <cell r="H5482" t="str">
            <v/>
          </cell>
        </row>
        <row r="5483">
          <cell r="H5483" t="str">
            <v/>
          </cell>
        </row>
        <row r="5484">
          <cell r="H5484" t="str">
            <v/>
          </cell>
        </row>
        <row r="5485">
          <cell r="H5485" t="str">
            <v/>
          </cell>
        </row>
        <row r="5486">
          <cell r="H5486" t="str">
            <v/>
          </cell>
        </row>
        <row r="5487">
          <cell r="H5487" t="str">
            <v/>
          </cell>
        </row>
        <row r="5488">
          <cell r="H5488" t="str">
            <v/>
          </cell>
        </row>
        <row r="5489">
          <cell r="H5489" t="str">
            <v/>
          </cell>
        </row>
        <row r="5490">
          <cell r="H5490" t="str">
            <v/>
          </cell>
        </row>
        <row r="5491">
          <cell r="H5491" t="str">
            <v/>
          </cell>
        </row>
        <row r="5492">
          <cell r="H5492" t="str">
            <v/>
          </cell>
        </row>
        <row r="5493">
          <cell r="H5493" t="str">
            <v/>
          </cell>
        </row>
        <row r="5494">
          <cell r="H5494" t="str">
            <v/>
          </cell>
        </row>
        <row r="5495">
          <cell r="H5495" t="str">
            <v/>
          </cell>
        </row>
        <row r="5496">
          <cell r="H5496" t="str">
            <v/>
          </cell>
        </row>
        <row r="5497">
          <cell r="H5497" t="str">
            <v/>
          </cell>
        </row>
        <row r="5498">
          <cell r="H5498" t="str">
            <v/>
          </cell>
        </row>
        <row r="5499">
          <cell r="H5499" t="str">
            <v/>
          </cell>
        </row>
        <row r="5500">
          <cell r="H5500" t="str">
            <v/>
          </cell>
        </row>
        <row r="5501">
          <cell r="H5501" t="str">
            <v/>
          </cell>
        </row>
        <row r="5502">
          <cell r="H5502" t="str">
            <v/>
          </cell>
        </row>
        <row r="5503">
          <cell r="H5503" t="str">
            <v/>
          </cell>
        </row>
        <row r="5504">
          <cell r="H5504" t="str">
            <v/>
          </cell>
        </row>
        <row r="5505">
          <cell r="H5505" t="str">
            <v/>
          </cell>
        </row>
        <row r="5506">
          <cell r="H5506" t="str">
            <v/>
          </cell>
        </row>
        <row r="5507">
          <cell r="H5507" t="str">
            <v/>
          </cell>
        </row>
        <row r="5508">
          <cell r="H5508" t="str">
            <v/>
          </cell>
        </row>
        <row r="5509">
          <cell r="H5509" t="str">
            <v/>
          </cell>
        </row>
        <row r="5510">
          <cell r="H5510" t="str">
            <v/>
          </cell>
        </row>
        <row r="5511">
          <cell r="H5511" t="str">
            <v/>
          </cell>
        </row>
        <row r="5512">
          <cell r="H5512" t="str">
            <v/>
          </cell>
        </row>
        <row r="5513">
          <cell r="H5513" t="str">
            <v/>
          </cell>
        </row>
        <row r="5514">
          <cell r="H5514" t="str">
            <v/>
          </cell>
        </row>
        <row r="5515">
          <cell r="H5515" t="str">
            <v/>
          </cell>
        </row>
        <row r="5516">
          <cell r="H5516" t="str">
            <v/>
          </cell>
        </row>
        <row r="5517">
          <cell r="H5517" t="str">
            <v/>
          </cell>
        </row>
        <row r="5518">
          <cell r="H5518" t="str">
            <v/>
          </cell>
        </row>
        <row r="5519">
          <cell r="H5519" t="str">
            <v/>
          </cell>
        </row>
        <row r="5520">
          <cell r="H5520" t="str">
            <v/>
          </cell>
        </row>
        <row r="5521">
          <cell r="H5521" t="str">
            <v/>
          </cell>
        </row>
        <row r="5522">
          <cell r="H5522" t="str">
            <v/>
          </cell>
        </row>
        <row r="5523">
          <cell r="H5523" t="str">
            <v/>
          </cell>
        </row>
        <row r="5524">
          <cell r="H5524" t="str">
            <v/>
          </cell>
        </row>
        <row r="5525">
          <cell r="H5525" t="str">
            <v/>
          </cell>
        </row>
        <row r="5526">
          <cell r="H5526" t="str">
            <v/>
          </cell>
        </row>
        <row r="5527">
          <cell r="H5527" t="str">
            <v/>
          </cell>
        </row>
        <row r="5528">
          <cell r="H5528" t="str">
            <v/>
          </cell>
        </row>
        <row r="5529">
          <cell r="H5529" t="str">
            <v/>
          </cell>
        </row>
        <row r="5530">
          <cell r="H5530" t="str">
            <v/>
          </cell>
        </row>
        <row r="5531">
          <cell r="H5531" t="str">
            <v/>
          </cell>
        </row>
        <row r="5532">
          <cell r="H5532" t="str">
            <v/>
          </cell>
        </row>
        <row r="5533">
          <cell r="H5533" t="str">
            <v/>
          </cell>
        </row>
        <row r="5534">
          <cell r="H5534" t="str">
            <v/>
          </cell>
        </row>
        <row r="5535">
          <cell r="H5535" t="str">
            <v/>
          </cell>
        </row>
        <row r="5536">
          <cell r="H5536" t="str">
            <v/>
          </cell>
        </row>
        <row r="5537">
          <cell r="H5537" t="str">
            <v/>
          </cell>
        </row>
        <row r="5538">
          <cell r="H5538" t="str">
            <v/>
          </cell>
        </row>
        <row r="5539">
          <cell r="H5539" t="str">
            <v/>
          </cell>
        </row>
        <row r="5540">
          <cell r="H5540" t="str">
            <v/>
          </cell>
        </row>
        <row r="5541">
          <cell r="H5541" t="str">
            <v/>
          </cell>
        </row>
        <row r="5542">
          <cell r="H5542" t="str">
            <v/>
          </cell>
        </row>
        <row r="5543">
          <cell r="H5543" t="str">
            <v/>
          </cell>
        </row>
        <row r="5544">
          <cell r="H5544" t="str">
            <v/>
          </cell>
        </row>
        <row r="5545">
          <cell r="H5545" t="str">
            <v/>
          </cell>
        </row>
        <row r="5546">
          <cell r="H5546" t="str">
            <v/>
          </cell>
        </row>
        <row r="5547">
          <cell r="H5547" t="str">
            <v/>
          </cell>
        </row>
        <row r="5548">
          <cell r="H5548" t="str">
            <v/>
          </cell>
        </row>
        <row r="5549">
          <cell r="H5549" t="str">
            <v/>
          </cell>
        </row>
        <row r="5550">
          <cell r="H5550" t="str">
            <v/>
          </cell>
        </row>
        <row r="5551">
          <cell r="H5551" t="str">
            <v/>
          </cell>
        </row>
        <row r="5552">
          <cell r="H5552" t="str">
            <v/>
          </cell>
        </row>
        <row r="5553">
          <cell r="H5553" t="str">
            <v/>
          </cell>
        </row>
        <row r="5554">
          <cell r="H5554" t="str">
            <v/>
          </cell>
        </row>
        <row r="5555">
          <cell r="H5555" t="str">
            <v/>
          </cell>
        </row>
        <row r="5556">
          <cell r="H5556" t="str">
            <v/>
          </cell>
        </row>
        <row r="5557">
          <cell r="H5557" t="str">
            <v/>
          </cell>
        </row>
        <row r="5558">
          <cell r="H5558" t="str">
            <v/>
          </cell>
        </row>
        <row r="5559">
          <cell r="H5559" t="str">
            <v/>
          </cell>
        </row>
        <row r="5560">
          <cell r="H5560" t="str">
            <v/>
          </cell>
        </row>
        <row r="5561">
          <cell r="H5561" t="str">
            <v/>
          </cell>
        </row>
        <row r="5562">
          <cell r="H5562" t="str">
            <v/>
          </cell>
        </row>
        <row r="5563">
          <cell r="H5563" t="str">
            <v/>
          </cell>
        </row>
        <row r="5564">
          <cell r="H5564" t="str">
            <v/>
          </cell>
        </row>
        <row r="5565">
          <cell r="H5565" t="str">
            <v/>
          </cell>
        </row>
        <row r="5566">
          <cell r="H5566" t="str">
            <v/>
          </cell>
        </row>
        <row r="5567">
          <cell r="H5567" t="str">
            <v/>
          </cell>
        </row>
        <row r="5568">
          <cell r="H5568" t="str">
            <v/>
          </cell>
        </row>
        <row r="5569">
          <cell r="H5569" t="str">
            <v/>
          </cell>
        </row>
        <row r="5570">
          <cell r="H5570" t="str">
            <v/>
          </cell>
        </row>
        <row r="5571">
          <cell r="H5571" t="str">
            <v/>
          </cell>
        </row>
        <row r="5572">
          <cell r="H5572" t="str">
            <v/>
          </cell>
        </row>
        <row r="5573">
          <cell r="H5573" t="str">
            <v/>
          </cell>
        </row>
        <row r="5574">
          <cell r="H5574" t="str">
            <v/>
          </cell>
        </row>
        <row r="5575">
          <cell r="H5575" t="str">
            <v/>
          </cell>
        </row>
        <row r="5576">
          <cell r="H5576" t="str">
            <v/>
          </cell>
        </row>
        <row r="5577">
          <cell r="H5577" t="str">
            <v/>
          </cell>
        </row>
        <row r="5578">
          <cell r="H5578" t="str">
            <v/>
          </cell>
        </row>
        <row r="5579">
          <cell r="H5579" t="str">
            <v/>
          </cell>
        </row>
        <row r="5580">
          <cell r="H5580" t="str">
            <v/>
          </cell>
        </row>
        <row r="5581">
          <cell r="H5581" t="str">
            <v/>
          </cell>
        </row>
        <row r="5582">
          <cell r="H5582" t="str">
            <v/>
          </cell>
        </row>
        <row r="5583">
          <cell r="H5583" t="str">
            <v/>
          </cell>
        </row>
        <row r="5584">
          <cell r="H5584" t="str">
            <v/>
          </cell>
        </row>
        <row r="5585">
          <cell r="H5585" t="str">
            <v/>
          </cell>
        </row>
        <row r="5586">
          <cell r="H5586" t="str">
            <v/>
          </cell>
        </row>
        <row r="5587">
          <cell r="H5587" t="str">
            <v/>
          </cell>
        </row>
        <row r="5588">
          <cell r="H5588" t="str">
            <v/>
          </cell>
        </row>
        <row r="5589">
          <cell r="H5589" t="str">
            <v/>
          </cell>
        </row>
        <row r="5590">
          <cell r="H5590" t="str">
            <v/>
          </cell>
        </row>
        <row r="5591">
          <cell r="H5591" t="str">
            <v/>
          </cell>
        </row>
        <row r="5592">
          <cell r="H5592" t="str">
            <v/>
          </cell>
        </row>
        <row r="5593">
          <cell r="H5593" t="str">
            <v/>
          </cell>
        </row>
        <row r="5594">
          <cell r="H5594" t="str">
            <v/>
          </cell>
        </row>
        <row r="5595">
          <cell r="H5595" t="str">
            <v/>
          </cell>
        </row>
        <row r="5596">
          <cell r="H5596" t="str">
            <v/>
          </cell>
        </row>
        <row r="5597">
          <cell r="H5597" t="str">
            <v/>
          </cell>
        </row>
        <row r="5598">
          <cell r="H5598" t="str">
            <v/>
          </cell>
        </row>
        <row r="5599">
          <cell r="H5599" t="str">
            <v/>
          </cell>
        </row>
        <row r="5600">
          <cell r="H5600" t="str">
            <v/>
          </cell>
        </row>
        <row r="5601">
          <cell r="H5601" t="str">
            <v/>
          </cell>
        </row>
        <row r="5602">
          <cell r="H5602" t="str">
            <v/>
          </cell>
        </row>
        <row r="5603">
          <cell r="H5603" t="str">
            <v/>
          </cell>
        </row>
        <row r="5604">
          <cell r="H5604" t="str">
            <v/>
          </cell>
        </row>
        <row r="5605">
          <cell r="H5605" t="str">
            <v/>
          </cell>
        </row>
        <row r="5606">
          <cell r="H5606" t="str">
            <v/>
          </cell>
        </row>
        <row r="5607">
          <cell r="H5607" t="str">
            <v/>
          </cell>
        </row>
        <row r="5608">
          <cell r="H5608" t="str">
            <v/>
          </cell>
        </row>
        <row r="5609">
          <cell r="H5609" t="str">
            <v/>
          </cell>
        </row>
        <row r="5610">
          <cell r="H5610" t="str">
            <v/>
          </cell>
        </row>
        <row r="5611">
          <cell r="H5611" t="str">
            <v/>
          </cell>
        </row>
        <row r="5612">
          <cell r="H5612" t="str">
            <v/>
          </cell>
        </row>
        <row r="5613">
          <cell r="H5613" t="str">
            <v/>
          </cell>
        </row>
        <row r="5614">
          <cell r="H5614" t="str">
            <v/>
          </cell>
        </row>
        <row r="5615">
          <cell r="H5615" t="str">
            <v/>
          </cell>
        </row>
        <row r="5616">
          <cell r="H5616" t="str">
            <v/>
          </cell>
        </row>
        <row r="5617">
          <cell r="H5617" t="str">
            <v/>
          </cell>
        </row>
        <row r="5618">
          <cell r="H5618" t="str">
            <v/>
          </cell>
        </row>
        <row r="5619">
          <cell r="H5619" t="str">
            <v/>
          </cell>
        </row>
        <row r="5620">
          <cell r="H5620" t="str">
            <v/>
          </cell>
        </row>
        <row r="5621">
          <cell r="H5621" t="str">
            <v/>
          </cell>
        </row>
        <row r="5622">
          <cell r="H5622" t="str">
            <v/>
          </cell>
        </row>
        <row r="5623">
          <cell r="H5623" t="str">
            <v/>
          </cell>
        </row>
        <row r="5624">
          <cell r="H5624" t="str">
            <v/>
          </cell>
        </row>
        <row r="5625">
          <cell r="H5625" t="str">
            <v/>
          </cell>
        </row>
        <row r="5626">
          <cell r="H5626" t="str">
            <v/>
          </cell>
        </row>
        <row r="5627">
          <cell r="H5627" t="str">
            <v/>
          </cell>
        </row>
        <row r="5628">
          <cell r="H5628" t="str">
            <v/>
          </cell>
        </row>
        <row r="5629">
          <cell r="H5629" t="str">
            <v/>
          </cell>
        </row>
        <row r="5630">
          <cell r="H5630" t="str">
            <v/>
          </cell>
        </row>
        <row r="5631">
          <cell r="H5631" t="str">
            <v/>
          </cell>
        </row>
        <row r="5632">
          <cell r="H5632" t="str">
            <v/>
          </cell>
        </row>
        <row r="5633">
          <cell r="H5633" t="str">
            <v/>
          </cell>
        </row>
        <row r="5634">
          <cell r="H5634" t="str">
            <v/>
          </cell>
        </row>
        <row r="5635">
          <cell r="H5635" t="str">
            <v/>
          </cell>
        </row>
        <row r="5636">
          <cell r="H5636" t="str">
            <v/>
          </cell>
        </row>
        <row r="5637">
          <cell r="H5637" t="str">
            <v/>
          </cell>
        </row>
        <row r="5638">
          <cell r="H5638" t="str">
            <v/>
          </cell>
        </row>
        <row r="5639">
          <cell r="H5639" t="str">
            <v/>
          </cell>
        </row>
        <row r="5640">
          <cell r="H5640" t="str">
            <v/>
          </cell>
        </row>
        <row r="5641">
          <cell r="H5641" t="str">
            <v/>
          </cell>
        </row>
        <row r="5642">
          <cell r="H5642" t="str">
            <v/>
          </cell>
        </row>
        <row r="5643">
          <cell r="H5643" t="str">
            <v/>
          </cell>
        </row>
        <row r="5644">
          <cell r="H5644" t="str">
            <v/>
          </cell>
        </row>
        <row r="5645">
          <cell r="H5645" t="str">
            <v/>
          </cell>
        </row>
        <row r="5646">
          <cell r="H5646" t="str">
            <v/>
          </cell>
        </row>
        <row r="5647">
          <cell r="H5647" t="str">
            <v/>
          </cell>
        </row>
        <row r="5648">
          <cell r="H5648" t="str">
            <v/>
          </cell>
        </row>
        <row r="5649">
          <cell r="H5649" t="str">
            <v/>
          </cell>
        </row>
        <row r="5650">
          <cell r="H5650" t="str">
            <v/>
          </cell>
        </row>
        <row r="5651">
          <cell r="H5651" t="str">
            <v/>
          </cell>
        </row>
        <row r="5652">
          <cell r="H5652" t="str">
            <v/>
          </cell>
        </row>
        <row r="5653">
          <cell r="H5653" t="str">
            <v/>
          </cell>
        </row>
        <row r="5654">
          <cell r="H5654" t="str">
            <v/>
          </cell>
        </row>
        <row r="5655">
          <cell r="H5655" t="str">
            <v/>
          </cell>
        </row>
        <row r="5656">
          <cell r="H5656" t="str">
            <v/>
          </cell>
        </row>
        <row r="5657">
          <cell r="H5657" t="str">
            <v/>
          </cell>
        </row>
        <row r="5658">
          <cell r="H5658" t="str">
            <v/>
          </cell>
        </row>
        <row r="5659">
          <cell r="H5659" t="str">
            <v/>
          </cell>
        </row>
        <row r="5660">
          <cell r="H5660" t="str">
            <v/>
          </cell>
        </row>
        <row r="5661">
          <cell r="H5661" t="str">
            <v/>
          </cell>
        </row>
        <row r="5662">
          <cell r="H5662" t="str">
            <v/>
          </cell>
        </row>
        <row r="5663">
          <cell r="H5663" t="str">
            <v/>
          </cell>
        </row>
        <row r="5664">
          <cell r="H5664" t="str">
            <v/>
          </cell>
        </row>
        <row r="5665">
          <cell r="H5665" t="str">
            <v/>
          </cell>
        </row>
        <row r="5666">
          <cell r="H5666" t="str">
            <v/>
          </cell>
        </row>
        <row r="5667">
          <cell r="H5667" t="str">
            <v/>
          </cell>
        </row>
        <row r="5668">
          <cell r="H5668" t="str">
            <v/>
          </cell>
        </row>
        <row r="5669">
          <cell r="H5669" t="str">
            <v/>
          </cell>
        </row>
        <row r="5670">
          <cell r="H5670" t="str">
            <v/>
          </cell>
        </row>
        <row r="5671">
          <cell r="H5671" t="str">
            <v/>
          </cell>
        </row>
        <row r="5672">
          <cell r="H5672" t="str">
            <v/>
          </cell>
        </row>
        <row r="5673">
          <cell r="H5673" t="str">
            <v/>
          </cell>
        </row>
        <row r="5674">
          <cell r="H5674" t="str">
            <v/>
          </cell>
        </row>
        <row r="5675">
          <cell r="H5675" t="str">
            <v/>
          </cell>
        </row>
        <row r="5676">
          <cell r="H5676" t="str">
            <v/>
          </cell>
        </row>
        <row r="5677">
          <cell r="H5677" t="str">
            <v/>
          </cell>
        </row>
        <row r="5678">
          <cell r="H5678" t="str">
            <v/>
          </cell>
        </row>
        <row r="5679">
          <cell r="H5679" t="str">
            <v/>
          </cell>
        </row>
        <row r="5680">
          <cell r="H5680" t="str">
            <v/>
          </cell>
        </row>
        <row r="5681">
          <cell r="H5681" t="str">
            <v/>
          </cell>
        </row>
        <row r="5682">
          <cell r="H5682" t="str">
            <v/>
          </cell>
        </row>
        <row r="5683">
          <cell r="H5683" t="str">
            <v/>
          </cell>
        </row>
        <row r="5684">
          <cell r="H5684" t="str">
            <v/>
          </cell>
        </row>
        <row r="5685">
          <cell r="H5685" t="str">
            <v/>
          </cell>
        </row>
        <row r="5686">
          <cell r="H5686" t="str">
            <v/>
          </cell>
        </row>
        <row r="5687">
          <cell r="H5687" t="str">
            <v/>
          </cell>
        </row>
        <row r="5688">
          <cell r="H5688" t="str">
            <v/>
          </cell>
        </row>
        <row r="5689">
          <cell r="H5689" t="str">
            <v/>
          </cell>
        </row>
        <row r="5690">
          <cell r="H5690" t="str">
            <v/>
          </cell>
        </row>
        <row r="5691">
          <cell r="H5691" t="str">
            <v/>
          </cell>
        </row>
        <row r="5692">
          <cell r="H5692" t="str">
            <v/>
          </cell>
        </row>
        <row r="5693">
          <cell r="H5693" t="str">
            <v/>
          </cell>
        </row>
        <row r="5694">
          <cell r="H5694" t="str">
            <v/>
          </cell>
        </row>
        <row r="5695">
          <cell r="H5695" t="str">
            <v/>
          </cell>
        </row>
        <row r="5696">
          <cell r="H5696" t="str">
            <v/>
          </cell>
        </row>
        <row r="5697">
          <cell r="H5697" t="str">
            <v/>
          </cell>
        </row>
        <row r="5698">
          <cell r="H5698" t="str">
            <v/>
          </cell>
        </row>
        <row r="5699">
          <cell r="H5699" t="str">
            <v/>
          </cell>
        </row>
        <row r="5700">
          <cell r="H5700" t="str">
            <v/>
          </cell>
        </row>
        <row r="5701">
          <cell r="H5701" t="str">
            <v/>
          </cell>
        </row>
        <row r="5702">
          <cell r="H5702" t="str">
            <v/>
          </cell>
        </row>
        <row r="5703">
          <cell r="H5703" t="str">
            <v/>
          </cell>
        </row>
        <row r="5704">
          <cell r="H5704" t="str">
            <v/>
          </cell>
        </row>
        <row r="5705">
          <cell r="H5705" t="str">
            <v/>
          </cell>
        </row>
        <row r="5706">
          <cell r="H5706" t="str">
            <v/>
          </cell>
        </row>
        <row r="5707">
          <cell r="H5707" t="str">
            <v/>
          </cell>
        </row>
        <row r="5708">
          <cell r="H5708" t="str">
            <v/>
          </cell>
        </row>
        <row r="5709">
          <cell r="H5709" t="str">
            <v/>
          </cell>
        </row>
        <row r="5710">
          <cell r="H5710" t="str">
            <v/>
          </cell>
        </row>
        <row r="5711">
          <cell r="H5711" t="str">
            <v/>
          </cell>
        </row>
        <row r="5712">
          <cell r="H5712" t="str">
            <v/>
          </cell>
        </row>
        <row r="5713">
          <cell r="H5713" t="str">
            <v/>
          </cell>
        </row>
        <row r="5714">
          <cell r="H5714" t="str">
            <v/>
          </cell>
        </row>
        <row r="5715">
          <cell r="H5715" t="str">
            <v/>
          </cell>
        </row>
        <row r="5716">
          <cell r="H5716" t="str">
            <v/>
          </cell>
        </row>
        <row r="5717">
          <cell r="H5717" t="str">
            <v/>
          </cell>
        </row>
        <row r="5718">
          <cell r="H5718" t="str">
            <v/>
          </cell>
        </row>
        <row r="5719">
          <cell r="H5719" t="str">
            <v/>
          </cell>
        </row>
        <row r="5720">
          <cell r="H5720" t="str">
            <v/>
          </cell>
        </row>
        <row r="5721">
          <cell r="H5721" t="str">
            <v/>
          </cell>
        </row>
        <row r="5722">
          <cell r="H5722" t="str">
            <v/>
          </cell>
        </row>
        <row r="5723">
          <cell r="H5723" t="str">
            <v/>
          </cell>
        </row>
        <row r="5724">
          <cell r="H5724" t="str">
            <v/>
          </cell>
        </row>
        <row r="5725">
          <cell r="H5725" t="str">
            <v/>
          </cell>
        </row>
        <row r="5726">
          <cell r="H5726" t="str">
            <v/>
          </cell>
        </row>
        <row r="5727">
          <cell r="H5727" t="str">
            <v/>
          </cell>
        </row>
        <row r="5728">
          <cell r="H5728" t="str">
            <v/>
          </cell>
        </row>
        <row r="5729">
          <cell r="H5729" t="str">
            <v/>
          </cell>
        </row>
        <row r="5730">
          <cell r="H5730" t="str">
            <v/>
          </cell>
        </row>
        <row r="5731">
          <cell r="H5731" t="str">
            <v/>
          </cell>
        </row>
        <row r="5732">
          <cell r="H5732" t="str">
            <v/>
          </cell>
        </row>
        <row r="5733">
          <cell r="H5733" t="str">
            <v/>
          </cell>
        </row>
        <row r="5734">
          <cell r="H5734" t="str">
            <v/>
          </cell>
        </row>
        <row r="5735">
          <cell r="H5735" t="str">
            <v/>
          </cell>
        </row>
        <row r="5736">
          <cell r="H5736" t="str">
            <v/>
          </cell>
        </row>
        <row r="5737">
          <cell r="H5737" t="str">
            <v/>
          </cell>
        </row>
        <row r="5738">
          <cell r="H5738" t="str">
            <v/>
          </cell>
        </row>
        <row r="5739">
          <cell r="H5739" t="str">
            <v/>
          </cell>
        </row>
        <row r="5740">
          <cell r="H5740" t="str">
            <v/>
          </cell>
        </row>
        <row r="5741">
          <cell r="H5741" t="str">
            <v/>
          </cell>
        </row>
        <row r="5742">
          <cell r="H5742" t="str">
            <v/>
          </cell>
        </row>
        <row r="5743">
          <cell r="H5743" t="str">
            <v/>
          </cell>
        </row>
        <row r="5744">
          <cell r="H5744" t="str">
            <v/>
          </cell>
        </row>
        <row r="5745">
          <cell r="H5745" t="str">
            <v/>
          </cell>
        </row>
        <row r="5746">
          <cell r="H5746" t="str">
            <v/>
          </cell>
        </row>
        <row r="5747">
          <cell r="H5747" t="str">
            <v/>
          </cell>
        </row>
        <row r="5748">
          <cell r="H5748" t="str">
            <v/>
          </cell>
        </row>
        <row r="5749">
          <cell r="H5749" t="str">
            <v/>
          </cell>
        </row>
        <row r="5750">
          <cell r="H5750" t="str">
            <v/>
          </cell>
        </row>
        <row r="5751">
          <cell r="H5751" t="str">
            <v/>
          </cell>
        </row>
        <row r="5752">
          <cell r="H5752" t="str">
            <v/>
          </cell>
        </row>
        <row r="5753">
          <cell r="H5753" t="str">
            <v/>
          </cell>
        </row>
        <row r="5754">
          <cell r="H5754" t="str">
            <v/>
          </cell>
        </row>
        <row r="5755">
          <cell r="H5755" t="str">
            <v/>
          </cell>
        </row>
        <row r="5756">
          <cell r="H5756" t="str">
            <v/>
          </cell>
        </row>
        <row r="5757">
          <cell r="H5757" t="str">
            <v/>
          </cell>
        </row>
        <row r="5758">
          <cell r="H5758" t="str">
            <v/>
          </cell>
        </row>
        <row r="5759">
          <cell r="H5759" t="str">
            <v/>
          </cell>
        </row>
        <row r="5760">
          <cell r="H5760" t="str">
            <v/>
          </cell>
        </row>
        <row r="5761">
          <cell r="H5761" t="str">
            <v/>
          </cell>
        </row>
        <row r="5762">
          <cell r="H5762" t="str">
            <v/>
          </cell>
        </row>
        <row r="5763">
          <cell r="H5763" t="str">
            <v/>
          </cell>
        </row>
        <row r="5764">
          <cell r="H5764" t="str">
            <v/>
          </cell>
        </row>
        <row r="5765">
          <cell r="H5765" t="str">
            <v/>
          </cell>
        </row>
        <row r="5766">
          <cell r="H5766" t="str">
            <v/>
          </cell>
        </row>
        <row r="5767">
          <cell r="H5767" t="str">
            <v/>
          </cell>
        </row>
        <row r="5768">
          <cell r="H5768" t="str">
            <v/>
          </cell>
        </row>
        <row r="5769">
          <cell r="H5769" t="str">
            <v/>
          </cell>
        </row>
        <row r="5770">
          <cell r="H5770" t="str">
            <v/>
          </cell>
        </row>
        <row r="5771">
          <cell r="H5771" t="str">
            <v/>
          </cell>
        </row>
        <row r="5772">
          <cell r="H5772" t="str">
            <v/>
          </cell>
        </row>
        <row r="5773">
          <cell r="H5773" t="str">
            <v/>
          </cell>
        </row>
        <row r="5774">
          <cell r="H5774" t="str">
            <v/>
          </cell>
        </row>
        <row r="5775">
          <cell r="H5775" t="str">
            <v/>
          </cell>
        </row>
        <row r="5776">
          <cell r="H5776" t="str">
            <v/>
          </cell>
        </row>
        <row r="5777">
          <cell r="H5777" t="str">
            <v/>
          </cell>
        </row>
        <row r="5778">
          <cell r="H5778" t="str">
            <v/>
          </cell>
        </row>
        <row r="5779">
          <cell r="H5779" t="str">
            <v/>
          </cell>
        </row>
        <row r="5780">
          <cell r="H5780" t="str">
            <v/>
          </cell>
        </row>
        <row r="5781">
          <cell r="H5781" t="str">
            <v/>
          </cell>
        </row>
        <row r="5782">
          <cell r="H5782" t="str">
            <v/>
          </cell>
        </row>
        <row r="5783">
          <cell r="H5783" t="str">
            <v/>
          </cell>
        </row>
        <row r="5784">
          <cell r="H5784" t="str">
            <v/>
          </cell>
        </row>
        <row r="5785">
          <cell r="H5785" t="str">
            <v/>
          </cell>
        </row>
        <row r="5786">
          <cell r="H5786" t="str">
            <v/>
          </cell>
        </row>
        <row r="5787">
          <cell r="H5787" t="str">
            <v/>
          </cell>
        </row>
        <row r="5788">
          <cell r="H5788" t="str">
            <v/>
          </cell>
        </row>
        <row r="5789">
          <cell r="H5789" t="str">
            <v/>
          </cell>
        </row>
        <row r="5790">
          <cell r="H5790" t="str">
            <v/>
          </cell>
        </row>
        <row r="5791">
          <cell r="H5791" t="str">
            <v/>
          </cell>
        </row>
        <row r="5792">
          <cell r="H5792" t="str">
            <v/>
          </cell>
        </row>
        <row r="5793">
          <cell r="H5793" t="str">
            <v/>
          </cell>
        </row>
        <row r="5794">
          <cell r="H5794" t="str">
            <v/>
          </cell>
        </row>
        <row r="5795">
          <cell r="H5795" t="str">
            <v/>
          </cell>
        </row>
        <row r="5796">
          <cell r="H5796" t="str">
            <v/>
          </cell>
        </row>
        <row r="5797">
          <cell r="H5797" t="str">
            <v/>
          </cell>
        </row>
        <row r="5798">
          <cell r="H5798" t="str">
            <v/>
          </cell>
        </row>
        <row r="5799">
          <cell r="H5799" t="str">
            <v/>
          </cell>
        </row>
        <row r="5800">
          <cell r="H5800" t="str">
            <v/>
          </cell>
        </row>
        <row r="5801">
          <cell r="H5801" t="str">
            <v/>
          </cell>
        </row>
        <row r="5802">
          <cell r="H5802" t="str">
            <v/>
          </cell>
        </row>
        <row r="5803">
          <cell r="H5803" t="str">
            <v/>
          </cell>
        </row>
        <row r="5804">
          <cell r="H5804" t="str">
            <v/>
          </cell>
        </row>
        <row r="5805">
          <cell r="H5805" t="str">
            <v/>
          </cell>
        </row>
        <row r="5806">
          <cell r="H5806" t="str">
            <v/>
          </cell>
        </row>
        <row r="5807">
          <cell r="H5807" t="str">
            <v/>
          </cell>
        </row>
        <row r="5808">
          <cell r="H5808" t="str">
            <v/>
          </cell>
        </row>
        <row r="5809">
          <cell r="H5809" t="str">
            <v/>
          </cell>
        </row>
        <row r="5810">
          <cell r="H5810" t="str">
            <v/>
          </cell>
        </row>
        <row r="5811">
          <cell r="H5811" t="str">
            <v/>
          </cell>
        </row>
        <row r="5812">
          <cell r="H5812" t="str">
            <v/>
          </cell>
        </row>
        <row r="5813">
          <cell r="H5813" t="str">
            <v/>
          </cell>
        </row>
        <row r="5814">
          <cell r="H5814" t="str">
            <v/>
          </cell>
        </row>
        <row r="5815">
          <cell r="H5815" t="str">
            <v/>
          </cell>
        </row>
        <row r="5816">
          <cell r="H5816" t="str">
            <v/>
          </cell>
        </row>
        <row r="5817">
          <cell r="H5817" t="str">
            <v/>
          </cell>
        </row>
        <row r="5818">
          <cell r="H5818" t="str">
            <v/>
          </cell>
        </row>
        <row r="5819">
          <cell r="H5819" t="str">
            <v/>
          </cell>
        </row>
        <row r="5820">
          <cell r="H5820" t="str">
            <v/>
          </cell>
        </row>
        <row r="5821">
          <cell r="H5821" t="str">
            <v/>
          </cell>
        </row>
        <row r="5822">
          <cell r="H5822" t="str">
            <v/>
          </cell>
        </row>
        <row r="5823">
          <cell r="H5823" t="str">
            <v/>
          </cell>
        </row>
        <row r="5824">
          <cell r="H5824" t="str">
            <v/>
          </cell>
        </row>
        <row r="5825">
          <cell r="H5825" t="str">
            <v/>
          </cell>
        </row>
        <row r="5826">
          <cell r="H5826" t="str">
            <v/>
          </cell>
        </row>
        <row r="5827">
          <cell r="H5827" t="str">
            <v/>
          </cell>
        </row>
        <row r="5828">
          <cell r="H5828" t="str">
            <v/>
          </cell>
        </row>
        <row r="5829">
          <cell r="H5829" t="str">
            <v/>
          </cell>
        </row>
        <row r="5830">
          <cell r="H5830" t="str">
            <v/>
          </cell>
        </row>
        <row r="5831">
          <cell r="H5831" t="str">
            <v/>
          </cell>
        </row>
        <row r="5832">
          <cell r="H5832" t="str">
            <v/>
          </cell>
        </row>
        <row r="5833">
          <cell r="H5833" t="str">
            <v/>
          </cell>
        </row>
        <row r="5834">
          <cell r="H5834" t="str">
            <v/>
          </cell>
        </row>
        <row r="5835">
          <cell r="H5835" t="str">
            <v/>
          </cell>
        </row>
        <row r="5836">
          <cell r="H5836" t="str">
            <v/>
          </cell>
        </row>
        <row r="5837">
          <cell r="H5837" t="str">
            <v/>
          </cell>
        </row>
        <row r="5838">
          <cell r="H5838" t="str">
            <v/>
          </cell>
        </row>
        <row r="5839">
          <cell r="H5839" t="str">
            <v/>
          </cell>
        </row>
        <row r="5840">
          <cell r="H5840" t="str">
            <v/>
          </cell>
        </row>
        <row r="5841">
          <cell r="H5841" t="str">
            <v/>
          </cell>
        </row>
        <row r="5842">
          <cell r="H5842" t="str">
            <v/>
          </cell>
        </row>
        <row r="5843">
          <cell r="H5843" t="str">
            <v/>
          </cell>
        </row>
        <row r="5844">
          <cell r="H5844" t="str">
            <v/>
          </cell>
        </row>
        <row r="5845">
          <cell r="H5845" t="str">
            <v/>
          </cell>
        </row>
        <row r="5846">
          <cell r="H5846" t="str">
            <v/>
          </cell>
        </row>
        <row r="5847">
          <cell r="H5847" t="str">
            <v/>
          </cell>
        </row>
        <row r="5848">
          <cell r="H5848" t="str">
            <v/>
          </cell>
        </row>
        <row r="5849">
          <cell r="H5849" t="str">
            <v/>
          </cell>
        </row>
        <row r="5850">
          <cell r="H5850" t="str">
            <v/>
          </cell>
        </row>
        <row r="5851">
          <cell r="H5851" t="str">
            <v/>
          </cell>
        </row>
        <row r="5852">
          <cell r="H5852" t="str">
            <v/>
          </cell>
        </row>
        <row r="5853">
          <cell r="H5853" t="str">
            <v/>
          </cell>
        </row>
        <row r="5854">
          <cell r="H5854" t="str">
            <v/>
          </cell>
        </row>
        <row r="5855">
          <cell r="H5855" t="str">
            <v/>
          </cell>
        </row>
        <row r="5856">
          <cell r="H5856" t="str">
            <v/>
          </cell>
        </row>
        <row r="5857">
          <cell r="H5857" t="str">
            <v/>
          </cell>
        </row>
        <row r="5858">
          <cell r="H5858" t="str">
            <v/>
          </cell>
        </row>
        <row r="5859">
          <cell r="H5859" t="str">
            <v/>
          </cell>
        </row>
        <row r="5860">
          <cell r="H5860" t="str">
            <v/>
          </cell>
        </row>
        <row r="5861">
          <cell r="H5861" t="str">
            <v/>
          </cell>
        </row>
        <row r="5862">
          <cell r="H5862" t="str">
            <v/>
          </cell>
        </row>
        <row r="5863">
          <cell r="H5863" t="str">
            <v/>
          </cell>
        </row>
        <row r="5864">
          <cell r="H5864" t="str">
            <v/>
          </cell>
        </row>
        <row r="5865">
          <cell r="H5865" t="str">
            <v/>
          </cell>
        </row>
        <row r="5866">
          <cell r="H5866" t="str">
            <v/>
          </cell>
        </row>
        <row r="5867">
          <cell r="H5867" t="str">
            <v/>
          </cell>
        </row>
        <row r="5868">
          <cell r="H5868" t="str">
            <v/>
          </cell>
        </row>
        <row r="5869">
          <cell r="H5869" t="str">
            <v/>
          </cell>
        </row>
        <row r="5870">
          <cell r="H5870" t="str">
            <v/>
          </cell>
        </row>
        <row r="5871">
          <cell r="H5871" t="str">
            <v/>
          </cell>
        </row>
        <row r="5872">
          <cell r="H5872" t="str">
            <v/>
          </cell>
        </row>
        <row r="5873">
          <cell r="H5873" t="str">
            <v/>
          </cell>
        </row>
        <row r="5874">
          <cell r="H5874" t="str">
            <v/>
          </cell>
        </row>
        <row r="5875">
          <cell r="H5875" t="str">
            <v/>
          </cell>
        </row>
        <row r="5876">
          <cell r="H5876" t="str">
            <v/>
          </cell>
        </row>
        <row r="5877">
          <cell r="H5877" t="str">
            <v/>
          </cell>
        </row>
        <row r="5878">
          <cell r="H5878" t="str">
            <v/>
          </cell>
        </row>
        <row r="5879">
          <cell r="H5879" t="str">
            <v/>
          </cell>
        </row>
        <row r="5880">
          <cell r="H5880" t="str">
            <v/>
          </cell>
        </row>
        <row r="5881">
          <cell r="H5881" t="str">
            <v/>
          </cell>
        </row>
        <row r="5882">
          <cell r="H5882" t="str">
            <v/>
          </cell>
        </row>
        <row r="5883">
          <cell r="H5883" t="str">
            <v/>
          </cell>
        </row>
        <row r="5884">
          <cell r="H5884" t="str">
            <v/>
          </cell>
        </row>
        <row r="5885">
          <cell r="H5885" t="str">
            <v/>
          </cell>
        </row>
        <row r="5886">
          <cell r="H5886" t="str">
            <v/>
          </cell>
        </row>
        <row r="5887">
          <cell r="H5887" t="str">
            <v/>
          </cell>
        </row>
        <row r="5888">
          <cell r="H5888" t="str">
            <v/>
          </cell>
        </row>
        <row r="5889">
          <cell r="H5889" t="str">
            <v/>
          </cell>
        </row>
        <row r="5890">
          <cell r="H5890" t="str">
            <v/>
          </cell>
        </row>
        <row r="5891">
          <cell r="H5891" t="str">
            <v/>
          </cell>
        </row>
        <row r="5892">
          <cell r="H5892" t="str">
            <v/>
          </cell>
        </row>
        <row r="5893">
          <cell r="H5893" t="str">
            <v/>
          </cell>
        </row>
        <row r="5894">
          <cell r="H5894" t="str">
            <v/>
          </cell>
        </row>
        <row r="5895">
          <cell r="H5895" t="str">
            <v/>
          </cell>
        </row>
        <row r="5896">
          <cell r="H5896" t="str">
            <v/>
          </cell>
        </row>
        <row r="5897">
          <cell r="H5897" t="str">
            <v/>
          </cell>
        </row>
        <row r="5898">
          <cell r="H5898" t="str">
            <v/>
          </cell>
        </row>
        <row r="5899">
          <cell r="H5899" t="str">
            <v/>
          </cell>
        </row>
        <row r="5900">
          <cell r="H5900" t="str">
            <v/>
          </cell>
        </row>
        <row r="5901">
          <cell r="H5901" t="str">
            <v/>
          </cell>
        </row>
        <row r="5902">
          <cell r="H5902" t="str">
            <v/>
          </cell>
        </row>
        <row r="5903">
          <cell r="H5903" t="str">
            <v/>
          </cell>
        </row>
        <row r="5904">
          <cell r="H5904" t="str">
            <v/>
          </cell>
        </row>
        <row r="5905">
          <cell r="H5905" t="str">
            <v/>
          </cell>
        </row>
        <row r="5906">
          <cell r="H5906" t="str">
            <v/>
          </cell>
        </row>
        <row r="5907">
          <cell r="H5907" t="str">
            <v/>
          </cell>
        </row>
        <row r="5908">
          <cell r="H5908" t="str">
            <v/>
          </cell>
        </row>
        <row r="5909">
          <cell r="H5909" t="str">
            <v/>
          </cell>
        </row>
        <row r="5910">
          <cell r="H5910" t="str">
            <v/>
          </cell>
        </row>
        <row r="5911">
          <cell r="H5911" t="str">
            <v/>
          </cell>
        </row>
        <row r="5912">
          <cell r="H5912" t="str">
            <v/>
          </cell>
        </row>
        <row r="5913">
          <cell r="H5913" t="str">
            <v/>
          </cell>
        </row>
        <row r="5914">
          <cell r="H5914" t="str">
            <v/>
          </cell>
        </row>
        <row r="5915">
          <cell r="H5915" t="str">
            <v/>
          </cell>
        </row>
        <row r="5916">
          <cell r="H5916" t="str">
            <v/>
          </cell>
        </row>
        <row r="5917">
          <cell r="H5917" t="str">
            <v/>
          </cell>
        </row>
        <row r="5918">
          <cell r="H5918" t="str">
            <v/>
          </cell>
        </row>
        <row r="5919">
          <cell r="H5919" t="str">
            <v/>
          </cell>
        </row>
        <row r="5920">
          <cell r="H5920" t="str">
            <v/>
          </cell>
        </row>
        <row r="5921">
          <cell r="H5921" t="str">
            <v/>
          </cell>
        </row>
        <row r="5922">
          <cell r="H5922" t="str">
            <v/>
          </cell>
        </row>
        <row r="5923">
          <cell r="H5923" t="str">
            <v/>
          </cell>
        </row>
        <row r="5924">
          <cell r="H5924" t="str">
            <v/>
          </cell>
        </row>
        <row r="5925">
          <cell r="H5925" t="str">
            <v/>
          </cell>
        </row>
        <row r="5926">
          <cell r="H5926" t="str">
            <v/>
          </cell>
        </row>
        <row r="5927">
          <cell r="H5927" t="str">
            <v/>
          </cell>
        </row>
        <row r="5928">
          <cell r="H5928" t="str">
            <v/>
          </cell>
        </row>
        <row r="5929">
          <cell r="H5929" t="str">
            <v/>
          </cell>
        </row>
        <row r="5930">
          <cell r="H5930" t="str">
            <v/>
          </cell>
        </row>
        <row r="5931">
          <cell r="H5931" t="str">
            <v/>
          </cell>
        </row>
        <row r="5932">
          <cell r="H5932" t="str">
            <v/>
          </cell>
        </row>
        <row r="5933">
          <cell r="H5933" t="str">
            <v/>
          </cell>
        </row>
        <row r="5934">
          <cell r="H5934" t="str">
            <v/>
          </cell>
        </row>
        <row r="5935">
          <cell r="H5935" t="str">
            <v/>
          </cell>
        </row>
        <row r="5936">
          <cell r="H5936" t="str">
            <v/>
          </cell>
        </row>
        <row r="5937">
          <cell r="H5937" t="str">
            <v/>
          </cell>
        </row>
        <row r="5938">
          <cell r="H5938" t="str">
            <v/>
          </cell>
        </row>
        <row r="5939">
          <cell r="H5939" t="str">
            <v/>
          </cell>
        </row>
        <row r="5940">
          <cell r="H5940" t="str">
            <v/>
          </cell>
        </row>
        <row r="5941">
          <cell r="H5941" t="str">
            <v/>
          </cell>
        </row>
        <row r="5942">
          <cell r="H5942" t="str">
            <v/>
          </cell>
        </row>
        <row r="5943">
          <cell r="H5943" t="str">
            <v/>
          </cell>
        </row>
        <row r="5944">
          <cell r="H5944" t="str">
            <v/>
          </cell>
        </row>
        <row r="5945">
          <cell r="H5945" t="str">
            <v/>
          </cell>
        </row>
        <row r="5946">
          <cell r="H5946" t="str">
            <v/>
          </cell>
        </row>
        <row r="5947">
          <cell r="H5947" t="str">
            <v/>
          </cell>
        </row>
        <row r="5948">
          <cell r="H5948" t="str">
            <v/>
          </cell>
        </row>
        <row r="5949">
          <cell r="H5949" t="str">
            <v/>
          </cell>
        </row>
        <row r="5950">
          <cell r="H5950" t="str">
            <v/>
          </cell>
        </row>
        <row r="5951">
          <cell r="H5951" t="str">
            <v/>
          </cell>
        </row>
        <row r="5952">
          <cell r="H5952" t="str">
            <v/>
          </cell>
        </row>
        <row r="5953">
          <cell r="H5953" t="str">
            <v/>
          </cell>
        </row>
        <row r="5954">
          <cell r="H5954" t="str">
            <v/>
          </cell>
        </row>
        <row r="5955">
          <cell r="H5955" t="str">
            <v/>
          </cell>
        </row>
        <row r="5956">
          <cell r="H5956" t="str">
            <v/>
          </cell>
        </row>
        <row r="5957">
          <cell r="H5957" t="str">
            <v/>
          </cell>
        </row>
        <row r="5958">
          <cell r="H5958" t="str">
            <v/>
          </cell>
        </row>
        <row r="5959">
          <cell r="H5959" t="str">
            <v/>
          </cell>
        </row>
        <row r="5960">
          <cell r="H5960" t="str">
            <v/>
          </cell>
        </row>
        <row r="5961">
          <cell r="H5961" t="str">
            <v/>
          </cell>
        </row>
        <row r="5962">
          <cell r="H5962" t="str">
            <v/>
          </cell>
        </row>
        <row r="5963">
          <cell r="H5963" t="str">
            <v/>
          </cell>
        </row>
        <row r="5964">
          <cell r="H5964" t="str">
            <v/>
          </cell>
        </row>
        <row r="5965">
          <cell r="H5965" t="str">
            <v/>
          </cell>
        </row>
        <row r="5966">
          <cell r="H5966" t="str">
            <v/>
          </cell>
        </row>
        <row r="5967">
          <cell r="H5967" t="str">
            <v/>
          </cell>
        </row>
        <row r="5968">
          <cell r="H5968" t="str">
            <v/>
          </cell>
        </row>
        <row r="5969">
          <cell r="H5969" t="str">
            <v/>
          </cell>
        </row>
        <row r="5970">
          <cell r="H5970" t="str">
            <v/>
          </cell>
        </row>
        <row r="5971">
          <cell r="H5971" t="str">
            <v/>
          </cell>
        </row>
        <row r="5972">
          <cell r="H5972" t="str">
            <v/>
          </cell>
        </row>
        <row r="5973">
          <cell r="H5973" t="str">
            <v/>
          </cell>
        </row>
        <row r="5974">
          <cell r="H5974" t="str">
            <v/>
          </cell>
        </row>
        <row r="5975">
          <cell r="H5975" t="str">
            <v/>
          </cell>
        </row>
        <row r="5976">
          <cell r="H5976" t="str">
            <v/>
          </cell>
        </row>
        <row r="5977">
          <cell r="H5977" t="str">
            <v/>
          </cell>
        </row>
        <row r="5978">
          <cell r="H5978" t="str">
            <v/>
          </cell>
        </row>
        <row r="5979">
          <cell r="H5979" t="str">
            <v/>
          </cell>
        </row>
        <row r="5980">
          <cell r="H5980" t="str">
            <v/>
          </cell>
        </row>
        <row r="5981">
          <cell r="H5981" t="str">
            <v/>
          </cell>
        </row>
        <row r="5982">
          <cell r="H5982" t="str">
            <v/>
          </cell>
        </row>
        <row r="5983">
          <cell r="H5983" t="str">
            <v/>
          </cell>
        </row>
        <row r="5984">
          <cell r="H5984" t="str">
            <v/>
          </cell>
        </row>
        <row r="5985">
          <cell r="H5985" t="str">
            <v/>
          </cell>
        </row>
        <row r="5986">
          <cell r="H5986" t="str">
            <v/>
          </cell>
        </row>
        <row r="5987">
          <cell r="H5987" t="str">
            <v/>
          </cell>
        </row>
        <row r="5988">
          <cell r="H5988" t="str">
            <v/>
          </cell>
        </row>
        <row r="5989">
          <cell r="H5989" t="str">
            <v/>
          </cell>
        </row>
        <row r="5990">
          <cell r="H5990" t="str">
            <v/>
          </cell>
        </row>
        <row r="5991">
          <cell r="H5991" t="str">
            <v/>
          </cell>
        </row>
        <row r="5992">
          <cell r="H5992" t="str">
            <v/>
          </cell>
        </row>
        <row r="5993">
          <cell r="H5993" t="str">
            <v/>
          </cell>
        </row>
        <row r="5994">
          <cell r="H5994" t="str">
            <v/>
          </cell>
        </row>
        <row r="5995">
          <cell r="H5995" t="str">
            <v/>
          </cell>
        </row>
        <row r="5996">
          <cell r="H5996" t="str">
            <v/>
          </cell>
        </row>
        <row r="5997">
          <cell r="H5997" t="str">
            <v/>
          </cell>
        </row>
        <row r="5998">
          <cell r="H5998" t="str">
            <v/>
          </cell>
        </row>
        <row r="5999">
          <cell r="H5999" t="str">
            <v/>
          </cell>
        </row>
        <row r="6000">
          <cell r="H6000" t="str">
            <v/>
          </cell>
        </row>
        <row r="6001">
          <cell r="H6001" t="str">
            <v/>
          </cell>
        </row>
        <row r="6002">
          <cell r="H6002" t="str">
            <v/>
          </cell>
        </row>
        <row r="6003">
          <cell r="H6003" t="str">
            <v/>
          </cell>
        </row>
        <row r="6004">
          <cell r="H6004" t="str">
            <v/>
          </cell>
        </row>
        <row r="6005">
          <cell r="H6005" t="str">
            <v/>
          </cell>
        </row>
        <row r="6006">
          <cell r="H6006" t="str">
            <v/>
          </cell>
        </row>
        <row r="6007">
          <cell r="H6007" t="str">
            <v/>
          </cell>
        </row>
        <row r="6008">
          <cell r="H6008" t="str">
            <v/>
          </cell>
        </row>
        <row r="6009">
          <cell r="H6009" t="str">
            <v/>
          </cell>
        </row>
        <row r="6010">
          <cell r="H6010" t="str">
            <v/>
          </cell>
        </row>
        <row r="6011">
          <cell r="H6011" t="str">
            <v/>
          </cell>
        </row>
        <row r="6012">
          <cell r="H6012" t="str">
            <v/>
          </cell>
        </row>
        <row r="6013">
          <cell r="H6013" t="str">
            <v/>
          </cell>
        </row>
        <row r="6014">
          <cell r="H6014" t="str">
            <v/>
          </cell>
        </row>
        <row r="6015">
          <cell r="H6015" t="str">
            <v/>
          </cell>
        </row>
        <row r="6016">
          <cell r="H6016" t="str">
            <v/>
          </cell>
        </row>
        <row r="6017">
          <cell r="H6017" t="str">
            <v/>
          </cell>
        </row>
        <row r="6018">
          <cell r="H6018" t="str">
            <v/>
          </cell>
        </row>
        <row r="6019">
          <cell r="H6019" t="str">
            <v/>
          </cell>
        </row>
        <row r="6020">
          <cell r="H6020" t="str">
            <v/>
          </cell>
        </row>
        <row r="6021">
          <cell r="H6021" t="str">
            <v/>
          </cell>
        </row>
        <row r="6022">
          <cell r="H6022" t="str">
            <v/>
          </cell>
        </row>
        <row r="6023">
          <cell r="H6023" t="str">
            <v/>
          </cell>
        </row>
        <row r="6024">
          <cell r="H6024" t="str">
            <v/>
          </cell>
        </row>
        <row r="6025">
          <cell r="H6025" t="str">
            <v/>
          </cell>
        </row>
        <row r="6026">
          <cell r="H6026" t="str">
            <v/>
          </cell>
        </row>
        <row r="6027">
          <cell r="H6027" t="str">
            <v/>
          </cell>
        </row>
        <row r="6028">
          <cell r="H6028" t="str">
            <v/>
          </cell>
        </row>
        <row r="6029">
          <cell r="H6029" t="str">
            <v/>
          </cell>
        </row>
        <row r="6030">
          <cell r="H6030" t="str">
            <v/>
          </cell>
        </row>
        <row r="6031">
          <cell r="H6031" t="str">
            <v/>
          </cell>
        </row>
        <row r="6032">
          <cell r="H6032" t="str">
            <v/>
          </cell>
        </row>
        <row r="6033">
          <cell r="H6033" t="str">
            <v/>
          </cell>
        </row>
        <row r="6034">
          <cell r="H6034" t="str">
            <v/>
          </cell>
        </row>
        <row r="6035">
          <cell r="H6035" t="str">
            <v/>
          </cell>
        </row>
        <row r="6036">
          <cell r="H6036" t="str">
            <v/>
          </cell>
        </row>
        <row r="6037">
          <cell r="H6037" t="str">
            <v/>
          </cell>
        </row>
        <row r="6038">
          <cell r="H6038" t="str">
            <v/>
          </cell>
        </row>
        <row r="6039">
          <cell r="H6039" t="str">
            <v/>
          </cell>
        </row>
        <row r="6040">
          <cell r="H6040" t="str">
            <v/>
          </cell>
        </row>
        <row r="6041">
          <cell r="H6041" t="str">
            <v/>
          </cell>
        </row>
        <row r="6042">
          <cell r="H6042" t="str">
            <v/>
          </cell>
        </row>
        <row r="6043">
          <cell r="H6043" t="str">
            <v/>
          </cell>
        </row>
        <row r="6044">
          <cell r="H6044" t="str">
            <v/>
          </cell>
        </row>
        <row r="6045">
          <cell r="H6045" t="str">
            <v/>
          </cell>
        </row>
        <row r="6046">
          <cell r="H6046" t="str">
            <v/>
          </cell>
        </row>
        <row r="6047">
          <cell r="H6047" t="str">
            <v/>
          </cell>
        </row>
        <row r="6048">
          <cell r="H6048" t="str">
            <v/>
          </cell>
        </row>
        <row r="6049">
          <cell r="H6049" t="str">
            <v/>
          </cell>
        </row>
        <row r="6050">
          <cell r="H6050" t="str">
            <v/>
          </cell>
        </row>
        <row r="6051">
          <cell r="H6051" t="str">
            <v/>
          </cell>
        </row>
        <row r="6052">
          <cell r="H6052" t="str">
            <v/>
          </cell>
        </row>
        <row r="6053">
          <cell r="H6053" t="str">
            <v/>
          </cell>
        </row>
        <row r="6054">
          <cell r="H6054" t="str">
            <v/>
          </cell>
        </row>
        <row r="6055">
          <cell r="H6055" t="str">
            <v/>
          </cell>
        </row>
        <row r="6056">
          <cell r="H6056" t="str">
            <v/>
          </cell>
        </row>
        <row r="6057">
          <cell r="H6057" t="str">
            <v/>
          </cell>
        </row>
        <row r="6058">
          <cell r="H6058" t="str">
            <v/>
          </cell>
        </row>
        <row r="6059">
          <cell r="H6059" t="str">
            <v/>
          </cell>
        </row>
        <row r="6060">
          <cell r="H6060" t="str">
            <v/>
          </cell>
        </row>
        <row r="6061">
          <cell r="H6061" t="str">
            <v/>
          </cell>
        </row>
        <row r="6062">
          <cell r="H6062" t="str">
            <v/>
          </cell>
        </row>
        <row r="6063">
          <cell r="H6063" t="str">
            <v/>
          </cell>
        </row>
        <row r="6064">
          <cell r="H6064" t="str">
            <v/>
          </cell>
        </row>
        <row r="6065">
          <cell r="H6065" t="str">
            <v/>
          </cell>
        </row>
        <row r="6066">
          <cell r="H6066" t="str">
            <v/>
          </cell>
        </row>
        <row r="6067">
          <cell r="H6067" t="str">
            <v/>
          </cell>
        </row>
        <row r="6068">
          <cell r="H6068" t="str">
            <v/>
          </cell>
        </row>
        <row r="6069">
          <cell r="H6069" t="str">
            <v/>
          </cell>
        </row>
        <row r="6070">
          <cell r="H6070" t="str">
            <v/>
          </cell>
        </row>
        <row r="6071">
          <cell r="H6071" t="str">
            <v/>
          </cell>
        </row>
        <row r="6072">
          <cell r="H6072" t="str">
            <v/>
          </cell>
        </row>
        <row r="6073">
          <cell r="H6073" t="str">
            <v/>
          </cell>
        </row>
        <row r="6074">
          <cell r="H6074" t="str">
            <v/>
          </cell>
        </row>
        <row r="6075">
          <cell r="H6075" t="str">
            <v/>
          </cell>
        </row>
        <row r="6076">
          <cell r="H6076" t="str">
            <v/>
          </cell>
        </row>
        <row r="6077">
          <cell r="H6077" t="str">
            <v/>
          </cell>
        </row>
        <row r="6078">
          <cell r="H6078" t="str">
            <v/>
          </cell>
        </row>
        <row r="6079">
          <cell r="H6079" t="str">
            <v/>
          </cell>
        </row>
        <row r="6080">
          <cell r="H6080" t="str">
            <v/>
          </cell>
        </row>
        <row r="6081">
          <cell r="H6081" t="str">
            <v/>
          </cell>
        </row>
        <row r="6082">
          <cell r="H6082" t="str">
            <v/>
          </cell>
        </row>
        <row r="6083">
          <cell r="H6083" t="str">
            <v/>
          </cell>
        </row>
        <row r="6084">
          <cell r="H6084" t="str">
            <v/>
          </cell>
        </row>
        <row r="6085">
          <cell r="H6085" t="str">
            <v/>
          </cell>
        </row>
        <row r="6086">
          <cell r="H6086" t="str">
            <v/>
          </cell>
        </row>
        <row r="6087">
          <cell r="H6087" t="str">
            <v/>
          </cell>
        </row>
        <row r="6088">
          <cell r="H6088" t="str">
            <v/>
          </cell>
        </row>
        <row r="6089">
          <cell r="H6089" t="str">
            <v/>
          </cell>
        </row>
        <row r="6090">
          <cell r="H6090" t="str">
            <v/>
          </cell>
        </row>
        <row r="6091">
          <cell r="H6091" t="str">
            <v/>
          </cell>
        </row>
        <row r="6092">
          <cell r="H6092" t="str">
            <v/>
          </cell>
        </row>
        <row r="6093">
          <cell r="H6093" t="str">
            <v/>
          </cell>
        </row>
        <row r="6094">
          <cell r="H6094" t="str">
            <v/>
          </cell>
        </row>
        <row r="6095">
          <cell r="H6095" t="str">
            <v/>
          </cell>
        </row>
        <row r="6096">
          <cell r="H6096" t="str">
            <v/>
          </cell>
        </row>
        <row r="6097">
          <cell r="H6097" t="str">
            <v/>
          </cell>
        </row>
        <row r="6098">
          <cell r="H6098" t="str">
            <v/>
          </cell>
        </row>
        <row r="6099">
          <cell r="H6099" t="str">
            <v/>
          </cell>
        </row>
        <row r="6100">
          <cell r="H6100" t="str">
            <v/>
          </cell>
        </row>
        <row r="6101">
          <cell r="H6101" t="str">
            <v/>
          </cell>
        </row>
        <row r="6102">
          <cell r="H6102" t="str">
            <v/>
          </cell>
        </row>
        <row r="6103">
          <cell r="H6103" t="str">
            <v/>
          </cell>
        </row>
        <row r="6104">
          <cell r="H6104" t="str">
            <v/>
          </cell>
        </row>
        <row r="6105">
          <cell r="H6105" t="str">
            <v/>
          </cell>
        </row>
        <row r="6106">
          <cell r="H6106" t="str">
            <v/>
          </cell>
        </row>
        <row r="6107">
          <cell r="H6107" t="str">
            <v/>
          </cell>
        </row>
        <row r="6108">
          <cell r="H6108" t="str">
            <v/>
          </cell>
        </row>
        <row r="6109">
          <cell r="H6109" t="str">
            <v/>
          </cell>
        </row>
        <row r="6110">
          <cell r="H6110" t="str">
            <v/>
          </cell>
        </row>
        <row r="6111">
          <cell r="H6111" t="str">
            <v/>
          </cell>
        </row>
        <row r="6112">
          <cell r="H6112" t="str">
            <v/>
          </cell>
        </row>
        <row r="6113">
          <cell r="H6113" t="str">
            <v/>
          </cell>
        </row>
        <row r="6114">
          <cell r="H6114" t="str">
            <v/>
          </cell>
        </row>
        <row r="6115">
          <cell r="H6115" t="str">
            <v/>
          </cell>
        </row>
        <row r="6116">
          <cell r="H6116" t="str">
            <v/>
          </cell>
        </row>
        <row r="6117">
          <cell r="H6117" t="str">
            <v/>
          </cell>
        </row>
        <row r="6118">
          <cell r="H6118" t="str">
            <v/>
          </cell>
        </row>
        <row r="6119">
          <cell r="H6119" t="str">
            <v/>
          </cell>
        </row>
        <row r="6120">
          <cell r="H6120" t="str">
            <v/>
          </cell>
        </row>
        <row r="6121">
          <cell r="H6121" t="str">
            <v/>
          </cell>
        </row>
        <row r="6122">
          <cell r="H6122" t="str">
            <v/>
          </cell>
        </row>
        <row r="6123">
          <cell r="H6123" t="str">
            <v/>
          </cell>
        </row>
        <row r="6124">
          <cell r="H6124" t="str">
            <v/>
          </cell>
        </row>
        <row r="6125">
          <cell r="H6125" t="str">
            <v/>
          </cell>
        </row>
        <row r="6126">
          <cell r="H6126" t="str">
            <v/>
          </cell>
        </row>
        <row r="6127">
          <cell r="H6127" t="str">
            <v/>
          </cell>
        </row>
        <row r="6128">
          <cell r="H6128" t="str">
            <v/>
          </cell>
        </row>
        <row r="6129">
          <cell r="H6129" t="str">
            <v/>
          </cell>
        </row>
        <row r="6130">
          <cell r="H6130" t="str">
            <v/>
          </cell>
        </row>
        <row r="6131">
          <cell r="H6131" t="str">
            <v/>
          </cell>
        </row>
        <row r="6132">
          <cell r="H6132" t="str">
            <v/>
          </cell>
        </row>
        <row r="6133">
          <cell r="H6133" t="str">
            <v/>
          </cell>
        </row>
        <row r="6134">
          <cell r="H6134" t="str">
            <v/>
          </cell>
        </row>
        <row r="6135">
          <cell r="H6135" t="str">
            <v/>
          </cell>
        </row>
        <row r="6136">
          <cell r="H6136" t="str">
            <v/>
          </cell>
        </row>
        <row r="6137">
          <cell r="H6137" t="str">
            <v/>
          </cell>
        </row>
        <row r="6138">
          <cell r="H6138" t="str">
            <v/>
          </cell>
        </row>
        <row r="6139">
          <cell r="H6139" t="str">
            <v/>
          </cell>
        </row>
        <row r="6140">
          <cell r="H6140" t="str">
            <v/>
          </cell>
        </row>
        <row r="6141">
          <cell r="H6141" t="str">
            <v/>
          </cell>
        </row>
        <row r="6142">
          <cell r="H6142" t="str">
            <v/>
          </cell>
        </row>
        <row r="6143">
          <cell r="H6143" t="str">
            <v/>
          </cell>
        </row>
        <row r="6144">
          <cell r="H6144" t="str">
            <v/>
          </cell>
        </row>
        <row r="6145">
          <cell r="H6145" t="str">
            <v/>
          </cell>
        </row>
        <row r="6146">
          <cell r="H6146" t="str">
            <v/>
          </cell>
        </row>
        <row r="6147">
          <cell r="H6147" t="str">
            <v/>
          </cell>
        </row>
        <row r="6148">
          <cell r="H6148" t="str">
            <v/>
          </cell>
        </row>
        <row r="6149">
          <cell r="H6149" t="str">
            <v/>
          </cell>
        </row>
        <row r="6150">
          <cell r="H6150" t="str">
            <v/>
          </cell>
        </row>
        <row r="6151">
          <cell r="H6151" t="str">
            <v/>
          </cell>
        </row>
        <row r="6152">
          <cell r="H6152" t="str">
            <v/>
          </cell>
        </row>
        <row r="6153">
          <cell r="H6153" t="str">
            <v/>
          </cell>
        </row>
        <row r="6154">
          <cell r="H6154" t="str">
            <v/>
          </cell>
        </row>
        <row r="6155">
          <cell r="H6155" t="str">
            <v/>
          </cell>
        </row>
        <row r="6156">
          <cell r="H6156" t="str">
            <v/>
          </cell>
        </row>
        <row r="6157">
          <cell r="H6157" t="str">
            <v/>
          </cell>
        </row>
        <row r="6158">
          <cell r="H6158" t="str">
            <v/>
          </cell>
        </row>
        <row r="6159">
          <cell r="H6159" t="str">
            <v/>
          </cell>
        </row>
        <row r="6160">
          <cell r="H6160" t="str">
            <v/>
          </cell>
        </row>
        <row r="6161">
          <cell r="H6161" t="str">
            <v/>
          </cell>
        </row>
        <row r="6162">
          <cell r="H6162" t="str">
            <v/>
          </cell>
        </row>
        <row r="6163">
          <cell r="H6163" t="str">
            <v/>
          </cell>
        </row>
        <row r="6164">
          <cell r="H6164" t="str">
            <v/>
          </cell>
        </row>
        <row r="6165">
          <cell r="H6165" t="str">
            <v/>
          </cell>
        </row>
        <row r="6166">
          <cell r="H6166" t="str">
            <v/>
          </cell>
        </row>
        <row r="6167">
          <cell r="H6167" t="str">
            <v/>
          </cell>
        </row>
        <row r="6168">
          <cell r="H6168" t="str">
            <v/>
          </cell>
        </row>
        <row r="6169">
          <cell r="H6169" t="str">
            <v/>
          </cell>
        </row>
        <row r="6170">
          <cell r="H6170" t="str">
            <v/>
          </cell>
        </row>
        <row r="6171">
          <cell r="H6171" t="str">
            <v/>
          </cell>
        </row>
        <row r="6172">
          <cell r="H6172" t="str">
            <v/>
          </cell>
        </row>
        <row r="6173">
          <cell r="H6173" t="str">
            <v/>
          </cell>
        </row>
        <row r="6174">
          <cell r="H6174" t="str">
            <v/>
          </cell>
        </row>
        <row r="6175">
          <cell r="H6175" t="str">
            <v/>
          </cell>
        </row>
        <row r="6176">
          <cell r="H6176" t="str">
            <v/>
          </cell>
        </row>
        <row r="6177">
          <cell r="H6177" t="str">
            <v/>
          </cell>
        </row>
        <row r="6178">
          <cell r="H6178" t="str">
            <v/>
          </cell>
        </row>
        <row r="6179">
          <cell r="H6179" t="str">
            <v/>
          </cell>
        </row>
        <row r="6180">
          <cell r="H6180" t="str">
            <v/>
          </cell>
        </row>
        <row r="6181">
          <cell r="H6181" t="str">
            <v/>
          </cell>
        </row>
        <row r="6182">
          <cell r="H6182" t="str">
            <v/>
          </cell>
        </row>
        <row r="6183">
          <cell r="H6183" t="str">
            <v/>
          </cell>
        </row>
        <row r="6184">
          <cell r="H6184" t="str">
            <v/>
          </cell>
        </row>
        <row r="6185">
          <cell r="H6185" t="str">
            <v/>
          </cell>
        </row>
        <row r="6186">
          <cell r="H6186" t="str">
            <v/>
          </cell>
        </row>
        <row r="6187">
          <cell r="H6187" t="str">
            <v/>
          </cell>
        </row>
        <row r="6188">
          <cell r="H6188" t="str">
            <v/>
          </cell>
        </row>
        <row r="6189">
          <cell r="H6189" t="str">
            <v/>
          </cell>
        </row>
        <row r="6190">
          <cell r="H6190" t="str">
            <v/>
          </cell>
        </row>
        <row r="6191">
          <cell r="H6191" t="str">
            <v/>
          </cell>
        </row>
        <row r="6192">
          <cell r="H6192" t="str">
            <v/>
          </cell>
        </row>
        <row r="6193">
          <cell r="H6193" t="str">
            <v/>
          </cell>
        </row>
        <row r="6194">
          <cell r="H6194" t="str">
            <v/>
          </cell>
        </row>
        <row r="6195">
          <cell r="H6195" t="str">
            <v/>
          </cell>
        </row>
        <row r="6196">
          <cell r="H6196" t="str">
            <v/>
          </cell>
        </row>
        <row r="6197">
          <cell r="H6197" t="str">
            <v/>
          </cell>
        </row>
        <row r="6198">
          <cell r="H6198" t="str">
            <v/>
          </cell>
        </row>
        <row r="6199">
          <cell r="H6199" t="str">
            <v/>
          </cell>
        </row>
        <row r="6200">
          <cell r="H6200" t="str">
            <v/>
          </cell>
        </row>
        <row r="6201">
          <cell r="H6201" t="str">
            <v/>
          </cell>
        </row>
        <row r="6202">
          <cell r="H6202" t="str">
            <v/>
          </cell>
        </row>
        <row r="6203">
          <cell r="H6203" t="str">
            <v/>
          </cell>
        </row>
        <row r="6204">
          <cell r="H6204" t="str">
            <v/>
          </cell>
        </row>
        <row r="6205">
          <cell r="H6205" t="str">
            <v/>
          </cell>
        </row>
        <row r="6206">
          <cell r="H6206" t="str">
            <v/>
          </cell>
        </row>
        <row r="6207">
          <cell r="H6207" t="str">
            <v/>
          </cell>
        </row>
        <row r="6208">
          <cell r="H6208" t="str">
            <v/>
          </cell>
        </row>
        <row r="6209">
          <cell r="H6209" t="str">
            <v/>
          </cell>
        </row>
        <row r="6210">
          <cell r="H6210" t="str">
            <v/>
          </cell>
        </row>
        <row r="6211">
          <cell r="H6211" t="str">
            <v/>
          </cell>
        </row>
        <row r="6212">
          <cell r="H6212" t="str">
            <v/>
          </cell>
        </row>
        <row r="6213">
          <cell r="H6213" t="str">
            <v/>
          </cell>
        </row>
        <row r="6214">
          <cell r="H6214" t="str">
            <v/>
          </cell>
        </row>
        <row r="6215">
          <cell r="H6215" t="str">
            <v/>
          </cell>
        </row>
        <row r="6216">
          <cell r="H6216" t="str">
            <v/>
          </cell>
        </row>
        <row r="6217">
          <cell r="H6217" t="str">
            <v/>
          </cell>
        </row>
        <row r="6218">
          <cell r="H6218" t="str">
            <v/>
          </cell>
        </row>
        <row r="6219">
          <cell r="H6219" t="str">
            <v/>
          </cell>
        </row>
        <row r="6220">
          <cell r="H6220" t="str">
            <v/>
          </cell>
        </row>
        <row r="6221">
          <cell r="H6221" t="str">
            <v/>
          </cell>
        </row>
        <row r="6222">
          <cell r="H6222" t="str">
            <v/>
          </cell>
        </row>
        <row r="6223">
          <cell r="H6223" t="str">
            <v/>
          </cell>
        </row>
        <row r="6224">
          <cell r="H6224" t="str">
            <v/>
          </cell>
        </row>
        <row r="6225">
          <cell r="H6225" t="str">
            <v/>
          </cell>
        </row>
        <row r="6226">
          <cell r="H6226" t="str">
            <v/>
          </cell>
        </row>
        <row r="6227">
          <cell r="H6227" t="str">
            <v/>
          </cell>
        </row>
        <row r="6228">
          <cell r="H6228" t="str">
            <v/>
          </cell>
        </row>
        <row r="6229">
          <cell r="H6229" t="str">
            <v/>
          </cell>
        </row>
        <row r="6230">
          <cell r="H6230" t="str">
            <v/>
          </cell>
        </row>
        <row r="6231">
          <cell r="H6231" t="str">
            <v/>
          </cell>
        </row>
        <row r="6232">
          <cell r="H6232" t="str">
            <v/>
          </cell>
        </row>
        <row r="6233">
          <cell r="H6233" t="str">
            <v/>
          </cell>
        </row>
        <row r="6234">
          <cell r="H6234" t="str">
            <v/>
          </cell>
        </row>
        <row r="6235">
          <cell r="H6235" t="str">
            <v/>
          </cell>
        </row>
        <row r="6236">
          <cell r="H6236" t="str">
            <v/>
          </cell>
        </row>
        <row r="6237">
          <cell r="H6237" t="str">
            <v/>
          </cell>
        </row>
        <row r="6238">
          <cell r="H6238" t="str">
            <v/>
          </cell>
        </row>
        <row r="6239">
          <cell r="H6239" t="str">
            <v/>
          </cell>
        </row>
        <row r="6240">
          <cell r="H6240" t="str">
            <v/>
          </cell>
        </row>
        <row r="6241">
          <cell r="H6241" t="str">
            <v/>
          </cell>
        </row>
        <row r="6242">
          <cell r="H6242" t="str">
            <v/>
          </cell>
        </row>
        <row r="6243">
          <cell r="H6243" t="str">
            <v/>
          </cell>
        </row>
        <row r="6244">
          <cell r="H6244" t="str">
            <v/>
          </cell>
        </row>
        <row r="6245">
          <cell r="H6245" t="str">
            <v/>
          </cell>
        </row>
        <row r="6246">
          <cell r="H6246" t="str">
            <v/>
          </cell>
        </row>
        <row r="6247">
          <cell r="H6247" t="str">
            <v/>
          </cell>
        </row>
        <row r="6248">
          <cell r="H6248" t="str">
            <v/>
          </cell>
        </row>
        <row r="6249">
          <cell r="H6249" t="str">
            <v/>
          </cell>
        </row>
        <row r="6250">
          <cell r="H6250" t="str">
            <v/>
          </cell>
        </row>
        <row r="6251">
          <cell r="H6251" t="str">
            <v/>
          </cell>
        </row>
        <row r="6252">
          <cell r="H6252" t="str">
            <v/>
          </cell>
        </row>
        <row r="6253">
          <cell r="H6253" t="str">
            <v/>
          </cell>
        </row>
        <row r="6254">
          <cell r="H6254" t="str">
            <v/>
          </cell>
        </row>
        <row r="6255">
          <cell r="H6255" t="str">
            <v/>
          </cell>
        </row>
        <row r="6256">
          <cell r="H6256" t="str">
            <v/>
          </cell>
        </row>
        <row r="6257">
          <cell r="H6257" t="str">
            <v/>
          </cell>
        </row>
        <row r="6258">
          <cell r="H6258" t="str">
            <v/>
          </cell>
        </row>
        <row r="6259">
          <cell r="H6259" t="str">
            <v/>
          </cell>
        </row>
        <row r="6260">
          <cell r="H6260" t="str">
            <v/>
          </cell>
        </row>
        <row r="6261">
          <cell r="H6261" t="str">
            <v/>
          </cell>
        </row>
        <row r="6262">
          <cell r="H6262" t="str">
            <v/>
          </cell>
        </row>
        <row r="6263">
          <cell r="H6263" t="str">
            <v/>
          </cell>
        </row>
        <row r="6264">
          <cell r="H6264" t="str">
            <v/>
          </cell>
        </row>
        <row r="6265">
          <cell r="H6265" t="str">
            <v/>
          </cell>
        </row>
        <row r="6266">
          <cell r="H6266" t="str">
            <v/>
          </cell>
        </row>
        <row r="6267">
          <cell r="H6267" t="str">
            <v/>
          </cell>
        </row>
        <row r="6268">
          <cell r="H6268" t="str">
            <v/>
          </cell>
        </row>
        <row r="6269">
          <cell r="H6269" t="str">
            <v/>
          </cell>
        </row>
        <row r="6270">
          <cell r="H6270" t="str">
            <v/>
          </cell>
        </row>
        <row r="6271">
          <cell r="H6271" t="str">
            <v/>
          </cell>
        </row>
        <row r="6272">
          <cell r="H6272" t="str">
            <v/>
          </cell>
        </row>
        <row r="6273">
          <cell r="H6273" t="str">
            <v/>
          </cell>
        </row>
        <row r="6274">
          <cell r="H6274" t="str">
            <v/>
          </cell>
        </row>
        <row r="6275">
          <cell r="H6275" t="str">
            <v/>
          </cell>
        </row>
        <row r="6276">
          <cell r="H6276" t="str">
            <v/>
          </cell>
        </row>
        <row r="6277">
          <cell r="H6277" t="str">
            <v/>
          </cell>
        </row>
        <row r="6278">
          <cell r="H6278" t="str">
            <v/>
          </cell>
        </row>
        <row r="6279">
          <cell r="H6279" t="str">
            <v/>
          </cell>
        </row>
        <row r="6280">
          <cell r="H6280" t="str">
            <v/>
          </cell>
        </row>
        <row r="6281">
          <cell r="H6281" t="str">
            <v/>
          </cell>
        </row>
        <row r="6282">
          <cell r="H6282" t="str">
            <v/>
          </cell>
        </row>
        <row r="6283">
          <cell r="H6283" t="str">
            <v/>
          </cell>
        </row>
        <row r="6284">
          <cell r="H6284" t="str">
            <v/>
          </cell>
        </row>
        <row r="6285">
          <cell r="H6285" t="str">
            <v/>
          </cell>
        </row>
        <row r="6286">
          <cell r="H6286" t="str">
            <v/>
          </cell>
        </row>
        <row r="6287">
          <cell r="H6287" t="str">
            <v/>
          </cell>
        </row>
        <row r="6288">
          <cell r="H6288" t="str">
            <v/>
          </cell>
        </row>
        <row r="6289">
          <cell r="H6289" t="str">
            <v/>
          </cell>
        </row>
        <row r="6290">
          <cell r="H6290" t="str">
            <v/>
          </cell>
        </row>
        <row r="6291">
          <cell r="H6291" t="str">
            <v/>
          </cell>
        </row>
        <row r="6292">
          <cell r="H6292" t="str">
            <v/>
          </cell>
        </row>
        <row r="6293">
          <cell r="H6293" t="str">
            <v/>
          </cell>
        </row>
        <row r="6294">
          <cell r="H6294" t="str">
            <v/>
          </cell>
        </row>
        <row r="6295">
          <cell r="H6295" t="str">
            <v/>
          </cell>
        </row>
        <row r="6296">
          <cell r="H6296" t="str">
            <v/>
          </cell>
        </row>
        <row r="6297">
          <cell r="H6297" t="str">
            <v/>
          </cell>
        </row>
        <row r="6298">
          <cell r="H6298" t="str">
            <v/>
          </cell>
        </row>
        <row r="6299">
          <cell r="H6299" t="str">
            <v/>
          </cell>
        </row>
        <row r="6300">
          <cell r="H6300" t="str">
            <v/>
          </cell>
        </row>
        <row r="6301">
          <cell r="H6301" t="str">
            <v/>
          </cell>
        </row>
        <row r="6302">
          <cell r="H6302" t="str">
            <v/>
          </cell>
        </row>
        <row r="6303">
          <cell r="H6303" t="str">
            <v/>
          </cell>
        </row>
        <row r="6304">
          <cell r="H6304" t="str">
            <v/>
          </cell>
        </row>
        <row r="6305">
          <cell r="H6305" t="str">
            <v/>
          </cell>
        </row>
        <row r="6306">
          <cell r="H6306" t="str">
            <v/>
          </cell>
        </row>
        <row r="6307">
          <cell r="H6307" t="str">
            <v/>
          </cell>
        </row>
        <row r="6308">
          <cell r="H6308" t="str">
            <v/>
          </cell>
        </row>
        <row r="6309">
          <cell r="H6309" t="str">
            <v/>
          </cell>
        </row>
        <row r="6310">
          <cell r="H6310" t="str">
            <v/>
          </cell>
        </row>
        <row r="6311">
          <cell r="H6311" t="str">
            <v/>
          </cell>
        </row>
        <row r="6312">
          <cell r="H6312" t="str">
            <v/>
          </cell>
        </row>
        <row r="6313">
          <cell r="H6313" t="str">
            <v/>
          </cell>
        </row>
        <row r="6314">
          <cell r="H6314" t="str">
            <v/>
          </cell>
        </row>
        <row r="6315">
          <cell r="H6315" t="str">
            <v/>
          </cell>
        </row>
        <row r="6316">
          <cell r="H6316" t="str">
            <v/>
          </cell>
        </row>
        <row r="6317">
          <cell r="H6317" t="str">
            <v/>
          </cell>
        </row>
        <row r="6318">
          <cell r="H6318" t="str">
            <v/>
          </cell>
        </row>
        <row r="6319">
          <cell r="H6319" t="str">
            <v/>
          </cell>
        </row>
        <row r="6320">
          <cell r="H6320" t="str">
            <v/>
          </cell>
        </row>
        <row r="6321">
          <cell r="H6321" t="str">
            <v/>
          </cell>
        </row>
        <row r="6322">
          <cell r="H6322" t="str">
            <v/>
          </cell>
        </row>
        <row r="6323">
          <cell r="H6323" t="str">
            <v/>
          </cell>
        </row>
        <row r="6324">
          <cell r="H6324" t="str">
            <v/>
          </cell>
        </row>
        <row r="6325">
          <cell r="H6325" t="str">
            <v/>
          </cell>
        </row>
        <row r="6326">
          <cell r="H6326" t="str">
            <v/>
          </cell>
        </row>
        <row r="6327">
          <cell r="H6327" t="str">
            <v/>
          </cell>
        </row>
        <row r="6328">
          <cell r="H6328" t="str">
            <v/>
          </cell>
        </row>
        <row r="6329">
          <cell r="H6329" t="str">
            <v/>
          </cell>
        </row>
        <row r="6330">
          <cell r="H6330" t="str">
            <v/>
          </cell>
        </row>
        <row r="6331">
          <cell r="H6331" t="str">
            <v/>
          </cell>
        </row>
        <row r="6332">
          <cell r="H6332" t="str">
            <v/>
          </cell>
        </row>
        <row r="6333">
          <cell r="H6333" t="str">
            <v/>
          </cell>
        </row>
        <row r="6334">
          <cell r="H6334" t="str">
            <v/>
          </cell>
        </row>
        <row r="6335">
          <cell r="H6335" t="str">
            <v/>
          </cell>
        </row>
        <row r="6336">
          <cell r="H6336" t="str">
            <v/>
          </cell>
        </row>
        <row r="6337">
          <cell r="H6337" t="str">
            <v/>
          </cell>
        </row>
        <row r="6338">
          <cell r="H6338" t="str">
            <v/>
          </cell>
        </row>
        <row r="6339">
          <cell r="H6339" t="str">
            <v/>
          </cell>
        </row>
        <row r="6340">
          <cell r="H6340" t="str">
            <v/>
          </cell>
        </row>
        <row r="6341">
          <cell r="H6341" t="str">
            <v/>
          </cell>
        </row>
        <row r="6342">
          <cell r="H6342" t="str">
            <v/>
          </cell>
        </row>
        <row r="6343">
          <cell r="H6343" t="str">
            <v/>
          </cell>
        </row>
        <row r="6344">
          <cell r="H6344" t="str">
            <v/>
          </cell>
        </row>
        <row r="6345">
          <cell r="H6345" t="str">
            <v/>
          </cell>
        </row>
        <row r="6346">
          <cell r="H6346" t="str">
            <v/>
          </cell>
        </row>
        <row r="6347">
          <cell r="H6347" t="str">
            <v/>
          </cell>
        </row>
        <row r="6348">
          <cell r="H6348" t="str">
            <v/>
          </cell>
        </row>
        <row r="6349">
          <cell r="H6349" t="str">
            <v/>
          </cell>
        </row>
        <row r="6350">
          <cell r="H6350" t="str">
            <v/>
          </cell>
        </row>
        <row r="6351">
          <cell r="H6351" t="str">
            <v/>
          </cell>
        </row>
        <row r="6352">
          <cell r="H6352" t="str">
            <v/>
          </cell>
        </row>
        <row r="6353">
          <cell r="H6353" t="str">
            <v/>
          </cell>
        </row>
        <row r="6354">
          <cell r="H6354" t="str">
            <v/>
          </cell>
        </row>
        <row r="6355">
          <cell r="H6355" t="str">
            <v/>
          </cell>
        </row>
        <row r="6356">
          <cell r="H6356" t="str">
            <v/>
          </cell>
        </row>
        <row r="6357">
          <cell r="H6357" t="str">
            <v/>
          </cell>
        </row>
        <row r="6358">
          <cell r="H6358" t="str">
            <v/>
          </cell>
        </row>
        <row r="6359">
          <cell r="H6359" t="str">
            <v/>
          </cell>
        </row>
        <row r="6360">
          <cell r="H6360" t="str">
            <v/>
          </cell>
        </row>
        <row r="6361">
          <cell r="H6361" t="str">
            <v/>
          </cell>
        </row>
        <row r="6362">
          <cell r="H6362" t="str">
            <v/>
          </cell>
        </row>
        <row r="6363">
          <cell r="H6363" t="str">
            <v/>
          </cell>
        </row>
        <row r="6364">
          <cell r="H6364" t="str">
            <v/>
          </cell>
        </row>
        <row r="6365">
          <cell r="H6365" t="str">
            <v/>
          </cell>
        </row>
        <row r="6366">
          <cell r="H6366" t="str">
            <v/>
          </cell>
        </row>
        <row r="6367">
          <cell r="H6367" t="str">
            <v/>
          </cell>
        </row>
        <row r="6368">
          <cell r="H6368" t="str">
            <v/>
          </cell>
        </row>
        <row r="6369">
          <cell r="H6369" t="str">
            <v/>
          </cell>
        </row>
        <row r="6370">
          <cell r="H6370" t="str">
            <v/>
          </cell>
        </row>
        <row r="6371">
          <cell r="H6371" t="str">
            <v/>
          </cell>
        </row>
        <row r="6372">
          <cell r="H6372" t="str">
            <v/>
          </cell>
        </row>
        <row r="6373">
          <cell r="H6373" t="str">
            <v/>
          </cell>
        </row>
        <row r="6374">
          <cell r="H6374" t="str">
            <v/>
          </cell>
        </row>
        <row r="6375">
          <cell r="H6375" t="str">
            <v/>
          </cell>
        </row>
        <row r="6376">
          <cell r="H6376" t="str">
            <v/>
          </cell>
        </row>
        <row r="6377">
          <cell r="H6377" t="str">
            <v/>
          </cell>
        </row>
        <row r="6378">
          <cell r="H6378" t="str">
            <v/>
          </cell>
        </row>
        <row r="6379">
          <cell r="H6379" t="str">
            <v/>
          </cell>
        </row>
        <row r="6380">
          <cell r="H6380" t="str">
            <v/>
          </cell>
        </row>
        <row r="6381">
          <cell r="H6381" t="str">
            <v/>
          </cell>
        </row>
        <row r="6382">
          <cell r="H6382" t="str">
            <v/>
          </cell>
        </row>
        <row r="6383">
          <cell r="H6383" t="str">
            <v/>
          </cell>
        </row>
        <row r="6384">
          <cell r="H6384" t="str">
            <v/>
          </cell>
        </row>
        <row r="6385">
          <cell r="H6385" t="str">
            <v/>
          </cell>
        </row>
        <row r="6386">
          <cell r="H6386" t="str">
            <v/>
          </cell>
        </row>
        <row r="6387">
          <cell r="H6387" t="str">
            <v/>
          </cell>
        </row>
        <row r="6388">
          <cell r="H6388" t="str">
            <v/>
          </cell>
        </row>
        <row r="6389">
          <cell r="H6389" t="str">
            <v/>
          </cell>
        </row>
        <row r="6390">
          <cell r="H6390" t="str">
            <v/>
          </cell>
        </row>
        <row r="6391">
          <cell r="H6391" t="str">
            <v/>
          </cell>
        </row>
        <row r="6392">
          <cell r="H6392" t="str">
            <v/>
          </cell>
        </row>
        <row r="6393">
          <cell r="H6393" t="str">
            <v/>
          </cell>
        </row>
        <row r="6394">
          <cell r="H6394" t="str">
            <v/>
          </cell>
        </row>
        <row r="6395">
          <cell r="H6395" t="str">
            <v/>
          </cell>
        </row>
        <row r="6396">
          <cell r="H6396" t="str">
            <v/>
          </cell>
        </row>
        <row r="6397">
          <cell r="H6397" t="str">
            <v/>
          </cell>
        </row>
        <row r="6398">
          <cell r="H6398" t="str">
            <v/>
          </cell>
        </row>
        <row r="6399">
          <cell r="H6399" t="str">
            <v/>
          </cell>
        </row>
        <row r="6400">
          <cell r="H6400" t="str">
            <v/>
          </cell>
        </row>
        <row r="6401">
          <cell r="H6401" t="str">
            <v/>
          </cell>
        </row>
        <row r="6402">
          <cell r="H6402" t="str">
            <v/>
          </cell>
        </row>
        <row r="6403">
          <cell r="H6403" t="str">
            <v/>
          </cell>
        </row>
        <row r="6404">
          <cell r="H6404" t="str">
            <v/>
          </cell>
        </row>
        <row r="6405">
          <cell r="H6405" t="str">
            <v/>
          </cell>
        </row>
        <row r="6406">
          <cell r="H6406" t="str">
            <v/>
          </cell>
        </row>
        <row r="6407">
          <cell r="H6407" t="str">
            <v/>
          </cell>
        </row>
        <row r="6408">
          <cell r="H6408" t="str">
            <v/>
          </cell>
        </row>
        <row r="6409">
          <cell r="H6409" t="str">
            <v/>
          </cell>
        </row>
        <row r="6410">
          <cell r="H6410" t="str">
            <v/>
          </cell>
        </row>
        <row r="6411">
          <cell r="H6411" t="str">
            <v/>
          </cell>
        </row>
        <row r="6412">
          <cell r="H6412" t="str">
            <v/>
          </cell>
        </row>
        <row r="6413">
          <cell r="H6413" t="str">
            <v/>
          </cell>
        </row>
        <row r="6414">
          <cell r="H6414" t="str">
            <v/>
          </cell>
        </row>
        <row r="6415">
          <cell r="H6415" t="str">
            <v/>
          </cell>
        </row>
        <row r="6416">
          <cell r="H6416" t="str">
            <v/>
          </cell>
        </row>
        <row r="6417">
          <cell r="H6417" t="str">
            <v/>
          </cell>
        </row>
        <row r="6418">
          <cell r="H6418" t="str">
            <v/>
          </cell>
        </row>
        <row r="6419">
          <cell r="H6419" t="str">
            <v/>
          </cell>
        </row>
        <row r="6420">
          <cell r="H6420" t="str">
            <v/>
          </cell>
        </row>
        <row r="6421">
          <cell r="H6421" t="str">
            <v/>
          </cell>
        </row>
        <row r="6422">
          <cell r="H6422" t="str">
            <v/>
          </cell>
        </row>
        <row r="6423">
          <cell r="H6423" t="str">
            <v/>
          </cell>
        </row>
        <row r="6424">
          <cell r="H6424" t="str">
            <v/>
          </cell>
        </row>
        <row r="6425">
          <cell r="H6425" t="str">
            <v/>
          </cell>
        </row>
        <row r="6426">
          <cell r="H6426" t="str">
            <v/>
          </cell>
        </row>
        <row r="6427">
          <cell r="H6427" t="str">
            <v/>
          </cell>
        </row>
        <row r="6428">
          <cell r="H6428" t="str">
            <v/>
          </cell>
        </row>
        <row r="6429">
          <cell r="H6429" t="str">
            <v/>
          </cell>
        </row>
        <row r="6430">
          <cell r="H6430" t="str">
            <v/>
          </cell>
        </row>
        <row r="6431">
          <cell r="H6431" t="str">
            <v/>
          </cell>
        </row>
        <row r="6432">
          <cell r="H6432" t="str">
            <v/>
          </cell>
        </row>
        <row r="6433">
          <cell r="H6433" t="str">
            <v/>
          </cell>
        </row>
        <row r="6434">
          <cell r="H6434" t="str">
            <v/>
          </cell>
        </row>
        <row r="6435">
          <cell r="H6435" t="str">
            <v/>
          </cell>
        </row>
        <row r="6436">
          <cell r="H6436" t="str">
            <v/>
          </cell>
        </row>
        <row r="6437">
          <cell r="H6437" t="str">
            <v/>
          </cell>
        </row>
        <row r="6438">
          <cell r="H6438" t="str">
            <v/>
          </cell>
        </row>
        <row r="6439">
          <cell r="H6439" t="str">
            <v/>
          </cell>
        </row>
        <row r="6440">
          <cell r="H6440" t="str">
            <v/>
          </cell>
        </row>
        <row r="6441">
          <cell r="H6441" t="str">
            <v/>
          </cell>
        </row>
        <row r="6442">
          <cell r="H6442" t="str">
            <v/>
          </cell>
        </row>
        <row r="6443">
          <cell r="H6443" t="str">
            <v/>
          </cell>
        </row>
        <row r="6444">
          <cell r="H6444" t="str">
            <v/>
          </cell>
        </row>
        <row r="6445">
          <cell r="H6445" t="str">
            <v/>
          </cell>
        </row>
        <row r="6446">
          <cell r="H6446" t="str">
            <v/>
          </cell>
        </row>
        <row r="6447">
          <cell r="H6447" t="str">
            <v/>
          </cell>
        </row>
        <row r="6448">
          <cell r="H6448" t="str">
            <v/>
          </cell>
        </row>
        <row r="6449">
          <cell r="H6449" t="str">
            <v/>
          </cell>
        </row>
        <row r="6450">
          <cell r="H6450" t="str">
            <v/>
          </cell>
        </row>
        <row r="6451">
          <cell r="H6451" t="str">
            <v/>
          </cell>
        </row>
        <row r="6452">
          <cell r="H6452" t="str">
            <v/>
          </cell>
        </row>
        <row r="6453">
          <cell r="H6453" t="str">
            <v/>
          </cell>
        </row>
        <row r="6454">
          <cell r="H6454" t="str">
            <v/>
          </cell>
        </row>
        <row r="6455">
          <cell r="H6455" t="str">
            <v/>
          </cell>
        </row>
        <row r="6456">
          <cell r="H6456" t="str">
            <v/>
          </cell>
        </row>
        <row r="6457">
          <cell r="H6457" t="str">
            <v/>
          </cell>
        </row>
        <row r="6458">
          <cell r="H6458" t="str">
            <v/>
          </cell>
        </row>
        <row r="6459">
          <cell r="H6459" t="str">
            <v/>
          </cell>
        </row>
        <row r="6460">
          <cell r="H6460" t="str">
            <v/>
          </cell>
        </row>
        <row r="6461">
          <cell r="H6461" t="str">
            <v/>
          </cell>
        </row>
        <row r="6462">
          <cell r="H6462" t="str">
            <v/>
          </cell>
        </row>
        <row r="6463">
          <cell r="H6463" t="str">
            <v/>
          </cell>
        </row>
        <row r="6464">
          <cell r="H6464" t="str">
            <v/>
          </cell>
        </row>
        <row r="6465">
          <cell r="H6465" t="str">
            <v/>
          </cell>
        </row>
        <row r="6466">
          <cell r="H6466" t="str">
            <v/>
          </cell>
        </row>
        <row r="6467">
          <cell r="H6467" t="str">
            <v/>
          </cell>
        </row>
        <row r="6468">
          <cell r="H6468" t="str">
            <v/>
          </cell>
        </row>
        <row r="6469">
          <cell r="H6469" t="str">
            <v/>
          </cell>
        </row>
        <row r="6470">
          <cell r="H6470" t="str">
            <v/>
          </cell>
        </row>
        <row r="6471">
          <cell r="H6471" t="str">
            <v/>
          </cell>
        </row>
        <row r="6472">
          <cell r="H6472" t="str">
            <v/>
          </cell>
        </row>
        <row r="6473">
          <cell r="H6473" t="str">
            <v/>
          </cell>
        </row>
        <row r="6474">
          <cell r="H6474" t="str">
            <v/>
          </cell>
        </row>
        <row r="6475">
          <cell r="H6475" t="str">
            <v/>
          </cell>
        </row>
        <row r="6476">
          <cell r="H6476" t="str">
            <v/>
          </cell>
        </row>
        <row r="6477">
          <cell r="H6477" t="str">
            <v/>
          </cell>
        </row>
        <row r="6478">
          <cell r="H6478" t="str">
            <v/>
          </cell>
        </row>
        <row r="6479">
          <cell r="H6479" t="str">
            <v/>
          </cell>
        </row>
        <row r="6480">
          <cell r="H6480" t="str">
            <v/>
          </cell>
        </row>
        <row r="6481">
          <cell r="H6481" t="str">
            <v/>
          </cell>
        </row>
        <row r="6482">
          <cell r="H6482" t="str">
            <v/>
          </cell>
        </row>
        <row r="6483">
          <cell r="H6483" t="str">
            <v/>
          </cell>
        </row>
        <row r="6484">
          <cell r="H6484" t="str">
            <v/>
          </cell>
        </row>
        <row r="6485">
          <cell r="H6485" t="str">
            <v/>
          </cell>
        </row>
        <row r="6486">
          <cell r="H6486" t="str">
            <v/>
          </cell>
        </row>
        <row r="6487">
          <cell r="H6487" t="str">
            <v/>
          </cell>
        </row>
        <row r="6488">
          <cell r="H6488" t="str">
            <v/>
          </cell>
        </row>
        <row r="6489">
          <cell r="H6489" t="str">
            <v/>
          </cell>
        </row>
        <row r="6490">
          <cell r="H6490" t="str">
            <v/>
          </cell>
        </row>
        <row r="6491">
          <cell r="H6491" t="str">
            <v/>
          </cell>
        </row>
        <row r="6492">
          <cell r="H6492" t="str">
            <v/>
          </cell>
        </row>
        <row r="6493">
          <cell r="H6493" t="str">
            <v/>
          </cell>
        </row>
        <row r="6494">
          <cell r="H6494" t="str">
            <v/>
          </cell>
        </row>
        <row r="6495">
          <cell r="H6495" t="str">
            <v/>
          </cell>
        </row>
        <row r="6496">
          <cell r="H6496" t="str">
            <v/>
          </cell>
        </row>
        <row r="6497">
          <cell r="H6497" t="str">
            <v/>
          </cell>
        </row>
        <row r="6498">
          <cell r="H6498" t="str">
            <v/>
          </cell>
        </row>
        <row r="6499">
          <cell r="H6499" t="str">
            <v/>
          </cell>
        </row>
        <row r="6500">
          <cell r="H6500" t="str">
            <v/>
          </cell>
        </row>
        <row r="6501">
          <cell r="H6501" t="str">
            <v/>
          </cell>
        </row>
        <row r="6502">
          <cell r="H6502" t="str">
            <v/>
          </cell>
        </row>
        <row r="6503">
          <cell r="H6503" t="str">
            <v/>
          </cell>
        </row>
        <row r="6504">
          <cell r="H6504" t="str">
            <v/>
          </cell>
        </row>
        <row r="6505">
          <cell r="H6505" t="str">
            <v/>
          </cell>
        </row>
        <row r="6506">
          <cell r="H6506" t="str">
            <v/>
          </cell>
        </row>
        <row r="6507">
          <cell r="H6507" t="str">
            <v/>
          </cell>
        </row>
        <row r="6508">
          <cell r="H6508" t="str">
            <v/>
          </cell>
        </row>
        <row r="6509">
          <cell r="H6509" t="str">
            <v/>
          </cell>
        </row>
        <row r="6510">
          <cell r="H6510" t="str">
            <v/>
          </cell>
        </row>
        <row r="6511">
          <cell r="H6511" t="str">
            <v/>
          </cell>
        </row>
        <row r="6512">
          <cell r="H6512" t="str">
            <v/>
          </cell>
        </row>
        <row r="6513">
          <cell r="H6513" t="str">
            <v/>
          </cell>
        </row>
        <row r="6514">
          <cell r="H6514" t="str">
            <v/>
          </cell>
        </row>
        <row r="6515">
          <cell r="H6515" t="str">
            <v/>
          </cell>
        </row>
        <row r="6516">
          <cell r="H6516" t="str">
            <v/>
          </cell>
        </row>
        <row r="6517">
          <cell r="H6517" t="str">
            <v/>
          </cell>
        </row>
        <row r="6518">
          <cell r="H6518" t="str">
            <v/>
          </cell>
        </row>
        <row r="6519">
          <cell r="H6519" t="str">
            <v/>
          </cell>
        </row>
        <row r="6520">
          <cell r="H6520" t="str">
            <v/>
          </cell>
        </row>
        <row r="6521">
          <cell r="H6521" t="str">
            <v/>
          </cell>
        </row>
        <row r="6522">
          <cell r="H6522" t="str">
            <v/>
          </cell>
        </row>
        <row r="6523">
          <cell r="H6523" t="str">
            <v/>
          </cell>
        </row>
        <row r="6524">
          <cell r="H6524" t="str">
            <v/>
          </cell>
        </row>
        <row r="6525">
          <cell r="H6525" t="str">
            <v/>
          </cell>
        </row>
        <row r="6526">
          <cell r="H6526" t="str">
            <v/>
          </cell>
        </row>
        <row r="6527">
          <cell r="H6527" t="str">
            <v/>
          </cell>
        </row>
        <row r="6528">
          <cell r="H6528" t="str">
            <v/>
          </cell>
        </row>
        <row r="6529">
          <cell r="H6529" t="str">
            <v/>
          </cell>
        </row>
        <row r="6530">
          <cell r="H6530" t="str">
            <v/>
          </cell>
        </row>
        <row r="6531">
          <cell r="H6531" t="str">
            <v/>
          </cell>
        </row>
        <row r="6532">
          <cell r="H6532" t="str">
            <v/>
          </cell>
        </row>
        <row r="6533">
          <cell r="H6533" t="str">
            <v/>
          </cell>
        </row>
        <row r="6534">
          <cell r="H6534" t="str">
            <v/>
          </cell>
        </row>
        <row r="6535">
          <cell r="H6535" t="str">
            <v/>
          </cell>
        </row>
        <row r="6536">
          <cell r="H6536" t="str">
            <v/>
          </cell>
        </row>
        <row r="6537">
          <cell r="H6537" t="str">
            <v/>
          </cell>
        </row>
        <row r="6538">
          <cell r="H6538" t="str">
            <v/>
          </cell>
        </row>
        <row r="6539">
          <cell r="H6539" t="str">
            <v/>
          </cell>
        </row>
        <row r="6540">
          <cell r="H6540" t="str">
            <v/>
          </cell>
        </row>
        <row r="6541">
          <cell r="H6541" t="str">
            <v/>
          </cell>
        </row>
        <row r="6542">
          <cell r="H6542" t="str">
            <v/>
          </cell>
        </row>
        <row r="6543">
          <cell r="H6543" t="str">
            <v/>
          </cell>
        </row>
        <row r="6544">
          <cell r="H6544" t="str">
            <v/>
          </cell>
        </row>
        <row r="6545">
          <cell r="H6545" t="str">
            <v/>
          </cell>
        </row>
        <row r="6546">
          <cell r="H6546" t="str">
            <v/>
          </cell>
        </row>
        <row r="6547">
          <cell r="H6547" t="str">
            <v/>
          </cell>
        </row>
        <row r="6548">
          <cell r="H6548" t="str">
            <v/>
          </cell>
        </row>
        <row r="6549">
          <cell r="H6549" t="str">
            <v/>
          </cell>
        </row>
        <row r="6550">
          <cell r="H6550" t="str">
            <v/>
          </cell>
        </row>
        <row r="6551">
          <cell r="H6551" t="str">
            <v/>
          </cell>
        </row>
        <row r="6552">
          <cell r="H6552" t="str">
            <v/>
          </cell>
        </row>
        <row r="6553">
          <cell r="H6553" t="str">
            <v/>
          </cell>
        </row>
        <row r="6554">
          <cell r="H6554" t="str">
            <v/>
          </cell>
        </row>
        <row r="6555">
          <cell r="H6555" t="str">
            <v/>
          </cell>
        </row>
        <row r="6556">
          <cell r="H6556" t="str">
            <v/>
          </cell>
        </row>
        <row r="6557">
          <cell r="H6557" t="str">
            <v/>
          </cell>
        </row>
        <row r="6558">
          <cell r="H6558" t="str">
            <v/>
          </cell>
        </row>
        <row r="6559">
          <cell r="H6559" t="str">
            <v/>
          </cell>
        </row>
        <row r="6560">
          <cell r="H6560" t="str">
            <v/>
          </cell>
        </row>
        <row r="6561">
          <cell r="H6561" t="str">
            <v/>
          </cell>
        </row>
        <row r="6562">
          <cell r="H6562" t="str">
            <v/>
          </cell>
        </row>
        <row r="6563">
          <cell r="H6563" t="str">
            <v/>
          </cell>
        </row>
        <row r="6564">
          <cell r="H6564" t="str">
            <v/>
          </cell>
        </row>
        <row r="6565">
          <cell r="H6565" t="str">
            <v/>
          </cell>
        </row>
        <row r="6566">
          <cell r="H6566" t="str">
            <v/>
          </cell>
        </row>
        <row r="6567">
          <cell r="H6567" t="str">
            <v/>
          </cell>
        </row>
        <row r="6568">
          <cell r="H6568" t="str">
            <v/>
          </cell>
        </row>
        <row r="6569">
          <cell r="H6569" t="str">
            <v/>
          </cell>
        </row>
        <row r="6570">
          <cell r="H6570" t="str">
            <v/>
          </cell>
        </row>
        <row r="6571">
          <cell r="H6571" t="str">
            <v/>
          </cell>
        </row>
        <row r="6572">
          <cell r="H6572" t="str">
            <v/>
          </cell>
        </row>
        <row r="6573">
          <cell r="H6573" t="str">
            <v/>
          </cell>
        </row>
        <row r="6574">
          <cell r="H6574" t="str">
            <v/>
          </cell>
        </row>
        <row r="6575">
          <cell r="H6575" t="str">
            <v/>
          </cell>
        </row>
        <row r="6576">
          <cell r="H6576" t="str">
            <v/>
          </cell>
        </row>
        <row r="6577">
          <cell r="H6577" t="str">
            <v/>
          </cell>
        </row>
        <row r="6578">
          <cell r="H6578" t="str">
            <v/>
          </cell>
        </row>
        <row r="6579">
          <cell r="H6579" t="str">
            <v/>
          </cell>
        </row>
        <row r="6580">
          <cell r="H6580" t="str">
            <v/>
          </cell>
        </row>
        <row r="6581">
          <cell r="H6581" t="str">
            <v/>
          </cell>
        </row>
        <row r="6582">
          <cell r="H6582" t="str">
            <v/>
          </cell>
        </row>
        <row r="6583">
          <cell r="H6583" t="str">
            <v/>
          </cell>
        </row>
        <row r="6584">
          <cell r="H6584" t="str">
            <v/>
          </cell>
        </row>
        <row r="6585">
          <cell r="H6585" t="str">
            <v/>
          </cell>
        </row>
        <row r="6586">
          <cell r="H6586" t="str">
            <v/>
          </cell>
        </row>
        <row r="6587">
          <cell r="H6587" t="str">
            <v/>
          </cell>
        </row>
        <row r="6588">
          <cell r="H6588" t="str">
            <v/>
          </cell>
        </row>
        <row r="6589">
          <cell r="H6589" t="str">
            <v/>
          </cell>
        </row>
        <row r="6590">
          <cell r="H6590" t="str">
            <v/>
          </cell>
        </row>
        <row r="6591">
          <cell r="H6591" t="str">
            <v/>
          </cell>
        </row>
        <row r="6592">
          <cell r="H6592" t="str">
            <v/>
          </cell>
        </row>
        <row r="6593">
          <cell r="H6593" t="str">
            <v/>
          </cell>
        </row>
        <row r="6594">
          <cell r="H6594" t="str">
            <v/>
          </cell>
        </row>
        <row r="6595">
          <cell r="H6595" t="str">
            <v/>
          </cell>
        </row>
        <row r="6596">
          <cell r="H6596" t="str">
            <v/>
          </cell>
        </row>
        <row r="6597">
          <cell r="H6597" t="str">
            <v/>
          </cell>
        </row>
        <row r="6598">
          <cell r="H6598" t="str">
            <v/>
          </cell>
        </row>
        <row r="6599">
          <cell r="H6599" t="str">
            <v/>
          </cell>
        </row>
        <row r="6600">
          <cell r="H6600" t="str">
            <v/>
          </cell>
        </row>
        <row r="6601">
          <cell r="H6601" t="str">
            <v/>
          </cell>
        </row>
        <row r="6602">
          <cell r="H6602" t="str">
            <v/>
          </cell>
        </row>
        <row r="6603">
          <cell r="H6603" t="str">
            <v/>
          </cell>
        </row>
        <row r="6604">
          <cell r="H6604" t="str">
            <v/>
          </cell>
        </row>
        <row r="6605">
          <cell r="H6605" t="str">
            <v/>
          </cell>
        </row>
        <row r="6606">
          <cell r="H6606" t="str">
            <v/>
          </cell>
        </row>
        <row r="6607">
          <cell r="H6607" t="str">
            <v/>
          </cell>
        </row>
        <row r="6608">
          <cell r="H6608" t="str">
            <v/>
          </cell>
        </row>
        <row r="6609">
          <cell r="H6609" t="str">
            <v/>
          </cell>
        </row>
        <row r="6610">
          <cell r="H6610" t="str">
            <v/>
          </cell>
        </row>
        <row r="6611">
          <cell r="H6611" t="str">
            <v/>
          </cell>
        </row>
        <row r="6612">
          <cell r="H6612" t="str">
            <v/>
          </cell>
        </row>
        <row r="6613">
          <cell r="H6613" t="str">
            <v/>
          </cell>
        </row>
        <row r="6614">
          <cell r="H6614" t="str">
            <v/>
          </cell>
        </row>
        <row r="6615">
          <cell r="H6615" t="str">
            <v/>
          </cell>
        </row>
        <row r="6616">
          <cell r="H6616" t="str">
            <v/>
          </cell>
        </row>
        <row r="6617">
          <cell r="H6617" t="str">
            <v/>
          </cell>
        </row>
        <row r="6618">
          <cell r="H6618" t="str">
            <v/>
          </cell>
        </row>
        <row r="6619">
          <cell r="H6619" t="str">
            <v/>
          </cell>
        </row>
        <row r="6620">
          <cell r="H6620" t="str">
            <v/>
          </cell>
        </row>
        <row r="6621">
          <cell r="H6621" t="str">
            <v/>
          </cell>
        </row>
        <row r="6622">
          <cell r="H6622" t="str">
            <v/>
          </cell>
        </row>
        <row r="6623">
          <cell r="H6623" t="str">
            <v/>
          </cell>
        </row>
        <row r="6624">
          <cell r="H6624" t="str">
            <v/>
          </cell>
        </row>
        <row r="6625">
          <cell r="H6625" t="str">
            <v/>
          </cell>
        </row>
        <row r="6626">
          <cell r="H6626" t="str">
            <v/>
          </cell>
        </row>
        <row r="6627">
          <cell r="H6627" t="str">
            <v/>
          </cell>
        </row>
        <row r="6628">
          <cell r="H6628" t="str">
            <v/>
          </cell>
        </row>
        <row r="6629">
          <cell r="H6629" t="str">
            <v/>
          </cell>
        </row>
        <row r="6630">
          <cell r="H6630" t="str">
            <v/>
          </cell>
        </row>
        <row r="6631">
          <cell r="H6631" t="str">
            <v/>
          </cell>
        </row>
        <row r="6632">
          <cell r="H6632" t="str">
            <v/>
          </cell>
        </row>
        <row r="6633">
          <cell r="H6633" t="str">
            <v/>
          </cell>
        </row>
        <row r="6634">
          <cell r="H6634" t="str">
            <v/>
          </cell>
        </row>
        <row r="6635">
          <cell r="H6635" t="str">
            <v/>
          </cell>
        </row>
        <row r="6636">
          <cell r="H6636" t="str">
            <v/>
          </cell>
        </row>
        <row r="6637">
          <cell r="H6637" t="str">
            <v/>
          </cell>
        </row>
        <row r="6638">
          <cell r="H6638" t="str">
            <v/>
          </cell>
        </row>
        <row r="6639">
          <cell r="H6639" t="str">
            <v/>
          </cell>
        </row>
        <row r="6640">
          <cell r="H6640" t="str">
            <v/>
          </cell>
        </row>
        <row r="6641">
          <cell r="H6641" t="str">
            <v/>
          </cell>
        </row>
        <row r="6642">
          <cell r="H6642" t="str">
            <v/>
          </cell>
        </row>
        <row r="6643">
          <cell r="H6643" t="str">
            <v/>
          </cell>
        </row>
        <row r="6644">
          <cell r="H6644" t="str">
            <v/>
          </cell>
        </row>
        <row r="6645">
          <cell r="H6645" t="str">
            <v/>
          </cell>
        </row>
        <row r="6646">
          <cell r="H6646" t="str">
            <v/>
          </cell>
        </row>
        <row r="6647">
          <cell r="H6647" t="str">
            <v/>
          </cell>
        </row>
        <row r="6648">
          <cell r="H6648" t="str">
            <v/>
          </cell>
        </row>
        <row r="6649">
          <cell r="H6649" t="str">
            <v/>
          </cell>
        </row>
        <row r="6650">
          <cell r="H6650" t="str">
            <v/>
          </cell>
        </row>
        <row r="6651">
          <cell r="H6651" t="str">
            <v/>
          </cell>
        </row>
        <row r="6652">
          <cell r="H6652" t="str">
            <v/>
          </cell>
        </row>
        <row r="6653">
          <cell r="H6653" t="str">
            <v/>
          </cell>
        </row>
        <row r="6654">
          <cell r="H6654" t="str">
            <v/>
          </cell>
        </row>
        <row r="6655">
          <cell r="H6655" t="str">
            <v/>
          </cell>
        </row>
        <row r="6656">
          <cell r="H6656" t="str">
            <v/>
          </cell>
        </row>
        <row r="6657">
          <cell r="H6657" t="str">
            <v/>
          </cell>
        </row>
        <row r="6658">
          <cell r="H6658" t="str">
            <v/>
          </cell>
        </row>
        <row r="6659">
          <cell r="H6659" t="str">
            <v/>
          </cell>
        </row>
        <row r="6660">
          <cell r="H6660" t="str">
            <v/>
          </cell>
        </row>
        <row r="6661">
          <cell r="H6661" t="str">
            <v/>
          </cell>
        </row>
        <row r="6662">
          <cell r="H6662" t="str">
            <v/>
          </cell>
        </row>
        <row r="6663">
          <cell r="H6663" t="str">
            <v/>
          </cell>
        </row>
        <row r="6664">
          <cell r="H6664" t="str">
            <v/>
          </cell>
        </row>
        <row r="6665">
          <cell r="H6665" t="str">
            <v/>
          </cell>
        </row>
        <row r="6666">
          <cell r="H6666" t="str">
            <v/>
          </cell>
        </row>
        <row r="6667">
          <cell r="H6667" t="str">
            <v/>
          </cell>
        </row>
        <row r="6668">
          <cell r="H6668" t="str">
            <v/>
          </cell>
        </row>
        <row r="6669">
          <cell r="H6669" t="str">
            <v/>
          </cell>
        </row>
        <row r="6670">
          <cell r="H6670" t="str">
            <v/>
          </cell>
        </row>
        <row r="6671">
          <cell r="H6671" t="str">
            <v/>
          </cell>
        </row>
        <row r="6672">
          <cell r="H6672" t="str">
            <v/>
          </cell>
        </row>
        <row r="6673">
          <cell r="H6673" t="str">
            <v/>
          </cell>
        </row>
        <row r="6674">
          <cell r="H6674" t="str">
            <v/>
          </cell>
        </row>
        <row r="6675">
          <cell r="H6675" t="str">
            <v/>
          </cell>
        </row>
        <row r="6676">
          <cell r="H6676" t="str">
            <v/>
          </cell>
        </row>
        <row r="6677">
          <cell r="H6677" t="str">
            <v/>
          </cell>
        </row>
        <row r="6678">
          <cell r="H6678" t="str">
            <v/>
          </cell>
        </row>
        <row r="6679">
          <cell r="H6679" t="str">
            <v/>
          </cell>
        </row>
        <row r="6680">
          <cell r="H6680" t="str">
            <v/>
          </cell>
        </row>
        <row r="6681">
          <cell r="H6681" t="str">
            <v/>
          </cell>
        </row>
        <row r="6682">
          <cell r="H6682" t="str">
            <v/>
          </cell>
        </row>
        <row r="6683">
          <cell r="H6683" t="str">
            <v/>
          </cell>
        </row>
        <row r="6684">
          <cell r="H6684" t="str">
            <v/>
          </cell>
        </row>
        <row r="6685">
          <cell r="H6685" t="str">
            <v/>
          </cell>
        </row>
        <row r="6686">
          <cell r="H6686" t="str">
            <v/>
          </cell>
        </row>
        <row r="6687">
          <cell r="H6687" t="str">
            <v/>
          </cell>
        </row>
        <row r="6688">
          <cell r="H6688" t="str">
            <v/>
          </cell>
        </row>
        <row r="6689">
          <cell r="H6689" t="str">
            <v/>
          </cell>
        </row>
        <row r="6690">
          <cell r="H6690" t="str">
            <v/>
          </cell>
        </row>
        <row r="6691">
          <cell r="H6691" t="str">
            <v/>
          </cell>
        </row>
        <row r="6692">
          <cell r="H6692" t="str">
            <v/>
          </cell>
        </row>
        <row r="6693">
          <cell r="H6693" t="str">
            <v/>
          </cell>
        </row>
        <row r="6694">
          <cell r="H6694" t="str">
            <v/>
          </cell>
        </row>
        <row r="6695">
          <cell r="H6695" t="str">
            <v/>
          </cell>
        </row>
        <row r="6696">
          <cell r="H6696" t="str">
            <v/>
          </cell>
        </row>
        <row r="6697">
          <cell r="H6697" t="str">
            <v/>
          </cell>
        </row>
        <row r="6698">
          <cell r="H6698" t="str">
            <v/>
          </cell>
        </row>
        <row r="6699">
          <cell r="H6699" t="str">
            <v/>
          </cell>
        </row>
        <row r="6700">
          <cell r="H6700" t="str">
            <v/>
          </cell>
        </row>
        <row r="6701">
          <cell r="H6701" t="str">
            <v/>
          </cell>
        </row>
        <row r="6702">
          <cell r="H6702" t="str">
            <v/>
          </cell>
        </row>
        <row r="6703">
          <cell r="H6703" t="str">
            <v/>
          </cell>
        </row>
        <row r="6704">
          <cell r="H6704" t="str">
            <v/>
          </cell>
        </row>
        <row r="6705">
          <cell r="H6705" t="str">
            <v/>
          </cell>
        </row>
        <row r="6706">
          <cell r="H6706" t="str">
            <v/>
          </cell>
        </row>
        <row r="6707">
          <cell r="H6707" t="str">
            <v/>
          </cell>
        </row>
        <row r="6708">
          <cell r="H6708" t="str">
            <v/>
          </cell>
        </row>
        <row r="6709">
          <cell r="H6709" t="str">
            <v/>
          </cell>
        </row>
        <row r="6710">
          <cell r="H6710" t="str">
            <v/>
          </cell>
        </row>
        <row r="6711">
          <cell r="H6711" t="str">
            <v/>
          </cell>
        </row>
        <row r="6712">
          <cell r="H6712" t="str">
            <v/>
          </cell>
        </row>
        <row r="6713">
          <cell r="H6713" t="str">
            <v/>
          </cell>
        </row>
        <row r="6714">
          <cell r="H6714" t="str">
            <v/>
          </cell>
        </row>
        <row r="6715">
          <cell r="H6715" t="str">
            <v/>
          </cell>
        </row>
        <row r="6716">
          <cell r="H6716" t="str">
            <v/>
          </cell>
        </row>
        <row r="6717">
          <cell r="H6717" t="str">
            <v/>
          </cell>
        </row>
        <row r="6718">
          <cell r="H6718" t="str">
            <v/>
          </cell>
        </row>
        <row r="6719">
          <cell r="H6719" t="str">
            <v/>
          </cell>
        </row>
        <row r="6720">
          <cell r="H6720" t="str">
            <v/>
          </cell>
        </row>
        <row r="6721">
          <cell r="H6721" t="str">
            <v/>
          </cell>
        </row>
        <row r="6722">
          <cell r="H6722" t="str">
            <v/>
          </cell>
        </row>
        <row r="6723">
          <cell r="H6723" t="str">
            <v/>
          </cell>
        </row>
        <row r="6724">
          <cell r="H6724" t="str">
            <v/>
          </cell>
        </row>
        <row r="6725">
          <cell r="H6725" t="str">
            <v/>
          </cell>
        </row>
        <row r="6726">
          <cell r="H6726" t="str">
            <v/>
          </cell>
        </row>
        <row r="6727">
          <cell r="H6727" t="str">
            <v/>
          </cell>
        </row>
        <row r="6728">
          <cell r="H6728" t="str">
            <v/>
          </cell>
        </row>
        <row r="6729">
          <cell r="H6729" t="str">
            <v/>
          </cell>
        </row>
        <row r="6730">
          <cell r="H6730" t="str">
            <v/>
          </cell>
        </row>
        <row r="6731">
          <cell r="H6731" t="str">
            <v/>
          </cell>
        </row>
        <row r="6732">
          <cell r="H6732" t="str">
            <v/>
          </cell>
        </row>
        <row r="6733">
          <cell r="H6733" t="str">
            <v/>
          </cell>
        </row>
        <row r="6734">
          <cell r="H6734" t="str">
            <v/>
          </cell>
        </row>
        <row r="6735">
          <cell r="H6735" t="str">
            <v/>
          </cell>
        </row>
        <row r="6736">
          <cell r="H6736" t="str">
            <v/>
          </cell>
        </row>
        <row r="6737">
          <cell r="H6737" t="str">
            <v/>
          </cell>
        </row>
        <row r="6738">
          <cell r="H6738" t="str">
            <v/>
          </cell>
        </row>
        <row r="6739">
          <cell r="H6739" t="str">
            <v/>
          </cell>
        </row>
        <row r="6740">
          <cell r="H6740" t="str">
            <v/>
          </cell>
        </row>
        <row r="6741">
          <cell r="H6741" t="str">
            <v/>
          </cell>
        </row>
        <row r="6742">
          <cell r="H6742" t="str">
            <v/>
          </cell>
        </row>
        <row r="6743">
          <cell r="H6743" t="str">
            <v/>
          </cell>
        </row>
        <row r="6744">
          <cell r="H6744" t="str">
            <v/>
          </cell>
        </row>
        <row r="6745">
          <cell r="H6745" t="str">
            <v/>
          </cell>
        </row>
        <row r="6746">
          <cell r="H6746" t="str">
            <v/>
          </cell>
        </row>
        <row r="6747">
          <cell r="H6747" t="str">
            <v/>
          </cell>
        </row>
        <row r="6748">
          <cell r="H6748" t="str">
            <v/>
          </cell>
        </row>
        <row r="6749">
          <cell r="H6749" t="str">
            <v/>
          </cell>
        </row>
        <row r="6750">
          <cell r="H6750" t="str">
            <v/>
          </cell>
        </row>
        <row r="6751">
          <cell r="H6751" t="str">
            <v/>
          </cell>
        </row>
        <row r="6752">
          <cell r="H6752" t="str">
            <v/>
          </cell>
        </row>
        <row r="6753">
          <cell r="H6753" t="str">
            <v/>
          </cell>
        </row>
        <row r="6754">
          <cell r="H6754" t="str">
            <v/>
          </cell>
        </row>
        <row r="6755">
          <cell r="H6755" t="str">
            <v/>
          </cell>
        </row>
        <row r="6756">
          <cell r="H6756" t="str">
            <v/>
          </cell>
        </row>
        <row r="6757">
          <cell r="H6757" t="str">
            <v/>
          </cell>
        </row>
        <row r="6758">
          <cell r="H6758" t="str">
            <v/>
          </cell>
        </row>
        <row r="6759">
          <cell r="H6759" t="str">
            <v/>
          </cell>
        </row>
        <row r="6760">
          <cell r="H6760" t="str">
            <v/>
          </cell>
        </row>
        <row r="6761">
          <cell r="H6761" t="str">
            <v/>
          </cell>
        </row>
        <row r="6762">
          <cell r="H6762" t="str">
            <v/>
          </cell>
        </row>
        <row r="6763">
          <cell r="H6763" t="str">
            <v/>
          </cell>
        </row>
        <row r="6764">
          <cell r="H6764" t="str">
            <v/>
          </cell>
        </row>
        <row r="6765">
          <cell r="H6765" t="str">
            <v/>
          </cell>
        </row>
        <row r="6766">
          <cell r="H6766" t="str">
            <v/>
          </cell>
        </row>
        <row r="6767">
          <cell r="H6767" t="str">
            <v/>
          </cell>
        </row>
        <row r="6768">
          <cell r="H6768" t="str">
            <v/>
          </cell>
        </row>
        <row r="6769">
          <cell r="H6769" t="str">
            <v/>
          </cell>
        </row>
        <row r="6770">
          <cell r="H6770" t="str">
            <v/>
          </cell>
        </row>
        <row r="6771">
          <cell r="H6771" t="str">
            <v/>
          </cell>
        </row>
        <row r="6772">
          <cell r="H6772" t="str">
            <v/>
          </cell>
        </row>
        <row r="6773">
          <cell r="H6773" t="str">
            <v/>
          </cell>
        </row>
        <row r="6774">
          <cell r="H6774" t="str">
            <v/>
          </cell>
        </row>
        <row r="6775">
          <cell r="H6775" t="str">
            <v/>
          </cell>
        </row>
        <row r="6776">
          <cell r="H6776" t="str">
            <v/>
          </cell>
        </row>
        <row r="6777">
          <cell r="H6777" t="str">
            <v/>
          </cell>
        </row>
        <row r="6778">
          <cell r="H6778" t="str">
            <v/>
          </cell>
        </row>
        <row r="6779">
          <cell r="H6779" t="str">
            <v/>
          </cell>
        </row>
        <row r="6780">
          <cell r="H6780" t="str">
            <v/>
          </cell>
        </row>
        <row r="6781">
          <cell r="H6781" t="str">
            <v/>
          </cell>
        </row>
        <row r="6782">
          <cell r="H6782" t="str">
            <v/>
          </cell>
        </row>
        <row r="6783">
          <cell r="H6783" t="str">
            <v/>
          </cell>
        </row>
        <row r="6784">
          <cell r="H6784" t="str">
            <v/>
          </cell>
        </row>
        <row r="6785">
          <cell r="H6785" t="str">
            <v/>
          </cell>
        </row>
        <row r="6786">
          <cell r="H6786" t="str">
            <v/>
          </cell>
        </row>
        <row r="6787">
          <cell r="H6787" t="str">
            <v/>
          </cell>
        </row>
        <row r="6788">
          <cell r="H6788" t="str">
            <v/>
          </cell>
        </row>
        <row r="6789">
          <cell r="H6789" t="str">
            <v/>
          </cell>
        </row>
        <row r="6790">
          <cell r="H6790" t="str">
            <v/>
          </cell>
        </row>
        <row r="6791">
          <cell r="H6791" t="str">
            <v/>
          </cell>
        </row>
        <row r="6792">
          <cell r="H6792" t="str">
            <v/>
          </cell>
        </row>
        <row r="6793">
          <cell r="H6793" t="str">
            <v/>
          </cell>
        </row>
        <row r="6794">
          <cell r="H6794" t="str">
            <v/>
          </cell>
        </row>
        <row r="6795">
          <cell r="H6795" t="str">
            <v/>
          </cell>
        </row>
        <row r="6796">
          <cell r="H6796" t="str">
            <v/>
          </cell>
        </row>
        <row r="6797">
          <cell r="H6797" t="str">
            <v/>
          </cell>
        </row>
        <row r="6798">
          <cell r="H6798" t="str">
            <v/>
          </cell>
        </row>
        <row r="6799">
          <cell r="H6799" t="str">
            <v/>
          </cell>
        </row>
        <row r="6800">
          <cell r="H6800" t="str">
            <v/>
          </cell>
        </row>
        <row r="6801">
          <cell r="H6801" t="str">
            <v/>
          </cell>
        </row>
        <row r="6802">
          <cell r="H6802" t="str">
            <v/>
          </cell>
        </row>
        <row r="6803">
          <cell r="H6803" t="str">
            <v/>
          </cell>
        </row>
        <row r="6804">
          <cell r="H6804" t="str">
            <v/>
          </cell>
        </row>
        <row r="6805">
          <cell r="H6805" t="str">
            <v/>
          </cell>
        </row>
        <row r="6806">
          <cell r="H6806" t="str">
            <v/>
          </cell>
        </row>
        <row r="6807">
          <cell r="H6807" t="str">
            <v/>
          </cell>
        </row>
        <row r="6808">
          <cell r="H6808" t="str">
            <v/>
          </cell>
        </row>
        <row r="6809">
          <cell r="H6809" t="str">
            <v/>
          </cell>
        </row>
        <row r="6810">
          <cell r="H6810" t="str">
            <v/>
          </cell>
        </row>
        <row r="6811">
          <cell r="H6811" t="str">
            <v/>
          </cell>
        </row>
        <row r="6812">
          <cell r="H6812" t="str">
            <v/>
          </cell>
        </row>
        <row r="6813">
          <cell r="H6813" t="str">
            <v/>
          </cell>
        </row>
        <row r="6814">
          <cell r="H6814" t="str">
            <v/>
          </cell>
        </row>
        <row r="6815">
          <cell r="H6815" t="str">
            <v/>
          </cell>
        </row>
        <row r="6816">
          <cell r="H6816" t="str">
            <v/>
          </cell>
        </row>
        <row r="6817">
          <cell r="H6817" t="str">
            <v/>
          </cell>
        </row>
        <row r="6818">
          <cell r="H6818" t="str">
            <v/>
          </cell>
        </row>
        <row r="6819">
          <cell r="H6819" t="str">
            <v/>
          </cell>
        </row>
        <row r="6820">
          <cell r="H6820" t="str">
            <v/>
          </cell>
        </row>
        <row r="6821">
          <cell r="H6821" t="str">
            <v/>
          </cell>
        </row>
        <row r="6822">
          <cell r="H6822" t="str">
            <v/>
          </cell>
        </row>
        <row r="6823">
          <cell r="H6823" t="str">
            <v/>
          </cell>
        </row>
        <row r="6824">
          <cell r="H6824" t="str">
            <v/>
          </cell>
        </row>
        <row r="6825">
          <cell r="H6825" t="str">
            <v/>
          </cell>
        </row>
        <row r="6826">
          <cell r="H6826" t="str">
            <v/>
          </cell>
        </row>
        <row r="6827">
          <cell r="H6827" t="str">
            <v/>
          </cell>
        </row>
        <row r="6828">
          <cell r="H6828" t="str">
            <v/>
          </cell>
        </row>
        <row r="6829">
          <cell r="H6829" t="str">
            <v/>
          </cell>
        </row>
        <row r="6830">
          <cell r="H6830" t="str">
            <v/>
          </cell>
        </row>
        <row r="6831">
          <cell r="H6831" t="str">
            <v/>
          </cell>
        </row>
        <row r="6832">
          <cell r="H6832" t="str">
            <v/>
          </cell>
        </row>
        <row r="6833">
          <cell r="H6833" t="str">
            <v/>
          </cell>
        </row>
        <row r="6834">
          <cell r="H6834" t="str">
            <v/>
          </cell>
        </row>
        <row r="6835">
          <cell r="H6835" t="str">
            <v/>
          </cell>
        </row>
        <row r="6836">
          <cell r="H6836" t="str">
            <v/>
          </cell>
        </row>
        <row r="6837">
          <cell r="H6837" t="str">
            <v/>
          </cell>
        </row>
        <row r="6838">
          <cell r="H6838" t="str">
            <v/>
          </cell>
        </row>
        <row r="6839">
          <cell r="H6839" t="str">
            <v/>
          </cell>
        </row>
        <row r="6840">
          <cell r="H6840" t="str">
            <v/>
          </cell>
        </row>
        <row r="6841">
          <cell r="H6841" t="str">
            <v/>
          </cell>
        </row>
        <row r="6842">
          <cell r="H6842" t="str">
            <v/>
          </cell>
        </row>
        <row r="6843">
          <cell r="H6843" t="str">
            <v/>
          </cell>
        </row>
        <row r="6844">
          <cell r="H6844" t="str">
            <v/>
          </cell>
        </row>
        <row r="6845">
          <cell r="H6845" t="str">
            <v/>
          </cell>
        </row>
        <row r="6846">
          <cell r="H6846" t="str">
            <v/>
          </cell>
        </row>
        <row r="6847">
          <cell r="H6847" t="str">
            <v/>
          </cell>
        </row>
        <row r="6848">
          <cell r="H6848" t="str">
            <v/>
          </cell>
        </row>
        <row r="6849">
          <cell r="H6849" t="str">
            <v/>
          </cell>
        </row>
        <row r="6850">
          <cell r="H6850" t="str">
            <v/>
          </cell>
        </row>
        <row r="6851">
          <cell r="H6851" t="str">
            <v/>
          </cell>
        </row>
        <row r="6852">
          <cell r="H6852" t="str">
            <v/>
          </cell>
        </row>
        <row r="6853">
          <cell r="H6853" t="str">
            <v/>
          </cell>
        </row>
        <row r="6854">
          <cell r="H6854" t="str">
            <v/>
          </cell>
        </row>
        <row r="6855">
          <cell r="H6855" t="str">
            <v/>
          </cell>
        </row>
        <row r="6856">
          <cell r="H6856" t="str">
            <v/>
          </cell>
        </row>
        <row r="6857">
          <cell r="H6857" t="str">
            <v/>
          </cell>
        </row>
        <row r="6858">
          <cell r="H6858" t="str">
            <v/>
          </cell>
        </row>
        <row r="6859">
          <cell r="H6859" t="str">
            <v/>
          </cell>
        </row>
        <row r="6860">
          <cell r="H6860" t="str">
            <v/>
          </cell>
        </row>
        <row r="6861">
          <cell r="H6861" t="str">
            <v/>
          </cell>
        </row>
        <row r="6862">
          <cell r="H6862" t="str">
            <v/>
          </cell>
        </row>
        <row r="6863">
          <cell r="H6863" t="str">
            <v/>
          </cell>
        </row>
        <row r="6864">
          <cell r="H6864" t="str">
            <v/>
          </cell>
        </row>
        <row r="6865">
          <cell r="H6865" t="str">
            <v/>
          </cell>
        </row>
        <row r="6866">
          <cell r="H6866" t="str">
            <v/>
          </cell>
        </row>
        <row r="6867">
          <cell r="H6867" t="str">
            <v/>
          </cell>
        </row>
        <row r="6868">
          <cell r="H6868" t="str">
            <v/>
          </cell>
        </row>
        <row r="6869">
          <cell r="H6869" t="str">
            <v/>
          </cell>
        </row>
        <row r="6870">
          <cell r="H6870" t="str">
            <v/>
          </cell>
        </row>
        <row r="6871">
          <cell r="H6871" t="str">
            <v/>
          </cell>
        </row>
        <row r="6872">
          <cell r="H6872" t="str">
            <v/>
          </cell>
        </row>
        <row r="6873">
          <cell r="H6873" t="str">
            <v/>
          </cell>
        </row>
        <row r="6874">
          <cell r="H6874" t="str">
            <v/>
          </cell>
        </row>
        <row r="6875">
          <cell r="H6875" t="str">
            <v/>
          </cell>
        </row>
        <row r="6876">
          <cell r="H6876" t="str">
            <v/>
          </cell>
        </row>
        <row r="6877">
          <cell r="H6877" t="str">
            <v/>
          </cell>
        </row>
        <row r="6878">
          <cell r="H6878" t="str">
            <v/>
          </cell>
        </row>
        <row r="6879">
          <cell r="H6879" t="str">
            <v/>
          </cell>
        </row>
        <row r="6880">
          <cell r="H6880" t="str">
            <v/>
          </cell>
        </row>
        <row r="6881">
          <cell r="H6881" t="str">
            <v/>
          </cell>
        </row>
        <row r="6882">
          <cell r="H6882" t="str">
            <v/>
          </cell>
        </row>
        <row r="6883">
          <cell r="H6883" t="str">
            <v/>
          </cell>
        </row>
        <row r="6884">
          <cell r="H6884" t="str">
            <v/>
          </cell>
        </row>
        <row r="6885">
          <cell r="H6885" t="str">
            <v/>
          </cell>
        </row>
        <row r="6886">
          <cell r="H6886" t="str">
            <v/>
          </cell>
        </row>
        <row r="6887">
          <cell r="H6887" t="str">
            <v/>
          </cell>
        </row>
        <row r="6888">
          <cell r="H6888" t="str">
            <v/>
          </cell>
        </row>
        <row r="6889">
          <cell r="H6889" t="str">
            <v/>
          </cell>
        </row>
        <row r="6890">
          <cell r="H6890" t="str">
            <v/>
          </cell>
        </row>
        <row r="6891">
          <cell r="H6891" t="str">
            <v/>
          </cell>
        </row>
        <row r="6892">
          <cell r="H6892" t="str">
            <v/>
          </cell>
        </row>
        <row r="6893">
          <cell r="H6893" t="str">
            <v/>
          </cell>
        </row>
        <row r="6894">
          <cell r="H6894" t="str">
            <v/>
          </cell>
        </row>
        <row r="6895">
          <cell r="H6895" t="str">
            <v/>
          </cell>
        </row>
        <row r="6896">
          <cell r="H6896" t="str">
            <v/>
          </cell>
        </row>
        <row r="6897">
          <cell r="H6897" t="str">
            <v/>
          </cell>
        </row>
        <row r="6898">
          <cell r="H6898" t="str">
            <v/>
          </cell>
        </row>
        <row r="6899">
          <cell r="H6899" t="str">
            <v/>
          </cell>
        </row>
        <row r="6900">
          <cell r="H6900" t="str">
            <v/>
          </cell>
        </row>
        <row r="6901">
          <cell r="H6901" t="str">
            <v/>
          </cell>
        </row>
        <row r="6902">
          <cell r="H6902" t="str">
            <v/>
          </cell>
        </row>
        <row r="6903">
          <cell r="H6903" t="str">
            <v/>
          </cell>
        </row>
        <row r="6904">
          <cell r="H6904" t="str">
            <v/>
          </cell>
        </row>
        <row r="6905">
          <cell r="H6905" t="str">
            <v/>
          </cell>
        </row>
        <row r="6906">
          <cell r="H6906" t="str">
            <v/>
          </cell>
        </row>
        <row r="6907">
          <cell r="H6907" t="str">
            <v/>
          </cell>
        </row>
        <row r="6908">
          <cell r="H6908" t="str">
            <v/>
          </cell>
        </row>
        <row r="6909">
          <cell r="H6909" t="str">
            <v/>
          </cell>
        </row>
        <row r="6910">
          <cell r="H6910" t="str">
            <v/>
          </cell>
        </row>
        <row r="6911">
          <cell r="H6911" t="str">
            <v/>
          </cell>
        </row>
        <row r="6912">
          <cell r="H6912" t="str">
            <v/>
          </cell>
        </row>
        <row r="6913">
          <cell r="H6913" t="str">
            <v/>
          </cell>
        </row>
        <row r="6914">
          <cell r="H6914" t="str">
            <v/>
          </cell>
        </row>
        <row r="6915">
          <cell r="H6915" t="str">
            <v/>
          </cell>
        </row>
        <row r="6916">
          <cell r="H6916" t="str">
            <v/>
          </cell>
        </row>
        <row r="6917">
          <cell r="H6917" t="str">
            <v/>
          </cell>
        </row>
        <row r="6918">
          <cell r="H6918" t="str">
            <v/>
          </cell>
        </row>
        <row r="6919">
          <cell r="H6919" t="str">
            <v/>
          </cell>
        </row>
        <row r="6920">
          <cell r="H6920" t="str">
            <v/>
          </cell>
        </row>
        <row r="6921">
          <cell r="H6921" t="str">
            <v/>
          </cell>
        </row>
        <row r="6922">
          <cell r="H6922" t="str">
            <v/>
          </cell>
        </row>
        <row r="6923">
          <cell r="H6923" t="str">
            <v/>
          </cell>
        </row>
        <row r="6924">
          <cell r="H6924" t="str">
            <v/>
          </cell>
        </row>
        <row r="6925">
          <cell r="H6925" t="str">
            <v/>
          </cell>
        </row>
        <row r="6926">
          <cell r="H6926" t="str">
            <v/>
          </cell>
        </row>
        <row r="6927">
          <cell r="H6927" t="str">
            <v/>
          </cell>
        </row>
        <row r="6928">
          <cell r="H6928" t="str">
            <v/>
          </cell>
        </row>
        <row r="6929">
          <cell r="H6929" t="str">
            <v/>
          </cell>
        </row>
        <row r="6930">
          <cell r="H6930" t="str">
            <v/>
          </cell>
        </row>
        <row r="6931">
          <cell r="H6931" t="str">
            <v/>
          </cell>
        </row>
        <row r="6932">
          <cell r="H6932" t="str">
            <v/>
          </cell>
        </row>
        <row r="6933">
          <cell r="H6933" t="str">
            <v/>
          </cell>
        </row>
        <row r="6934">
          <cell r="H6934" t="str">
            <v/>
          </cell>
        </row>
        <row r="6935">
          <cell r="H6935" t="str">
            <v/>
          </cell>
        </row>
        <row r="6936">
          <cell r="H6936" t="str">
            <v/>
          </cell>
        </row>
        <row r="6937">
          <cell r="H6937" t="str">
            <v/>
          </cell>
        </row>
        <row r="6938">
          <cell r="H6938" t="str">
            <v/>
          </cell>
        </row>
        <row r="6939">
          <cell r="H6939" t="str">
            <v/>
          </cell>
        </row>
        <row r="6940">
          <cell r="H6940" t="str">
            <v/>
          </cell>
        </row>
        <row r="6941">
          <cell r="H6941" t="str">
            <v/>
          </cell>
        </row>
        <row r="6942">
          <cell r="H6942" t="str">
            <v/>
          </cell>
        </row>
        <row r="6943">
          <cell r="H6943" t="str">
            <v/>
          </cell>
        </row>
        <row r="6944">
          <cell r="H6944" t="str">
            <v/>
          </cell>
        </row>
        <row r="6945">
          <cell r="H6945" t="str">
            <v/>
          </cell>
        </row>
        <row r="6946">
          <cell r="H6946" t="str">
            <v/>
          </cell>
        </row>
        <row r="6947">
          <cell r="H6947" t="str">
            <v/>
          </cell>
        </row>
        <row r="6948">
          <cell r="H6948" t="str">
            <v/>
          </cell>
        </row>
        <row r="6949">
          <cell r="H6949" t="str">
            <v/>
          </cell>
        </row>
        <row r="6950">
          <cell r="H6950" t="str">
            <v/>
          </cell>
        </row>
        <row r="6951">
          <cell r="H6951" t="str">
            <v/>
          </cell>
        </row>
        <row r="6952">
          <cell r="H6952" t="str">
            <v/>
          </cell>
        </row>
        <row r="6953">
          <cell r="H6953" t="str">
            <v/>
          </cell>
        </row>
        <row r="6954">
          <cell r="H6954" t="str">
            <v/>
          </cell>
        </row>
        <row r="6955">
          <cell r="H6955" t="str">
            <v/>
          </cell>
        </row>
        <row r="6956">
          <cell r="H6956" t="str">
            <v/>
          </cell>
        </row>
        <row r="6957">
          <cell r="H6957" t="str">
            <v/>
          </cell>
        </row>
        <row r="6958">
          <cell r="H6958" t="str">
            <v/>
          </cell>
        </row>
        <row r="6959">
          <cell r="H6959" t="str">
            <v/>
          </cell>
        </row>
        <row r="6960">
          <cell r="H6960" t="str">
            <v/>
          </cell>
        </row>
        <row r="6961">
          <cell r="H6961" t="str">
            <v/>
          </cell>
        </row>
        <row r="6962">
          <cell r="H6962" t="str">
            <v/>
          </cell>
        </row>
        <row r="6963">
          <cell r="H6963" t="str">
            <v/>
          </cell>
        </row>
        <row r="6964">
          <cell r="H6964" t="str">
            <v/>
          </cell>
        </row>
        <row r="6965">
          <cell r="H6965" t="str">
            <v/>
          </cell>
        </row>
        <row r="6966">
          <cell r="H6966" t="str">
            <v/>
          </cell>
        </row>
        <row r="6967">
          <cell r="H6967" t="str">
            <v/>
          </cell>
        </row>
        <row r="6968">
          <cell r="H6968" t="str">
            <v/>
          </cell>
        </row>
        <row r="6969">
          <cell r="H6969" t="str">
            <v/>
          </cell>
        </row>
        <row r="6970">
          <cell r="H6970" t="str">
            <v/>
          </cell>
        </row>
        <row r="6971">
          <cell r="H6971" t="str">
            <v/>
          </cell>
        </row>
        <row r="6972">
          <cell r="H6972" t="str">
            <v/>
          </cell>
        </row>
        <row r="6973">
          <cell r="H6973" t="str">
            <v/>
          </cell>
        </row>
        <row r="6974">
          <cell r="H6974" t="str">
            <v/>
          </cell>
        </row>
        <row r="6975">
          <cell r="H6975" t="str">
            <v/>
          </cell>
        </row>
        <row r="6976">
          <cell r="H6976" t="str">
            <v/>
          </cell>
        </row>
        <row r="6977">
          <cell r="H6977" t="str">
            <v/>
          </cell>
        </row>
        <row r="6978">
          <cell r="H6978" t="str">
            <v/>
          </cell>
        </row>
        <row r="6979">
          <cell r="H6979" t="str">
            <v/>
          </cell>
        </row>
        <row r="6980">
          <cell r="H6980" t="str">
            <v/>
          </cell>
        </row>
        <row r="6981">
          <cell r="H6981" t="str">
            <v/>
          </cell>
        </row>
        <row r="6982">
          <cell r="H6982" t="str">
            <v/>
          </cell>
        </row>
        <row r="6983">
          <cell r="H6983" t="str">
            <v/>
          </cell>
        </row>
        <row r="6984">
          <cell r="H6984" t="str">
            <v/>
          </cell>
        </row>
        <row r="6985">
          <cell r="H6985" t="str">
            <v/>
          </cell>
        </row>
        <row r="6986">
          <cell r="H6986" t="str">
            <v/>
          </cell>
        </row>
        <row r="6987">
          <cell r="H6987" t="str">
            <v/>
          </cell>
        </row>
        <row r="6988">
          <cell r="H6988" t="str">
            <v/>
          </cell>
        </row>
        <row r="6989">
          <cell r="H6989" t="str">
            <v/>
          </cell>
        </row>
        <row r="6990">
          <cell r="H6990" t="str">
            <v/>
          </cell>
        </row>
        <row r="6991">
          <cell r="H6991" t="str">
            <v/>
          </cell>
        </row>
        <row r="6992">
          <cell r="H6992" t="str">
            <v/>
          </cell>
        </row>
        <row r="6993">
          <cell r="H6993" t="str">
            <v/>
          </cell>
        </row>
        <row r="6994">
          <cell r="H6994" t="str">
            <v/>
          </cell>
        </row>
        <row r="6995">
          <cell r="H6995" t="str">
            <v/>
          </cell>
        </row>
        <row r="6996">
          <cell r="H6996" t="str">
            <v/>
          </cell>
        </row>
        <row r="6997">
          <cell r="H6997" t="str">
            <v/>
          </cell>
        </row>
        <row r="6998">
          <cell r="H6998" t="str">
            <v/>
          </cell>
        </row>
        <row r="6999">
          <cell r="H6999" t="str">
            <v/>
          </cell>
        </row>
        <row r="7000">
          <cell r="H7000" t="str">
            <v/>
          </cell>
        </row>
        <row r="7001">
          <cell r="H7001" t="str">
            <v/>
          </cell>
        </row>
        <row r="7002">
          <cell r="H7002" t="str">
            <v/>
          </cell>
        </row>
        <row r="7003">
          <cell r="H7003" t="str">
            <v/>
          </cell>
        </row>
        <row r="7004">
          <cell r="H7004" t="str">
            <v/>
          </cell>
        </row>
        <row r="7005">
          <cell r="H7005" t="str">
            <v/>
          </cell>
        </row>
        <row r="7006">
          <cell r="H7006" t="str">
            <v/>
          </cell>
        </row>
        <row r="7007">
          <cell r="H7007" t="str">
            <v/>
          </cell>
        </row>
        <row r="7008">
          <cell r="H7008" t="str">
            <v/>
          </cell>
        </row>
        <row r="7009">
          <cell r="H7009" t="str">
            <v/>
          </cell>
        </row>
        <row r="7010">
          <cell r="H7010" t="str">
            <v/>
          </cell>
        </row>
        <row r="7011">
          <cell r="H7011" t="str">
            <v/>
          </cell>
        </row>
        <row r="7012">
          <cell r="H7012" t="str">
            <v/>
          </cell>
        </row>
        <row r="7013">
          <cell r="H7013" t="str">
            <v/>
          </cell>
        </row>
        <row r="7014">
          <cell r="H7014" t="str">
            <v/>
          </cell>
        </row>
        <row r="7015">
          <cell r="H7015" t="str">
            <v/>
          </cell>
        </row>
        <row r="7016">
          <cell r="H7016" t="str">
            <v/>
          </cell>
        </row>
        <row r="7017">
          <cell r="H7017" t="str">
            <v/>
          </cell>
        </row>
        <row r="7018">
          <cell r="H7018" t="str">
            <v/>
          </cell>
        </row>
        <row r="7019">
          <cell r="H7019" t="str">
            <v/>
          </cell>
        </row>
        <row r="7020">
          <cell r="H7020" t="str">
            <v/>
          </cell>
        </row>
        <row r="7021">
          <cell r="H7021" t="str">
            <v/>
          </cell>
        </row>
        <row r="7022">
          <cell r="H7022" t="str">
            <v/>
          </cell>
        </row>
        <row r="7023">
          <cell r="H7023" t="str">
            <v/>
          </cell>
        </row>
        <row r="7024">
          <cell r="H7024" t="str">
            <v/>
          </cell>
        </row>
        <row r="7025">
          <cell r="H7025" t="str">
            <v/>
          </cell>
        </row>
        <row r="7026">
          <cell r="H7026" t="str">
            <v/>
          </cell>
        </row>
        <row r="7027">
          <cell r="H7027" t="str">
            <v/>
          </cell>
        </row>
        <row r="7028">
          <cell r="H7028" t="str">
            <v/>
          </cell>
        </row>
        <row r="7029">
          <cell r="H7029" t="str">
            <v/>
          </cell>
        </row>
        <row r="7030">
          <cell r="H7030" t="str">
            <v/>
          </cell>
        </row>
        <row r="7031">
          <cell r="H7031" t="str">
            <v/>
          </cell>
        </row>
        <row r="7032">
          <cell r="H7032" t="str">
            <v/>
          </cell>
        </row>
        <row r="7033">
          <cell r="H7033" t="str">
            <v/>
          </cell>
        </row>
        <row r="7034">
          <cell r="H7034" t="str">
            <v/>
          </cell>
        </row>
        <row r="7035">
          <cell r="H7035" t="str">
            <v/>
          </cell>
        </row>
        <row r="7036">
          <cell r="H7036" t="str">
            <v/>
          </cell>
        </row>
        <row r="7037">
          <cell r="H7037" t="str">
            <v/>
          </cell>
        </row>
        <row r="7038">
          <cell r="H7038" t="str">
            <v/>
          </cell>
        </row>
        <row r="7039">
          <cell r="H7039" t="str">
            <v/>
          </cell>
        </row>
        <row r="7040">
          <cell r="H7040" t="str">
            <v/>
          </cell>
        </row>
        <row r="7041">
          <cell r="H7041" t="str">
            <v/>
          </cell>
        </row>
        <row r="7042">
          <cell r="H7042" t="str">
            <v/>
          </cell>
        </row>
        <row r="7043">
          <cell r="H7043" t="str">
            <v/>
          </cell>
        </row>
        <row r="7044">
          <cell r="H7044" t="str">
            <v/>
          </cell>
        </row>
        <row r="7045">
          <cell r="H7045" t="str">
            <v/>
          </cell>
        </row>
        <row r="7046">
          <cell r="H7046" t="str">
            <v/>
          </cell>
        </row>
        <row r="7047">
          <cell r="H7047" t="str">
            <v/>
          </cell>
        </row>
        <row r="7048">
          <cell r="H7048" t="str">
            <v/>
          </cell>
        </row>
        <row r="7049">
          <cell r="H7049" t="str">
            <v/>
          </cell>
        </row>
        <row r="7050">
          <cell r="H7050" t="str">
            <v/>
          </cell>
        </row>
        <row r="7051">
          <cell r="H7051" t="str">
            <v/>
          </cell>
        </row>
        <row r="7052">
          <cell r="H7052" t="str">
            <v/>
          </cell>
        </row>
        <row r="7053">
          <cell r="H7053" t="str">
            <v/>
          </cell>
        </row>
        <row r="7054">
          <cell r="H7054" t="str">
            <v/>
          </cell>
        </row>
        <row r="7055">
          <cell r="H7055" t="str">
            <v/>
          </cell>
        </row>
        <row r="7056">
          <cell r="H7056" t="str">
            <v/>
          </cell>
        </row>
        <row r="7057">
          <cell r="H7057" t="str">
            <v/>
          </cell>
        </row>
        <row r="7058">
          <cell r="H7058" t="str">
            <v/>
          </cell>
        </row>
        <row r="7059">
          <cell r="H7059" t="str">
            <v/>
          </cell>
        </row>
        <row r="7060">
          <cell r="H7060" t="str">
            <v/>
          </cell>
        </row>
        <row r="7061">
          <cell r="H7061" t="str">
            <v/>
          </cell>
        </row>
        <row r="7062">
          <cell r="H7062" t="str">
            <v/>
          </cell>
        </row>
        <row r="7063">
          <cell r="H7063" t="str">
            <v/>
          </cell>
        </row>
        <row r="7064">
          <cell r="H7064" t="str">
            <v/>
          </cell>
        </row>
        <row r="7065">
          <cell r="H7065" t="str">
            <v/>
          </cell>
        </row>
        <row r="7066">
          <cell r="H7066" t="str">
            <v/>
          </cell>
        </row>
        <row r="7067">
          <cell r="H7067" t="str">
            <v/>
          </cell>
        </row>
        <row r="7068">
          <cell r="H7068" t="str">
            <v/>
          </cell>
        </row>
        <row r="7069">
          <cell r="H7069" t="str">
            <v/>
          </cell>
        </row>
        <row r="7070">
          <cell r="H7070" t="str">
            <v/>
          </cell>
        </row>
        <row r="7071">
          <cell r="H7071" t="str">
            <v/>
          </cell>
        </row>
        <row r="7072">
          <cell r="H7072" t="str">
            <v/>
          </cell>
        </row>
        <row r="7073">
          <cell r="H7073" t="str">
            <v/>
          </cell>
        </row>
        <row r="7074">
          <cell r="H7074" t="str">
            <v/>
          </cell>
        </row>
        <row r="7075">
          <cell r="H7075" t="str">
            <v/>
          </cell>
        </row>
        <row r="7076">
          <cell r="H7076" t="str">
            <v/>
          </cell>
        </row>
        <row r="7077">
          <cell r="H7077" t="str">
            <v/>
          </cell>
        </row>
        <row r="7078">
          <cell r="H7078" t="str">
            <v/>
          </cell>
        </row>
        <row r="7079">
          <cell r="H7079" t="str">
            <v/>
          </cell>
        </row>
        <row r="7080">
          <cell r="H7080" t="str">
            <v/>
          </cell>
        </row>
        <row r="7081">
          <cell r="H7081" t="str">
            <v/>
          </cell>
        </row>
        <row r="7082">
          <cell r="H7082" t="str">
            <v/>
          </cell>
        </row>
        <row r="7083">
          <cell r="H7083" t="str">
            <v/>
          </cell>
        </row>
        <row r="7084">
          <cell r="H7084" t="str">
            <v/>
          </cell>
        </row>
        <row r="7085">
          <cell r="H7085" t="str">
            <v/>
          </cell>
        </row>
        <row r="7086">
          <cell r="H7086" t="str">
            <v/>
          </cell>
        </row>
        <row r="7087">
          <cell r="H7087" t="str">
            <v/>
          </cell>
        </row>
        <row r="7088">
          <cell r="H7088" t="str">
            <v/>
          </cell>
        </row>
        <row r="7089">
          <cell r="H7089" t="str">
            <v/>
          </cell>
        </row>
        <row r="7090">
          <cell r="H7090" t="str">
            <v/>
          </cell>
        </row>
        <row r="7091">
          <cell r="H7091" t="str">
            <v/>
          </cell>
        </row>
        <row r="7092">
          <cell r="H7092" t="str">
            <v/>
          </cell>
        </row>
        <row r="7093">
          <cell r="H7093" t="str">
            <v/>
          </cell>
        </row>
        <row r="7094">
          <cell r="H7094" t="str">
            <v/>
          </cell>
        </row>
        <row r="7095">
          <cell r="H7095" t="str">
            <v/>
          </cell>
        </row>
        <row r="7096">
          <cell r="H7096" t="str">
            <v/>
          </cell>
        </row>
        <row r="7097">
          <cell r="H7097" t="str">
            <v/>
          </cell>
        </row>
        <row r="7098">
          <cell r="H7098" t="str">
            <v/>
          </cell>
        </row>
        <row r="7099">
          <cell r="H7099" t="str">
            <v/>
          </cell>
        </row>
        <row r="7100">
          <cell r="H7100" t="str">
            <v/>
          </cell>
        </row>
        <row r="7101">
          <cell r="H7101" t="str">
            <v/>
          </cell>
        </row>
        <row r="7102">
          <cell r="H7102" t="str">
            <v/>
          </cell>
        </row>
        <row r="7103">
          <cell r="H7103" t="str">
            <v/>
          </cell>
        </row>
        <row r="7104">
          <cell r="H7104" t="str">
            <v/>
          </cell>
        </row>
        <row r="7105">
          <cell r="H7105" t="str">
            <v/>
          </cell>
        </row>
        <row r="7106">
          <cell r="H7106" t="str">
            <v/>
          </cell>
        </row>
        <row r="7107">
          <cell r="H7107" t="str">
            <v/>
          </cell>
        </row>
        <row r="7108">
          <cell r="H7108" t="str">
            <v/>
          </cell>
        </row>
        <row r="7109">
          <cell r="H7109" t="str">
            <v/>
          </cell>
        </row>
        <row r="7110">
          <cell r="H7110" t="str">
            <v/>
          </cell>
        </row>
        <row r="7111">
          <cell r="H7111" t="str">
            <v/>
          </cell>
        </row>
        <row r="7112">
          <cell r="H7112" t="str">
            <v/>
          </cell>
        </row>
        <row r="7113">
          <cell r="H7113" t="str">
            <v/>
          </cell>
        </row>
        <row r="7114">
          <cell r="H7114" t="str">
            <v/>
          </cell>
        </row>
        <row r="7115">
          <cell r="H7115" t="str">
            <v/>
          </cell>
        </row>
        <row r="7116">
          <cell r="H7116" t="str">
            <v/>
          </cell>
        </row>
        <row r="7117">
          <cell r="H7117" t="str">
            <v/>
          </cell>
        </row>
        <row r="7118">
          <cell r="H7118" t="str">
            <v/>
          </cell>
        </row>
        <row r="7119">
          <cell r="H7119" t="str">
            <v/>
          </cell>
        </row>
        <row r="7120">
          <cell r="H7120" t="str">
            <v/>
          </cell>
        </row>
        <row r="7121">
          <cell r="H7121" t="str">
            <v/>
          </cell>
        </row>
        <row r="7122">
          <cell r="H7122" t="str">
            <v/>
          </cell>
        </row>
        <row r="7123">
          <cell r="H7123" t="str">
            <v/>
          </cell>
        </row>
        <row r="7124">
          <cell r="H7124" t="str">
            <v/>
          </cell>
        </row>
        <row r="7125">
          <cell r="H7125" t="str">
            <v/>
          </cell>
        </row>
        <row r="7126">
          <cell r="H7126" t="str">
            <v/>
          </cell>
        </row>
        <row r="7127">
          <cell r="H7127" t="str">
            <v/>
          </cell>
        </row>
        <row r="7128">
          <cell r="H7128" t="str">
            <v/>
          </cell>
        </row>
        <row r="7129">
          <cell r="H7129" t="str">
            <v/>
          </cell>
        </row>
        <row r="7130">
          <cell r="H7130" t="str">
            <v/>
          </cell>
        </row>
        <row r="7131">
          <cell r="H7131" t="str">
            <v/>
          </cell>
        </row>
        <row r="7132">
          <cell r="H7132" t="str">
            <v/>
          </cell>
        </row>
        <row r="7133">
          <cell r="H7133" t="str">
            <v/>
          </cell>
        </row>
        <row r="7134">
          <cell r="H7134" t="str">
            <v/>
          </cell>
        </row>
        <row r="7135">
          <cell r="H7135" t="str">
            <v/>
          </cell>
        </row>
        <row r="7136">
          <cell r="H7136" t="str">
            <v/>
          </cell>
        </row>
        <row r="7137">
          <cell r="H7137" t="str">
            <v/>
          </cell>
        </row>
        <row r="7138">
          <cell r="H7138" t="str">
            <v/>
          </cell>
        </row>
        <row r="7139">
          <cell r="H7139" t="str">
            <v/>
          </cell>
        </row>
        <row r="7140">
          <cell r="H7140" t="str">
            <v/>
          </cell>
        </row>
        <row r="7141">
          <cell r="H7141" t="str">
            <v/>
          </cell>
        </row>
        <row r="7142">
          <cell r="H7142" t="str">
            <v/>
          </cell>
        </row>
        <row r="7143">
          <cell r="H7143" t="str">
            <v/>
          </cell>
        </row>
        <row r="7144">
          <cell r="H7144" t="str">
            <v/>
          </cell>
        </row>
        <row r="7145">
          <cell r="H7145" t="str">
            <v/>
          </cell>
        </row>
        <row r="7146">
          <cell r="H7146" t="str">
            <v/>
          </cell>
        </row>
        <row r="7147">
          <cell r="H7147" t="str">
            <v/>
          </cell>
        </row>
        <row r="7148">
          <cell r="H7148" t="str">
            <v/>
          </cell>
        </row>
        <row r="7149">
          <cell r="H7149" t="str">
            <v/>
          </cell>
        </row>
        <row r="7150">
          <cell r="H7150" t="str">
            <v/>
          </cell>
        </row>
        <row r="7151">
          <cell r="H7151" t="str">
            <v/>
          </cell>
        </row>
        <row r="7152">
          <cell r="H7152" t="str">
            <v/>
          </cell>
        </row>
        <row r="7153">
          <cell r="H7153" t="str">
            <v/>
          </cell>
        </row>
        <row r="7154">
          <cell r="H7154" t="str">
            <v/>
          </cell>
        </row>
        <row r="7155">
          <cell r="H7155" t="str">
            <v/>
          </cell>
        </row>
        <row r="7156">
          <cell r="H7156" t="str">
            <v/>
          </cell>
        </row>
        <row r="7157">
          <cell r="H7157" t="str">
            <v/>
          </cell>
        </row>
        <row r="7158">
          <cell r="H7158" t="str">
            <v/>
          </cell>
        </row>
        <row r="7159">
          <cell r="H7159" t="str">
            <v/>
          </cell>
        </row>
        <row r="7160">
          <cell r="H7160" t="str">
            <v/>
          </cell>
        </row>
        <row r="7161">
          <cell r="H7161" t="str">
            <v/>
          </cell>
        </row>
        <row r="7162">
          <cell r="H7162" t="str">
            <v/>
          </cell>
        </row>
        <row r="7163">
          <cell r="H7163" t="str">
            <v/>
          </cell>
        </row>
        <row r="7164">
          <cell r="H7164" t="str">
            <v/>
          </cell>
        </row>
        <row r="7165">
          <cell r="H7165" t="str">
            <v/>
          </cell>
        </row>
        <row r="7166">
          <cell r="H7166" t="str">
            <v/>
          </cell>
        </row>
        <row r="7167">
          <cell r="H7167" t="str">
            <v/>
          </cell>
        </row>
        <row r="7168">
          <cell r="H7168" t="str">
            <v/>
          </cell>
        </row>
        <row r="7169">
          <cell r="H7169" t="str">
            <v/>
          </cell>
        </row>
        <row r="7170">
          <cell r="H7170" t="str">
            <v/>
          </cell>
        </row>
        <row r="7171">
          <cell r="H7171" t="str">
            <v/>
          </cell>
        </row>
        <row r="7172">
          <cell r="H7172" t="str">
            <v/>
          </cell>
        </row>
        <row r="7173">
          <cell r="H7173" t="str">
            <v/>
          </cell>
        </row>
        <row r="7174">
          <cell r="H7174" t="str">
            <v/>
          </cell>
        </row>
        <row r="7175">
          <cell r="H7175" t="str">
            <v/>
          </cell>
        </row>
        <row r="7176">
          <cell r="H7176" t="str">
            <v/>
          </cell>
        </row>
        <row r="7177">
          <cell r="H7177" t="str">
            <v/>
          </cell>
        </row>
        <row r="7178">
          <cell r="H7178" t="str">
            <v/>
          </cell>
        </row>
        <row r="7179">
          <cell r="H7179" t="str">
            <v/>
          </cell>
        </row>
        <row r="7180">
          <cell r="H7180" t="str">
            <v/>
          </cell>
        </row>
        <row r="7181">
          <cell r="H7181" t="str">
            <v/>
          </cell>
        </row>
        <row r="7182">
          <cell r="H7182" t="str">
            <v/>
          </cell>
        </row>
        <row r="7183">
          <cell r="H7183" t="str">
            <v/>
          </cell>
        </row>
        <row r="7184">
          <cell r="H7184" t="str">
            <v/>
          </cell>
        </row>
        <row r="7185">
          <cell r="H7185" t="str">
            <v/>
          </cell>
        </row>
        <row r="7186">
          <cell r="H7186" t="str">
            <v/>
          </cell>
        </row>
        <row r="7187">
          <cell r="H7187" t="str">
            <v/>
          </cell>
        </row>
        <row r="7188">
          <cell r="H7188" t="str">
            <v/>
          </cell>
        </row>
        <row r="7189">
          <cell r="H7189" t="str">
            <v/>
          </cell>
        </row>
        <row r="7190">
          <cell r="H7190" t="str">
            <v/>
          </cell>
        </row>
        <row r="7191">
          <cell r="H7191" t="str">
            <v/>
          </cell>
        </row>
        <row r="7192">
          <cell r="H7192" t="str">
            <v/>
          </cell>
        </row>
        <row r="7193">
          <cell r="H7193" t="str">
            <v/>
          </cell>
        </row>
        <row r="7194">
          <cell r="H7194" t="str">
            <v/>
          </cell>
        </row>
        <row r="7195">
          <cell r="H7195" t="str">
            <v/>
          </cell>
        </row>
        <row r="7196">
          <cell r="H7196" t="str">
            <v/>
          </cell>
        </row>
        <row r="7197">
          <cell r="H7197" t="str">
            <v/>
          </cell>
        </row>
        <row r="7198">
          <cell r="H7198" t="str">
            <v/>
          </cell>
        </row>
        <row r="7199">
          <cell r="H7199" t="str">
            <v/>
          </cell>
        </row>
        <row r="7200">
          <cell r="H7200" t="str">
            <v/>
          </cell>
        </row>
        <row r="7201">
          <cell r="H7201" t="str">
            <v/>
          </cell>
        </row>
        <row r="7202">
          <cell r="H7202" t="str">
            <v/>
          </cell>
        </row>
        <row r="7203">
          <cell r="H7203" t="str">
            <v/>
          </cell>
        </row>
        <row r="7204">
          <cell r="H7204" t="str">
            <v/>
          </cell>
        </row>
        <row r="7205">
          <cell r="H7205" t="str">
            <v/>
          </cell>
        </row>
        <row r="7206">
          <cell r="H7206" t="str">
            <v/>
          </cell>
        </row>
        <row r="7207">
          <cell r="H7207" t="str">
            <v/>
          </cell>
        </row>
        <row r="7208">
          <cell r="H7208" t="str">
            <v/>
          </cell>
        </row>
        <row r="7209">
          <cell r="H7209" t="str">
            <v/>
          </cell>
        </row>
        <row r="7210">
          <cell r="H7210" t="str">
            <v/>
          </cell>
        </row>
        <row r="7211">
          <cell r="H7211" t="str">
            <v/>
          </cell>
        </row>
        <row r="7212">
          <cell r="H7212" t="str">
            <v/>
          </cell>
        </row>
        <row r="7213">
          <cell r="H7213" t="str">
            <v/>
          </cell>
        </row>
        <row r="7214">
          <cell r="H7214" t="str">
            <v/>
          </cell>
        </row>
        <row r="7215">
          <cell r="H7215" t="str">
            <v/>
          </cell>
        </row>
        <row r="7216">
          <cell r="H7216" t="str">
            <v/>
          </cell>
        </row>
        <row r="7217">
          <cell r="H7217" t="str">
            <v/>
          </cell>
        </row>
        <row r="7218">
          <cell r="H7218" t="str">
            <v/>
          </cell>
        </row>
        <row r="7219">
          <cell r="H7219" t="str">
            <v/>
          </cell>
        </row>
        <row r="7220">
          <cell r="H7220" t="str">
            <v/>
          </cell>
        </row>
        <row r="7221">
          <cell r="H7221" t="str">
            <v/>
          </cell>
        </row>
        <row r="7222">
          <cell r="H7222" t="str">
            <v/>
          </cell>
        </row>
        <row r="7223">
          <cell r="H7223" t="str">
            <v/>
          </cell>
        </row>
        <row r="7224">
          <cell r="H7224" t="str">
            <v/>
          </cell>
        </row>
        <row r="7225">
          <cell r="H7225" t="str">
            <v/>
          </cell>
        </row>
        <row r="7226">
          <cell r="H7226" t="str">
            <v/>
          </cell>
        </row>
        <row r="7227">
          <cell r="H7227" t="str">
            <v/>
          </cell>
        </row>
        <row r="7228">
          <cell r="H7228" t="str">
            <v/>
          </cell>
        </row>
        <row r="7229">
          <cell r="H7229" t="str">
            <v/>
          </cell>
        </row>
        <row r="7230">
          <cell r="H7230" t="str">
            <v/>
          </cell>
        </row>
        <row r="7231">
          <cell r="H7231" t="str">
            <v/>
          </cell>
        </row>
        <row r="7232">
          <cell r="H7232" t="str">
            <v/>
          </cell>
        </row>
        <row r="7233">
          <cell r="H7233" t="str">
            <v/>
          </cell>
        </row>
        <row r="7234">
          <cell r="H7234" t="str">
            <v/>
          </cell>
        </row>
        <row r="7235">
          <cell r="H7235" t="str">
            <v/>
          </cell>
        </row>
        <row r="7236">
          <cell r="H7236" t="str">
            <v/>
          </cell>
        </row>
        <row r="7237">
          <cell r="H7237" t="str">
            <v/>
          </cell>
        </row>
        <row r="7238">
          <cell r="H7238" t="str">
            <v/>
          </cell>
        </row>
        <row r="7239">
          <cell r="H7239" t="str">
            <v/>
          </cell>
        </row>
        <row r="7240">
          <cell r="H7240" t="str">
            <v/>
          </cell>
        </row>
        <row r="7241">
          <cell r="H7241" t="str">
            <v/>
          </cell>
        </row>
        <row r="7242">
          <cell r="H7242" t="str">
            <v/>
          </cell>
        </row>
        <row r="7243">
          <cell r="H7243" t="str">
            <v/>
          </cell>
        </row>
        <row r="7244">
          <cell r="H7244" t="str">
            <v/>
          </cell>
        </row>
        <row r="7245">
          <cell r="H7245" t="str">
            <v/>
          </cell>
        </row>
        <row r="7246">
          <cell r="H7246" t="str">
            <v/>
          </cell>
        </row>
        <row r="7247">
          <cell r="H7247" t="str">
            <v/>
          </cell>
        </row>
        <row r="7248">
          <cell r="H7248" t="str">
            <v/>
          </cell>
        </row>
        <row r="7249">
          <cell r="H7249" t="str">
            <v/>
          </cell>
        </row>
        <row r="7250">
          <cell r="H7250" t="str">
            <v/>
          </cell>
        </row>
        <row r="7251">
          <cell r="H7251" t="str">
            <v/>
          </cell>
        </row>
        <row r="7252">
          <cell r="H7252" t="str">
            <v/>
          </cell>
        </row>
        <row r="7253">
          <cell r="H7253" t="str">
            <v/>
          </cell>
        </row>
        <row r="7254">
          <cell r="H7254" t="str">
            <v/>
          </cell>
        </row>
        <row r="7255">
          <cell r="H7255" t="str">
            <v/>
          </cell>
        </row>
        <row r="7256">
          <cell r="H7256" t="str">
            <v/>
          </cell>
        </row>
        <row r="7257">
          <cell r="H7257" t="str">
            <v/>
          </cell>
        </row>
        <row r="7258">
          <cell r="H7258" t="str">
            <v/>
          </cell>
        </row>
        <row r="7259">
          <cell r="H7259" t="str">
            <v/>
          </cell>
        </row>
        <row r="7260">
          <cell r="H7260" t="str">
            <v/>
          </cell>
        </row>
        <row r="7261">
          <cell r="H7261" t="str">
            <v/>
          </cell>
        </row>
        <row r="7262">
          <cell r="H7262" t="str">
            <v/>
          </cell>
        </row>
        <row r="7263">
          <cell r="H7263" t="str">
            <v/>
          </cell>
        </row>
        <row r="7264">
          <cell r="H7264" t="str">
            <v/>
          </cell>
        </row>
        <row r="7265">
          <cell r="H7265" t="str">
            <v/>
          </cell>
        </row>
        <row r="7266">
          <cell r="H7266" t="str">
            <v/>
          </cell>
        </row>
        <row r="7267">
          <cell r="H7267" t="str">
            <v/>
          </cell>
        </row>
        <row r="7268">
          <cell r="H7268" t="str">
            <v/>
          </cell>
        </row>
        <row r="7269">
          <cell r="H7269" t="str">
            <v/>
          </cell>
        </row>
        <row r="7270">
          <cell r="H7270" t="str">
            <v/>
          </cell>
        </row>
        <row r="7271">
          <cell r="H7271" t="str">
            <v/>
          </cell>
        </row>
        <row r="7272">
          <cell r="H7272" t="str">
            <v/>
          </cell>
        </row>
        <row r="7273">
          <cell r="H7273" t="str">
            <v/>
          </cell>
        </row>
        <row r="7274">
          <cell r="H7274" t="str">
            <v/>
          </cell>
        </row>
        <row r="7275">
          <cell r="H7275" t="str">
            <v/>
          </cell>
        </row>
        <row r="7276">
          <cell r="H7276" t="str">
            <v/>
          </cell>
        </row>
        <row r="7277">
          <cell r="H7277" t="str">
            <v/>
          </cell>
        </row>
        <row r="7278">
          <cell r="H7278" t="str">
            <v/>
          </cell>
        </row>
        <row r="7279">
          <cell r="H7279" t="str">
            <v/>
          </cell>
        </row>
        <row r="7280">
          <cell r="H7280" t="str">
            <v/>
          </cell>
        </row>
        <row r="7281">
          <cell r="H7281" t="str">
            <v/>
          </cell>
        </row>
        <row r="7282">
          <cell r="H7282" t="str">
            <v/>
          </cell>
        </row>
        <row r="7283">
          <cell r="H7283" t="str">
            <v/>
          </cell>
        </row>
        <row r="7284">
          <cell r="H7284" t="str">
            <v/>
          </cell>
        </row>
        <row r="7285">
          <cell r="H7285" t="str">
            <v/>
          </cell>
        </row>
        <row r="7286">
          <cell r="H7286" t="str">
            <v/>
          </cell>
        </row>
        <row r="7287">
          <cell r="H7287" t="str">
            <v/>
          </cell>
        </row>
        <row r="7288">
          <cell r="H7288" t="str">
            <v/>
          </cell>
        </row>
        <row r="7289">
          <cell r="H7289" t="str">
            <v/>
          </cell>
        </row>
        <row r="7290">
          <cell r="H7290" t="str">
            <v/>
          </cell>
        </row>
        <row r="7291">
          <cell r="H7291" t="str">
            <v/>
          </cell>
        </row>
        <row r="7292">
          <cell r="H7292" t="str">
            <v/>
          </cell>
        </row>
        <row r="7293">
          <cell r="H7293" t="str">
            <v/>
          </cell>
        </row>
        <row r="7294">
          <cell r="H7294" t="str">
            <v/>
          </cell>
        </row>
        <row r="7295">
          <cell r="H7295" t="str">
            <v/>
          </cell>
        </row>
        <row r="7296">
          <cell r="H7296" t="str">
            <v/>
          </cell>
        </row>
        <row r="7297">
          <cell r="H7297" t="str">
            <v/>
          </cell>
        </row>
        <row r="7298">
          <cell r="H7298" t="str">
            <v/>
          </cell>
        </row>
        <row r="7299">
          <cell r="H7299" t="str">
            <v/>
          </cell>
        </row>
        <row r="7300">
          <cell r="H7300" t="str">
            <v/>
          </cell>
        </row>
        <row r="7301">
          <cell r="H7301" t="str">
            <v/>
          </cell>
        </row>
        <row r="7302">
          <cell r="H7302" t="str">
            <v/>
          </cell>
        </row>
        <row r="7303">
          <cell r="H7303" t="str">
            <v/>
          </cell>
        </row>
        <row r="7304">
          <cell r="H7304" t="str">
            <v/>
          </cell>
        </row>
        <row r="7305">
          <cell r="H7305" t="str">
            <v/>
          </cell>
        </row>
        <row r="7306">
          <cell r="H7306" t="str">
            <v/>
          </cell>
        </row>
        <row r="7307">
          <cell r="H7307" t="str">
            <v/>
          </cell>
        </row>
        <row r="7308">
          <cell r="H7308" t="str">
            <v/>
          </cell>
        </row>
        <row r="7309">
          <cell r="H7309" t="str">
            <v/>
          </cell>
        </row>
        <row r="7310">
          <cell r="H7310" t="str">
            <v/>
          </cell>
        </row>
        <row r="7311">
          <cell r="H7311" t="str">
            <v/>
          </cell>
        </row>
        <row r="7312">
          <cell r="H7312" t="str">
            <v/>
          </cell>
        </row>
        <row r="7313">
          <cell r="H7313" t="str">
            <v/>
          </cell>
        </row>
        <row r="7314">
          <cell r="H7314" t="str">
            <v/>
          </cell>
        </row>
        <row r="7315">
          <cell r="H7315" t="str">
            <v/>
          </cell>
        </row>
        <row r="7316">
          <cell r="H7316" t="str">
            <v/>
          </cell>
        </row>
        <row r="7317">
          <cell r="H7317" t="str">
            <v/>
          </cell>
        </row>
        <row r="7318">
          <cell r="H7318" t="str">
            <v/>
          </cell>
        </row>
        <row r="7319">
          <cell r="H7319" t="str">
            <v/>
          </cell>
        </row>
        <row r="7320">
          <cell r="H7320" t="str">
            <v/>
          </cell>
        </row>
        <row r="7321">
          <cell r="H7321" t="str">
            <v/>
          </cell>
        </row>
        <row r="7322">
          <cell r="H7322" t="str">
            <v/>
          </cell>
        </row>
        <row r="7323">
          <cell r="H7323" t="str">
            <v/>
          </cell>
        </row>
        <row r="7324">
          <cell r="H7324" t="str">
            <v/>
          </cell>
        </row>
        <row r="7325">
          <cell r="H7325" t="str">
            <v/>
          </cell>
        </row>
        <row r="7326">
          <cell r="H7326" t="str">
            <v/>
          </cell>
        </row>
        <row r="7327">
          <cell r="H7327" t="str">
            <v/>
          </cell>
        </row>
        <row r="7328">
          <cell r="H7328" t="str">
            <v/>
          </cell>
        </row>
        <row r="7329">
          <cell r="H7329" t="str">
            <v/>
          </cell>
        </row>
        <row r="7330">
          <cell r="H7330" t="str">
            <v/>
          </cell>
        </row>
        <row r="7331">
          <cell r="H7331" t="str">
            <v/>
          </cell>
        </row>
        <row r="7332">
          <cell r="H7332" t="str">
            <v/>
          </cell>
        </row>
        <row r="7333">
          <cell r="H7333" t="str">
            <v/>
          </cell>
        </row>
        <row r="7334">
          <cell r="H7334" t="str">
            <v/>
          </cell>
        </row>
        <row r="7335">
          <cell r="H7335" t="str">
            <v/>
          </cell>
        </row>
        <row r="7336">
          <cell r="H7336" t="str">
            <v/>
          </cell>
        </row>
        <row r="7337">
          <cell r="H7337" t="str">
            <v/>
          </cell>
        </row>
        <row r="7338">
          <cell r="H7338" t="str">
            <v/>
          </cell>
        </row>
        <row r="7339">
          <cell r="H7339" t="str">
            <v/>
          </cell>
        </row>
        <row r="7340">
          <cell r="H7340" t="str">
            <v/>
          </cell>
        </row>
        <row r="7341">
          <cell r="H7341" t="str">
            <v/>
          </cell>
        </row>
        <row r="7342">
          <cell r="H7342" t="str">
            <v/>
          </cell>
        </row>
        <row r="7343">
          <cell r="H7343" t="str">
            <v/>
          </cell>
        </row>
        <row r="7344">
          <cell r="H7344" t="str">
            <v/>
          </cell>
        </row>
        <row r="7345">
          <cell r="H7345" t="str">
            <v/>
          </cell>
        </row>
        <row r="7346">
          <cell r="H7346" t="str">
            <v/>
          </cell>
        </row>
        <row r="7347">
          <cell r="H7347" t="str">
            <v/>
          </cell>
        </row>
        <row r="7348">
          <cell r="H7348" t="str">
            <v/>
          </cell>
        </row>
        <row r="7349">
          <cell r="H7349" t="str">
            <v/>
          </cell>
        </row>
        <row r="7350">
          <cell r="H7350" t="str">
            <v/>
          </cell>
        </row>
        <row r="7351">
          <cell r="H7351" t="str">
            <v/>
          </cell>
        </row>
        <row r="7352">
          <cell r="H7352" t="str">
            <v/>
          </cell>
        </row>
        <row r="7353">
          <cell r="H7353" t="str">
            <v/>
          </cell>
        </row>
        <row r="7354">
          <cell r="H7354" t="str">
            <v/>
          </cell>
        </row>
        <row r="7355">
          <cell r="H7355" t="str">
            <v/>
          </cell>
        </row>
        <row r="7356">
          <cell r="H7356" t="str">
            <v/>
          </cell>
        </row>
        <row r="7357">
          <cell r="H7357" t="str">
            <v/>
          </cell>
        </row>
        <row r="7358">
          <cell r="H7358" t="str">
            <v/>
          </cell>
        </row>
        <row r="7359">
          <cell r="H7359" t="str">
            <v/>
          </cell>
        </row>
        <row r="7360">
          <cell r="H7360" t="str">
            <v/>
          </cell>
        </row>
        <row r="7361">
          <cell r="H7361" t="str">
            <v/>
          </cell>
        </row>
        <row r="7362">
          <cell r="H7362" t="str">
            <v/>
          </cell>
        </row>
        <row r="7363">
          <cell r="H7363" t="str">
            <v/>
          </cell>
        </row>
        <row r="7364">
          <cell r="H7364" t="str">
            <v/>
          </cell>
        </row>
        <row r="7365">
          <cell r="H7365" t="str">
            <v/>
          </cell>
        </row>
        <row r="7366">
          <cell r="H7366" t="str">
            <v/>
          </cell>
        </row>
        <row r="7367">
          <cell r="H7367" t="str">
            <v/>
          </cell>
        </row>
        <row r="7368">
          <cell r="H7368" t="str">
            <v/>
          </cell>
        </row>
        <row r="7369">
          <cell r="H7369" t="str">
            <v/>
          </cell>
        </row>
        <row r="7370">
          <cell r="H7370" t="str">
            <v/>
          </cell>
        </row>
        <row r="7371">
          <cell r="H7371" t="str">
            <v/>
          </cell>
        </row>
        <row r="7372">
          <cell r="H7372" t="str">
            <v/>
          </cell>
        </row>
        <row r="7373">
          <cell r="H7373" t="str">
            <v/>
          </cell>
        </row>
        <row r="7374">
          <cell r="H7374" t="str">
            <v/>
          </cell>
        </row>
        <row r="7375">
          <cell r="H7375" t="str">
            <v/>
          </cell>
        </row>
        <row r="7376">
          <cell r="H7376" t="str">
            <v/>
          </cell>
        </row>
        <row r="7377">
          <cell r="H7377" t="str">
            <v/>
          </cell>
        </row>
        <row r="7378">
          <cell r="H7378" t="str">
            <v/>
          </cell>
        </row>
        <row r="7379">
          <cell r="H7379" t="str">
            <v/>
          </cell>
        </row>
        <row r="7380">
          <cell r="H7380" t="str">
            <v/>
          </cell>
        </row>
        <row r="7381">
          <cell r="H7381" t="str">
            <v/>
          </cell>
        </row>
        <row r="7382">
          <cell r="H7382" t="str">
            <v/>
          </cell>
        </row>
        <row r="7383">
          <cell r="H7383" t="str">
            <v/>
          </cell>
        </row>
        <row r="7384">
          <cell r="H7384" t="str">
            <v/>
          </cell>
        </row>
        <row r="7385">
          <cell r="H7385" t="str">
            <v/>
          </cell>
        </row>
        <row r="7386">
          <cell r="H7386" t="str">
            <v/>
          </cell>
        </row>
        <row r="7387">
          <cell r="H7387" t="str">
            <v/>
          </cell>
        </row>
        <row r="7388">
          <cell r="H7388" t="str">
            <v/>
          </cell>
        </row>
        <row r="7389">
          <cell r="H7389" t="str">
            <v/>
          </cell>
        </row>
        <row r="7390">
          <cell r="H7390" t="str">
            <v/>
          </cell>
        </row>
        <row r="7391">
          <cell r="H7391" t="str">
            <v/>
          </cell>
        </row>
        <row r="7392">
          <cell r="H7392" t="str">
            <v/>
          </cell>
        </row>
        <row r="7393">
          <cell r="H7393" t="str">
            <v/>
          </cell>
        </row>
        <row r="7394">
          <cell r="H7394" t="str">
            <v/>
          </cell>
        </row>
        <row r="7395">
          <cell r="H7395" t="str">
            <v/>
          </cell>
        </row>
        <row r="7396">
          <cell r="H7396" t="str">
            <v/>
          </cell>
        </row>
        <row r="7397">
          <cell r="H7397" t="str">
            <v/>
          </cell>
        </row>
        <row r="7398">
          <cell r="H7398" t="str">
            <v/>
          </cell>
        </row>
        <row r="7399">
          <cell r="H7399" t="str">
            <v/>
          </cell>
        </row>
        <row r="7400">
          <cell r="H7400" t="str">
            <v/>
          </cell>
        </row>
        <row r="7401">
          <cell r="H7401" t="str">
            <v/>
          </cell>
        </row>
        <row r="7402">
          <cell r="H7402" t="str">
            <v/>
          </cell>
        </row>
        <row r="7403">
          <cell r="H7403" t="str">
            <v/>
          </cell>
        </row>
        <row r="7404">
          <cell r="H7404" t="str">
            <v/>
          </cell>
        </row>
        <row r="7405">
          <cell r="H7405" t="str">
            <v/>
          </cell>
        </row>
        <row r="7406">
          <cell r="H7406" t="str">
            <v/>
          </cell>
        </row>
        <row r="7407">
          <cell r="H7407" t="str">
            <v/>
          </cell>
        </row>
        <row r="7408">
          <cell r="H7408" t="str">
            <v/>
          </cell>
        </row>
        <row r="7409">
          <cell r="H7409" t="str">
            <v/>
          </cell>
        </row>
        <row r="7410">
          <cell r="H7410" t="str">
            <v/>
          </cell>
        </row>
        <row r="7411">
          <cell r="H7411" t="str">
            <v/>
          </cell>
        </row>
        <row r="7412">
          <cell r="H7412" t="str">
            <v/>
          </cell>
        </row>
        <row r="7413">
          <cell r="H7413" t="str">
            <v/>
          </cell>
        </row>
        <row r="7414">
          <cell r="H7414" t="str">
            <v/>
          </cell>
        </row>
        <row r="7415">
          <cell r="H7415" t="str">
            <v/>
          </cell>
        </row>
        <row r="7416">
          <cell r="H7416" t="str">
            <v/>
          </cell>
        </row>
        <row r="7417">
          <cell r="H7417" t="str">
            <v/>
          </cell>
        </row>
        <row r="7418">
          <cell r="H7418" t="str">
            <v/>
          </cell>
        </row>
        <row r="7419">
          <cell r="H7419" t="str">
            <v/>
          </cell>
        </row>
        <row r="7420">
          <cell r="H7420" t="str">
            <v/>
          </cell>
        </row>
        <row r="7421">
          <cell r="H7421" t="str">
            <v/>
          </cell>
        </row>
        <row r="7422">
          <cell r="H7422" t="str">
            <v/>
          </cell>
        </row>
        <row r="7423">
          <cell r="H7423" t="str">
            <v/>
          </cell>
        </row>
        <row r="7424">
          <cell r="H7424" t="str">
            <v/>
          </cell>
        </row>
        <row r="7425">
          <cell r="H7425" t="str">
            <v/>
          </cell>
        </row>
        <row r="7426">
          <cell r="H7426" t="str">
            <v/>
          </cell>
        </row>
        <row r="7427">
          <cell r="H7427" t="str">
            <v/>
          </cell>
        </row>
        <row r="7428">
          <cell r="H7428" t="str">
            <v/>
          </cell>
        </row>
        <row r="7429">
          <cell r="H7429" t="str">
            <v/>
          </cell>
        </row>
        <row r="7430">
          <cell r="H7430" t="str">
            <v/>
          </cell>
        </row>
        <row r="7431">
          <cell r="H7431" t="str">
            <v/>
          </cell>
        </row>
        <row r="7432">
          <cell r="H7432" t="str">
            <v/>
          </cell>
        </row>
        <row r="7433">
          <cell r="H7433" t="str">
            <v/>
          </cell>
        </row>
        <row r="7434">
          <cell r="H7434" t="str">
            <v/>
          </cell>
        </row>
        <row r="7435">
          <cell r="H7435" t="str">
            <v/>
          </cell>
        </row>
        <row r="7436">
          <cell r="H7436" t="str">
            <v/>
          </cell>
        </row>
        <row r="7437">
          <cell r="H7437" t="str">
            <v/>
          </cell>
        </row>
        <row r="7438">
          <cell r="H7438" t="str">
            <v/>
          </cell>
        </row>
        <row r="7439">
          <cell r="H7439" t="str">
            <v/>
          </cell>
        </row>
        <row r="7440">
          <cell r="H7440" t="str">
            <v/>
          </cell>
        </row>
        <row r="7441">
          <cell r="H7441" t="str">
            <v/>
          </cell>
        </row>
        <row r="7442">
          <cell r="H7442" t="str">
            <v/>
          </cell>
        </row>
        <row r="7443">
          <cell r="H7443" t="str">
            <v/>
          </cell>
        </row>
        <row r="7444">
          <cell r="H7444" t="str">
            <v/>
          </cell>
        </row>
        <row r="7445">
          <cell r="H7445" t="str">
            <v/>
          </cell>
        </row>
        <row r="7446">
          <cell r="H7446" t="str">
            <v/>
          </cell>
        </row>
        <row r="7447">
          <cell r="H7447" t="str">
            <v/>
          </cell>
        </row>
        <row r="7448">
          <cell r="H7448" t="str">
            <v/>
          </cell>
        </row>
        <row r="7449">
          <cell r="H7449" t="str">
            <v/>
          </cell>
        </row>
        <row r="7450">
          <cell r="H7450" t="str">
            <v/>
          </cell>
        </row>
        <row r="7451">
          <cell r="H7451" t="str">
            <v/>
          </cell>
        </row>
        <row r="7452">
          <cell r="H7452" t="str">
            <v/>
          </cell>
        </row>
        <row r="7453">
          <cell r="H7453" t="str">
            <v/>
          </cell>
        </row>
        <row r="7454">
          <cell r="H7454" t="str">
            <v/>
          </cell>
        </row>
        <row r="7455">
          <cell r="H7455" t="str">
            <v/>
          </cell>
        </row>
        <row r="7456">
          <cell r="H7456" t="str">
            <v/>
          </cell>
        </row>
        <row r="7457">
          <cell r="H7457" t="str">
            <v/>
          </cell>
        </row>
        <row r="7458">
          <cell r="H7458" t="str">
            <v/>
          </cell>
        </row>
        <row r="7459">
          <cell r="H7459" t="str">
            <v/>
          </cell>
        </row>
        <row r="7460">
          <cell r="H7460" t="str">
            <v/>
          </cell>
        </row>
        <row r="7461">
          <cell r="H7461" t="str">
            <v/>
          </cell>
        </row>
        <row r="7462">
          <cell r="H7462" t="str">
            <v/>
          </cell>
        </row>
        <row r="7463">
          <cell r="H7463" t="str">
            <v/>
          </cell>
        </row>
        <row r="7464">
          <cell r="H7464" t="str">
            <v/>
          </cell>
        </row>
        <row r="7465">
          <cell r="H7465" t="str">
            <v/>
          </cell>
        </row>
        <row r="7466">
          <cell r="H7466" t="str">
            <v/>
          </cell>
        </row>
        <row r="7467">
          <cell r="H7467" t="str">
            <v/>
          </cell>
        </row>
        <row r="7468">
          <cell r="H7468" t="str">
            <v/>
          </cell>
        </row>
        <row r="7469">
          <cell r="H7469" t="str">
            <v/>
          </cell>
        </row>
        <row r="7470">
          <cell r="H7470" t="str">
            <v/>
          </cell>
        </row>
        <row r="7471">
          <cell r="H7471" t="str">
            <v/>
          </cell>
        </row>
        <row r="7472">
          <cell r="H7472" t="str">
            <v/>
          </cell>
        </row>
        <row r="7473">
          <cell r="H7473" t="str">
            <v/>
          </cell>
        </row>
        <row r="7474">
          <cell r="H7474" t="str">
            <v/>
          </cell>
        </row>
        <row r="7475">
          <cell r="H7475" t="str">
            <v/>
          </cell>
        </row>
        <row r="7476">
          <cell r="H7476" t="str">
            <v/>
          </cell>
        </row>
        <row r="7477">
          <cell r="H7477" t="str">
            <v/>
          </cell>
        </row>
        <row r="7478">
          <cell r="H7478" t="str">
            <v/>
          </cell>
        </row>
        <row r="7479">
          <cell r="H7479" t="str">
            <v/>
          </cell>
        </row>
        <row r="7480">
          <cell r="H7480" t="str">
            <v/>
          </cell>
        </row>
        <row r="7481">
          <cell r="H7481" t="str">
            <v/>
          </cell>
        </row>
        <row r="7482">
          <cell r="H7482" t="str">
            <v/>
          </cell>
        </row>
        <row r="7483">
          <cell r="H7483" t="str">
            <v/>
          </cell>
        </row>
        <row r="7484">
          <cell r="H7484" t="str">
            <v/>
          </cell>
        </row>
        <row r="7485">
          <cell r="H7485" t="str">
            <v/>
          </cell>
        </row>
        <row r="7486">
          <cell r="H7486" t="str">
            <v/>
          </cell>
        </row>
        <row r="7487">
          <cell r="H7487" t="str">
            <v/>
          </cell>
        </row>
        <row r="7488">
          <cell r="H7488" t="str">
            <v/>
          </cell>
        </row>
        <row r="7489">
          <cell r="H7489" t="str">
            <v/>
          </cell>
        </row>
        <row r="7490">
          <cell r="H7490" t="str">
            <v/>
          </cell>
        </row>
        <row r="7491">
          <cell r="H7491" t="str">
            <v/>
          </cell>
        </row>
        <row r="7492">
          <cell r="H7492" t="str">
            <v/>
          </cell>
        </row>
        <row r="7493">
          <cell r="H7493" t="str">
            <v/>
          </cell>
        </row>
        <row r="7494">
          <cell r="H7494" t="str">
            <v/>
          </cell>
        </row>
        <row r="7495">
          <cell r="H7495" t="str">
            <v/>
          </cell>
        </row>
        <row r="7496">
          <cell r="H7496" t="str">
            <v/>
          </cell>
        </row>
        <row r="7497">
          <cell r="H7497" t="str">
            <v/>
          </cell>
        </row>
        <row r="7498">
          <cell r="H7498" t="str">
            <v/>
          </cell>
        </row>
        <row r="7499">
          <cell r="H7499" t="str">
            <v/>
          </cell>
        </row>
        <row r="7500">
          <cell r="H7500" t="str">
            <v/>
          </cell>
        </row>
        <row r="7501">
          <cell r="H7501" t="str">
            <v/>
          </cell>
        </row>
        <row r="7502">
          <cell r="H7502" t="str">
            <v/>
          </cell>
        </row>
        <row r="7503">
          <cell r="H7503" t="str">
            <v/>
          </cell>
        </row>
        <row r="7504">
          <cell r="H7504" t="str">
            <v/>
          </cell>
        </row>
        <row r="7505">
          <cell r="H7505" t="str">
            <v/>
          </cell>
        </row>
        <row r="7506">
          <cell r="H7506" t="str">
            <v/>
          </cell>
        </row>
        <row r="7507">
          <cell r="H7507" t="str">
            <v/>
          </cell>
        </row>
        <row r="7508">
          <cell r="H7508" t="str">
            <v/>
          </cell>
        </row>
        <row r="7509">
          <cell r="H7509" t="str">
            <v/>
          </cell>
        </row>
        <row r="7510">
          <cell r="H7510" t="str">
            <v/>
          </cell>
        </row>
        <row r="7511">
          <cell r="H7511" t="str">
            <v/>
          </cell>
        </row>
        <row r="7512">
          <cell r="H7512" t="str">
            <v/>
          </cell>
        </row>
        <row r="7513">
          <cell r="H7513" t="str">
            <v/>
          </cell>
        </row>
        <row r="7514">
          <cell r="H7514" t="str">
            <v/>
          </cell>
        </row>
        <row r="7515">
          <cell r="H7515" t="str">
            <v/>
          </cell>
        </row>
        <row r="7516">
          <cell r="H7516" t="str">
            <v/>
          </cell>
        </row>
        <row r="7517">
          <cell r="H7517" t="str">
            <v/>
          </cell>
        </row>
        <row r="7518">
          <cell r="H7518" t="str">
            <v/>
          </cell>
        </row>
        <row r="7519">
          <cell r="H7519" t="str">
            <v/>
          </cell>
        </row>
        <row r="7520">
          <cell r="H7520" t="str">
            <v/>
          </cell>
        </row>
        <row r="7521">
          <cell r="H7521" t="str">
            <v/>
          </cell>
        </row>
        <row r="7522">
          <cell r="H7522" t="str">
            <v/>
          </cell>
        </row>
        <row r="7523">
          <cell r="H7523" t="str">
            <v/>
          </cell>
        </row>
        <row r="7524">
          <cell r="H7524" t="str">
            <v/>
          </cell>
        </row>
        <row r="7525">
          <cell r="H7525" t="str">
            <v/>
          </cell>
        </row>
        <row r="7526">
          <cell r="H7526" t="str">
            <v/>
          </cell>
        </row>
        <row r="7527">
          <cell r="H7527" t="str">
            <v/>
          </cell>
        </row>
        <row r="7528">
          <cell r="H7528" t="str">
            <v/>
          </cell>
        </row>
        <row r="7529">
          <cell r="H7529" t="str">
            <v/>
          </cell>
        </row>
        <row r="7530">
          <cell r="H7530" t="str">
            <v/>
          </cell>
        </row>
        <row r="7531">
          <cell r="H7531" t="str">
            <v/>
          </cell>
        </row>
        <row r="7532">
          <cell r="H7532" t="str">
            <v/>
          </cell>
        </row>
        <row r="7533">
          <cell r="H7533" t="str">
            <v/>
          </cell>
        </row>
        <row r="7534">
          <cell r="H7534" t="str">
            <v/>
          </cell>
        </row>
        <row r="7535">
          <cell r="H7535" t="str">
            <v/>
          </cell>
        </row>
        <row r="7536">
          <cell r="H7536" t="str">
            <v/>
          </cell>
        </row>
        <row r="7537">
          <cell r="H7537" t="str">
            <v/>
          </cell>
        </row>
        <row r="7538">
          <cell r="H7538" t="str">
            <v/>
          </cell>
        </row>
        <row r="7539">
          <cell r="H7539" t="str">
            <v/>
          </cell>
        </row>
        <row r="7540">
          <cell r="H7540" t="str">
            <v/>
          </cell>
        </row>
        <row r="7541">
          <cell r="H7541" t="str">
            <v/>
          </cell>
        </row>
        <row r="7542">
          <cell r="H7542" t="str">
            <v/>
          </cell>
        </row>
        <row r="7543">
          <cell r="H7543" t="str">
            <v/>
          </cell>
        </row>
        <row r="7544">
          <cell r="H7544" t="str">
            <v/>
          </cell>
        </row>
        <row r="7545">
          <cell r="H7545" t="str">
            <v/>
          </cell>
        </row>
        <row r="7546">
          <cell r="H7546" t="str">
            <v/>
          </cell>
        </row>
        <row r="7547">
          <cell r="H7547" t="str">
            <v/>
          </cell>
        </row>
        <row r="7548">
          <cell r="H7548" t="str">
            <v/>
          </cell>
        </row>
        <row r="7549">
          <cell r="H7549" t="str">
            <v/>
          </cell>
        </row>
        <row r="7550">
          <cell r="H7550" t="str">
            <v/>
          </cell>
        </row>
        <row r="7551">
          <cell r="H7551" t="str">
            <v/>
          </cell>
        </row>
        <row r="7552">
          <cell r="H7552" t="str">
            <v/>
          </cell>
        </row>
        <row r="7553">
          <cell r="H7553" t="str">
            <v/>
          </cell>
        </row>
        <row r="7554">
          <cell r="H7554" t="str">
            <v/>
          </cell>
        </row>
        <row r="7555">
          <cell r="H7555" t="str">
            <v/>
          </cell>
        </row>
        <row r="7556">
          <cell r="H7556" t="str">
            <v/>
          </cell>
        </row>
        <row r="7557">
          <cell r="H7557" t="str">
            <v/>
          </cell>
        </row>
        <row r="7558">
          <cell r="H7558" t="str">
            <v/>
          </cell>
        </row>
        <row r="7559">
          <cell r="H7559" t="str">
            <v/>
          </cell>
        </row>
        <row r="7560">
          <cell r="H7560" t="str">
            <v/>
          </cell>
        </row>
        <row r="7561">
          <cell r="H7561" t="str">
            <v/>
          </cell>
        </row>
        <row r="7562">
          <cell r="H7562" t="str">
            <v/>
          </cell>
        </row>
        <row r="7563">
          <cell r="H7563" t="str">
            <v/>
          </cell>
        </row>
        <row r="7564">
          <cell r="H7564" t="str">
            <v/>
          </cell>
        </row>
        <row r="7565">
          <cell r="H7565" t="str">
            <v/>
          </cell>
        </row>
        <row r="7566">
          <cell r="H7566" t="str">
            <v/>
          </cell>
        </row>
        <row r="7567">
          <cell r="H7567" t="str">
            <v/>
          </cell>
        </row>
        <row r="7568">
          <cell r="H7568" t="str">
            <v/>
          </cell>
        </row>
        <row r="7569">
          <cell r="H7569" t="str">
            <v/>
          </cell>
        </row>
        <row r="7570">
          <cell r="H7570" t="str">
            <v/>
          </cell>
        </row>
        <row r="7571">
          <cell r="H7571" t="str">
            <v/>
          </cell>
        </row>
        <row r="7572">
          <cell r="H7572" t="str">
            <v/>
          </cell>
        </row>
        <row r="7573">
          <cell r="H7573" t="str">
            <v/>
          </cell>
        </row>
        <row r="7574">
          <cell r="H7574" t="str">
            <v/>
          </cell>
        </row>
        <row r="7575">
          <cell r="H7575" t="str">
            <v/>
          </cell>
        </row>
        <row r="7576">
          <cell r="H7576" t="str">
            <v/>
          </cell>
        </row>
        <row r="7577">
          <cell r="H7577" t="str">
            <v/>
          </cell>
        </row>
        <row r="7578">
          <cell r="H7578" t="str">
            <v/>
          </cell>
        </row>
        <row r="7579">
          <cell r="H7579" t="str">
            <v/>
          </cell>
        </row>
        <row r="7580">
          <cell r="H7580" t="str">
            <v/>
          </cell>
        </row>
        <row r="7581">
          <cell r="H7581" t="str">
            <v/>
          </cell>
        </row>
        <row r="7582">
          <cell r="H7582" t="str">
            <v/>
          </cell>
        </row>
        <row r="7583">
          <cell r="H7583" t="str">
            <v/>
          </cell>
        </row>
        <row r="7584">
          <cell r="H7584" t="str">
            <v/>
          </cell>
        </row>
        <row r="7585">
          <cell r="H7585" t="str">
            <v/>
          </cell>
        </row>
        <row r="7586">
          <cell r="H7586" t="str">
            <v/>
          </cell>
        </row>
        <row r="7587">
          <cell r="H7587" t="str">
            <v/>
          </cell>
        </row>
        <row r="7588">
          <cell r="H7588" t="str">
            <v/>
          </cell>
        </row>
        <row r="7589">
          <cell r="H7589" t="str">
            <v/>
          </cell>
        </row>
        <row r="7590">
          <cell r="H7590" t="str">
            <v/>
          </cell>
        </row>
        <row r="7591">
          <cell r="H7591" t="str">
            <v/>
          </cell>
        </row>
        <row r="7592">
          <cell r="H7592" t="str">
            <v/>
          </cell>
        </row>
        <row r="7593">
          <cell r="H7593" t="str">
            <v/>
          </cell>
        </row>
        <row r="7594">
          <cell r="H7594" t="str">
            <v/>
          </cell>
        </row>
        <row r="7595">
          <cell r="H7595" t="str">
            <v/>
          </cell>
        </row>
        <row r="7596">
          <cell r="H7596" t="str">
            <v/>
          </cell>
        </row>
        <row r="7597">
          <cell r="H7597" t="str">
            <v/>
          </cell>
        </row>
        <row r="7598">
          <cell r="H7598" t="str">
            <v/>
          </cell>
        </row>
        <row r="7599">
          <cell r="H7599" t="str">
            <v/>
          </cell>
        </row>
        <row r="7600">
          <cell r="H7600" t="str">
            <v/>
          </cell>
        </row>
        <row r="7601">
          <cell r="H7601" t="str">
            <v/>
          </cell>
        </row>
        <row r="7602">
          <cell r="H7602" t="str">
            <v/>
          </cell>
        </row>
        <row r="7603">
          <cell r="H7603" t="str">
            <v/>
          </cell>
        </row>
        <row r="7604">
          <cell r="H7604" t="str">
            <v/>
          </cell>
        </row>
        <row r="7605">
          <cell r="H7605" t="str">
            <v/>
          </cell>
        </row>
        <row r="7606">
          <cell r="H7606" t="str">
            <v/>
          </cell>
        </row>
        <row r="7607">
          <cell r="H7607" t="str">
            <v/>
          </cell>
        </row>
        <row r="7608">
          <cell r="H7608" t="str">
            <v/>
          </cell>
        </row>
        <row r="7609">
          <cell r="H7609" t="str">
            <v/>
          </cell>
        </row>
        <row r="7610">
          <cell r="H7610" t="str">
            <v/>
          </cell>
        </row>
        <row r="7611">
          <cell r="H7611" t="str">
            <v/>
          </cell>
        </row>
        <row r="7612">
          <cell r="H7612" t="str">
            <v/>
          </cell>
        </row>
        <row r="7613">
          <cell r="H7613" t="str">
            <v/>
          </cell>
        </row>
        <row r="7614">
          <cell r="H7614" t="str">
            <v/>
          </cell>
        </row>
        <row r="7615">
          <cell r="H7615" t="str">
            <v/>
          </cell>
        </row>
        <row r="7616">
          <cell r="H7616" t="str">
            <v/>
          </cell>
        </row>
        <row r="7617">
          <cell r="H7617" t="str">
            <v/>
          </cell>
        </row>
        <row r="7618">
          <cell r="H7618" t="str">
            <v/>
          </cell>
        </row>
        <row r="7619">
          <cell r="H7619" t="str">
            <v/>
          </cell>
        </row>
        <row r="7620">
          <cell r="H7620" t="str">
            <v/>
          </cell>
        </row>
        <row r="7621">
          <cell r="H7621" t="str">
            <v/>
          </cell>
        </row>
        <row r="7622">
          <cell r="H7622" t="str">
            <v/>
          </cell>
        </row>
        <row r="7623">
          <cell r="H7623" t="str">
            <v/>
          </cell>
        </row>
        <row r="7624">
          <cell r="H7624" t="str">
            <v/>
          </cell>
        </row>
        <row r="7625">
          <cell r="H7625" t="str">
            <v/>
          </cell>
        </row>
        <row r="7626">
          <cell r="H7626" t="str">
            <v/>
          </cell>
        </row>
        <row r="7627">
          <cell r="H7627" t="str">
            <v/>
          </cell>
        </row>
        <row r="7628">
          <cell r="H7628" t="str">
            <v/>
          </cell>
        </row>
        <row r="7629">
          <cell r="H7629" t="str">
            <v/>
          </cell>
        </row>
        <row r="7630">
          <cell r="H7630" t="str">
            <v/>
          </cell>
        </row>
        <row r="7631">
          <cell r="H7631" t="str">
            <v/>
          </cell>
        </row>
        <row r="7632">
          <cell r="H7632" t="str">
            <v/>
          </cell>
        </row>
        <row r="7633">
          <cell r="H7633" t="str">
            <v/>
          </cell>
        </row>
        <row r="7634">
          <cell r="H7634" t="str">
            <v/>
          </cell>
        </row>
        <row r="7635">
          <cell r="H7635" t="str">
            <v/>
          </cell>
        </row>
        <row r="7636">
          <cell r="H7636" t="str">
            <v/>
          </cell>
        </row>
        <row r="7637">
          <cell r="H7637" t="str">
            <v/>
          </cell>
        </row>
        <row r="7638">
          <cell r="H7638" t="str">
            <v/>
          </cell>
        </row>
        <row r="7639">
          <cell r="H7639" t="str">
            <v/>
          </cell>
        </row>
        <row r="7640">
          <cell r="H7640" t="str">
            <v/>
          </cell>
        </row>
        <row r="7641">
          <cell r="H7641" t="str">
            <v/>
          </cell>
        </row>
        <row r="7642">
          <cell r="H7642" t="str">
            <v/>
          </cell>
        </row>
        <row r="7643">
          <cell r="H7643" t="str">
            <v/>
          </cell>
        </row>
        <row r="7644">
          <cell r="H7644" t="str">
            <v/>
          </cell>
        </row>
        <row r="7645">
          <cell r="H7645" t="str">
            <v/>
          </cell>
        </row>
        <row r="7646">
          <cell r="H7646" t="str">
            <v/>
          </cell>
        </row>
        <row r="7647">
          <cell r="H7647" t="str">
            <v/>
          </cell>
        </row>
        <row r="7648">
          <cell r="H7648" t="str">
            <v/>
          </cell>
        </row>
        <row r="7649">
          <cell r="H7649" t="str">
            <v/>
          </cell>
        </row>
        <row r="7650">
          <cell r="H7650" t="str">
            <v/>
          </cell>
        </row>
        <row r="7651">
          <cell r="H7651" t="str">
            <v/>
          </cell>
        </row>
        <row r="7652">
          <cell r="H7652" t="str">
            <v/>
          </cell>
        </row>
        <row r="7653">
          <cell r="H7653" t="str">
            <v/>
          </cell>
        </row>
        <row r="7654">
          <cell r="H7654" t="str">
            <v/>
          </cell>
        </row>
        <row r="7655">
          <cell r="H7655" t="str">
            <v/>
          </cell>
        </row>
        <row r="7656">
          <cell r="H7656" t="str">
            <v/>
          </cell>
        </row>
        <row r="7657">
          <cell r="H7657" t="str">
            <v/>
          </cell>
        </row>
        <row r="7658">
          <cell r="H7658" t="str">
            <v/>
          </cell>
        </row>
        <row r="7659">
          <cell r="H7659" t="str">
            <v/>
          </cell>
        </row>
        <row r="7660">
          <cell r="H7660" t="str">
            <v/>
          </cell>
        </row>
        <row r="7661">
          <cell r="H7661" t="str">
            <v/>
          </cell>
        </row>
        <row r="7662">
          <cell r="H7662" t="str">
            <v/>
          </cell>
        </row>
        <row r="7663">
          <cell r="H7663" t="str">
            <v/>
          </cell>
        </row>
        <row r="7664">
          <cell r="H7664" t="str">
            <v/>
          </cell>
        </row>
        <row r="7665">
          <cell r="H7665" t="str">
            <v/>
          </cell>
        </row>
        <row r="7666">
          <cell r="H7666" t="str">
            <v/>
          </cell>
        </row>
        <row r="7667">
          <cell r="H7667" t="str">
            <v/>
          </cell>
        </row>
        <row r="7668">
          <cell r="H7668" t="str">
            <v/>
          </cell>
        </row>
        <row r="7669">
          <cell r="H7669" t="str">
            <v/>
          </cell>
        </row>
        <row r="7670">
          <cell r="H7670" t="str">
            <v/>
          </cell>
        </row>
        <row r="7671">
          <cell r="H7671" t="str">
            <v/>
          </cell>
        </row>
        <row r="7672">
          <cell r="H7672" t="str">
            <v/>
          </cell>
        </row>
        <row r="7673">
          <cell r="H7673" t="str">
            <v/>
          </cell>
        </row>
        <row r="7674">
          <cell r="H7674" t="str">
            <v/>
          </cell>
        </row>
        <row r="7675">
          <cell r="H7675" t="str">
            <v/>
          </cell>
        </row>
        <row r="7676">
          <cell r="H7676" t="str">
            <v/>
          </cell>
        </row>
        <row r="7677">
          <cell r="H7677" t="str">
            <v/>
          </cell>
        </row>
        <row r="7678">
          <cell r="H7678" t="str">
            <v/>
          </cell>
        </row>
        <row r="7679">
          <cell r="H7679" t="str">
            <v/>
          </cell>
        </row>
        <row r="7680">
          <cell r="H7680" t="str">
            <v/>
          </cell>
        </row>
        <row r="7681">
          <cell r="H7681" t="str">
            <v/>
          </cell>
        </row>
        <row r="7682">
          <cell r="H7682" t="str">
            <v/>
          </cell>
        </row>
        <row r="7683">
          <cell r="H7683" t="str">
            <v/>
          </cell>
        </row>
        <row r="7684">
          <cell r="H7684" t="str">
            <v/>
          </cell>
        </row>
        <row r="7685">
          <cell r="H7685" t="str">
            <v/>
          </cell>
        </row>
        <row r="7686">
          <cell r="H7686" t="str">
            <v/>
          </cell>
        </row>
        <row r="7687">
          <cell r="H7687" t="str">
            <v/>
          </cell>
        </row>
        <row r="7688">
          <cell r="H7688" t="str">
            <v/>
          </cell>
        </row>
        <row r="7689">
          <cell r="H7689" t="str">
            <v/>
          </cell>
        </row>
        <row r="7690">
          <cell r="H7690" t="str">
            <v/>
          </cell>
        </row>
        <row r="7691">
          <cell r="H7691" t="str">
            <v/>
          </cell>
        </row>
        <row r="7692">
          <cell r="H7692" t="str">
            <v/>
          </cell>
        </row>
        <row r="7693">
          <cell r="H7693" t="str">
            <v/>
          </cell>
        </row>
        <row r="7694">
          <cell r="H7694" t="str">
            <v/>
          </cell>
        </row>
        <row r="7695">
          <cell r="H7695" t="str">
            <v/>
          </cell>
        </row>
        <row r="7696">
          <cell r="H7696" t="str">
            <v/>
          </cell>
        </row>
        <row r="7697">
          <cell r="H7697" t="str">
            <v/>
          </cell>
        </row>
        <row r="7698">
          <cell r="H7698" t="str">
            <v/>
          </cell>
        </row>
        <row r="7699">
          <cell r="H7699" t="str">
            <v/>
          </cell>
        </row>
        <row r="7700">
          <cell r="H7700" t="str">
            <v/>
          </cell>
        </row>
        <row r="7701">
          <cell r="H7701" t="str">
            <v/>
          </cell>
        </row>
        <row r="7702">
          <cell r="H7702" t="str">
            <v/>
          </cell>
        </row>
        <row r="7703">
          <cell r="H7703" t="str">
            <v/>
          </cell>
        </row>
        <row r="7704">
          <cell r="H7704" t="str">
            <v/>
          </cell>
        </row>
        <row r="7705">
          <cell r="H7705" t="str">
            <v/>
          </cell>
        </row>
        <row r="7706">
          <cell r="H7706" t="str">
            <v/>
          </cell>
        </row>
        <row r="7707">
          <cell r="H7707" t="str">
            <v/>
          </cell>
        </row>
        <row r="7708">
          <cell r="H7708" t="str">
            <v/>
          </cell>
        </row>
        <row r="7709">
          <cell r="H7709" t="str">
            <v/>
          </cell>
        </row>
        <row r="7710">
          <cell r="H7710" t="str">
            <v/>
          </cell>
        </row>
        <row r="7711">
          <cell r="H7711" t="str">
            <v/>
          </cell>
        </row>
        <row r="7712">
          <cell r="H7712" t="str">
            <v/>
          </cell>
        </row>
        <row r="7713">
          <cell r="H7713" t="str">
            <v/>
          </cell>
        </row>
        <row r="7714">
          <cell r="H7714" t="str">
            <v/>
          </cell>
        </row>
        <row r="7715">
          <cell r="H7715" t="str">
            <v/>
          </cell>
        </row>
        <row r="7716">
          <cell r="H7716" t="str">
            <v/>
          </cell>
        </row>
        <row r="7717">
          <cell r="H7717" t="str">
            <v/>
          </cell>
        </row>
        <row r="7718">
          <cell r="H7718" t="str">
            <v/>
          </cell>
        </row>
        <row r="7719">
          <cell r="H7719" t="str">
            <v/>
          </cell>
        </row>
        <row r="7720">
          <cell r="H7720" t="str">
            <v/>
          </cell>
        </row>
        <row r="7721">
          <cell r="H7721" t="str">
            <v/>
          </cell>
        </row>
        <row r="7722">
          <cell r="H7722" t="str">
            <v/>
          </cell>
        </row>
        <row r="7723">
          <cell r="H7723" t="str">
            <v/>
          </cell>
        </row>
        <row r="7724">
          <cell r="H7724" t="str">
            <v/>
          </cell>
        </row>
        <row r="7725">
          <cell r="H7725" t="str">
            <v/>
          </cell>
        </row>
        <row r="7726">
          <cell r="H7726" t="str">
            <v/>
          </cell>
        </row>
        <row r="7727">
          <cell r="H7727" t="str">
            <v/>
          </cell>
        </row>
        <row r="7728">
          <cell r="H7728" t="str">
            <v/>
          </cell>
        </row>
        <row r="7729">
          <cell r="H7729" t="str">
            <v/>
          </cell>
        </row>
        <row r="7730">
          <cell r="H7730" t="str">
            <v/>
          </cell>
        </row>
        <row r="7731">
          <cell r="H7731" t="str">
            <v/>
          </cell>
        </row>
        <row r="7732">
          <cell r="H7732" t="str">
            <v/>
          </cell>
        </row>
        <row r="7733">
          <cell r="H7733" t="str">
            <v/>
          </cell>
        </row>
        <row r="7734">
          <cell r="H7734" t="str">
            <v/>
          </cell>
        </row>
        <row r="7735">
          <cell r="H7735" t="str">
            <v/>
          </cell>
        </row>
        <row r="7736">
          <cell r="H7736" t="str">
            <v/>
          </cell>
        </row>
        <row r="7737">
          <cell r="H7737" t="str">
            <v/>
          </cell>
        </row>
        <row r="7738">
          <cell r="H7738" t="str">
            <v/>
          </cell>
        </row>
        <row r="7739">
          <cell r="H7739" t="str">
            <v/>
          </cell>
        </row>
        <row r="7740">
          <cell r="H7740" t="str">
            <v/>
          </cell>
        </row>
        <row r="7741">
          <cell r="H7741" t="str">
            <v/>
          </cell>
        </row>
        <row r="7742">
          <cell r="H7742" t="str">
            <v/>
          </cell>
        </row>
        <row r="7743">
          <cell r="H7743" t="str">
            <v/>
          </cell>
        </row>
        <row r="7744">
          <cell r="H7744" t="str">
            <v/>
          </cell>
        </row>
        <row r="7745">
          <cell r="H7745" t="str">
            <v/>
          </cell>
        </row>
        <row r="7746">
          <cell r="H7746" t="str">
            <v/>
          </cell>
        </row>
        <row r="7747">
          <cell r="H7747" t="str">
            <v/>
          </cell>
        </row>
        <row r="7748">
          <cell r="H7748" t="str">
            <v/>
          </cell>
        </row>
        <row r="7749">
          <cell r="H7749" t="str">
            <v/>
          </cell>
        </row>
        <row r="7750">
          <cell r="H7750" t="str">
            <v/>
          </cell>
        </row>
        <row r="7751">
          <cell r="H7751" t="str">
            <v/>
          </cell>
        </row>
        <row r="7752">
          <cell r="H7752" t="str">
            <v/>
          </cell>
        </row>
        <row r="7753">
          <cell r="H7753" t="str">
            <v/>
          </cell>
        </row>
        <row r="7754">
          <cell r="H7754" t="str">
            <v/>
          </cell>
        </row>
        <row r="7755">
          <cell r="H7755" t="str">
            <v/>
          </cell>
        </row>
        <row r="7756">
          <cell r="H7756" t="str">
            <v/>
          </cell>
        </row>
        <row r="7757">
          <cell r="H7757" t="str">
            <v/>
          </cell>
        </row>
        <row r="7758">
          <cell r="H7758" t="str">
            <v/>
          </cell>
        </row>
        <row r="7759">
          <cell r="H7759" t="str">
            <v/>
          </cell>
        </row>
        <row r="7760">
          <cell r="H7760" t="str">
            <v/>
          </cell>
        </row>
        <row r="7761">
          <cell r="H7761" t="str">
            <v/>
          </cell>
        </row>
        <row r="7762">
          <cell r="H7762" t="str">
            <v/>
          </cell>
        </row>
        <row r="7763">
          <cell r="H7763" t="str">
            <v/>
          </cell>
        </row>
        <row r="7764">
          <cell r="H7764" t="str">
            <v/>
          </cell>
        </row>
        <row r="7765">
          <cell r="H7765" t="str">
            <v/>
          </cell>
        </row>
        <row r="7766">
          <cell r="H7766" t="str">
            <v/>
          </cell>
        </row>
        <row r="7767">
          <cell r="H7767" t="str">
            <v/>
          </cell>
        </row>
        <row r="7768">
          <cell r="H7768" t="str">
            <v/>
          </cell>
        </row>
        <row r="7769">
          <cell r="H7769" t="str">
            <v/>
          </cell>
        </row>
        <row r="7770">
          <cell r="H7770" t="str">
            <v/>
          </cell>
        </row>
        <row r="7771">
          <cell r="H7771" t="str">
            <v/>
          </cell>
        </row>
        <row r="7772">
          <cell r="H7772" t="str">
            <v/>
          </cell>
        </row>
        <row r="7773">
          <cell r="H7773" t="str">
            <v/>
          </cell>
        </row>
        <row r="7774">
          <cell r="H7774" t="str">
            <v/>
          </cell>
        </row>
        <row r="7775">
          <cell r="H7775" t="str">
            <v/>
          </cell>
        </row>
        <row r="7776">
          <cell r="H7776" t="str">
            <v/>
          </cell>
        </row>
        <row r="7777">
          <cell r="H7777" t="str">
            <v/>
          </cell>
        </row>
        <row r="7778">
          <cell r="H7778" t="str">
            <v/>
          </cell>
        </row>
        <row r="7779">
          <cell r="H7779" t="str">
            <v/>
          </cell>
        </row>
        <row r="7780">
          <cell r="H7780" t="str">
            <v/>
          </cell>
        </row>
        <row r="7781">
          <cell r="H7781" t="str">
            <v/>
          </cell>
        </row>
        <row r="7782">
          <cell r="H7782" t="str">
            <v/>
          </cell>
        </row>
        <row r="7783">
          <cell r="H7783" t="str">
            <v/>
          </cell>
        </row>
        <row r="7784">
          <cell r="H7784" t="str">
            <v/>
          </cell>
        </row>
        <row r="7785">
          <cell r="H7785" t="str">
            <v/>
          </cell>
        </row>
        <row r="7786">
          <cell r="H7786" t="str">
            <v/>
          </cell>
        </row>
        <row r="7787">
          <cell r="H7787" t="str">
            <v/>
          </cell>
        </row>
        <row r="7788">
          <cell r="H7788" t="str">
            <v/>
          </cell>
        </row>
        <row r="7789">
          <cell r="H7789" t="str">
            <v/>
          </cell>
        </row>
        <row r="7790">
          <cell r="H7790" t="str">
            <v/>
          </cell>
        </row>
        <row r="7791">
          <cell r="H7791" t="str">
            <v/>
          </cell>
        </row>
        <row r="7792">
          <cell r="H7792" t="str">
            <v/>
          </cell>
        </row>
        <row r="7793">
          <cell r="H7793" t="str">
            <v/>
          </cell>
        </row>
        <row r="7794">
          <cell r="H7794" t="str">
            <v/>
          </cell>
        </row>
        <row r="7795">
          <cell r="H7795" t="str">
            <v/>
          </cell>
        </row>
        <row r="7796">
          <cell r="H7796" t="str">
            <v/>
          </cell>
        </row>
        <row r="7797">
          <cell r="H7797" t="str">
            <v/>
          </cell>
        </row>
        <row r="7798">
          <cell r="H7798" t="str">
            <v/>
          </cell>
        </row>
        <row r="7799">
          <cell r="H7799" t="str">
            <v/>
          </cell>
        </row>
        <row r="7800">
          <cell r="H7800" t="str">
            <v/>
          </cell>
        </row>
        <row r="7801">
          <cell r="H7801" t="str">
            <v/>
          </cell>
        </row>
        <row r="7802">
          <cell r="H7802" t="str">
            <v/>
          </cell>
        </row>
        <row r="7803">
          <cell r="H7803" t="str">
            <v/>
          </cell>
        </row>
        <row r="7804">
          <cell r="H7804" t="str">
            <v/>
          </cell>
        </row>
        <row r="7805">
          <cell r="H7805" t="str">
            <v/>
          </cell>
        </row>
        <row r="7806">
          <cell r="H7806" t="str">
            <v/>
          </cell>
        </row>
        <row r="7807">
          <cell r="H7807" t="str">
            <v/>
          </cell>
        </row>
        <row r="7808">
          <cell r="H7808" t="str">
            <v/>
          </cell>
        </row>
        <row r="7809">
          <cell r="H7809" t="str">
            <v/>
          </cell>
        </row>
        <row r="7810">
          <cell r="H7810" t="str">
            <v/>
          </cell>
        </row>
        <row r="7811">
          <cell r="H7811" t="str">
            <v/>
          </cell>
        </row>
        <row r="7812">
          <cell r="H7812" t="str">
            <v/>
          </cell>
        </row>
        <row r="7813">
          <cell r="H7813" t="str">
            <v/>
          </cell>
        </row>
        <row r="7814">
          <cell r="H7814" t="str">
            <v/>
          </cell>
        </row>
        <row r="7815">
          <cell r="H7815" t="str">
            <v/>
          </cell>
        </row>
        <row r="7816">
          <cell r="H7816" t="str">
            <v/>
          </cell>
        </row>
        <row r="7817">
          <cell r="H7817" t="str">
            <v/>
          </cell>
        </row>
        <row r="7818">
          <cell r="H7818" t="str">
            <v/>
          </cell>
        </row>
        <row r="7819">
          <cell r="H7819" t="str">
            <v/>
          </cell>
        </row>
        <row r="7820">
          <cell r="H7820" t="str">
            <v/>
          </cell>
        </row>
        <row r="7821">
          <cell r="H7821" t="str">
            <v/>
          </cell>
        </row>
        <row r="7822">
          <cell r="H7822" t="str">
            <v/>
          </cell>
        </row>
        <row r="7823">
          <cell r="H7823" t="str">
            <v/>
          </cell>
        </row>
        <row r="7824">
          <cell r="H7824" t="str">
            <v/>
          </cell>
        </row>
        <row r="7825">
          <cell r="H7825" t="str">
            <v/>
          </cell>
        </row>
        <row r="7826">
          <cell r="H7826" t="str">
            <v/>
          </cell>
        </row>
        <row r="7827">
          <cell r="H7827" t="str">
            <v/>
          </cell>
        </row>
        <row r="7828">
          <cell r="H7828" t="str">
            <v/>
          </cell>
        </row>
        <row r="7829">
          <cell r="H7829" t="str">
            <v/>
          </cell>
        </row>
        <row r="7830">
          <cell r="H7830" t="str">
            <v/>
          </cell>
        </row>
        <row r="7831">
          <cell r="H7831" t="str">
            <v/>
          </cell>
        </row>
        <row r="7832">
          <cell r="H7832" t="str">
            <v/>
          </cell>
        </row>
        <row r="7833">
          <cell r="H7833" t="str">
            <v/>
          </cell>
        </row>
        <row r="7834">
          <cell r="H7834" t="str">
            <v/>
          </cell>
        </row>
        <row r="7835">
          <cell r="H7835" t="str">
            <v/>
          </cell>
        </row>
        <row r="7836">
          <cell r="H7836" t="str">
            <v/>
          </cell>
        </row>
        <row r="7837">
          <cell r="H7837" t="str">
            <v/>
          </cell>
        </row>
        <row r="7838">
          <cell r="H7838" t="str">
            <v/>
          </cell>
        </row>
        <row r="7839">
          <cell r="H7839" t="str">
            <v/>
          </cell>
        </row>
        <row r="7840">
          <cell r="H7840" t="str">
            <v/>
          </cell>
        </row>
        <row r="7841">
          <cell r="H7841" t="str">
            <v/>
          </cell>
        </row>
        <row r="7842">
          <cell r="H7842" t="str">
            <v/>
          </cell>
        </row>
        <row r="7843">
          <cell r="H7843" t="str">
            <v/>
          </cell>
        </row>
        <row r="7844">
          <cell r="H7844" t="str">
            <v/>
          </cell>
        </row>
        <row r="7845">
          <cell r="H7845" t="str">
            <v/>
          </cell>
        </row>
        <row r="7846">
          <cell r="H7846" t="str">
            <v/>
          </cell>
        </row>
        <row r="7847">
          <cell r="H7847" t="str">
            <v/>
          </cell>
        </row>
        <row r="7848">
          <cell r="H7848" t="str">
            <v/>
          </cell>
        </row>
        <row r="7849">
          <cell r="H7849" t="str">
            <v/>
          </cell>
        </row>
        <row r="7850">
          <cell r="H7850" t="str">
            <v/>
          </cell>
        </row>
        <row r="7851">
          <cell r="H7851" t="str">
            <v/>
          </cell>
        </row>
        <row r="7852">
          <cell r="H7852" t="str">
            <v/>
          </cell>
        </row>
        <row r="7853">
          <cell r="H7853" t="str">
            <v/>
          </cell>
        </row>
        <row r="7854">
          <cell r="H7854" t="str">
            <v/>
          </cell>
        </row>
        <row r="7855">
          <cell r="H7855" t="str">
            <v/>
          </cell>
        </row>
        <row r="7856">
          <cell r="H7856" t="str">
            <v/>
          </cell>
        </row>
        <row r="7857">
          <cell r="H7857" t="str">
            <v/>
          </cell>
        </row>
        <row r="7858">
          <cell r="H7858" t="str">
            <v/>
          </cell>
        </row>
        <row r="7859">
          <cell r="H7859" t="str">
            <v/>
          </cell>
        </row>
        <row r="7860">
          <cell r="H7860" t="str">
            <v/>
          </cell>
        </row>
        <row r="7861">
          <cell r="H7861" t="str">
            <v/>
          </cell>
        </row>
        <row r="7862">
          <cell r="H7862" t="str">
            <v/>
          </cell>
        </row>
        <row r="7863">
          <cell r="H7863" t="str">
            <v/>
          </cell>
        </row>
        <row r="7864">
          <cell r="H7864" t="str">
            <v/>
          </cell>
        </row>
        <row r="7865">
          <cell r="H7865" t="str">
            <v/>
          </cell>
        </row>
        <row r="7866">
          <cell r="H7866" t="str">
            <v/>
          </cell>
        </row>
        <row r="7867">
          <cell r="H7867" t="str">
            <v/>
          </cell>
        </row>
        <row r="7868">
          <cell r="H7868" t="str">
            <v/>
          </cell>
        </row>
        <row r="7869">
          <cell r="H7869" t="str">
            <v/>
          </cell>
        </row>
        <row r="7870">
          <cell r="H7870" t="str">
            <v/>
          </cell>
        </row>
        <row r="7871">
          <cell r="H7871" t="str">
            <v/>
          </cell>
        </row>
        <row r="7872">
          <cell r="H7872" t="str">
            <v/>
          </cell>
        </row>
        <row r="7873">
          <cell r="H7873" t="str">
            <v/>
          </cell>
        </row>
        <row r="7874">
          <cell r="H7874" t="str">
            <v/>
          </cell>
        </row>
        <row r="7875">
          <cell r="H7875" t="str">
            <v/>
          </cell>
        </row>
        <row r="7876">
          <cell r="H7876" t="str">
            <v/>
          </cell>
        </row>
        <row r="7877">
          <cell r="H7877" t="str">
            <v/>
          </cell>
        </row>
        <row r="7878">
          <cell r="H7878" t="str">
            <v/>
          </cell>
        </row>
        <row r="7879">
          <cell r="H7879" t="str">
            <v/>
          </cell>
        </row>
        <row r="7880">
          <cell r="H7880" t="str">
            <v/>
          </cell>
        </row>
        <row r="7881">
          <cell r="H7881" t="str">
            <v/>
          </cell>
        </row>
        <row r="7882">
          <cell r="H7882" t="str">
            <v/>
          </cell>
        </row>
        <row r="7883">
          <cell r="H7883" t="str">
            <v/>
          </cell>
        </row>
        <row r="7884">
          <cell r="H7884" t="str">
            <v/>
          </cell>
        </row>
        <row r="7885">
          <cell r="H7885" t="str">
            <v/>
          </cell>
        </row>
        <row r="7886">
          <cell r="H7886" t="str">
            <v/>
          </cell>
        </row>
        <row r="7887">
          <cell r="H7887" t="str">
            <v/>
          </cell>
        </row>
        <row r="7888">
          <cell r="H7888" t="str">
            <v/>
          </cell>
        </row>
        <row r="7889">
          <cell r="H7889" t="str">
            <v/>
          </cell>
        </row>
        <row r="7890">
          <cell r="H7890" t="str">
            <v/>
          </cell>
        </row>
        <row r="7891">
          <cell r="H7891" t="str">
            <v/>
          </cell>
        </row>
        <row r="7892">
          <cell r="H7892" t="str">
            <v/>
          </cell>
        </row>
        <row r="7893">
          <cell r="H7893" t="str">
            <v/>
          </cell>
        </row>
        <row r="7894">
          <cell r="H7894" t="str">
            <v/>
          </cell>
        </row>
        <row r="7895">
          <cell r="H7895" t="str">
            <v/>
          </cell>
        </row>
        <row r="7896">
          <cell r="H7896" t="str">
            <v/>
          </cell>
        </row>
        <row r="7897">
          <cell r="H7897" t="str">
            <v/>
          </cell>
        </row>
        <row r="7898">
          <cell r="H7898" t="str">
            <v/>
          </cell>
        </row>
        <row r="7899">
          <cell r="H7899" t="str">
            <v/>
          </cell>
        </row>
        <row r="7900">
          <cell r="H7900" t="str">
            <v/>
          </cell>
        </row>
        <row r="7901">
          <cell r="H7901" t="str">
            <v/>
          </cell>
        </row>
        <row r="7902">
          <cell r="H7902" t="str">
            <v/>
          </cell>
        </row>
        <row r="7903">
          <cell r="H7903" t="str">
            <v/>
          </cell>
        </row>
        <row r="7904">
          <cell r="H7904" t="str">
            <v/>
          </cell>
        </row>
        <row r="7905">
          <cell r="H7905" t="str">
            <v/>
          </cell>
        </row>
        <row r="7906">
          <cell r="H7906" t="str">
            <v/>
          </cell>
        </row>
        <row r="7907">
          <cell r="H7907" t="str">
            <v/>
          </cell>
        </row>
        <row r="7908">
          <cell r="H7908" t="str">
            <v/>
          </cell>
        </row>
        <row r="7909">
          <cell r="H7909" t="str">
            <v/>
          </cell>
        </row>
        <row r="7910">
          <cell r="H7910" t="str">
            <v/>
          </cell>
        </row>
        <row r="7911">
          <cell r="H7911" t="str">
            <v/>
          </cell>
        </row>
        <row r="7912">
          <cell r="H7912" t="str">
            <v/>
          </cell>
        </row>
        <row r="7913">
          <cell r="H7913" t="str">
            <v/>
          </cell>
        </row>
        <row r="7914">
          <cell r="H7914" t="str">
            <v/>
          </cell>
        </row>
        <row r="7915">
          <cell r="H7915" t="str">
            <v/>
          </cell>
        </row>
        <row r="7916">
          <cell r="H7916" t="str">
            <v/>
          </cell>
        </row>
        <row r="7917">
          <cell r="H7917" t="str">
            <v/>
          </cell>
        </row>
        <row r="7918">
          <cell r="H7918" t="str">
            <v/>
          </cell>
        </row>
        <row r="7919">
          <cell r="H7919" t="str">
            <v/>
          </cell>
        </row>
        <row r="7920">
          <cell r="H7920" t="str">
            <v/>
          </cell>
        </row>
        <row r="7921">
          <cell r="H7921" t="str">
            <v/>
          </cell>
        </row>
        <row r="7922">
          <cell r="H7922" t="str">
            <v/>
          </cell>
        </row>
        <row r="7923">
          <cell r="H7923" t="str">
            <v/>
          </cell>
        </row>
        <row r="7924">
          <cell r="H7924" t="str">
            <v/>
          </cell>
        </row>
        <row r="7925">
          <cell r="H7925" t="str">
            <v/>
          </cell>
        </row>
        <row r="7926">
          <cell r="H7926" t="str">
            <v/>
          </cell>
        </row>
        <row r="7927">
          <cell r="H7927" t="str">
            <v/>
          </cell>
        </row>
        <row r="7928">
          <cell r="H7928" t="str">
            <v/>
          </cell>
        </row>
        <row r="7929">
          <cell r="H7929" t="str">
            <v/>
          </cell>
        </row>
        <row r="7930">
          <cell r="H7930" t="str">
            <v/>
          </cell>
        </row>
        <row r="7931">
          <cell r="H7931" t="str">
            <v/>
          </cell>
        </row>
        <row r="7932">
          <cell r="H7932" t="str">
            <v/>
          </cell>
        </row>
        <row r="7933">
          <cell r="H7933" t="str">
            <v/>
          </cell>
        </row>
        <row r="7934">
          <cell r="H7934" t="str">
            <v/>
          </cell>
        </row>
        <row r="7935">
          <cell r="H7935" t="str">
            <v/>
          </cell>
        </row>
        <row r="7936">
          <cell r="H7936" t="str">
            <v/>
          </cell>
        </row>
        <row r="7937">
          <cell r="H7937" t="str">
            <v/>
          </cell>
        </row>
        <row r="7938">
          <cell r="H7938" t="str">
            <v/>
          </cell>
        </row>
        <row r="7939">
          <cell r="H7939" t="str">
            <v/>
          </cell>
        </row>
        <row r="7940">
          <cell r="H7940" t="str">
            <v/>
          </cell>
        </row>
        <row r="7941">
          <cell r="H7941" t="str">
            <v/>
          </cell>
        </row>
        <row r="7942">
          <cell r="H7942" t="str">
            <v/>
          </cell>
        </row>
        <row r="7943">
          <cell r="H7943" t="str">
            <v/>
          </cell>
        </row>
        <row r="7944">
          <cell r="H7944" t="str">
            <v/>
          </cell>
        </row>
        <row r="7945">
          <cell r="H7945" t="str">
            <v/>
          </cell>
        </row>
        <row r="7946">
          <cell r="H7946" t="str">
            <v/>
          </cell>
        </row>
        <row r="7947">
          <cell r="H7947" t="str">
            <v/>
          </cell>
        </row>
        <row r="7948">
          <cell r="H7948" t="str">
            <v/>
          </cell>
        </row>
        <row r="7949">
          <cell r="H7949" t="str">
            <v/>
          </cell>
        </row>
        <row r="7950">
          <cell r="H7950" t="str">
            <v/>
          </cell>
        </row>
        <row r="7951">
          <cell r="H7951" t="str">
            <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TANAH"/>
      <sheetName val="B. PELTN MSIN "/>
      <sheetName val="B. PELTN MSIN  (2)"/>
      <sheetName val="c. GB"/>
      <sheetName val="D. JIJ"/>
      <sheetName val="E.ATL"/>
      <sheetName val="F.AL"/>
      <sheetName val="BI"/>
      <sheetName val="201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PATI"/>
      <sheetName val="WABUP"/>
      <sheetName val="DPRD"/>
      <sheetName val="SEKRETARIAT DAERAH"/>
      <sheetName val="SEKDA"/>
      <sheetName val="ASS. 1"/>
      <sheetName val="ASS. 2"/>
      <sheetName val="UMUM"/>
      <sheetName val="KEUANGAN"/>
      <sheetName val="KEPEGAWAIAN"/>
      <sheetName val="HUKUM"/>
      <sheetName val="PERTANIAN"/>
      <sheetName val="PERINDAG"/>
      <sheetName val="RT. ANGIN"/>
      <sheetName val="LASUSUA"/>
      <sheetName val="KODEOHA "/>
      <sheetName val="NGAPA"/>
      <sheetName val="PAKUE"/>
      <sheetName val="BT. PUTIH"/>
      <sheetName val="SETWAN"/>
      <sheetName val="KPUD kurang 66 jt"/>
      <sheetName val="PERTAMBANGAN"/>
      <sheetName val="PU "/>
      <sheetName val="KEHUTANAN"/>
      <sheetName val="KESEHATAN"/>
      <sheetName val="Aliran Kas"/>
      <sheetName val="LRA"/>
      <sheetName val="Silpa"/>
      <sheetName val="Rekap Pdptn"/>
      <sheetName val="Pdptn"/>
      <sheetName val="Rekap Belanja"/>
      <sheetName val="Rekap Publik"/>
      <sheetName val="Publik"/>
      <sheetName val="Rekap Aprtr"/>
      <sheetName val="Aparatur"/>
      <sheetName val="Bant &amp; Tdk Trsangka"/>
      <sheetName val="Pembiayaan"/>
      <sheetName val="DISPENDA"/>
      <sheetName val="DIKBUDP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B A utk dieksekusi"/>
      <sheetName val="KIB A OK (2)"/>
      <sheetName val="KIB A "/>
      <sheetName val="KIB A"/>
      <sheetName val="KIB B (2)"/>
      <sheetName val="KIB B ..."/>
      <sheetName val="KIB B MASTER "/>
      <sheetName val="KIB B MURNI"/>
      <sheetName val="KIB B -10 (2)"/>
      <sheetName val="KIB B -10"/>
      <sheetName val="KIB B DIBAWAH KAPITALISASI"/>
      <sheetName val="KIB C "/>
      <sheetName val="KIB C DIBAWAH KAPITALISASI"/>
      <sheetName val="KIB C PENGELOMPOKAN"/>
      <sheetName val="KIB C SETELAH KAPITALISASI"/>
      <sheetName val="TANPA JUDUL"/>
      <sheetName val="KIB C -10"/>
      <sheetName val="PERHITUNGAN"/>
      <sheetName val="Sheet1"/>
      <sheetName val="KIB D "/>
      <sheetName val="KIB D -10"/>
      <sheetName val="selisih &amp; data lelang"/>
      <sheetName val=" KKP 2017"/>
      <sheetName val="KIB B  mutasi ke bpkad"/>
      <sheetName val="KIB B  mutasi ke pertanahan"/>
      <sheetName val="MUTASI KE BID TANAH"/>
      <sheetName val="Sheet2"/>
      <sheetName val="kode barang"/>
      <sheetName val="LAMP BA REKON"/>
      <sheetName val="MASA MANFAAT (2)"/>
      <sheetName val="KKP 201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
          <cell r="B2" t="str">
            <v>1.00.00</v>
          </cell>
          <cell r="C2" t="str">
            <v>GOLONGAN TANAH</v>
          </cell>
        </row>
        <row r="3">
          <cell r="B3" t="str">
            <v>1.01.00</v>
          </cell>
          <cell r="C3" t="str">
            <v>TANAH</v>
          </cell>
        </row>
        <row r="4">
          <cell r="B4" t="str">
            <v>1.01.01</v>
          </cell>
          <cell r="C4" t="str">
            <v>PERKAMPUNGAN</v>
          </cell>
          <cell r="D4">
            <v>3</v>
          </cell>
        </row>
        <row r="5">
          <cell r="B5" t="str">
            <v>1.01.02</v>
          </cell>
          <cell r="C5" t="str">
            <v>TANAH PERTANIAN</v>
          </cell>
          <cell r="D5">
            <v>3</v>
          </cell>
        </row>
        <row r="6">
          <cell r="B6" t="str">
            <v>1.01.03</v>
          </cell>
          <cell r="C6" t="str">
            <v>TANAH PERKEBUNAN</v>
          </cell>
          <cell r="D6">
            <v>3</v>
          </cell>
        </row>
        <row r="7">
          <cell r="B7" t="str">
            <v>1.01.04</v>
          </cell>
          <cell r="C7" t="str">
            <v>KEBUN CAMPURAN</v>
          </cell>
          <cell r="D7">
            <v>3</v>
          </cell>
        </row>
        <row r="8">
          <cell r="B8" t="str">
            <v>1.01.05</v>
          </cell>
          <cell r="C8" t="str">
            <v>HUTAN</v>
          </cell>
          <cell r="D8">
            <v>3</v>
          </cell>
        </row>
        <row r="9">
          <cell r="B9" t="str">
            <v>1.01.06</v>
          </cell>
          <cell r="C9" t="str">
            <v>KOLAM IKAN</v>
          </cell>
          <cell r="D9">
            <v>3</v>
          </cell>
        </row>
        <row r="10">
          <cell r="B10" t="str">
            <v>1.01.07</v>
          </cell>
          <cell r="C10" t="str">
            <v>DANAU/RAWA</v>
          </cell>
          <cell r="D10">
            <v>3</v>
          </cell>
        </row>
        <row r="11">
          <cell r="B11" t="str">
            <v>1.01.08</v>
          </cell>
          <cell r="C11" t="str">
            <v>TANAH TANDUS/RUSAK</v>
          </cell>
          <cell r="D11">
            <v>3</v>
          </cell>
        </row>
        <row r="12">
          <cell r="B12" t="str">
            <v>1.01.09</v>
          </cell>
          <cell r="C12" t="str">
            <v>ALANG-ALANG DAN PADANG RUMPUT</v>
          </cell>
          <cell r="D12">
            <v>3</v>
          </cell>
        </row>
        <row r="13">
          <cell r="B13" t="str">
            <v>1.01.10</v>
          </cell>
          <cell r="C13" t="str">
            <v>TANAH PENGGUNA LAIN</v>
          </cell>
          <cell r="D13">
            <v>3</v>
          </cell>
        </row>
        <row r="14">
          <cell r="B14" t="str">
            <v>1.01.11</v>
          </cell>
          <cell r="C14" t="str">
            <v>TANAH UNTUK BANGUNAN GEDUNG</v>
          </cell>
          <cell r="D14">
            <v>3</v>
          </cell>
        </row>
        <row r="15">
          <cell r="B15" t="str">
            <v>1.01.12</v>
          </cell>
          <cell r="C15" t="str">
            <v>TANAH PERTAMBANGAN</v>
          </cell>
          <cell r="D15">
            <v>3</v>
          </cell>
        </row>
        <row r="16">
          <cell r="B16" t="str">
            <v>1.01.13</v>
          </cell>
          <cell r="C16" t="str">
            <v>TANAH UNTUK BANGUNAN BUKAN GEDUNG</v>
          </cell>
          <cell r="D16">
            <v>3</v>
          </cell>
        </row>
        <row r="17">
          <cell r="B17" t="str">
            <v>2.00.00</v>
          </cell>
          <cell r="C17" t="str">
            <v>GOLONGAN PERALATAN DAN MESIN</v>
          </cell>
          <cell r="D17">
            <v>1</v>
          </cell>
        </row>
        <row r="18">
          <cell r="B18" t="str">
            <v>2.02.00</v>
          </cell>
          <cell r="C18" t="str">
            <v>ALAT -ALAT BESAR</v>
          </cell>
          <cell r="D18">
            <v>2</v>
          </cell>
        </row>
        <row r="19">
          <cell r="B19" t="str">
            <v>2.02.01</v>
          </cell>
          <cell r="C19" t="str">
            <v>Alat-alat Besar Darat</v>
          </cell>
          <cell r="D19">
            <v>3</v>
          </cell>
          <cell r="E19">
            <v>10</v>
          </cell>
        </row>
        <row r="20">
          <cell r="B20" t="str">
            <v>2.02.02</v>
          </cell>
          <cell r="C20" t="str">
            <v>Alat-alat Besar Apung</v>
          </cell>
          <cell r="D20">
            <v>3</v>
          </cell>
          <cell r="E20">
            <v>8</v>
          </cell>
        </row>
        <row r="21">
          <cell r="B21" t="str">
            <v>2.02.03</v>
          </cell>
          <cell r="C21" t="str">
            <v>Alat-alat Bantu</v>
          </cell>
          <cell r="D21">
            <v>3</v>
          </cell>
          <cell r="E21">
            <v>7</v>
          </cell>
        </row>
        <row r="22">
          <cell r="B22" t="str">
            <v>2.03.00</v>
          </cell>
          <cell r="C22" t="str">
            <v>ALAT- ALAT ANGKUTAN</v>
          </cell>
          <cell r="D22">
            <v>2</v>
          </cell>
        </row>
        <row r="23">
          <cell r="B23" t="str">
            <v>2.03.01</v>
          </cell>
          <cell r="C23" t="str">
            <v>Alat Angkutan Darat Bermotor</v>
          </cell>
          <cell r="D23">
            <v>3</v>
          </cell>
          <cell r="E23">
            <v>7</v>
          </cell>
        </row>
        <row r="24">
          <cell r="B24" t="str">
            <v>2.03.02</v>
          </cell>
          <cell r="C24" t="str">
            <v>Alat Angkutan Berat tak Bermotor</v>
          </cell>
          <cell r="D24">
            <v>3</v>
          </cell>
          <cell r="E24">
            <v>2</v>
          </cell>
        </row>
        <row r="25">
          <cell r="B25" t="str">
            <v>2.03.03</v>
          </cell>
          <cell r="C25" t="str">
            <v>Alat Angkut Apung Bermotor</v>
          </cell>
          <cell r="D25">
            <v>3</v>
          </cell>
          <cell r="E25">
            <v>10</v>
          </cell>
        </row>
        <row r="26">
          <cell r="B26" t="str">
            <v>2.03.04</v>
          </cell>
          <cell r="C26" t="str">
            <v>Alat Angkut Apung Tak Bermotor</v>
          </cell>
          <cell r="D26">
            <v>3</v>
          </cell>
          <cell r="E26">
            <v>3</v>
          </cell>
        </row>
        <row r="27">
          <cell r="B27" t="str">
            <v>2.04.00</v>
          </cell>
          <cell r="C27" t="str">
            <v>ALAT BENGKEL DAN ALAT UKUR</v>
          </cell>
          <cell r="D27">
            <v>2</v>
          </cell>
          <cell r="E27">
            <v>5</v>
          </cell>
        </row>
        <row r="28">
          <cell r="B28" t="str">
            <v>2.04.01</v>
          </cell>
          <cell r="C28" t="str">
            <v>Alat Bengkel Bermesin</v>
          </cell>
          <cell r="D28">
            <v>3</v>
          </cell>
          <cell r="E28">
            <v>10</v>
          </cell>
        </row>
        <row r="29">
          <cell r="B29" t="str">
            <v>2.04.02</v>
          </cell>
          <cell r="C29" t="str">
            <v>Alat Bengkel Tak Bermesin</v>
          </cell>
          <cell r="D29">
            <v>3</v>
          </cell>
          <cell r="E29">
            <v>5</v>
          </cell>
        </row>
        <row r="30">
          <cell r="B30" t="str">
            <v>2.04.03</v>
          </cell>
          <cell r="C30" t="str">
            <v>ALAT UKUR</v>
          </cell>
          <cell r="D30">
            <v>3</v>
          </cell>
          <cell r="E30">
            <v>5</v>
          </cell>
        </row>
        <row r="31">
          <cell r="B31" t="str">
            <v>2.05.00</v>
          </cell>
          <cell r="C31" t="str">
            <v>ALAT PERTANIAN</v>
          </cell>
          <cell r="D31">
            <v>2</v>
          </cell>
        </row>
        <row r="32">
          <cell r="B32" t="str">
            <v>2.05.01</v>
          </cell>
          <cell r="C32" t="str">
            <v>ALAT PENGOLAHAN</v>
          </cell>
          <cell r="D32">
            <v>3</v>
          </cell>
          <cell r="E32">
            <v>4</v>
          </cell>
        </row>
        <row r="33">
          <cell r="B33" t="str">
            <v>2.05.02</v>
          </cell>
          <cell r="C33" t="str">
            <v>ALAT PEMELIHARAAN TANAMAN/ALAT PENYIMPANAN</v>
          </cell>
          <cell r="D33">
            <v>3</v>
          </cell>
          <cell r="E33">
            <v>4</v>
          </cell>
        </row>
        <row r="34">
          <cell r="B34" t="str">
            <v>2.06.00</v>
          </cell>
          <cell r="C34" t="str">
            <v>ALAT KANTOR DAN RUMAH TANGGA</v>
          </cell>
          <cell r="D34">
            <v>2</v>
          </cell>
        </row>
        <row r="35">
          <cell r="B35" t="str">
            <v>2.06.01</v>
          </cell>
          <cell r="C35" t="str">
            <v>ALAT KANTOR</v>
          </cell>
          <cell r="D35">
            <v>3</v>
          </cell>
          <cell r="E35">
            <v>5</v>
          </cell>
        </row>
        <row r="36">
          <cell r="B36" t="str">
            <v>2.06.02</v>
          </cell>
          <cell r="C36" t="str">
            <v>ALAT RUMAH TANGGA</v>
          </cell>
          <cell r="D36">
            <v>3</v>
          </cell>
          <cell r="E36">
            <v>5</v>
          </cell>
        </row>
        <row r="37">
          <cell r="B37" t="str">
            <v>2.06.03</v>
          </cell>
          <cell r="C37" t="str">
            <v>KOMPUTER</v>
          </cell>
          <cell r="D37">
            <v>3</v>
          </cell>
          <cell r="E37">
            <v>4</v>
          </cell>
        </row>
        <row r="38">
          <cell r="B38" t="str">
            <v>2.06.04</v>
          </cell>
          <cell r="C38" t="str">
            <v>MEJA DAN KURSI KERJA/RAPAT PEJABAT</v>
          </cell>
          <cell r="D38">
            <v>3</v>
          </cell>
          <cell r="E38">
            <v>5</v>
          </cell>
        </row>
        <row r="39">
          <cell r="B39" t="str">
            <v>2.07.00</v>
          </cell>
          <cell r="C39" t="str">
            <v>ALAT STUDIO DAN ALAT KOMUNIKASI</v>
          </cell>
          <cell r="D39">
            <v>2</v>
          </cell>
        </row>
        <row r="40">
          <cell r="B40" t="str">
            <v>2.07.01</v>
          </cell>
          <cell r="C40" t="str">
            <v>ALAT STUDIO</v>
          </cell>
          <cell r="D40">
            <v>3</v>
          </cell>
          <cell r="E40">
            <v>5</v>
          </cell>
        </row>
        <row r="41">
          <cell r="B41" t="str">
            <v>2.07.02</v>
          </cell>
          <cell r="C41" t="str">
            <v>ALAT KOMUNIKASI</v>
          </cell>
          <cell r="D41">
            <v>3</v>
          </cell>
          <cell r="E41">
            <v>5</v>
          </cell>
        </row>
        <row r="42">
          <cell r="B42" t="str">
            <v>2.07.03</v>
          </cell>
          <cell r="C42" t="str">
            <v>PERALATAN PEMANCAR</v>
          </cell>
          <cell r="D42">
            <v>3</v>
          </cell>
          <cell r="E42">
            <v>10</v>
          </cell>
        </row>
        <row r="43">
          <cell r="B43" t="str">
            <v>2.08.00</v>
          </cell>
          <cell r="C43" t="str">
            <v>ALAT-ALAT KEDOKTERAN</v>
          </cell>
          <cell r="D43">
            <v>2</v>
          </cell>
        </row>
        <row r="44">
          <cell r="B44" t="str">
            <v>2.08.01</v>
          </cell>
          <cell r="C44" t="str">
            <v>ALAT KEDOKTERAN</v>
          </cell>
          <cell r="D44">
            <v>3</v>
          </cell>
          <cell r="E44">
            <v>5</v>
          </cell>
        </row>
        <row r="45">
          <cell r="B45" t="str">
            <v>2.08.02</v>
          </cell>
          <cell r="C45" t="str">
            <v>ALAT KESEHATAN</v>
          </cell>
          <cell r="D45">
            <v>3</v>
          </cell>
          <cell r="E45">
            <v>5</v>
          </cell>
        </row>
        <row r="46">
          <cell r="B46" t="str">
            <v>2.09.00</v>
          </cell>
          <cell r="C46" t="str">
            <v>ALAT LABORATORIM</v>
          </cell>
          <cell r="D46">
            <v>2</v>
          </cell>
        </row>
        <row r="47">
          <cell r="B47" t="str">
            <v>2.09.01</v>
          </cell>
          <cell r="C47" t="str">
            <v>UNIT UNIT LABORATORIUM</v>
          </cell>
          <cell r="D47">
            <v>3</v>
          </cell>
          <cell r="E47">
            <v>8</v>
          </cell>
        </row>
        <row r="48">
          <cell r="B48" t="str">
            <v>2.09.02</v>
          </cell>
          <cell r="C48" t="str">
            <v>ALAT PERAGA / PRAKTEK SEKOLAH</v>
          </cell>
          <cell r="D48">
            <v>3</v>
          </cell>
          <cell r="E48">
            <v>10</v>
          </cell>
        </row>
        <row r="49">
          <cell r="B49" t="str">
            <v>2.09.03</v>
          </cell>
          <cell r="C49" t="str">
            <v>UNIT ALAT LABORATORIUM KIMIA NUKLIR</v>
          </cell>
          <cell r="D49">
            <v>3</v>
          </cell>
          <cell r="E49">
            <v>15</v>
          </cell>
        </row>
        <row r="50">
          <cell r="B50" t="str">
            <v>2.09.04</v>
          </cell>
          <cell r="C50" t="str">
            <v>ALAT LABORAORIUM FISIKA NUKLIR /ELEKTRONIKA</v>
          </cell>
          <cell r="D50">
            <v>3</v>
          </cell>
          <cell r="E50">
            <v>15</v>
          </cell>
        </row>
        <row r="51">
          <cell r="B51" t="str">
            <v>2.09.05</v>
          </cell>
          <cell r="C51" t="str">
            <v>ALAT PROTEKSI RADIASI / PROTEKSI LINGKUNGAN</v>
          </cell>
          <cell r="D51">
            <v>3</v>
          </cell>
          <cell r="E51">
            <v>10</v>
          </cell>
        </row>
        <row r="52">
          <cell r="B52" t="str">
            <v>2.09.06</v>
          </cell>
          <cell r="C52" t="str">
            <v>RADIATION APPLICATION AND NON DESTRUCTIVE TESTING LABORATORY (BATAM)</v>
          </cell>
          <cell r="D52">
            <v>3</v>
          </cell>
          <cell r="E52">
            <v>10</v>
          </cell>
        </row>
        <row r="53">
          <cell r="B53" t="str">
            <v>2.09.07</v>
          </cell>
          <cell r="C53" t="str">
            <v>ALAT LABORATORIUM LINGKUNGAN HIDUP</v>
          </cell>
          <cell r="D53">
            <v>3</v>
          </cell>
          <cell r="E53">
            <v>7</v>
          </cell>
        </row>
        <row r="54">
          <cell r="B54" t="str">
            <v>2.09.08</v>
          </cell>
          <cell r="C54" t="str">
            <v>PERALATAN LABORATORIUM HIDRODINAMIKA</v>
          </cell>
          <cell r="D54">
            <v>3</v>
          </cell>
          <cell r="E54">
            <v>15</v>
          </cell>
        </row>
        <row r="55">
          <cell r="B55" t="str">
            <v>2.10.00</v>
          </cell>
          <cell r="C55" t="str">
            <v>ALAT-ALAT PERSENJATAAN/KEAMANAN</v>
          </cell>
          <cell r="D55">
            <v>2</v>
          </cell>
          <cell r="E55">
            <v>5</v>
          </cell>
        </row>
        <row r="56">
          <cell r="B56" t="str">
            <v>2.10.01</v>
          </cell>
          <cell r="C56" t="str">
            <v>SENJATA API</v>
          </cell>
          <cell r="D56">
            <v>3</v>
          </cell>
          <cell r="E56">
            <v>10</v>
          </cell>
        </row>
        <row r="57">
          <cell r="B57" t="str">
            <v>2.10.02</v>
          </cell>
          <cell r="C57" t="str">
            <v>PERSENJATAAN NON SENJATA API</v>
          </cell>
          <cell r="D57">
            <v>3</v>
          </cell>
          <cell r="E57">
            <v>3</v>
          </cell>
        </row>
        <row r="58">
          <cell r="B58" t="str">
            <v>2.10.03</v>
          </cell>
          <cell r="C58" t="str">
            <v>AMUNIISI</v>
          </cell>
          <cell r="D58">
            <v>3</v>
          </cell>
        </row>
        <row r="59">
          <cell r="B59" t="str">
            <v>2.10.04</v>
          </cell>
          <cell r="C59" t="str">
            <v>SENJATA SINAR</v>
          </cell>
          <cell r="D59">
            <v>3</v>
          </cell>
        </row>
        <row r="60">
          <cell r="B60" t="str">
            <v>3.00.00</v>
          </cell>
          <cell r="C60" t="str">
            <v>GOLONGAN GEDUNG DAN BANGUNAN</v>
          </cell>
          <cell r="D60">
            <v>1</v>
          </cell>
        </row>
        <row r="61">
          <cell r="B61" t="str">
            <v>3.11.00</v>
          </cell>
          <cell r="C61" t="str">
            <v>BANGUNAN GEDUNG</v>
          </cell>
          <cell r="D61">
            <v>2</v>
          </cell>
        </row>
        <row r="62">
          <cell r="B62" t="str">
            <v>3.11.01</v>
          </cell>
          <cell r="C62" t="str">
            <v>BANGUNAN GEDUNG TEMPAT KERJA</v>
          </cell>
          <cell r="D62">
            <v>3</v>
          </cell>
          <cell r="E62">
            <v>50</v>
          </cell>
        </row>
        <row r="63">
          <cell r="B63" t="str">
            <v>3.11.02</v>
          </cell>
          <cell r="C63" t="str">
            <v>BANGUNAN GEDUNG TEMPAT TINGGAL</v>
          </cell>
          <cell r="D63">
            <v>3</v>
          </cell>
          <cell r="E63">
            <v>50</v>
          </cell>
        </row>
        <row r="64">
          <cell r="B64" t="str">
            <v>3.11.03</v>
          </cell>
          <cell r="C64" t="str">
            <v>BANGUNAN MENARA</v>
          </cell>
          <cell r="D64">
            <v>3</v>
          </cell>
          <cell r="E64">
            <v>40</v>
          </cell>
        </row>
        <row r="65">
          <cell r="B65" t="str">
            <v>3.12.00</v>
          </cell>
          <cell r="C65" t="str">
            <v>MONUMEN</v>
          </cell>
          <cell r="D65">
            <v>2</v>
          </cell>
        </row>
        <row r="66">
          <cell r="B66" t="str">
            <v>3.12.01</v>
          </cell>
          <cell r="C66" t="str">
            <v>Bangunan Bersejarah</v>
          </cell>
          <cell r="D66">
            <v>3</v>
          </cell>
          <cell r="E66">
            <v>50</v>
          </cell>
        </row>
        <row r="67">
          <cell r="B67" t="str">
            <v>3.12.02</v>
          </cell>
          <cell r="C67" t="str">
            <v>TUGU PERINGATAN</v>
          </cell>
          <cell r="D67">
            <v>3</v>
          </cell>
          <cell r="E67">
            <v>50</v>
          </cell>
        </row>
        <row r="68">
          <cell r="B68" t="str">
            <v>3.12.03</v>
          </cell>
          <cell r="C68" t="str">
            <v>CANDI</v>
          </cell>
          <cell r="D68">
            <v>3</v>
          </cell>
          <cell r="E68">
            <v>50</v>
          </cell>
        </row>
        <row r="69">
          <cell r="B69" t="str">
            <v>3.12.04</v>
          </cell>
          <cell r="C69" t="str">
            <v>MONUMEN/BANUNAN BERSEJARAH</v>
          </cell>
          <cell r="D69">
            <v>3</v>
          </cell>
          <cell r="E69">
            <v>50</v>
          </cell>
        </row>
        <row r="70">
          <cell r="B70" t="str">
            <v>3.12.06</v>
          </cell>
          <cell r="C70" t="str">
            <v>TUGU TITIK KONTROL/PASTI</v>
          </cell>
          <cell r="D70">
            <v>3</v>
          </cell>
          <cell r="E70">
            <v>50</v>
          </cell>
        </row>
        <row r="71">
          <cell r="B71" t="str">
            <v>3.12.07</v>
          </cell>
          <cell r="C71" t="str">
            <v>RAMBU-RAMBU</v>
          </cell>
          <cell r="D71">
            <v>3</v>
          </cell>
          <cell r="E71">
            <v>50</v>
          </cell>
        </row>
        <row r="72">
          <cell r="B72" t="str">
            <v>3.12.08</v>
          </cell>
          <cell r="C72" t="str">
            <v>RAMBU-RAMBU LALU LINTAS UDARA</v>
          </cell>
          <cell r="D72">
            <v>3</v>
          </cell>
          <cell r="E72">
            <v>50</v>
          </cell>
        </row>
        <row r="73">
          <cell r="B73" t="str">
            <v>4.00.00</v>
          </cell>
          <cell r="C73" t="str">
            <v>GOLONGAN JALAN, IRIGASI DAN JARINGAN</v>
          </cell>
          <cell r="D73">
            <v>1</v>
          </cell>
        </row>
        <row r="74">
          <cell r="B74" t="str">
            <v>4.13.00</v>
          </cell>
          <cell r="C74" t="str">
            <v>JALAN DAN JEMBATAN</v>
          </cell>
          <cell r="D74">
            <v>2</v>
          </cell>
        </row>
        <row r="75">
          <cell r="B75" t="str">
            <v>4.13.01</v>
          </cell>
          <cell r="C75" t="str">
            <v>JALAN</v>
          </cell>
          <cell r="D75">
            <v>3</v>
          </cell>
          <cell r="E75">
            <v>10</v>
          </cell>
        </row>
        <row r="76">
          <cell r="B76" t="str">
            <v>4.14.00</v>
          </cell>
          <cell r="C76" t="str">
            <v>BANGUNAN AIR/IRIGASI</v>
          </cell>
          <cell r="D76">
            <v>2</v>
          </cell>
        </row>
        <row r="77">
          <cell r="B77" t="str">
            <v>4.14.01</v>
          </cell>
          <cell r="C77" t="str">
            <v>Bangunan Air Irigasi</v>
          </cell>
          <cell r="D77">
            <v>3</v>
          </cell>
          <cell r="E77">
            <v>50</v>
          </cell>
        </row>
        <row r="78">
          <cell r="B78" t="str">
            <v>4.14.04</v>
          </cell>
          <cell r="C78" t="str">
            <v>BANGUNAN PENGAMAN SUNGAI DAN PENANGGULANGAN BENCANA ALAM</v>
          </cell>
          <cell r="D78">
            <v>3</v>
          </cell>
          <cell r="E78">
            <v>10</v>
          </cell>
        </row>
        <row r="79">
          <cell r="B79" t="str">
            <v>4.14.05</v>
          </cell>
          <cell r="C79" t="str">
            <v>BANGUNAN PENGEMBANGAN SUMBER AIR DAN AIR TNH</v>
          </cell>
          <cell r="D79">
            <v>3</v>
          </cell>
          <cell r="E79">
            <v>30</v>
          </cell>
        </row>
        <row r="80">
          <cell r="B80" t="str">
            <v>4.14.08</v>
          </cell>
          <cell r="C80" t="str">
            <v>BANGUNAN AIR</v>
          </cell>
          <cell r="D80">
            <v>3</v>
          </cell>
          <cell r="E80">
            <v>40</v>
          </cell>
        </row>
        <row r="81">
          <cell r="B81" t="str">
            <v>4.15.00</v>
          </cell>
          <cell r="C81" t="str">
            <v>INSTALASI</v>
          </cell>
          <cell r="D81">
            <v>2</v>
          </cell>
        </row>
        <row r="82">
          <cell r="B82" t="str">
            <v>4.15.01</v>
          </cell>
          <cell r="C82" t="str">
            <v>INSTALASI AIR MINUM/BERSIH</v>
          </cell>
          <cell r="D82">
            <v>3</v>
          </cell>
          <cell r="E82">
            <v>30</v>
          </cell>
        </row>
        <row r="83">
          <cell r="B83" t="str">
            <v>4.15.03</v>
          </cell>
          <cell r="C83" t="str">
            <v>INSTALASI PENGOLAHAN SAMPAH NON ORGANIK</v>
          </cell>
          <cell r="D83">
            <v>3</v>
          </cell>
          <cell r="E83">
            <v>10</v>
          </cell>
        </row>
        <row r="84">
          <cell r="B84" t="str">
            <v>4.15.04</v>
          </cell>
          <cell r="C84" t="str">
            <v>INSTALASI PENGOLAHAN BAHAN BANGUNAN</v>
          </cell>
          <cell r="D84">
            <v>3</v>
          </cell>
          <cell r="E84">
            <v>10</v>
          </cell>
        </row>
        <row r="85">
          <cell r="B85" t="str">
            <v>4.15.06</v>
          </cell>
          <cell r="C85" t="str">
            <v>INSTALASI GARDU LISTRIK</v>
          </cell>
          <cell r="D85">
            <v>3</v>
          </cell>
          <cell r="E85">
            <v>40</v>
          </cell>
        </row>
        <row r="86">
          <cell r="B86" t="str">
            <v>4.15.07</v>
          </cell>
          <cell r="C86" t="str">
            <v>INSTALASI PERTAHANAN</v>
          </cell>
          <cell r="D86">
            <v>3</v>
          </cell>
          <cell r="E86">
            <v>30</v>
          </cell>
        </row>
        <row r="87">
          <cell r="B87" t="str">
            <v>4.15.08</v>
          </cell>
          <cell r="C87" t="str">
            <v>INSTALASI GAS</v>
          </cell>
          <cell r="D87">
            <v>3</v>
          </cell>
          <cell r="E87">
            <v>30</v>
          </cell>
        </row>
        <row r="88">
          <cell r="B88" t="str">
            <v>4.15.09</v>
          </cell>
          <cell r="C88" t="str">
            <v>INSTALASI PENGAMAN</v>
          </cell>
          <cell r="D88">
            <v>3</v>
          </cell>
          <cell r="E88">
            <v>20</v>
          </cell>
        </row>
        <row r="89">
          <cell r="B89" t="str">
            <v>4.16.00</v>
          </cell>
          <cell r="C89" t="str">
            <v>JARINGAN</v>
          </cell>
          <cell r="D89">
            <v>2</v>
          </cell>
        </row>
        <row r="90">
          <cell r="B90" t="str">
            <v>4.16.02</v>
          </cell>
          <cell r="C90" t="str">
            <v>JARINGAN LISTRIK</v>
          </cell>
          <cell r="D90">
            <v>3</v>
          </cell>
          <cell r="E90">
            <v>40</v>
          </cell>
        </row>
        <row r="91">
          <cell r="B91" t="str">
            <v>4.16.03</v>
          </cell>
          <cell r="C91" t="str">
            <v>JARINGAN TELEPON</v>
          </cell>
          <cell r="D91">
            <v>3</v>
          </cell>
          <cell r="E91">
            <v>20</v>
          </cell>
        </row>
        <row r="92">
          <cell r="B92" t="str">
            <v>4.16.04</v>
          </cell>
          <cell r="C92" t="str">
            <v>JARINGAN GAS</v>
          </cell>
          <cell r="D92">
            <v>3</v>
          </cell>
          <cell r="E92">
            <v>30</v>
          </cell>
        </row>
        <row r="93">
          <cell r="B93" t="str">
            <v>5.00.00</v>
          </cell>
          <cell r="C93" t="str">
            <v>GOLONGAN ASSET TETAP LAINNYA</v>
          </cell>
          <cell r="D93">
            <v>1</v>
          </cell>
        </row>
        <row r="94">
          <cell r="B94" t="str">
            <v>5.17.00</v>
          </cell>
          <cell r="C94" t="str">
            <v>BUKU DAN PERPUSTAKAAN</v>
          </cell>
          <cell r="D94">
            <v>2</v>
          </cell>
        </row>
        <row r="95">
          <cell r="B95" t="str">
            <v>5.17.01</v>
          </cell>
          <cell r="C95" t="str">
            <v>BUKU</v>
          </cell>
          <cell r="D95">
            <v>3</v>
          </cell>
        </row>
        <row r="96">
          <cell r="B96" t="str">
            <v>5.17.03</v>
          </cell>
          <cell r="C96" t="str">
            <v>BARANG-BARANG PERPUSTAKAAN</v>
          </cell>
          <cell r="D96">
            <v>3</v>
          </cell>
        </row>
        <row r="97">
          <cell r="B97" t="str">
            <v>5.18.00</v>
          </cell>
          <cell r="C97" t="str">
            <v>BARANG BERCORAK KEBUDAYAAN</v>
          </cell>
          <cell r="D97">
            <v>2</v>
          </cell>
        </row>
        <row r="98">
          <cell r="B98" t="str">
            <v>5.18.01</v>
          </cell>
          <cell r="C98" t="str">
            <v>BARANG BERCORAK KEBUDAYAAN</v>
          </cell>
          <cell r="D98">
            <v>3</v>
          </cell>
        </row>
        <row r="99">
          <cell r="B99" t="str">
            <v>5.18.02</v>
          </cell>
          <cell r="C99" t="str">
            <v>ALAT OLAH RAGA LAINNYA</v>
          </cell>
          <cell r="D99">
            <v>3</v>
          </cell>
        </row>
        <row r="100">
          <cell r="B100" t="str">
            <v>5.19.00</v>
          </cell>
          <cell r="C100" t="str">
            <v>HEWAN DAN TERNAK SERTA TANAMAN</v>
          </cell>
          <cell r="D100">
            <v>2</v>
          </cell>
        </row>
        <row r="101">
          <cell r="B101" t="str">
            <v>5.19.01</v>
          </cell>
          <cell r="C101" t="str">
            <v>HEWAN</v>
          </cell>
          <cell r="D101">
            <v>3</v>
          </cell>
        </row>
        <row r="102">
          <cell r="B102" t="str">
            <v>6.00.00</v>
          </cell>
          <cell r="C102" t="str">
            <v>GOLONGAN KONSTRUKSI DLM PENGERJAAN</v>
          </cell>
          <cell r="D102">
            <v>1</v>
          </cell>
        </row>
      </sheetData>
      <sheetData sheetId="28"/>
      <sheetData sheetId="29"/>
      <sheetData sheetId="30"/>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PKP 2012"/>
      <sheetName val="KIB A DPKP"/>
      <sheetName val="KIB M DPKP"/>
      <sheetName val="kode barang"/>
      <sheetName val="MASA MANFAAT"/>
      <sheetName val="KIB A DPKP (2)"/>
      <sheetName val="KIB B DPKP"/>
      <sheetName val="KIB C DPKP"/>
      <sheetName val="KIB D DPKP"/>
      <sheetName val="KIB E DPKP"/>
      <sheetName val="KIB F DPKP"/>
      <sheetName val="KIB B&lt;300000"/>
      <sheetName val="KIB A DPKP (3)"/>
      <sheetName val="DPKP 2012 RB "/>
    </sheetNames>
    <sheetDataSet>
      <sheetData sheetId="0" refreshError="1"/>
      <sheetData sheetId="1" refreshError="1"/>
      <sheetData sheetId="2" refreshError="1"/>
      <sheetData sheetId="3" refreshError="1">
        <row r="2">
          <cell r="B2" t="str">
            <v>1.00.00</v>
          </cell>
          <cell r="C2" t="str">
            <v>GOLONGAN TANAH</v>
          </cell>
        </row>
        <row r="3">
          <cell r="B3" t="str">
            <v>1.01.00</v>
          </cell>
          <cell r="C3" t="str">
            <v>TANAH</v>
          </cell>
        </row>
        <row r="4">
          <cell r="B4" t="str">
            <v>1.01.01</v>
          </cell>
          <cell r="C4" t="str">
            <v>PERKAMPUNGAN</v>
          </cell>
          <cell r="D4">
            <v>3</v>
          </cell>
        </row>
        <row r="5">
          <cell r="B5" t="str">
            <v>1.01.02</v>
          </cell>
          <cell r="C5" t="str">
            <v>TANAH PERTANIAN</v>
          </cell>
          <cell r="D5">
            <v>3</v>
          </cell>
        </row>
        <row r="6">
          <cell r="B6" t="str">
            <v>1.01.03</v>
          </cell>
          <cell r="C6" t="str">
            <v>TANAH PERKEBUNAN</v>
          </cell>
          <cell r="D6">
            <v>3</v>
          </cell>
        </row>
        <row r="7">
          <cell r="B7" t="str">
            <v>1.01.04</v>
          </cell>
          <cell r="C7" t="str">
            <v>KEBUN CAMPURAN</v>
          </cell>
          <cell r="D7">
            <v>3</v>
          </cell>
        </row>
        <row r="8">
          <cell r="B8" t="str">
            <v>1.01.05</v>
          </cell>
          <cell r="C8" t="str">
            <v>HUTAN</v>
          </cell>
          <cell r="D8">
            <v>3</v>
          </cell>
        </row>
        <row r="9">
          <cell r="B9" t="str">
            <v>1.01.06</v>
          </cell>
          <cell r="C9" t="str">
            <v>KOLAM IKAN</v>
          </cell>
          <cell r="D9">
            <v>3</v>
          </cell>
        </row>
        <row r="10">
          <cell r="B10" t="str">
            <v>1.01.07</v>
          </cell>
          <cell r="C10" t="str">
            <v>DANAU/RAWA</v>
          </cell>
          <cell r="D10">
            <v>3</v>
          </cell>
        </row>
        <row r="11">
          <cell r="B11" t="str">
            <v>1.01.08</v>
          </cell>
          <cell r="C11" t="str">
            <v>TANAH TANDUS/RUSAK</v>
          </cell>
          <cell r="D11">
            <v>3</v>
          </cell>
        </row>
        <row r="12">
          <cell r="B12" t="str">
            <v>1.01.09</v>
          </cell>
          <cell r="C12" t="str">
            <v>ALANG-ALANG DAN PADANG RUMPUT</v>
          </cell>
          <cell r="D12">
            <v>3</v>
          </cell>
        </row>
        <row r="13">
          <cell r="B13" t="str">
            <v>1.01.10</v>
          </cell>
          <cell r="C13" t="str">
            <v>TANAH PENGGUNA LAIN</v>
          </cell>
          <cell r="D13">
            <v>3</v>
          </cell>
        </row>
        <row r="14">
          <cell r="B14" t="str">
            <v>1.01.11</v>
          </cell>
          <cell r="C14" t="str">
            <v>TANAH UNTUK BANGUNAN GEDUNG</v>
          </cell>
          <cell r="D14">
            <v>3</v>
          </cell>
        </row>
        <row r="15">
          <cell r="B15" t="str">
            <v>1.01.12</v>
          </cell>
          <cell r="C15" t="str">
            <v>TANAH PERTAMBANGAN</v>
          </cell>
          <cell r="D15">
            <v>3</v>
          </cell>
        </row>
        <row r="16">
          <cell r="B16" t="str">
            <v>1.01.13</v>
          </cell>
          <cell r="C16" t="str">
            <v>TANAH UNTUK BANGUNAN BUKAN GEDUNG</v>
          </cell>
          <cell r="D16">
            <v>3</v>
          </cell>
        </row>
        <row r="17">
          <cell r="B17" t="str">
            <v>2.00.00</v>
          </cell>
          <cell r="C17" t="str">
            <v>GOLONGAN PERALATAN DAN MESIN</v>
          </cell>
          <cell r="D17">
            <v>1</v>
          </cell>
        </row>
        <row r="18">
          <cell r="B18" t="str">
            <v>2.02.00</v>
          </cell>
          <cell r="C18" t="str">
            <v>ALAT -ALAT BESAR</v>
          </cell>
          <cell r="D18">
            <v>2</v>
          </cell>
        </row>
        <row r="19">
          <cell r="B19" t="str">
            <v>2.02.01</v>
          </cell>
          <cell r="C19" t="str">
            <v>Alat-alat Besar Darat</v>
          </cell>
          <cell r="D19">
            <v>3</v>
          </cell>
          <cell r="E19">
            <v>10</v>
          </cell>
        </row>
        <row r="20">
          <cell r="B20" t="str">
            <v>2.02.02</v>
          </cell>
          <cell r="C20" t="str">
            <v>Alat-alat Besar Apung</v>
          </cell>
          <cell r="D20">
            <v>3</v>
          </cell>
          <cell r="E20">
            <v>8</v>
          </cell>
        </row>
        <row r="21">
          <cell r="B21" t="str">
            <v>2.02.03</v>
          </cell>
          <cell r="C21" t="str">
            <v>Alat-alat Bantu</v>
          </cell>
          <cell r="D21">
            <v>3</v>
          </cell>
          <cell r="E21">
            <v>7</v>
          </cell>
        </row>
        <row r="22">
          <cell r="B22" t="str">
            <v>2.03.00</v>
          </cell>
          <cell r="C22" t="str">
            <v>ALAT- ALAT ANGKUTAN</v>
          </cell>
          <cell r="D22">
            <v>2</v>
          </cell>
        </row>
        <row r="23">
          <cell r="B23" t="str">
            <v>2.03.01</v>
          </cell>
          <cell r="C23" t="str">
            <v>Alat Angkutan Darat Bermotor</v>
          </cell>
          <cell r="D23">
            <v>3</v>
          </cell>
          <cell r="E23">
            <v>7</v>
          </cell>
        </row>
        <row r="24">
          <cell r="B24" t="str">
            <v>2.03.02</v>
          </cell>
          <cell r="C24" t="str">
            <v>Alat Angkutan Berat tak Bermotor</v>
          </cell>
          <cell r="D24">
            <v>3</v>
          </cell>
          <cell r="E24">
            <v>2</v>
          </cell>
        </row>
        <row r="25">
          <cell r="B25" t="str">
            <v>2.03.03</v>
          </cell>
          <cell r="C25" t="str">
            <v>Alat Angkut Apung Bermotor</v>
          </cell>
          <cell r="D25">
            <v>3</v>
          </cell>
          <cell r="E25">
            <v>10</v>
          </cell>
        </row>
        <row r="26">
          <cell r="B26" t="str">
            <v>2.03.04</v>
          </cell>
          <cell r="C26" t="str">
            <v>Alat Angkut Apung Tak Bermotor</v>
          </cell>
          <cell r="D26">
            <v>3</v>
          </cell>
          <cell r="E26">
            <v>3</v>
          </cell>
        </row>
        <row r="27">
          <cell r="B27" t="str">
            <v>2.04.00</v>
          </cell>
          <cell r="C27" t="str">
            <v>ALAT BENGKEL DAN ALAT UKUR</v>
          </cell>
          <cell r="D27">
            <v>2</v>
          </cell>
        </row>
        <row r="28">
          <cell r="B28" t="str">
            <v>2.04.01</v>
          </cell>
          <cell r="C28" t="str">
            <v>Alat Bengkel Bermesin</v>
          </cell>
          <cell r="D28">
            <v>3</v>
          </cell>
          <cell r="E28">
            <v>10</v>
          </cell>
        </row>
        <row r="29">
          <cell r="B29" t="str">
            <v>2.04.02</v>
          </cell>
          <cell r="C29" t="str">
            <v>Alat Bengkel Tak Bermesin</v>
          </cell>
          <cell r="D29">
            <v>3</v>
          </cell>
          <cell r="E29">
            <v>5</v>
          </cell>
        </row>
        <row r="30">
          <cell r="B30" t="str">
            <v>2.04.03</v>
          </cell>
          <cell r="C30" t="str">
            <v>Alat Ukur</v>
          </cell>
          <cell r="D30">
            <v>3</v>
          </cell>
          <cell r="E30">
            <v>5</v>
          </cell>
        </row>
        <row r="31">
          <cell r="B31" t="str">
            <v>2.05.00</v>
          </cell>
          <cell r="C31" t="str">
            <v>ALAT PERTANIAN</v>
          </cell>
          <cell r="D31">
            <v>2</v>
          </cell>
        </row>
        <row r="32">
          <cell r="B32" t="str">
            <v>2.05.01</v>
          </cell>
          <cell r="C32" t="str">
            <v>ALAT PENGOLAHAN</v>
          </cell>
          <cell r="D32">
            <v>3</v>
          </cell>
          <cell r="E32">
            <v>4</v>
          </cell>
        </row>
        <row r="33">
          <cell r="B33" t="str">
            <v>2.05.02</v>
          </cell>
          <cell r="C33" t="str">
            <v>ALAT PEMELIHARAAN TANAMAN/ALAT PENYIMPANAN</v>
          </cell>
          <cell r="D33">
            <v>3</v>
          </cell>
          <cell r="E33">
            <v>4</v>
          </cell>
        </row>
        <row r="34">
          <cell r="B34" t="str">
            <v>2.06.00</v>
          </cell>
          <cell r="C34" t="str">
            <v>ALAT KANTOR DAN RUMAH TANGGA</v>
          </cell>
          <cell r="D34">
            <v>2</v>
          </cell>
        </row>
        <row r="35">
          <cell r="B35" t="str">
            <v>2.06.01</v>
          </cell>
          <cell r="C35" t="str">
            <v>ALAT KANTOR</v>
          </cell>
          <cell r="D35">
            <v>3</v>
          </cell>
          <cell r="E35">
            <v>5</v>
          </cell>
        </row>
        <row r="36">
          <cell r="B36" t="str">
            <v>2.06.02</v>
          </cell>
          <cell r="C36" t="str">
            <v>ALAT RUMAH TANGGA</v>
          </cell>
          <cell r="D36">
            <v>3</v>
          </cell>
          <cell r="E36">
            <v>5</v>
          </cell>
        </row>
        <row r="37">
          <cell r="B37" t="str">
            <v>2.06.03</v>
          </cell>
          <cell r="C37" t="str">
            <v>KOMPUTER</v>
          </cell>
          <cell r="D37">
            <v>3</v>
          </cell>
          <cell r="E37">
            <v>4</v>
          </cell>
        </row>
        <row r="38">
          <cell r="B38" t="str">
            <v>2.06.04</v>
          </cell>
          <cell r="C38" t="str">
            <v>MEJA DAN KURSI KERJA/RAPAT PEJABAT</v>
          </cell>
          <cell r="D38">
            <v>3</v>
          </cell>
          <cell r="E38">
            <v>5</v>
          </cell>
        </row>
        <row r="39">
          <cell r="B39" t="str">
            <v>2.07.00</v>
          </cell>
          <cell r="C39" t="str">
            <v>ALAT STUDIO DAN ALAT KOMUNIKASI</v>
          </cell>
          <cell r="D39">
            <v>2</v>
          </cell>
        </row>
        <row r="40">
          <cell r="B40" t="str">
            <v>2.07.01</v>
          </cell>
          <cell r="C40" t="str">
            <v>ALAT STUDIO</v>
          </cell>
          <cell r="D40">
            <v>3</v>
          </cell>
          <cell r="E40">
            <v>5</v>
          </cell>
        </row>
        <row r="41">
          <cell r="B41" t="str">
            <v>2.07.02</v>
          </cell>
          <cell r="C41" t="str">
            <v>ALAT KOMUNIKASI</v>
          </cell>
          <cell r="D41">
            <v>3</v>
          </cell>
          <cell r="E41">
            <v>5</v>
          </cell>
        </row>
        <row r="42">
          <cell r="B42" t="str">
            <v>2.07.03</v>
          </cell>
          <cell r="C42" t="str">
            <v>PERALATAN PEMANCAR</v>
          </cell>
          <cell r="D42">
            <v>3</v>
          </cell>
          <cell r="E42">
            <v>10</v>
          </cell>
        </row>
        <row r="43">
          <cell r="B43" t="str">
            <v>2.08.00</v>
          </cell>
          <cell r="C43" t="str">
            <v>ALAT-ALAT KEDOKTERAN</v>
          </cell>
          <cell r="D43">
            <v>2</v>
          </cell>
        </row>
        <row r="44">
          <cell r="B44" t="str">
            <v>2.08.01</v>
          </cell>
          <cell r="C44" t="str">
            <v>ALAT KEDOKTERAN</v>
          </cell>
          <cell r="D44">
            <v>3</v>
          </cell>
          <cell r="E44">
            <v>5</v>
          </cell>
        </row>
        <row r="45">
          <cell r="B45" t="str">
            <v>2.08.02</v>
          </cell>
          <cell r="C45" t="str">
            <v>ALAT KESEHATAN</v>
          </cell>
          <cell r="D45">
            <v>3</v>
          </cell>
          <cell r="E45">
            <v>5</v>
          </cell>
        </row>
        <row r="46">
          <cell r="B46" t="str">
            <v>2.09.00</v>
          </cell>
          <cell r="C46" t="str">
            <v>ALAT LABORATORIM</v>
          </cell>
          <cell r="D46">
            <v>2</v>
          </cell>
        </row>
        <row r="47">
          <cell r="B47" t="str">
            <v>2.09.01</v>
          </cell>
          <cell r="C47" t="str">
            <v>UNIT UNIT LABORATORIUM</v>
          </cell>
          <cell r="D47">
            <v>3</v>
          </cell>
          <cell r="E47">
            <v>8</v>
          </cell>
        </row>
        <row r="48">
          <cell r="B48" t="str">
            <v>2.09.02</v>
          </cell>
          <cell r="C48" t="str">
            <v>ALAT PERAGA / PRAKTEK SEKOLAH</v>
          </cell>
          <cell r="D48">
            <v>3</v>
          </cell>
          <cell r="E48">
            <v>10</v>
          </cell>
        </row>
        <row r="49">
          <cell r="B49" t="str">
            <v>2.09.03</v>
          </cell>
          <cell r="C49" t="str">
            <v>UNIT ALAT LABORATORIUM KIMIA NUKLIR</v>
          </cell>
          <cell r="D49">
            <v>3</v>
          </cell>
          <cell r="E49">
            <v>15</v>
          </cell>
        </row>
        <row r="50">
          <cell r="B50" t="str">
            <v>2.09.04</v>
          </cell>
          <cell r="C50" t="str">
            <v>ALAT LABORAORIUM FISIKA NUKLIR /ELEKTRONIKA</v>
          </cell>
          <cell r="D50">
            <v>3</v>
          </cell>
          <cell r="E50">
            <v>15</v>
          </cell>
        </row>
        <row r="51">
          <cell r="B51" t="str">
            <v>2.09.05</v>
          </cell>
          <cell r="C51" t="str">
            <v>ALAT PROTEKSI RADIASI / PROTEKSI LINGKUNGAN</v>
          </cell>
          <cell r="D51">
            <v>3</v>
          </cell>
          <cell r="E51">
            <v>10</v>
          </cell>
        </row>
        <row r="52">
          <cell r="B52" t="str">
            <v>2.09.06</v>
          </cell>
          <cell r="C52" t="str">
            <v>RADIATION APPLICATION AND NON DESTRUCTIVE TESTING LABORATORY (BATAM)</v>
          </cell>
          <cell r="D52">
            <v>3</v>
          </cell>
          <cell r="E52">
            <v>10</v>
          </cell>
        </row>
        <row r="53">
          <cell r="B53" t="str">
            <v>2.09.07</v>
          </cell>
          <cell r="C53" t="str">
            <v>ALAT LABORATORIUM LINGKUNGAN HIDUP</v>
          </cell>
          <cell r="D53">
            <v>3</v>
          </cell>
          <cell r="E53">
            <v>7</v>
          </cell>
        </row>
        <row r="54">
          <cell r="B54" t="str">
            <v>2.09.08</v>
          </cell>
          <cell r="C54" t="str">
            <v>PERALATAN LABORATORIUM HIDRODINAMIKA</v>
          </cell>
          <cell r="D54">
            <v>3</v>
          </cell>
          <cell r="E54">
            <v>15</v>
          </cell>
        </row>
        <row r="55">
          <cell r="B55" t="str">
            <v>2.10.00</v>
          </cell>
          <cell r="C55" t="str">
            <v>ALAT-ALAT PERSENJATAAN/KEAMANAN</v>
          </cell>
          <cell r="D55">
            <v>2</v>
          </cell>
        </row>
        <row r="56">
          <cell r="B56" t="str">
            <v>2.10.01</v>
          </cell>
          <cell r="C56" t="str">
            <v>SENJATA API</v>
          </cell>
          <cell r="D56">
            <v>3</v>
          </cell>
          <cell r="E56">
            <v>10</v>
          </cell>
        </row>
        <row r="57">
          <cell r="B57" t="str">
            <v>2.10.02</v>
          </cell>
          <cell r="C57" t="str">
            <v>PERSENJATAAN NON SENJATA API</v>
          </cell>
          <cell r="D57">
            <v>3</v>
          </cell>
          <cell r="E57">
            <v>3</v>
          </cell>
        </row>
        <row r="58">
          <cell r="B58" t="str">
            <v>2.10.03</v>
          </cell>
          <cell r="C58" t="str">
            <v>AMUNIISI</v>
          </cell>
          <cell r="D58">
            <v>3</v>
          </cell>
          <cell r="E58">
            <v>5</v>
          </cell>
        </row>
        <row r="59">
          <cell r="B59" t="str">
            <v>2.10.04</v>
          </cell>
          <cell r="C59" t="str">
            <v>SENJATA SINAR</v>
          </cell>
          <cell r="D59">
            <v>3</v>
          </cell>
        </row>
        <row r="60">
          <cell r="B60" t="str">
            <v>3.00.00</v>
          </cell>
          <cell r="C60" t="str">
            <v>GOLONGAN GEDUNG DAN BANGUNAN</v>
          </cell>
          <cell r="D60">
            <v>1</v>
          </cell>
        </row>
        <row r="61">
          <cell r="B61" t="str">
            <v>3.11.00</v>
          </cell>
          <cell r="C61" t="str">
            <v>BANGUNAN GEDUNG</v>
          </cell>
          <cell r="D61">
            <v>2</v>
          </cell>
        </row>
        <row r="62">
          <cell r="B62" t="str">
            <v>3.11.01</v>
          </cell>
          <cell r="C62" t="str">
            <v>BANGUNAN GEDUNG TEMPAT KERJA</v>
          </cell>
          <cell r="D62">
            <v>3</v>
          </cell>
          <cell r="E62">
            <v>50</v>
          </cell>
        </row>
        <row r="63">
          <cell r="B63" t="str">
            <v>3.11.02</v>
          </cell>
          <cell r="C63" t="str">
            <v>BANGUNAN GEDUNG TEMPAT TINGGAL</v>
          </cell>
          <cell r="D63">
            <v>3</v>
          </cell>
          <cell r="E63">
            <v>50</v>
          </cell>
        </row>
        <row r="64">
          <cell r="B64" t="str">
            <v>3.11.03</v>
          </cell>
          <cell r="C64" t="str">
            <v>BANGUNAN MENARA</v>
          </cell>
          <cell r="D64">
            <v>3</v>
          </cell>
          <cell r="E64">
            <v>40</v>
          </cell>
        </row>
        <row r="65">
          <cell r="B65" t="str">
            <v>3.12.00</v>
          </cell>
          <cell r="C65" t="str">
            <v>MONUMEN</v>
          </cell>
          <cell r="D65">
            <v>2</v>
          </cell>
        </row>
        <row r="66">
          <cell r="B66" t="str">
            <v>3.12.01</v>
          </cell>
          <cell r="C66" t="str">
            <v>Bangunan Bersejarah</v>
          </cell>
          <cell r="D66">
            <v>3</v>
          </cell>
          <cell r="E66">
            <v>50</v>
          </cell>
        </row>
        <row r="67">
          <cell r="B67" t="str">
            <v>3.12.02</v>
          </cell>
          <cell r="C67" t="str">
            <v>TUGU PERINGATAN</v>
          </cell>
          <cell r="D67">
            <v>3</v>
          </cell>
          <cell r="E67">
            <v>50</v>
          </cell>
        </row>
        <row r="68">
          <cell r="B68" t="str">
            <v>3.12.03</v>
          </cell>
          <cell r="C68" t="str">
            <v>CANDI</v>
          </cell>
          <cell r="D68">
            <v>3</v>
          </cell>
          <cell r="E68">
            <v>50</v>
          </cell>
        </row>
        <row r="69">
          <cell r="B69" t="str">
            <v>3.12.04</v>
          </cell>
          <cell r="C69" t="str">
            <v>MONUMEN/BANUNAN BERSEJARAH</v>
          </cell>
          <cell r="D69">
            <v>3</v>
          </cell>
          <cell r="E69">
            <v>50</v>
          </cell>
        </row>
        <row r="70">
          <cell r="B70" t="str">
            <v>3.12.07</v>
          </cell>
          <cell r="C70" t="str">
            <v>RAMBU-RAMBU</v>
          </cell>
          <cell r="D70">
            <v>3</v>
          </cell>
          <cell r="E70">
            <v>50</v>
          </cell>
        </row>
        <row r="71">
          <cell r="B71" t="str">
            <v>3.12.08</v>
          </cell>
          <cell r="C71" t="str">
            <v>RAMBU-RAMBU LALU LINTAS UDARA</v>
          </cell>
          <cell r="D71">
            <v>3</v>
          </cell>
          <cell r="E71">
            <v>50</v>
          </cell>
        </row>
        <row r="72">
          <cell r="B72" t="str">
            <v>4.00.00</v>
          </cell>
          <cell r="C72" t="str">
            <v>GOLONGAN JALAN, IRIGASI DAN JARINGAN</v>
          </cell>
          <cell r="D72">
            <v>1</v>
          </cell>
        </row>
        <row r="73">
          <cell r="B73" t="str">
            <v>4.13.00</v>
          </cell>
          <cell r="C73" t="str">
            <v>JALAN DAN JEMBATAN</v>
          </cell>
          <cell r="D73">
            <v>2</v>
          </cell>
        </row>
        <row r="74">
          <cell r="B74" t="str">
            <v>4.13.01</v>
          </cell>
          <cell r="C74" t="str">
            <v>JALAN</v>
          </cell>
          <cell r="D74">
            <v>3</v>
          </cell>
          <cell r="E74">
            <v>10</v>
          </cell>
        </row>
        <row r="75">
          <cell r="B75" t="str">
            <v>4.14.00</v>
          </cell>
          <cell r="C75" t="str">
            <v>BANGUNAN AIR/IRIGASI</v>
          </cell>
          <cell r="D75">
            <v>2</v>
          </cell>
        </row>
        <row r="76">
          <cell r="B76" t="str">
            <v>4.13.02</v>
          </cell>
          <cell r="C76" t="str">
            <v>JEMBATAN</v>
          </cell>
          <cell r="D76">
            <v>3</v>
          </cell>
          <cell r="E76">
            <v>50</v>
          </cell>
        </row>
        <row r="77">
          <cell r="B77" t="str">
            <v>4.14.01</v>
          </cell>
          <cell r="C77" t="str">
            <v>Bangunan Air Irigasi</v>
          </cell>
          <cell r="D77">
            <v>3</v>
          </cell>
          <cell r="E77">
            <v>50</v>
          </cell>
        </row>
        <row r="78">
          <cell r="B78" t="str">
            <v>4.14.04</v>
          </cell>
          <cell r="C78" t="str">
            <v>BANGUNAN PENGAMAN SUNGAI DAN PENANGGULANGAN BENCANA ALAM</v>
          </cell>
          <cell r="D78">
            <v>3</v>
          </cell>
          <cell r="E78">
            <v>10</v>
          </cell>
        </row>
        <row r="79">
          <cell r="B79" t="str">
            <v>4.14.05</v>
          </cell>
          <cell r="C79" t="str">
            <v>BANGUNAN PENGEMBANGAN SUMBER AIR DAN AIR TNH</v>
          </cell>
          <cell r="D79">
            <v>3</v>
          </cell>
          <cell r="E79">
            <v>30</v>
          </cell>
        </row>
        <row r="80">
          <cell r="B80" t="str">
            <v>4.14.08</v>
          </cell>
          <cell r="C80" t="str">
            <v>BANGUNAN AIR</v>
          </cell>
          <cell r="D80">
            <v>3</v>
          </cell>
          <cell r="E80">
            <v>40</v>
          </cell>
        </row>
        <row r="81">
          <cell r="B81" t="str">
            <v>4.15.00</v>
          </cell>
          <cell r="C81" t="str">
            <v>INSTALASI</v>
          </cell>
          <cell r="D81">
            <v>2</v>
          </cell>
        </row>
        <row r="82">
          <cell r="B82" t="str">
            <v>4.15.01</v>
          </cell>
          <cell r="C82" t="str">
            <v>INSTALASI AIR MINUM/BERSIH</v>
          </cell>
          <cell r="D82">
            <v>3</v>
          </cell>
          <cell r="E82">
            <v>30</v>
          </cell>
        </row>
        <row r="83">
          <cell r="B83" t="str">
            <v>4.15.03</v>
          </cell>
          <cell r="C83" t="str">
            <v>INSTALASI PENGOLAHAN SAMPAH NON ORGANIK</v>
          </cell>
          <cell r="D83">
            <v>3</v>
          </cell>
          <cell r="E83">
            <v>10</v>
          </cell>
        </row>
        <row r="84">
          <cell r="B84" t="str">
            <v>4.15.04</v>
          </cell>
          <cell r="C84" t="str">
            <v>INSTALASI PENGOLAHAN BAHAN BANGUNAN</v>
          </cell>
          <cell r="D84">
            <v>3</v>
          </cell>
          <cell r="E84">
            <v>10</v>
          </cell>
        </row>
        <row r="85">
          <cell r="B85" t="str">
            <v>4.15.06</v>
          </cell>
          <cell r="C85" t="str">
            <v>INSTALASI GARDU LISTRIK</v>
          </cell>
          <cell r="D85">
            <v>3</v>
          </cell>
          <cell r="E85">
            <v>40</v>
          </cell>
        </row>
        <row r="86">
          <cell r="B86" t="str">
            <v>4.15.07</v>
          </cell>
          <cell r="C86" t="str">
            <v>INSTALASI PERTAHANAN</v>
          </cell>
          <cell r="D86">
            <v>3</v>
          </cell>
          <cell r="E86">
            <v>30</v>
          </cell>
        </row>
        <row r="87">
          <cell r="B87" t="str">
            <v>4.15.08</v>
          </cell>
          <cell r="C87" t="str">
            <v>INSTALASI GAS</v>
          </cell>
          <cell r="D87">
            <v>3</v>
          </cell>
          <cell r="E87">
            <v>30</v>
          </cell>
        </row>
        <row r="88">
          <cell r="B88" t="str">
            <v>4.15.09</v>
          </cell>
          <cell r="C88" t="str">
            <v>INSTALASI PENGAMAN</v>
          </cell>
          <cell r="D88">
            <v>3</v>
          </cell>
          <cell r="E88">
            <v>20</v>
          </cell>
        </row>
        <row r="89">
          <cell r="B89" t="str">
            <v>4.16.00</v>
          </cell>
          <cell r="C89" t="str">
            <v>JARINGAN</v>
          </cell>
          <cell r="D89">
            <v>2</v>
          </cell>
        </row>
        <row r="90">
          <cell r="B90" t="str">
            <v>4.16.01</v>
          </cell>
          <cell r="C90" t="str">
            <v>Jaringan Air Minum</v>
          </cell>
          <cell r="D90">
            <v>3</v>
          </cell>
          <cell r="E90">
            <v>30</v>
          </cell>
        </row>
        <row r="91">
          <cell r="B91" t="str">
            <v>4.16.02</v>
          </cell>
          <cell r="C91" t="str">
            <v>JARINGAN LISTRIK</v>
          </cell>
          <cell r="D91">
            <v>3</v>
          </cell>
          <cell r="E91">
            <v>40</v>
          </cell>
        </row>
        <row r="92">
          <cell r="B92" t="str">
            <v>4.16.03</v>
          </cell>
          <cell r="C92" t="str">
            <v>JARINGAN TELEPON</v>
          </cell>
          <cell r="D92">
            <v>3</v>
          </cell>
          <cell r="E92">
            <v>20</v>
          </cell>
        </row>
        <row r="93">
          <cell r="B93" t="str">
            <v>4.16.04</v>
          </cell>
          <cell r="C93" t="str">
            <v>JARINGAN GAS</v>
          </cell>
          <cell r="D93">
            <v>3</v>
          </cell>
          <cell r="E93">
            <v>30</v>
          </cell>
        </row>
        <row r="94">
          <cell r="B94" t="str">
            <v>5.00.00</v>
          </cell>
          <cell r="C94" t="str">
            <v>GOLONGAN ASSET TETAP LAINNYA</v>
          </cell>
          <cell r="D94">
            <v>1</v>
          </cell>
        </row>
        <row r="95">
          <cell r="B95" t="str">
            <v>5.17.00</v>
          </cell>
          <cell r="C95" t="str">
            <v>BUKU DAN PERPUSTAKAAN</v>
          </cell>
          <cell r="D95">
            <v>2</v>
          </cell>
        </row>
        <row r="96">
          <cell r="B96" t="str">
            <v>5.17.01</v>
          </cell>
          <cell r="C96" t="str">
            <v>BUKU</v>
          </cell>
          <cell r="D96">
            <v>3</v>
          </cell>
        </row>
        <row r="97">
          <cell r="B97" t="str">
            <v>5.17.03</v>
          </cell>
          <cell r="C97" t="str">
            <v>BARANG-BARANG PERPUSTAKAAN</v>
          </cell>
          <cell r="D97">
            <v>3</v>
          </cell>
        </row>
        <row r="98">
          <cell r="B98" t="str">
            <v>5.18.00</v>
          </cell>
          <cell r="C98" t="str">
            <v>BARANG BERCORAK KEBUDAYAAN</v>
          </cell>
          <cell r="D98">
            <v>2</v>
          </cell>
        </row>
        <row r="99">
          <cell r="B99" t="str">
            <v>5.18.01</v>
          </cell>
          <cell r="C99" t="str">
            <v>BARANG BERCORAK KEBUDAYAAN</v>
          </cell>
          <cell r="D99">
            <v>3</v>
          </cell>
        </row>
        <row r="100">
          <cell r="B100" t="str">
            <v>5.18.02</v>
          </cell>
          <cell r="C100" t="str">
            <v>ALAT OLAH RAGA LAINNYA</v>
          </cell>
          <cell r="D100">
            <v>3</v>
          </cell>
        </row>
        <row r="101">
          <cell r="B101" t="str">
            <v>5.19.00</v>
          </cell>
          <cell r="C101" t="str">
            <v>HEWAN DAN TERNAK SERTA TANAMAN</v>
          </cell>
          <cell r="D101">
            <v>2</v>
          </cell>
        </row>
        <row r="102">
          <cell r="B102" t="str">
            <v>5.19.01</v>
          </cell>
          <cell r="C102" t="str">
            <v>HEWAN</v>
          </cell>
          <cell r="D102">
            <v>3</v>
          </cell>
        </row>
        <row r="103">
          <cell r="B103" t="str">
            <v>6.00.00</v>
          </cell>
          <cell r="C103" t="str">
            <v>GOLONGAN KONSTRUKSI DLM PENGERJAAN</v>
          </cell>
          <cell r="D103">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UANG A"/>
      <sheetName val="RUANG B"/>
      <sheetName val="UMUM"/>
      <sheetName val="SEKBAN"/>
      <sheetName val="KABAN"/>
      <sheetName val="PROGRAM"/>
      <sheetName val="KEUANGAN"/>
      <sheetName val="DIKLAT"/>
      <sheetName val="PEMBINAAN"/>
      <sheetName val="PERENCANAAN"/>
      <sheetName val="MUTASI"/>
      <sheetName val="MAKAN"/>
      <sheetName val="GUDANG"/>
      <sheetName val="MUSHAL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L (2)"/>
      <sheetName val="A.TANAH  PENGGABUNGAN 2015"/>
      <sheetName val="A.TANAH  PERUBAHAN  (2)"/>
      <sheetName val="A.TANAH"/>
      <sheetName val="B. PELTN BPKB  PERUBAHAN ( 2 )"/>
      <sheetName val="B. PELTN MSIN  PENGGABUNGAN2015"/>
      <sheetName val="B. PELTN MSIN  PERUBAHAN (2)"/>
      <sheetName val="B. PELTN MSIN "/>
      <sheetName val="C.GEDUNG  pengabungan 2015"/>
      <sheetName val="C.GEDUNG perubahan (2)"/>
      <sheetName val="C.GEDUNG"/>
      <sheetName val="D.JIJ PENGABUNGAN 2015"/>
      <sheetName val="D.JIJ"/>
      <sheetName val="E.ATL PENGABUNGAN 2015"/>
      <sheetName val="E.ATL"/>
      <sheetName val="F.AL"/>
      <sheetName val="BI"/>
      <sheetName val="2011"/>
      <sheetName val="JLH REKAP  (2) 2015"/>
      <sheetName val="JLH REKAP"/>
      <sheetName val="REKAP KIB"/>
      <sheetName val="Sheet1"/>
      <sheetName val="B. PELTN MSIN  PENGGABUNGAN2014"/>
      <sheetName val="ASET YANG RUSAK"/>
    </sheetNames>
    <sheetDataSet>
      <sheetData sheetId="0" refreshError="1"/>
      <sheetData sheetId="1">
        <row r="35">
          <cell r="P35">
            <v>5470552.0423859162</v>
          </cell>
        </row>
      </sheetData>
      <sheetData sheetId="2"/>
      <sheetData sheetId="3"/>
      <sheetData sheetId="4"/>
      <sheetData sheetId="5">
        <row r="12">
          <cell r="P12">
            <v>342331999.99999994</v>
          </cell>
        </row>
      </sheetData>
      <sheetData sheetId="6"/>
      <sheetData sheetId="7">
        <row r="19">
          <cell r="U19">
            <v>3993077.9968591868</v>
          </cell>
        </row>
      </sheetData>
      <sheetData sheetId="8">
        <row r="19">
          <cell r="U19">
            <v>3993077.9968591868</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ow r="14">
          <cell r="Z14">
            <v>1083637147.6107485</v>
          </cell>
        </row>
      </sheetData>
      <sheetData sheetId="22"/>
      <sheetData sheetId="2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KP"/>
      <sheetName val="KODE"/>
      <sheetName val="Sheet1"/>
    </sheetNames>
    <sheetDataSet>
      <sheetData sheetId="0"/>
      <sheetData sheetId="1">
        <row r="2">
          <cell r="C2" t="str">
            <v>Tanah</v>
          </cell>
        </row>
        <row r="3">
          <cell r="C3" t="str">
            <v>Alat - Alat Kantor dan Rumah Tangga</v>
          </cell>
        </row>
        <row r="4">
          <cell r="C4" t="str">
            <v>Alat - Alat Angkutan</v>
          </cell>
        </row>
        <row r="5">
          <cell r="C5" t="str">
            <v>Peralatan dan Mesin</v>
          </cell>
        </row>
        <row r="6">
          <cell r="C6" t="str">
            <v>Gedung dan Bangunan</v>
          </cell>
        </row>
        <row r="7">
          <cell r="C7" t="str">
            <v>Jalan, Irigasi dan Jaringan</v>
          </cell>
        </row>
        <row r="8">
          <cell r="C8" t="str">
            <v>Aset Tetap Lainnya</v>
          </cell>
        </row>
        <row r="9">
          <cell r="C9" t="str">
            <v>Konstruksi Dalam Pengerjaaan</v>
          </cell>
        </row>
      </sheetData>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KBUDPAR"/>
    </sheetNames>
    <sheetDataSet>
      <sheetData sheetId="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B C"/>
      <sheetName val="Sheet2"/>
      <sheetName val="KIB D"/>
      <sheetName val="Sheet3"/>
      <sheetName val="Sheet1"/>
      <sheetName val="Sheet4"/>
    </sheetNames>
    <sheetDataSet>
      <sheetData sheetId="0"/>
      <sheetData sheetId="1"/>
      <sheetData sheetId="2"/>
      <sheetData sheetId="3"/>
      <sheetData sheetId="4"/>
      <sheetData sheetId="5">
        <row r="4">
          <cell r="D4">
            <v>9520000000</v>
          </cell>
          <cell r="E4">
            <v>2001</v>
          </cell>
        </row>
        <row r="5">
          <cell r="D5">
            <v>9504000000</v>
          </cell>
          <cell r="E5">
            <v>2001</v>
          </cell>
        </row>
        <row r="6">
          <cell r="D6">
            <v>9883854526</v>
          </cell>
          <cell r="E6">
            <v>2001</v>
          </cell>
        </row>
        <row r="7">
          <cell r="D7">
            <v>1008000000</v>
          </cell>
          <cell r="E7">
            <v>2001</v>
          </cell>
        </row>
        <row r="8">
          <cell r="D8">
            <v>5145000000</v>
          </cell>
          <cell r="E8">
            <v>2001</v>
          </cell>
        </row>
        <row r="9">
          <cell r="D9">
            <v>16253400000</v>
          </cell>
          <cell r="E9">
            <v>2001</v>
          </cell>
        </row>
        <row r="10">
          <cell r="D10">
            <v>378000000</v>
          </cell>
          <cell r="E10">
            <v>2001</v>
          </cell>
        </row>
        <row r="11">
          <cell r="D11">
            <v>2275000000</v>
          </cell>
          <cell r="E11">
            <v>2001</v>
          </cell>
        </row>
        <row r="12">
          <cell r="D12">
            <v>3584000000</v>
          </cell>
          <cell r="E12">
            <v>2001</v>
          </cell>
        </row>
        <row r="13">
          <cell r="D13">
            <v>2520000000</v>
          </cell>
          <cell r="E13">
            <v>2001</v>
          </cell>
        </row>
        <row r="14">
          <cell r="D14">
            <v>1680000000</v>
          </cell>
          <cell r="E14">
            <v>2001</v>
          </cell>
        </row>
        <row r="15">
          <cell r="D15">
            <v>1456000000</v>
          </cell>
          <cell r="E15">
            <v>2001</v>
          </cell>
        </row>
        <row r="16">
          <cell r="D16">
            <v>1050000000</v>
          </cell>
          <cell r="E16">
            <v>2001</v>
          </cell>
        </row>
        <row r="17">
          <cell r="D17">
            <v>1575000000</v>
          </cell>
          <cell r="E17">
            <v>2001</v>
          </cell>
        </row>
        <row r="18">
          <cell r="D18">
            <v>2940000000</v>
          </cell>
          <cell r="E18">
            <v>2001</v>
          </cell>
        </row>
        <row r="19">
          <cell r="D19">
            <v>190125000</v>
          </cell>
          <cell r="E19">
            <v>2001</v>
          </cell>
        </row>
        <row r="20">
          <cell r="D20">
            <v>292500000</v>
          </cell>
          <cell r="E20">
            <v>2001</v>
          </cell>
        </row>
        <row r="21">
          <cell r="D21">
            <v>1568000000</v>
          </cell>
          <cell r="E21">
            <v>2001</v>
          </cell>
        </row>
        <row r="22">
          <cell r="D22">
            <v>1792000000</v>
          </cell>
          <cell r="E22">
            <v>2001</v>
          </cell>
        </row>
        <row r="23">
          <cell r="D23">
            <v>15680000000</v>
          </cell>
          <cell r="E23">
            <v>2001</v>
          </cell>
        </row>
        <row r="24">
          <cell r="D24">
            <v>2362500000</v>
          </cell>
          <cell r="E24">
            <v>2001</v>
          </cell>
        </row>
        <row r="25">
          <cell r="D25">
            <v>470400000</v>
          </cell>
          <cell r="E25">
            <v>2001</v>
          </cell>
        </row>
        <row r="26">
          <cell r="D26">
            <v>22932000000</v>
          </cell>
          <cell r="E26">
            <v>2001</v>
          </cell>
        </row>
        <row r="27">
          <cell r="D27">
            <v>14883166858.823</v>
          </cell>
          <cell r="E27">
            <v>2001</v>
          </cell>
        </row>
        <row r="28">
          <cell r="D28">
            <v>7982951762.6100006</v>
          </cell>
          <cell r="E28">
            <v>2001</v>
          </cell>
        </row>
        <row r="29">
          <cell r="D29">
            <v>9141204662</v>
          </cell>
          <cell r="E29">
            <v>2001</v>
          </cell>
        </row>
        <row r="30">
          <cell r="D30">
            <v>4900000000</v>
          </cell>
          <cell r="E30">
            <v>2001</v>
          </cell>
        </row>
        <row r="31">
          <cell r="D31">
            <v>4410000000</v>
          </cell>
          <cell r="E31">
            <v>2001</v>
          </cell>
        </row>
        <row r="32">
          <cell r="D32">
            <v>1056000000</v>
          </cell>
          <cell r="E32">
            <v>2001</v>
          </cell>
        </row>
        <row r="33">
          <cell r="D33">
            <v>4029052001.6099997</v>
          </cell>
          <cell r="E33">
            <v>2001</v>
          </cell>
        </row>
        <row r="34">
          <cell r="D34">
            <v>3741417795</v>
          </cell>
          <cell r="E34">
            <v>2001</v>
          </cell>
        </row>
        <row r="35">
          <cell r="D35">
            <v>525000000</v>
          </cell>
          <cell r="E35">
            <v>2001</v>
          </cell>
        </row>
        <row r="36">
          <cell r="D36">
            <v>173880000</v>
          </cell>
          <cell r="E36">
            <v>2001</v>
          </cell>
        </row>
        <row r="37">
          <cell r="D37">
            <v>5670000000</v>
          </cell>
          <cell r="E37">
            <v>2001</v>
          </cell>
        </row>
        <row r="38">
          <cell r="D38">
            <v>614250000</v>
          </cell>
          <cell r="E38">
            <v>2001</v>
          </cell>
        </row>
        <row r="39">
          <cell r="D39">
            <v>1375920000</v>
          </cell>
          <cell r="E39">
            <v>2001</v>
          </cell>
        </row>
        <row r="40">
          <cell r="D40">
            <v>262500000</v>
          </cell>
          <cell r="E40">
            <v>2001</v>
          </cell>
        </row>
        <row r="41">
          <cell r="D41">
            <v>756000000</v>
          </cell>
          <cell r="E41">
            <v>2001</v>
          </cell>
        </row>
        <row r="42">
          <cell r="D42">
            <v>630000000</v>
          </cell>
          <cell r="E42">
            <v>2001</v>
          </cell>
        </row>
        <row r="43">
          <cell r="D43">
            <v>2252250000</v>
          </cell>
          <cell r="E43">
            <v>2001</v>
          </cell>
        </row>
        <row r="44">
          <cell r="D44">
            <v>90000000</v>
          </cell>
          <cell r="E44">
            <v>2001</v>
          </cell>
        </row>
        <row r="45">
          <cell r="D45">
            <v>108000000</v>
          </cell>
          <cell r="E45">
            <v>2001</v>
          </cell>
        </row>
        <row r="46">
          <cell r="D46">
            <v>4725000000</v>
          </cell>
          <cell r="E46">
            <v>2001</v>
          </cell>
        </row>
        <row r="47">
          <cell r="D47">
            <v>216000000</v>
          </cell>
          <cell r="E47">
            <v>2001</v>
          </cell>
        </row>
        <row r="48">
          <cell r="D48">
            <v>168750000</v>
          </cell>
          <cell r="E48">
            <v>2001</v>
          </cell>
        </row>
        <row r="49">
          <cell r="D49">
            <v>180000000</v>
          </cell>
          <cell r="E49">
            <v>2001</v>
          </cell>
        </row>
        <row r="50">
          <cell r="D50">
            <v>336000000</v>
          </cell>
          <cell r="E50">
            <v>2001</v>
          </cell>
        </row>
        <row r="51">
          <cell r="D51">
            <v>999000000</v>
          </cell>
          <cell r="E51">
            <v>2001</v>
          </cell>
        </row>
        <row r="52">
          <cell r="D52">
            <v>468000000</v>
          </cell>
          <cell r="E52">
            <v>2001</v>
          </cell>
        </row>
        <row r="53">
          <cell r="D53">
            <v>2856000000</v>
          </cell>
          <cell r="E53">
            <v>2001</v>
          </cell>
        </row>
        <row r="54">
          <cell r="D54">
            <v>2940000000</v>
          </cell>
          <cell r="E54">
            <v>2001</v>
          </cell>
        </row>
        <row r="55">
          <cell r="D55">
            <v>107250000</v>
          </cell>
          <cell r="E55">
            <v>2001</v>
          </cell>
        </row>
        <row r="56">
          <cell r="D56">
            <v>4725000000</v>
          </cell>
          <cell r="E56">
            <v>2001</v>
          </cell>
        </row>
        <row r="57">
          <cell r="D57">
            <v>31588402771.260002</v>
          </cell>
          <cell r="E57">
            <v>2001</v>
          </cell>
        </row>
        <row r="58">
          <cell r="D58">
            <v>1134000000</v>
          </cell>
          <cell r="E58">
            <v>2001</v>
          </cell>
        </row>
        <row r="59">
          <cell r="D59">
            <v>7275000000</v>
          </cell>
          <cell r="E59">
            <v>2001</v>
          </cell>
        </row>
        <row r="60">
          <cell r="D60">
            <v>234097500</v>
          </cell>
          <cell r="E60">
            <v>2001</v>
          </cell>
        </row>
        <row r="61">
          <cell r="D61">
            <v>949130000</v>
          </cell>
          <cell r="E61">
            <v>2001</v>
          </cell>
        </row>
        <row r="62">
          <cell r="D62">
            <v>386750000</v>
          </cell>
          <cell r="E62">
            <v>2001</v>
          </cell>
        </row>
        <row r="63">
          <cell r="D63">
            <v>153562500</v>
          </cell>
          <cell r="E63">
            <v>2001</v>
          </cell>
        </row>
        <row r="64">
          <cell r="D64">
            <v>268450000</v>
          </cell>
          <cell r="E64">
            <v>2001</v>
          </cell>
        </row>
        <row r="65">
          <cell r="D65">
            <v>428610000</v>
          </cell>
          <cell r="E65">
            <v>2001</v>
          </cell>
        </row>
        <row r="66">
          <cell r="D66">
            <v>87587500</v>
          </cell>
          <cell r="E66">
            <v>2001</v>
          </cell>
        </row>
        <row r="67">
          <cell r="D67">
            <v>324187500</v>
          </cell>
          <cell r="E67">
            <v>2001</v>
          </cell>
        </row>
        <row r="68">
          <cell r="D68">
            <v>1305000000</v>
          </cell>
          <cell r="E68">
            <v>2001</v>
          </cell>
        </row>
        <row r="69">
          <cell r="D69">
            <v>118755000</v>
          </cell>
          <cell r="E69">
            <v>2001</v>
          </cell>
        </row>
        <row r="70">
          <cell r="D70">
            <v>68040000</v>
          </cell>
          <cell r="E70">
            <v>2001</v>
          </cell>
        </row>
        <row r="71">
          <cell r="D71">
            <v>86450000</v>
          </cell>
          <cell r="E71">
            <v>2001</v>
          </cell>
        </row>
        <row r="72">
          <cell r="D72">
            <v>145600000</v>
          </cell>
          <cell r="E72">
            <v>2001</v>
          </cell>
        </row>
        <row r="73">
          <cell r="D73">
            <v>145600000</v>
          </cell>
          <cell r="E73">
            <v>2001</v>
          </cell>
        </row>
        <row r="74">
          <cell r="D74">
            <v>174720000</v>
          </cell>
          <cell r="E74">
            <v>2001</v>
          </cell>
        </row>
        <row r="75">
          <cell r="D75">
            <v>317362500</v>
          </cell>
          <cell r="E75">
            <v>2001</v>
          </cell>
        </row>
        <row r="76">
          <cell r="D76">
            <v>1742422500</v>
          </cell>
          <cell r="E76">
            <v>2001</v>
          </cell>
        </row>
        <row r="77">
          <cell r="D77">
            <v>216125000</v>
          </cell>
          <cell r="E77">
            <v>2001</v>
          </cell>
        </row>
        <row r="78">
          <cell r="D78">
            <v>1650550765</v>
          </cell>
          <cell r="E78">
            <v>2001</v>
          </cell>
        </row>
        <row r="79">
          <cell r="D79">
            <v>630000000</v>
          </cell>
          <cell r="E79">
            <v>2001</v>
          </cell>
        </row>
        <row r="80">
          <cell r="D80">
            <v>9359649503.9899998</v>
          </cell>
          <cell r="E80">
            <v>2001</v>
          </cell>
        </row>
        <row r="81">
          <cell r="D81">
            <v>2275000000</v>
          </cell>
          <cell r="E81">
            <v>2001</v>
          </cell>
        </row>
        <row r="82">
          <cell r="D82">
            <v>3890250000</v>
          </cell>
          <cell r="E82">
            <v>2001</v>
          </cell>
        </row>
        <row r="83">
          <cell r="D83">
            <v>4299750000</v>
          </cell>
          <cell r="E83">
            <v>2001</v>
          </cell>
        </row>
        <row r="84">
          <cell r="D84">
            <v>2591976598.3800001</v>
          </cell>
          <cell r="E84">
            <v>2001</v>
          </cell>
        </row>
        <row r="85">
          <cell r="D85">
            <v>540000000</v>
          </cell>
          <cell r="E85">
            <v>2001</v>
          </cell>
        </row>
        <row r="86">
          <cell r="D86">
            <v>1620000000</v>
          </cell>
          <cell r="E86">
            <v>2001</v>
          </cell>
        </row>
        <row r="87">
          <cell r="D87">
            <v>540000000</v>
          </cell>
          <cell r="E87">
            <v>2001</v>
          </cell>
        </row>
        <row r="88">
          <cell r="D88">
            <v>900000000</v>
          </cell>
          <cell r="E88">
            <v>2001</v>
          </cell>
        </row>
        <row r="89">
          <cell r="D89">
            <v>175500000</v>
          </cell>
          <cell r="E89">
            <v>2001</v>
          </cell>
        </row>
        <row r="90">
          <cell r="D90">
            <v>675000000</v>
          </cell>
          <cell r="E90">
            <v>2001</v>
          </cell>
        </row>
        <row r="91">
          <cell r="D91">
            <v>3360000000</v>
          </cell>
          <cell r="E91">
            <v>2001</v>
          </cell>
        </row>
        <row r="92">
          <cell r="D92">
            <v>2700000000</v>
          </cell>
          <cell r="E92">
            <v>2001</v>
          </cell>
        </row>
        <row r="93">
          <cell r="D93">
            <v>288000000</v>
          </cell>
          <cell r="E93">
            <v>2001</v>
          </cell>
        </row>
        <row r="94">
          <cell r="D94">
            <v>3273925686</v>
          </cell>
          <cell r="E94">
            <v>2001</v>
          </cell>
        </row>
        <row r="95">
          <cell r="D95">
            <v>2475000000</v>
          </cell>
          <cell r="E95">
            <v>2001</v>
          </cell>
        </row>
        <row r="96">
          <cell r="D96">
            <v>450000000</v>
          </cell>
          <cell r="E96">
            <v>2001</v>
          </cell>
        </row>
        <row r="97">
          <cell r="D97">
            <v>46812964265.480003</v>
          </cell>
          <cell r="E97">
            <v>2001</v>
          </cell>
        </row>
        <row r="98">
          <cell r="D98">
            <v>6975000000</v>
          </cell>
          <cell r="E98">
            <v>2001</v>
          </cell>
        </row>
        <row r="99">
          <cell r="D99">
            <v>20175343360</v>
          </cell>
          <cell r="E99">
            <v>2001</v>
          </cell>
        </row>
        <row r="100">
          <cell r="D100">
            <v>13778074379</v>
          </cell>
          <cell r="E100">
            <v>2001</v>
          </cell>
        </row>
        <row r="101">
          <cell r="D101">
            <v>4420800000</v>
          </cell>
          <cell r="E101">
            <v>2001</v>
          </cell>
        </row>
        <row r="102">
          <cell r="D102">
            <v>175500000</v>
          </cell>
          <cell r="E102">
            <v>2001</v>
          </cell>
        </row>
        <row r="103">
          <cell r="D103">
            <v>3360000000</v>
          </cell>
          <cell r="E103">
            <v>2001</v>
          </cell>
        </row>
        <row r="104">
          <cell r="D104">
            <v>2080000000</v>
          </cell>
          <cell r="E104">
            <v>2001</v>
          </cell>
        </row>
        <row r="105">
          <cell r="D105">
            <v>980850000</v>
          </cell>
          <cell r="E105">
            <v>2001</v>
          </cell>
        </row>
        <row r="106">
          <cell r="D106">
            <v>506250000</v>
          </cell>
          <cell r="E106">
            <v>2001</v>
          </cell>
        </row>
        <row r="107">
          <cell r="D107">
            <v>1108800000</v>
          </cell>
          <cell r="E107">
            <v>2001</v>
          </cell>
        </row>
        <row r="108">
          <cell r="D108">
            <v>1142400000</v>
          </cell>
          <cell r="E108">
            <v>2001</v>
          </cell>
        </row>
        <row r="109">
          <cell r="D109">
            <v>913733028</v>
          </cell>
          <cell r="E109">
            <v>2001</v>
          </cell>
        </row>
        <row r="110">
          <cell r="D110">
            <v>15371093732.342295</v>
          </cell>
          <cell r="E110">
            <v>2001</v>
          </cell>
        </row>
        <row r="111">
          <cell r="D111">
            <v>2058000000</v>
          </cell>
          <cell r="E111">
            <v>2001</v>
          </cell>
        </row>
        <row r="112">
          <cell r="D112">
            <v>2016000000</v>
          </cell>
          <cell r="E112">
            <v>2001</v>
          </cell>
        </row>
        <row r="113">
          <cell r="D113">
            <v>1176000000</v>
          </cell>
          <cell r="E113">
            <v>2001</v>
          </cell>
        </row>
        <row r="114">
          <cell r="D114">
            <v>1848000000</v>
          </cell>
          <cell r="E114">
            <v>2001</v>
          </cell>
        </row>
        <row r="115">
          <cell r="D115">
            <v>4200000000</v>
          </cell>
          <cell r="E115">
            <v>2001</v>
          </cell>
        </row>
        <row r="116">
          <cell r="D116">
            <v>4992000000</v>
          </cell>
          <cell r="E116">
            <v>2001</v>
          </cell>
        </row>
        <row r="117">
          <cell r="D117">
            <v>8400000000</v>
          </cell>
          <cell r="E117">
            <v>2001</v>
          </cell>
        </row>
        <row r="118">
          <cell r="D118">
            <v>12022715750</v>
          </cell>
          <cell r="E118">
            <v>2001</v>
          </cell>
        </row>
        <row r="119">
          <cell r="D119">
            <v>1300000000</v>
          </cell>
          <cell r="E119">
            <v>2001</v>
          </cell>
        </row>
        <row r="120">
          <cell r="D120">
            <v>14400000000</v>
          </cell>
          <cell r="E120">
            <v>2001</v>
          </cell>
        </row>
        <row r="121">
          <cell r="D121">
            <v>16170000000</v>
          </cell>
          <cell r="E121">
            <v>2001</v>
          </cell>
        </row>
        <row r="122">
          <cell r="D122">
            <v>819000000</v>
          </cell>
          <cell r="E122">
            <v>2001</v>
          </cell>
        </row>
        <row r="123">
          <cell r="D123">
            <v>303750000</v>
          </cell>
          <cell r="E123">
            <v>2001</v>
          </cell>
        </row>
        <row r="124">
          <cell r="D124">
            <v>17280000000</v>
          </cell>
          <cell r="E124">
            <v>2001</v>
          </cell>
        </row>
        <row r="125">
          <cell r="D125">
            <v>56840000000</v>
          </cell>
          <cell r="E125">
            <v>2001</v>
          </cell>
        </row>
        <row r="126">
          <cell r="D126">
            <v>15288000000</v>
          </cell>
          <cell r="E126">
            <v>2001</v>
          </cell>
        </row>
        <row r="127">
          <cell r="D127">
            <v>11424000000</v>
          </cell>
          <cell r="E127">
            <v>2001</v>
          </cell>
        </row>
        <row r="128">
          <cell r="D128">
            <v>15680000000</v>
          </cell>
          <cell r="E128">
            <v>2001</v>
          </cell>
        </row>
        <row r="129">
          <cell r="D129">
            <v>3060956544</v>
          </cell>
          <cell r="E129">
            <v>2001</v>
          </cell>
        </row>
        <row r="130">
          <cell r="D130">
            <v>4992000000</v>
          </cell>
          <cell r="E130">
            <v>2001</v>
          </cell>
        </row>
        <row r="131">
          <cell r="D131">
            <v>4302632417</v>
          </cell>
          <cell r="E131">
            <v>2001</v>
          </cell>
        </row>
        <row r="132">
          <cell r="D132">
            <v>1755000000</v>
          </cell>
          <cell r="E132">
            <v>2001</v>
          </cell>
        </row>
        <row r="133">
          <cell r="D133">
            <v>5376000000</v>
          </cell>
          <cell r="E133">
            <v>2001</v>
          </cell>
        </row>
        <row r="134">
          <cell r="D134">
            <v>998400000</v>
          </cell>
          <cell r="E134">
            <v>2001</v>
          </cell>
        </row>
        <row r="135">
          <cell r="D135">
            <v>1248000000</v>
          </cell>
          <cell r="E135">
            <v>2001</v>
          </cell>
        </row>
        <row r="136">
          <cell r="D136">
            <v>1190400000</v>
          </cell>
          <cell r="E136">
            <v>2001</v>
          </cell>
        </row>
        <row r="137">
          <cell r="D137">
            <v>580500000</v>
          </cell>
          <cell r="E137">
            <v>2001</v>
          </cell>
        </row>
        <row r="138">
          <cell r="D138">
            <v>261000000</v>
          </cell>
          <cell r="E138">
            <v>2001</v>
          </cell>
        </row>
        <row r="139">
          <cell r="D139">
            <v>3159000000</v>
          </cell>
          <cell r="E139">
            <v>2001</v>
          </cell>
        </row>
        <row r="140">
          <cell r="D140">
            <v>6552000000</v>
          </cell>
          <cell r="E140">
            <v>2001</v>
          </cell>
        </row>
        <row r="141">
          <cell r="D141">
            <v>765000000</v>
          </cell>
          <cell r="E141">
            <v>2001</v>
          </cell>
        </row>
        <row r="142">
          <cell r="D142">
            <v>6048000000</v>
          </cell>
          <cell r="E142">
            <v>2001</v>
          </cell>
        </row>
        <row r="143">
          <cell r="D143">
            <v>2937600000</v>
          </cell>
          <cell r="E143">
            <v>2001</v>
          </cell>
        </row>
        <row r="144">
          <cell r="D144">
            <v>720000000</v>
          </cell>
          <cell r="E144">
            <v>2001</v>
          </cell>
        </row>
        <row r="145">
          <cell r="D145">
            <v>1080000000</v>
          </cell>
          <cell r="E145">
            <v>2001</v>
          </cell>
        </row>
        <row r="146">
          <cell r="D146">
            <v>1011456000</v>
          </cell>
          <cell r="E146">
            <v>2001</v>
          </cell>
        </row>
        <row r="147">
          <cell r="D147">
            <v>3640000000</v>
          </cell>
          <cell r="E147">
            <v>2001</v>
          </cell>
        </row>
        <row r="148">
          <cell r="D148">
            <v>3071250000</v>
          </cell>
          <cell r="E148">
            <v>2001</v>
          </cell>
        </row>
        <row r="149">
          <cell r="D149">
            <v>3240000000</v>
          </cell>
          <cell r="E149">
            <v>2001</v>
          </cell>
        </row>
        <row r="150">
          <cell r="D150">
            <v>2835000000</v>
          </cell>
          <cell r="E150">
            <v>2001</v>
          </cell>
        </row>
        <row r="151">
          <cell r="D151">
            <v>1215000000</v>
          </cell>
          <cell r="E151">
            <v>2001</v>
          </cell>
        </row>
        <row r="152">
          <cell r="D152">
            <v>2835000000</v>
          </cell>
          <cell r="E152">
            <v>2001</v>
          </cell>
        </row>
        <row r="153">
          <cell r="D153">
            <v>3000000000</v>
          </cell>
          <cell r="E153">
            <v>2001</v>
          </cell>
        </row>
        <row r="154">
          <cell r="D154">
            <v>263250000</v>
          </cell>
          <cell r="E154">
            <v>2001</v>
          </cell>
        </row>
        <row r="155">
          <cell r="D155">
            <v>5119353361.6199999</v>
          </cell>
          <cell r="E155">
            <v>2001</v>
          </cell>
        </row>
        <row r="156">
          <cell r="D156">
            <v>2304000000</v>
          </cell>
          <cell r="E156">
            <v>2001</v>
          </cell>
        </row>
        <row r="157">
          <cell r="D157">
            <v>643500000</v>
          </cell>
          <cell r="E157">
            <v>2001</v>
          </cell>
        </row>
        <row r="158">
          <cell r="D158">
            <v>1008000000</v>
          </cell>
          <cell r="E158">
            <v>2001</v>
          </cell>
        </row>
        <row r="159">
          <cell r="D159">
            <v>1440000000</v>
          </cell>
          <cell r="E159">
            <v>2001</v>
          </cell>
        </row>
        <row r="160">
          <cell r="D160">
            <v>864000000</v>
          </cell>
          <cell r="E160">
            <v>2001</v>
          </cell>
        </row>
        <row r="161">
          <cell r="D161">
            <v>540000000</v>
          </cell>
          <cell r="E161">
            <v>2001</v>
          </cell>
        </row>
        <row r="162">
          <cell r="D162">
            <v>3160500000</v>
          </cell>
          <cell r="E162">
            <v>2001</v>
          </cell>
        </row>
        <row r="163">
          <cell r="D163">
            <v>1323000000</v>
          </cell>
          <cell r="E163">
            <v>2001</v>
          </cell>
        </row>
        <row r="164">
          <cell r="D164">
            <v>648000000</v>
          </cell>
          <cell r="E164">
            <v>2001</v>
          </cell>
        </row>
        <row r="165">
          <cell r="D165">
            <v>1440000000</v>
          </cell>
          <cell r="E165">
            <v>2001</v>
          </cell>
        </row>
        <row r="166">
          <cell r="D166">
            <v>787500000</v>
          </cell>
          <cell r="E166">
            <v>2001</v>
          </cell>
        </row>
        <row r="167">
          <cell r="D167">
            <v>700000000</v>
          </cell>
          <cell r="E167">
            <v>2001</v>
          </cell>
        </row>
        <row r="168">
          <cell r="D168">
            <v>536747180</v>
          </cell>
          <cell r="E168">
            <v>2001</v>
          </cell>
        </row>
        <row r="169">
          <cell r="D169">
            <v>600000000</v>
          </cell>
          <cell r="E169">
            <v>2001</v>
          </cell>
        </row>
        <row r="170">
          <cell r="D170">
            <v>243750000</v>
          </cell>
          <cell r="E170">
            <v>2001</v>
          </cell>
        </row>
        <row r="171">
          <cell r="D171">
            <v>787500000</v>
          </cell>
          <cell r="E171">
            <v>2001</v>
          </cell>
        </row>
        <row r="172">
          <cell r="D172">
            <v>4613760526</v>
          </cell>
          <cell r="E172">
            <v>2001</v>
          </cell>
        </row>
        <row r="173">
          <cell r="D173">
            <v>832000000</v>
          </cell>
          <cell r="E173">
            <v>2001</v>
          </cell>
        </row>
        <row r="174">
          <cell r="D174">
            <v>187200000</v>
          </cell>
          <cell r="E174">
            <v>2001</v>
          </cell>
        </row>
        <row r="175">
          <cell r="D175">
            <v>525000000</v>
          </cell>
          <cell r="E175">
            <v>2001</v>
          </cell>
        </row>
        <row r="176">
          <cell r="D176">
            <v>1115572260</v>
          </cell>
          <cell r="E176">
            <v>2001</v>
          </cell>
        </row>
        <row r="177">
          <cell r="D177">
            <v>537600000</v>
          </cell>
          <cell r="E177">
            <v>2001</v>
          </cell>
        </row>
        <row r="178">
          <cell r="D178">
            <v>1229280000</v>
          </cell>
          <cell r="E178">
            <v>2001</v>
          </cell>
        </row>
        <row r="179">
          <cell r="D179">
            <v>180000000</v>
          </cell>
          <cell r="E179">
            <v>2001</v>
          </cell>
        </row>
        <row r="180">
          <cell r="D180">
            <v>975000000</v>
          </cell>
          <cell r="E180">
            <v>2001</v>
          </cell>
        </row>
        <row r="181">
          <cell r="D181">
            <v>472500000</v>
          </cell>
          <cell r="E181">
            <v>2001</v>
          </cell>
        </row>
        <row r="182">
          <cell r="D182">
            <v>337500000</v>
          </cell>
          <cell r="E182">
            <v>2001</v>
          </cell>
        </row>
        <row r="183">
          <cell r="D183">
            <v>441000000</v>
          </cell>
          <cell r="E183">
            <v>2001</v>
          </cell>
        </row>
        <row r="184">
          <cell r="D184">
            <v>472500000</v>
          </cell>
          <cell r="E184">
            <v>2001</v>
          </cell>
        </row>
        <row r="185">
          <cell r="D185">
            <v>405000000</v>
          </cell>
          <cell r="E185">
            <v>2001</v>
          </cell>
        </row>
        <row r="186">
          <cell r="D186">
            <v>810000000</v>
          </cell>
          <cell r="E186">
            <v>2001</v>
          </cell>
        </row>
        <row r="187">
          <cell r="D187">
            <v>47250000</v>
          </cell>
          <cell r="E187">
            <v>2001</v>
          </cell>
        </row>
        <row r="188">
          <cell r="D188">
            <v>378000000</v>
          </cell>
          <cell r="E188">
            <v>2001</v>
          </cell>
        </row>
        <row r="189">
          <cell r="D189">
            <v>270000000</v>
          </cell>
          <cell r="E189">
            <v>2001</v>
          </cell>
        </row>
        <row r="190">
          <cell r="D190">
            <v>453375000</v>
          </cell>
          <cell r="E190">
            <v>2001</v>
          </cell>
        </row>
        <row r="191">
          <cell r="D191">
            <v>1215000000</v>
          </cell>
          <cell r="E191">
            <v>2001</v>
          </cell>
        </row>
        <row r="192">
          <cell r="D192">
            <v>239400000</v>
          </cell>
          <cell r="E192">
            <v>2001</v>
          </cell>
        </row>
        <row r="193">
          <cell r="D193">
            <v>1770000000</v>
          </cell>
          <cell r="E193">
            <v>2001</v>
          </cell>
        </row>
        <row r="194">
          <cell r="D194">
            <v>1248000000</v>
          </cell>
          <cell r="E194">
            <v>2001</v>
          </cell>
        </row>
        <row r="195">
          <cell r="D195">
            <v>6600000000</v>
          </cell>
          <cell r="E195">
            <v>2004</v>
          </cell>
        </row>
        <row r="196">
          <cell r="D196">
            <v>841500000</v>
          </cell>
          <cell r="E196">
            <v>2006</v>
          </cell>
        </row>
        <row r="197">
          <cell r="D197">
            <v>7560000000</v>
          </cell>
          <cell r="E197">
            <v>1993</v>
          </cell>
        </row>
        <row r="198">
          <cell r="D198">
            <v>945000000</v>
          </cell>
          <cell r="E198">
            <v>1996</v>
          </cell>
        </row>
        <row r="199">
          <cell r="D199">
            <v>286650000</v>
          </cell>
          <cell r="E199">
            <v>1942</v>
          </cell>
        </row>
        <row r="200">
          <cell r="D200">
            <v>420000000</v>
          </cell>
          <cell r="E200">
            <v>1980</v>
          </cell>
        </row>
        <row r="201">
          <cell r="D201">
            <v>128000000</v>
          </cell>
          <cell r="E201">
            <v>2006</v>
          </cell>
        </row>
        <row r="202">
          <cell r="D202">
            <v>7177500000</v>
          </cell>
          <cell r="E202">
            <v>2005</v>
          </cell>
        </row>
        <row r="203">
          <cell r="D203">
            <v>336000000</v>
          </cell>
          <cell r="E203">
            <v>2006</v>
          </cell>
        </row>
        <row r="204">
          <cell r="D204">
            <v>294000000</v>
          </cell>
          <cell r="E204">
            <v>1942</v>
          </cell>
        </row>
        <row r="205">
          <cell r="D205">
            <v>504000000</v>
          </cell>
          <cell r="E205">
            <v>1980</v>
          </cell>
        </row>
        <row r="206">
          <cell r="D206">
            <v>150000000</v>
          </cell>
          <cell r="E206">
            <v>2006</v>
          </cell>
        </row>
        <row r="207">
          <cell r="D207">
            <v>162000000</v>
          </cell>
          <cell r="E207">
            <v>1999</v>
          </cell>
        </row>
        <row r="208">
          <cell r="D208">
            <v>841500000</v>
          </cell>
          <cell r="E208">
            <v>2006</v>
          </cell>
        </row>
        <row r="209">
          <cell r="D209">
            <v>2772000000</v>
          </cell>
          <cell r="E209">
            <v>1987</v>
          </cell>
        </row>
        <row r="210">
          <cell r="D210">
            <v>308000000</v>
          </cell>
          <cell r="E210">
            <v>1999</v>
          </cell>
        </row>
        <row r="211">
          <cell r="D211">
            <v>1155000000</v>
          </cell>
          <cell r="E211">
            <v>2003</v>
          </cell>
        </row>
        <row r="212">
          <cell r="D212">
            <v>374400000</v>
          </cell>
          <cell r="E212">
            <v>2000</v>
          </cell>
        </row>
        <row r="213">
          <cell r="D213">
            <v>345600000</v>
          </cell>
          <cell r="E213">
            <v>1981</v>
          </cell>
        </row>
        <row r="214">
          <cell r="D214">
            <v>3168000000</v>
          </cell>
          <cell r="E214">
            <v>1999</v>
          </cell>
        </row>
        <row r="215">
          <cell r="D215">
            <v>388800000</v>
          </cell>
          <cell r="E215">
            <v>1990</v>
          </cell>
        </row>
        <row r="216">
          <cell r="D216">
            <v>648000000</v>
          </cell>
          <cell r="E216">
            <v>1990</v>
          </cell>
        </row>
        <row r="217">
          <cell r="D217">
            <v>374400000</v>
          </cell>
          <cell r="E217">
            <v>2000</v>
          </cell>
        </row>
        <row r="218">
          <cell r="D218">
            <v>388800000</v>
          </cell>
          <cell r="E218">
            <v>1990</v>
          </cell>
        </row>
        <row r="219">
          <cell r="D219">
            <v>345600000</v>
          </cell>
          <cell r="E219">
            <v>1987</v>
          </cell>
        </row>
        <row r="220">
          <cell r="D220">
            <v>486000000</v>
          </cell>
          <cell r="E220">
            <v>1991</v>
          </cell>
        </row>
        <row r="221">
          <cell r="D221">
            <v>230400000</v>
          </cell>
          <cell r="E221">
            <v>2006</v>
          </cell>
        </row>
        <row r="222">
          <cell r="D222">
            <v>378000000</v>
          </cell>
          <cell r="E222">
            <v>1990</v>
          </cell>
        </row>
        <row r="223">
          <cell r="D223">
            <v>576000000</v>
          </cell>
          <cell r="E223">
            <v>1987</v>
          </cell>
        </row>
        <row r="224">
          <cell r="D224">
            <v>432000000</v>
          </cell>
          <cell r="E224">
            <v>2006</v>
          </cell>
        </row>
        <row r="225">
          <cell r="D225">
            <v>226800000</v>
          </cell>
          <cell r="E225">
            <v>1992</v>
          </cell>
        </row>
        <row r="226">
          <cell r="D226">
            <v>324000000</v>
          </cell>
          <cell r="E226">
            <v>2006</v>
          </cell>
        </row>
        <row r="227">
          <cell r="D227">
            <v>140400000</v>
          </cell>
          <cell r="E227">
            <v>2004</v>
          </cell>
        </row>
        <row r="228">
          <cell r="D228">
            <v>396000000</v>
          </cell>
          <cell r="E228">
            <v>1982</v>
          </cell>
        </row>
        <row r="229">
          <cell r="D229">
            <v>140400000</v>
          </cell>
          <cell r="E229">
            <v>2004</v>
          </cell>
        </row>
        <row r="230">
          <cell r="D230">
            <v>720000000</v>
          </cell>
          <cell r="E230">
            <v>2006</v>
          </cell>
        </row>
        <row r="231">
          <cell r="D231">
            <v>384000000</v>
          </cell>
          <cell r="E231">
            <v>2005</v>
          </cell>
        </row>
        <row r="232">
          <cell r="D232">
            <v>140400000</v>
          </cell>
          <cell r="E232">
            <v>2004</v>
          </cell>
        </row>
        <row r="233">
          <cell r="D233">
            <v>135000000</v>
          </cell>
          <cell r="E233">
            <v>1996</v>
          </cell>
        </row>
        <row r="234">
          <cell r="D234">
            <v>252000000</v>
          </cell>
          <cell r="E234">
            <v>1995</v>
          </cell>
        </row>
        <row r="235">
          <cell r="D235">
            <v>336000000</v>
          </cell>
          <cell r="E235">
            <v>1978</v>
          </cell>
        </row>
        <row r="236">
          <cell r="D236">
            <v>528000000</v>
          </cell>
          <cell r="E236">
            <v>1990</v>
          </cell>
        </row>
        <row r="237">
          <cell r="D237">
            <v>180000000</v>
          </cell>
          <cell r="E237">
            <v>1990</v>
          </cell>
        </row>
        <row r="238">
          <cell r="D238">
            <v>252000000</v>
          </cell>
          <cell r="E238">
            <v>1984</v>
          </cell>
        </row>
        <row r="239">
          <cell r="D239">
            <v>486000000</v>
          </cell>
          <cell r="E239">
            <v>1986</v>
          </cell>
        </row>
        <row r="240">
          <cell r="D240">
            <v>1848000000</v>
          </cell>
          <cell r="E240">
            <v>1988</v>
          </cell>
        </row>
        <row r="241">
          <cell r="D241">
            <v>422400000</v>
          </cell>
          <cell r="E241">
            <v>1981</v>
          </cell>
        </row>
        <row r="242">
          <cell r="D242">
            <v>1320000000</v>
          </cell>
          <cell r="E242">
            <v>2006</v>
          </cell>
        </row>
        <row r="243">
          <cell r="D243">
            <v>528000000</v>
          </cell>
          <cell r="E243">
            <v>2006</v>
          </cell>
        </row>
        <row r="244">
          <cell r="D244">
            <v>2125200000</v>
          </cell>
          <cell r="E244">
            <v>1987</v>
          </cell>
        </row>
        <row r="245">
          <cell r="D245">
            <v>841500000</v>
          </cell>
          <cell r="E245">
            <v>2004</v>
          </cell>
        </row>
        <row r="246">
          <cell r="D246">
            <v>495000000</v>
          </cell>
          <cell r="E246">
            <v>2001</v>
          </cell>
        </row>
        <row r="247">
          <cell r="D247">
            <v>2059200000</v>
          </cell>
          <cell r="E247">
            <v>2004</v>
          </cell>
        </row>
        <row r="248">
          <cell r="D248">
            <v>495000000</v>
          </cell>
          <cell r="E248">
            <v>2001</v>
          </cell>
        </row>
        <row r="249">
          <cell r="D249">
            <v>841500000</v>
          </cell>
          <cell r="E249">
            <v>2004</v>
          </cell>
        </row>
        <row r="250">
          <cell r="D250">
            <v>150000000</v>
          </cell>
          <cell r="E250">
            <v>2006</v>
          </cell>
        </row>
        <row r="251">
          <cell r="D251">
            <v>1750542695.4095719</v>
          </cell>
          <cell r="E251">
            <v>2007</v>
          </cell>
        </row>
        <row r="252">
          <cell r="D252">
            <v>1797674273.4540961</v>
          </cell>
          <cell r="E252">
            <v>2007</v>
          </cell>
        </row>
        <row r="253">
          <cell r="D253">
            <v>2826398290.872139</v>
          </cell>
          <cell r="E253">
            <v>2007</v>
          </cell>
        </row>
        <row r="254">
          <cell r="D254">
            <v>1990033077.2583308</v>
          </cell>
          <cell r="E254">
            <v>2007</v>
          </cell>
        </row>
        <row r="255">
          <cell r="D255">
            <v>2194386304.3273997</v>
          </cell>
          <cell r="E255">
            <v>2007</v>
          </cell>
        </row>
        <row r="256">
          <cell r="D256">
            <v>5037798091.3787003</v>
          </cell>
          <cell r="E256">
            <v>2007</v>
          </cell>
        </row>
        <row r="257">
          <cell r="D257">
            <v>1259881574.9739072</v>
          </cell>
          <cell r="E257">
            <v>2007</v>
          </cell>
        </row>
        <row r="258">
          <cell r="D258">
            <v>1445197841.9462903</v>
          </cell>
          <cell r="E258">
            <v>2007</v>
          </cell>
        </row>
        <row r="259">
          <cell r="D259">
            <v>3995337645.1723862</v>
          </cell>
          <cell r="E259">
            <v>2007</v>
          </cell>
        </row>
        <row r="260">
          <cell r="D260">
            <v>92623120.774719015</v>
          </cell>
          <cell r="E260">
            <v>2007</v>
          </cell>
        </row>
        <row r="261">
          <cell r="D261">
            <v>9470100204.3266697</v>
          </cell>
          <cell r="E261">
            <v>2007</v>
          </cell>
        </row>
        <row r="262">
          <cell r="D262">
            <v>1495355556.08446</v>
          </cell>
          <cell r="E262">
            <v>2007</v>
          </cell>
        </row>
        <row r="263">
          <cell r="D263">
            <v>1601590326.3398361</v>
          </cell>
          <cell r="E263">
            <v>2007</v>
          </cell>
        </row>
        <row r="264">
          <cell r="D264">
            <v>1236351311.7744997</v>
          </cell>
          <cell r="E264">
            <v>2007</v>
          </cell>
        </row>
        <row r="265">
          <cell r="D265">
            <v>1286184534.3929939</v>
          </cell>
          <cell r="E265">
            <v>2007</v>
          </cell>
        </row>
        <row r="266">
          <cell r="D266">
            <v>3309782443.4143963</v>
          </cell>
          <cell r="E266">
            <v>2007</v>
          </cell>
        </row>
        <row r="267">
          <cell r="D267">
            <v>2746245475.7522197</v>
          </cell>
          <cell r="E267">
            <v>2007</v>
          </cell>
        </row>
        <row r="268">
          <cell r="D268">
            <v>2013774833.48155</v>
          </cell>
          <cell r="E268">
            <v>2007</v>
          </cell>
        </row>
        <row r="269">
          <cell r="D269">
            <v>5825831760.3196297</v>
          </cell>
          <cell r="E269">
            <v>2007</v>
          </cell>
        </row>
        <row r="270">
          <cell r="D270">
            <v>1143090531.604764</v>
          </cell>
          <cell r="E270">
            <v>2007</v>
          </cell>
        </row>
        <row r="271">
          <cell r="D271">
            <v>364880737.00996</v>
          </cell>
          <cell r="E271">
            <v>2007</v>
          </cell>
        </row>
        <row r="272">
          <cell r="D272">
            <v>2746245475.7522197</v>
          </cell>
          <cell r="E272">
            <v>2007</v>
          </cell>
        </row>
        <row r="273">
          <cell r="D273">
            <v>789287288.45564878</v>
          </cell>
          <cell r="E273">
            <v>2007</v>
          </cell>
        </row>
        <row r="274">
          <cell r="D274">
            <v>677119699.41373801</v>
          </cell>
          <cell r="E274">
            <v>2007</v>
          </cell>
        </row>
        <row r="275">
          <cell r="D275">
            <v>789287288.44000006</v>
          </cell>
          <cell r="E275">
            <v>2007</v>
          </cell>
        </row>
        <row r="276">
          <cell r="D276">
            <v>786808471.61551905</v>
          </cell>
          <cell r="E276">
            <v>2007</v>
          </cell>
        </row>
        <row r="277">
          <cell r="D277">
            <v>732909624.99453104</v>
          </cell>
          <cell r="E277">
            <v>2007</v>
          </cell>
        </row>
        <row r="278">
          <cell r="D278">
            <v>646450700.572227</v>
          </cell>
          <cell r="E278">
            <v>2007</v>
          </cell>
        </row>
        <row r="279">
          <cell r="D279">
            <v>680558937.49492168</v>
          </cell>
          <cell r="E279">
            <v>2007</v>
          </cell>
        </row>
        <row r="280">
          <cell r="D280">
            <v>631947584.81671309</v>
          </cell>
          <cell r="E280">
            <v>2007</v>
          </cell>
        </row>
        <row r="281">
          <cell r="D281">
            <v>659658905.78583896</v>
          </cell>
          <cell r="E281">
            <v>2007</v>
          </cell>
        </row>
        <row r="282">
          <cell r="D282">
            <v>667654574.73438203</v>
          </cell>
          <cell r="E282">
            <v>2007</v>
          </cell>
        </row>
        <row r="283">
          <cell r="D283">
            <v>705972610.72970796</v>
          </cell>
          <cell r="E283">
            <v>2007</v>
          </cell>
        </row>
        <row r="284">
          <cell r="D284">
            <v>779831709.96329999</v>
          </cell>
          <cell r="E284">
            <v>2007</v>
          </cell>
        </row>
        <row r="285">
          <cell r="D285">
            <v>890878662.61464095</v>
          </cell>
          <cell r="E285">
            <v>2007</v>
          </cell>
        </row>
        <row r="286">
          <cell r="D286">
            <v>786272302.10877895</v>
          </cell>
          <cell r="E286">
            <v>2007</v>
          </cell>
        </row>
        <row r="287">
          <cell r="D287">
            <v>695109994.81529498</v>
          </cell>
          <cell r="E287">
            <v>2007</v>
          </cell>
        </row>
        <row r="288">
          <cell r="D288">
            <v>929480817.58420205</v>
          </cell>
          <cell r="E288">
            <v>2007</v>
          </cell>
        </row>
        <row r="289">
          <cell r="D289">
            <v>738816590.76175904</v>
          </cell>
          <cell r="E289">
            <v>2007</v>
          </cell>
        </row>
        <row r="290">
          <cell r="D290">
            <v>1400963703.44068</v>
          </cell>
          <cell r="E290">
            <v>2015</v>
          </cell>
        </row>
        <row r="291">
          <cell r="D291">
            <v>1606819122.6242001</v>
          </cell>
          <cell r="E291">
            <v>2007</v>
          </cell>
        </row>
        <row r="292">
          <cell r="D292">
            <v>966122240.69814003</v>
          </cell>
          <cell r="E292">
            <v>2007</v>
          </cell>
        </row>
        <row r="293">
          <cell r="D293">
            <v>1327353361.6165369</v>
          </cell>
          <cell r="E293">
            <v>2007</v>
          </cell>
        </row>
        <row r="294">
          <cell r="D294">
            <v>6847118208.5808697</v>
          </cell>
          <cell r="E294">
            <v>2007</v>
          </cell>
        </row>
        <row r="295">
          <cell r="D295">
            <v>2864585047.9665399</v>
          </cell>
          <cell r="E295">
            <v>2007</v>
          </cell>
        </row>
        <row r="296">
          <cell r="D296">
            <v>1327353361.6165369</v>
          </cell>
          <cell r="E296">
            <v>2007</v>
          </cell>
        </row>
        <row r="297">
          <cell r="D297">
            <v>1327353361.6165369</v>
          </cell>
          <cell r="E297">
            <v>2007</v>
          </cell>
        </row>
        <row r="298">
          <cell r="D298">
            <v>1327353361.6165369</v>
          </cell>
          <cell r="E298">
            <v>2007</v>
          </cell>
        </row>
        <row r="299">
          <cell r="D299">
            <v>1327353361.6165369</v>
          </cell>
          <cell r="E299">
            <v>2007</v>
          </cell>
        </row>
        <row r="300">
          <cell r="D300">
            <v>1110059695.6493311</v>
          </cell>
          <cell r="E300">
            <v>2007</v>
          </cell>
        </row>
        <row r="301">
          <cell r="D301">
            <v>1327353361.6165369</v>
          </cell>
          <cell r="E301">
            <v>2007</v>
          </cell>
        </row>
        <row r="302">
          <cell r="D302">
            <v>636337766.08424675</v>
          </cell>
          <cell r="E302">
            <v>2007</v>
          </cell>
        </row>
        <row r="303">
          <cell r="D303">
            <v>837379143.13253343</v>
          </cell>
          <cell r="E303">
            <v>2007</v>
          </cell>
        </row>
        <row r="304">
          <cell r="D304">
            <v>4984557066.1999998</v>
          </cell>
          <cell r="E304">
            <v>2007</v>
          </cell>
        </row>
        <row r="305">
          <cell r="D305">
            <v>3783819547.1500001</v>
          </cell>
          <cell r="E305">
            <v>2007</v>
          </cell>
        </row>
        <row r="306">
          <cell r="D306">
            <v>749497417.32000005</v>
          </cell>
          <cell r="E306">
            <v>2007</v>
          </cell>
        </row>
        <row r="307">
          <cell r="D307">
            <v>1012401500</v>
          </cell>
          <cell r="E307">
            <v>2007</v>
          </cell>
        </row>
        <row r="308">
          <cell r="D308">
            <v>14991856876.784245</v>
          </cell>
          <cell r="E308">
            <v>2007</v>
          </cell>
        </row>
        <row r="309">
          <cell r="D309">
            <v>1004635245.0665743</v>
          </cell>
          <cell r="E309">
            <v>2007</v>
          </cell>
        </row>
        <row r="310">
          <cell r="D310">
            <v>3087425688.1593609</v>
          </cell>
          <cell r="E310">
            <v>2007</v>
          </cell>
        </row>
        <row r="311">
          <cell r="D311">
            <v>2113731899.5999999</v>
          </cell>
          <cell r="E311">
            <v>2007</v>
          </cell>
        </row>
        <row r="312">
          <cell r="D312">
            <v>29986611460</v>
          </cell>
          <cell r="E312">
            <v>2008</v>
          </cell>
        </row>
        <row r="313">
          <cell r="D313">
            <v>8726284111.1459866</v>
          </cell>
          <cell r="E313">
            <v>2008</v>
          </cell>
        </row>
        <row r="314">
          <cell r="D314">
            <v>5674612893</v>
          </cell>
          <cell r="E314">
            <v>2008</v>
          </cell>
        </row>
        <row r="315">
          <cell r="D315">
            <v>1685204437</v>
          </cell>
          <cell r="E315">
            <v>2008</v>
          </cell>
        </row>
        <row r="316">
          <cell r="D316">
            <v>1969256837</v>
          </cell>
          <cell r="E316">
            <v>2008</v>
          </cell>
        </row>
        <row r="317">
          <cell r="D317">
            <v>10544570566</v>
          </cell>
          <cell r="E317">
            <v>2008</v>
          </cell>
        </row>
        <row r="318">
          <cell r="D318">
            <v>5288983329</v>
          </cell>
          <cell r="E318">
            <v>2008</v>
          </cell>
        </row>
        <row r="319">
          <cell r="D319">
            <v>711641781</v>
          </cell>
          <cell r="E319">
            <v>2008</v>
          </cell>
        </row>
        <row r="320">
          <cell r="D320">
            <v>4998589477</v>
          </cell>
          <cell r="E320">
            <v>2008</v>
          </cell>
        </row>
        <row r="321">
          <cell r="D321">
            <v>829088158</v>
          </cell>
          <cell r="E321">
            <v>2008</v>
          </cell>
        </row>
        <row r="322">
          <cell r="D322">
            <v>250000000</v>
          </cell>
          <cell r="E322">
            <v>2008</v>
          </cell>
        </row>
        <row r="323">
          <cell r="D323">
            <v>5108967559.5763826</v>
          </cell>
          <cell r="E323">
            <v>2008</v>
          </cell>
        </row>
        <row r="324">
          <cell r="D324">
            <v>2130596812.9205101</v>
          </cell>
          <cell r="E324">
            <v>2008</v>
          </cell>
        </row>
        <row r="325">
          <cell r="D325">
            <v>837796595</v>
          </cell>
          <cell r="E325">
            <v>2008</v>
          </cell>
        </row>
        <row r="326">
          <cell r="D326">
            <v>523294499</v>
          </cell>
          <cell r="E326">
            <v>2008</v>
          </cell>
        </row>
        <row r="327">
          <cell r="D327">
            <v>498235979.05180186</v>
          </cell>
          <cell r="E327">
            <v>2008</v>
          </cell>
        </row>
        <row r="328">
          <cell r="D328">
            <v>400080843</v>
          </cell>
          <cell r="E328">
            <v>2008</v>
          </cell>
        </row>
        <row r="329">
          <cell r="D329">
            <v>326364200</v>
          </cell>
          <cell r="E329">
            <v>2008</v>
          </cell>
        </row>
        <row r="330">
          <cell r="D330">
            <v>22133964474</v>
          </cell>
          <cell r="E330">
            <v>2009</v>
          </cell>
        </row>
        <row r="331">
          <cell r="D331">
            <v>22007615819</v>
          </cell>
          <cell r="E331">
            <v>2009</v>
          </cell>
        </row>
        <row r="332">
          <cell r="D332">
            <v>530573293</v>
          </cell>
          <cell r="E332">
            <v>2009</v>
          </cell>
        </row>
        <row r="333">
          <cell r="D333">
            <v>3574205433</v>
          </cell>
          <cell r="E333">
            <v>2009</v>
          </cell>
        </row>
        <row r="334">
          <cell r="D334">
            <v>1200224056</v>
          </cell>
          <cell r="E334">
            <v>2009</v>
          </cell>
        </row>
        <row r="335">
          <cell r="D335">
            <v>20917123303</v>
          </cell>
          <cell r="E335">
            <v>2010</v>
          </cell>
        </row>
        <row r="336">
          <cell r="D336">
            <v>1977632629</v>
          </cell>
          <cell r="E336">
            <v>2010</v>
          </cell>
        </row>
        <row r="337">
          <cell r="D337">
            <v>1192070199</v>
          </cell>
          <cell r="E337">
            <v>2010</v>
          </cell>
        </row>
        <row r="338">
          <cell r="D338">
            <v>2978274268.4109097</v>
          </cell>
          <cell r="E338">
            <v>2011</v>
          </cell>
        </row>
        <row r="339">
          <cell r="D339">
            <v>1759387701.9008303</v>
          </cell>
          <cell r="E339">
            <v>2011</v>
          </cell>
        </row>
        <row r="340">
          <cell r="D340">
            <v>1487022334.5887914</v>
          </cell>
          <cell r="E340">
            <v>2011</v>
          </cell>
        </row>
        <row r="341">
          <cell r="D341">
            <v>3557254334.12431</v>
          </cell>
          <cell r="E341">
            <v>2011</v>
          </cell>
        </row>
        <row r="342">
          <cell r="D342">
            <v>3257404911.7153997</v>
          </cell>
          <cell r="E342">
            <v>2011</v>
          </cell>
        </row>
        <row r="343">
          <cell r="D343">
            <v>3841002466.5544596</v>
          </cell>
          <cell r="E343">
            <v>2011</v>
          </cell>
        </row>
        <row r="344">
          <cell r="D344">
            <v>672970829.95844185</v>
          </cell>
          <cell r="E344">
            <v>2011</v>
          </cell>
        </row>
        <row r="345">
          <cell r="D345">
            <v>720415026.35516441</v>
          </cell>
          <cell r="E345">
            <v>2011</v>
          </cell>
        </row>
        <row r="346">
          <cell r="D346">
            <v>4609392818.7695818</v>
          </cell>
          <cell r="E346">
            <v>2011</v>
          </cell>
        </row>
        <row r="347">
          <cell r="D347">
            <v>666142171.96289265</v>
          </cell>
          <cell r="E347">
            <v>2011</v>
          </cell>
        </row>
        <row r="348">
          <cell r="D348">
            <v>1650335467.45</v>
          </cell>
          <cell r="E348">
            <v>2011</v>
          </cell>
        </row>
        <row r="349">
          <cell r="D349">
            <v>562181911.29999995</v>
          </cell>
          <cell r="E349">
            <v>2011</v>
          </cell>
        </row>
        <row r="350">
          <cell r="D350">
            <v>16031900</v>
          </cell>
          <cell r="E350">
            <v>2011</v>
          </cell>
        </row>
        <row r="351">
          <cell r="D351">
            <v>56100500</v>
          </cell>
          <cell r="E351">
            <v>2011</v>
          </cell>
        </row>
        <row r="352">
          <cell r="D352">
            <v>56964700</v>
          </cell>
          <cell r="E352">
            <v>2011</v>
          </cell>
        </row>
        <row r="353">
          <cell r="D353">
            <v>1798246935</v>
          </cell>
          <cell r="E353">
            <v>2011</v>
          </cell>
        </row>
        <row r="354">
          <cell r="D354">
            <v>84556900</v>
          </cell>
          <cell r="E354">
            <v>2011</v>
          </cell>
        </row>
        <row r="355">
          <cell r="D355">
            <v>3830922576</v>
          </cell>
          <cell r="E355">
            <v>2011</v>
          </cell>
        </row>
        <row r="356">
          <cell r="D356">
            <v>1722640846.3199999</v>
          </cell>
          <cell r="E356">
            <v>2011</v>
          </cell>
        </row>
        <row r="357">
          <cell r="D357">
            <v>6948665692.3699999</v>
          </cell>
          <cell r="E357">
            <v>2011</v>
          </cell>
        </row>
        <row r="358">
          <cell r="D358">
            <v>7667608917.5499992</v>
          </cell>
          <cell r="E358">
            <v>2011</v>
          </cell>
        </row>
        <row r="359">
          <cell r="D359">
            <v>8087400</v>
          </cell>
          <cell r="E359">
            <v>2012</v>
          </cell>
        </row>
        <row r="360">
          <cell r="D360">
            <v>1131370695.543797</v>
          </cell>
          <cell r="E360">
            <v>2012</v>
          </cell>
        </row>
        <row r="361">
          <cell r="D361">
            <v>1636229063.0043535</v>
          </cell>
          <cell r="E361">
            <v>2012</v>
          </cell>
        </row>
        <row r="362">
          <cell r="D362">
            <v>1136545521.504935</v>
          </cell>
          <cell r="E362">
            <v>2012</v>
          </cell>
        </row>
        <row r="363">
          <cell r="D363">
            <v>1244781279.9893248</v>
          </cell>
          <cell r="E363">
            <v>2012</v>
          </cell>
        </row>
        <row r="364">
          <cell r="D364">
            <v>2776676476.1366801</v>
          </cell>
          <cell r="E364">
            <v>2012</v>
          </cell>
        </row>
        <row r="365">
          <cell r="D365">
            <v>1560463250.3707366</v>
          </cell>
          <cell r="E365">
            <v>2012</v>
          </cell>
        </row>
        <row r="366">
          <cell r="D366">
            <v>410267652.64856702</v>
          </cell>
          <cell r="E366">
            <v>2012</v>
          </cell>
        </row>
        <row r="367">
          <cell r="D367">
            <v>3314762916.41675</v>
          </cell>
          <cell r="E367">
            <v>2012</v>
          </cell>
        </row>
        <row r="368">
          <cell r="D368">
            <v>3138518318.2668023</v>
          </cell>
          <cell r="E368">
            <v>2012</v>
          </cell>
        </row>
        <row r="369">
          <cell r="D369">
            <v>3248767238.5415602</v>
          </cell>
          <cell r="E369">
            <v>2012</v>
          </cell>
        </row>
        <row r="370">
          <cell r="D370">
            <v>1467969946.0446103</v>
          </cell>
          <cell r="E370">
            <v>2012</v>
          </cell>
        </row>
        <row r="371">
          <cell r="D371">
            <v>3429496091.4810162</v>
          </cell>
          <cell r="E371">
            <v>2012</v>
          </cell>
        </row>
        <row r="372">
          <cell r="D372">
            <v>2671864502.9721117</v>
          </cell>
          <cell r="E372">
            <v>2012</v>
          </cell>
        </row>
        <row r="373">
          <cell r="D373">
            <v>4766925638.6591597</v>
          </cell>
          <cell r="E373">
            <v>2012</v>
          </cell>
        </row>
        <row r="374">
          <cell r="D374">
            <v>1598810500.7151661</v>
          </cell>
          <cell r="E374">
            <v>2012</v>
          </cell>
        </row>
        <row r="375">
          <cell r="D375">
            <v>1899132200.4191258</v>
          </cell>
          <cell r="E375">
            <v>2012</v>
          </cell>
        </row>
        <row r="376">
          <cell r="D376">
            <v>1571078911.2345409</v>
          </cell>
          <cell r="E376">
            <v>2012</v>
          </cell>
        </row>
        <row r="377">
          <cell r="D377">
            <v>8033301761.4229603</v>
          </cell>
          <cell r="E377">
            <v>2012</v>
          </cell>
        </row>
        <row r="378">
          <cell r="D378">
            <v>1597174170.3423619</v>
          </cell>
          <cell r="E378">
            <v>2012</v>
          </cell>
        </row>
        <row r="379">
          <cell r="D379">
            <v>1462268233.7791154</v>
          </cell>
          <cell r="E379">
            <v>2012</v>
          </cell>
        </row>
        <row r="380">
          <cell r="D380">
            <v>1593664584.2917645</v>
          </cell>
          <cell r="E380">
            <v>2012</v>
          </cell>
        </row>
        <row r="381">
          <cell r="D381">
            <v>1600078073.018373</v>
          </cell>
          <cell r="E381">
            <v>2012</v>
          </cell>
        </row>
        <row r="382">
          <cell r="D382">
            <v>1536783053.2370956</v>
          </cell>
          <cell r="E382">
            <v>2012</v>
          </cell>
        </row>
        <row r="383">
          <cell r="D383">
            <v>3289380516.7796202</v>
          </cell>
          <cell r="E383">
            <v>2012</v>
          </cell>
        </row>
        <row r="384">
          <cell r="D384">
            <v>11987663158.4603</v>
          </cell>
          <cell r="E384">
            <v>2012</v>
          </cell>
        </row>
        <row r="385">
          <cell r="D385">
            <v>3331381781.9313898</v>
          </cell>
          <cell r="E385">
            <v>2012</v>
          </cell>
        </row>
        <row r="386">
          <cell r="D386">
            <v>7204662185.0902042</v>
          </cell>
          <cell r="E386">
            <v>2012</v>
          </cell>
        </row>
        <row r="387">
          <cell r="D387">
            <v>1032348746.5314332</v>
          </cell>
          <cell r="E387">
            <v>2012</v>
          </cell>
        </row>
        <row r="388">
          <cell r="D388">
            <v>1145248023.880646</v>
          </cell>
          <cell r="E388">
            <v>2012</v>
          </cell>
        </row>
        <row r="389">
          <cell r="D389">
            <v>76019206.029997841</v>
          </cell>
          <cell r="E389">
            <v>2012</v>
          </cell>
        </row>
        <row r="390">
          <cell r="D390">
            <v>76115535.321222559</v>
          </cell>
          <cell r="E390">
            <v>2012</v>
          </cell>
        </row>
        <row r="391">
          <cell r="D391">
            <v>102755972.83967289</v>
          </cell>
          <cell r="E391">
            <v>2012</v>
          </cell>
        </row>
        <row r="392">
          <cell r="D392">
            <v>83626402.271583661</v>
          </cell>
          <cell r="E392">
            <v>2012</v>
          </cell>
        </row>
        <row r="393">
          <cell r="D393">
            <v>61843579.711400554</v>
          </cell>
          <cell r="E393">
            <v>2012</v>
          </cell>
        </row>
        <row r="394">
          <cell r="D394">
            <v>3375384144</v>
          </cell>
          <cell r="E394">
            <v>2012</v>
          </cell>
        </row>
        <row r="395">
          <cell r="D395">
            <v>3935487059</v>
          </cell>
          <cell r="E395">
            <v>2012</v>
          </cell>
        </row>
        <row r="396">
          <cell r="D396">
            <v>2219297579</v>
          </cell>
          <cell r="E396">
            <v>2013</v>
          </cell>
        </row>
        <row r="397">
          <cell r="D397">
            <v>1284742209</v>
          </cell>
          <cell r="E397">
            <v>2013</v>
          </cell>
        </row>
        <row r="398">
          <cell r="D398">
            <v>1749736768</v>
          </cell>
          <cell r="E398">
            <v>2013</v>
          </cell>
        </row>
        <row r="399">
          <cell r="D399">
            <v>1663779645</v>
          </cell>
          <cell r="E399">
            <v>2013</v>
          </cell>
        </row>
        <row r="400">
          <cell r="D400">
            <v>5337508027</v>
          </cell>
          <cell r="E400">
            <v>2013</v>
          </cell>
        </row>
        <row r="401">
          <cell r="D401">
            <v>3623464863</v>
          </cell>
          <cell r="E401">
            <v>2013</v>
          </cell>
        </row>
        <row r="402">
          <cell r="D402">
            <v>1768063472</v>
          </cell>
          <cell r="E402">
            <v>2013</v>
          </cell>
        </row>
        <row r="403">
          <cell r="D403">
            <v>1780990624</v>
          </cell>
          <cell r="E403">
            <v>2013</v>
          </cell>
        </row>
        <row r="404">
          <cell r="D404">
            <v>1721445175</v>
          </cell>
          <cell r="E404">
            <v>2013</v>
          </cell>
        </row>
        <row r="405">
          <cell r="D405">
            <v>3025459495</v>
          </cell>
          <cell r="E405">
            <v>2013</v>
          </cell>
        </row>
        <row r="406">
          <cell r="D406">
            <v>5749727762</v>
          </cell>
          <cell r="E406">
            <v>2013</v>
          </cell>
        </row>
        <row r="407">
          <cell r="D407">
            <v>716925612</v>
          </cell>
          <cell r="E407">
            <v>2013</v>
          </cell>
        </row>
        <row r="408">
          <cell r="D408">
            <v>1027221016</v>
          </cell>
          <cell r="E408">
            <v>2013</v>
          </cell>
        </row>
        <row r="409">
          <cell r="D409">
            <v>8623468047</v>
          </cell>
          <cell r="E409">
            <v>2013</v>
          </cell>
        </row>
        <row r="410">
          <cell r="D410">
            <v>2280941691</v>
          </cell>
          <cell r="E410">
            <v>2013</v>
          </cell>
        </row>
        <row r="411">
          <cell r="D411">
            <v>2104052688</v>
          </cell>
          <cell r="E411">
            <v>2013</v>
          </cell>
        </row>
        <row r="412">
          <cell r="D412">
            <v>1827236217</v>
          </cell>
          <cell r="E412">
            <v>2013</v>
          </cell>
        </row>
        <row r="413">
          <cell r="D413">
            <v>1701051417</v>
          </cell>
          <cell r="E413">
            <v>2013</v>
          </cell>
        </row>
        <row r="414">
          <cell r="D414">
            <v>1684357399</v>
          </cell>
          <cell r="E414">
            <v>2013</v>
          </cell>
        </row>
        <row r="415">
          <cell r="D415">
            <v>783907728</v>
          </cell>
          <cell r="E415">
            <v>2013</v>
          </cell>
        </row>
        <row r="416">
          <cell r="D416">
            <v>198785526</v>
          </cell>
          <cell r="E416">
            <v>2013</v>
          </cell>
        </row>
        <row r="417">
          <cell r="D417">
            <v>2229465896</v>
          </cell>
          <cell r="E417">
            <v>2013</v>
          </cell>
        </row>
        <row r="418">
          <cell r="D418">
            <v>195230504</v>
          </cell>
          <cell r="E418">
            <v>2013</v>
          </cell>
        </row>
        <row r="419">
          <cell r="D419">
            <v>272429048</v>
          </cell>
          <cell r="E419">
            <v>2014</v>
          </cell>
        </row>
        <row r="420">
          <cell r="D420">
            <v>2236254252</v>
          </cell>
          <cell r="E420">
            <v>2014</v>
          </cell>
        </row>
        <row r="421">
          <cell r="D421">
            <v>1858553044</v>
          </cell>
          <cell r="E421">
            <v>2014</v>
          </cell>
        </row>
        <row r="422">
          <cell r="D422">
            <v>1872278823</v>
          </cell>
          <cell r="E422">
            <v>2014</v>
          </cell>
        </row>
        <row r="423">
          <cell r="D423">
            <v>1212803223</v>
          </cell>
          <cell r="E423">
            <v>2014</v>
          </cell>
        </row>
        <row r="424">
          <cell r="D424">
            <v>197719954</v>
          </cell>
          <cell r="E424">
            <v>2014</v>
          </cell>
        </row>
        <row r="425">
          <cell r="D425">
            <v>197994103</v>
          </cell>
          <cell r="E425">
            <v>2014</v>
          </cell>
        </row>
        <row r="426">
          <cell r="D426">
            <v>187443170</v>
          </cell>
          <cell r="E426">
            <v>2014</v>
          </cell>
        </row>
        <row r="427">
          <cell r="D427">
            <v>1834435855</v>
          </cell>
          <cell r="E427">
            <v>2014</v>
          </cell>
        </row>
        <row r="428">
          <cell r="D428">
            <v>692444812</v>
          </cell>
          <cell r="E428">
            <v>2014</v>
          </cell>
        </row>
        <row r="429">
          <cell r="D429">
            <v>1894172066</v>
          </cell>
          <cell r="E429">
            <v>2014</v>
          </cell>
        </row>
        <row r="430">
          <cell r="D430">
            <v>5255870053</v>
          </cell>
          <cell r="E430">
            <v>2014</v>
          </cell>
        </row>
        <row r="431">
          <cell r="D431">
            <v>3769961879</v>
          </cell>
          <cell r="E431">
            <v>2014</v>
          </cell>
        </row>
        <row r="432">
          <cell r="D432">
            <v>1172323688</v>
          </cell>
          <cell r="E432">
            <v>2014</v>
          </cell>
        </row>
        <row r="433">
          <cell r="D433">
            <v>254080364</v>
          </cell>
          <cell r="E433">
            <v>2014</v>
          </cell>
        </row>
        <row r="434">
          <cell r="D434">
            <v>2410554234</v>
          </cell>
          <cell r="E434">
            <v>2014</v>
          </cell>
        </row>
        <row r="435">
          <cell r="D435">
            <v>1930134008</v>
          </cell>
          <cell r="E435">
            <v>2014</v>
          </cell>
        </row>
        <row r="436">
          <cell r="D436">
            <v>197942320</v>
          </cell>
          <cell r="E436">
            <v>2014</v>
          </cell>
        </row>
        <row r="437">
          <cell r="D437">
            <v>1927376842</v>
          </cell>
          <cell r="E437">
            <v>2014</v>
          </cell>
        </row>
        <row r="438">
          <cell r="D438">
            <v>321413975</v>
          </cell>
          <cell r="E438">
            <v>2014</v>
          </cell>
        </row>
        <row r="439">
          <cell r="D439">
            <v>1913817758</v>
          </cell>
          <cell r="E439">
            <v>2014</v>
          </cell>
        </row>
        <row r="440">
          <cell r="D440">
            <v>9827462391.6313477</v>
          </cell>
          <cell r="E440">
            <v>2014</v>
          </cell>
        </row>
        <row r="441">
          <cell r="D441">
            <v>1947872840</v>
          </cell>
          <cell r="E441">
            <v>2014</v>
          </cell>
        </row>
        <row r="442">
          <cell r="D442">
            <v>197462951</v>
          </cell>
          <cell r="E442">
            <v>2014</v>
          </cell>
        </row>
        <row r="443">
          <cell r="D443">
            <v>198146512</v>
          </cell>
          <cell r="E443">
            <v>2014</v>
          </cell>
        </row>
        <row r="444">
          <cell r="D444">
            <v>197600820</v>
          </cell>
          <cell r="E444">
            <v>2014</v>
          </cell>
        </row>
        <row r="445">
          <cell r="D445">
            <v>198334296</v>
          </cell>
          <cell r="E445">
            <v>2014</v>
          </cell>
        </row>
        <row r="446">
          <cell r="D446">
            <v>197935199</v>
          </cell>
          <cell r="E446">
            <v>2014</v>
          </cell>
        </row>
        <row r="447">
          <cell r="D447">
            <v>197798349</v>
          </cell>
          <cell r="E447">
            <v>2014</v>
          </cell>
        </row>
        <row r="448">
          <cell r="D448">
            <v>197815874</v>
          </cell>
          <cell r="E448">
            <v>2014</v>
          </cell>
        </row>
        <row r="449">
          <cell r="D449">
            <v>1914115810</v>
          </cell>
          <cell r="E449">
            <v>2014</v>
          </cell>
        </row>
        <row r="450">
          <cell r="D450">
            <v>446302277</v>
          </cell>
          <cell r="E450">
            <v>2014</v>
          </cell>
        </row>
        <row r="451">
          <cell r="D451">
            <v>371814177</v>
          </cell>
          <cell r="E451">
            <v>2014</v>
          </cell>
        </row>
        <row r="452">
          <cell r="D452">
            <v>197910872</v>
          </cell>
          <cell r="E452">
            <v>2014</v>
          </cell>
        </row>
        <row r="453">
          <cell r="D453">
            <v>197392348</v>
          </cell>
          <cell r="E453">
            <v>2014</v>
          </cell>
        </row>
        <row r="454">
          <cell r="D454">
            <v>197742059</v>
          </cell>
          <cell r="E454">
            <v>2014</v>
          </cell>
        </row>
        <row r="455">
          <cell r="D455">
            <v>197566438</v>
          </cell>
          <cell r="E455">
            <v>2014</v>
          </cell>
        </row>
        <row r="456">
          <cell r="D456">
            <v>197650648</v>
          </cell>
          <cell r="E456">
            <v>2014</v>
          </cell>
        </row>
        <row r="457">
          <cell r="D457">
            <v>197626838</v>
          </cell>
          <cell r="E457">
            <v>2014</v>
          </cell>
        </row>
        <row r="458">
          <cell r="D458">
            <v>196879677</v>
          </cell>
          <cell r="E458">
            <v>2014</v>
          </cell>
        </row>
        <row r="459">
          <cell r="D459">
            <v>197078483</v>
          </cell>
          <cell r="E459">
            <v>2014</v>
          </cell>
        </row>
        <row r="460">
          <cell r="D460">
            <v>197436525</v>
          </cell>
          <cell r="E460">
            <v>2014</v>
          </cell>
        </row>
        <row r="461">
          <cell r="D461">
            <v>197544440</v>
          </cell>
          <cell r="E461">
            <v>2014</v>
          </cell>
        </row>
        <row r="462">
          <cell r="D462">
            <v>192182044</v>
          </cell>
          <cell r="E462">
            <v>2014</v>
          </cell>
        </row>
        <row r="463">
          <cell r="D463">
            <v>187069610</v>
          </cell>
          <cell r="E463">
            <v>2014</v>
          </cell>
        </row>
        <row r="464">
          <cell r="D464">
            <v>197659444</v>
          </cell>
          <cell r="E464">
            <v>2014</v>
          </cell>
        </row>
        <row r="465">
          <cell r="D465">
            <v>196939048</v>
          </cell>
          <cell r="E465">
            <v>2014</v>
          </cell>
        </row>
        <row r="466">
          <cell r="D466">
            <v>198230943</v>
          </cell>
          <cell r="E466">
            <v>2014</v>
          </cell>
        </row>
        <row r="467">
          <cell r="D467">
            <v>197782386</v>
          </cell>
          <cell r="E467">
            <v>2014</v>
          </cell>
        </row>
        <row r="468">
          <cell r="D468">
            <v>197436838</v>
          </cell>
          <cell r="E468">
            <v>2014</v>
          </cell>
        </row>
        <row r="469">
          <cell r="D469">
            <v>1892921442</v>
          </cell>
          <cell r="E469">
            <v>2014</v>
          </cell>
        </row>
        <row r="470">
          <cell r="D470">
            <v>189452159</v>
          </cell>
          <cell r="E470">
            <v>2014</v>
          </cell>
        </row>
        <row r="471">
          <cell r="D471">
            <v>197613420</v>
          </cell>
          <cell r="E471">
            <v>2014</v>
          </cell>
        </row>
        <row r="472">
          <cell r="D472">
            <v>197861466</v>
          </cell>
          <cell r="E472">
            <v>2014</v>
          </cell>
        </row>
        <row r="473">
          <cell r="D473">
            <v>49779000</v>
          </cell>
          <cell r="E473">
            <v>2014</v>
          </cell>
        </row>
        <row r="474">
          <cell r="D474">
            <v>5771596592</v>
          </cell>
          <cell r="E474">
            <v>2015</v>
          </cell>
        </row>
        <row r="475">
          <cell r="D475">
            <v>3199037978</v>
          </cell>
          <cell r="E475">
            <v>2015</v>
          </cell>
        </row>
        <row r="476">
          <cell r="D476">
            <v>2127760813</v>
          </cell>
          <cell r="E476">
            <v>2015</v>
          </cell>
        </row>
        <row r="477">
          <cell r="D477">
            <v>1931170394</v>
          </cell>
          <cell r="E477">
            <v>2015</v>
          </cell>
        </row>
        <row r="478">
          <cell r="D478">
            <v>4142581848.1999998</v>
          </cell>
          <cell r="E478">
            <v>2015</v>
          </cell>
        </row>
        <row r="479">
          <cell r="D479">
            <v>2691692465</v>
          </cell>
          <cell r="E479">
            <v>2015</v>
          </cell>
        </row>
        <row r="480">
          <cell r="D480">
            <v>8656542443.2000008</v>
          </cell>
          <cell r="E480">
            <v>2015</v>
          </cell>
        </row>
        <row r="481">
          <cell r="D481">
            <v>1038080204</v>
          </cell>
          <cell r="E481">
            <v>2015</v>
          </cell>
        </row>
        <row r="482">
          <cell r="D482">
            <v>3131158428</v>
          </cell>
          <cell r="E482">
            <v>2015</v>
          </cell>
        </row>
        <row r="483">
          <cell r="D483">
            <v>2128040770</v>
          </cell>
          <cell r="E483">
            <v>2015</v>
          </cell>
        </row>
        <row r="484">
          <cell r="D484">
            <v>1990157144</v>
          </cell>
          <cell r="E484">
            <v>2015</v>
          </cell>
        </row>
        <row r="485">
          <cell r="D485">
            <v>2091776958</v>
          </cell>
          <cell r="E485">
            <v>2015</v>
          </cell>
        </row>
        <row r="486">
          <cell r="D486">
            <v>2126653104.2</v>
          </cell>
          <cell r="E486">
            <v>2015</v>
          </cell>
        </row>
        <row r="487">
          <cell r="D487">
            <v>3147563153</v>
          </cell>
          <cell r="E487">
            <v>2015</v>
          </cell>
        </row>
        <row r="488">
          <cell r="D488">
            <v>3073451038</v>
          </cell>
          <cell r="E488">
            <v>2015</v>
          </cell>
        </row>
        <row r="489">
          <cell r="D489">
            <v>3166464963</v>
          </cell>
          <cell r="E489">
            <v>2015</v>
          </cell>
        </row>
        <row r="490">
          <cell r="D490">
            <v>2122086666</v>
          </cell>
          <cell r="E490">
            <v>2015</v>
          </cell>
        </row>
        <row r="491">
          <cell r="D491">
            <v>2025740168</v>
          </cell>
          <cell r="E491">
            <v>2015</v>
          </cell>
        </row>
        <row r="492">
          <cell r="D492">
            <v>2153193000</v>
          </cell>
          <cell r="E492">
            <v>2015</v>
          </cell>
        </row>
        <row r="493">
          <cell r="D493">
            <v>2038722656.2</v>
          </cell>
          <cell r="E493">
            <v>2015</v>
          </cell>
        </row>
        <row r="494">
          <cell r="D494">
            <v>1656251100</v>
          </cell>
          <cell r="E494">
            <v>2015</v>
          </cell>
        </row>
        <row r="495">
          <cell r="D495">
            <v>3760564386.1999998</v>
          </cell>
          <cell r="E495">
            <v>2015</v>
          </cell>
        </row>
        <row r="496">
          <cell r="D496">
            <v>2482976673</v>
          </cell>
          <cell r="E496">
            <v>2015</v>
          </cell>
        </row>
        <row r="497">
          <cell r="D497">
            <v>2128408453</v>
          </cell>
          <cell r="E497">
            <v>2015</v>
          </cell>
        </row>
        <row r="498">
          <cell r="D498">
            <v>2132575732</v>
          </cell>
          <cell r="E498">
            <v>2015</v>
          </cell>
        </row>
        <row r="499">
          <cell r="D499">
            <v>2066023866.2</v>
          </cell>
          <cell r="E499">
            <v>2015</v>
          </cell>
        </row>
        <row r="500">
          <cell r="D500">
            <v>1212664598</v>
          </cell>
          <cell r="E500">
            <v>2015</v>
          </cell>
        </row>
        <row r="501">
          <cell r="D501">
            <v>2361312163</v>
          </cell>
          <cell r="E501">
            <v>2015</v>
          </cell>
        </row>
        <row r="502">
          <cell r="D502">
            <v>1855632664.2</v>
          </cell>
          <cell r="E502">
            <v>2015</v>
          </cell>
        </row>
        <row r="503">
          <cell r="D503">
            <v>2083405986.2</v>
          </cell>
          <cell r="E503">
            <v>2015</v>
          </cell>
        </row>
        <row r="504">
          <cell r="D504">
            <v>2349817980</v>
          </cell>
          <cell r="E504">
            <v>2015</v>
          </cell>
        </row>
        <row r="505">
          <cell r="D505">
            <v>247494064</v>
          </cell>
          <cell r="E505">
            <v>2015</v>
          </cell>
        </row>
        <row r="506">
          <cell r="D506">
            <v>2801026132</v>
          </cell>
          <cell r="E506">
            <v>2015</v>
          </cell>
        </row>
        <row r="507">
          <cell r="D507">
            <v>2023879506</v>
          </cell>
          <cell r="E507">
            <v>2015</v>
          </cell>
        </row>
        <row r="508">
          <cell r="D508">
            <v>6993176545.3037949</v>
          </cell>
          <cell r="E508">
            <v>2015</v>
          </cell>
        </row>
        <row r="509">
          <cell r="D509">
            <v>5113308736.9644003</v>
          </cell>
          <cell r="E509">
            <v>2015</v>
          </cell>
        </row>
        <row r="510">
          <cell r="D510">
            <v>6147420832.6300564</v>
          </cell>
          <cell r="E510">
            <v>2015</v>
          </cell>
        </row>
        <row r="511">
          <cell r="D511">
            <v>4424469137.1017532</v>
          </cell>
          <cell r="E511">
            <v>2015</v>
          </cell>
        </row>
        <row r="512">
          <cell r="D512">
            <v>194299755</v>
          </cell>
          <cell r="E512">
            <v>2015</v>
          </cell>
        </row>
        <row r="513">
          <cell r="D513">
            <v>187607827</v>
          </cell>
          <cell r="E513">
            <v>2015</v>
          </cell>
        </row>
        <row r="514">
          <cell r="D514">
            <v>1976709313</v>
          </cell>
          <cell r="E514">
            <v>2015</v>
          </cell>
        </row>
        <row r="515">
          <cell r="D515">
            <v>1945562821</v>
          </cell>
          <cell r="E515">
            <v>2015</v>
          </cell>
        </row>
        <row r="516">
          <cell r="D516">
            <v>194273678</v>
          </cell>
          <cell r="E516">
            <v>2015</v>
          </cell>
        </row>
        <row r="517">
          <cell r="D517">
            <v>469897527</v>
          </cell>
          <cell r="E517">
            <v>2015</v>
          </cell>
        </row>
        <row r="518">
          <cell r="D518">
            <v>194582579</v>
          </cell>
          <cell r="E518">
            <v>2015</v>
          </cell>
        </row>
        <row r="519">
          <cell r="D519">
            <v>194304755</v>
          </cell>
          <cell r="E519">
            <v>2015</v>
          </cell>
        </row>
        <row r="520">
          <cell r="D520">
            <v>194194110</v>
          </cell>
          <cell r="E520">
            <v>2015</v>
          </cell>
        </row>
        <row r="521">
          <cell r="D521">
            <v>191295534</v>
          </cell>
          <cell r="E521">
            <v>2015</v>
          </cell>
        </row>
        <row r="522">
          <cell r="D522">
            <v>195476550</v>
          </cell>
          <cell r="E522">
            <v>2015</v>
          </cell>
        </row>
        <row r="523">
          <cell r="D523">
            <v>193212995</v>
          </cell>
          <cell r="E523">
            <v>2015</v>
          </cell>
        </row>
        <row r="524">
          <cell r="D524">
            <v>193532549</v>
          </cell>
          <cell r="E524">
            <v>2015</v>
          </cell>
        </row>
        <row r="525">
          <cell r="D525">
            <v>192293177</v>
          </cell>
          <cell r="E525">
            <v>2015</v>
          </cell>
        </row>
        <row r="526">
          <cell r="D526">
            <v>190538964</v>
          </cell>
          <cell r="E526">
            <v>2015</v>
          </cell>
        </row>
        <row r="527">
          <cell r="D527">
            <v>121648894</v>
          </cell>
          <cell r="E527">
            <v>2015</v>
          </cell>
        </row>
        <row r="528">
          <cell r="D528">
            <v>1945177628</v>
          </cell>
          <cell r="E528">
            <v>2015</v>
          </cell>
        </row>
        <row r="529">
          <cell r="D529">
            <v>2197200060</v>
          </cell>
          <cell r="E529">
            <v>2015</v>
          </cell>
        </row>
        <row r="530">
          <cell r="D530">
            <v>2122831297</v>
          </cell>
          <cell r="E530">
            <v>2015</v>
          </cell>
        </row>
        <row r="531">
          <cell r="D531">
            <v>8378965790.1999998</v>
          </cell>
          <cell r="E531">
            <v>2015</v>
          </cell>
        </row>
        <row r="532">
          <cell r="D532">
            <v>2059213886</v>
          </cell>
          <cell r="E532">
            <v>2015</v>
          </cell>
        </row>
        <row r="533">
          <cell r="D533">
            <v>2125785396</v>
          </cell>
          <cell r="E533">
            <v>2015</v>
          </cell>
        </row>
        <row r="534">
          <cell r="D534">
            <v>191142383</v>
          </cell>
          <cell r="E534">
            <v>2015</v>
          </cell>
        </row>
        <row r="535">
          <cell r="D535">
            <v>190265603</v>
          </cell>
          <cell r="E535">
            <v>2015</v>
          </cell>
        </row>
        <row r="536">
          <cell r="D536">
            <v>741801931</v>
          </cell>
          <cell r="E536">
            <v>2015</v>
          </cell>
        </row>
        <row r="537">
          <cell r="D537">
            <v>194535396</v>
          </cell>
          <cell r="E537">
            <v>2015</v>
          </cell>
        </row>
        <row r="538">
          <cell r="D538">
            <v>194109943</v>
          </cell>
          <cell r="E538">
            <v>2015</v>
          </cell>
        </row>
        <row r="539">
          <cell r="D539">
            <v>194305774</v>
          </cell>
          <cell r="E539">
            <v>2015</v>
          </cell>
        </row>
        <row r="540">
          <cell r="D540">
            <v>192442791</v>
          </cell>
          <cell r="E540">
            <v>2015</v>
          </cell>
        </row>
        <row r="541">
          <cell r="D541">
            <v>195564131</v>
          </cell>
          <cell r="E541">
            <v>2015</v>
          </cell>
        </row>
        <row r="542">
          <cell r="D542">
            <v>194585175</v>
          </cell>
          <cell r="E542">
            <v>2015</v>
          </cell>
        </row>
        <row r="543">
          <cell r="D543">
            <v>194014396</v>
          </cell>
          <cell r="E543">
            <v>2015</v>
          </cell>
        </row>
        <row r="544">
          <cell r="D544">
            <v>28270054450.200001</v>
          </cell>
          <cell r="E544">
            <v>2015</v>
          </cell>
        </row>
        <row r="545">
          <cell r="D545">
            <v>1777518495</v>
          </cell>
          <cell r="E545">
            <v>2015</v>
          </cell>
        </row>
        <row r="546">
          <cell r="D546">
            <v>2539770681</v>
          </cell>
          <cell r="E546">
            <v>2015</v>
          </cell>
        </row>
        <row r="547">
          <cell r="D547">
            <v>246942569</v>
          </cell>
          <cell r="E547">
            <v>2015</v>
          </cell>
        </row>
        <row r="548">
          <cell r="D548">
            <v>191714919</v>
          </cell>
          <cell r="E548">
            <v>2015</v>
          </cell>
        </row>
        <row r="549">
          <cell r="D549">
            <v>133925703</v>
          </cell>
          <cell r="E549">
            <v>2015</v>
          </cell>
        </row>
        <row r="550">
          <cell r="D550">
            <v>191639680</v>
          </cell>
          <cell r="E550">
            <v>2015</v>
          </cell>
        </row>
        <row r="551">
          <cell r="D551">
            <v>192010205</v>
          </cell>
          <cell r="E551">
            <v>2015</v>
          </cell>
        </row>
        <row r="552">
          <cell r="D552">
            <v>190930494</v>
          </cell>
          <cell r="E552">
            <v>2015</v>
          </cell>
        </row>
        <row r="553">
          <cell r="D553">
            <v>674055175</v>
          </cell>
          <cell r="E553">
            <v>2015</v>
          </cell>
        </row>
        <row r="554">
          <cell r="D554">
            <v>194413644</v>
          </cell>
          <cell r="E554">
            <v>2015</v>
          </cell>
        </row>
        <row r="555">
          <cell r="D555">
            <v>194508025</v>
          </cell>
          <cell r="E555">
            <v>2015</v>
          </cell>
        </row>
        <row r="556">
          <cell r="D556">
            <v>194125619</v>
          </cell>
          <cell r="E556">
            <v>2015</v>
          </cell>
        </row>
        <row r="557">
          <cell r="D557">
            <v>194469172</v>
          </cell>
          <cell r="E557">
            <v>2015</v>
          </cell>
        </row>
        <row r="558">
          <cell r="D558">
            <v>8141572842.6999998</v>
          </cell>
          <cell r="E558">
            <v>2016</v>
          </cell>
        </row>
        <row r="559">
          <cell r="D559">
            <v>8147247049.011054</v>
          </cell>
          <cell r="E559">
            <v>2016</v>
          </cell>
        </row>
        <row r="560">
          <cell r="D560">
            <v>2960652854.1300001</v>
          </cell>
          <cell r="E560">
            <v>2016</v>
          </cell>
        </row>
        <row r="561">
          <cell r="D561">
            <v>1997824226.8399999</v>
          </cell>
          <cell r="E561">
            <v>2016</v>
          </cell>
        </row>
        <row r="562">
          <cell r="D562">
            <v>4868290282.0367718</v>
          </cell>
          <cell r="E562">
            <v>2016</v>
          </cell>
        </row>
        <row r="563">
          <cell r="D563">
            <v>1945903540.0999999</v>
          </cell>
          <cell r="E563">
            <v>2016</v>
          </cell>
        </row>
        <row r="564">
          <cell r="D564">
            <v>2819328226.6399999</v>
          </cell>
          <cell r="E564">
            <v>2016</v>
          </cell>
        </row>
        <row r="565">
          <cell r="D565">
            <v>9785377200</v>
          </cell>
          <cell r="E565">
            <v>2016</v>
          </cell>
        </row>
        <row r="566">
          <cell r="D566">
            <v>2400192423</v>
          </cell>
          <cell r="E566">
            <v>2016</v>
          </cell>
        </row>
        <row r="567">
          <cell r="D567">
            <v>8482176848.3360138</v>
          </cell>
          <cell r="E567">
            <v>2016</v>
          </cell>
        </row>
        <row r="568">
          <cell r="D568">
            <v>5591436679.1599998</v>
          </cell>
          <cell r="E568">
            <v>2016</v>
          </cell>
        </row>
        <row r="569">
          <cell r="D569">
            <v>5487724779.8400002</v>
          </cell>
          <cell r="E569">
            <v>2016</v>
          </cell>
        </row>
        <row r="570">
          <cell r="D570">
            <v>1890595464.96</v>
          </cell>
          <cell r="E570">
            <v>2016</v>
          </cell>
        </row>
        <row r="571">
          <cell r="D571">
            <v>2933446349.48</v>
          </cell>
          <cell r="E571">
            <v>2016</v>
          </cell>
        </row>
        <row r="572">
          <cell r="D572">
            <v>4250968123.3900442</v>
          </cell>
          <cell r="E572">
            <v>2016</v>
          </cell>
        </row>
        <row r="573">
          <cell r="D573">
            <v>2398001772.73</v>
          </cell>
          <cell r="E573">
            <v>2016</v>
          </cell>
        </row>
        <row r="574">
          <cell r="D574">
            <v>4682270294.1660614</v>
          </cell>
          <cell r="E574">
            <v>2016</v>
          </cell>
        </row>
        <row r="575">
          <cell r="D575">
            <v>3797259567.7199998</v>
          </cell>
          <cell r="E575">
            <v>2016</v>
          </cell>
        </row>
        <row r="576">
          <cell r="D576">
            <v>5854757832.3698645</v>
          </cell>
          <cell r="E576">
            <v>2016</v>
          </cell>
        </row>
        <row r="577">
          <cell r="D577">
            <v>4070073728.3230543</v>
          </cell>
          <cell r="E577">
            <v>2016</v>
          </cell>
        </row>
        <row r="578">
          <cell r="D578">
            <v>5335623040.4074984</v>
          </cell>
          <cell r="E578">
            <v>2016</v>
          </cell>
        </row>
        <row r="579">
          <cell r="D579">
            <v>2201551942.5196371</v>
          </cell>
          <cell r="E579">
            <v>2016</v>
          </cell>
        </row>
        <row r="580">
          <cell r="D580">
            <v>6046396941.1700001</v>
          </cell>
          <cell r="E580">
            <v>2016</v>
          </cell>
        </row>
        <row r="581">
          <cell r="D581">
            <v>1766998059.23</v>
          </cell>
          <cell r="E581">
            <v>2016</v>
          </cell>
        </row>
        <row r="582">
          <cell r="D582">
            <v>1944916077.3699999</v>
          </cell>
          <cell r="E582">
            <v>2016</v>
          </cell>
        </row>
        <row r="583">
          <cell r="D583">
            <v>1944689998.1099999</v>
          </cell>
          <cell r="E583">
            <v>2016</v>
          </cell>
        </row>
        <row r="584">
          <cell r="D584">
            <v>2522478651.5700002</v>
          </cell>
          <cell r="E584">
            <v>2016</v>
          </cell>
        </row>
        <row r="585">
          <cell r="D585">
            <v>998055696.14999998</v>
          </cell>
          <cell r="E585">
            <v>2016</v>
          </cell>
        </row>
        <row r="586">
          <cell r="D586">
            <v>198356308</v>
          </cell>
          <cell r="E586">
            <v>2016</v>
          </cell>
        </row>
        <row r="587">
          <cell r="D587">
            <v>197669566</v>
          </cell>
          <cell r="E587">
            <v>2016</v>
          </cell>
        </row>
        <row r="588">
          <cell r="D588">
            <v>49212500</v>
          </cell>
          <cell r="E588">
            <v>2013</v>
          </cell>
        </row>
        <row r="589">
          <cell r="D589">
            <v>1578446994</v>
          </cell>
          <cell r="E589">
            <v>2014</v>
          </cell>
        </row>
        <row r="590">
          <cell r="D590">
            <v>246942569</v>
          </cell>
          <cell r="E590">
            <v>2015</v>
          </cell>
        </row>
        <row r="591">
          <cell r="D591">
            <v>14872500</v>
          </cell>
          <cell r="E591">
            <v>2011</v>
          </cell>
        </row>
        <row r="592">
          <cell r="D592">
            <v>97700000</v>
          </cell>
          <cell r="E592">
            <v>2012</v>
          </cell>
        </row>
        <row r="593">
          <cell r="D593">
            <v>98837000</v>
          </cell>
          <cell r="E593">
            <v>2012</v>
          </cell>
        </row>
        <row r="594">
          <cell r="D594">
            <v>98808000</v>
          </cell>
          <cell r="E594">
            <v>2012</v>
          </cell>
        </row>
        <row r="595">
          <cell r="D595">
            <v>99133000</v>
          </cell>
          <cell r="E595">
            <v>2012</v>
          </cell>
        </row>
        <row r="596">
          <cell r="D596">
            <v>85228200.18037653</v>
          </cell>
          <cell r="E596">
            <v>2013</v>
          </cell>
        </row>
        <row r="597">
          <cell r="D597">
            <v>394888000</v>
          </cell>
          <cell r="E597">
            <v>2015</v>
          </cell>
        </row>
        <row r="598">
          <cell r="D598">
            <v>10790891754</v>
          </cell>
          <cell r="E598">
            <v>2007</v>
          </cell>
        </row>
        <row r="599">
          <cell r="D599">
            <v>1519697850</v>
          </cell>
          <cell r="E599">
            <v>2007</v>
          </cell>
        </row>
        <row r="600">
          <cell r="D600">
            <v>9817024325</v>
          </cell>
          <cell r="E600">
            <v>2007</v>
          </cell>
        </row>
        <row r="601">
          <cell r="D601">
            <v>2336767000</v>
          </cell>
          <cell r="E601">
            <v>2007</v>
          </cell>
        </row>
        <row r="602">
          <cell r="D602">
            <v>1300003636.4000001</v>
          </cell>
          <cell r="E602">
            <v>2007</v>
          </cell>
        </row>
        <row r="603">
          <cell r="D603">
            <v>130000363.59999999</v>
          </cell>
          <cell r="E603">
            <v>2007</v>
          </cell>
        </row>
        <row r="604">
          <cell r="D604">
            <v>993901000</v>
          </cell>
          <cell r="E604">
            <v>2007</v>
          </cell>
        </row>
        <row r="605">
          <cell r="D605">
            <v>474381180</v>
          </cell>
          <cell r="E605">
            <v>2007</v>
          </cell>
        </row>
        <row r="606">
          <cell r="D606">
            <v>2703573800</v>
          </cell>
          <cell r="E606">
            <v>2007</v>
          </cell>
        </row>
        <row r="607">
          <cell r="D607">
            <v>44799000</v>
          </cell>
          <cell r="E607">
            <v>2007</v>
          </cell>
        </row>
        <row r="608">
          <cell r="D608">
            <v>387073802.91121233</v>
          </cell>
          <cell r="E608">
            <v>2008</v>
          </cell>
        </row>
        <row r="609">
          <cell r="D609">
            <v>993199090.17379224</v>
          </cell>
          <cell r="E609">
            <v>2008</v>
          </cell>
        </row>
        <row r="610">
          <cell r="D610">
            <v>254393659.82620782</v>
          </cell>
          <cell r="E610">
            <v>2008</v>
          </cell>
        </row>
        <row r="611">
          <cell r="D611">
            <v>240015540</v>
          </cell>
          <cell r="E611">
            <v>2008</v>
          </cell>
        </row>
        <row r="612">
          <cell r="D612">
            <v>162000000</v>
          </cell>
          <cell r="E612">
            <v>2008</v>
          </cell>
        </row>
        <row r="613">
          <cell r="D613">
            <v>133560660.74659312</v>
          </cell>
          <cell r="E613">
            <v>2008</v>
          </cell>
        </row>
        <row r="614">
          <cell r="D614">
            <v>133367239.25340688</v>
          </cell>
          <cell r="E614">
            <v>2008</v>
          </cell>
        </row>
        <row r="615">
          <cell r="D615">
            <v>266240349.76335436</v>
          </cell>
          <cell r="E615">
            <v>2008</v>
          </cell>
        </row>
        <row r="616">
          <cell r="D616">
            <v>391678610.4209711</v>
          </cell>
          <cell r="E616">
            <v>2008</v>
          </cell>
        </row>
        <row r="617">
          <cell r="D617">
            <v>78630016.685688838</v>
          </cell>
          <cell r="E617">
            <v>2008</v>
          </cell>
        </row>
        <row r="618">
          <cell r="D618">
            <v>162801023.12998566</v>
          </cell>
          <cell r="E618">
            <v>2008</v>
          </cell>
        </row>
        <row r="619">
          <cell r="D619">
            <v>1346900000</v>
          </cell>
          <cell r="E619">
            <v>2008</v>
          </cell>
        </row>
        <row r="620">
          <cell r="D620">
            <v>103501800</v>
          </cell>
          <cell r="E620">
            <v>2008</v>
          </cell>
        </row>
        <row r="621">
          <cell r="D621">
            <v>126169200</v>
          </cell>
          <cell r="E621">
            <v>2008</v>
          </cell>
        </row>
        <row r="622">
          <cell r="D622">
            <v>166466700</v>
          </cell>
          <cell r="E622">
            <v>2008</v>
          </cell>
        </row>
        <row r="623">
          <cell r="D623">
            <v>103188000</v>
          </cell>
          <cell r="E623">
            <v>2008</v>
          </cell>
        </row>
        <row r="624">
          <cell r="D624">
            <v>170169300</v>
          </cell>
          <cell r="E624">
            <v>2008</v>
          </cell>
        </row>
        <row r="625">
          <cell r="D625">
            <v>88200000</v>
          </cell>
          <cell r="E625">
            <v>2008</v>
          </cell>
        </row>
        <row r="626">
          <cell r="D626">
            <v>103501800</v>
          </cell>
          <cell r="E626">
            <v>2008</v>
          </cell>
        </row>
        <row r="627">
          <cell r="D627">
            <v>100798200</v>
          </cell>
          <cell r="E627">
            <v>2008</v>
          </cell>
        </row>
        <row r="628">
          <cell r="D628">
            <v>99850500</v>
          </cell>
          <cell r="E628">
            <v>2008</v>
          </cell>
        </row>
        <row r="629">
          <cell r="D629">
            <v>155017800</v>
          </cell>
          <cell r="E629">
            <v>2008</v>
          </cell>
        </row>
        <row r="630">
          <cell r="D630">
            <v>11500000</v>
          </cell>
          <cell r="E630">
            <v>2008</v>
          </cell>
        </row>
        <row r="631">
          <cell r="D631">
            <v>14018800</v>
          </cell>
          <cell r="E631">
            <v>2008</v>
          </cell>
        </row>
        <row r="632">
          <cell r="D632">
            <v>18496300</v>
          </cell>
          <cell r="E632">
            <v>2008</v>
          </cell>
        </row>
        <row r="633">
          <cell r="D633">
            <v>11250000</v>
          </cell>
          <cell r="E633">
            <v>2008</v>
          </cell>
        </row>
        <row r="634">
          <cell r="D634">
            <v>18907700</v>
          </cell>
          <cell r="E634">
            <v>2008</v>
          </cell>
        </row>
        <row r="635">
          <cell r="D635">
            <v>9800000</v>
          </cell>
          <cell r="E635">
            <v>2008</v>
          </cell>
        </row>
        <row r="636">
          <cell r="D636">
            <v>11700000</v>
          </cell>
          <cell r="E636">
            <v>2008</v>
          </cell>
        </row>
        <row r="637">
          <cell r="D637">
            <v>11000000</v>
          </cell>
          <cell r="E637">
            <v>2008</v>
          </cell>
        </row>
        <row r="638">
          <cell r="D638">
            <v>11094500</v>
          </cell>
          <cell r="E638">
            <v>2008</v>
          </cell>
        </row>
        <row r="639">
          <cell r="D639">
            <v>17224400</v>
          </cell>
          <cell r="E639">
            <v>2008</v>
          </cell>
        </row>
        <row r="640">
          <cell r="D640">
            <v>487790000</v>
          </cell>
          <cell r="E640">
            <v>2008</v>
          </cell>
        </row>
        <row r="641">
          <cell r="D641">
            <v>2611532728</v>
          </cell>
          <cell r="E641">
            <v>2008</v>
          </cell>
        </row>
        <row r="642">
          <cell r="D642">
            <v>278070909</v>
          </cell>
          <cell r="E642">
            <v>2008</v>
          </cell>
        </row>
        <row r="643">
          <cell r="D643">
            <v>261153272</v>
          </cell>
          <cell r="E643">
            <v>2008</v>
          </cell>
        </row>
        <row r="644">
          <cell r="D644">
            <v>27807091</v>
          </cell>
          <cell r="E644">
            <v>2008</v>
          </cell>
        </row>
        <row r="645">
          <cell r="D645">
            <v>1208559000</v>
          </cell>
          <cell r="E645">
            <v>2008</v>
          </cell>
        </row>
        <row r="646">
          <cell r="D646">
            <v>278624000</v>
          </cell>
          <cell r="E646">
            <v>2008</v>
          </cell>
        </row>
        <row r="647">
          <cell r="D647">
            <v>58546000</v>
          </cell>
          <cell r="E647">
            <v>2008</v>
          </cell>
        </row>
        <row r="648">
          <cell r="D648">
            <v>962466046.16631413</v>
          </cell>
          <cell r="E648">
            <v>2008</v>
          </cell>
        </row>
        <row r="649">
          <cell r="D649">
            <v>188000000</v>
          </cell>
          <cell r="E649">
            <v>2013</v>
          </cell>
        </row>
        <row r="650">
          <cell r="D650">
            <v>390003200</v>
          </cell>
          <cell r="E650">
            <v>2013</v>
          </cell>
        </row>
        <row r="651">
          <cell r="D651">
            <v>94800000</v>
          </cell>
          <cell r="E651">
            <v>2013</v>
          </cell>
        </row>
        <row r="652">
          <cell r="D652">
            <v>369945000</v>
          </cell>
          <cell r="E652">
            <v>2013</v>
          </cell>
        </row>
        <row r="653">
          <cell r="D653">
            <v>156828000</v>
          </cell>
          <cell r="E653">
            <v>2013</v>
          </cell>
        </row>
        <row r="654">
          <cell r="D654">
            <v>766949312.29735994</v>
          </cell>
          <cell r="E654">
            <v>2009</v>
          </cell>
        </row>
        <row r="655">
          <cell r="D655">
            <v>1568052481.3917563</v>
          </cell>
          <cell r="E655">
            <v>2009</v>
          </cell>
        </row>
        <row r="656">
          <cell r="D656">
            <v>474869332.85883301</v>
          </cell>
          <cell r="E656">
            <v>2010</v>
          </cell>
        </row>
        <row r="657">
          <cell r="D657">
            <v>406454267.44035602</v>
          </cell>
          <cell r="E657">
            <v>2010</v>
          </cell>
        </row>
        <row r="658">
          <cell r="D658">
            <v>49225000</v>
          </cell>
          <cell r="E658">
            <v>2011</v>
          </cell>
        </row>
        <row r="659">
          <cell r="D659">
            <v>360271116.84319699</v>
          </cell>
          <cell r="E659">
            <v>2011</v>
          </cell>
        </row>
        <row r="660">
          <cell r="D660">
            <v>105422055.34248437</v>
          </cell>
          <cell r="E660">
            <v>2011</v>
          </cell>
        </row>
        <row r="661">
          <cell r="D661">
            <v>82118232.582566783</v>
          </cell>
          <cell r="E661">
            <v>2011</v>
          </cell>
        </row>
        <row r="662">
          <cell r="D662">
            <v>162793847.5657101</v>
          </cell>
          <cell r="E662">
            <v>2011</v>
          </cell>
        </row>
        <row r="663">
          <cell r="D663">
            <v>45039631.159846455</v>
          </cell>
          <cell r="E663">
            <v>2011</v>
          </cell>
        </row>
        <row r="664">
          <cell r="D664">
            <v>38395822.261578523</v>
          </cell>
          <cell r="E664">
            <v>2011</v>
          </cell>
        </row>
        <row r="665">
          <cell r="D665">
            <v>493388676.94870102</v>
          </cell>
          <cell r="E665">
            <v>2012</v>
          </cell>
        </row>
        <row r="666">
          <cell r="D666">
            <v>388878394.88692087</v>
          </cell>
          <cell r="E666">
            <v>2012</v>
          </cell>
        </row>
        <row r="667">
          <cell r="D667">
            <v>30012703.490769427</v>
          </cell>
          <cell r="E667">
            <v>2012</v>
          </cell>
        </row>
        <row r="668">
          <cell r="D668">
            <v>49449125.880956002</v>
          </cell>
          <cell r="E668">
            <v>2012</v>
          </cell>
        </row>
        <row r="669">
          <cell r="D669">
            <v>482796398.79265285</v>
          </cell>
          <cell r="E669">
            <v>2012</v>
          </cell>
        </row>
        <row r="670">
          <cell r="D670">
            <v>198265000</v>
          </cell>
          <cell r="E670">
            <v>2013</v>
          </cell>
        </row>
        <row r="671">
          <cell r="D671">
            <v>198168000</v>
          </cell>
          <cell r="E671">
            <v>2013</v>
          </cell>
        </row>
        <row r="672">
          <cell r="D672">
            <v>74529390.572603837</v>
          </cell>
          <cell r="E672">
            <v>2013</v>
          </cell>
        </row>
        <row r="673">
          <cell r="D673">
            <v>412452000</v>
          </cell>
          <cell r="E673">
            <v>2013</v>
          </cell>
        </row>
        <row r="674">
          <cell r="D674">
            <v>718008000</v>
          </cell>
          <cell r="E674">
            <v>2013</v>
          </cell>
        </row>
        <row r="675">
          <cell r="D675">
            <v>221324968.6019634</v>
          </cell>
          <cell r="E675">
            <v>2013</v>
          </cell>
        </row>
        <row r="676">
          <cell r="D676">
            <v>246003000</v>
          </cell>
          <cell r="E676">
            <v>2014</v>
          </cell>
        </row>
        <row r="677">
          <cell r="D677">
            <v>601050000</v>
          </cell>
          <cell r="E677">
            <v>2014</v>
          </cell>
        </row>
        <row r="678">
          <cell r="D678">
            <v>198898000</v>
          </cell>
          <cell r="E678">
            <v>2014</v>
          </cell>
        </row>
        <row r="679">
          <cell r="D679">
            <v>142292000</v>
          </cell>
          <cell r="E679">
            <v>2014</v>
          </cell>
        </row>
        <row r="680">
          <cell r="D680">
            <v>144231000</v>
          </cell>
          <cell r="E680">
            <v>2014</v>
          </cell>
        </row>
        <row r="681">
          <cell r="D681">
            <v>114261885.15693964</v>
          </cell>
          <cell r="E681">
            <v>2014</v>
          </cell>
        </row>
        <row r="682">
          <cell r="D682">
            <v>74728376.872205257</v>
          </cell>
          <cell r="E682">
            <v>2014</v>
          </cell>
        </row>
        <row r="683">
          <cell r="D683">
            <v>19068737.970855102</v>
          </cell>
          <cell r="E683">
            <v>2014</v>
          </cell>
        </row>
        <row r="684">
          <cell r="D684">
            <v>137833000</v>
          </cell>
          <cell r="E684">
            <v>2015</v>
          </cell>
        </row>
        <row r="685">
          <cell r="D685">
            <v>365000000</v>
          </cell>
          <cell r="E685">
            <v>2016</v>
          </cell>
        </row>
        <row r="686">
          <cell r="D686">
            <v>577777000</v>
          </cell>
          <cell r="E686">
            <v>2016</v>
          </cell>
        </row>
        <row r="687">
          <cell r="D687">
            <v>555000000</v>
          </cell>
          <cell r="E687">
            <v>2016</v>
          </cell>
        </row>
        <row r="688">
          <cell r="D688">
            <v>10200000</v>
          </cell>
          <cell r="E688">
            <v>1980</v>
          </cell>
        </row>
        <row r="689">
          <cell r="D689">
            <v>33150000</v>
          </cell>
          <cell r="E689">
            <v>2004</v>
          </cell>
        </row>
        <row r="690">
          <cell r="D690">
            <v>19337500</v>
          </cell>
          <cell r="E690">
            <v>1975</v>
          </cell>
        </row>
        <row r="691">
          <cell r="D691">
            <v>19337500</v>
          </cell>
          <cell r="E691">
            <v>1975</v>
          </cell>
        </row>
        <row r="692">
          <cell r="D692">
            <v>382500000</v>
          </cell>
          <cell r="E692">
            <v>1999</v>
          </cell>
        </row>
        <row r="693">
          <cell r="D693">
            <v>17680000</v>
          </cell>
          <cell r="E693">
            <v>1986</v>
          </cell>
        </row>
        <row r="694">
          <cell r="D694">
            <v>20825000</v>
          </cell>
          <cell r="E694">
            <v>1981</v>
          </cell>
        </row>
        <row r="695">
          <cell r="D695">
            <v>20825000</v>
          </cell>
          <cell r="E695">
            <v>1978</v>
          </cell>
        </row>
        <row r="696">
          <cell r="D696">
            <v>9520000</v>
          </cell>
          <cell r="E696">
            <v>1985</v>
          </cell>
        </row>
        <row r="697">
          <cell r="D697">
            <v>74850000</v>
          </cell>
          <cell r="E697">
            <v>1970</v>
          </cell>
        </row>
        <row r="698">
          <cell r="D698">
            <v>408000000</v>
          </cell>
          <cell r="E698">
            <v>1992</v>
          </cell>
        </row>
        <row r="699">
          <cell r="D699">
            <v>28000000</v>
          </cell>
          <cell r="E699">
            <v>1986</v>
          </cell>
        </row>
        <row r="700">
          <cell r="D700">
            <v>16800000</v>
          </cell>
          <cell r="E700">
            <v>2000</v>
          </cell>
        </row>
        <row r="701">
          <cell r="D701">
            <v>88200000</v>
          </cell>
          <cell r="E701">
            <v>2000</v>
          </cell>
        </row>
        <row r="702">
          <cell r="D702">
            <v>72800000</v>
          </cell>
          <cell r="E702">
            <v>2000</v>
          </cell>
        </row>
        <row r="703">
          <cell r="D703">
            <v>72800000</v>
          </cell>
          <cell r="E703">
            <v>2000</v>
          </cell>
        </row>
        <row r="704">
          <cell r="D704">
            <v>72800000</v>
          </cell>
          <cell r="E704">
            <v>2000</v>
          </cell>
        </row>
        <row r="705">
          <cell r="D705">
            <v>210000000</v>
          </cell>
          <cell r="E705">
            <v>2000</v>
          </cell>
        </row>
        <row r="706">
          <cell r="D706">
            <v>2779648000</v>
          </cell>
          <cell r="E706">
            <v>2007</v>
          </cell>
        </row>
        <row r="707">
          <cell r="D707">
            <v>282200000</v>
          </cell>
          <cell r="E707">
            <v>2007</v>
          </cell>
        </row>
        <row r="708">
          <cell r="D708">
            <v>220000000</v>
          </cell>
          <cell r="E708">
            <v>2008</v>
          </cell>
        </row>
        <row r="709">
          <cell r="D709">
            <v>6440797062</v>
          </cell>
          <cell r="E709">
            <v>2009</v>
          </cell>
        </row>
        <row r="710">
          <cell r="D710">
            <v>49222000</v>
          </cell>
          <cell r="E710">
            <v>2010</v>
          </cell>
        </row>
        <row r="711">
          <cell r="D711">
            <v>2566886647</v>
          </cell>
          <cell r="E711">
            <v>2010</v>
          </cell>
        </row>
        <row r="712">
          <cell r="D712">
            <v>1283493564</v>
          </cell>
          <cell r="E712">
            <v>2010</v>
          </cell>
        </row>
        <row r="713">
          <cell r="D713">
            <v>563256690.27361846</v>
          </cell>
          <cell r="E713">
            <v>2011</v>
          </cell>
        </row>
        <row r="714">
          <cell r="D714">
            <v>364211928.3288675</v>
          </cell>
          <cell r="E714">
            <v>2011</v>
          </cell>
        </row>
        <row r="715">
          <cell r="D715">
            <v>365047601.72667986</v>
          </cell>
          <cell r="E715">
            <v>2011</v>
          </cell>
        </row>
        <row r="716">
          <cell r="D716">
            <v>620888795.27332008</v>
          </cell>
          <cell r="E716">
            <v>2011</v>
          </cell>
        </row>
        <row r="717">
          <cell r="D717">
            <v>9859150</v>
          </cell>
          <cell r="E717">
            <v>2011</v>
          </cell>
        </row>
        <row r="718">
          <cell r="D718">
            <v>16524015</v>
          </cell>
          <cell r="E718">
            <v>2011</v>
          </cell>
        </row>
        <row r="719">
          <cell r="D719">
            <v>39305670</v>
          </cell>
          <cell r="E719">
            <v>2011</v>
          </cell>
        </row>
        <row r="720">
          <cell r="D720">
            <v>132520350</v>
          </cell>
          <cell r="E720">
            <v>2011</v>
          </cell>
        </row>
        <row r="721">
          <cell r="D721">
            <v>431293227.73232901</v>
          </cell>
          <cell r="E721">
            <v>2012</v>
          </cell>
        </row>
        <row r="722">
          <cell r="D722">
            <v>274556745.46946824</v>
          </cell>
          <cell r="E722">
            <v>2012</v>
          </cell>
        </row>
        <row r="723">
          <cell r="D723">
            <v>387796432.0453642</v>
          </cell>
          <cell r="E723">
            <v>2012</v>
          </cell>
        </row>
        <row r="724">
          <cell r="D724">
            <v>90837130.90006797</v>
          </cell>
          <cell r="E724">
            <v>2012</v>
          </cell>
        </row>
        <row r="725">
          <cell r="D725">
            <v>100902046.8516902</v>
          </cell>
          <cell r="E725">
            <v>2012</v>
          </cell>
        </row>
        <row r="726">
          <cell r="D726">
            <v>462808554.4462983</v>
          </cell>
          <cell r="E726">
            <v>2012</v>
          </cell>
        </row>
        <row r="727">
          <cell r="D727">
            <v>303731994.89147037</v>
          </cell>
          <cell r="E727">
            <v>2012</v>
          </cell>
        </row>
        <row r="728">
          <cell r="D728">
            <v>311209754.13048106</v>
          </cell>
          <cell r="E728">
            <v>2013</v>
          </cell>
        </row>
        <row r="729">
          <cell r="D729">
            <v>306191245.86951894</v>
          </cell>
          <cell r="E729">
            <v>2013</v>
          </cell>
        </row>
        <row r="730">
          <cell r="D730">
            <v>428031998.81311899</v>
          </cell>
          <cell r="E730">
            <v>2013</v>
          </cell>
        </row>
        <row r="731">
          <cell r="D731">
            <v>461923046.19</v>
          </cell>
          <cell r="E731">
            <v>2013</v>
          </cell>
        </row>
        <row r="732">
          <cell r="D732">
            <v>364356538.12</v>
          </cell>
          <cell r="E732">
            <v>2013</v>
          </cell>
        </row>
        <row r="733">
          <cell r="D733">
            <v>1203700390</v>
          </cell>
          <cell r="E733">
            <v>2013</v>
          </cell>
        </row>
        <row r="734">
          <cell r="D734">
            <v>199750000</v>
          </cell>
          <cell r="E734">
            <v>2013</v>
          </cell>
        </row>
        <row r="735">
          <cell r="D735">
            <v>199750000</v>
          </cell>
          <cell r="E735">
            <v>2013</v>
          </cell>
        </row>
        <row r="736">
          <cell r="D736">
            <v>99750000</v>
          </cell>
          <cell r="E736">
            <v>2013</v>
          </cell>
        </row>
        <row r="737">
          <cell r="D737">
            <v>199870000</v>
          </cell>
          <cell r="E737">
            <v>2013</v>
          </cell>
        </row>
        <row r="738">
          <cell r="D738">
            <v>199850000</v>
          </cell>
          <cell r="E738">
            <v>2013</v>
          </cell>
        </row>
        <row r="739">
          <cell r="D739">
            <v>199875000</v>
          </cell>
          <cell r="E739">
            <v>2013</v>
          </cell>
        </row>
        <row r="740">
          <cell r="D740">
            <v>124750000</v>
          </cell>
          <cell r="E740">
            <v>2013</v>
          </cell>
        </row>
        <row r="741">
          <cell r="D741">
            <v>199750000</v>
          </cell>
          <cell r="E741">
            <v>2013</v>
          </cell>
        </row>
        <row r="742">
          <cell r="D742">
            <v>197739968</v>
          </cell>
          <cell r="E742">
            <v>2014</v>
          </cell>
        </row>
        <row r="743">
          <cell r="D743">
            <v>197918604</v>
          </cell>
          <cell r="E743">
            <v>2014</v>
          </cell>
        </row>
        <row r="744">
          <cell r="D744">
            <v>197925372</v>
          </cell>
          <cell r="E744">
            <v>2014</v>
          </cell>
        </row>
        <row r="745">
          <cell r="D745">
            <v>197626366</v>
          </cell>
          <cell r="E745">
            <v>2014</v>
          </cell>
        </row>
        <row r="746">
          <cell r="D746">
            <v>904050000</v>
          </cell>
          <cell r="E746">
            <v>2014</v>
          </cell>
        </row>
        <row r="747">
          <cell r="D747">
            <v>173287568.5703457</v>
          </cell>
          <cell r="E747">
            <v>2014</v>
          </cell>
        </row>
        <row r="748">
          <cell r="D748">
            <v>194364451.48156792</v>
          </cell>
          <cell r="E748">
            <v>2014</v>
          </cell>
        </row>
        <row r="749">
          <cell r="D749">
            <v>194266334.13678473</v>
          </cell>
          <cell r="E749">
            <v>2014</v>
          </cell>
        </row>
        <row r="750">
          <cell r="D750">
            <v>194205094.58212945</v>
          </cell>
          <cell r="E750">
            <v>2014</v>
          </cell>
        </row>
        <row r="751">
          <cell r="D751">
            <v>186951267.2291722</v>
          </cell>
          <cell r="E751">
            <v>2014</v>
          </cell>
        </row>
        <row r="752">
          <cell r="D752">
            <v>1101649000</v>
          </cell>
          <cell r="E752">
            <v>2014</v>
          </cell>
        </row>
        <row r="753">
          <cell r="D753">
            <v>201132000</v>
          </cell>
          <cell r="E753">
            <v>2014</v>
          </cell>
        </row>
        <row r="754">
          <cell r="D754">
            <v>150472353.22522232</v>
          </cell>
          <cell r="E754">
            <v>2014</v>
          </cell>
        </row>
        <row r="755">
          <cell r="D755">
            <v>150140095.77079391</v>
          </cell>
          <cell r="E755">
            <v>2014</v>
          </cell>
        </row>
        <row r="756">
          <cell r="D756">
            <v>199807551.00398377</v>
          </cell>
          <cell r="E756">
            <v>2014</v>
          </cell>
        </row>
        <row r="757">
          <cell r="D757">
            <v>199202385.13592538</v>
          </cell>
          <cell r="E757">
            <v>2014</v>
          </cell>
        </row>
        <row r="758">
          <cell r="D758">
            <v>199168358.08113036</v>
          </cell>
          <cell r="E758">
            <v>2014</v>
          </cell>
        </row>
        <row r="759">
          <cell r="D759">
            <v>149118563.66056189</v>
          </cell>
          <cell r="E759">
            <v>2014</v>
          </cell>
        </row>
        <row r="760">
          <cell r="D760">
            <v>199192377.17863271</v>
          </cell>
          <cell r="E760">
            <v>2014</v>
          </cell>
        </row>
        <row r="761">
          <cell r="D761">
            <v>199293457.54728854</v>
          </cell>
          <cell r="E761">
            <v>2014</v>
          </cell>
        </row>
        <row r="762">
          <cell r="D762">
            <v>199223401.84623992</v>
          </cell>
          <cell r="E762">
            <v>2014</v>
          </cell>
        </row>
        <row r="763">
          <cell r="D763">
            <v>199256428.1053057</v>
          </cell>
          <cell r="E763">
            <v>2014</v>
          </cell>
        </row>
        <row r="764">
          <cell r="D764">
            <v>199240415.37363744</v>
          </cell>
          <cell r="E764">
            <v>2014</v>
          </cell>
        </row>
        <row r="765">
          <cell r="D765">
            <v>199287452.77291292</v>
          </cell>
          <cell r="E765">
            <v>2014</v>
          </cell>
        </row>
        <row r="766">
          <cell r="D766">
            <v>199229406.62061554</v>
          </cell>
          <cell r="E766">
            <v>2014</v>
          </cell>
        </row>
        <row r="767">
          <cell r="D767">
            <v>164213565.64507365</v>
          </cell>
          <cell r="E767">
            <v>2014</v>
          </cell>
        </row>
        <row r="768">
          <cell r="D768">
            <v>199158350.12383768</v>
          </cell>
          <cell r="E768">
            <v>2014</v>
          </cell>
        </row>
        <row r="769">
          <cell r="D769">
            <v>199310471.07468602</v>
          </cell>
          <cell r="E769">
            <v>2014</v>
          </cell>
        </row>
        <row r="770">
          <cell r="D770">
            <v>199179366.83415228</v>
          </cell>
          <cell r="E770">
            <v>2014</v>
          </cell>
        </row>
        <row r="771">
          <cell r="D771">
            <v>200305000</v>
          </cell>
          <cell r="E771">
            <v>2014</v>
          </cell>
        </row>
        <row r="772">
          <cell r="D772">
            <v>198265000</v>
          </cell>
          <cell r="E772">
            <v>2014</v>
          </cell>
        </row>
        <row r="773">
          <cell r="D773">
            <v>199600000</v>
          </cell>
          <cell r="E773">
            <v>2014</v>
          </cell>
        </row>
        <row r="774">
          <cell r="D774">
            <v>199532000</v>
          </cell>
          <cell r="E774">
            <v>2014</v>
          </cell>
        </row>
        <row r="775">
          <cell r="D775">
            <v>200050000</v>
          </cell>
          <cell r="E775">
            <v>2014</v>
          </cell>
        </row>
        <row r="776">
          <cell r="D776">
            <v>200200000</v>
          </cell>
          <cell r="E776">
            <v>2014</v>
          </cell>
        </row>
        <row r="777">
          <cell r="D777">
            <v>199710000</v>
          </cell>
          <cell r="E777">
            <v>2014</v>
          </cell>
        </row>
        <row r="778">
          <cell r="D778">
            <v>199750000</v>
          </cell>
          <cell r="E778">
            <v>2014</v>
          </cell>
        </row>
        <row r="779">
          <cell r="D779">
            <v>200025000</v>
          </cell>
          <cell r="E779">
            <v>2014</v>
          </cell>
        </row>
        <row r="780">
          <cell r="D780">
            <v>199930000</v>
          </cell>
          <cell r="E780">
            <v>2014</v>
          </cell>
        </row>
        <row r="781">
          <cell r="D781">
            <v>199000000</v>
          </cell>
          <cell r="E781">
            <v>2014</v>
          </cell>
        </row>
        <row r="782">
          <cell r="D782">
            <v>199167000</v>
          </cell>
          <cell r="E782">
            <v>2014</v>
          </cell>
        </row>
        <row r="783">
          <cell r="D783">
            <v>198300000</v>
          </cell>
          <cell r="E783">
            <v>2014</v>
          </cell>
        </row>
        <row r="784">
          <cell r="D784">
            <v>197650000</v>
          </cell>
          <cell r="E784">
            <v>2014</v>
          </cell>
        </row>
        <row r="785">
          <cell r="D785">
            <v>198150000</v>
          </cell>
          <cell r="E785">
            <v>2014</v>
          </cell>
        </row>
        <row r="786">
          <cell r="D786">
            <v>195475522</v>
          </cell>
          <cell r="E786">
            <v>2015</v>
          </cell>
        </row>
        <row r="787">
          <cell r="D787">
            <v>193579751</v>
          </cell>
          <cell r="E787">
            <v>2015</v>
          </cell>
        </row>
        <row r="788">
          <cell r="D788">
            <v>194854327</v>
          </cell>
          <cell r="E788">
            <v>2015</v>
          </cell>
        </row>
        <row r="789">
          <cell r="D789">
            <v>194008286</v>
          </cell>
          <cell r="E789">
            <v>2015</v>
          </cell>
        </row>
        <row r="790">
          <cell r="D790">
            <v>194273613</v>
          </cell>
          <cell r="E790">
            <v>2015</v>
          </cell>
        </row>
        <row r="791">
          <cell r="D791">
            <v>193725722</v>
          </cell>
          <cell r="E791">
            <v>2015</v>
          </cell>
        </row>
        <row r="792">
          <cell r="D792">
            <v>194683613</v>
          </cell>
          <cell r="E792">
            <v>2015</v>
          </cell>
        </row>
        <row r="793">
          <cell r="D793">
            <v>193951280</v>
          </cell>
          <cell r="E793">
            <v>2015</v>
          </cell>
        </row>
        <row r="794">
          <cell r="D794">
            <v>184030734</v>
          </cell>
          <cell r="E794">
            <v>2015</v>
          </cell>
        </row>
        <row r="795">
          <cell r="D795">
            <v>194469852</v>
          </cell>
          <cell r="E795">
            <v>2015</v>
          </cell>
        </row>
        <row r="796">
          <cell r="D796">
            <v>188897648</v>
          </cell>
          <cell r="E796">
            <v>2015</v>
          </cell>
        </row>
        <row r="797">
          <cell r="D797">
            <v>1374815000</v>
          </cell>
          <cell r="E797">
            <v>2015</v>
          </cell>
        </row>
        <row r="798">
          <cell r="D798">
            <v>1013490000</v>
          </cell>
          <cell r="E798">
            <v>2015</v>
          </cell>
        </row>
        <row r="799">
          <cell r="D799">
            <v>182640000</v>
          </cell>
          <cell r="E799">
            <v>2015</v>
          </cell>
        </row>
        <row r="800">
          <cell r="D800">
            <v>181790000</v>
          </cell>
          <cell r="E800">
            <v>2015</v>
          </cell>
        </row>
        <row r="801">
          <cell r="D801">
            <v>180955000</v>
          </cell>
          <cell r="E801">
            <v>2015</v>
          </cell>
        </row>
        <row r="802">
          <cell r="D802">
            <v>182340000</v>
          </cell>
          <cell r="E802">
            <v>2015</v>
          </cell>
        </row>
        <row r="803">
          <cell r="D803">
            <v>182140000</v>
          </cell>
          <cell r="E803">
            <v>2015</v>
          </cell>
        </row>
        <row r="804">
          <cell r="D804">
            <v>181304000</v>
          </cell>
          <cell r="E804">
            <v>2015</v>
          </cell>
        </row>
        <row r="805">
          <cell r="D805">
            <v>182524000</v>
          </cell>
          <cell r="E805">
            <v>2015</v>
          </cell>
        </row>
        <row r="806">
          <cell r="D806">
            <v>182932000</v>
          </cell>
          <cell r="E806">
            <v>2015</v>
          </cell>
        </row>
        <row r="807">
          <cell r="D807">
            <v>180962000</v>
          </cell>
          <cell r="E807">
            <v>2015</v>
          </cell>
        </row>
        <row r="808">
          <cell r="D808">
            <v>180961000</v>
          </cell>
          <cell r="E808">
            <v>2015</v>
          </cell>
        </row>
        <row r="809">
          <cell r="D809">
            <v>181590000</v>
          </cell>
          <cell r="E809">
            <v>2015</v>
          </cell>
        </row>
        <row r="810">
          <cell r="D810">
            <v>180145000</v>
          </cell>
          <cell r="E810">
            <v>2015</v>
          </cell>
        </row>
        <row r="811">
          <cell r="D811">
            <v>181404000</v>
          </cell>
          <cell r="E811">
            <v>2015</v>
          </cell>
        </row>
        <row r="812">
          <cell r="D812">
            <v>180771000</v>
          </cell>
          <cell r="E812">
            <v>2015</v>
          </cell>
        </row>
        <row r="813">
          <cell r="D813">
            <v>174040000</v>
          </cell>
          <cell r="E813">
            <v>2015</v>
          </cell>
        </row>
        <row r="814">
          <cell r="D814">
            <v>179840000</v>
          </cell>
          <cell r="E814">
            <v>2015</v>
          </cell>
        </row>
        <row r="815">
          <cell r="D815">
            <v>180140000</v>
          </cell>
          <cell r="E815">
            <v>2015</v>
          </cell>
        </row>
        <row r="816">
          <cell r="D816">
            <v>180040000</v>
          </cell>
          <cell r="E816">
            <v>2015</v>
          </cell>
        </row>
        <row r="817">
          <cell r="D817">
            <v>189350000</v>
          </cell>
          <cell r="E817">
            <v>2015</v>
          </cell>
        </row>
        <row r="818">
          <cell r="D818">
            <v>809566000</v>
          </cell>
          <cell r="E818">
            <v>2015</v>
          </cell>
        </row>
        <row r="819">
          <cell r="D819">
            <v>391901000</v>
          </cell>
          <cell r="E819">
            <v>2015</v>
          </cell>
        </row>
        <row r="820">
          <cell r="D820">
            <v>464259700</v>
          </cell>
          <cell r="E820">
            <v>2015</v>
          </cell>
        </row>
        <row r="821">
          <cell r="D821">
            <v>191981000</v>
          </cell>
          <cell r="E821">
            <v>2015</v>
          </cell>
        </row>
        <row r="822">
          <cell r="D822">
            <v>190936000</v>
          </cell>
          <cell r="E822">
            <v>2015</v>
          </cell>
        </row>
        <row r="823">
          <cell r="D823">
            <v>191500000</v>
          </cell>
          <cell r="E823">
            <v>2015</v>
          </cell>
        </row>
        <row r="824">
          <cell r="D824">
            <v>191200000</v>
          </cell>
          <cell r="E824">
            <v>2015</v>
          </cell>
        </row>
        <row r="825">
          <cell r="D825">
            <v>190820000</v>
          </cell>
          <cell r="E825">
            <v>2015</v>
          </cell>
        </row>
        <row r="826">
          <cell r="D826">
            <v>190360000</v>
          </cell>
          <cell r="E826">
            <v>2015</v>
          </cell>
        </row>
        <row r="827">
          <cell r="D827">
            <v>191477000</v>
          </cell>
          <cell r="E827">
            <v>2015</v>
          </cell>
        </row>
        <row r="828">
          <cell r="D828">
            <v>190690000</v>
          </cell>
          <cell r="E828">
            <v>2015</v>
          </cell>
        </row>
        <row r="829">
          <cell r="D829">
            <v>191846000</v>
          </cell>
          <cell r="E829">
            <v>2015</v>
          </cell>
        </row>
        <row r="830">
          <cell r="D830">
            <v>1241345150</v>
          </cell>
          <cell r="E830">
            <v>2015</v>
          </cell>
        </row>
        <row r="831">
          <cell r="D831">
            <v>34650000</v>
          </cell>
          <cell r="E831">
            <v>2016</v>
          </cell>
        </row>
        <row r="832">
          <cell r="D832">
            <v>1436621000</v>
          </cell>
          <cell r="E832">
            <v>2016</v>
          </cell>
        </row>
        <row r="833">
          <cell r="D833">
            <v>1469936000</v>
          </cell>
          <cell r="E833">
            <v>2016</v>
          </cell>
        </row>
        <row r="834">
          <cell r="D834">
            <v>343248700</v>
          </cell>
          <cell r="E834">
            <v>2016</v>
          </cell>
        </row>
        <row r="835">
          <cell r="D835">
            <v>671012000</v>
          </cell>
          <cell r="E835">
            <v>2016</v>
          </cell>
        </row>
        <row r="836">
          <cell r="D836">
            <v>604876000</v>
          </cell>
          <cell r="E836">
            <v>2016</v>
          </cell>
        </row>
        <row r="837">
          <cell r="D837">
            <v>198750000</v>
          </cell>
          <cell r="E837">
            <v>2016</v>
          </cell>
        </row>
        <row r="838">
          <cell r="D838">
            <v>956331940.60419047</v>
          </cell>
          <cell r="E838">
            <v>2016</v>
          </cell>
        </row>
        <row r="839">
          <cell r="D839">
            <v>336929357.28234023</v>
          </cell>
          <cell r="E839">
            <v>2016</v>
          </cell>
        </row>
        <row r="840">
          <cell r="D840">
            <v>1135941291.9377246</v>
          </cell>
          <cell r="E840">
            <v>2016</v>
          </cell>
        </row>
        <row r="841">
          <cell r="D841">
            <v>362743119.08185184</v>
          </cell>
          <cell r="E841">
            <v>2016</v>
          </cell>
        </row>
        <row r="842">
          <cell r="D842">
            <v>718915413.7353797</v>
          </cell>
          <cell r="E842">
            <v>2016</v>
          </cell>
        </row>
        <row r="843">
          <cell r="D843">
            <v>790283293.48653066</v>
          </cell>
          <cell r="E843">
            <v>2016</v>
          </cell>
        </row>
        <row r="844">
          <cell r="D844">
            <v>340989191.43586475</v>
          </cell>
          <cell r="E844">
            <v>2016</v>
          </cell>
        </row>
        <row r="845">
          <cell r="D845">
            <v>708347994.3886112</v>
          </cell>
          <cell r="E845">
            <v>2016</v>
          </cell>
        </row>
        <row r="846">
          <cell r="D846">
            <v>190702953</v>
          </cell>
          <cell r="E846">
            <v>2016</v>
          </cell>
        </row>
        <row r="847">
          <cell r="D847">
            <v>320329000</v>
          </cell>
          <cell r="E847">
            <v>2016</v>
          </cell>
        </row>
        <row r="848">
          <cell r="D848">
            <v>919375000</v>
          </cell>
          <cell r="E848">
            <v>2015</v>
          </cell>
        </row>
        <row r="849">
          <cell r="D849">
            <v>1775636000</v>
          </cell>
          <cell r="E849">
            <v>2015</v>
          </cell>
        </row>
        <row r="850">
          <cell r="D850">
            <v>314300000</v>
          </cell>
          <cell r="E850">
            <v>2015</v>
          </cell>
        </row>
        <row r="851">
          <cell r="D851">
            <v>0</v>
          </cell>
        </row>
        <row r="852">
          <cell r="D852">
            <v>0</v>
          </cell>
        </row>
        <row r="853">
          <cell r="D853">
            <v>0</v>
          </cell>
        </row>
        <row r="854">
          <cell r="D854">
            <v>0</v>
          </cell>
        </row>
        <row r="855">
          <cell r="D855">
            <v>0</v>
          </cell>
        </row>
        <row r="856">
          <cell r="D856">
            <v>0</v>
          </cell>
        </row>
        <row r="857">
          <cell r="D857">
            <v>0</v>
          </cell>
        </row>
        <row r="858">
          <cell r="D858">
            <v>0</v>
          </cell>
        </row>
        <row r="859">
          <cell r="D859">
            <v>0</v>
          </cell>
        </row>
        <row r="860">
          <cell r="D860">
            <v>0</v>
          </cell>
        </row>
        <row r="861">
          <cell r="D861">
            <v>0</v>
          </cell>
        </row>
        <row r="862">
          <cell r="D862">
            <v>0</v>
          </cell>
        </row>
        <row r="863">
          <cell r="D863">
            <v>0</v>
          </cell>
        </row>
        <row r="864">
          <cell r="D864">
            <v>0</v>
          </cell>
        </row>
        <row r="865">
          <cell r="D865">
            <v>0</v>
          </cell>
        </row>
        <row r="866">
          <cell r="D866">
            <v>0</v>
          </cell>
        </row>
        <row r="867">
          <cell r="D867">
            <v>0</v>
          </cell>
        </row>
        <row r="868">
          <cell r="D868">
            <v>0</v>
          </cell>
        </row>
        <row r="869">
          <cell r="D869">
            <v>0</v>
          </cell>
        </row>
        <row r="870">
          <cell r="D870">
            <v>0</v>
          </cell>
        </row>
        <row r="871">
          <cell r="D871">
            <v>0</v>
          </cell>
        </row>
        <row r="872">
          <cell r="D872">
            <v>0</v>
          </cell>
        </row>
        <row r="873">
          <cell r="D873">
            <v>0</v>
          </cell>
        </row>
        <row r="874">
          <cell r="D874">
            <v>0</v>
          </cell>
        </row>
        <row r="875">
          <cell r="D875">
            <v>0</v>
          </cell>
        </row>
        <row r="876">
          <cell r="D876">
            <v>0</v>
          </cell>
        </row>
        <row r="877">
          <cell r="D877">
            <v>0</v>
          </cell>
        </row>
        <row r="878">
          <cell r="D878">
            <v>0</v>
          </cell>
        </row>
        <row r="879">
          <cell r="D879">
            <v>0</v>
          </cell>
        </row>
        <row r="880">
          <cell r="D880">
            <v>0</v>
          </cell>
        </row>
        <row r="881">
          <cell r="D881">
            <v>0</v>
          </cell>
        </row>
        <row r="882">
          <cell r="D882">
            <v>0</v>
          </cell>
        </row>
        <row r="883">
          <cell r="D883">
            <v>0</v>
          </cell>
        </row>
        <row r="884">
          <cell r="D884">
            <v>0</v>
          </cell>
        </row>
        <row r="885">
          <cell r="D885">
            <v>0</v>
          </cell>
        </row>
        <row r="886">
          <cell r="D886">
            <v>0</v>
          </cell>
        </row>
        <row r="887">
          <cell r="D887">
            <v>0</v>
          </cell>
        </row>
        <row r="888">
          <cell r="D888">
            <v>0</v>
          </cell>
        </row>
        <row r="889">
          <cell r="D889">
            <v>0</v>
          </cell>
        </row>
        <row r="890">
          <cell r="D890">
            <v>0</v>
          </cell>
        </row>
        <row r="891">
          <cell r="D891">
            <v>0</v>
          </cell>
        </row>
        <row r="892">
          <cell r="D892">
            <v>0</v>
          </cell>
        </row>
        <row r="893">
          <cell r="D893">
            <v>0</v>
          </cell>
        </row>
        <row r="894">
          <cell r="D894">
            <v>0</v>
          </cell>
        </row>
        <row r="895">
          <cell r="D895">
            <v>0</v>
          </cell>
        </row>
        <row r="896">
          <cell r="D896">
            <v>0</v>
          </cell>
        </row>
        <row r="897">
          <cell r="D897">
            <v>0</v>
          </cell>
        </row>
        <row r="898">
          <cell r="D898">
            <v>0</v>
          </cell>
        </row>
        <row r="899">
          <cell r="D899">
            <v>0</v>
          </cell>
        </row>
        <row r="900">
          <cell r="D900">
            <v>0</v>
          </cell>
        </row>
        <row r="901">
          <cell r="D901">
            <v>0</v>
          </cell>
        </row>
        <row r="902">
          <cell r="D902">
            <v>0</v>
          </cell>
        </row>
        <row r="903">
          <cell r="D903">
            <v>0</v>
          </cell>
        </row>
        <row r="904">
          <cell r="D904">
            <v>0</v>
          </cell>
        </row>
        <row r="905">
          <cell r="D905">
            <v>0</v>
          </cell>
        </row>
        <row r="906">
          <cell r="D906">
            <v>0</v>
          </cell>
        </row>
        <row r="907">
          <cell r="D907">
            <v>0</v>
          </cell>
        </row>
        <row r="908">
          <cell r="D908">
            <v>0</v>
          </cell>
        </row>
        <row r="909">
          <cell r="D909">
            <v>0</v>
          </cell>
        </row>
        <row r="910">
          <cell r="D910">
            <v>0</v>
          </cell>
        </row>
        <row r="911">
          <cell r="D911">
            <v>0</v>
          </cell>
        </row>
        <row r="912">
          <cell r="D912">
            <v>0</v>
          </cell>
        </row>
        <row r="913">
          <cell r="D913">
            <v>0</v>
          </cell>
        </row>
        <row r="914">
          <cell r="D914">
            <v>0</v>
          </cell>
        </row>
        <row r="915">
          <cell r="D915">
            <v>0</v>
          </cell>
        </row>
        <row r="916">
          <cell r="D916">
            <v>0</v>
          </cell>
        </row>
        <row r="917">
          <cell r="D917">
            <v>0</v>
          </cell>
        </row>
        <row r="918">
          <cell r="D918">
            <v>0</v>
          </cell>
        </row>
        <row r="919">
          <cell r="D919">
            <v>0</v>
          </cell>
        </row>
        <row r="920">
          <cell r="D920">
            <v>0</v>
          </cell>
        </row>
        <row r="921">
          <cell r="D921">
            <v>0</v>
          </cell>
        </row>
        <row r="922">
          <cell r="D922">
            <v>0</v>
          </cell>
        </row>
        <row r="923">
          <cell r="D923">
            <v>0</v>
          </cell>
        </row>
        <row r="924">
          <cell r="D924">
            <v>0</v>
          </cell>
        </row>
        <row r="925">
          <cell r="D925">
            <v>0</v>
          </cell>
        </row>
        <row r="926">
          <cell r="D926">
            <v>0</v>
          </cell>
        </row>
        <row r="927">
          <cell r="D927">
            <v>0</v>
          </cell>
        </row>
        <row r="928">
          <cell r="D928">
            <v>0</v>
          </cell>
        </row>
        <row r="929">
          <cell r="D929">
            <v>0</v>
          </cell>
        </row>
        <row r="930">
          <cell r="D930">
            <v>0</v>
          </cell>
        </row>
        <row r="931">
          <cell r="D931">
            <v>0</v>
          </cell>
        </row>
        <row r="932">
          <cell r="D932">
            <v>0</v>
          </cell>
        </row>
        <row r="933">
          <cell r="D933">
            <v>0</v>
          </cell>
        </row>
        <row r="934">
          <cell r="D934">
            <v>0</v>
          </cell>
        </row>
        <row r="935">
          <cell r="D935">
            <v>0</v>
          </cell>
        </row>
        <row r="936">
          <cell r="D936">
            <v>0</v>
          </cell>
        </row>
        <row r="937">
          <cell r="D937">
            <v>0</v>
          </cell>
        </row>
        <row r="938">
          <cell r="D938">
            <v>0</v>
          </cell>
        </row>
        <row r="939">
          <cell r="D939">
            <v>0</v>
          </cell>
        </row>
        <row r="940">
          <cell r="D940">
            <v>0</v>
          </cell>
        </row>
        <row r="941">
          <cell r="D941">
            <v>0</v>
          </cell>
        </row>
        <row r="942">
          <cell r="D942">
            <v>0</v>
          </cell>
        </row>
        <row r="943">
          <cell r="D943">
            <v>0</v>
          </cell>
        </row>
        <row r="944">
          <cell r="D944">
            <v>0</v>
          </cell>
        </row>
        <row r="945">
          <cell r="D945">
            <v>0</v>
          </cell>
        </row>
        <row r="946">
          <cell r="D946">
            <v>0</v>
          </cell>
        </row>
        <row r="947">
          <cell r="D947">
            <v>0</v>
          </cell>
        </row>
        <row r="948">
          <cell r="D948">
            <v>0</v>
          </cell>
        </row>
        <row r="949">
          <cell r="D949">
            <v>0</v>
          </cell>
        </row>
        <row r="950">
          <cell r="D950">
            <v>0</v>
          </cell>
        </row>
        <row r="951">
          <cell r="D951">
            <v>0</v>
          </cell>
        </row>
        <row r="952">
          <cell r="D952">
            <v>0</v>
          </cell>
        </row>
        <row r="953">
          <cell r="D953">
            <v>0</v>
          </cell>
        </row>
        <row r="954">
          <cell r="D954">
            <v>0</v>
          </cell>
        </row>
        <row r="955">
          <cell r="D955">
            <v>0</v>
          </cell>
        </row>
        <row r="956">
          <cell r="D956">
            <v>0</v>
          </cell>
        </row>
        <row r="957">
          <cell r="D957">
            <v>0</v>
          </cell>
        </row>
        <row r="958">
          <cell r="D958">
            <v>0</v>
          </cell>
        </row>
        <row r="959">
          <cell r="D959">
            <v>0</v>
          </cell>
        </row>
        <row r="960">
          <cell r="D960">
            <v>0</v>
          </cell>
        </row>
        <row r="961">
          <cell r="D961">
            <v>0</v>
          </cell>
        </row>
        <row r="962">
          <cell r="D962">
            <v>0</v>
          </cell>
        </row>
        <row r="963">
          <cell r="D963">
            <v>0</v>
          </cell>
        </row>
        <row r="964">
          <cell r="D964">
            <v>0</v>
          </cell>
        </row>
        <row r="965">
          <cell r="D965">
            <v>0</v>
          </cell>
        </row>
        <row r="966">
          <cell r="D966">
            <v>0</v>
          </cell>
        </row>
        <row r="967">
          <cell r="D967">
            <v>0</v>
          </cell>
        </row>
        <row r="968">
          <cell r="D968">
            <v>0</v>
          </cell>
        </row>
        <row r="969">
          <cell r="D969">
            <v>0</v>
          </cell>
        </row>
        <row r="970">
          <cell r="D970">
            <v>0</v>
          </cell>
        </row>
        <row r="971">
          <cell r="D971">
            <v>0</v>
          </cell>
        </row>
        <row r="972">
          <cell r="D972">
            <v>0</v>
          </cell>
        </row>
        <row r="973">
          <cell r="D973">
            <v>0</v>
          </cell>
        </row>
        <row r="974">
          <cell r="D974">
            <v>0</v>
          </cell>
        </row>
        <row r="975">
          <cell r="D975">
            <v>0</v>
          </cell>
        </row>
        <row r="976">
          <cell r="D976">
            <v>0</v>
          </cell>
        </row>
        <row r="977">
          <cell r="D977">
            <v>0</v>
          </cell>
        </row>
        <row r="978">
          <cell r="D978">
            <v>0</v>
          </cell>
        </row>
        <row r="979">
          <cell r="D979">
            <v>0</v>
          </cell>
        </row>
        <row r="980">
          <cell r="D980">
            <v>0</v>
          </cell>
        </row>
        <row r="981">
          <cell r="D981">
            <v>0</v>
          </cell>
        </row>
        <row r="982">
          <cell r="D982">
            <v>0</v>
          </cell>
        </row>
        <row r="983">
          <cell r="D983">
            <v>0</v>
          </cell>
        </row>
        <row r="984">
          <cell r="D984">
            <v>0</v>
          </cell>
        </row>
        <row r="985">
          <cell r="D985">
            <v>0</v>
          </cell>
        </row>
        <row r="986">
          <cell r="D986">
            <v>0</v>
          </cell>
        </row>
        <row r="987">
          <cell r="D987">
            <v>0</v>
          </cell>
        </row>
        <row r="988">
          <cell r="D988">
            <v>0</v>
          </cell>
        </row>
        <row r="989">
          <cell r="D989">
            <v>0</v>
          </cell>
        </row>
        <row r="990">
          <cell r="D990">
            <v>0</v>
          </cell>
        </row>
        <row r="991">
          <cell r="D991">
            <v>0</v>
          </cell>
        </row>
        <row r="992">
          <cell r="D992">
            <v>0</v>
          </cell>
        </row>
        <row r="993">
          <cell r="D993">
            <v>0</v>
          </cell>
        </row>
        <row r="994">
          <cell r="D994">
            <v>0</v>
          </cell>
        </row>
        <row r="995">
          <cell r="D995">
            <v>0</v>
          </cell>
        </row>
        <row r="996">
          <cell r="D996">
            <v>0</v>
          </cell>
        </row>
        <row r="997">
          <cell r="D997">
            <v>0</v>
          </cell>
        </row>
        <row r="998">
          <cell r="D998">
            <v>0</v>
          </cell>
        </row>
        <row r="999">
          <cell r="D999">
            <v>0</v>
          </cell>
        </row>
        <row r="1000">
          <cell r="D1000">
            <v>0</v>
          </cell>
        </row>
        <row r="1001">
          <cell r="D1001">
            <v>0</v>
          </cell>
        </row>
        <row r="1002">
          <cell r="D1002">
            <v>0</v>
          </cell>
        </row>
        <row r="1003">
          <cell r="D1003">
            <v>0</v>
          </cell>
        </row>
        <row r="1004">
          <cell r="D1004">
            <v>0</v>
          </cell>
        </row>
        <row r="1005">
          <cell r="D1005">
            <v>0</v>
          </cell>
        </row>
        <row r="1006">
          <cell r="D1006">
            <v>0</v>
          </cell>
        </row>
        <row r="1007">
          <cell r="D1007">
            <v>0</v>
          </cell>
        </row>
        <row r="1008">
          <cell r="D1008">
            <v>0</v>
          </cell>
        </row>
        <row r="1009">
          <cell r="D1009">
            <v>0</v>
          </cell>
        </row>
        <row r="1010">
          <cell r="D1010">
            <v>0</v>
          </cell>
        </row>
        <row r="1011">
          <cell r="D1011">
            <v>0</v>
          </cell>
        </row>
        <row r="1012">
          <cell r="D1012">
            <v>0</v>
          </cell>
        </row>
        <row r="1013">
          <cell r="D1013">
            <v>0</v>
          </cell>
        </row>
        <row r="1014">
          <cell r="D1014">
            <v>0</v>
          </cell>
        </row>
        <row r="1015">
          <cell r="D1015">
            <v>0</v>
          </cell>
        </row>
        <row r="1016">
          <cell r="D1016">
            <v>0</v>
          </cell>
        </row>
        <row r="1017">
          <cell r="D1017">
            <v>0</v>
          </cell>
        </row>
        <row r="1018">
          <cell r="D1018">
            <v>0</v>
          </cell>
        </row>
        <row r="1019">
          <cell r="D1019">
            <v>0</v>
          </cell>
        </row>
        <row r="1020">
          <cell r="D1020">
            <v>0</v>
          </cell>
        </row>
        <row r="1021">
          <cell r="D1021">
            <v>0</v>
          </cell>
        </row>
        <row r="1022">
          <cell r="D1022">
            <v>0</v>
          </cell>
        </row>
        <row r="1023">
          <cell r="D1023">
            <v>0</v>
          </cell>
        </row>
        <row r="1024">
          <cell r="D1024">
            <v>0</v>
          </cell>
        </row>
        <row r="1025">
          <cell r="D1025">
            <v>0</v>
          </cell>
        </row>
        <row r="1026">
          <cell r="D1026">
            <v>0</v>
          </cell>
        </row>
        <row r="1027">
          <cell r="D1027">
            <v>0</v>
          </cell>
        </row>
        <row r="1028">
          <cell r="D1028">
            <v>0</v>
          </cell>
        </row>
        <row r="1029">
          <cell r="D1029">
            <v>0</v>
          </cell>
        </row>
        <row r="1030">
          <cell r="D1030">
            <v>0</v>
          </cell>
        </row>
        <row r="1031">
          <cell r="D1031">
            <v>0</v>
          </cell>
        </row>
        <row r="1032">
          <cell r="D1032">
            <v>0</v>
          </cell>
        </row>
        <row r="1033">
          <cell r="D1033">
            <v>0</v>
          </cell>
        </row>
        <row r="1034">
          <cell r="D1034">
            <v>0</v>
          </cell>
        </row>
        <row r="1035">
          <cell r="D1035">
            <v>0</v>
          </cell>
        </row>
        <row r="1036">
          <cell r="D1036">
            <v>0</v>
          </cell>
        </row>
        <row r="1037">
          <cell r="D1037">
            <v>0</v>
          </cell>
        </row>
        <row r="1038">
          <cell r="D1038">
            <v>0</v>
          </cell>
        </row>
        <row r="1039">
          <cell r="D1039">
            <v>0</v>
          </cell>
        </row>
        <row r="1040">
          <cell r="D1040">
            <v>0</v>
          </cell>
        </row>
        <row r="1041">
          <cell r="D1041">
            <v>0</v>
          </cell>
        </row>
        <row r="1042">
          <cell r="D1042">
            <v>0</v>
          </cell>
        </row>
        <row r="1043">
          <cell r="D1043">
            <v>0</v>
          </cell>
        </row>
        <row r="1044">
          <cell r="D1044">
            <v>0</v>
          </cell>
        </row>
        <row r="1045">
          <cell r="D1045">
            <v>0</v>
          </cell>
        </row>
        <row r="1046">
          <cell r="D1046">
            <v>0</v>
          </cell>
        </row>
        <row r="1047">
          <cell r="D1047">
            <v>0</v>
          </cell>
        </row>
        <row r="1048">
          <cell r="D1048">
            <v>0</v>
          </cell>
        </row>
        <row r="1049">
          <cell r="D1049">
            <v>0</v>
          </cell>
        </row>
        <row r="1050">
          <cell r="D1050">
            <v>0</v>
          </cell>
        </row>
        <row r="1051">
          <cell r="D1051">
            <v>0</v>
          </cell>
        </row>
        <row r="1052">
          <cell r="D1052">
            <v>0</v>
          </cell>
        </row>
        <row r="1053">
          <cell r="D1053">
            <v>0</v>
          </cell>
        </row>
        <row r="1054">
          <cell r="D1054">
            <v>0</v>
          </cell>
        </row>
        <row r="1055">
          <cell r="D1055">
            <v>0</v>
          </cell>
        </row>
        <row r="1056">
          <cell r="D1056">
            <v>0</v>
          </cell>
        </row>
        <row r="1057">
          <cell r="D1057">
            <v>0</v>
          </cell>
        </row>
        <row r="1058">
          <cell r="D1058">
            <v>0</v>
          </cell>
        </row>
        <row r="1059">
          <cell r="D1059">
            <v>0</v>
          </cell>
        </row>
        <row r="1060">
          <cell r="D1060">
            <v>0</v>
          </cell>
        </row>
        <row r="1061">
          <cell r="D1061">
            <v>0</v>
          </cell>
        </row>
        <row r="1062">
          <cell r="D1062">
            <v>0</v>
          </cell>
        </row>
        <row r="1063">
          <cell r="D1063">
            <v>0</v>
          </cell>
        </row>
        <row r="1064">
          <cell r="D1064">
            <v>0</v>
          </cell>
        </row>
        <row r="1065">
          <cell r="D1065">
            <v>0</v>
          </cell>
        </row>
        <row r="1066">
          <cell r="D1066">
            <v>0</v>
          </cell>
        </row>
        <row r="1067">
          <cell r="D1067">
            <v>0</v>
          </cell>
        </row>
        <row r="1068">
          <cell r="D1068">
            <v>0</v>
          </cell>
        </row>
        <row r="1069">
          <cell r="D1069">
            <v>0</v>
          </cell>
        </row>
        <row r="1070">
          <cell r="D1070">
            <v>0</v>
          </cell>
        </row>
        <row r="1071">
          <cell r="D1071">
            <v>0</v>
          </cell>
        </row>
        <row r="1072">
          <cell r="D1072">
            <v>0</v>
          </cell>
        </row>
        <row r="1073">
          <cell r="D1073">
            <v>0</v>
          </cell>
        </row>
        <row r="1074">
          <cell r="D1074">
            <v>0</v>
          </cell>
        </row>
        <row r="1075">
          <cell r="D1075">
            <v>0</v>
          </cell>
        </row>
        <row r="1076">
          <cell r="D1076">
            <v>0</v>
          </cell>
        </row>
        <row r="1077">
          <cell r="D1077">
            <v>0</v>
          </cell>
        </row>
        <row r="1078">
          <cell r="D1078">
            <v>0</v>
          </cell>
        </row>
        <row r="1079">
          <cell r="D1079">
            <v>0</v>
          </cell>
        </row>
        <row r="1080">
          <cell r="D1080">
            <v>0</v>
          </cell>
        </row>
        <row r="1081">
          <cell r="D1081">
            <v>0</v>
          </cell>
        </row>
        <row r="1082">
          <cell r="D1082">
            <v>0</v>
          </cell>
        </row>
        <row r="1083">
          <cell r="D1083">
            <v>0</v>
          </cell>
        </row>
        <row r="1084">
          <cell r="D1084">
            <v>0</v>
          </cell>
        </row>
        <row r="1085">
          <cell r="D1085">
            <v>0</v>
          </cell>
        </row>
        <row r="1086">
          <cell r="D1086">
            <v>0</v>
          </cell>
        </row>
        <row r="1087">
          <cell r="D1087">
            <v>0</v>
          </cell>
        </row>
        <row r="1088">
          <cell r="D1088">
            <v>0</v>
          </cell>
        </row>
        <row r="1089">
          <cell r="D1089">
            <v>0</v>
          </cell>
        </row>
        <row r="1090">
          <cell r="D1090">
            <v>0</v>
          </cell>
        </row>
        <row r="1091">
          <cell r="D1091">
            <v>0</v>
          </cell>
        </row>
        <row r="1092">
          <cell r="D1092">
            <v>0</v>
          </cell>
        </row>
        <row r="1093">
          <cell r="D1093">
            <v>0</v>
          </cell>
        </row>
        <row r="1094">
          <cell r="D1094">
            <v>0</v>
          </cell>
        </row>
        <row r="1095">
          <cell r="D1095">
            <v>0</v>
          </cell>
        </row>
        <row r="1096">
          <cell r="D1096">
            <v>0</v>
          </cell>
        </row>
        <row r="1097">
          <cell r="D1097">
            <v>0</v>
          </cell>
        </row>
        <row r="1098">
          <cell r="D1098">
            <v>0</v>
          </cell>
        </row>
        <row r="1099">
          <cell r="D1099">
            <v>0</v>
          </cell>
        </row>
        <row r="1100">
          <cell r="D1100">
            <v>0</v>
          </cell>
        </row>
        <row r="1101">
          <cell r="D1101">
            <v>0</v>
          </cell>
        </row>
        <row r="1102">
          <cell r="D1102">
            <v>0</v>
          </cell>
        </row>
        <row r="1103">
          <cell r="D1103">
            <v>0</v>
          </cell>
        </row>
        <row r="1104">
          <cell r="D1104">
            <v>0</v>
          </cell>
        </row>
        <row r="1105">
          <cell r="D1105">
            <v>0</v>
          </cell>
        </row>
        <row r="1106">
          <cell r="D1106">
            <v>0</v>
          </cell>
        </row>
        <row r="1107">
          <cell r="D1107">
            <v>0</v>
          </cell>
        </row>
        <row r="1108">
          <cell r="D1108">
            <v>0</v>
          </cell>
        </row>
        <row r="1109">
          <cell r="D1109">
            <v>0</v>
          </cell>
        </row>
        <row r="1110">
          <cell r="D1110">
            <v>0</v>
          </cell>
        </row>
        <row r="1111">
          <cell r="D1111">
            <v>0</v>
          </cell>
        </row>
        <row r="1112">
          <cell r="D1112">
            <v>0</v>
          </cell>
        </row>
        <row r="1113">
          <cell r="D1113">
            <v>0</v>
          </cell>
        </row>
        <row r="1114">
          <cell r="D1114">
            <v>0</v>
          </cell>
        </row>
        <row r="1115">
          <cell r="D1115">
            <v>0</v>
          </cell>
        </row>
        <row r="1116">
          <cell r="D1116">
            <v>0</v>
          </cell>
        </row>
        <row r="1117">
          <cell r="D1117">
            <v>0</v>
          </cell>
        </row>
        <row r="1118">
          <cell r="D1118">
            <v>0</v>
          </cell>
        </row>
        <row r="1119">
          <cell r="D1119">
            <v>0</v>
          </cell>
        </row>
        <row r="1120">
          <cell r="D1120">
            <v>0</v>
          </cell>
        </row>
        <row r="1121">
          <cell r="D1121">
            <v>0</v>
          </cell>
        </row>
        <row r="1122">
          <cell r="D1122">
            <v>0</v>
          </cell>
        </row>
        <row r="1123">
          <cell r="D1123">
            <v>0</v>
          </cell>
        </row>
        <row r="1124">
          <cell r="D1124">
            <v>0</v>
          </cell>
        </row>
        <row r="1125">
          <cell r="D1125">
            <v>0</v>
          </cell>
        </row>
        <row r="1126">
          <cell r="D1126">
            <v>0</v>
          </cell>
        </row>
        <row r="1127">
          <cell r="D1127">
            <v>0</v>
          </cell>
        </row>
        <row r="1128">
          <cell r="D1128">
            <v>0</v>
          </cell>
        </row>
        <row r="1129">
          <cell r="D1129">
            <v>0</v>
          </cell>
        </row>
        <row r="1130">
          <cell r="D1130">
            <v>0</v>
          </cell>
        </row>
        <row r="1131">
          <cell r="D1131">
            <v>0</v>
          </cell>
        </row>
        <row r="1132">
          <cell r="D1132">
            <v>0</v>
          </cell>
        </row>
        <row r="1133">
          <cell r="D1133">
            <v>0</v>
          </cell>
        </row>
        <row r="1134">
          <cell r="D1134">
            <v>0</v>
          </cell>
        </row>
        <row r="1135">
          <cell r="D1135">
            <v>0</v>
          </cell>
        </row>
        <row r="1136">
          <cell r="D1136">
            <v>0</v>
          </cell>
        </row>
        <row r="1137">
          <cell r="D1137">
            <v>0</v>
          </cell>
        </row>
        <row r="1138">
          <cell r="D1138">
            <v>0</v>
          </cell>
        </row>
        <row r="1139">
          <cell r="D1139">
            <v>0</v>
          </cell>
        </row>
        <row r="1140">
          <cell r="D1140">
            <v>0</v>
          </cell>
        </row>
        <row r="1141">
          <cell r="D1141">
            <v>0</v>
          </cell>
        </row>
        <row r="1142">
          <cell r="D1142">
            <v>0</v>
          </cell>
        </row>
        <row r="1143">
          <cell r="D1143">
            <v>0</v>
          </cell>
        </row>
        <row r="1144">
          <cell r="D1144">
            <v>0</v>
          </cell>
        </row>
        <row r="1145">
          <cell r="D1145">
            <v>0</v>
          </cell>
        </row>
        <row r="1146">
          <cell r="D1146">
            <v>0</v>
          </cell>
        </row>
        <row r="1147">
          <cell r="D1147">
            <v>0</v>
          </cell>
        </row>
        <row r="1148">
          <cell r="D1148">
            <v>0</v>
          </cell>
        </row>
        <row r="1149">
          <cell r="D1149">
            <v>0</v>
          </cell>
        </row>
        <row r="1150">
          <cell r="D1150">
            <v>0</v>
          </cell>
        </row>
        <row r="1151">
          <cell r="D1151">
            <v>0</v>
          </cell>
        </row>
        <row r="1152">
          <cell r="D1152">
            <v>0</v>
          </cell>
        </row>
        <row r="1153">
          <cell r="D1153">
            <v>0</v>
          </cell>
        </row>
        <row r="1154">
          <cell r="D1154">
            <v>0</v>
          </cell>
        </row>
        <row r="1155">
          <cell r="D1155">
            <v>0</v>
          </cell>
        </row>
        <row r="1156">
          <cell r="D1156">
            <v>0</v>
          </cell>
        </row>
        <row r="1157">
          <cell r="D1157">
            <v>0</v>
          </cell>
        </row>
        <row r="1158">
          <cell r="D1158">
            <v>0</v>
          </cell>
        </row>
        <row r="1159">
          <cell r="D1159">
            <v>0</v>
          </cell>
        </row>
        <row r="1160">
          <cell r="D1160">
            <v>0</v>
          </cell>
        </row>
        <row r="1161">
          <cell r="D1161">
            <v>0</v>
          </cell>
        </row>
        <row r="1162">
          <cell r="D1162">
            <v>0</v>
          </cell>
        </row>
        <row r="1163">
          <cell r="D1163">
            <v>0</v>
          </cell>
        </row>
        <row r="1164">
          <cell r="D1164">
            <v>0</v>
          </cell>
        </row>
        <row r="1165">
          <cell r="D1165">
            <v>0</v>
          </cell>
        </row>
        <row r="1166">
          <cell r="D1166">
            <v>0</v>
          </cell>
        </row>
        <row r="1167">
          <cell r="D1167">
            <v>0</v>
          </cell>
        </row>
        <row r="1168">
          <cell r="D1168">
            <v>0</v>
          </cell>
        </row>
        <row r="1169">
          <cell r="D1169">
            <v>0</v>
          </cell>
        </row>
        <row r="1170">
          <cell r="D1170">
            <v>0</v>
          </cell>
        </row>
        <row r="1171">
          <cell r="D1171">
            <v>0</v>
          </cell>
        </row>
        <row r="1172">
          <cell r="D1172">
            <v>0</v>
          </cell>
        </row>
        <row r="1173">
          <cell r="D1173">
            <v>0</v>
          </cell>
        </row>
        <row r="1174">
          <cell r="D1174">
            <v>0</v>
          </cell>
        </row>
        <row r="1175">
          <cell r="D1175">
            <v>0</v>
          </cell>
        </row>
        <row r="1176">
          <cell r="D1176">
            <v>0</v>
          </cell>
        </row>
        <row r="1177">
          <cell r="D1177">
            <v>0</v>
          </cell>
        </row>
        <row r="1178">
          <cell r="D1178">
            <v>0</v>
          </cell>
        </row>
        <row r="1179">
          <cell r="D1179">
            <v>0</v>
          </cell>
        </row>
        <row r="1180">
          <cell r="D1180">
            <v>0</v>
          </cell>
        </row>
        <row r="1181">
          <cell r="D1181">
            <v>0</v>
          </cell>
        </row>
        <row r="1182">
          <cell r="D1182">
            <v>0</v>
          </cell>
        </row>
        <row r="1183">
          <cell r="D1183">
            <v>0</v>
          </cell>
        </row>
        <row r="1184">
          <cell r="D1184">
            <v>0</v>
          </cell>
        </row>
        <row r="1185">
          <cell r="D1185">
            <v>0</v>
          </cell>
        </row>
        <row r="1186">
          <cell r="D1186">
            <v>0</v>
          </cell>
        </row>
        <row r="1187">
          <cell r="D1187">
            <v>0</v>
          </cell>
        </row>
        <row r="1188">
          <cell r="D1188">
            <v>0</v>
          </cell>
        </row>
        <row r="1189">
          <cell r="D1189">
            <v>0</v>
          </cell>
        </row>
        <row r="1190">
          <cell r="D1190">
            <v>0</v>
          </cell>
        </row>
        <row r="1191">
          <cell r="D1191">
            <v>0</v>
          </cell>
        </row>
        <row r="1192">
          <cell r="D1192">
            <v>0</v>
          </cell>
        </row>
        <row r="1193">
          <cell r="D1193">
            <v>0</v>
          </cell>
        </row>
        <row r="1194">
          <cell r="D1194">
            <v>0</v>
          </cell>
        </row>
        <row r="1195">
          <cell r="D1195">
            <v>0</v>
          </cell>
        </row>
        <row r="1196">
          <cell r="D1196">
            <v>0</v>
          </cell>
        </row>
        <row r="1197">
          <cell r="D1197">
            <v>0</v>
          </cell>
        </row>
        <row r="1198">
          <cell r="D1198">
            <v>0</v>
          </cell>
        </row>
        <row r="1199">
          <cell r="D1199">
            <v>0</v>
          </cell>
        </row>
        <row r="1200">
          <cell r="D1200">
            <v>0</v>
          </cell>
        </row>
        <row r="1201">
          <cell r="D1201">
            <v>0</v>
          </cell>
        </row>
        <row r="1202">
          <cell r="D1202">
            <v>0</v>
          </cell>
        </row>
        <row r="1203">
          <cell r="D1203">
            <v>0</v>
          </cell>
        </row>
        <row r="1204">
          <cell r="D1204">
            <v>0</v>
          </cell>
        </row>
        <row r="1205">
          <cell r="D1205">
            <v>0</v>
          </cell>
        </row>
        <row r="1206">
          <cell r="D1206">
            <v>0</v>
          </cell>
        </row>
        <row r="1207">
          <cell r="D1207">
            <v>0</v>
          </cell>
        </row>
        <row r="1208">
          <cell r="D1208">
            <v>0</v>
          </cell>
        </row>
        <row r="1209">
          <cell r="D1209">
            <v>0</v>
          </cell>
        </row>
        <row r="1210">
          <cell r="D1210">
            <v>0</v>
          </cell>
        </row>
        <row r="1211">
          <cell r="D1211">
            <v>0</v>
          </cell>
        </row>
        <row r="1212">
          <cell r="D1212">
            <v>0</v>
          </cell>
        </row>
        <row r="1213">
          <cell r="D1213">
            <v>0</v>
          </cell>
        </row>
        <row r="1214">
          <cell r="D1214">
            <v>0</v>
          </cell>
        </row>
        <row r="1215">
          <cell r="D1215">
            <v>0</v>
          </cell>
        </row>
        <row r="1216">
          <cell r="D1216">
            <v>0</v>
          </cell>
        </row>
        <row r="1217">
          <cell r="D1217">
            <v>0</v>
          </cell>
        </row>
        <row r="1218">
          <cell r="D1218">
            <v>0</v>
          </cell>
        </row>
        <row r="1219">
          <cell r="D1219">
            <v>0</v>
          </cell>
        </row>
        <row r="1220">
          <cell r="D1220">
            <v>0</v>
          </cell>
        </row>
        <row r="1221">
          <cell r="D1221">
            <v>0</v>
          </cell>
        </row>
        <row r="1222">
          <cell r="D1222">
            <v>0</v>
          </cell>
        </row>
        <row r="1223">
          <cell r="D1223">
            <v>0</v>
          </cell>
        </row>
        <row r="1224">
          <cell r="D1224">
            <v>0</v>
          </cell>
        </row>
        <row r="1225">
          <cell r="D1225">
            <v>0</v>
          </cell>
        </row>
        <row r="1226">
          <cell r="D1226">
            <v>0</v>
          </cell>
        </row>
        <row r="1227">
          <cell r="D1227">
            <v>0</v>
          </cell>
        </row>
        <row r="1228">
          <cell r="D1228">
            <v>0</v>
          </cell>
        </row>
        <row r="1229">
          <cell r="D1229">
            <v>0</v>
          </cell>
        </row>
        <row r="1230">
          <cell r="D1230">
            <v>0</v>
          </cell>
        </row>
        <row r="1231">
          <cell r="D1231">
            <v>0</v>
          </cell>
        </row>
        <row r="1232">
          <cell r="D1232">
            <v>0</v>
          </cell>
        </row>
        <row r="1233">
          <cell r="D1233">
            <v>0</v>
          </cell>
        </row>
        <row r="1234">
          <cell r="D1234">
            <v>0</v>
          </cell>
        </row>
        <row r="1235">
          <cell r="D1235">
            <v>0</v>
          </cell>
        </row>
        <row r="1236">
          <cell r="D1236">
            <v>0</v>
          </cell>
        </row>
        <row r="1237">
          <cell r="D1237">
            <v>0</v>
          </cell>
        </row>
        <row r="1238">
          <cell r="D1238">
            <v>0</v>
          </cell>
        </row>
        <row r="1239">
          <cell r="D1239">
            <v>0</v>
          </cell>
        </row>
        <row r="1240">
          <cell r="D1240">
            <v>0</v>
          </cell>
        </row>
        <row r="1241">
          <cell r="D1241">
            <v>0</v>
          </cell>
        </row>
        <row r="1242">
          <cell r="D1242">
            <v>0</v>
          </cell>
        </row>
        <row r="1243">
          <cell r="D1243">
            <v>0</v>
          </cell>
        </row>
        <row r="1244">
          <cell r="D1244">
            <v>0</v>
          </cell>
        </row>
        <row r="1245">
          <cell r="D1245">
            <v>0</v>
          </cell>
        </row>
        <row r="1246">
          <cell r="D1246">
            <v>0</v>
          </cell>
        </row>
        <row r="1247">
          <cell r="D1247">
            <v>0</v>
          </cell>
        </row>
        <row r="1248">
          <cell r="D1248">
            <v>0</v>
          </cell>
        </row>
        <row r="1249">
          <cell r="D1249">
            <v>0</v>
          </cell>
        </row>
        <row r="1250">
          <cell r="D1250">
            <v>0</v>
          </cell>
        </row>
        <row r="1251">
          <cell r="D1251">
            <v>0</v>
          </cell>
        </row>
        <row r="1252">
          <cell r="D1252">
            <v>0</v>
          </cell>
        </row>
        <row r="1253">
          <cell r="D1253">
            <v>0</v>
          </cell>
        </row>
        <row r="1254">
          <cell r="D1254">
            <v>0</v>
          </cell>
        </row>
        <row r="1255">
          <cell r="D1255">
            <v>0</v>
          </cell>
        </row>
        <row r="1256">
          <cell r="D1256">
            <v>0</v>
          </cell>
        </row>
        <row r="1257">
          <cell r="D1257">
            <v>0</v>
          </cell>
        </row>
        <row r="1258">
          <cell r="D1258">
            <v>0</v>
          </cell>
        </row>
        <row r="1259">
          <cell r="D1259">
            <v>0</v>
          </cell>
        </row>
        <row r="1260">
          <cell r="D1260">
            <v>0</v>
          </cell>
        </row>
        <row r="1261">
          <cell r="D1261">
            <v>0</v>
          </cell>
        </row>
        <row r="1262">
          <cell r="D1262">
            <v>0</v>
          </cell>
        </row>
        <row r="1263">
          <cell r="D1263">
            <v>0</v>
          </cell>
        </row>
        <row r="1264">
          <cell r="D1264">
            <v>0</v>
          </cell>
        </row>
        <row r="1265">
          <cell r="D1265">
            <v>0</v>
          </cell>
        </row>
        <row r="1266">
          <cell r="D1266">
            <v>0</v>
          </cell>
        </row>
        <row r="1267">
          <cell r="D1267">
            <v>0</v>
          </cell>
        </row>
        <row r="1268">
          <cell r="D1268">
            <v>0</v>
          </cell>
        </row>
        <row r="1269">
          <cell r="D1269">
            <v>0</v>
          </cell>
        </row>
        <row r="1270">
          <cell r="D1270">
            <v>0</v>
          </cell>
        </row>
        <row r="1271">
          <cell r="D1271">
            <v>0</v>
          </cell>
        </row>
        <row r="1272">
          <cell r="D1272">
            <v>0</v>
          </cell>
        </row>
        <row r="1273">
          <cell r="D1273">
            <v>0</v>
          </cell>
        </row>
        <row r="1274">
          <cell r="D1274">
            <v>0</v>
          </cell>
        </row>
        <row r="1275">
          <cell r="D1275">
            <v>0</v>
          </cell>
        </row>
        <row r="1276">
          <cell r="D1276">
            <v>0</v>
          </cell>
        </row>
        <row r="1277">
          <cell r="D1277">
            <v>0</v>
          </cell>
        </row>
        <row r="1278">
          <cell r="D1278">
            <v>0</v>
          </cell>
        </row>
        <row r="1279">
          <cell r="D1279">
            <v>0</v>
          </cell>
        </row>
        <row r="1280">
          <cell r="D1280">
            <v>0</v>
          </cell>
        </row>
        <row r="1281">
          <cell r="D1281">
            <v>0</v>
          </cell>
        </row>
        <row r="1282">
          <cell r="D1282">
            <v>0</v>
          </cell>
        </row>
        <row r="1283">
          <cell r="D1283">
            <v>0</v>
          </cell>
        </row>
        <row r="1284">
          <cell r="D1284">
            <v>0</v>
          </cell>
        </row>
        <row r="1285">
          <cell r="D1285">
            <v>0</v>
          </cell>
        </row>
        <row r="1286">
          <cell r="D1286">
            <v>0</v>
          </cell>
        </row>
        <row r="1287">
          <cell r="D1287">
            <v>0</v>
          </cell>
        </row>
        <row r="1288">
          <cell r="D1288">
            <v>0</v>
          </cell>
        </row>
        <row r="1289">
          <cell r="D1289">
            <v>0</v>
          </cell>
        </row>
        <row r="1290">
          <cell r="D1290">
            <v>0</v>
          </cell>
        </row>
        <row r="1291">
          <cell r="D1291">
            <v>0</v>
          </cell>
        </row>
        <row r="1292">
          <cell r="D1292">
            <v>0</v>
          </cell>
        </row>
        <row r="1293">
          <cell r="D1293">
            <v>0</v>
          </cell>
        </row>
        <row r="1294">
          <cell r="D1294">
            <v>0</v>
          </cell>
        </row>
        <row r="1295">
          <cell r="D1295">
            <v>0</v>
          </cell>
        </row>
        <row r="1296">
          <cell r="D1296">
            <v>0</v>
          </cell>
        </row>
        <row r="1297">
          <cell r="D1297">
            <v>0</v>
          </cell>
        </row>
        <row r="1298">
          <cell r="D1298">
            <v>0</v>
          </cell>
        </row>
        <row r="1299">
          <cell r="D1299">
            <v>0</v>
          </cell>
        </row>
        <row r="1300">
          <cell r="D1300">
            <v>0</v>
          </cell>
        </row>
        <row r="1301">
          <cell r="D1301">
            <v>0</v>
          </cell>
        </row>
        <row r="1302">
          <cell r="D1302">
            <v>0</v>
          </cell>
        </row>
        <row r="1303">
          <cell r="D1303">
            <v>0</v>
          </cell>
        </row>
        <row r="1304">
          <cell r="D1304">
            <v>0</v>
          </cell>
        </row>
        <row r="1305">
          <cell r="D1305">
            <v>0</v>
          </cell>
        </row>
        <row r="1306">
          <cell r="D1306">
            <v>0</v>
          </cell>
        </row>
        <row r="1307">
          <cell r="D1307">
            <v>0</v>
          </cell>
        </row>
        <row r="1308">
          <cell r="D1308">
            <v>0</v>
          </cell>
        </row>
        <row r="1309">
          <cell r="D1309">
            <v>0</v>
          </cell>
        </row>
        <row r="1310">
          <cell r="D1310">
            <v>0</v>
          </cell>
        </row>
        <row r="1311">
          <cell r="D1311">
            <v>0</v>
          </cell>
        </row>
        <row r="1312">
          <cell r="D1312">
            <v>0</v>
          </cell>
        </row>
        <row r="1313">
          <cell r="D1313">
            <v>0</v>
          </cell>
        </row>
        <row r="1314">
          <cell r="D1314">
            <v>0</v>
          </cell>
        </row>
        <row r="1315">
          <cell r="D1315">
            <v>0</v>
          </cell>
        </row>
        <row r="1316">
          <cell r="D1316">
            <v>0</v>
          </cell>
        </row>
        <row r="1317">
          <cell r="D1317">
            <v>0</v>
          </cell>
        </row>
        <row r="1318">
          <cell r="D1318">
            <v>0</v>
          </cell>
        </row>
        <row r="1319">
          <cell r="D1319">
            <v>0</v>
          </cell>
        </row>
        <row r="1320">
          <cell r="D1320">
            <v>0</v>
          </cell>
        </row>
        <row r="1321">
          <cell r="D1321">
            <v>0</v>
          </cell>
        </row>
        <row r="1322">
          <cell r="D1322">
            <v>0</v>
          </cell>
        </row>
        <row r="1323">
          <cell r="D1323">
            <v>0</v>
          </cell>
        </row>
        <row r="1324">
          <cell r="D1324">
            <v>0</v>
          </cell>
        </row>
        <row r="1325">
          <cell r="D1325">
            <v>0</v>
          </cell>
        </row>
        <row r="1326">
          <cell r="D1326">
            <v>0</v>
          </cell>
        </row>
        <row r="1327">
          <cell r="D1327">
            <v>0</v>
          </cell>
        </row>
        <row r="1328">
          <cell r="D1328">
            <v>0</v>
          </cell>
        </row>
        <row r="1329">
          <cell r="D1329">
            <v>0</v>
          </cell>
        </row>
        <row r="1330">
          <cell r="D1330">
            <v>0</v>
          </cell>
        </row>
        <row r="1331">
          <cell r="D1331">
            <v>0</v>
          </cell>
        </row>
        <row r="1332">
          <cell r="D1332">
            <v>0</v>
          </cell>
        </row>
        <row r="1333">
          <cell r="D1333">
            <v>0</v>
          </cell>
        </row>
        <row r="1334">
          <cell r="D1334">
            <v>0</v>
          </cell>
        </row>
        <row r="1335">
          <cell r="D1335">
            <v>0</v>
          </cell>
        </row>
        <row r="1336">
          <cell r="D1336">
            <v>0</v>
          </cell>
        </row>
        <row r="1337">
          <cell r="D1337">
            <v>0</v>
          </cell>
        </row>
        <row r="1338">
          <cell r="D1338">
            <v>0</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X"/>
      <sheetName val="BMASET"/>
    </sheetNames>
    <sheetDataSet>
      <sheetData sheetId="0">
        <row r="537">
          <cell r="G537">
            <v>46438037282.000008</v>
          </cell>
        </row>
      </sheetData>
      <sheetData sheetId="1"/>
      <sheetData sheetId="2"/>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MASTER KIB D"/>
      <sheetName val="KIB D EKSTRAKOMP "/>
      <sheetName val="KIB F"/>
      <sheetName val="KIB E"/>
      <sheetName val="KIB A"/>
      <sheetName val="KIB B"/>
      <sheetName val="KIB C"/>
      <sheetName val="PERHITUNGAN (C)"/>
      <sheetName val="KIB D"/>
      <sheetName val="KIB B ( + )"/>
      <sheetName val="UE"/>
      <sheetName val="Sheet2"/>
      <sheetName val="Sheet3"/>
    </sheetNames>
    <sheetDataSet>
      <sheetData sheetId="0"/>
      <sheetData sheetId="1"/>
      <sheetData sheetId="2"/>
      <sheetData sheetId="3"/>
      <sheetData sheetId="4"/>
      <sheetData sheetId="5"/>
      <sheetData sheetId="6"/>
      <sheetData sheetId="7"/>
      <sheetData sheetId="8"/>
      <sheetData sheetId="9"/>
      <sheetData sheetId="10"/>
      <sheetData sheetId="11">
        <row r="6">
          <cell r="C6" t="str">
            <v>02.02.01</v>
          </cell>
          <cell r="D6" t="str">
            <v>2.02.01</v>
          </cell>
          <cell r="E6" t="str">
            <v>Alat-Alat Besar Darat</v>
          </cell>
          <cell r="F6">
            <v>10</v>
          </cell>
        </row>
        <row r="7">
          <cell r="C7" t="str">
            <v>02.02.02</v>
          </cell>
          <cell r="D7" t="str">
            <v>2.02.02</v>
          </cell>
          <cell r="E7" t="str">
            <v>Alat-Alat Besar Apung</v>
          </cell>
          <cell r="F7">
            <v>8</v>
          </cell>
        </row>
        <row r="8">
          <cell r="C8" t="str">
            <v>02.02.03</v>
          </cell>
          <cell r="D8" t="str">
            <v>2.02.03</v>
          </cell>
          <cell r="E8" t="str">
            <v>Alat-alat Bantu</v>
          </cell>
          <cell r="F8">
            <v>7</v>
          </cell>
        </row>
        <row r="9">
          <cell r="C9" t="str">
            <v>02.03.01</v>
          </cell>
          <cell r="D9" t="str">
            <v>2.03.01</v>
          </cell>
          <cell r="E9" t="str">
            <v>Alat Angkutan Darat Bermotor</v>
          </cell>
          <cell r="F9">
            <v>7</v>
          </cell>
        </row>
        <row r="10">
          <cell r="C10" t="str">
            <v>02.03.02</v>
          </cell>
          <cell r="D10" t="str">
            <v>2.03.02</v>
          </cell>
          <cell r="E10" t="str">
            <v>Alat Angkutan Berat Tak Bermotor</v>
          </cell>
          <cell r="F10">
            <v>2</v>
          </cell>
        </row>
        <row r="11">
          <cell r="C11" t="str">
            <v>02.03.03</v>
          </cell>
          <cell r="D11" t="str">
            <v>2.03.03</v>
          </cell>
          <cell r="E11" t="str">
            <v>Alat Angkut Apung Bermotor</v>
          </cell>
          <cell r="F11">
            <v>10</v>
          </cell>
        </row>
        <row r="12">
          <cell r="C12" t="str">
            <v>02.03.04</v>
          </cell>
          <cell r="D12" t="str">
            <v>2.03.04</v>
          </cell>
          <cell r="E12" t="str">
            <v>Alat Angkut Apung Tak Bermotor</v>
          </cell>
          <cell r="F12">
            <v>3</v>
          </cell>
        </row>
        <row r="13">
          <cell r="C13" t="str">
            <v>02.03.05</v>
          </cell>
          <cell r="D13" t="str">
            <v>2.03.05</v>
          </cell>
          <cell r="E13" t="str">
            <v>Alat Angkut Bermotor Udara</v>
          </cell>
          <cell r="F13">
            <v>20</v>
          </cell>
        </row>
        <row r="14">
          <cell r="C14" t="str">
            <v>02.04.01</v>
          </cell>
          <cell r="D14" t="str">
            <v>2.04.01</v>
          </cell>
          <cell r="E14" t="str">
            <v>Alat Bengkel Bermesin</v>
          </cell>
          <cell r="F14">
            <v>10</v>
          </cell>
        </row>
        <row r="15">
          <cell r="C15" t="str">
            <v>02.04.02</v>
          </cell>
          <cell r="D15" t="str">
            <v>2.04.02</v>
          </cell>
          <cell r="E15" t="str">
            <v>Alat Bengkel Tak Bermesin</v>
          </cell>
          <cell r="F15">
            <v>5</v>
          </cell>
        </row>
        <row r="16">
          <cell r="C16" t="str">
            <v>02.04.03</v>
          </cell>
          <cell r="D16" t="str">
            <v>2.04.03</v>
          </cell>
          <cell r="E16" t="str">
            <v>Alat Ukur</v>
          </cell>
          <cell r="F16">
            <v>5</v>
          </cell>
        </row>
        <row r="17">
          <cell r="C17" t="str">
            <v>02.05.01</v>
          </cell>
          <cell r="D17" t="str">
            <v>2.05.01</v>
          </cell>
          <cell r="E17" t="str">
            <v>Alat Pengolahan Pertanian</v>
          </cell>
          <cell r="F17">
            <v>4</v>
          </cell>
        </row>
        <row r="18">
          <cell r="C18" t="str">
            <v>02.05.02</v>
          </cell>
          <cell r="D18" t="str">
            <v>2.05.02</v>
          </cell>
          <cell r="E18" t="str">
            <v>Alat Pemeliharaan Tanaman/Alat Penyimpan Pertanian</v>
          </cell>
          <cell r="F18">
            <v>4</v>
          </cell>
        </row>
        <row r="19">
          <cell r="C19" t="str">
            <v>02.06.01</v>
          </cell>
          <cell r="D19" t="str">
            <v>2.06.01</v>
          </cell>
          <cell r="E19" t="str">
            <v>Alat Kantor</v>
          </cell>
          <cell r="F19">
            <v>5</v>
          </cell>
        </row>
        <row r="20">
          <cell r="C20" t="str">
            <v>02.06.02</v>
          </cell>
          <cell r="D20" t="str">
            <v>2.06.02</v>
          </cell>
          <cell r="E20" t="str">
            <v>Alat Rumah Tangga</v>
          </cell>
          <cell r="F20">
            <v>5</v>
          </cell>
        </row>
        <row r="21">
          <cell r="C21" t="str">
            <v>02.06.03</v>
          </cell>
          <cell r="D21" t="str">
            <v>2.06.03</v>
          </cell>
          <cell r="E21" t="str">
            <v>Peralatan Komputer</v>
          </cell>
          <cell r="F21">
            <v>4</v>
          </cell>
        </row>
        <row r="22">
          <cell r="C22" t="str">
            <v>02.06.04</v>
          </cell>
          <cell r="D22" t="str">
            <v>2.06.04</v>
          </cell>
          <cell r="E22" t="str">
            <v>Meja Dan Kursi Kerja/Rapat Pejabat</v>
          </cell>
          <cell r="F22">
            <v>5</v>
          </cell>
        </row>
        <row r="23">
          <cell r="C23" t="str">
            <v>02.07.01</v>
          </cell>
          <cell r="D23" t="str">
            <v>2.07.01</v>
          </cell>
          <cell r="E23" t="str">
            <v>Alat Studio</v>
          </cell>
          <cell r="F23">
            <v>5</v>
          </cell>
        </row>
        <row r="24">
          <cell r="C24" t="str">
            <v>02.07.02</v>
          </cell>
          <cell r="D24" t="str">
            <v>2.07.02</v>
          </cell>
          <cell r="E24" t="str">
            <v>Alat Komunikasi</v>
          </cell>
          <cell r="F24">
            <v>5</v>
          </cell>
        </row>
        <row r="25">
          <cell r="C25" t="str">
            <v>02.07.03</v>
          </cell>
          <cell r="D25" t="str">
            <v>2.07.03</v>
          </cell>
          <cell r="E25" t="str">
            <v>Peralatan Pemancar</v>
          </cell>
          <cell r="F25">
            <v>10</v>
          </cell>
        </row>
        <row r="26">
          <cell r="C26" t="str">
            <v>02.08.01</v>
          </cell>
          <cell r="D26" t="str">
            <v>2.08.01</v>
          </cell>
          <cell r="E26" t="str">
            <v>Alat Kedokteran</v>
          </cell>
          <cell r="F26">
            <v>5</v>
          </cell>
        </row>
        <row r="27">
          <cell r="C27" t="str">
            <v>02.08.02</v>
          </cell>
          <cell r="D27" t="str">
            <v>2.08.02</v>
          </cell>
          <cell r="E27" t="str">
            <v>Alat Kesehatan</v>
          </cell>
          <cell r="F27">
            <v>5</v>
          </cell>
        </row>
        <row r="28">
          <cell r="C28" t="str">
            <v>02.09.01</v>
          </cell>
          <cell r="D28" t="str">
            <v>2.09.01</v>
          </cell>
          <cell r="E28" t="str">
            <v>Unit-Unit Laboratorium</v>
          </cell>
          <cell r="F28">
            <v>8</v>
          </cell>
        </row>
        <row r="29">
          <cell r="C29" t="str">
            <v>02.09.02</v>
          </cell>
          <cell r="D29" t="str">
            <v>2.09.02</v>
          </cell>
          <cell r="E29" t="str">
            <v>Alat Peraga/Praktek Sekolah</v>
          </cell>
          <cell r="F29">
            <v>10</v>
          </cell>
        </row>
        <row r="30">
          <cell r="C30" t="str">
            <v>02.09.03</v>
          </cell>
          <cell r="D30" t="str">
            <v>2.09.03</v>
          </cell>
          <cell r="E30" t="str">
            <v>Unit Alat Laboratorium Kimia Nuklir</v>
          </cell>
          <cell r="F30">
            <v>15</v>
          </cell>
        </row>
        <row r="31">
          <cell r="C31" t="str">
            <v>02.09.04</v>
          </cell>
          <cell r="D31" t="str">
            <v>2.09.04</v>
          </cell>
          <cell r="E31" t="str">
            <v>Alat Laboratorium Fisika Nuklir / Elektronika</v>
          </cell>
          <cell r="F31">
            <v>15</v>
          </cell>
        </row>
        <row r="32">
          <cell r="C32" t="str">
            <v>02.09.05</v>
          </cell>
          <cell r="D32" t="str">
            <v>2.09.05</v>
          </cell>
          <cell r="E32" t="str">
            <v>Alat Proteksi Radiasi / Proteksi Lingkungan</v>
          </cell>
          <cell r="F32">
            <v>10</v>
          </cell>
        </row>
        <row r="33">
          <cell r="C33" t="str">
            <v>02.09.06</v>
          </cell>
          <cell r="D33" t="str">
            <v>2.09.06</v>
          </cell>
          <cell r="E33" t="str">
            <v>Radiation Aplication and Non Destructive Testing Laboratory (BATAM)</v>
          </cell>
          <cell r="F33">
            <v>10</v>
          </cell>
        </row>
        <row r="34">
          <cell r="C34" t="str">
            <v>02.09.07</v>
          </cell>
          <cell r="D34" t="str">
            <v>2.09.07</v>
          </cell>
          <cell r="E34" t="str">
            <v>Alat Laboratorium Lingkungan Hidup</v>
          </cell>
          <cell r="F34">
            <v>7</v>
          </cell>
        </row>
        <row r="35">
          <cell r="C35" t="str">
            <v>02.09.08</v>
          </cell>
          <cell r="D35" t="str">
            <v>2.09.08</v>
          </cell>
          <cell r="E35" t="str">
            <v>Peralatan Laboratorium Hidrodinamika</v>
          </cell>
          <cell r="F35">
            <v>15</v>
          </cell>
        </row>
        <row r="36">
          <cell r="C36" t="str">
            <v>02.10.01</v>
          </cell>
          <cell r="D36" t="str">
            <v>2.10.01</v>
          </cell>
          <cell r="E36" t="str">
            <v>Senjata Api</v>
          </cell>
          <cell r="F36">
            <v>10</v>
          </cell>
        </row>
        <row r="37">
          <cell r="C37" t="str">
            <v>02.10.02</v>
          </cell>
          <cell r="D37" t="str">
            <v>2.10.02</v>
          </cell>
          <cell r="E37" t="str">
            <v>Persenjataan Non Senjata Api</v>
          </cell>
          <cell r="F37">
            <v>3</v>
          </cell>
        </row>
        <row r="38">
          <cell r="C38" t="str">
            <v>02.10.03</v>
          </cell>
          <cell r="D38" t="str">
            <v>2.10.03</v>
          </cell>
          <cell r="E38" t="str">
            <v>Amunisi</v>
          </cell>
        </row>
        <row r="39">
          <cell r="C39" t="str">
            <v>02.10.04</v>
          </cell>
          <cell r="D39" t="str">
            <v>2.10.04</v>
          </cell>
          <cell r="E39" t="str">
            <v>Alat Keamanan dan Perlindungan</v>
          </cell>
          <cell r="F39">
            <v>5</v>
          </cell>
        </row>
        <row r="40">
          <cell r="D40" t="str">
            <v/>
          </cell>
          <cell r="E40" t="str">
            <v>Gedung dan Bangunan</v>
          </cell>
        </row>
        <row r="41">
          <cell r="C41" t="str">
            <v>03.11.01</v>
          </cell>
          <cell r="D41" t="str">
            <v>3.11.01</v>
          </cell>
          <cell r="E41" t="str">
            <v>Bangunan Gedung Tempat Kerja</v>
          </cell>
          <cell r="F41">
            <v>50</v>
          </cell>
        </row>
        <row r="42">
          <cell r="C42" t="str">
            <v>03.11.02</v>
          </cell>
          <cell r="D42" t="str">
            <v>3.11.02</v>
          </cell>
          <cell r="E42" t="str">
            <v>Bangunan Gedung Tempat Tinggal</v>
          </cell>
          <cell r="F42">
            <v>50</v>
          </cell>
        </row>
        <row r="43">
          <cell r="C43" t="str">
            <v>03.11.03</v>
          </cell>
          <cell r="D43" t="str">
            <v>3.11.03</v>
          </cell>
          <cell r="E43" t="str">
            <v>Bangunan Menara</v>
          </cell>
          <cell r="F43">
            <v>40</v>
          </cell>
        </row>
        <row r="44">
          <cell r="C44" t="str">
            <v>03.12.01</v>
          </cell>
          <cell r="D44" t="str">
            <v>3.12.01</v>
          </cell>
          <cell r="E44" t="str">
            <v>Bangunan Bersejarah</v>
          </cell>
          <cell r="F44">
            <v>50</v>
          </cell>
        </row>
        <row r="45">
          <cell r="C45" t="str">
            <v>03.12.05</v>
          </cell>
          <cell r="D45" t="str">
            <v>3.12.05</v>
          </cell>
          <cell r="E45" t="str">
            <v>Tugu Peringatan</v>
          </cell>
          <cell r="F45">
            <v>50</v>
          </cell>
        </row>
        <row r="46">
          <cell r="C46" t="str">
            <v>03.12.03</v>
          </cell>
          <cell r="D46" t="str">
            <v>3.12.03</v>
          </cell>
          <cell r="E46" t="str">
            <v>Candi</v>
          </cell>
          <cell r="F46">
            <v>50</v>
          </cell>
        </row>
        <row r="47">
          <cell r="C47" t="str">
            <v>03.12.04</v>
          </cell>
          <cell r="D47" t="str">
            <v>3.12.04</v>
          </cell>
          <cell r="E47" t="str">
            <v>Monumen/Bangunan Bersejarah</v>
          </cell>
          <cell r="F47">
            <v>50</v>
          </cell>
        </row>
        <row r="48">
          <cell r="C48" t="str">
            <v>03.12.05</v>
          </cell>
          <cell r="D48" t="str">
            <v>3.12.05</v>
          </cell>
          <cell r="E48" t="str">
            <v>Tugu Peringatan Lain</v>
          </cell>
          <cell r="F48">
            <v>50</v>
          </cell>
        </row>
        <row r="49">
          <cell r="C49" t="str">
            <v>03.12.06</v>
          </cell>
          <cell r="D49" t="str">
            <v>3.12.06</v>
          </cell>
          <cell r="E49" t="str">
            <v>Tugu Titik Kontrol/Pasti</v>
          </cell>
          <cell r="F49">
            <v>50</v>
          </cell>
        </row>
        <row r="50">
          <cell r="C50" t="str">
            <v>03.12.07</v>
          </cell>
          <cell r="D50" t="str">
            <v>3.12.07</v>
          </cell>
          <cell r="E50" t="str">
            <v>Rambu-Rambu</v>
          </cell>
          <cell r="F50">
            <v>50</v>
          </cell>
        </row>
        <row r="51">
          <cell r="C51" t="str">
            <v>03.12.08</v>
          </cell>
          <cell r="D51" t="str">
            <v>3.12.08</v>
          </cell>
          <cell r="E51" t="str">
            <v>Rambu-Rambu Lalu Lintas Udara</v>
          </cell>
          <cell r="F51">
            <v>50</v>
          </cell>
        </row>
        <row r="52">
          <cell r="D52" t="str">
            <v/>
          </cell>
          <cell r="E52" t="str">
            <v>Jalan, Irigasi, dan Jaringan</v>
          </cell>
        </row>
        <row r="53">
          <cell r="C53" t="str">
            <v>04.13.01</v>
          </cell>
          <cell r="D53" t="str">
            <v>4.13.01</v>
          </cell>
          <cell r="E53" t="str">
            <v>Jalan</v>
          </cell>
          <cell r="F53">
            <v>10</v>
          </cell>
        </row>
        <row r="54">
          <cell r="C54" t="str">
            <v>04.13.02</v>
          </cell>
          <cell r="D54" t="str">
            <v>4.13.02</v>
          </cell>
          <cell r="E54" t="str">
            <v>Jembatan</v>
          </cell>
          <cell r="F54">
            <v>50</v>
          </cell>
        </row>
        <row r="55">
          <cell r="C55" t="str">
            <v>04.14.01</v>
          </cell>
          <cell r="D55" t="str">
            <v>4.14.01</v>
          </cell>
          <cell r="E55" t="str">
            <v>Bangunan Air Irigasi</v>
          </cell>
          <cell r="F55">
            <v>50</v>
          </cell>
        </row>
        <row r="56">
          <cell r="C56" t="str">
            <v>04.14.02</v>
          </cell>
          <cell r="D56" t="str">
            <v>4.14.02</v>
          </cell>
          <cell r="E56" t="str">
            <v>Bangunan Air Pasang Surut</v>
          </cell>
          <cell r="F56">
            <v>50</v>
          </cell>
        </row>
        <row r="57">
          <cell r="C57" t="str">
            <v>04.14.03</v>
          </cell>
          <cell r="D57" t="str">
            <v>4.14.03</v>
          </cell>
          <cell r="E57" t="str">
            <v>Bangunan Air Rawa</v>
          </cell>
          <cell r="F57">
            <v>25</v>
          </cell>
        </row>
        <row r="58">
          <cell r="C58" t="str">
            <v>04.14.04</v>
          </cell>
          <cell r="D58" t="str">
            <v>4.14.04</v>
          </cell>
          <cell r="E58" t="str">
            <v>Bangunan Pengaman Sungai dan Penanggulangan Bencana Alam</v>
          </cell>
          <cell r="F58">
            <v>10</v>
          </cell>
        </row>
        <row r="59">
          <cell r="C59" t="str">
            <v>04.14.05</v>
          </cell>
          <cell r="D59" t="str">
            <v>4.14.05</v>
          </cell>
          <cell r="E59" t="str">
            <v>Bangunan Pengembangan Sumber Air dan Air Tanah</v>
          </cell>
          <cell r="F59">
            <v>30</v>
          </cell>
        </row>
        <row r="60">
          <cell r="C60" t="str">
            <v>04.14.06</v>
          </cell>
          <cell r="D60" t="str">
            <v>4.14.06</v>
          </cell>
          <cell r="E60" t="str">
            <v>Bangunan Air Bersih/Baku</v>
          </cell>
          <cell r="F60">
            <v>40</v>
          </cell>
        </row>
        <row r="61">
          <cell r="C61" t="str">
            <v>04.14.07</v>
          </cell>
          <cell r="D61" t="str">
            <v>4.14.07</v>
          </cell>
          <cell r="E61" t="str">
            <v>Bangunan Air Kotor</v>
          </cell>
          <cell r="F61">
            <v>40</v>
          </cell>
        </row>
        <row r="62">
          <cell r="C62" t="str">
            <v>04.14.08</v>
          </cell>
          <cell r="D62" t="str">
            <v>4.14.08</v>
          </cell>
          <cell r="E62" t="str">
            <v>Bangunan Air</v>
          </cell>
          <cell r="F62">
            <v>40</v>
          </cell>
        </row>
        <row r="63">
          <cell r="C63" t="str">
            <v>04.15.01</v>
          </cell>
          <cell r="D63" t="str">
            <v>4.15.01</v>
          </cell>
          <cell r="E63" t="str">
            <v>Instalasi Air Minum/Air Bersih</v>
          </cell>
          <cell r="F63">
            <v>30</v>
          </cell>
        </row>
        <row r="64">
          <cell r="C64" t="str">
            <v>04.15.02</v>
          </cell>
          <cell r="D64" t="str">
            <v>4.15.02</v>
          </cell>
          <cell r="E64" t="str">
            <v>Instalasi Air Kotor</v>
          </cell>
          <cell r="F64">
            <v>30</v>
          </cell>
        </row>
        <row r="65">
          <cell r="C65" t="str">
            <v>04.15.03</v>
          </cell>
          <cell r="D65" t="str">
            <v>4.15.03</v>
          </cell>
          <cell r="E65" t="str">
            <v>Instalasi Pengolahan Sampah</v>
          </cell>
          <cell r="F65">
            <v>10</v>
          </cell>
        </row>
        <row r="66">
          <cell r="C66" t="str">
            <v>04.15.04</v>
          </cell>
          <cell r="D66" t="str">
            <v>4.15.04</v>
          </cell>
          <cell r="E66" t="str">
            <v>Instalasi Pengolahan Bahan Bangunan</v>
          </cell>
          <cell r="F66">
            <v>10</v>
          </cell>
        </row>
        <row r="67">
          <cell r="C67" t="str">
            <v>04.15.05</v>
          </cell>
          <cell r="D67" t="str">
            <v>4.15.05</v>
          </cell>
          <cell r="E67" t="str">
            <v>Instalasi Pembangkit Listrik</v>
          </cell>
          <cell r="F67">
            <v>40</v>
          </cell>
        </row>
        <row r="68">
          <cell r="C68" t="str">
            <v>04.15.06</v>
          </cell>
          <cell r="D68" t="str">
            <v>4.15.06</v>
          </cell>
          <cell r="E68" t="str">
            <v>Instalasi Gardu Listrik</v>
          </cell>
          <cell r="F68">
            <v>40</v>
          </cell>
        </row>
        <row r="69">
          <cell r="C69" t="str">
            <v>04.15.07</v>
          </cell>
          <cell r="D69" t="str">
            <v>4.15.07</v>
          </cell>
          <cell r="E69" t="str">
            <v>Instalasi Pertahanan</v>
          </cell>
          <cell r="F69">
            <v>30</v>
          </cell>
        </row>
        <row r="70">
          <cell r="C70" t="str">
            <v>04.15.08</v>
          </cell>
          <cell r="D70" t="str">
            <v>4.15.08</v>
          </cell>
          <cell r="E70" t="str">
            <v>Instalasi Gas</v>
          </cell>
          <cell r="F70">
            <v>30</v>
          </cell>
        </row>
        <row r="71">
          <cell r="C71" t="str">
            <v>04.15.09</v>
          </cell>
          <cell r="D71" t="str">
            <v>4.15.09</v>
          </cell>
          <cell r="E71" t="str">
            <v>Instalasi Pengaman</v>
          </cell>
          <cell r="F71">
            <v>20</v>
          </cell>
        </row>
        <row r="72">
          <cell r="C72" t="str">
            <v>04.16.01</v>
          </cell>
          <cell r="D72" t="str">
            <v>4.16.01</v>
          </cell>
          <cell r="E72" t="str">
            <v>Jaringan Air Minum</v>
          </cell>
          <cell r="F72">
            <v>30</v>
          </cell>
        </row>
        <row r="73">
          <cell r="C73" t="str">
            <v>04.16.02</v>
          </cell>
          <cell r="D73" t="str">
            <v>4.16.02</v>
          </cell>
          <cell r="E73" t="str">
            <v>Jaringan Listrik</v>
          </cell>
          <cell r="F73">
            <v>40</v>
          </cell>
        </row>
        <row r="74">
          <cell r="C74" t="str">
            <v>04.16.03</v>
          </cell>
          <cell r="D74" t="str">
            <v>4.16.03</v>
          </cell>
          <cell r="E74" t="str">
            <v>Jaringan Telepon</v>
          </cell>
          <cell r="F74">
            <v>20</v>
          </cell>
        </row>
        <row r="75">
          <cell r="C75" t="str">
            <v>04.16.04</v>
          </cell>
          <cell r="D75" t="str">
            <v>4.16.04</v>
          </cell>
          <cell r="E75" t="str">
            <v>Jaringan Gas</v>
          </cell>
          <cell r="F75">
            <v>30</v>
          </cell>
        </row>
      </sheetData>
      <sheetData sheetId="12"/>
      <sheetData sheetId="13"/>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B B"/>
      <sheetName val="KIB B_koreksi"/>
      <sheetName val="KIB B_di bawah kaptl."/>
      <sheetName val="KIB A"/>
      <sheetName val="KIB B Final"/>
      <sheetName val="KIB C di bawah kapitl."/>
      <sheetName val="KIB C"/>
      <sheetName val="KIB C Final"/>
      <sheetName val="PENGELOMPOKAN_C"/>
      <sheetName val="KIB C OK (2)"/>
      <sheetName val="BM Reklas ke aset"/>
      <sheetName val="KIB C OK"/>
      <sheetName val="PERHITUNGAN (C)"/>
      <sheetName val="KIB D"/>
      <sheetName val="KAPITALISASI D"/>
      <sheetName val="PENGELOMPOKAN"/>
      <sheetName val="KIB D OK (2)"/>
      <sheetName val="KIB D OK"/>
      <sheetName val="PERHITUNGAN"/>
      <sheetName val="Aset Renovasi"/>
      <sheetName val="KIB E"/>
      <sheetName val="KIB F (2)"/>
      <sheetName val="KIB F"/>
      <sheetName val="UE"/>
      <sheetName val="Format KIB"/>
      <sheetName val="rincian"/>
      <sheetName val="Sheet3"/>
      <sheetName val="Sheet1"/>
    </sheetNames>
    <sheetDataSet>
      <sheetData sheetId="0"/>
      <sheetData sheetId="1"/>
      <sheetData sheetId="2"/>
      <sheetData sheetId="3"/>
      <sheetData sheetId="4"/>
      <sheetData sheetId="5"/>
      <sheetData sheetId="6"/>
      <sheetData sheetId="7">
        <row r="14">
          <cell r="AL14" t="str">
            <v>GEDUNG KIMPRASWIL</v>
          </cell>
          <cell r="AM14" t="str">
            <v>K</v>
          </cell>
        </row>
        <row r="15">
          <cell r="AL15" t="str">
            <v xml:space="preserve">TERALI PENGAMAN KANTOR DINAS BINA MARGA &amp; SDA </v>
          </cell>
          <cell r="AM15" t="str">
            <v>K</v>
          </cell>
        </row>
        <row r="16">
          <cell r="AL16" t="str">
            <v>TEMPAT PARKIR BMSDA</v>
          </cell>
          <cell r="AM16" t="str">
            <v>K</v>
          </cell>
        </row>
        <row r="17">
          <cell r="AL17" t="str">
            <v>RENOVASI ATAP KANTOR DINAS BMSDA</v>
          </cell>
          <cell r="AM17" t="str">
            <v>K</v>
          </cell>
        </row>
        <row r="18">
          <cell r="AL18" t="str">
            <v>SEKAT RUANGAN LT. I DAN LT.II DINAS PUPR</v>
          </cell>
          <cell r="AM18" t="str">
            <v>K</v>
          </cell>
        </row>
        <row r="19">
          <cell r="AL19" t="str">
            <v>INTERIOR LOBY LT.I DAN LT.II DINAS PUPR</v>
          </cell>
          <cell r="AM19" t="str">
            <v>K</v>
          </cell>
        </row>
        <row r="20">
          <cell r="AL20" t="str">
            <v>PDAM KEC KUANTAN TENGAH</v>
          </cell>
          <cell r="AM20" t="str">
            <v>K</v>
          </cell>
        </row>
        <row r="21">
          <cell r="AL21" t="str">
            <v>PDAM KUANTAN TENGAH</v>
          </cell>
          <cell r="AM21" t="str">
            <v>K</v>
          </cell>
        </row>
        <row r="22">
          <cell r="AL22" t="str">
            <v>PDAM KUANTAN TENGAH</v>
          </cell>
          <cell r="AM22" t="str">
            <v>K</v>
          </cell>
        </row>
        <row r="23">
          <cell r="AL23" t="str">
            <v>PDAM KEC KUANTAN TENGAH</v>
          </cell>
          <cell r="AM23" t="str">
            <v>K</v>
          </cell>
        </row>
        <row r="24">
          <cell r="AL24" t="str">
            <v>REVITALISASI KANTOR CAMAT KUANTAN HILIR</v>
          </cell>
          <cell r="AM24" t="str">
            <v>K</v>
          </cell>
        </row>
        <row r="25">
          <cell r="AL25" t="str">
            <v>REVITALISASI KTR CAMAT KUANTAN HILIR</v>
          </cell>
          <cell r="AM25" t="str">
            <v>K</v>
          </cell>
        </row>
        <row r="26">
          <cell r="AL26" t="str">
            <v>- PENINGKATAN SARANA DAN PRASARANA KANTOR CAMAT KUANTAN HILIR</v>
          </cell>
          <cell r="AM26" t="str">
            <v>K</v>
          </cell>
        </row>
        <row r="27">
          <cell r="AL27" t="str">
            <v>KANTOR KEPALA DESA PL. BUSUK JAYA</v>
          </cell>
          <cell r="AM27" t="str">
            <v>K</v>
          </cell>
        </row>
        <row r="28">
          <cell r="AL28" t="str">
            <v>PEMB. KTR. KEPALA DESA PL. BUSUK JAYA 120 M2</v>
          </cell>
          <cell r="AM28" t="str">
            <v>K</v>
          </cell>
        </row>
        <row r="29">
          <cell r="AL29" t="str">
            <v>PEMB. LANJUTAN KANTOR KEPALA DESA PL. BUSUK</v>
          </cell>
          <cell r="AM29" t="str">
            <v>K</v>
          </cell>
        </row>
        <row r="30">
          <cell r="AL30" t="str">
            <v>GEDUNG SERBAGUNA KENEG. SENTAJO</v>
          </cell>
          <cell r="AM30" t="str">
            <v>K</v>
          </cell>
        </row>
        <row r="31">
          <cell r="AL31" t="str">
            <v>PEMB. GEDUNG SERBAGUNA KENEGERIAN SENTAJO 550 M2</v>
          </cell>
          <cell r="AM31" t="str">
            <v>K</v>
          </cell>
        </row>
        <row r="32">
          <cell r="AL32" t="str">
            <v>GEDUNG SERBAGUNA KEC. BENAI</v>
          </cell>
          <cell r="AM32" t="str">
            <v>K</v>
          </cell>
        </row>
        <row r="33">
          <cell r="AL33" t="str">
            <v>PEMB. GEDUNG SERBAGUNA KECAMATAN BENAI 420 M2</v>
          </cell>
          <cell r="AM33" t="str">
            <v>K</v>
          </cell>
        </row>
        <row r="34">
          <cell r="AL34" t="str">
            <v>GEDUNG SERBAGUNA KEC. LOGAS TANAH DARAT</v>
          </cell>
          <cell r="AM34" t="str">
            <v>K</v>
          </cell>
        </row>
        <row r="35">
          <cell r="AL35" t="str">
            <v>PEMB. GEDUNG SERBAGUNA KECAMATAN LOGAS T. DARAT 420 M2</v>
          </cell>
          <cell r="AM35" t="str">
            <v>K</v>
          </cell>
        </row>
        <row r="36">
          <cell r="AL36" t="str">
            <v>PEMB. KANTOR DINAS KESENIAN KEBUDAYAAN &amp; PARIWISATA 550 M' X 3.228.181,82) (DAK NON DR)</v>
          </cell>
          <cell r="AM36" t="str">
            <v>K</v>
          </cell>
        </row>
        <row r="37">
          <cell r="AL37" t="str">
            <v>PEMB. KANTOR DINAS BUDSENIPAR 550 M2</v>
          </cell>
          <cell r="AM37" t="str">
            <v>K</v>
          </cell>
        </row>
        <row r="38">
          <cell r="AL38" t="str">
            <v>PEMB. KANTOR BADAN INFORMASI KOMUNIKASI &amp; KESATUAN BANGSA 550 M' X 3.228.181,82) (DAK NON DR)</v>
          </cell>
          <cell r="AM38" t="str">
            <v>K</v>
          </cell>
        </row>
        <row r="39">
          <cell r="AL39" t="str">
            <v>REHAB/RENOVASI KANTOR DINAS PERHUBUNGAN, INF &amp; KOMUNIKASI</v>
          </cell>
          <cell r="AM39" t="str">
            <v>K</v>
          </cell>
        </row>
        <row r="40">
          <cell r="AL40" t="str">
            <v>PEMB. KANTOR DINAS PETERNAKAN (550 M' X 3.228.181,82) (DAK NON DR)</v>
          </cell>
          <cell r="AM40" t="str">
            <v>K</v>
          </cell>
        </row>
        <row r="41">
          <cell r="AL41" t="str">
            <v>PEMB. KANTOR DINAS PETERNAKAN 550 M2</v>
          </cell>
          <cell r="AM41" t="str">
            <v>K</v>
          </cell>
        </row>
        <row r="42">
          <cell r="AL42" t="str">
            <v>PEMB. GEDUNG SERBAGUNA KEC. PANGEAN</v>
          </cell>
          <cell r="AM42" t="str">
            <v>K</v>
          </cell>
        </row>
        <row r="43">
          <cell r="AL43" t="str">
            <v>PEMB. GEDUNG SERBAGUNA KEC. PANGEAN</v>
          </cell>
          <cell r="AM43" t="str">
            <v>K</v>
          </cell>
        </row>
        <row r="44">
          <cell r="AL44" t="str">
            <v>PEMB. LANJUTAN MESS PEMDA KUANTAN SINGINGI THP III (3 LANTAI)</v>
          </cell>
          <cell r="AM44" t="str">
            <v>K</v>
          </cell>
        </row>
        <row r="45">
          <cell r="AL45" t="str">
            <v>PENGAWASAN TEKNIS LANJUTAN MESS PEMDA KUANTAN SINGINGI THP III (3 LANTAI)</v>
          </cell>
          <cell r="AM45" t="str">
            <v>K</v>
          </cell>
        </row>
        <row r="46">
          <cell r="AL46" t="str">
            <v>PEMB. LANJUTAN MESS PEMDA TAHAP IV</v>
          </cell>
          <cell r="AM46" t="str">
            <v>K</v>
          </cell>
        </row>
        <row r="47">
          <cell r="AL47" t="str">
            <v>PEMBANGUNAN LANJUTAN MESS PEMDA TAHAP IV</v>
          </cell>
          <cell r="AM47" t="str">
            <v>K</v>
          </cell>
        </row>
        <row r="48">
          <cell r="AL48" t="str">
            <v>LANJUTAN MESS PEMDA DI PEKANBARU</v>
          </cell>
          <cell r="AM48" t="str">
            <v>K</v>
          </cell>
        </row>
        <row r="49">
          <cell r="AL49" t="str">
            <v>MESS PEMDA DI PEKANBARU</v>
          </cell>
          <cell r="AM49" t="str">
            <v>K</v>
          </cell>
        </row>
        <row r="50">
          <cell r="AL50" t="str">
            <v>PENYIAPAN LAHAN UNTUK KANTOR KORAMIL &amp; RUMAH DINAS 1 UNIT</v>
          </cell>
          <cell r="AM50" t="str">
            <v>K</v>
          </cell>
        </row>
        <row r="51">
          <cell r="AL51" t="str">
            <v>PENYIAPAN LAHAN UNTUK KANTOR KORAMIL DAN RUMAH DINAS</v>
          </cell>
          <cell r="AM51" t="str">
            <v>K</v>
          </cell>
        </row>
        <row r="52">
          <cell r="AL52" t="str">
            <v>PEMB. KTR KORAMIL</v>
          </cell>
          <cell r="AM52" t="str">
            <v>K</v>
          </cell>
        </row>
        <row r="53">
          <cell r="AL53" t="str">
            <v>PENYIAPAN LAHAN KANTOR KORAMIL TELUK KUANTAN (LANJUTAN)</v>
          </cell>
          <cell r="AM53" t="str">
            <v>K</v>
          </cell>
        </row>
        <row r="54">
          <cell r="AL54" t="str">
            <v>PENINGKATAN SARANA KANTOR KORAMIL TELUK KUANTAN</v>
          </cell>
          <cell r="AM54" t="str">
            <v>K</v>
          </cell>
        </row>
        <row r="55">
          <cell r="AL55" t="str">
            <v>GEDUNG SERBAGUNA KEC. SINGINGI</v>
          </cell>
          <cell r="AM55" t="str">
            <v>K</v>
          </cell>
        </row>
        <row r="56">
          <cell r="AL56" t="str">
            <v>GEDUNG SERBA GUNA KEC.SINGINGI 420 M2 (LANJUTAN)</v>
          </cell>
          <cell r="AM56" t="str">
            <v>K</v>
          </cell>
        </row>
        <row r="57">
          <cell r="AL57" t="str">
            <v>REHAB/ RENOVASI EX. RUMAH SAKIT TELUK KUANTAN:</v>
          </cell>
          <cell r="AM57" t="str">
            <v>K</v>
          </cell>
        </row>
        <row r="58">
          <cell r="AL58" t="str">
            <v>REHAB/RENOVASI EX. RUMAH SAKIT TL. KUANTAN (RETENSI)</v>
          </cell>
          <cell r="AM58" t="str">
            <v>K</v>
          </cell>
        </row>
        <row r="59">
          <cell r="AL59" t="str">
            <v>REHAB/ RENONASI WISMA JALUR:</v>
          </cell>
          <cell r="AM59" t="str">
            <v>K</v>
          </cell>
        </row>
        <row r="60">
          <cell r="AL60" t="str">
            <v>REHAB/RENOVASI WISMA JALUR (RETENSI)</v>
          </cell>
          <cell r="AM60" t="str">
            <v>K</v>
          </cell>
        </row>
        <row r="61">
          <cell r="AL61" t="str">
            <v>PEMBANGUNAN SARANA PENUNJANG RUMAH JABATAN BUPATI DAN PENDOPO (RETENCY)</v>
          </cell>
          <cell r="AM61" t="str">
            <v>K</v>
          </cell>
        </row>
        <row r="62">
          <cell r="AL62" t="str">
            <v>REHABILITASI / RENOVASI RUMAH DINAS BUPATI</v>
          </cell>
          <cell r="AM62" t="str">
            <v>K</v>
          </cell>
        </row>
        <row r="63">
          <cell r="AL63" t="str">
            <v>PEMBANGUNAN SARANA PENUNJANG RUMAH JABATAN WAKIL BUPATI DAN SEKRETARIS DAERAH (RETENCY)</v>
          </cell>
          <cell r="AM63" t="str">
            <v>K</v>
          </cell>
        </row>
        <row r="64">
          <cell r="AL64" t="str">
            <v>REHABILITASI / RENOVASI RUMAH DINAS WAKIL BUPATI</v>
          </cell>
          <cell r="AM64" t="str">
            <v>K</v>
          </cell>
        </row>
        <row r="65">
          <cell r="AL65" t="str">
            <v>PEMBANGUNAN SARANA PENUNJANG RUMAH JABATAN KETUA DPRD DAN WAKIL KETUA DPRD I DAN II</v>
          </cell>
          <cell r="AM65" t="str">
            <v>K</v>
          </cell>
        </row>
        <row r="66">
          <cell r="AL66" t="str">
            <v>RENOVASI RUMAH DINAS KETUA DPRD</v>
          </cell>
          <cell r="AM66" t="str">
            <v>K</v>
          </cell>
        </row>
        <row r="67">
          <cell r="AL67" t="str">
            <v>RENOVASI RUMAH DINAS WAKIL KETUA I DPRD</v>
          </cell>
          <cell r="AM67" t="str">
            <v>K</v>
          </cell>
        </row>
        <row r="68">
          <cell r="AL68" t="str">
            <v>RENOVASI RUMAH DINAS WAKIL KETUA II DPRD</v>
          </cell>
          <cell r="AM68" t="str">
            <v>K</v>
          </cell>
        </row>
        <row r="69">
          <cell r="AL69" t="str">
            <v>PEMBANGUNAN GEDUNG SERBAGUNA KEC. GN.TOAR 420 M2</v>
          </cell>
          <cell r="AM69" t="str">
            <v>K</v>
          </cell>
        </row>
        <row r="70">
          <cell r="AL70" t="str">
            <v>PEMB. GEDUNG SERBAGUNA KEC. GN. TOAR 420 M2 (RETENSI)</v>
          </cell>
          <cell r="AM70" t="str">
            <v>K</v>
          </cell>
        </row>
        <row r="71">
          <cell r="AL71" t="str">
            <v>REHAB/ RENOVASI KANTOR CAMAT PANGEAN 400 M2</v>
          </cell>
          <cell r="AM71" t="str">
            <v>K</v>
          </cell>
        </row>
        <row r="72">
          <cell r="AL72" t="str">
            <v>REHAB/RENOVASI KTR. CAMAT PANGEAN &amp; L. T. DARAT (RETENSI)</v>
          </cell>
          <cell r="AM72" t="str">
            <v>K</v>
          </cell>
        </row>
        <row r="73">
          <cell r="AL73" t="str">
            <v>PENGAWASAN REHAB/RENOVASI KANTOR CAMAT PANGEAN DANLOGAS TANAH DARAT</v>
          </cell>
          <cell r="AM73" t="str">
            <v>K</v>
          </cell>
        </row>
        <row r="74">
          <cell r="AL74" t="str">
            <v>- REHAB/ RENOVASI KANTOR CAMAT LOGAS TANAH DARAT 400 M2</v>
          </cell>
          <cell r="AM74" t="str">
            <v>K</v>
          </cell>
        </row>
        <row r="75">
          <cell r="AL75" t="str">
            <v>REHAB/RENOVASI KANTOR CAMAT KUANTAN TENGAH</v>
          </cell>
          <cell r="AM75" t="str">
            <v>K</v>
          </cell>
        </row>
        <row r="76">
          <cell r="AL76" t="str">
            <v>REHAB/RENOVASI KTR. CAMAT KUANTAN TENGAH DAN SINGINGI HILIR (RETENSI)</v>
          </cell>
          <cell r="AM76" t="str">
            <v>K</v>
          </cell>
        </row>
        <row r="77">
          <cell r="AL77" t="str">
            <v>PENGAWASAN REHAB/RENOVASI KANTOR CAMAT KUANTAN TENGAH DAN SINGINGI HILIR</v>
          </cell>
          <cell r="AM77" t="str">
            <v>K</v>
          </cell>
        </row>
        <row r="78">
          <cell r="AL78" t="str">
            <v>REHABILITASI/RENOVASI GEDUNG KANTOR CAMAT KUANTAN TENGAH (LANJUTAN)</v>
          </cell>
          <cell r="AM78" t="str">
            <v>K</v>
          </cell>
        </row>
        <row r="79">
          <cell r="AL79" t="str">
            <v>REHAB KTR CAMAT INUMAN</v>
          </cell>
          <cell r="AM79" t="str">
            <v>K</v>
          </cell>
        </row>
        <row r="80">
          <cell r="AL80" t="str">
            <v>REHAB/RENOVASI KANTOR CAMAT INUMAN</v>
          </cell>
          <cell r="AM80" t="str">
            <v>K</v>
          </cell>
        </row>
        <row r="81">
          <cell r="AL81" t="str">
            <v>REHAB/RENOVASI KTR. CAMAT INUMAN</v>
          </cell>
          <cell r="AM81" t="str">
            <v>K</v>
          </cell>
        </row>
        <row r="82">
          <cell r="AL82" t="str">
            <v>REHAB/RENOVASI KANTOR CAMAT GUNUNG TOAR</v>
          </cell>
          <cell r="AM82" t="str">
            <v>K</v>
          </cell>
        </row>
        <row r="83">
          <cell r="AL83" t="str">
            <v>REHAB KTR CAMAT GG. TOAR</v>
          </cell>
          <cell r="AM83" t="str">
            <v>K</v>
          </cell>
        </row>
        <row r="84">
          <cell r="AL84" t="str">
            <v>REHAB/RENOVASI KTR. CAMAT GUNUNG TOAR</v>
          </cell>
          <cell r="AM84" t="str">
            <v>K</v>
          </cell>
        </row>
        <row r="85">
          <cell r="AL85" t="str">
            <v>PERENCANAAN STADION MINI KENEGERIAN KARI</v>
          </cell>
          <cell r="AM85" t="str">
            <v>K</v>
          </cell>
        </row>
        <row r="86">
          <cell r="AL86" t="str">
            <v>PENGAWASAN STADION MINI KENEGERIAN KARI</v>
          </cell>
          <cell r="AM86" t="str">
            <v>K</v>
          </cell>
        </row>
        <row r="87">
          <cell r="AL87" t="str">
            <v>BELANJA MODAL PENGADAAN KONSTRUKSI/PEMBELIAN GEDUNG</v>
          </cell>
          <cell r="AM87" t="str">
            <v>K</v>
          </cell>
        </row>
        <row r="88">
          <cell r="AL88" t="str">
            <v>BELANJA MODAL PENGADAAN KONSTRUKSI/PEMBELIAN GEDUNG</v>
          </cell>
          <cell r="AM88" t="str">
            <v>K</v>
          </cell>
        </row>
        <row r="89">
          <cell r="AL89" t="str">
            <v>PERLUASAN BANGUNAN GEDUNG KANTOR CKTR</v>
          </cell>
          <cell r="AM89" t="str">
            <v>K</v>
          </cell>
        </row>
        <row r="90">
          <cell r="AL90" t="str">
            <v>PENINGKATAN SARANA DAN PRASARANA KANTOR DINAS CKTR</v>
          </cell>
          <cell r="AM90" t="str">
            <v>K</v>
          </cell>
        </row>
        <row r="91">
          <cell r="AL91" t="str">
            <v>PEK. PEMBANGUNAN TANGGA PEMANDIAN DAN PELATARAN DESA SUMPU</v>
          </cell>
          <cell r="AM91" t="str">
            <v>K</v>
          </cell>
        </row>
        <row r="92">
          <cell r="AL92" t="str">
            <v>TANGGA PEMANDIAN DAN PELATARAN SUMPU</v>
          </cell>
          <cell r="AM92" t="str">
            <v>K</v>
          </cell>
        </row>
        <row r="93">
          <cell r="AL93" t="str">
            <v>PEMATANGAN LOKASI PEM. KANTOR &amp; RMH DINAS CAMAT KEC. SENTAJO RAYA</v>
          </cell>
          <cell r="AM93" t="str">
            <v>K</v>
          </cell>
        </row>
        <row r="94">
          <cell r="AL94" t="str">
            <v>PEMBANGUNAN KANTOR DAN RUMAH DINAS CAMAT SENTAJO RAYA</v>
          </cell>
          <cell r="AM94" t="str">
            <v>K</v>
          </cell>
        </row>
        <row r="95">
          <cell r="AL95" t="str">
            <v>PENATAAN HALAMAN KANTOR CAMAT SENTAJO RAYA</v>
          </cell>
          <cell r="AM95" t="str">
            <v>K</v>
          </cell>
        </row>
        <row r="96">
          <cell r="AL96" t="str">
            <v>PENATAAN HALAMAN KANTOR CAMAT SENTAJO RAYA (LANJUTAN)</v>
          </cell>
          <cell r="AM96" t="str">
            <v>K</v>
          </cell>
        </row>
        <row r="97">
          <cell r="AL97" t="str">
            <v>PAGAR DAN PAVING BLOK KANTOR CAMAT SENTAJO RAYA</v>
          </cell>
          <cell r="AM97" t="str">
            <v>K</v>
          </cell>
        </row>
        <row r="98">
          <cell r="AL98" t="str">
            <v>PEMB. KANTOR DAN RUMAH DINAS CAMAT KUANTAN HILIR SEBERANG</v>
          </cell>
          <cell r="AM98" t="str">
            <v>K</v>
          </cell>
        </row>
        <row r="99">
          <cell r="AL99" t="str">
            <v>PEMATANGAN LOKASI PEMB. KANTOR &amp; RUMAH DINAS CAMAT KEC. KUANTAN HILIR SEBERANG</v>
          </cell>
          <cell r="AM99" t="str">
            <v>K</v>
          </cell>
        </row>
        <row r="100">
          <cell r="AL100" t="str">
            <v>PEMATANGAN LOKASI PEMB. KANTOR &amp; RUMAH DINAS CAMAT KEC. PUCUK RANTAU</v>
          </cell>
          <cell r="AM100" t="str">
            <v>K</v>
          </cell>
        </row>
        <row r="101">
          <cell r="AL101" t="str">
            <v>PEMBANGUNAN KANTOR DAN RUMAH DINAS CAMAT PUCUK RANTAU</v>
          </cell>
          <cell r="AM101" t="str">
            <v>K</v>
          </cell>
        </row>
        <row r="102">
          <cell r="AL102" t="str">
            <v>PEMB. KANTOR DAN RUMAH DINAS CAMAT KUANTAN HILIR SEBERANG (LANJUTAN)</v>
          </cell>
          <cell r="AM102" t="str">
            <v>K</v>
          </cell>
        </row>
        <row r="103">
          <cell r="AL103" t="str">
            <v>PEMBANGUNAN PUSKESMAS CERENTI</v>
          </cell>
          <cell r="AM103" t="str">
            <v>K</v>
          </cell>
        </row>
        <row r="104">
          <cell r="AL104" t="str">
            <v>PEMBANGUNAN PUSKESMAS CERENTI (LANJUTAN)</v>
          </cell>
          <cell r="AM104" t="str">
            <v>K</v>
          </cell>
        </row>
        <row r="105">
          <cell r="AL105" t="str">
            <v>PEMBANGUNAN RUANG RAWAT INAP PUSKESMAS SEI. BULUH</v>
          </cell>
          <cell r="AM105" t="str">
            <v>K</v>
          </cell>
        </row>
        <row r="106">
          <cell r="AL106" t="str">
            <v>PEMB. RUANG RAWAT INAP PUSKESMAS SEI BULUH (LANJUTAN)</v>
          </cell>
          <cell r="AM106" t="str">
            <v>K</v>
          </cell>
        </row>
        <row r="107">
          <cell r="AL107" t="str">
            <v>PEMBANGUNAN RUMAH DINAS JABATAN ESELON II/PEJABAT YANG SETINGKAT (3 UNIT)</v>
          </cell>
          <cell r="AM107" t="str">
            <v>K</v>
          </cell>
        </row>
        <row r="108">
          <cell r="AL108" t="str">
            <v>- PENINGKATAN SARANA DAN PRASARANA RUMAH JABATAN SETINGKAT ESELON II (1)</v>
          </cell>
          <cell r="AM108" t="str">
            <v>K</v>
          </cell>
        </row>
        <row r="109">
          <cell r="AL109" t="str">
            <v>- PENINGKATAN SARANA DAN PRASARANA RUMAH JABATAN SETINGKAT ESELON II (2)</v>
          </cell>
          <cell r="AM109" t="str">
            <v>K</v>
          </cell>
        </row>
        <row r="110">
          <cell r="AL110" t="str">
            <v>- PENINGKATAN SARANA DAN PRASARANA RUMAH JABATAN SETINGKAT ESELON II (3)</v>
          </cell>
          <cell r="AM110" t="str">
            <v>K</v>
          </cell>
        </row>
        <row r="111">
          <cell r="AL111" t="str">
            <v>PEMBANGUNAN GEDUNG SERBAGUNA KEC. INUMAN</v>
          </cell>
          <cell r="AM111" t="str">
            <v>K</v>
          </cell>
        </row>
        <row r="112">
          <cell r="AL112" t="str">
            <v xml:space="preserve"> PEMBANGUNAN GEDUNG SERBAGUNA KEC INUMAN (LANJUTAN)</v>
          </cell>
          <cell r="AM112" t="str">
            <v>K</v>
          </cell>
        </row>
        <row r="113">
          <cell r="AL113" t="str">
            <v>PEMBANGUNAN PERLUASAN GEDUNG KTR. BUPATI KUANTAN SINGINGI (2 LANTAI + PAGAR)</v>
          </cell>
          <cell r="AM113" t="str">
            <v>K</v>
          </cell>
        </row>
        <row r="114">
          <cell r="AL114" t="str">
            <v>PEMBANGUNAN PERLUASAN GEDUNG KANTOR BUPATI KS</v>
          </cell>
          <cell r="AM114" t="str">
            <v>K</v>
          </cell>
        </row>
        <row r="115">
          <cell r="AL115" t="str">
            <v>PENATAAN HALAMAN KANTOR CAMAT KUANTAN HILIR SEBERANG</v>
          </cell>
          <cell r="AM115" t="str">
            <v>K</v>
          </cell>
        </row>
        <row r="116">
          <cell r="AL116" t="str">
            <v>PENATAAN HALAMAN KANTOR CAMAT KUANTAN HILIR SEBERANG (LANJUTAN)</v>
          </cell>
          <cell r="AM116" t="str">
            <v>K</v>
          </cell>
        </row>
        <row r="117">
          <cell r="AL117" t="str">
            <v>PEMB. RUMAH DINAS JABATAN PEMDA KAB. KUANSING</v>
          </cell>
          <cell r="AM117" t="str">
            <v>K</v>
          </cell>
        </row>
        <row r="118">
          <cell r="AL118" t="str">
            <v>REHABILITASI/RENOVASI GEDUNG EKS. KANTOR BUPATI</v>
          </cell>
          <cell r="AM118" t="str">
            <v>K</v>
          </cell>
        </row>
        <row r="119">
          <cell r="AL119" t="str">
            <v>REHAB/RENOVASI EKS KANTOR PEMBANTU BUPATI</v>
          </cell>
          <cell r="AM119" t="str">
            <v>K</v>
          </cell>
        </row>
        <row r="120">
          <cell r="AL120" t="str">
            <v>PEMBANGUNAN PUSKESMAS SENTAJO RAYA</v>
          </cell>
          <cell r="AM120" t="str">
            <v>K</v>
          </cell>
        </row>
        <row r="121">
          <cell r="AL121" t="str">
            <v>PEMBANGUNAN GEDUNG RAWAT INAP PUSKESMAS SENTAJO RAYA.</v>
          </cell>
          <cell r="AM121" t="str">
            <v>K</v>
          </cell>
        </row>
        <row r="122">
          <cell r="AL122" t="str">
            <v>PASAR TRADISIONAL BERBASIS MODERN</v>
          </cell>
          <cell r="AM122" t="str">
            <v>K</v>
          </cell>
        </row>
        <row r="123">
          <cell r="AL123" t="str">
            <v xml:space="preserve">PEMBANGUNAN LOS DAN SARANA PASAR TRADISIONAL BERBASIS MODREN </v>
          </cell>
          <cell r="AM123" t="str">
            <v>K</v>
          </cell>
        </row>
        <row r="124">
          <cell r="AL124" t="str">
            <v>PASAR TRADISIONAL BERBASIS MODERN</v>
          </cell>
          <cell r="AM124" t="str">
            <v>K</v>
          </cell>
        </row>
        <row r="125">
          <cell r="AL125" t="str">
            <v xml:space="preserve">PEMBANGUNAN RUMAH DINAS DOKTER 1 UNIT TYPE 70 DAN RUMAH PARAMEDIS 2 UNIT TYPE 50 KOPEL LOGAS TANAH DARAT </v>
          </cell>
          <cell r="AM125" t="str">
            <v>K</v>
          </cell>
        </row>
        <row r="126">
          <cell r="AL126" t="str">
            <v xml:space="preserve">PEMBANGUNAN RUMAH DINAS DOKTER 1 UNIT TYPE 70 DAN RUMAH PARAMEDIS 2 UNIT TYPE 50 KOPEL LOGAS TANAH DARAT </v>
          </cell>
          <cell r="AM126" t="str">
            <v>K</v>
          </cell>
        </row>
        <row r="127">
          <cell r="AL127" t="str">
            <v>GEDUNG SERBAGUNA POLRES KUANTAN SINGINGI</v>
          </cell>
          <cell r="AM127" t="str">
            <v>K</v>
          </cell>
        </row>
        <row r="128">
          <cell r="AL128" t="str">
            <v>GEDUNG SERBAGUNA POLRES KUANTAN SINGINGI</v>
          </cell>
          <cell r="AM128" t="str">
            <v>K</v>
          </cell>
        </row>
        <row r="129">
          <cell r="AL129" t="str">
            <v>PENYIAPAN LAHAN KANTOR KORAMIL TELUK KUANTAN (LANJUTAN)</v>
          </cell>
          <cell r="AM129" t="str">
            <v>K</v>
          </cell>
        </row>
        <row r="130">
          <cell r="AL130" t="str">
            <v>PENINGKATAN SARANA KANTOR KORAMIL TELUK KUANTAN</v>
          </cell>
          <cell r="AM130" t="str">
            <v>K</v>
          </cell>
        </row>
        <row r="131">
          <cell r="AL131" t="str">
            <v>GEDUNG SERBA GUNA KEC.SINGINGI 420 M2 (LANJUTAN)</v>
          </cell>
          <cell r="AM131" t="str">
            <v>K</v>
          </cell>
        </row>
        <row r="132">
          <cell r="AL132" t="str">
            <v>REHAB/RENOVASI EX. RUMAH SAKIT TL. KUANTAN (RETENSI)</v>
          </cell>
          <cell r="AM132" t="str">
            <v>K</v>
          </cell>
        </row>
        <row r="133">
          <cell r="AL133" t="str">
            <v>REHAB/RENOVASI WISMA JALUR (RETENSI)</v>
          </cell>
          <cell r="AM133" t="str">
            <v>K</v>
          </cell>
        </row>
        <row r="134">
          <cell r="AL134" t="str">
            <v>REHABILITASI / RENOVASI RUMAH DINAS BUPATI</v>
          </cell>
          <cell r="AM134" t="str">
            <v>K</v>
          </cell>
        </row>
        <row r="135">
          <cell r="AL135" t="str">
            <v>PEMB. GEDUNG SERBAGUNA KEC. GN. TOAR 420 M2 (RETENSI)</v>
          </cell>
          <cell r="AM135" t="str">
            <v>K</v>
          </cell>
        </row>
        <row r="136">
          <cell r="AL136" t="str">
            <v>- REHAB/ RENOVASI KANTOR CAMAT LOGAS TANAH DARAT 400 M2</v>
          </cell>
          <cell r="AM136" t="str">
            <v>K</v>
          </cell>
        </row>
        <row r="137">
          <cell r="AL137" t="str">
            <v>PENGAWASAN STADION MINI KENEGERIAN KARI</v>
          </cell>
          <cell r="AM137" t="str">
            <v>K</v>
          </cell>
        </row>
        <row r="138">
          <cell r="AL138" t="str">
            <v>BELANJA MODAL PENGADAAN KONSTRUKSI/PEMBELIAN GEDUNG</v>
          </cell>
          <cell r="AM138" t="str">
            <v>K</v>
          </cell>
        </row>
        <row r="139">
          <cell r="AL139" t="str">
            <v>PERLUASAN BANGUNAN GEDUNG KANTOR CKTR</v>
          </cell>
          <cell r="AM139" t="str">
            <v>K</v>
          </cell>
        </row>
        <row r="140">
          <cell r="AL140" t="str">
            <v>PENINGKATAN SARANA DAN PRASARANA KANTOR DINAS CKTR</v>
          </cell>
          <cell r="AM140" t="str">
            <v>K</v>
          </cell>
        </row>
        <row r="141">
          <cell r="AL141" t="str">
            <v>TANGGA PEMANDIAN DAN PELATARAN SUMPU</v>
          </cell>
          <cell r="AM141" t="str">
            <v>K</v>
          </cell>
        </row>
        <row r="142">
          <cell r="AL142" t="str">
            <v>PEMBANGUNAN KANTOR DAN RUMAH DINAS CAMAT SENTAJO RAYA</v>
          </cell>
          <cell r="AM142" t="str">
            <v>K</v>
          </cell>
        </row>
        <row r="143">
          <cell r="AL143" t="str">
            <v>PENATAAN HALAMAN KANTOR CAMAT SENTAJO RAYA (LANJUTAN)</v>
          </cell>
          <cell r="AM143" t="str">
            <v>K</v>
          </cell>
        </row>
        <row r="144">
          <cell r="AL144" t="str">
            <v>PAGAR DAN PAVING BLOK KANTOR CAMAT SENTAJO RAYA</v>
          </cell>
          <cell r="AM144" t="str">
            <v>K</v>
          </cell>
        </row>
        <row r="145">
          <cell r="AL145" t="str">
            <v>PEMATANGAN LOKASI PEMB. KANTOR &amp; RUMAH DINAS CAMAT KEC. KUANTAN HILIR SEBERANG</v>
          </cell>
          <cell r="AM145" t="str">
            <v>K</v>
          </cell>
        </row>
        <row r="146">
          <cell r="AL146" t="str">
            <v>PEMBANGUNAN KANTOR DAN RUMAH DINAS CAMAT PUCUK RANTAU</v>
          </cell>
          <cell r="AM146" t="str">
            <v>K</v>
          </cell>
        </row>
        <row r="147">
          <cell r="AL147" t="str">
            <v>PEMB. KANTOR DAN RUMAH DINAS CAMAT KUANTAN HILIR SEBERANG (LANJUTAN)</v>
          </cell>
          <cell r="AM147" t="str">
            <v>K</v>
          </cell>
        </row>
        <row r="148">
          <cell r="AL148" t="str">
            <v>PEMBANGUNAN PUSKESMAS CERENTI (LANJUTAN)</v>
          </cell>
          <cell r="AM148" t="str">
            <v>K</v>
          </cell>
        </row>
        <row r="149">
          <cell r="AL149" t="str">
            <v>PEMB. RUANG RAWAT INAP PUSKESMAS SEI BULUH (LANJUTAN)</v>
          </cell>
          <cell r="AM149" t="str">
            <v>K</v>
          </cell>
        </row>
        <row r="150">
          <cell r="AL150" t="str">
            <v xml:space="preserve"> PEMBANGUNAN GEDUNG SERBAGUNA KEC INUMAN (LANJUTAN)</v>
          </cell>
          <cell r="AM150" t="str">
            <v>K</v>
          </cell>
        </row>
        <row r="151">
          <cell r="AL151" t="str">
            <v>PEMBANGUNAN PERLUASAN GEDUNG KANTOR BUPATI KS</v>
          </cell>
          <cell r="AM151" t="str">
            <v>K</v>
          </cell>
        </row>
        <row r="152">
          <cell r="AL152" t="str">
            <v>PENATAAN HALAMAN KANTOR CAMAT KUANTAN HILIR SEBERANG (LANJUTAN)</v>
          </cell>
          <cell r="AM152" t="str">
            <v>K</v>
          </cell>
        </row>
        <row r="153">
          <cell r="AL153" t="str">
            <v>PEMBANGUNAN GEDUNG RAWAT INAP PUSKESMAS SENTAJO RAYA.</v>
          </cell>
          <cell r="AM153" t="str">
            <v>K</v>
          </cell>
        </row>
        <row r="154">
          <cell r="AL154" t="str">
            <v xml:space="preserve">PEMBANGUNAN LOS DAN SARANA PASAR TRADISIONAL BERBASIS MODREN </v>
          </cell>
          <cell r="AM154" t="str">
            <v>K</v>
          </cell>
        </row>
        <row r="155">
          <cell r="AL155" t="str">
            <v>PASAR TRADISIONAL BERBASIS MODERN</v>
          </cell>
          <cell r="AM155" t="str">
            <v>K</v>
          </cell>
        </row>
        <row r="156">
          <cell r="AL156" t="str">
            <v>GEDUNG SERBAGUNA POLRES KUANTAN SINGINGI</v>
          </cell>
          <cell r="AM156" t="str">
            <v>K</v>
          </cell>
        </row>
      </sheetData>
      <sheetData sheetId="8"/>
      <sheetData sheetId="9"/>
      <sheetData sheetId="10"/>
      <sheetData sheetId="11"/>
      <sheetData sheetId="12"/>
      <sheetData sheetId="13"/>
      <sheetData sheetId="14">
        <row r="13">
          <cell r="F13" t="str">
            <v>4.13.01</v>
          </cell>
          <cell r="H13" t="str">
            <v>JALAN PROPINSI ARTERI</v>
          </cell>
          <cell r="I13" t="str">
            <v>04.13.01.02.06</v>
          </cell>
          <cell r="K13" t="str">
            <v>ASPAL HOTMIX</v>
          </cell>
          <cell r="L13" t="str">
            <v>4000</v>
          </cell>
          <cell r="O13" t="str">
            <v>JL. SOEKARNO HATTA</v>
          </cell>
          <cell r="P13">
            <v>2001</v>
          </cell>
          <cell r="S13" t="str">
            <v>12.04.06.05.01.00</v>
          </cell>
          <cell r="T13" t="str">
            <v>APBD</v>
          </cell>
          <cell r="U13">
            <v>9520000000</v>
          </cell>
          <cell r="V13" t="str">
            <v>B</v>
          </cell>
        </row>
        <row r="14">
          <cell r="E14" t="str">
            <v>281.1</v>
          </cell>
          <cell r="F14" t="str">
            <v>4.13.01</v>
          </cell>
          <cell r="H14" t="str">
            <v>JALAN KABUPATEN ARTERI</v>
          </cell>
          <cell r="I14" t="str">
            <v>04.13.01.03.04</v>
          </cell>
          <cell r="K14" t="str">
            <v>BATU PECAH / MACADAM</v>
          </cell>
          <cell r="L14" t="str">
            <v>6600</v>
          </cell>
          <cell r="M14">
            <v>7</v>
          </cell>
          <cell r="N14">
            <v>46200</v>
          </cell>
          <cell r="O14" t="str">
            <v>KOMPE BERANGIN - KP BRU CERENTI</v>
          </cell>
          <cell r="P14">
            <v>2001</v>
          </cell>
          <cell r="S14" t="str">
            <v>12.04.06.05.01.00</v>
          </cell>
          <cell r="T14" t="str">
            <v>APBD</v>
          </cell>
          <cell r="U14">
            <v>9504000000</v>
          </cell>
          <cell r="V14" t="str">
            <v>B</v>
          </cell>
        </row>
        <row r="15">
          <cell r="E15" t="str">
            <v>257.1</v>
          </cell>
          <cell r="F15" t="str">
            <v>4.13.01</v>
          </cell>
          <cell r="H15" t="str">
            <v>PENINGKATAN JALAN BENAI-PULAU LANCANG (ASPAL)</v>
          </cell>
          <cell r="I15" t="str">
            <v>04.13.01.03.04</v>
          </cell>
          <cell r="K15" t="str">
            <v>ASPAL HOTMIX</v>
          </cell>
          <cell r="L15" t="str">
            <v>9500</v>
          </cell>
          <cell r="M15">
            <v>7</v>
          </cell>
          <cell r="N15">
            <v>59500</v>
          </cell>
          <cell r="O15" t="str">
            <v>BENAI - PL. LANCANG</v>
          </cell>
          <cell r="P15">
            <v>2001</v>
          </cell>
          <cell r="S15" t="str">
            <v>12.04.06.05.01.00</v>
          </cell>
          <cell r="T15" t="str">
            <v>APBD</v>
          </cell>
          <cell r="U15">
            <v>9883854526</v>
          </cell>
          <cell r="V15" t="str">
            <v>B</v>
          </cell>
        </row>
        <row r="16">
          <cell r="F16" t="str">
            <v>4.13.01</v>
          </cell>
          <cell r="H16" t="str">
            <v>JALAN KABUPATEN ARTERI</v>
          </cell>
          <cell r="I16" t="str">
            <v>04.13.01.03.04</v>
          </cell>
          <cell r="K16" t="str">
            <v>BATU PECAH / MACADAM</v>
          </cell>
          <cell r="L16" t="str">
            <v>3000</v>
          </cell>
          <cell r="O16" t="str">
            <v>JL. ABDURRAHMAN ALI</v>
          </cell>
          <cell r="P16">
            <v>2001</v>
          </cell>
          <cell r="S16" t="str">
            <v>12.04.06.05.01.00</v>
          </cell>
          <cell r="T16" t="str">
            <v>APBD</v>
          </cell>
          <cell r="U16">
            <v>1008000000</v>
          </cell>
          <cell r="V16" t="str">
            <v>KB</v>
          </cell>
        </row>
        <row r="17">
          <cell r="F17" t="str">
            <v>4.13.01</v>
          </cell>
          <cell r="H17" t="str">
            <v>JALAN KABUPATEN ARTERI</v>
          </cell>
          <cell r="I17" t="str">
            <v>04.13.01.03.04</v>
          </cell>
          <cell r="K17" t="str">
            <v>ASPAL HOTMIX</v>
          </cell>
          <cell r="L17" t="str">
            <v>7000</v>
          </cell>
          <cell r="O17" t="str">
            <v>JL. DATUK BISAI</v>
          </cell>
          <cell r="P17">
            <v>2001</v>
          </cell>
          <cell r="S17" t="str">
            <v>12.04.06.05.01.00</v>
          </cell>
          <cell r="T17" t="str">
            <v>APBD</v>
          </cell>
          <cell r="U17">
            <v>5145000000</v>
          </cell>
          <cell r="V17" t="str">
            <v>B</v>
          </cell>
        </row>
        <row r="18">
          <cell r="F18" t="str">
            <v>4.13.01</v>
          </cell>
          <cell r="H18" t="str">
            <v>JALAN KABUPATEN ARTERI</v>
          </cell>
          <cell r="I18" t="str">
            <v>04.13.01.03.04</v>
          </cell>
          <cell r="K18" t="str">
            <v>BATU KERIKIL</v>
          </cell>
          <cell r="L18" t="str">
            <v>3000</v>
          </cell>
          <cell r="O18" t="str">
            <v>BANJAR LOPAK - PULAU KALIMANTING</v>
          </cell>
          <cell r="P18">
            <v>2001</v>
          </cell>
          <cell r="S18" t="str">
            <v>12.04.06.05.01.00</v>
          </cell>
          <cell r="T18" t="str">
            <v>APBD</v>
          </cell>
          <cell r="U18">
            <v>16253400000</v>
          </cell>
          <cell r="V18" t="str">
            <v>KB</v>
          </cell>
        </row>
        <row r="19">
          <cell r="F19" t="str">
            <v>4.13.01</v>
          </cell>
          <cell r="H19" t="str">
            <v>JALAN KABUPATEN ARTERI</v>
          </cell>
          <cell r="I19" t="str">
            <v>04.13.01.03.04</v>
          </cell>
          <cell r="K19" t="str">
            <v>TANAH</v>
          </cell>
          <cell r="L19" t="str">
            <v>1400</v>
          </cell>
          <cell r="O19" t="str">
            <v>JL. DESA UJUNG TANJUNG</v>
          </cell>
          <cell r="P19">
            <v>2001</v>
          </cell>
          <cell r="S19" t="str">
            <v>12.04.06.05.01.00</v>
          </cell>
          <cell r="T19" t="str">
            <v>APBD</v>
          </cell>
          <cell r="U19">
            <v>378000000</v>
          </cell>
          <cell r="V19" t="str">
            <v>B</v>
          </cell>
        </row>
        <row r="20">
          <cell r="F20" t="str">
            <v>4.13.01</v>
          </cell>
          <cell r="H20" t="str">
            <v>JALAN KABUPATEN ARTERI</v>
          </cell>
          <cell r="I20" t="str">
            <v>04.13.01.03.04</v>
          </cell>
          <cell r="K20" t="str">
            <v>ASPAL HOTMIX</v>
          </cell>
          <cell r="L20" t="str">
            <v>2500</v>
          </cell>
          <cell r="O20" t="str">
            <v>JL. LINTAS PKB - RENGAT</v>
          </cell>
          <cell r="P20">
            <v>2001</v>
          </cell>
          <cell r="S20" t="str">
            <v>12.04.06.05.01.00</v>
          </cell>
          <cell r="T20" t="str">
            <v>APBD</v>
          </cell>
          <cell r="U20">
            <v>2275000000</v>
          </cell>
          <cell r="V20" t="str">
            <v>B</v>
          </cell>
        </row>
        <row r="21">
          <cell r="E21" t="str">
            <v>278.1</v>
          </cell>
          <cell r="F21" t="str">
            <v>4.13.01</v>
          </cell>
          <cell r="H21" t="str">
            <v>JALAN KABUPATEN ARTERI</v>
          </cell>
          <cell r="I21" t="str">
            <v>04.13.01.03.04</v>
          </cell>
          <cell r="K21" t="str">
            <v>BATU PECAH / MACADAM</v>
          </cell>
          <cell r="L21" t="str">
            <v>8000</v>
          </cell>
          <cell r="M21">
            <v>7</v>
          </cell>
          <cell r="N21">
            <v>56000</v>
          </cell>
          <cell r="O21" t="str">
            <v>JL. JALUR PATAH - LANGSAT HULU</v>
          </cell>
          <cell r="P21">
            <v>2001</v>
          </cell>
          <cell r="S21" t="str">
            <v>12.04.06.05.01.00</v>
          </cell>
          <cell r="T21" t="str">
            <v>APBD</v>
          </cell>
          <cell r="U21">
            <v>3584000000</v>
          </cell>
          <cell r="V21" t="str">
            <v>B</v>
          </cell>
        </row>
        <row r="22">
          <cell r="E22" t="str">
            <v>279.1</v>
          </cell>
          <cell r="F22" t="str">
            <v>4.13.01</v>
          </cell>
          <cell r="H22" t="str">
            <v>JALAN KABUPATEN ARTERI</v>
          </cell>
          <cell r="I22" t="str">
            <v>04.13.01.03.04</v>
          </cell>
          <cell r="K22" t="str">
            <v>ASPAL HOTMIX</v>
          </cell>
          <cell r="L22" t="str">
            <v>3000</v>
          </cell>
          <cell r="M22">
            <v>7</v>
          </cell>
          <cell r="N22">
            <v>21000</v>
          </cell>
          <cell r="O22" t="str">
            <v>JL. TALONTAM - BANJAR BENAI</v>
          </cell>
          <cell r="P22">
            <v>2001</v>
          </cell>
          <cell r="S22" t="str">
            <v>12.04.06.05.01.00</v>
          </cell>
          <cell r="T22" t="str">
            <v>APBD</v>
          </cell>
          <cell r="U22">
            <v>2520000000</v>
          </cell>
          <cell r="V22" t="str">
            <v>B</v>
          </cell>
        </row>
        <row r="23">
          <cell r="F23" t="str">
            <v>4.13.01</v>
          </cell>
          <cell r="H23" t="str">
            <v>JALAN KABUPATEN ARTERI</v>
          </cell>
          <cell r="I23" t="str">
            <v>04.13.01.03.04</v>
          </cell>
          <cell r="K23" t="str">
            <v>ASPAL HOTMIX</v>
          </cell>
          <cell r="L23" t="str">
            <v>2000</v>
          </cell>
          <cell r="O23" t="str">
            <v>JL. GUNUNG KESIANGAN</v>
          </cell>
          <cell r="P23">
            <v>2001</v>
          </cell>
          <cell r="S23" t="str">
            <v>12.04.06.05.01.00</v>
          </cell>
          <cell r="T23" t="str">
            <v>APBD</v>
          </cell>
          <cell r="U23">
            <v>1680000000</v>
          </cell>
          <cell r="V23" t="str">
            <v>B</v>
          </cell>
        </row>
        <row r="24">
          <cell r="E24" t="str">
            <v>272.1</v>
          </cell>
          <cell r="F24" t="str">
            <v>4.13.01</v>
          </cell>
          <cell r="H24" t="str">
            <v>JALAN KABUPATEN ARTERI</v>
          </cell>
          <cell r="I24" t="str">
            <v>04.13.01.03.04</v>
          </cell>
          <cell r="K24" t="str">
            <v>BATU PECAH / MACADAM</v>
          </cell>
          <cell r="L24" t="str">
            <v>3500</v>
          </cell>
          <cell r="M24">
            <v>7</v>
          </cell>
          <cell r="N24">
            <v>24500</v>
          </cell>
          <cell r="O24" t="str">
            <v>JL. TALONTAM - P. KOPUNG</v>
          </cell>
          <cell r="P24">
            <v>2001</v>
          </cell>
          <cell r="S24" t="str">
            <v>12.04.06.05.01.00</v>
          </cell>
          <cell r="T24" t="str">
            <v>APBD</v>
          </cell>
          <cell r="U24">
            <v>1456000000</v>
          </cell>
          <cell r="V24" t="str">
            <v>B</v>
          </cell>
        </row>
        <row r="25">
          <cell r="E25" t="str">
            <v>273.1</v>
          </cell>
          <cell r="F25" t="str">
            <v>4.13.01</v>
          </cell>
          <cell r="H25" t="str">
            <v>JALAN KABUPATEN ARTERI</v>
          </cell>
          <cell r="I25" t="str">
            <v>04.13.01.03.04</v>
          </cell>
          <cell r="K25" t="str">
            <v>SEMEN/BETON</v>
          </cell>
          <cell r="L25" t="str">
            <v>2000</v>
          </cell>
          <cell r="O25" t="str">
            <v>SIMANDOLAK - TANJUNG</v>
          </cell>
          <cell r="P25">
            <v>2001</v>
          </cell>
          <cell r="S25" t="str">
            <v>12.04.06.05.01.00</v>
          </cell>
          <cell r="T25" t="str">
            <v>APBD</v>
          </cell>
          <cell r="U25">
            <v>1050000000</v>
          </cell>
          <cell r="V25" t="str">
            <v>KB</v>
          </cell>
        </row>
        <row r="26">
          <cell r="F26" t="str">
            <v>4.13.01</v>
          </cell>
          <cell r="H26" t="str">
            <v>JALAN KABUPATEN ARTERI</v>
          </cell>
          <cell r="I26" t="str">
            <v>04.13.01.03.04</v>
          </cell>
          <cell r="K26" t="str">
            <v>ASPAL HOTMIX</v>
          </cell>
          <cell r="L26" t="str">
            <v>2000</v>
          </cell>
          <cell r="O26" t="str">
            <v>JL. GUNUNG KESIANGAN - BANJAR LOPAK</v>
          </cell>
          <cell r="P26">
            <v>2001</v>
          </cell>
          <cell r="S26" t="str">
            <v>12.04.06.05.01.00</v>
          </cell>
          <cell r="T26" t="str">
            <v>APBD</v>
          </cell>
          <cell r="U26">
            <v>1575000000</v>
          </cell>
          <cell r="V26" t="str">
            <v>B</v>
          </cell>
        </row>
        <row r="27">
          <cell r="E27" t="str">
            <v>276.1</v>
          </cell>
          <cell r="F27" t="str">
            <v>4.13.01</v>
          </cell>
          <cell r="H27" t="str">
            <v>JALAN KABUPATEN ARTERI</v>
          </cell>
          <cell r="I27" t="str">
            <v>04.13.01.03.04</v>
          </cell>
          <cell r="K27" t="str">
            <v>ASPAL HOTMIX</v>
          </cell>
          <cell r="L27" t="str">
            <v>3</v>
          </cell>
          <cell r="O27" t="str">
            <v>JL. BENAI - TEBING TINGGI</v>
          </cell>
          <cell r="P27">
            <v>2001</v>
          </cell>
          <cell r="S27" t="str">
            <v>12.04.06.05.01..00</v>
          </cell>
          <cell r="T27" t="str">
            <v>APBD</v>
          </cell>
          <cell r="U27">
            <v>2940000000</v>
          </cell>
          <cell r="V27" t="str">
            <v>B</v>
          </cell>
        </row>
        <row r="28">
          <cell r="F28" t="str">
            <v>4.13.01</v>
          </cell>
          <cell r="H28" t="str">
            <v>JALAN KABUPATEN ARTERI</v>
          </cell>
          <cell r="I28" t="str">
            <v>04.13.01.03.04</v>
          </cell>
          <cell r="K28" t="str">
            <v>TANAH</v>
          </cell>
          <cell r="L28" t="str">
            <v>1300</v>
          </cell>
          <cell r="O28" t="str">
            <v>JL. TALONTAN - KOTO BENAI</v>
          </cell>
          <cell r="P28">
            <v>2001</v>
          </cell>
          <cell r="S28" t="str">
            <v>12.04.06.05.01.00</v>
          </cell>
          <cell r="T28" t="str">
            <v>APBD</v>
          </cell>
          <cell r="U28">
            <v>190125000</v>
          </cell>
          <cell r="V28" t="str">
            <v>B</v>
          </cell>
        </row>
        <row r="29">
          <cell r="E29" t="str">
            <v>269.1</v>
          </cell>
          <cell r="F29" t="str">
            <v>4.13.01</v>
          </cell>
          <cell r="H29" t="str">
            <v>JALAN KABUPATEN ARTERI</v>
          </cell>
          <cell r="I29" t="str">
            <v>04.13.01.03.04</v>
          </cell>
          <cell r="K29" t="str">
            <v>TANAH</v>
          </cell>
          <cell r="L29" t="str">
            <v>2000</v>
          </cell>
          <cell r="M29">
            <v>7</v>
          </cell>
          <cell r="N29">
            <v>14000</v>
          </cell>
          <cell r="O29" t="str">
            <v>JL. GUNUNG KESIANGAN - UJUNG TANJUNG</v>
          </cell>
          <cell r="P29">
            <v>2001</v>
          </cell>
          <cell r="S29" t="str">
            <v>12.04.06.05.01.00</v>
          </cell>
          <cell r="T29" t="str">
            <v>APBD</v>
          </cell>
          <cell r="U29">
            <v>292500000</v>
          </cell>
          <cell r="V29" t="str">
            <v>KB</v>
          </cell>
        </row>
        <row r="30">
          <cell r="E30" t="str">
            <v>264.1</v>
          </cell>
          <cell r="F30" t="str">
            <v>4.13.01</v>
          </cell>
          <cell r="H30" t="str">
            <v>JALAN KABUPATEN ARTERI</v>
          </cell>
          <cell r="I30" t="str">
            <v>04.13.01.03.04</v>
          </cell>
          <cell r="K30" t="str">
            <v>BATU PECAH / MACADAM</v>
          </cell>
          <cell r="L30" t="str">
            <v>3500</v>
          </cell>
          <cell r="M30">
            <v>8</v>
          </cell>
          <cell r="N30">
            <v>280000</v>
          </cell>
          <cell r="O30" t="str">
            <v>JL. DULTA PALMA- MUARA PETAI</v>
          </cell>
          <cell r="P30">
            <v>2001</v>
          </cell>
          <cell r="S30" t="str">
            <v>12.04.06.05.01.00</v>
          </cell>
          <cell r="T30" t="str">
            <v>APBD</v>
          </cell>
          <cell r="U30">
            <v>1568000000</v>
          </cell>
          <cell r="V30" t="str">
            <v>B</v>
          </cell>
        </row>
        <row r="31">
          <cell r="E31" t="str">
            <v>265.1</v>
          </cell>
          <cell r="F31" t="str">
            <v>4.13.01</v>
          </cell>
          <cell r="H31" t="str">
            <v>JALAN KABUPATEN ARTERI</v>
          </cell>
          <cell r="I31" t="str">
            <v>04.13.01.03.04</v>
          </cell>
          <cell r="K31" t="str">
            <v>BATU PECAH / MACADAM</v>
          </cell>
          <cell r="L31">
            <v>40000</v>
          </cell>
          <cell r="M31">
            <v>8</v>
          </cell>
          <cell r="N31">
            <v>320000</v>
          </cell>
          <cell r="O31" t="str">
            <v>JL. DUTA PALMA - INHU</v>
          </cell>
          <cell r="P31">
            <v>2001</v>
          </cell>
          <cell r="S31" t="str">
            <v>12.04.06.05.01.00</v>
          </cell>
          <cell r="T31" t="str">
            <v>APBD</v>
          </cell>
          <cell r="U31">
            <v>1792000000</v>
          </cell>
          <cell r="V31" t="str">
            <v>B</v>
          </cell>
        </row>
        <row r="32">
          <cell r="E32" t="str">
            <v>274.1</v>
          </cell>
          <cell r="F32" t="str">
            <v>4.13.01</v>
          </cell>
          <cell r="H32" t="str">
            <v>JALAN KABUPATEN ARTERI</v>
          </cell>
          <cell r="I32" t="str">
            <v>04.13.01.03.04</v>
          </cell>
          <cell r="K32" t="str">
            <v>BATU PECAH / MACADAM</v>
          </cell>
          <cell r="L32" t="str">
            <v>16</v>
          </cell>
          <cell r="O32" t="str">
            <v>JL. BENAI - RAPP</v>
          </cell>
          <cell r="P32">
            <v>2001</v>
          </cell>
          <cell r="S32" t="str">
            <v>12.04.06.05.01..00</v>
          </cell>
          <cell r="T32" t="str">
            <v>APBD</v>
          </cell>
          <cell r="U32">
            <v>15680000000</v>
          </cell>
          <cell r="V32" t="str">
            <v>B</v>
          </cell>
        </row>
        <row r="33">
          <cell r="F33" t="str">
            <v>4.13.01</v>
          </cell>
          <cell r="H33" t="str">
            <v>JALAN KABUPATEN ARTERI</v>
          </cell>
          <cell r="I33" t="str">
            <v>04.13.01.03.04</v>
          </cell>
          <cell r="K33" t="str">
            <v>ASPAL HOTMIX</v>
          </cell>
          <cell r="L33" t="str">
            <v>3</v>
          </cell>
          <cell r="O33" t="str">
            <v>JL. ABDUL RAHMAN ALI - SIBERAKUN</v>
          </cell>
          <cell r="P33">
            <v>2001</v>
          </cell>
          <cell r="S33" t="str">
            <v>12.04.06.05.01..00</v>
          </cell>
          <cell r="T33" t="str">
            <v>APBD</v>
          </cell>
          <cell r="U33">
            <v>2362500000</v>
          </cell>
          <cell r="V33" t="str">
            <v>B</v>
          </cell>
        </row>
        <row r="34">
          <cell r="F34" t="str">
            <v>4.13.01</v>
          </cell>
          <cell r="H34" t="str">
            <v>JALAN KABUPATEN ARTERI</v>
          </cell>
          <cell r="I34" t="str">
            <v>04.13.01.03.04</v>
          </cell>
          <cell r="K34" t="str">
            <v>BATU PECAH / MACADAM</v>
          </cell>
          <cell r="L34" t="str">
            <v>1.4</v>
          </cell>
          <cell r="O34" t="str">
            <v>JL. UJUNG TANJUNG - BANJAR LOPAK</v>
          </cell>
          <cell r="P34">
            <v>2001</v>
          </cell>
          <cell r="S34" t="str">
            <v>12.04.06.05.01..00</v>
          </cell>
          <cell r="T34" t="str">
            <v>APBD</v>
          </cell>
          <cell r="U34">
            <v>470400000</v>
          </cell>
          <cell r="V34" t="str">
            <v>B</v>
          </cell>
        </row>
        <row r="35">
          <cell r="E35" t="str">
            <v>258.1</v>
          </cell>
          <cell r="F35" t="str">
            <v>4.13.01</v>
          </cell>
          <cell r="H35" t="str">
            <v>JALAN KABUPATEN ARTERI</v>
          </cell>
          <cell r="I35" t="str">
            <v>04.13.01.03.04</v>
          </cell>
          <cell r="K35" t="str">
            <v>ASPAL HOTMIX</v>
          </cell>
          <cell r="L35" t="str">
            <v>11700</v>
          </cell>
          <cell r="M35">
            <v>7</v>
          </cell>
          <cell r="N35">
            <v>81900</v>
          </cell>
          <cell r="O35" t="str">
            <v>JL. LEPAU GADING - PANGEAN</v>
          </cell>
          <cell r="P35">
            <v>2001</v>
          </cell>
          <cell r="S35" t="str">
            <v>12.04.06.05.01.00</v>
          </cell>
          <cell r="T35" t="str">
            <v>APBD</v>
          </cell>
          <cell r="U35">
            <v>22932000000</v>
          </cell>
          <cell r="V35" t="str">
            <v>KB</v>
          </cell>
        </row>
        <row r="36">
          <cell r="E36" t="str">
            <v>259.1</v>
          </cell>
          <cell r="F36" t="str">
            <v>4.13.01</v>
          </cell>
          <cell r="H36" t="str">
            <v>PENINGKATAN JALAN SENTAJO - TERATAK AIR HITAM ASPAL 1,00 KM) LANJUTAN</v>
          </cell>
          <cell r="I36" t="str">
            <v>04.13.01.03.04</v>
          </cell>
          <cell r="K36" t="str">
            <v>Aspal</v>
          </cell>
          <cell r="N36">
            <v>1000</v>
          </cell>
          <cell r="O36" t="str">
            <v>SENTAJO - TERATAK AIR HITAM</v>
          </cell>
          <cell r="P36">
            <v>2001</v>
          </cell>
          <cell r="S36" t="str">
            <v>12.04.06.05.01..00</v>
          </cell>
          <cell r="T36" t="str">
            <v>APBD</v>
          </cell>
          <cell r="U36">
            <v>14883166858.823</v>
          </cell>
          <cell r="V36" t="str">
            <v>B</v>
          </cell>
        </row>
        <row r="37">
          <cell r="E37" t="str">
            <v>260.1</v>
          </cell>
          <cell r="F37" t="str">
            <v>4.13.01</v>
          </cell>
          <cell r="H37" t="str">
            <v>JALAN KABUPATEN ARTERI</v>
          </cell>
          <cell r="I37" t="str">
            <v>04.13.01.03.04</v>
          </cell>
          <cell r="K37" t="str">
            <v>BATU PECAH / MACADAM</v>
          </cell>
          <cell r="L37">
            <v>11000</v>
          </cell>
          <cell r="O37" t="str">
            <v>BENAI - KOTO RAJO</v>
          </cell>
          <cell r="P37">
            <v>2001</v>
          </cell>
          <cell r="S37" t="str">
            <v>12.04.06.05.01..00</v>
          </cell>
          <cell r="T37" t="str">
            <v>APBD</v>
          </cell>
          <cell r="U37">
            <v>7982951762.6100006</v>
          </cell>
          <cell r="V37" t="str">
            <v>B</v>
          </cell>
        </row>
        <row r="38">
          <cell r="E38" t="str">
            <v>260.2</v>
          </cell>
          <cell r="F38" t="str">
            <v>4.13.02</v>
          </cell>
          <cell r="H38" t="str">
            <v>PEMBUATAN 1 UNIT BOX CULVERT 2 X 2,5 (TUNGGAL) SEI. SOS RUAS JALAN BENAI - KOTO RAJO</v>
          </cell>
          <cell r="I38" t="str">
            <v>04.13.02.03.01</v>
          </cell>
          <cell r="K38" t="str">
            <v>Beton</v>
          </cell>
          <cell r="L38">
            <v>2</v>
          </cell>
          <cell r="M38">
            <v>2.5</v>
          </cell>
          <cell r="N38">
            <v>5</v>
          </cell>
          <cell r="O38" t="str">
            <v>BENAI - KOTO RAJO</v>
          </cell>
          <cell r="P38">
            <v>2007</v>
          </cell>
          <cell r="T38" t="str">
            <v>APBD</v>
          </cell>
          <cell r="U38">
            <v>786808471.61551905</v>
          </cell>
          <cell r="V38" t="str">
            <v>B</v>
          </cell>
        </row>
        <row r="39">
          <cell r="E39" t="str">
            <v>260.3</v>
          </cell>
          <cell r="H39" t="str">
            <v>PENINGKATAN JALAN BENAI - KOTO RAJO (ASPAL)  (DAK)</v>
          </cell>
          <cell r="I39" t="str">
            <v>04.13.01.03.06</v>
          </cell>
          <cell r="O39" t="str">
            <v>BENAI - KOTO RAJO</v>
          </cell>
          <cell r="P39">
            <v>2017</v>
          </cell>
          <cell r="T39" t="str">
            <v>APBD</v>
          </cell>
          <cell r="U39">
            <v>6716002158</v>
          </cell>
        </row>
        <row r="40">
          <cell r="E40" t="str">
            <v>260.4</v>
          </cell>
          <cell r="H40" t="str">
            <v>PENGAWASAN PENINGKATAN JALAN BENAI - KOTO RAJO  (DAK)</v>
          </cell>
          <cell r="I40" t="str">
            <v>04.13.01.03.06</v>
          </cell>
          <cell r="O40" t="str">
            <v>BENAI - KOTO RAJO</v>
          </cell>
          <cell r="P40">
            <v>2017</v>
          </cell>
          <cell r="T40" t="str">
            <v>APBD</v>
          </cell>
          <cell r="U40">
            <v>248765000</v>
          </cell>
        </row>
        <row r="41">
          <cell r="E41" t="str">
            <v>83.1</v>
          </cell>
          <cell r="F41" t="str">
            <v>4.13.01</v>
          </cell>
          <cell r="H41" t="str">
            <v>JALAN KABUPATEN LOKAL (PENINGKATAN JALAN LBK. JAMBI-LBK. AMBACANG (PELEBARAN ASPAL))</v>
          </cell>
          <cell r="I41" t="str">
            <v>04.13.01.03.04</v>
          </cell>
          <cell r="K41" t="str">
            <v>TANAH</v>
          </cell>
          <cell r="L41">
            <v>10500</v>
          </cell>
          <cell r="M41">
            <v>8</v>
          </cell>
          <cell r="N41">
            <v>84000</v>
          </cell>
          <cell r="O41" t="str">
            <v>LBK. JAMBI-LBK. AMBACANG</v>
          </cell>
          <cell r="P41">
            <v>2001</v>
          </cell>
          <cell r="S41" t="str">
            <v>12.04.06.05.01..00</v>
          </cell>
          <cell r="T41" t="str">
            <v>APBD</v>
          </cell>
          <cell r="U41">
            <v>9141204662</v>
          </cell>
          <cell r="V41" t="str">
            <v>B</v>
          </cell>
        </row>
        <row r="42">
          <cell r="F42" t="str">
            <v>4.13.01</v>
          </cell>
          <cell r="H42" t="str">
            <v>JALAN KABUPATEN ARTERI</v>
          </cell>
          <cell r="I42" t="str">
            <v>04.13.01.03.04</v>
          </cell>
          <cell r="K42" t="str">
            <v>ASPAL HOTMIX</v>
          </cell>
          <cell r="L42" t="str">
            <v>5000</v>
          </cell>
          <cell r="O42" t="str">
            <v>SIMPANG RAYA - KOTO BARU</v>
          </cell>
          <cell r="P42">
            <v>2001</v>
          </cell>
          <cell r="S42" t="str">
            <v>12.04.06.05.01.00</v>
          </cell>
          <cell r="T42" t="str">
            <v>APBD</v>
          </cell>
          <cell r="U42">
            <v>4900000000</v>
          </cell>
          <cell r="V42" t="str">
            <v>KB</v>
          </cell>
        </row>
        <row r="43">
          <cell r="F43" t="str">
            <v>4.13.01</v>
          </cell>
          <cell r="H43" t="str">
            <v>JALAN KABUPATEN ARTERI</v>
          </cell>
          <cell r="I43" t="str">
            <v>04.13.01.03.04</v>
          </cell>
          <cell r="K43" t="str">
            <v>ASPAL HOTMIX</v>
          </cell>
          <cell r="L43" t="str">
            <v>6000</v>
          </cell>
          <cell r="O43" t="str">
            <v>JL. JALUR PATAH - TERATAK AIR HITAM</v>
          </cell>
          <cell r="P43">
            <v>2001</v>
          </cell>
          <cell r="S43" t="str">
            <v>12.04.06.05.01.00</v>
          </cell>
          <cell r="T43" t="str">
            <v>APBD</v>
          </cell>
          <cell r="U43">
            <v>4410000000</v>
          </cell>
          <cell r="V43" t="str">
            <v>B</v>
          </cell>
        </row>
        <row r="44">
          <cell r="E44" t="str">
            <v>121.1</v>
          </cell>
          <cell r="F44" t="str">
            <v>4.13.01</v>
          </cell>
          <cell r="H44" t="str">
            <v>JALAN KABUPATEN ARTERI</v>
          </cell>
          <cell r="I44" t="str">
            <v>04.13.01.03.04</v>
          </cell>
          <cell r="K44" t="str">
            <v>BATU PECAH / MACADAM</v>
          </cell>
          <cell r="L44">
            <v>2750</v>
          </cell>
          <cell r="M44">
            <v>7</v>
          </cell>
          <cell r="N44">
            <v>19250</v>
          </cell>
          <cell r="O44" t="str">
            <v>SIMP. SEI ALA-SEI ALA</v>
          </cell>
          <cell r="P44">
            <v>2001</v>
          </cell>
          <cell r="S44" t="str">
            <v>12.04.06.05.01..00</v>
          </cell>
          <cell r="T44" t="str">
            <v>APBD</v>
          </cell>
          <cell r="U44">
            <v>1056000000</v>
          </cell>
          <cell r="V44" t="str">
            <v>B</v>
          </cell>
        </row>
        <row r="45">
          <cell r="E45" t="str">
            <v>122.1</v>
          </cell>
          <cell r="F45" t="str">
            <v>4.13.01</v>
          </cell>
          <cell r="H45" t="str">
            <v>JALAN KABUPATEN ARTERI</v>
          </cell>
          <cell r="I45" t="str">
            <v>04.13.01.03.04</v>
          </cell>
          <cell r="K45" t="str">
            <v>ASPAL PENETRASI</v>
          </cell>
          <cell r="L45">
            <v>5050</v>
          </cell>
          <cell r="M45">
            <v>7</v>
          </cell>
          <cell r="N45">
            <v>14000</v>
          </cell>
          <cell r="O45" t="str">
            <v>SIMP.SEI PINANG-TANJUNG</v>
          </cell>
          <cell r="P45">
            <v>2001</v>
          </cell>
          <cell r="S45" t="str">
            <v>12.04.06.05.01..00</v>
          </cell>
          <cell r="T45" t="str">
            <v>APBD</v>
          </cell>
          <cell r="U45">
            <v>4029052001.6099997</v>
          </cell>
          <cell r="V45" t="str">
            <v>B</v>
          </cell>
        </row>
        <row r="46">
          <cell r="F46" t="str">
            <v>4.13.01</v>
          </cell>
          <cell r="H46" t="str">
            <v>PENINGKATAN JALAN LINGKAR PERINDAGKOP (ASPAL)</v>
          </cell>
          <cell r="I46" t="str">
            <v>04.13.01.03.06</v>
          </cell>
          <cell r="K46" t="str">
            <v>ASPAL HOTMIX</v>
          </cell>
          <cell r="L46" t="str">
            <v>1750</v>
          </cell>
          <cell r="O46" t="str">
            <v>LINGKAR PERINDAGKOP</v>
          </cell>
          <cell r="P46">
            <v>2001</v>
          </cell>
          <cell r="S46" t="str">
            <v>12.04.06.05.01.00</v>
          </cell>
          <cell r="T46" t="str">
            <v>APBD</v>
          </cell>
          <cell r="U46">
            <v>3741417795</v>
          </cell>
          <cell r="V46" t="str">
            <v>B</v>
          </cell>
        </row>
        <row r="47">
          <cell r="E47" t="str">
            <v>72.1</v>
          </cell>
          <cell r="F47" t="str">
            <v>4.13.01</v>
          </cell>
          <cell r="H47" t="str">
            <v>JALAN KABUPATEN LOKAL</v>
          </cell>
          <cell r="I47" t="str">
            <v>04.13.01.03.06</v>
          </cell>
          <cell r="K47" t="str">
            <v>ASPAL HOTMIX</v>
          </cell>
          <cell r="L47" t="str">
            <v>500</v>
          </cell>
          <cell r="M47">
            <v>8</v>
          </cell>
          <cell r="N47">
            <v>4000</v>
          </cell>
          <cell r="O47" t="str">
            <v>JL. MENUJU SMP 2</v>
          </cell>
          <cell r="P47">
            <v>2001</v>
          </cell>
          <cell r="S47" t="str">
            <v>12.04.06.05.01.00</v>
          </cell>
          <cell r="T47" t="str">
            <v>APBD</v>
          </cell>
          <cell r="U47">
            <v>525000000</v>
          </cell>
          <cell r="V47" t="str">
            <v>B</v>
          </cell>
        </row>
        <row r="48">
          <cell r="E48" t="str">
            <v>73.1</v>
          </cell>
          <cell r="F48" t="str">
            <v>4.13.01</v>
          </cell>
          <cell r="H48" t="str">
            <v>JALAN KABUPATEN LOKAL</v>
          </cell>
          <cell r="I48" t="str">
            <v>04.13.01.03.06</v>
          </cell>
          <cell r="K48" t="str">
            <v>ASPAL HOTMIX</v>
          </cell>
          <cell r="L48" t="str">
            <v>138</v>
          </cell>
          <cell r="M48">
            <v>8</v>
          </cell>
          <cell r="N48">
            <v>1104</v>
          </cell>
          <cell r="O48" t="str">
            <v>JL. LIMUNO SELATAN</v>
          </cell>
          <cell r="P48">
            <v>2001</v>
          </cell>
          <cell r="S48" t="str">
            <v>12.04.06.05.01.00</v>
          </cell>
          <cell r="T48" t="str">
            <v>APBD</v>
          </cell>
          <cell r="U48">
            <v>173880000</v>
          </cell>
          <cell r="V48" t="str">
            <v>B</v>
          </cell>
        </row>
        <row r="49">
          <cell r="E49" t="str">
            <v>75.1</v>
          </cell>
          <cell r="F49" t="str">
            <v>4.13.01</v>
          </cell>
          <cell r="H49" t="str">
            <v>JALAN KABUPATEN LOKAL</v>
          </cell>
          <cell r="I49" t="str">
            <v>04.13.01.03.06</v>
          </cell>
          <cell r="K49" t="str">
            <v>ASPAL HOTMIX</v>
          </cell>
          <cell r="L49" t="str">
            <v>1500</v>
          </cell>
          <cell r="M49">
            <v>30</v>
          </cell>
          <cell r="N49">
            <v>45000</v>
          </cell>
          <cell r="O49" t="str">
            <v>BUNDARAN DPRD - JL. PROPINSI</v>
          </cell>
          <cell r="P49">
            <v>2001</v>
          </cell>
          <cell r="S49" t="str">
            <v>12.04.06.05.01.00</v>
          </cell>
          <cell r="T49" t="str">
            <v>APBD</v>
          </cell>
          <cell r="U49">
            <v>5670000000</v>
          </cell>
          <cell r="V49" t="str">
            <v>B</v>
          </cell>
        </row>
        <row r="50">
          <cell r="E50" t="str">
            <v>69.1</v>
          </cell>
          <cell r="F50" t="str">
            <v>4.13.01</v>
          </cell>
          <cell r="H50" t="str">
            <v>JALAN KABUPATEN LOKAL</v>
          </cell>
          <cell r="I50" t="str">
            <v>04.13.01.03.06</v>
          </cell>
          <cell r="K50" t="str">
            <v>ASPAL HOTMIX</v>
          </cell>
          <cell r="L50" t="str">
            <v>300</v>
          </cell>
          <cell r="M50">
            <v>16</v>
          </cell>
          <cell r="N50">
            <v>4800</v>
          </cell>
          <cell r="O50" t="str">
            <v>SIMP RSUD - RSUD</v>
          </cell>
          <cell r="P50">
            <v>2001</v>
          </cell>
          <cell r="S50" t="str">
            <v>12.04.06.05.01.00</v>
          </cell>
          <cell r="T50" t="str">
            <v>APBD</v>
          </cell>
          <cell r="U50">
            <v>614250000</v>
          </cell>
          <cell r="V50" t="str">
            <v>B</v>
          </cell>
        </row>
        <row r="51">
          <cell r="E51" t="str">
            <v>70.1</v>
          </cell>
          <cell r="F51" t="str">
            <v>4.13.01</v>
          </cell>
          <cell r="H51" t="str">
            <v>JALAN KABUPATEN LOKAL</v>
          </cell>
          <cell r="I51" t="str">
            <v>04.13.01.03.06</v>
          </cell>
          <cell r="K51" t="str">
            <v>ASPAL HOTMIX</v>
          </cell>
          <cell r="L51" t="str">
            <v>672</v>
          </cell>
          <cell r="M51">
            <v>20</v>
          </cell>
          <cell r="N51">
            <v>13440</v>
          </cell>
          <cell r="O51" t="str">
            <v>SIMP. PERKANTORAN PEMDA - BUNDARAN DPRD</v>
          </cell>
          <cell r="P51">
            <v>2001</v>
          </cell>
          <cell r="S51" t="str">
            <v>12.04.06.05.01.00</v>
          </cell>
          <cell r="T51" t="str">
            <v>APBD</v>
          </cell>
          <cell r="U51">
            <v>1375920000</v>
          </cell>
          <cell r="V51" t="str">
            <v>B</v>
          </cell>
        </row>
        <row r="52">
          <cell r="E52" t="str">
            <v>71.1</v>
          </cell>
          <cell r="F52" t="str">
            <v>4.13.01</v>
          </cell>
          <cell r="H52" t="str">
            <v>JALAN KABUPATEN LOKAL</v>
          </cell>
          <cell r="I52" t="str">
            <v>04.13.01.03.06</v>
          </cell>
          <cell r="K52" t="str">
            <v>ASPAL HOTMIX</v>
          </cell>
          <cell r="L52" t="str">
            <v>250</v>
          </cell>
          <cell r="M52">
            <v>8</v>
          </cell>
          <cell r="N52">
            <v>2000</v>
          </cell>
          <cell r="O52" t="str">
            <v>JL. KUANTAN</v>
          </cell>
          <cell r="P52">
            <v>2001</v>
          </cell>
          <cell r="S52" t="str">
            <v>12.04.06.05.01.00</v>
          </cell>
          <cell r="T52" t="str">
            <v>APBD</v>
          </cell>
          <cell r="U52">
            <v>262500000</v>
          </cell>
          <cell r="V52" t="str">
            <v>B</v>
          </cell>
        </row>
        <row r="53">
          <cell r="E53" t="str">
            <v>66.1</v>
          </cell>
          <cell r="F53" t="str">
            <v>4.13.01</v>
          </cell>
          <cell r="H53" t="str">
            <v>JALAN KABUPATEN LOKAL</v>
          </cell>
          <cell r="I53" t="str">
            <v>04.13.01.03.06</v>
          </cell>
          <cell r="K53" t="str">
            <v>ASPAL HOTMIX</v>
          </cell>
          <cell r="L53" t="str">
            <v>600</v>
          </cell>
          <cell r="M53">
            <v>7</v>
          </cell>
          <cell r="N53">
            <v>4200</v>
          </cell>
          <cell r="O53" t="str">
            <v>JL. TELKOM - JK</v>
          </cell>
          <cell r="P53">
            <v>2001</v>
          </cell>
          <cell r="S53" t="str">
            <v>12.04.06.05.01.00</v>
          </cell>
          <cell r="T53" t="str">
            <v>APBD</v>
          </cell>
          <cell r="U53">
            <v>756000000</v>
          </cell>
          <cell r="V53" t="str">
            <v>B</v>
          </cell>
        </row>
        <row r="54">
          <cell r="E54" t="str">
            <v>67.1</v>
          </cell>
          <cell r="F54" t="str">
            <v>4.13.01</v>
          </cell>
          <cell r="H54" t="str">
            <v>JALAN KABUPATEN LOKAL</v>
          </cell>
          <cell r="I54" t="str">
            <v>04.13.01.03.06</v>
          </cell>
          <cell r="K54" t="str">
            <v>TANAH</v>
          </cell>
          <cell r="L54" t="str">
            <v>3500</v>
          </cell>
          <cell r="M54">
            <v>7</v>
          </cell>
          <cell r="N54">
            <v>24500</v>
          </cell>
          <cell r="O54" t="str">
            <v>JL. INDUSTRI - JK. RUAS 231/231</v>
          </cell>
          <cell r="P54">
            <v>2001</v>
          </cell>
          <cell r="S54" t="str">
            <v>12.04.06.05.01.00</v>
          </cell>
          <cell r="T54" t="str">
            <v>APBD</v>
          </cell>
          <cell r="U54">
            <v>630000000</v>
          </cell>
          <cell r="V54" t="str">
            <v>B</v>
          </cell>
        </row>
        <row r="55">
          <cell r="E55" t="str">
            <v>68.1</v>
          </cell>
          <cell r="F55" t="str">
            <v>4.13.01</v>
          </cell>
          <cell r="H55" t="str">
            <v>JALAN KABUPATEN LOKAL</v>
          </cell>
          <cell r="I55" t="str">
            <v>04.13.01.03.06</v>
          </cell>
          <cell r="K55" t="str">
            <v>ASPAL HOTMIX</v>
          </cell>
          <cell r="L55">
            <v>1100</v>
          </cell>
          <cell r="M55">
            <v>16</v>
          </cell>
          <cell r="N55">
            <v>17600</v>
          </cell>
          <cell r="O55" t="str">
            <v>BUNDARAN DPRD - KANTOR BUPATI</v>
          </cell>
          <cell r="P55">
            <v>2001</v>
          </cell>
          <cell r="S55" t="str">
            <v>12.04.06.05.01.00</v>
          </cell>
          <cell r="T55" t="str">
            <v>APBD</v>
          </cell>
          <cell r="U55">
            <v>2252250000</v>
          </cell>
          <cell r="V55" t="str">
            <v>B</v>
          </cell>
        </row>
        <row r="56">
          <cell r="E56" t="str">
            <v>63.1</v>
          </cell>
          <cell r="F56" t="str">
            <v>4.13.01</v>
          </cell>
          <cell r="H56" t="str">
            <v>JALAN KABUPATEN LOKAL</v>
          </cell>
          <cell r="I56" t="str">
            <v>04.13.01.03.06</v>
          </cell>
          <cell r="K56" t="str">
            <v>TANAH</v>
          </cell>
          <cell r="L56" t="str">
            <v>500</v>
          </cell>
          <cell r="M56">
            <v>7</v>
          </cell>
          <cell r="N56">
            <v>3500</v>
          </cell>
          <cell r="O56" t="str">
            <v>JL. PLTA - JK RUAS 33/33 KM0 - 100</v>
          </cell>
          <cell r="P56">
            <v>2001</v>
          </cell>
          <cell r="S56" t="str">
            <v>12.04.06.05.01.00</v>
          </cell>
          <cell r="T56" t="str">
            <v>APBD</v>
          </cell>
          <cell r="U56">
            <v>90000000</v>
          </cell>
          <cell r="V56" t="str">
            <v>B</v>
          </cell>
        </row>
        <row r="57">
          <cell r="E57" t="str">
            <v>64.1</v>
          </cell>
          <cell r="F57" t="str">
            <v>4.13.01</v>
          </cell>
          <cell r="H57" t="str">
            <v>JALAN KABUPATEN LOKAL</v>
          </cell>
          <cell r="I57" t="str">
            <v>04.13.01.03.06</v>
          </cell>
          <cell r="K57" t="str">
            <v>TANAH</v>
          </cell>
          <cell r="L57" t="str">
            <v>600</v>
          </cell>
          <cell r="M57">
            <v>7</v>
          </cell>
          <cell r="N57">
            <v>4200</v>
          </cell>
          <cell r="O57" t="str">
            <v>JL. SMK - SMK</v>
          </cell>
          <cell r="P57">
            <v>2001</v>
          </cell>
          <cell r="S57" t="str">
            <v>12.04.06.05.01.00</v>
          </cell>
          <cell r="T57" t="str">
            <v>APBD</v>
          </cell>
          <cell r="U57">
            <v>108000000</v>
          </cell>
          <cell r="V57" t="str">
            <v>B</v>
          </cell>
        </row>
        <row r="58">
          <cell r="E58" t="str">
            <v>65.1</v>
          </cell>
          <cell r="F58" t="str">
            <v>4.13.01</v>
          </cell>
          <cell r="H58" t="str">
            <v>JALAN KABUPATEN LOKAL</v>
          </cell>
          <cell r="I58" t="str">
            <v>04.13.01.03.06</v>
          </cell>
          <cell r="K58" t="str">
            <v>ASPAL HOTMIX</v>
          </cell>
          <cell r="L58" t="str">
            <v>2500</v>
          </cell>
          <cell r="N58">
            <v>38600</v>
          </cell>
          <cell r="O58" t="str">
            <v>SIMP. STM BERINGIN - SAWAH</v>
          </cell>
          <cell r="P58">
            <v>2001</v>
          </cell>
          <cell r="S58" t="str">
            <v>12.04.06.05.01.00</v>
          </cell>
          <cell r="T58" t="str">
            <v>APBD</v>
          </cell>
          <cell r="U58">
            <v>4725000000</v>
          </cell>
          <cell r="V58" t="str">
            <v>B</v>
          </cell>
        </row>
        <row r="59">
          <cell r="E59" t="str">
            <v>60.1</v>
          </cell>
          <cell r="F59" t="str">
            <v>4.13.01</v>
          </cell>
          <cell r="H59" t="str">
            <v>JALAN KABUPATEN LOKAL</v>
          </cell>
          <cell r="I59" t="str">
            <v>04.13.01.03.06</v>
          </cell>
          <cell r="K59" t="str">
            <v>BATU KERIKIL</v>
          </cell>
          <cell r="L59" t="str">
            <v>600</v>
          </cell>
          <cell r="M59">
            <v>7</v>
          </cell>
          <cell r="N59">
            <v>4200</v>
          </cell>
          <cell r="O59" t="str">
            <v>JL. PADAT KARYA 1 - JP. KM162 +300</v>
          </cell>
          <cell r="P59">
            <v>2001</v>
          </cell>
          <cell r="S59" t="str">
            <v>12.04.06.05.01.00</v>
          </cell>
          <cell r="T59" t="str">
            <v>APBD</v>
          </cell>
          <cell r="U59">
            <v>216000000</v>
          </cell>
          <cell r="V59" t="str">
            <v>B</v>
          </cell>
        </row>
        <row r="60">
          <cell r="E60" t="str">
            <v>61.1</v>
          </cell>
          <cell r="F60" t="str">
            <v>4.13.01</v>
          </cell>
          <cell r="H60" t="str">
            <v>JALAN KABUPATEN LOKAL</v>
          </cell>
          <cell r="I60" t="str">
            <v>04.13.01.03.06</v>
          </cell>
          <cell r="K60" t="str">
            <v>TANAH</v>
          </cell>
          <cell r="L60" t="str">
            <v>750</v>
          </cell>
          <cell r="M60">
            <v>7</v>
          </cell>
          <cell r="N60">
            <v>5250</v>
          </cell>
          <cell r="O60" t="str">
            <v>JL. PADAT KARYA II - BUNTU</v>
          </cell>
          <cell r="P60">
            <v>2001</v>
          </cell>
          <cell r="S60" t="str">
            <v>12.04.06.05.01.00</v>
          </cell>
          <cell r="T60" t="str">
            <v>APBD</v>
          </cell>
          <cell r="U60">
            <v>168750000</v>
          </cell>
          <cell r="V60" t="str">
            <v>B</v>
          </cell>
        </row>
        <row r="61">
          <cell r="E61" t="str">
            <v>62.1</v>
          </cell>
          <cell r="F61" t="str">
            <v>4.13.01</v>
          </cell>
          <cell r="H61" t="str">
            <v>JALAN KABUPATEN LOKAL</v>
          </cell>
          <cell r="I61" t="str">
            <v>04.13.01.03.06</v>
          </cell>
          <cell r="K61" t="str">
            <v>BATU KERIKIL</v>
          </cell>
          <cell r="L61" t="str">
            <v>500</v>
          </cell>
          <cell r="M61">
            <v>7</v>
          </cell>
          <cell r="N61">
            <v>3500</v>
          </cell>
          <cell r="O61" t="str">
            <v>JL. PLN - JP. KM159 + 300</v>
          </cell>
          <cell r="P61">
            <v>2001</v>
          </cell>
          <cell r="S61" t="str">
            <v>12.04.06.05.01.00</v>
          </cell>
          <cell r="T61" t="str">
            <v>APBD</v>
          </cell>
          <cell r="U61">
            <v>180000000</v>
          </cell>
          <cell r="V61" t="str">
            <v>B</v>
          </cell>
        </row>
        <row r="62">
          <cell r="E62" t="str">
            <v>57.1</v>
          </cell>
          <cell r="F62" t="str">
            <v>4.13.01</v>
          </cell>
          <cell r="H62" t="str">
            <v>JALAN KABUPATEN LOKAL</v>
          </cell>
          <cell r="I62" t="str">
            <v>04.13.01.03.06</v>
          </cell>
          <cell r="K62" t="str">
            <v>ASPAL HOTMIX</v>
          </cell>
          <cell r="L62" t="str">
            <v>400</v>
          </cell>
          <cell r="M62">
            <v>7</v>
          </cell>
          <cell r="N62">
            <v>2800</v>
          </cell>
          <cell r="O62" t="str">
            <v>JL. KERAMAT - SD BERINGIN</v>
          </cell>
          <cell r="P62">
            <v>2001</v>
          </cell>
          <cell r="S62" t="str">
            <v>12.04.06.05.01.00</v>
          </cell>
          <cell r="T62" t="str">
            <v>APBD</v>
          </cell>
          <cell r="U62">
            <v>336000000</v>
          </cell>
          <cell r="V62" t="str">
            <v>KB</v>
          </cell>
        </row>
        <row r="63">
          <cell r="E63" t="str">
            <v>58.1</v>
          </cell>
          <cell r="F63" t="str">
            <v>4.13.01</v>
          </cell>
          <cell r="H63" t="str">
            <v>JALAN KABUPATEN LOKAL</v>
          </cell>
          <cell r="I63" t="str">
            <v>04.13.01.03.06</v>
          </cell>
          <cell r="K63" t="str">
            <v>BATU KERIKIL</v>
          </cell>
          <cell r="L63">
            <v>1850</v>
          </cell>
          <cell r="M63">
            <v>8</v>
          </cell>
          <cell r="N63">
            <v>14800</v>
          </cell>
          <cell r="O63" t="str">
            <v>JL. BARANGAN - RUAS 041/041</v>
          </cell>
          <cell r="P63">
            <v>2001</v>
          </cell>
          <cell r="S63" t="str">
            <v>12.04.06.05.01.00</v>
          </cell>
          <cell r="T63" t="str">
            <v>APBD</v>
          </cell>
          <cell r="U63">
            <v>999000000</v>
          </cell>
          <cell r="V63" t="str">
            <v>B</v>
          </cell>
        </row>
        <row r="64">
          <cell r="E64" t="str">
            <v>59.1</v>
          </cell>
          <cell r="F64" t="str">
            <v>4.13.01</v>
          </cell>
          <cell r="H64" t="str">
            <v>JALAN KABUPATEN LOKAL</v>
          </cell>
          <cell r="I64" t="str">
            <v>04.13.01.03.06</v>
          </cell>
          <cell r="K64" t="str">
            <v>BATU KERIKIL</v>
          </cell>
          <cell r="L64">
            <v>1300</v>
          </cell>
          <cell r="M64">
            <v>7</v>
          </cell>
          <cell r="N64">
            <v>9100</v>
          </cell>
          <cell r="O64" t="str">
            <v>JL. BANGSAL - RUAS 041/041</v>
          </cell>
          <cell r="P64">
            <v>2001</v>
          </cell>
          <cell r="S64" t="str">
            <v>12.04.06.05.01.00</v>
          </cell>
          <cell r="T64" t="str">
            <v>APBD</v>
          </cell>
          <cell r="U64">
            <v>468000000</v>
          </cell>
          <cell r="V64" t="str">
            <v>B</v>
          </cell>
        </row>
        <row r="65">
          <cell r="E65" t="str">
            <v>53.1</v>
          </cell>
          <cell r="F65" t="str">
            <v>4.13.01</v>
          </cell>
          <cell r="H65" t="str">
            <v>JALAN KABUPATEN LOKAL</v>
          </cell>
          <cell r="I65" t="str">
            <v>04.13.01.03.06</v>
          </cell>
          <cell r="K65" t="str">
            <v>ASPAL HOTMIX</v>
          </cell>
          <cell r="L65">
            <v>3400</v>
          </cell>
          <cell r="M65">
            <v>8</v>
          </cell>
          <cell r="N65">
            <v>27200</v>
          </cell>
          <cell r="O65" t="str">
            <v>JL. PULAU ARO - PULAU ARO</v>
          </cell>
          <cell r="P65">
            <v>2001</v>
          </cell>
          <cell r="S65" t="str">
            <v>12.04.06.05.01.00</v>
          </cell>
          <cell r="T65" t="str">
            <v>APBD</v>
          </cell>
          <cell r="U65">
            <v>2856000000</v>
          </cell>
          <cell r="V65" t="str">
            <v>B</v>
          </cell>
        </row>
        <row r="66">
          <cell r="E66" t="str">
            <v>54.1</v>
          </cell>
          <cell r="F66" t="str">
            <v>4.13.01</v>
          </cell>
          <cell r="H66" t="str">
            <v>JALAN KABUPATEN LOKAL</v>
          </cell>
          <cell r="I66" t="str">
            <v>04.13.01.03.06</v>
          </cell>
          <cell r="K66" t="str">
            <v>ASPAL HOTMIX</v>
          </cell>
          <cell r="L66">
            <v>3500</v>
          </cell>
          <cell r="M66">
            <v>8</v>
          </cell>
          <cell r="N66">
            <v>28000</v>
          </cell>
          <cell r="O66" t="str">
            <v>JL. SAWAH - PULAU KOMANG</v>
          </cell>
          <cell r="P66">
            <v>2001</v>
          </cell>
          <cell r="S66" t="str">
            <v>12.04.06.05.01.00</v>
          </cell>
          <cell r="T66" t="str">
            <v>APBD</v>
          </cell>
          <cell r="U66">
            <v>2940000000</v>
          </cell>
          <cell r="V66" t="str">
            <v>B</v>
          </cell>
        </row>
        <row r="67">
          <cell r="E67" t="str">
            <v>56.1</v>
          </cell>
          <cell r="F67" t="str">
            <v>4.13.01</v>
          </cell>
          <cell r="H67" t="str">
            <v>JALAN KABUPATEN LOKAL</v>
          </cell>
          <cell r="I67" t="str">
            <v>04.13.01.03.06</v>
          </cell>
          <cell r="K67" t="str">
            <v>TANAH</v>
          </cell>
          <cell r="L67" t="str">
            <v>550</v>
          </cell>
          <cell r="M67">
            <v>7</v>
          </cell>
          <cell r="N67">
            <v>3850</v>
          </cell>
          <cell r="O67" t="str">
            <v>JL. PDAM - DESA BERINGIN</v>
          </cell>
          <cell r="P67">
            <v>2001</v>
          </cell>
          <cell r="S67" t="str">
            <v>12.04.06.05.01.00</v>
          </cell>
          <cell r="T67" t="str">
            <v>APBD</v>
          </cell>
          <cell r="U67">
            <v>107250000</v>
          </cell>
          <cell r="V67" t="str">
            <v>B</v>
          </cell>
        </row>
        <row r="68">
          <cell r="E68" t="str">
            <v>51.1</v>
          </cell>
          <cell r="F68" t="str">
            <v>4.13.01</v>
          </cell>
          <cell r="H68" t="str">
            <v>JALAN KABUPATEN LOKAL</v>
          </cell>
          <cell r="I68" t="str">
            <v>04.13.01.03.06</v>
          </cell>
          <cell r="K68" t="str">
            <v>ASPAL HOTMIX</v>
          </cell>
          <cell r="L68">
            <v>2500</v>
          </cell>
          <cell r="N68">
            <v>31000</v>
          </cell>
          <cell r="O68" t="str">
            <v>JL. BERINGIN SAWAH - BERINGIN SAWAH</v>
          </cell>
          <cell r="P68">
            <v>2001</v>
          </cell>
          <cell r="S68" t="str">
            <v>12.04.06.05.01.00</v>
          </cell>
          <cell r="T68" t="str">
            <v>APBD</v>
          </cell>
          <cell r="U68">
            <v>4725000000</v>
          </cell>
          <cell r="V68" t="str">
            <v>B</v>
          </cell>
        </row>
        <row r="69">
          <cell r="E69" t="str">
            <v>52.1</v>
          </cell>
          <cell r="F69" t="str">
            <v>4.13.01</v>
          </cell>
          <cell r="H69" t="str">
            <v>JALAN TERMINAL-SENTAJO (ASPAL)</v>
          </cell>
          <cell r="I69" t="str">
            <v>04.13.01.03.06</v>
          </cell>
          <cell r="K69" t="str">
            <v>ASPAL HOTMIX</v>
          </cell>
          <cell r="L69">
            <v>8000</v>
          </cell>
          <cell r="N69">
            <v>108000</v>
          </cell>
          <cell r="O69" t="str">
            <v>TERMINAL - SENTAJO</v>
          </cell>
          <cell r="P69">
            <v>2001</v>
          </cell>
          <cell r="S69" t="str">
            <v>12.04.06.05.01.00</v>
          </cell>
          <cell r="T69" t="str">
            <v>APBD</v>
          </cell>
          <cell r="U69">
            <v>31588402771.260002</v>
          </cell>
          <cell r="V69" t="str">
            <v>B</v>
          </cell>
        </row>
        <row r="70">
          <cell r="E70" t="str">
            <v>49.1</v>
          </cell>
          <cell r="F70" t="str">
            <v>4.13.01</v>
          </cell>
          <cell r="H70" t="str">
            <v>JALAN KABUPATEN LOKAL</v>
          </cell>
          <cell r="I70" t="str">
            <v>04.13.01.03.06</v>
          </cell>
          <cell r="K70" t="str">
            <v>ASPAL HOTMIX</v>
          </cell>
          <cell r="L70">
            <v>1350</v>
          </cell>
          <cell r="M70">
            <v>7</v>
          </cell>
          <cell r="N70">
            <v>9450</v>
          </cell>
          <cell r="O70" t="str">
            <v>JL. TOPAN - RUAS 41/41</v>
          </cell>
          <cell r="P70">
            <v>2001</v>
          </cell>
          <cell r="S70" t="str">
            <v>12.04.06.05.01.00</v>
          </cell>
          <cell r="T70" t="str">
            <v>APBD</v>
          </cell>
          <cell r="U70">
            <v>1134000000</v>
          </cell>
          <cell r="V70" t="str">
            <v>B</v>
          </cell>
        </row>
        <row r="71">
          <cell r="E71" t="str">
            <v>50.1</v>
          </cell>
          <cell r="F71" t="str">
            <v>4.13.01</v>
          </cell>
          <cell r="H71" t="str">
            <v>JALAN KABUPATEN LOKAL</v>
          </cell>
          <cell r="I71" t="str">
            <v>04.13.01.03.06</v>
          </cell>
          <cell r="K71" t="str">
            <v>ASPAL HOTMIX</v>
          </cell>
          <cell r="L71">
            <v>7500</v>
          </cell>
          <cell r="M71">
            <v>7</v>
          </cell>
          <cell r="N71">
            <v>45500</v>
          </cell>
          <cell r="O71" t="str">
            <v>JL. JERING - RUAS 04/04</v>
          </cell>
          <cell r="P71">
            <v>2001</v>
          </cell>
          <cell r="S71" t="str">
            <v>12.04.06.05.01.00</v>
          </cell>
          <cell r="T71" t="str">
            <v>APBD</v>
          </cell>
          <cell r="U71">
            <v>7275000000</v>
          </cell>
          <cell r="V71" t="str">
            <v>B</v>
          </cell>
        </row>
        <row r="72">
          <cell r="E72" t="str">
            <v>46.1</v>
          </cell>
          <cell r="F72" t="str">
            <v>4.13.01</v>
          </cell>
          <cell r="H72" t="str">
            <v>JALAN KABUPATEN LOKAL</v>
          </cell>
          <cell r="I72" t="str">
            <v>04.13.01.03.06</v>
          </cell>
          <cell r="K72" t="str">
            <v>ASPAL HOTMIX</v>
          </cell>
          <cell r="L72" t="str">
            <v>147</v>
          </cell>
          <cell r="M72">
            <v>8</v>
          </cell>
          <cell r="N72">
            <v>1176</v>
          </cell>
          <cell r="O72" t="str">
            <v>JL. KARTINI - JL. DIPONEGORO</v>
          </cell>
          <cell r="P72">
            <v>2001</v>
          </cell>
          <cell r="S72" t="str">
            <v>12.04.06.05.01.00</v>
          </cell>
          <cell r="T72" t="str">
            <v>APBD</v>
          </cell>
          <cell r="U72">
            <v>234097500</v>
          </cell>
          <cell r="V72" t="str">
            <v>B</v>
          </cell>
        </row>
        <row r="73">
          <cell r="E73" t="str">
            <v>47.1</v>
          </cell>
          <cell r="F73" t="str">
            <v>4.13.01</v>
          </cell>
          <cell r="H73" t="str">
            <v>JALAN KABUPATEN LOKAL</v>
          </cell>
          <cell r="I73" t="str">
            <v>04.13.01.03.06</v>
          </cell>
          <cell r="K73" t="str">
            <v>ASPAL HOTMIX</v>
          </cell>
          <cell r="L73" t="str">
            <v>596</v>
          </cell>
          <cell r="M73">
            <v>8</v>
          </cell>
          <cell r="N73">
            <v>4768</v>
          </cell>
          <cell r="O73" t="str">
            <v>JL. DIPONEGORO - JL. SUDIRMAN</v>
          </cell>
          <cell r="P73">
            <v>2001</v>
          </cell>
          <cell r="S73" t="str">
            <v>12.04.06.05.01.00</v>
          </cell>
          <cell r="T73" t="str">
            <v>APBD</v>
          </cell>
          <cell r="U73">
            <v>949130000</v>
          </cell>
          <cell r="V73" t="str">
            <v>B</v>
          </cell>
        </row>
        <row r="74">
          <cell r="E74" t="str">
            <v>48.1</v>
          </cell>
          <cell r="F74" t="str">
            <v>4.13.01</v>
          </cell>
          <cell r="H74" t="str">
            <v>JALAN KABUPATEN LOKAL</v>
          </cell>
          <cell r="I74" t="str">
            <v>04.13.01.03.06</v>
          </cell>
          <cell r="K74" t="str">
            <v>ASPAL HOTMIX</v>
          </cell>
          <cell r="L74" t="str">
            <v>425</v>
          </cell>
          <cell r="M74">
            <v>7</v>
          </cell>
          <cell r="N74">
            <v>2975</v>
          </cell>
          <cell r="O74" t="str">
            <v>RUAS 43/43 - JL. PULAU ARO</v>
          </cell>
          <cell r="P74">
            <v>2001</v>
          </cell>
          <cell r="S74" t="str">
            <v>12.04.06.05.01.00</v>
          </cell>
          <cell r="T74" t="str">
            <v>APBD</v>
          </cell>
          <cell r="U74">
            <v>386750000</v>
          </cell>
          <cell r="V74" t="str">
            <v>B</v>
          </cell>
        </row>
        <row r="75">
          <cell r="E75" t="str">
            <v>43.1</v>
          </cell>
          <cell r="F75" t="str">
            <v>4.13.01</v>
          </cell>
          <cell r="H75" t="str">
            <v>JALAN KABUPATEN LOKAL</v>
          </cell>
          <cell r="I75" t="str">
            <v>04.13.01.03.06</v>
          </cell>
          <cell r="K75" t="str">
            <v>ASPAL HOTMIX</v>
          </cell>
          <cell r="L75" t="str">
            <v>135</v>
          </cell>
          <cell r="M75">
            <v>8</v>
          </cell>
          <cell r="N75">
            <v>1112</v>
          </cell>
          <cell r="O75" t="str">
            <v>JL. M. FADILLAH - JL. SUDIRMAN</v>
          </cell>
          <cell r="P75">
            <v>2001</v>
          </cell>
          <cell r="S75" t="str">
            <v>12.04.06.05.01.00</v>
          </cell>
          <cell r="T75" t="str">
            <v>APBD</v>
          </cell>
          <cell r="U75">
            <v>153562500</v>
          </cell>
          <cell r="V75" t="str">
            <v>B</v>
          </cell>
        </row>
        <row r="76">
          <cell r="E76" t="str">
            <v>44.1</v>
          </cell>
          <cell r="F76" t="str">
            <v>4.13.01</v>
          </cell>
          <cell r="H76" t="str">
            <v>JALAN KABUPATEN LOKAL</v>
          </cell>
          <cell r="I76" t="str">
            <v>04.13.01.03.06</v>
          </cell>
          <cell r="K76" t="str">
            <v>ASPAL HOTMIX</v>
          </cell>
          <cell r="L76" t="str">
            <v>236</v>
          </cell>
          <cell r="M76">
            <v>8</v>
          </cell>
          <cell r="N76">
            <v>1888</v>
          </cell>
          <cell r="O76" t="str">
            <v>JL. LIMUNO - JL. SUDIRMAN</v>
          </cell>
          <cell r="P76">
            <v>2001</v>
          </cell>
          <cell r="S76" t="str">
            <v>12.04.06.05.01.00</v>
          </cell>
          <cell r="T76" t="str">
            <v>APBD</v>
          </cell>
          <cell r="U76">
            <v>268450000</v>
          </cell>
          <cell r="V76" t="str">
            <v>B</v>
          </cell>
        </row>
        <row r="77">
          <cell r="E77" t="str">
            <v>45.1</v>
          </cell>
          <cell r="F77" t="str">
            <v>4.13.01</v>
          </cell>
          <cell r="H77" t="str">
            <v>JALAN KABUPATEN LOKAL</v>
          </cell>
          <cell r="I77" t="str">
            <v>04.13.01.03.06</v>
          </cell>
          <cell r="K77" t="str">
            <v>ASPAL HOTMIX</v>
          </cell>
          <cell r="L77" t="str">
            <v>314</v>
          </cell>
          <cell r="M77">
            <v>8</v>
          </cell>
          <cell r="N77">
            <v>2512</v>
          </cell>
          <cell r="O77" t="str">
            <v>JL. MERDEKA - JL. KARTINI</v>
          </cell>
          <cell r="P77">
            <v>2001</v>
          </cell>
          <cell r="S77" t="str">
            <v>12.04.06.05.01.00</v>
          </cell>
          <cell r="T77" t="str">
            <v>APBD</v>
          </cell>
          <cell r="U77">
            <v>428610000</v>
          </cell>
          <cell r="V77" t="str">
            <v>B</v>
          </cell>
        </row>
        <row r="78">
          <cell r="E78" t="str">
            <v>40.1</v>
          </cell>
          <cell r="F78" t="str">
            <v>4.13.01</v>
          </cell>
          <cell r="H78" t="str">
            <v>JALAN KABUPATEN LOKAL</v>
          </cell>
          <cell r="I78" t="str">
            <v>04.13.01.03.06</v>
          </cell>
          <cell r="K78" t="str">
            <v>ASPAL HOTMIX</v>
          </cell>
          <cell r="L78" t="str">
            <v>77</v>
          </cell>
          <cell r="M78">
            <v>7</v>
          </cell>
          <cell r="N78">
            <v>539</v>
          </cell>
          <cell r="O78" t="str">
            <v>JL. GUNUNG KESIANGAN - JL. SUDIRMAN</v>
          </cell>
          <cell r="P78">
            <v>2001</v>
          </cell>
          <cell r="S78" t="str">
            <v>12.04.06.05.01.00</v>
          </cell>
          <cell r="T78" t="str">
            <v>APBD</v>
          </cell>
          <cell r="U78">
            <v>87587500</v>
          </cell>
          <cell r="V78" t="str">
            <v>B</v>
          </cell>
        </row>
        <row r="79">
          <cell r="E79" t="str">
            <v>41.1</v>
          </cell>
          <cell r="F79" t="str">
            <v>4.13.01</v>
          </cell>
          <cell r="H79" t="str">
            <v>JALAN KABUPATEN LOKAL</v>
          </cell>
          <cell r="I79" t="str">
            <v>04.13.01.03.06</v>
          </cell>
          <cell r="K79" t="str">
            <v>ASPAL HOTMIX</v>
          </cell>
          <cell r="L79" t="str">
            <v>285</v>
          </cell>
          <cell r="M79">
            <v>10</v>
          </cell>
          <cell r="N79">
            <v>2850</v>
          </cell>
          <cell r="O79" t="str">
            <v>JL. IMAM BONJOL - JL. KUANTAN</v>
          </cell>
          <cell r="P79">
            <v>2001</v>
          </cell>
          <cell r="S79" t="str">
            <v>12.04.06.05.01.00</v>
          </cell>
          <cell r="T79" t="str">
            <v>APBD</v>
          </cell>
          <cell r="U79">
            <v>324187500</v>
          </cell>
          <cell r="V79" t="str">
            <v>B</v>
          </cell>
        </row>
        <row r="80">
          <cell r="E80" t="str">
            <v>42.1</v>
          </cell>
          <cell r="F80" t="str">
            <v>4.13.01</v>
          </cell>
          <cell r="H80" t="str">
            <v>JALAN KABUPATEN LOKAL</v>
          </cell>
          <cell r="I80" t="str">
            <v>04.13.01.03.06</v>
          </cell>
          <cell r="K80" t="str">
            <v>BATU KERIKIL</v>
          </cell>
          <cell r="L80">
            <v>2900</v>
          </cell>
          <cell r="M80">
            <v>8</v>
          </cell>
          <cell r="N80">
            <v>23200</v>
          </cell>
          <cell r="O80" t="str">
            <v>KAMPUNG DATAR - PULAU KOMANG</v>
          </cell>
          <cell r="P80">
            <v>2001</v>
          </cell>
          <cell r="S80" t="str">
            <v>12.04.06.05.01.00</v>
          </cell>
          <cell r="T80" t="str">
            <v>APBD</v>
          </cell>
          <cell r="U80">
            <v>1305000000</v>
          </cell>
          <cell r="V80" t="str">
            <v>B</v>
          </cell>
        </row>
        <row r="81">
          <cell r="E81" t="str">
            <v>37.1</v>
          </cell>
          <cell r="F81" t="str">
            <v>4.13.01</v>
          </cell>
          <cell r="H81" t="str">
            <v>JALAN KABUPATEN LOKAL</v>
          </cell>
          <cell r="I81" t="str">
            <v>04.13.01.03.06</v>
          </cell>
          <cell r="K81" t="str">
            <v>ASPAL HOTMIX</v>
          </cell>
          <cell r="L81" t="str">
            <v>87</v>
          </cell>
          <cell r="M81">
            <v>8</v>
          </cell>
          <cell r="N81">
            <v>696</v>
          </cell>
          <cell r="O81" t="str">
            <v>JL. LINGGAR JATI 2 - JL SUDIRMAN</v>
          </cell>
          <cell r="P81">
            <v>2001</v>
          </cell>
          <cell r="S81" t="str">
            <v>12.04.06.05.01.00</v>
          </cell>
          <cell r="T81" t="str">
            <v>APBD</v>
          </cell>
          <cell r="U81">
            <v>118755000</v>
          </cell>
          <cell r="V81" t="str">
            <v>B</v>
          </cell>
        </row>
        <row r="82">
          <cell r="E82" t="str">
            <v>38.1</v>
          </cell>
          <cell r="F82" t="str">
            <v>4.13.01</v>
          </cell>
          <cell r="H82" t="str">
            <v>JALAN KABUPATEN LOKAL</v>
          </cell>
          <cell r="I82" t="str">
            <v>04.13.01.03.06</v>
          </cell>
          <cell r="K82" t="str">
            <v>ASPAL HOTMIX</v>
          </cell>
          <cell r="L82" t="str">
            <v>81</v>
          </cell>
          <cell r="M82">
            <v>8</v>
          </cell>
          <cell r="N82">
            <v>648</v>
          </cell>
          <cell r="O82" t="str">
            <v>JL. PETAPAHAN - JL. SUDIRMAN</v>
          </cell>
          <cell r="P82">
            <v>2001</v>
          </cell>
          <cell r="S82" t="str">
            <v>12.04.06.05.01.00</v>
          </cell>
          <cell r="T82" t="str">
            <v>APBD</v>
          </cell>
          <cell r="U82">
            <v>68040000</v>
          </cell>
          <cell r="V82" t="str">
            <v>B</v>
          </cell>
        </row>
        <row r="83">
          <cell r="E83" t="str">
            <v>39.1</v>
          </cell>
          <cell r="F83" t="str">
            <v>4.13.01</v>
          </cell>
          <cell r="H83" t="str">
            <v>JALAN KABUPATEN LOKAL</v>
          </cell>
          <cell r="I83" t="str">
            <v>04.13.01.03.06</v>
          </cell>
          <cell r="K83" t="str">
            <v>ASPAL HOTMIX</v>
          </cell>
          <cell r="L83" t="str">
            <v>76</v>
          </cell>
          <cell r="M83">
            <v>7</v>
          </cell>
          <cell r="N83">
            <v>532</v>
          </cell>
          <cell r="O83" t="str">
            <v>JL. SAKO - JL. SUDIRMAN</v>
          </cell>
          <cell r="P83">
            <v>2001</v>
          </cell>
          <cell r="S83" t="str">
            <v>12.04.06.05.01.00</v>
          </cell>
          <cell r="T83" t="str">
            <v>APBD</v>
          </cell>
          <cell r="U83">
            <v>86450000</v>
          </cell>
          <cell r="V83" t="str">
            <v>B</v>
          </cell>
        </row>
        <row r="84">
          <cell r="E84" t="str">
            <v>35.1</v>
          </cell>
          <cell r="F84" t="str">
            <v>4.13.01</v>
          </cell>
          <cell r="H84" t="str">
            <v>JALAN KABUPATEN LOKAL</v>
          </cell>
          <cell r="I84" t="str">
            <v>04.13.01.03.06</v>
          </cell>
          <cell r="K84" t="str">
            <v>ASPAL HOTMIX</v>
          </cell>
          <cell r="L84" t="str">
            <v>128</v>
          </cell>
          <cell r="M84">
            <v>8</v>
          </cell>
          <cell r="N84">
            <v>1024</v>
          </cell>
          <cell r="O84" t="str">
            <v>JL. TUGU TIMUR - JL. SUDIRMAN</v>
          </cell>
          <cell r="P84">
            <v>2001</v>
          </cell>
          <cell r="S84" t="str">
            <v>12.04.06.05.01.00</v>
          </cell>
          <cell r="T84" t="str">
            <v>APBD</v>
          </cell>
          <cell r="U84">
            <v>145600000</v>
          </cell>
          <cell r="V84" t="str">
            <v>B</v>
          </cell>
        </row>
        <row r="85">
          <cell r="E85" t="str">
            <v>35.2</v>
          </cell>
          <cell r="F85" t="str">
            <v>4.13.01</v>
          </cell>
          <cell r="H85" t="str">
            <v>JALAN KABUPATEN LOKAL</v>
          </cell>
          <cell r="I85" t="str">
            <v>04.13.01.03.06</v>
          </cell>
          <cell r="K85" t="str">
            <v>ASPAL HOTMIX</v>
          </cell>
          <cell r="L85" t="str">
            <v>128</v>
          </cell>
          <cell r="M85">
            <v>8</v>
          </cell>
          <cell r="N85">
            <v>1024</v>
          </cell>
          <cell r="O85" t="str">
            <v>JL. TUGU TIMUR - JL. SUDIRMAN</v>
          </cell>
          <cell r="P85">
            <v>2001</v>
          </cell>
          <cell r="S85" t="str">
            <v>12.04.06.05.01.00</v>
          </cell>
          <cell r="T85" t="str">
            <v>APBD</v>
          </cell>
          <cell r="U85">
            <v>145600000</v>
          </cell>
          <cell r="V85" t="str">
            <v>B</v>
          </cell>
        </row>
        <row r="86">
          <cell r="E86" t="str">
            <v>36.1</v>
          </cell>
          <cell r="F86" t="str">
            <v>4.13.01</v>
          </cell>
          <cell r="H86" t="str">
            <v>JALAN KABUPATEN LOKAL</v>
          </cell>
          <cell r="I86" t="str">
            <v>04.13.01.03.06</v>
          </cell>
          <cell r="K86" t="str">
            <v>ASPAL HOTMIX</v>
          </cell>
          <cell r="L86" t="str">
            <v>128</v>
          </cell>
          <cell r="M86">
            <v>8</v>
          </cell>
          <cell r="N86">
            <v>1024</v>
          </cell>
          <cell r="O86" t="str">
            <v>JL. LINGGAR JATI 1 - JL SUDIRMAN</v>
          </cell>
          <cell r="P86">
            <v>2001</v>
          </cell>
          <cell r="S86" t="str">
            <v>12.04.06.05.01.00</v>
          </cell>
          <cell r="T86" t="str">
            <v>APBD</v>
          </cell>
          <cell r="U86">
            <v>174720000</v>
          </cell>
          <cell r="V86" t="str">
            <v>B</v>
          </cell>
        </row>
        <row r="87">
          <cell r="E87" t="str">
            <v>33.1</v>
          </cell>
          <cell r="F87" t="str">
            <v>4.13.01</v>
          </cell>
          <cell r="H87" t="str">
            <v>JALAN KABUPATEN LOKAL</v>
          </cell>
          <cell r="I87" t="str">
            <v>04.13.01.03.06</v>
          </cell>
          <cell r="K87" t="str">
            <v>ASPAL HOTMIX</v>
          </cell>
          <cell r="L87" t="str">
            <v>279</v>
          </cell>
          <cell r="M87">
            <v>8</v>
          </cell>
          <cell r="N87">
            <v>2232</v>
          </cell>
          <cell r="O87" t="str">
            <v>JL. KESEHATAN - MESJID</v>
          </cell>
          <cell r="P87">
            <v>2001</v>
          </cell>
          <cell r="S87" t="str">
            <v>12.04.06.05.01.00</v>
          </cell>
          <cell r="T87" t="str">
            <v>APBD</v>
          </cell>
          <cell r="U87">
            <v>317362500</v>
          </cell>
          <cell r="V87" t="str">
            <v>B</v>
          </cell>
        </row>
        <row r="88">
          <cell r="E88" t="str">
            <v>32.1</v>
          </cell>
          <cell r="F88" t="str">
            <v>4.13.01</v>
          </cell>
          <cell r="H88" t="str">
            <v>JALAN KABUPATEN LOKAL</v>
          </cell>
          <cell r="I88" t="str">
            <v>04.13.01.03.06</v>
          </cell>
          <cell r="K88" t="str">
            <v>ASPAL HOTMIX</v>
          </cell>
          <cell r="L88" t="str">
            <v>851</v>
          </cell>
          <cell r="M88">
            <v>10</v>
          </cell>
          <cell r="N88">
            <v>8510</v>
          </cell>
          <cell r="O88" t="str">
            <v>JL. SUDIRMAN</v>
          </cell>
          <cell r="P88">
            <v>2001</v>
          </cell>
          <cell r="S88" t="str">
            <v>12.04.06.05.01.00</v>
          </cell>
          <cell r="T88" t="str">
            <v>APBD</v>
          </cell>
          <cell r="U88">
            <v>1742422500</v>
          </cell>
          <cell r="V88" t="str">
            <v>B</v>
          </cell>
        </row>
        <row r="89">
          <cell r="E89" t="str">
            <v>34.1</v>
          </cell>
          <cell r="F89" t="str">
            <v>4.13.01</v>
          </cell>
          <cell r="H89" t="str">
            <v>JALAN KABUPATEN LOKAL</v>
          </cell>
          <cell r="I89" t="str">
            <v>04.13.01.03.06</v>
          </cell>
          <cell r="K89" t="str">
            <v>ASPAL HOTMIX</v>
          </cell>
          <cell r="L89" t="str">
            <v>190</v>
          </cell>
          <cell r="M89">
            <v>8</v>
          </cell>
          <cell r="N89">
            <v>1520</v>
          </cell>
          <cell r="O89" t="str">
            <v>JL. TUGU BARAT - JL. SUDIRMAN</v>
          </cell>
          <cell r="P89">
            <v>2001</v>
          </cell>
          <cell r="S89" t="str">
            <v>12.04.06.05.01.00</v>
          </cell>
          <cell r="T89" t="str">
            <v>APBD</v>
          </cell>
          <cell r="U89">
            <v>216125000</v>
          </cell>
          <cell r="V89" t="str">
            <v>B</v>
          </cell>
        </row>
        <row r="90">
          <cell r="E90" t="str">
            <v>30.1</v>
          </cell>
          <cell r="F90" t="str">
            <v>4.13.01</v>
          </cell>
          <cell r="H90" t="str">
            <v>JALAN KABUPATEN LOKAL</v>
          </cell>
          <cell r="I90" t="str">
            <v>04.13.01.03.06</v>
          </cell>
          <cell r="L90">
            <v>2000</v>
          </cell>
          <cell r="M90">
            <v>7</v>
          </cell>
          <cell r="N90">
            <v>14000</v>
          </cell>
          <cell r="O90" t="str">
            <v>JL PULAU KOMANG - PENYEBERANGAN KOPAH</v>
          </cell>
          <cell r="P90">
            <v>2001</v>
          </cell>
          <cell r="S90" t="str">
            <v>12.04.06.05.01.00</v>
          </cell>
          <cell r="T90" t="str">
            <v>APBD</v>
          </cell>
          <cell r="U90">
            <v>1650550765</v>
          </cell>
          <cell r="V90" t="str">
            <v>B</v>
          </cell>
        </row>
        <row r="91">
          <cell r="E91" t="str">
            <v>31.1</v>
          </cell>
          <cell r="F91" t="str">
            <v>4.13.01</v>
          </cell>
          <cell r="H91" t="str">
            <v>JALAN KABUPATEN LOKAL</v>
          </cell>
          <cell r="I91" t="str">
            <v>04.13.01.03.06</v>
          </cell>
          <cell r="K91" t="str">
            <v>ASPAL HOTMIX</v>
          </cell>
          <cell r="L91">
            <v>1000</v>
          </cell>
          <cell r="M91">
            <v>7</v>
          </cell>
          <cell r="N91">
            <v>7000</v>
          </cell>
          <cell r="O91" t="str">
            <v>JAO - BATANG KUANTAN</v>
          </cell>
          <cell r="P91">
            <v>2001</v>
          </cell>
          <cell r="S91" t="str">
            <v>12.04.06.05.01.00</v>
          </cell>
          <cell r="T91" t="str">
            <v>APBD</v>
          </cell>
          <cell r="U91">
            <v>630000000</v>
          </cell>
          <cell r="V91" t="str">
            <v>B</v>
          </cell>
        </row>
        <row r="92">
          <cell r="E92" t="str">
            <v>27.1</v>
          </cell>
          <cell r="F92" t="str">
            <v>4.13.01</v>
          </cell>
          <cell r="H92" t="str">
            <v>JALAN KABUPATEN LOKAL</v>
          </cell>
          <cell r="I92" t="str">
            <v>04.13.01.03.06</v>
          </cell>
          <cell r="K92" t="str">
            <v>BATU KERIKIL</v>
          </cell>
          <cell r="L92">
            <v>14000</v>
          </cell>
          <cell r="M92">
            <v>8</v>
          </cell>
          <cell r="N92">
            <v>112000</v>
          </cell>
          <cell r="O92" t="str">
            <v>SEBERANG TALUK - SIBEROBAH</v>
          </cell>
          <cell r="P92">
            <v>2001</v>
          </cell>
          <cell r="S92" t="str">
            <v>12.04.06.05.01.00</v>
          </cell>
          <cell r="T92" t="str">
            <v>APBD</v>
          </cell>
          <cell r="U92">
            <v>9359649503.9899998</v>
          </cell>
          <cell r="V92" t="str">
            <v>B</v>
          </cell>
        </row>
        <row r="93">
          <cell r="E93" t="str">
            <v>29.1</v>
          </cell>
          <cell r="F93" t="str">
            <v>4.13.01</v>
          </cell>
          <cell r="H93" t="str">
            <v>JALAN KABUPATEN LOKAL</v>
          </cell>
          <cell r="I93" t="str">
            <v>04.13.01.03.06</v>
          </cell>
          <cell r="K93" t="str">
            <v>ASPAL HOTMIX</v>
          </cell>
          <cell r="L93">
            <v>2500</v>
          </cell>
          <cell r="M93">
            <v>8</v>
          </cell>
          <cell r="N93">
            <v>20000</v>
          </cell>
          <cell r="O93" t="str">
            <v>JL. STM (BELIBIS)</v>
          </cell>
          <cell r="P93">
            <v>2001</v>
          </cell>
          <cell r="S93" t="str">
            <v>12.04.06.05.01.00</v>
          </cell>
          <cell r="T93" t="str">
            <v>APBD</v>
          </cell>
          <cell r="U93">
            <v>2275000000</v>
          </cell>
          <cell r="V93" t="str">
            <v>B</v>
          </cell>
        </row>
        <row r="94">
          <cell r="E94" t="str">
            <v>21.1</v>
          </cell>
          <cell r="F94" t="str">
            <v>4.13.01</v>
          </cell>
          <cell r="H94" t="str">
            <v>JALAN KABUPATEN LOKAL</v>
          </cell>
          <cell r="I94" t="str">
            <v>04.13.01.03.06</v>
          </cell>
          <cell r="K94" t="str">
            <v>ASPAL HOTMIX</v>
          </cell>
          <cell r="L94">
            <v>1900</v>
          </cell>
          <cell r="M94">
            <v>16</v>
          </cell>
          <cell r="N94">
            <v>30400</v>
          </cell>
          <cell r="O94" t="str">
            <v>SIMP. PERKANTORAN PEMDA - BUNDARAN DPRD</v>
          </cell>
          <cell r="P94">
            <v>2001</v>
          </cell>
          <cell r="S94" t="str">
            <v>12.04.06.05.01.00</v>
          </cell>
          <cell r="T94" t="str">
            <v>APBD</v>
          </cell>
          <cell r="U94">
            <v>3890250000</v>
          </cell>
          <cell r="V94" t="str">
            <v>B</v>
          </cell>
        </row>
        <row r="95">
          <cell r="E95" t="str">
            <v>24.1</v>
          </cell>
          <cell r="F95" t="str">
            <v>4.13.01</v>
          </cell>
          <cell r="H95" t="str">
            <v>JALAN KABUPATEN LOKAL</v>
          </cell>
          <cell r="I95" t="str">
            <v>04.13.01.03.06</v>
          </cell>
          <cell r="K95" t="str">
            <v>ASPAL HOTMIX</v>
          </cell>
          <cell r="L95">
            <v>1950</v>
          </cell>
          <cell r="M95">
            <v>10</v>
          </cell>
          <cell r="N95">
            <v>19500</v>
          </cell>
          <cell r="O95" t="str">
            <v>PERUMNAS - SIMP. PERKANTORAN PEMDA</v>
          </cell>
          <cell r="P95">
            <v>2001</v>
          </cell>
          <cell r="S95" t="str">
            <v>12.04.06.05.01.00</v>
          </cell>
          <cell r="T95" t="str">
            <v>APBD</v>
          </cell>
          <cell r="U95">
            <v>4299750000</v>
          </cell>
          <cell r="V95" t="str">
            <v>B</v>
          </cell>
        </row>
        <row r="96">
          <cell r="E96" t="str">
            <v>25.1</v>
          </cell>
          <cell r="F96" t="str">
            <v>4.13.01</v>
          </cell>
          <cell r="H96" t="str">
            <v>JALAN KABUPATEN LOKAL</v>
          </cell>
          <cell r="I96" t="str">
            <v>04.13.01.03.06</v>
          </cell>
          <cell r="K96" t="str">
            <v>BATU KERIKIL</v>
          </cell>
          <cell r="L96">
            <v>4000</v>
          </cell>
          <cell r="M96">
            <v>8</v>
          </cell>
          <cell r="N96">
            <v>32000</v>
          </cell>
          <cell r="O96" t="str">
            <v>SEI RUMBIO - PINTU GOBANG</v>
          </cell>
          <cell r="P96">
            <v>2001</v>
          </cell>
          <cell r="S96" t="str">
            <v>12.04.06.05.01.00</v>
          </cell>
          <cell r="T96" t="str">
            <v>APBD</v>
          </cell>
          <cell r="U96">
            <v>2591976598.3800001</v>
          </cell>
          <cell r="V96" t="str">
            <v>B</v>
          </cell>
        </row>
        <row r="97">
          <cell r="E97" t="str">
            <v>18.1</v>
          </cell>
          <cell r="F97" t="str">
            <v>4.13.01</v>
          </cell>
          <cell r="H97" t="str">
            <v>JALAN KABUPATEN LOKAL</v>
          </cell>
          <cell r="I97" t="str">
            <v>04.13.01.03.06</v>
          </cell>
          <cell r="K97" t="str">
            <v>BATU KERIKIL</v>
          </cell>
          <cell r="L97">
            <v>2000</v>
          </cell>
          <cell r="M97">
            <v>7</v>
          </cell>
          <cell r="N97">
            <v>14000</v>
          </cell>
          <cell r="O97" t="str">
            <v>JL. DESA PULAU KOPUNG - SEI KUANTAN</v>
          </cell>
          <cell r="P97">
            <v>2001</v>
          </cell>
          <cell r="S97" t="str">
            <v>12.04.06.05.01.00</v>
          </cell>
          <cell r="T97" t="str">
            <v>APBD</v>
          </cell>
          <cell r="U97">
            <v>540000000</v>
          </cell>
          <cell r="V97" t="str">
            <v>B</v>
          </cell>
        </row>
        <row r="98">
          <cell r="E98" t="str">
            <v>19.1</v>
          </cell>
          <cell r="F98" t="str">
            <v>4.13.01</v>
          </cell>
          <cell r="H98" t="str">
            <v>JALAN KABUPATEN LOKAL</v>
          </cell>
          <cell r="I98" t="str">
            <v>04.13.01.03.06</v>
          </cell>
          <cell r="K98" t="str">
            <v>BATU KERIKIL</v>
          </cell>
          <cell r="L98" t="str">
            <v>6000</v>
          </cell>
          <cell r="M98">
            <v>20</v>
          </cell>
          <cell r="N98">
            <v>120000</v>
          </cell>
          <cell r="O98" t="str">
            <v>KEBUN NENAS - PERKANTORAN PEMDA</v>
          </cell>
          <cell r="P98">
            <v>2001</v>
          </cell>
          <cell r="S98" t="str">
            <v>12.04.06.05.01.00</v>
          </cell>
          <cell r="T98" t="str">
            <v>APBD</v>
          </cell>
          <cell r="U98">
            <v>1620000000</v>
          </cell>
          <cell r="V98" t="str">
            <v>B</v>
          </cell>
        </row>
        <row r="99">
          <cell r="E99" t="str">
            <v>20.1</v>
          </cell>
          <cell r="F99" t="str">
            <v>4.13.01</v>
          </cell>
          <cell r="H99" t="str">
            <v>JALAN KABUPATEN LOKAL</v>
          </cell>
          <cell r="I99" t="str">
            <v>04.13.01.03.06</v>
          </cell>
          <cell r="K99" t="str">
            <v>BATU KERIKIL</v>
          </cell>
          <cell r="L99">
            <v>2000</v>
          </cell>
          <cell r="M99">
            <v>8</v>
          </cell>
          <cell r="N99">
            <v>16000</v>
          </cell>
          <cell r="O99" t="str">
            <v>DESA KOTO TUO - SEI KUANTAN</v>
          </cell>
          <cell r="P99">
            <v>2001</v>
          </cell>
          <cell r="S99" t="str">
            <v>12.04.06.05.01.00</v>
          </cell>
          <cell r="T99" t="str">
            <v>APBD</v>
          </cell>
          <cell r="U99">
            <v>540000000</v>
          </cell>
          <cell r="V99" t="str">
            <v>B</v>
          </cell>
        </row>
        <row r="100">
          <cell r="E100" t="str">
            <v>15.1</v>
          </cell>
          <cell r="F100" t="str">
            <v>4.13.01</v>
          </cell>
          <cell r="H100" t="str">
            <v>JALAN KABUPATEN LOKAL</v>
          </cell>
          <cell r="I100" t="str">
            <v>04.13.01.03.06</v>
          </cell>
          <cell r="K100" t="str">
            <v>BATU KERIKIL</v>
          </cell>
          <cell r="L100">
            <v>2500</v>
          </cell>
          <cell r="M100">
            <v>7</v>
          </cell>
          <cell r="N100">
            <v>17500</v>
          </cell>
          <cell r="O100" t="str">
            <v>SIMP. CABAI - MUNSALO</v>
          </cell>
          <cell r="P100">
            <v>2001</v>
          </cell>
          <cell r="S100" t="str">
            <v>12.04.06.05.01.00</v>
          </cell>
          <cell r="T100" t="str">
            <v>APBD</v>
          </cell>
          <cell r="U100">
            <v>900000000</v>
          </cell>
          <cell r="V100" t="str">
            <v>KB</v>
          </cell>
        </row>
        <row r="101">
          <cell r="E101" t="str">
            <v>16.1</v>
          </cell>
          <cell r="F101" t="str">
            <v>4.13.01</v>
          </cell>
          <cell r="H101" t="str">
            <v>JALAN KABUPATEN LOKAL</v>
          </cell>
          <cell r="I101" t="str">
            <v>04.13.01.03.06</v>
          </cell>
          <cell r="K101" t="str">
            <v>TANAH</v>
          </cell>
          <cell r="L101" t="str">
            <v>1300</v>
          </cell>
          <cell r="M101">
            <v>7</v>
          </cell>
          <cell r="N101">
            <v>9100</v>
          </cell>
          <cell r="O101" t="str">
            <v>JL. DESA PL. BARU - SEI KUANTAN</v>
          </cell>
          <cell r="P101">
            <v>2001</v>
          </cell>
          <cell r="S101" t="str">
            <v>12.04.06.05.01.00</v>
          </cell>
          <cell r="T101" t="str">
            <v>APBD</v>
          </cell>
          <cell r="U101">
            <v>175500000</v>
          </cell>
          <cell r="V101" t="str">
            <v>B</v>
          </cell>
        </row>
        <row r="102">
          <cell r="E102" t="str">
            <v>17.1</v>
          </cell>
          <cell r="F102" t="str">
            <v>4.13.01</v>
          </cell>
          <cell r="H102" t="str">
            <v>JALAN KABUPATEN LOKAL</v>
          </cell>
          <cell r="I102" t="str">
            <v>04.13.01.03.06</v>
          </cell>
          <cell r="K102" t="str">
            <v>BATU KERIKIL</v>
          </cell>
          <cell r="L102" t="str">
            <v>2500</v>
          </cell>
          <cell r="M102">
            <v>20</v>
          </cell>
          <cell r="N102">
            <v>50000</v>
          </cell>
          <cell r="O102" t="str">
            <v>SINAMBEK - STADION OLAH RAGA</v>
          </cell>
          <cell r="P102">
            <v>2001</v>
          </cell>
          <cell r="S102" t="str">
            <v>12.04.06.05.01.00</v>
          </cell>
          <cell r="T102" t="str">
            <v>APBD</v>
          </cell>
          <cell r="U102">
            <v>675000000</v>
          </cell>
          <cell r="V102" t="str">
            <v>B</v>
          </cell>
        </row>
        <row r="103">
          <cell r="E103" t="str">
            <v>9.1</v>
          </cell>
          <cell r="F103" t="str">
            <v>4.13.01</v>
          </cell>
          <cell r="H103" t="str">
            <v>JALAN KABUPATEN LOKAL</v>
          </cell>
          <cell r="I103" t="str">
            <v>04.13.01.03.06</v>
          </cell>
          <cell r="K103" t="str">
            <v>ASPAL HOTMIX</v>
          </cell>
          <cell r="L103">
            <v>4000</v>
          </cell>
          <cell r="M103">
            <v>7</v>
          </cell>
          <cell r="N103">
            <v>28000</v>
          </cell>
          <cell r="O103" t="str">
            <v>CEBERLIN - PINTU GOBANG</v>
          </cell>
          <cell r="P103">
            <v>2001</v>
          </cell>
          <cell r="S103" t="str">
            <v>12.04.06.05.01.00</v>
          </cell>
          <cell r="T103" t="str">
            <v>APBD</v>
          </cell>
          <cell r="U103">
            <v>3360000000</v>
          </cell>
          <cell r="V103" t="str">
            <v>KB</v>
          </cell>
        </row>
        <row r="104">
          <cell r="E104" t="str">
            <v>10.1</v>
          </cell>
          <cell r="F104" t="str">
            <v>4.13.01</v>
          </cell>
          <cell r="H104" t="str">
            <v>JALAN KABUPATEN LOKAL</v>
          </cell>
          <cell r="I104" t="str">
            <v>04.13.01.03.06</v>
          </cell>
          <cell r="K104" t="str">
            <v>TANAH</v>
          </cell>
          <cell r="L104">
            <v>12000</v>
          </cell>
          <cell r="M104">
            <v>7</v>
          </cell>
          <cell r="N104">
            <v>84000</v>
          </cell>
          <cell r="O104" t="str">
            <v>SEB. TELUK KUANTAN - DUTA PALMA</v>
          </cell>
          <cell r="P104">
            <v>2001</v>
          </cell>
          <cell r="S104" t="str">
            <v>12.04.06.05.01.00</v>
          </cell>
          <cell r="T104" t="str">
            <v>APBD</v>
          </cell>
          <cell r="U104">
            <v>2700000000</v>
          </cell>
          <cell r="V104" t="str">
            <v>B</v>
          </cell>
        </row>
        <row r="105">
          <cell r="E105" t="str">
            <v>13.1</v>
          </cell>
          <cell r="F105" t="str">
            <v>4.13.01</v>
          </cell>
          <cell r="H105" t="str">
            <v>JALAN KABUPATEN LOKAL</v>
          </cell>
          <cell r="I105" t="str">
            <v>04.13.01.03.06</v>
          </cell>
          <cell r="K105" t="str">
            <v>BATU PECAH / MACADAM</v>
          </cell>
          <cell r="L105">
            <v>600</v>
          </cell>
          <cell r="M105">
            <v>7</v>
          </cell>
          <cell r="N105">
            <v>4200</v>
          </cell>
          <cell r="O105" t="str">
            <v>SIMP. BERINGIN - BERINGIN</v>
          </cell>
          <cell r="P105">
            <v>2001</v>
          </cell>
          <cell r="S105" t="str">
            <v>12.04.06.05.01.00</v>
          </cell>
          <cell r="T105" t="str">
            <v>APBD</v>
          </cell>
          <cell r="U105">
            <v>288000000</v>
          </cell>
          <cell r="V105" t="str">
            <v>B</v>
          </cell>
        </row>
        <row r="106">
          <cell r="E106" t="str">
            <v>6.1</v>
          </cell>
          <cell r="F106" t="str">
            <v>4.13.01</v>
          </cell>
          <cell r="H106" t="str">
            <v>JALAN KOTO SENTAJO-RIMBO GAJAH MATI</v>
          </cell>
          <cell r="I106" t="str">
            <v>04.13.01.03.06</v>
          </cell>
          <cell r="K106" t="str">
            <v>BATU PECAH / MACADAM</v>
          </cell>
          <cell r="L106">
            <v>3000</v>
          </cell>
          <cell r="M106">
            <v>7</v>
          </cell>
          <cell r="N106">
            <v>21000</v>
          </cell>
          <cell r="O106" t="str">
            <v>KOTO SENTAJO - RIMBO GAJAH MATI</v>
          </cell>
          <cell r="P106">
            <v>2001</v>
          </cell>
          <cell r="S106" t="str">
            <v>12.04.06.05.01.00</v>
          </cell>
          <cell r="T106" t="str">
            <v>APBD</v>
          </cell>
          <cell r="U106">
            <v>3273925686</v>
          </cell>
          <cell r="V106" t="str">
            <v>B</v>
          </cell>
        </row>
        <row r="107">
          <cell r="E107" t="str">
            <v>7.1</v>
          </cell>
          <cell r="F107" t="str">
            <v>4.13.01</v>
          </cell>
          <cell r="H107" t="str">
            <v>JALAN KABUPATEN LOKAL</v>
          </cell>
          <cell r="I107" t="str">
            <v>04.13.01.03.06</v>
          </cell>
          <cell r="K107" t="str">
            <v>BATU KERIKIL</v>
          </cell>
          <cell r="L107">
            <v>5500</v>
          </cell>
          <cell r="M107">
            <v>7</v>
          </cell>
          <cell r="N107">
            <v>38500</v>
          </cell>
          <cell r="O107" t="str">
            <v>KP. BARU SENTAJO - TEBING TINGGI</v>
          </cell>
          <cell r="P107">
            <v>2001</v>
          </cell>
          <cell r="S107" t="str">
            <v>12.04.06.05.01.00</v>
          </cell>
          <cell r="T107" t="str">
            <v>APBD</v>
          </cell>
          <cell r="U107">
            <v>2475000000</v>
          </cell>
          <cell r="V107" t="str">
            <v>B</v>
          </cell>
        </row>
        <row r="108">
          <cell r="E108" t="str">
            <v>8.1</v>
          </cell>
          <cell r="F108" t="str">
            <v>4.13.01</v>
          </cell>
          <cell r="H108" t="str">
            <v>JALAN KABUPATEN LOKAL</v>
          </cell>
          <cell r="I108" t="str">
            <v>04.13.01.03.06</v>
          </cell>
          <cell r="K108" t="str">
            <v>TANAH</v>
          </cell>
          <cell r="L108">
            <v>2000</v>
          </cell>
          <cell r="M108">
            <v>7</v>
          </cell>
          <cell r="N108">
            <v>14000</v>
          </cell>
          <cell r="O108" t="str">
            <v>KP. BARU SENTAJO - BENAI</v>
          </cell>
          <cell r="P108">
            <v>2001</v>
          </cell>
          <cell r="S108" t="str">
            <v>12.04.06.05.01.00</v>
          </cell>
          <cell r="T108" t="str">
            <v>APBD</v>
          </cell>
          <cell r="U108">
            <v>450000000</v>
          </cell>
          <cell r="V108" t="str">
            <v>B</v>
          </cell>
        </row>
        <row r="109">
          <cell r="E109" t="str">
            <v>4.1</v>
          </cell>
          <cell r="F109" t="str">
            <v>4.13.01</v>
          </cell>
          <cell r="H109" t="str">
            <v>JALAN KABUPATEN LOKAL</v>
          </cell>
          <cell r="I109" t="str">
            <v>04.13.01.03.06</v>
          </cell>
          <cell r="K109" t="str">
            <v>ASPAL HOTMIX</v>
          </cell>
          <cell r="L109">
            <v>34000</v>
          </cell>
          <cell r="N109">
            <v>289500</v>
          </cell>
          <cell r="O109" t="str">
            <v>SENTAJO - MUARA LANGSAT</v>
          </cell>
          <cell r="P109">
            <v>2001</v>
          </cell>
          <cell r="S109" t="str">
            <v>12.04.06.05.01.00</v>
          </cell>
          <cell r="T109" t="str">
            <v>APBD</v>
          </cell>
          <cell r="U109">
            <v>46812964265.480003</v>
          </cell>
          <cell r="V109" t="str">
            <v>KB</v>
          </cell>
        </row>
        <row r="110">
          <cell r="E110" t="str">
            <v>5.1</v>
          </cell>
          <cell r="F110" t="str">
            <v>4.13.01</v>
          </cell>
          <cell r="H110" t="str">
            <v>JALAN KABUPATEN LOKAL</v>
          </cell>
          <cell r="I110" t="str">
            <v>04.13.01.03.06</v>
          </cell>
          <cell r="K110" t="str">
            <v>BATU KERIKIL</v>
          </cell>
          <cell r="L110">
            <v>15500</v>
          </cell>
          <cell r="M110">
            <v>8</v>
          </cell>
          <cell r="N110">
            <v>124000</v>
          </cell>
          <cell r="O110" t="str">
            <v>SIMP. JAKE - TRANS SKP II PETAI</v>
          </cell>
          <cell r="P110">
            <v>2001</v>
          </cell>
          <cell r="S110" t="str">
            <v>12.04.06.05.01.00</v>
          </cell>
          <cell r="T110" t="str">
            <v>APBD</v>
          </cell>
          <cell r="U110">
            <v>6975000000</v>
          </cell>
          <cell r="V110" t="str">
            <v>B</v>
          </cell>
        </row>
        <row r="111">
          <cell r="E111" t="str">
            <v>2.1</v>
          </cell>
          <cell r="F111" t="str">
            <v>4.13.01</v>
          </cell>
          <cell r="H111" t="str">
            <v>JALAN JAKE-GERINGGING BARU</v>
          </cell>
          <cell r="I111" t="str">
            <v>04.13.01.03.06</v>
          </cell>
          <cell r="K111" t="str">
            <v>BATU KERIKIL</v>
          </cell>
          <cell r="L111">
            <v>13300</v>
          </cell>
          <cell r="M111">
            <v>8</v>
          </cell>
          <cell r="N111">
            <v>106400</v>
          </cell>
          <cell r="O111" t="str">
            <v>JAKE - GERINGGING BARU</v>
          </cell>
          <cell r="P111">
            <v>2001</v>
          </cell>
          <cell r="S111" t="str">
            <v>12.04.06.05.01.00</v>
          </cell>
          <cell r="T111" t="str">
            <v>APBD</v>
          </cell>
          <cell r="U111">
            <v>20175343360</v>
          </cell>
          <cell r="V111" t="str">
            <v>B</v>
          </cell>
        </row>
        <row r="112">
          <cell r="E112" t="str">
            <v>.2</v>
          </cell>
          <cell r="F112" t="str">
            <v>4.13.02</v>
          </cell>
          <cell r="H112" t="str">
            <v>PEMBANGUNAN JEMBATAN SEI. JAKE TAHAP II (BALOK T) RUAS JALAN JAKE GERINGGING BARU (LANJUTAN)</v>
          </cell>
          <cell r="I112" t="str">
            <v>04.13.02.03.08</v>
          </cell>
          <cell r="K112" t="str">
            <v>Beton</v>
          </cell>
          <cell r="O112" t="str">
            <v>JAKE - GERINGGING BARU</v>
          </cell>
          <cell r="P112">
            <v>2012</v>
          </cell>
          <cell r="T112" t="str">
            <v>APBD</v>
          </cell>
          <cell r="U112">
            <v>1145248023.880646</v>
          </cell>
          <cell r="V112" t="str">
            <v>B</v>
          </cell>
        </row>
        <row r="113">
          <cell r="E113" t="str">
            <v>2.2</v>
          </cell>
          <cell r="F113" t="str">
            <v>4.13.01</v>
          </cell>
          <cell r="H113" t="str">
            <v>PENINGKATAN JALAN JAKE - GERINGGING BARU</v>
          </cell>
          <cell r="I113" t="str">
            <v>04.13.01.03.06</v>
          </cell>
          <cell r="O113" t="str">
            <v>JAKE - GERINGGING BARU</v>
          </cell>
          <cell r="P113">
            <v>2015</v>
          </cell>
          <cell r="T113" t="str">
            <v>APBD</v>
          </cell>
          <cell r="U113">
            <v>2125785396</v>
          </cell>
        </row>
        <row r="114">
          <cell r="E114" t="str">
            <v>2.3</v>
          </cell>
          <cell r="F114" t="str">
            <v>4.13.01</v>
          </cell>
          <cell r="H114" t="str">
            <v>PENINGKATAN JALAN JAKE - GERINGGING BARU (ASPAL) (DAK)</v>
          </cell>
          <cell r="I114" t="str">
            <v>04.13.01.03.06</v>
          </cell>
          <cell r="O114" t="str">
            <v>JAKE - GERINGGING BARU</v>
          </cell>
          <cell r="P114">
            <v>2016</v>
          </cell>
          <cell r="T114" t="str">
            <v>APBD</v>
          </cell>
          <cell r="U114">
            <v>5335623040.4074984</v>
          </cell>
        </row>
        <row r="115">
          <cell r="E115" t="str">
            <v>2.4</v>
          </cell>
          <cell r="H115" t="str">
            <v>PENINGKATAN JALAN JAKE - GERINGGING BARU (ASPAL)</v>
          </cell>
          <cell r="I115" t="str">
            <v>04.13.01.03.06</v>
          </cell>
          <cell r="O115" t="str">
            <v>JAKE - GERINGGING BARU</v>
          </cell>
          <cell r="P115">
            <v>2017</v>
          </cell>
          <cell r="T115" t="str">
            <v>APBD</v>
          </cell>
          <cell r="U115">
            <v>2048298000</v>
          </cell>
        </row>
        <row r="116">
          <cell r="E116" t="str">
            <v>2.5</v>
          </cell>
          <cell r="H116" t="str">
            <v>PENINGKATAN JALAN JAKE - GERINGGING BARU (ASPAL) (DAK)</v>
          </cell>
          <cell r="I116" t="str">
            <v>04.13.01.03.06</v>
          </cell>
          <cell r="O116" t="str">
            <v>JAKE - GERINGGING BARU</v>
          </cell>
          <cell r="P116">
            <v>2018</v>
          </cell>
          <cell r="T116" t="str">
            <v>APBD</v>
          </cell>
          <cell r="U116">
            <v>8049268344</v>
          </cell>
        </row>
        <row r="117">
          <cell r="E117" t="str">
            <v>2.6</v>
          </cell>
          <cell r="H117" t="str">
            <v>PEMELIHARAAN JALAN JAKE - GERINGGING BARU</v>
          </cell>
          <cell r="I117" t="str">
            <v>04.13.01.03.06</v>
          </cell>
          <cell r="O117" t="str">
            <v>JAKE - GERINGGING BARU</v>
          </cell>
          <cell r="P117">
            <v>2018</v>
          </cell>
          <cell r="T117" t="str">
            <v>APBD</v>
          </cell>
          <cell r="U117">
            <v>186340500</v>
          </cell>
        </row>
        <row r="118">
          <cell r="E118" t="str">
            <v>3.1</v>
          </cell>
          <cell r="F118" t="str">
            <v>4.13.01</v>
          </cell>
          <cell r="H118" t="str">
            <v>JALAN JAKE-KOTO KOMBU-LB. AMBACANG (ASPAL)</v>
          </cell>
          <cell r="I118" t="str">
            <v>04.13.01.03.06</v>
          </cell>
          <cell r="K118" t="str">
            <v>ASPAL HOTMIX</v>
          </cell>
          <cell r="L118" t="str">
            <v>20000</v>
          </cell>
          <cell r="O118" t="str">
            <v>JAKE - KOTO KUMBU-LB. AMBACANG (ASPAL)</v>
          </cell>
          <cell r="P118">
            <v>2001</v>
          </cell>
          <cell r="S118" t="str">
            <v>12.04.06.05.01.00</v>
          </cell>
          <cell r="T118" t="str">
            <v>APBD</v>
          </cell>
          <cell r="U118">
            <v>13778074379</v>
          </cell>
          <cell r="V118" t="str">
            <v>B</v>
          </cell>
        </row>
        <row r="119">
          <cell r="E119" t="str">
            <v>3.2</v>
          </cell>
          <cell r="F119" t="str">
            <v>4.13.02</v>
          </cell>
          <cell r="H119" t="str">
            <v>PEMBUATAN 3 UNIT BOX CULVERT UK. 2 X 2 M (TUNGGAL), 1 UNIT BOX CULVERT UK. 2,5 X 2,5 M (TUNGGAL)</v>
          </cell>
          <cell r="I119" t="str">
            <v>04.13.02.03.01</v>
          </cell>
          <cell r="K119" t="str">
            <v>Beton</v>
          </cell>
          <cell r="L119">
            <v>2</v>
          </cell>
          <cell r="M119">
            <v>2</v>
          </cell>
          <cell r="N119">
            <v>4</v>
          </cell>
          <cell r="O119" t="str">
            <v>JAKE - KOTO KOMBU</v>
          </cell>
          <cell r="P119">
            <v>2007</v>
          </cell>
          <cell r="T119" t="str">
            <v>APBD</v>
          </cell>
          <cell r="U119">
            <v>667654574.73438203</v>
          </cell>
          <cell r="V119" t="str">
            <v>B</v>
          </cell>
        </row>
        <row r="120">
          <cell r="E120" t="str">
            <v>3.3</v>
          </cell>
          <cell r="F120" t="str">
            <v>4.13.02</v>
          </cell>
          <cell r="H120" t="str">
            <v>PEMBUATAN 1 UNIT BOX CULVERT 3,0 X 4,0 (DOUBLE) SEI.INUMAN RUAS JALAN JAKE - KOTO KOMBU</v>
          </cell>
          <cell r="I120" t="str">
            <v>04.13.01.03.06</v>
          </cell>
          <cell r="K120" t="str">
            <v>Beton</v>
          </cell>
          <cell r="L120">
            <v>3</v>
          </cell>
          <cell r="M120">
            <v>4</v>
          </cell>
          <cell r="N120">
            <v>12</v>
          </cell>
          <cell r="O120" t="str">
            <v>JAKE - KOTO KOMBU</v>
          </cell>
          <cell r="P120">
            <v>2007</v>
          </cell>
          <cell r="T120" t="str">
            <v>APBD</v>
          </cell>
          <cell r="U120">
            <v>705972610.72970796</v>
          </cell>
          <cell r="V120" t="str">
            <v>B</v>
          </cell>
        </row>
        <row r="121">
          <cell r="E121" t="str">
            <v>3.4</v>
          </cell>
          <cell r="F121" t="str">
            <v>4.13.01</v>
          </cell>
          <cell r="H121" t="str">
            <v>PENINGKATAN JALAN JAKE - LB. AMBACANG (ASPAL 1,00 KM)</v>
          </cell>
          <cell r="I121" t="str">
            <v>04.13.01.03.06</v>
          </cell>
          <cell r="K121" t="str">
            <v>Aspal</v>
          </cell>
          <cell r="N121">
            <v>1000</v>
          </cell>
          <cell r="O121" t="str">
            <v>JAKE - LB. AMBACANG</v>
          </cell>
          <cell r="P121">
            <v>2011</v>
          </cell>
          <cell r="T121" t="str">
            <v>APBD</v>
          </cell>
          <cell r="U121">
            <v>1722640846.3199999</v>
          </cell>
          <cell r="V121" t="str">
            <v>B</v>
          </cell>
        </row>
        <row r="122">
          <cell r="E122" t="str">
            <v>3.5</v>
          </cell>
          <cell r="F122" t="str">
            <v>4.13.01</v>
          </cell>
          <cell r="H122" t="str">
            <v>PENINGKATAN JALAN JAKE-KOTO KOMBU, LBK.AMBACANG-LBK. JAMBI (ASPAL 1,79 KM) (NO.03; PANJANG RUAS 32 KM)</v>
          </cell>
          <cell r="I122" t="str">
            <v>04.13.01.03.06</v>
          </cell>
          <cell r="K122" t="str">
            <v>Aspal</v>
          </cell>
          <cell r="O122" t="str">
            <v>JAKE-KOTO KOMBU, LBK.AMBACANG-LBK. JAMBI</v>
          </cell>
          <cell r="P122">
            <v>2012</v>
          </cell>
          <cell r="T122" t="str">
            <v>APBD</v>
          </cell>
          <cell r="U122">
            <v>3375384144</v>
          </cell>
          <cell r="V122" t="str">
            <v>B</v>
          </cell>
        </row>
        <row r="123">
          <cell r="E123" t="str">
            <v>3.6</v>
          </cell>
          <cell r="F123" t="str">
            <v>4.13.01</v>
          </cell>
          <cell r="H123" t="str">
            <v>PENINGKATAN JALAN JAKE - KOTO KOMBU</v>
          </cell>
          <cell r="I123" t="str">
            <v>04.13.01.03.06</v>
          </cell>
          <cell r="L123">
            <v>20000</v>
          </cell>
          <cell r="M123">
            <v>8</v>
          </cell>
          <cell r="N123">
            <v>157100</v>
          </cell>
          <cell r="O123" t="str">
            <v>JAKE - KOTO KUMBU</v>
          </cell>
          <cell r="P123">
            <v>2015</v>
          </cell>
          <cell r="T123" t="str">
            <v>APBD</v>
          </cell>
          <cell r="U123">
            <v>2482976673</v>
          </cell>
        </row>
        <row r="124">
          <cell r="E124" t="str">
            <v>3.7</v>
          </cell>
          <cell r="F124" t="str">
            <v>4.13.01</v>
          </cell>
          <cell r="H124" t="str">
            <v>PENINGKATAN JLN. JAKE - LB. AMBACANG</v>
          </cell>
          <cell r="I124" t="str">
            <v>04.13.01.03.06</v>
          </cell>
          <cell r="O124" t="str">
            <v>JAKE - LB. AMBACANG</v>
          </cell>
          <cell r="P124">
            <v>2015</v>
          </cell>
          <cell r="T124" t="str">
            <v>APBD</v>
          </cell>
          <cell r="U124">
            <v>6993176545.3037949</v>
          </cell>
        </row>
        <row r="125">
          <cell r="E125" t="str">
            <v>3.8</v>
          </cell>
          <cell r="F125" t="str">
            <v>4.13.02</v>
          </cell>
          <cell r="H125" t="str">
            <v>PEMBUATAN 1 UNIT BOX CULVERT 2X2X7 RUAS JL.JAKE-KOTO KOMBU</v>
          </cell>
          <cell r="I125" t="str">
            <v>04.13.01.03.06</v>
          </cell>
          <cell r="O125" t="str">
            <v>JAKE - KOTO KOMBU</v>
          </cell>
          <cell r="P125">
            <v>2015</v>
          </cell>
          <cell r="T125" t="str">
            <v>APBD</v>
          </cell>
          <cell r="U125">
            <v>190538964</v>
          </cell>
        </row>
        <row r="126">
          <cell r="E126" t="str">
            <v>3.9</v>
          </cell>
          <cell r="H126" t="str">
            <v>PENINGKATAN JALAN JAKE - KOTO KOMBU (ASPAL)  (DAK)</v>
          </cell>
          <cell r="I126" t="str">
            <v>04.13.01.03.06</v>
          </cell>
          <cell r="O126" t="str">
            <v>JAKE - KOTO KUMBU</v>
          </cell>
          <cell r="P126">
            <v>2017</v>
          </cell>
          <cell r="T126" t="str">
            <v>APBD</v>
          </cell>
          <cell r="U126">
            <v>12869362300</v>
          </cell>
        </row>
        <row r="127">
          <cell r="E127" t="str">
            <v>3.10</v>
          </cell>
          <cell r="H127" t="str">
            <v>PENGAWASAN JALAN JAKE - KOTO KOMBU (ASPAL)  (DAK)</v>
          </cell>
          <cell r="I127" t="str">
            <v>04.13.01.03.06</v>
          </cell>
          <cell r="O127" t="str">
            <v>JAKE - KOTO KUMBU</v>
          </cell>
          <cell r="P127">
            <v>2017</v>
          </cell>
          <cell r="T127" t="str">
            <v>APBD</v>
          </cell>
          <cell r="U127">
            <v>246620000</v>
          </cell>
        </row>
        <row r="128">
          <cell r="E128" t="str">
            <v>1.1</v>
          </cell>
          <cell r="F128" t="str">
            <v>4.13.01</v>
          </cell>
          <cell r="H128" t="str">
            <v>JALAN KABUPATEN LOKAL</v>
          </cell>
          <cell r="I128" t="str">
            <v>04.13.01.03.06</v>
          </cell>
          <cell r="K128" t="str">
            <v>BATU PECAH / MACADAM</v>
          </cell>
          <cell r="L128">
            <v>11700</v>
          </cell>
          <cell r="M128">
            <v>8</v>
          </cell>
          <cell r="N128">
            <v>93600</v>
          </cell>
          <cell r="O128" t="str">
            <v>SEBERANG TALUK - SEBERANG BENAI</v>
          </cell>
          <cell r="P128">
            <v>2001</v>
          </cell>
          <cell r="S128" t="str">
            <v>12.04.06.05.01.00</v>
          </cell>
          <cell r="T128" t="str">
            <v>APBD</v>
          </cell>
          <cell r="U128">
            <v>4420800000</v>
          </cell>
          <cell r="V128" t="str">
            <v>B</v>
          </cell>
        </row>
        <row r="129">
          <cell r="E129" t="str">
            <v>1.2</v>
          </cell>
          <cell r="F129" t="str">
            <v>4.13.01</v>
          </cell>
          <cell r="H129" t="str">
            <v>PEMELIHARAAN JALAN SEBERANG TALUK - SEBERANG BENAI ( NO. RUAS 001 ) (ASPAL OVERLAY) RUTIN 11,70 KM</v>
          </cell>
          <cell r="I129" t="str">
            <v>04.13.01.03.06</v>
          </cell>
          <cell r="O129" t="str">
            <v>SEBERANG TALUK - SEBERANG BENAI</v>
          </cell>
          <cell r="P129">
            <v>2007</v>
          </cell>
          <cell r="T129" t="str">
            <v>APBD</v>
          </cell>
          <cell r="U129">
            <v>1606819122.6242001</v>
          </cell>
          <cell r="V129" t="str">
            <v>B</v>
          </cell>
        </row>
        <row r="130">
          <cell r="E130" t="str">
            <v>1.3</v>
          </cell>
          <cell r="F130" t="str">
            <v>4.13.01</v>
          </cell>
          <cell r="H130" t="str">
            <v>PENINGKATAN JALAN SEBERANG TELUK KUANTAN - SEBERANG BENAI</v>
          </cell>
          <cell r="I130" t="str">
            <v>04.13.01.03.06</v>
          </cell>
          <cell r="O130" t="str">
            <v>SEBERANG TALUK - SEBERANG BENAI</v>
          </cell>
          <cell r="P130">
            <v>2015</v>
          </cell>
          <cell r="T130" t="str">
            <v>APBD</v>
          </cell>
          <cell r="U130">
            <v>3147563153</v>
          </cell>
        </row>
        <row r="131">
          <cell r="E131" t="str">
            <v>1.5</v>
          </cell>
          <cell r="H131" t="str">
            <v>PENINGKATAN JALAN SEBERANG TALUK - SEBERANG BENAI  (BANKEU)</v>
          </cell>
          <cell r="I131" t="str">
            <v>04.13.01.03.06</v>
          </cell>
          <cell r="O131" t="str">
            <v>SEBERANG TALUK - SEBERANG BENAI</v>
          </cell>
          <cell r="P131">
            <v>2017</v>
          </cell>
          <cell r="T131" t="str">
            <v>APBD</v>
          </cell>
          <cell r="U131">
            <v>2629412299</v>
          </cell>
        </row>
        <row r="132">
          <cell r="E132" t="str">
            <v>1.7</v>
          </cell>
          <cell r="H132" t="str">
            <v>PENINGKATAN JALAN SEBERANG TALUK - SEBERANG BENAI (ASPAL)</v>
          </cell>
          <cell r="I132" t="str">
            <v>04.13.01.03.06</v>
          </cell>
          <cell r="O132" t="str">
            <v>SEBERANG TALUK - SEBERANG BENAI</v>
          </cell>
          <cell r="P132">
            <v>2018</v>
          </cell>
          <cell r="T132" t="str">
            <v>APBD</v>
          </cell>
          <cell r="U132">
            <v>2395846651</v>
          </cell>
        </row>
        <row r="133">
          <cell r="F133" t="str">
            <v>4.13.01</v>
          </cell>
          <cell r="H133" t="str">
            <v>JALAN KABUPATEN LOKAL</v>
          </cell>
          <cell r="I133" t="str">
            <v>04.13.01.03.06</v>
          </cell>
          <cell r="K133" t="str">
            <v>ASPAL PENETRASI</v>
          </cell>
          <cell r="L133" t="str">
            <v>200</v>
          </cell>
          <cell r="O133" t="str">
            <v>JALAN IMAM BONJOL CERENTI</v>
          </cell>
          <cell r="P133">
            <v>2001</v>
          </cell>
          <cell r="S133" t="str">
            <v>12.04.06.05.01.00</v>
          </cell>
          <cell r="T133" t="str">
            <v>APBD</v>
          </cell>
          <cell r="U133">
            <v>175500000</v>
          </cell>
          <cell r="V133" t="str">
            <v>B</v>
          </cell>
        </row>
        <row r="134">
          <cell r="E134" t="str">
            <v>85.1</v>
          </cell>
          <cell r="F134" t="str">
            <v>4.13.01</v>
          </cell>
          <cell r="H134" t="str">
            <v>JALAN KABUPATEN LOKAL</v>
          </cell>
          <cell r="I134" t="str">
            <v>04.13.01.03.06</v>
          </cell>
          <cell r="K134" t="str">
            <v>TANAH</v>
          </cell>
          <cell r="L134">
            <v>60000</v>
          </cell>
          <cell r="M134">
            <v>8</v>
          </cell>
          <cell r="N134">
            <v>480000</v>
          </cell>
          <cell r="O134" t="str">
            <v>CENGAR - KOTO BENAI</v>
          </cell>
          <cell r="P134">
            <v>2001</v>
          </cell>
          <cell r="S134" t="str">
            <v>12.04.06.05.01.00</v>
          </cell>
          <cell r="T134" t="str">
            <v>APBD</v>
          </cell>
          <cell r="U134">
            <v>3360000000</v>
          </cell>
          <cell r="V134" t="str">
            <v>B</v>
          </cell>
        </row>
        <row r="135">
          <cell r="E135" t="str">
            <v>86.1</v>
          </cell>
          <cell r="F135" t="str">
            <v>4.13.01</v>
          </cell>
          <cell r="H135" t="str">
            <v>JALAN KABUPATEN LOKAL</v>
          </cell>
          <cell r="I135" t="str">
            <v>04.13.01.03.06</v>
          </cell>
          <cell r="K135" t="str">
            <v>BATU PECAH / MACADAM</v>
          </cell>
          <cell r="L135">
            <v>5000</v>
          </cell>
          <cell r="M135">
            <v>7</v>
          </cell>
          <cell r="N135">
            <v>35000</v>
          </cell>
          <cell r="O135" t="str">
            <v>PANTAI - AIR BULUH</v>
          </cell>
          <cell r="P135">
            <v>2001</v>
          </cell>
          <cell r="S135" t="str">
            <v>12.04.06.05.01.00</v>
          </cell>
          <cell r="T135" t="str">
            <v>APBD</v>
          </cell>
          <cell r="U135">
            <v>2080000000</v>
          </cell>
          <cell r="V135" t="str">
            <v>B</v>
          </cell>
        </row>
        <row r="136">
          <cell r="E136" t="str">
            <v>299.1</v>
          </cell>
          <cell r="F136" t="str">
            <v>4.13.01</v>
          </cell>
          <cell r="H136" t="str">
            <v>JALAN KABUPATEN LOKAL</v>
          </cell>
          <cell r="I136" t="str">
            <v>04.13.01.03.06</v>
          </cell>
          <cell r="K136" t="str">
            <v>BATU PECAH / MACADAM</v>
          </cell>
          <cell r="L136" t="str">
            <v>1300</v>
          </cell>
          <cell r="M136">
            <v>7</v>
          </cell>
          <cell r="N136">
            <v>9100</v>
          </cell>
          <cell r="O136" t="str">
            <v>BANJAR NAN TIGO - PASAR INUMAN</v>
          </cell>
          <cell r="P136">
            <v>2001</v>
          </cell>
          <cell r="S136" t="str">
            <v>12.04.06.05.01.00</v>
          </cell>
          <cell r="T136" t="str">
            <v>APBD</v>
          </cell>
          <cell r="U136">
            <v>980850000</v>
          </cell>
          <cell r="V136" t="str">
            <v>B</v>
          </cell>
        </row>
        <row r="137">
          <cell r="E137" t="str">
            <v>301.1</v>
          </cell>
          <cell r="F137" t="str">
            <v>4.13.01</v>
          </cell>
          <cell r="H137" t="str">
            <v>JALAN KABUPATEN LOKAL</v>
          </cell>
          <cell r="I137" t="str">
            <v>04.13.01.03.06</v>
          </cell>
          <cell r="K137" t="str">
            <v>TANAH</v>
          </cell>
          <cell r="L137" t="str">
            <v>3000</v>
          </cell>
          <cell r="O137" t="str">
            <v>INUMAN - BEDENG SUKURAN</v>
          </cell>
          <cell r="P137">
            <v>2001</v>
          </cell>
          <cell r="S137" t="str">
            <v>12.04.06.05.01.00</v>
          </cell>
          <cell r="T137" t="str">
            <v>APBD</v>
          </cell>
          <cell r="U137">
            <v>506250000</v>
          </cell>
          <cell r="V137" t="str">
            <v>KB</v>
          </cell>
        </row>
        <row r="138">
          <cell r="E138" t="str">
            <v>296.1</v>
          </cell>
          <cell r="F138" t="str">
            <v>4.13.01</v>
          </cell>
          <cell r="H138" t="str">
            <v>JALAN KABUPATEN LOKAL</v>
          </cell>
          <cell r="I138" t="str">
            <v>04.13.01.03.06</v>
          </cell>
          <cell r="K138" t="str">
            <v>BATU PECAH / MACADAM</v>
          </cell>
          <cell r="L138">
            <v>3300</v>
          </cell>
          <cell r="O138" t="str">
            <v>INUMAN - PL. BUSUK</v>
          </cell>
          <cell r="P138">
            <v>2001</v>
          </cell>
          <cell r="S138" t="str">
            <v>12.04.06.05.01.00</v>
          </cell>
          <cell r="T138" t="str">
            <v>APBD</v>
          </cell>
          <cell r="U138">
            <v>1108800000</v>
          </cell>
          <cell r="V138" t="str">
            <v>B</v>
          </cell>
        </row>
        <row r="139">
          <cell r="E139" t="str">
            <v>308.1</v>
          </cell>
          <cell r="F139" t="str">
            <v>4.13.01</v>
          </cell>
          <cell r="H139" t="str">
            <v>JALAN KABUPATEN LOKAL</v>
          </cell>
          <cell r="I139" t="str">
            <v>04.13.01.03.06</v>
          </cell>
          <cell r="K139" t="str">
            <v>BATU PECAH / MACADAM</v>
          </cell>
          <cell r="L139" t="str">
            <v>3400</v>
          </cell>
          <cell r="M139">
            <v>7</v>
          </cell>
          <cell r="N139">
            <v>23800</v>
          </cell>
          <cell r="O139" t="str">
            <v>DESA PULAU SIPAN - PULAU PANJANG</v>
          </cell>
          <cell r="P139">
            <v>2001</v>
          </cell>
          <cell r="S139" t="str">
            <v>12.04.06.05.01.00</v>
          </cell>
          <cell r="T139" t="str">
            <v>APBD</v>
          </cell>
          <cell r="U139">
            <v>1142400000</v>
          </cell>
          <cell r="V139" t="str">
            <v>B</v>
          </cell>
        </row>
        <row r="140">
          <cell r="E140" t="str">
            <v>307.1</v>
          </cell>
          <cell r="F140" t="str">
            <v>4.13.01</v>
          </cell>
          <cell r="H140" t="str">
            <v>JALAN KABUPATEN LOKAL</v>
          </cell>
          <cell r="I140" t="str">
            <v>04.13.01.03.06</v>
          </cell>
          <cell r="K140" t="str">
            <v>TANAH</v>
          </cell>
          <cell r="L140" t="str">
            <v>2400</v>
          </cell>
          <cell r="M140">
            <v>7</v>
          </cell>
          <cell r="N140">
            <v>16800</v>
          </cell>
          <cell r="O140" t="str">
            <v>DESA PULAU PANJANG - PULAU PANJANG HILIR</v>
          </cell>
          <cell r="P140">
            <v>2001</v>
          </cell>
          <cell r="S140" t="str">
            <v>12.04.06.05.01.00</v>
          </cell>
          <cell r="T140" t="str">
            <v>APBD</v>
          </cell>
          <cell r="U140">
            <v>913733028</v>
          </cell>
          <cell r="V140" t="str">
            <v>B</v>
          </cell>
        </row>
        <row r="141">
          <cell r="E141" t="str">
            <v>307.2</v>
          </cell>
          <cell r="F141" t="str">
            <v>4.13.01</v>
          </cell>
          <cell r="H141" t="str">
            <v>PEMBANGUNAN JALAN DESA PULAU PANJANG CERENTI</v>
          </cell>
          <cell r="I141" t="str">
            <v>04.13.01.03.06</v>
          </cell>
          <cell r="O141" t="str">
            <v>DESA PULAU PANJANG CERENTI</v>
          </cell>
          <cell r="P141">
            <v>2015</v>
          </cell>
          <cell r="T141" t="str">
            <v>APBD</v>
          </cell>
          <cell r="U141">
            <v>191639680</v>
          </cell>
        </row>
        <row r="142">
          <cell r="E142" t="str">
            <v>161.1</v>
          </cell>
          <cell r="F142" t="str">
            <v>4.13.01</v>
          </cell>
          <cell r="H142" t="str">
            <v>JALAN BENAI - KOTO RAJO - PULAU JAMBU (DESA PL. PANJANG HILIR)</v>
          </cell>
          <cell r="I142" t="str">
            <v>04.13.01.03.06</v>
          </cell>
          <cell r="K142" t="str">
            <v>ASPAL HOTMIX</v>
          </cell>
          <cell r="L142">
            <v>2300</v>
          </cell>
          <cell r="O142" t="str">
            <v>BENAI - KOTO RAJO - PULAU JAMBU</v>
          </cell>
          <cell r="P142">
            <v>2001</v>
          </cell>
          <cell r="S142" t="str">
            <v>12.04.06.05.01.00</v>
          </cell>
          <cell r="T142" t="str">
            <v>APBD</v>
          </cell>
          <cell r="U142">
            <v>15371093732.342295</v>
          </cell>
          <cell r="V142" t="str">
            <v>B</v>
          </cell>
        </row>
        <row r="143">
          <cell r="E143" t="str">
            <v>161.2</v>
          </cell>
          <cell r="F143" t="str">
            <v>4.13.01</v>
          </cell>
          <cell r="H143" t="str">
            <v>PENINGKATAN JALAN BENAI - KOTO KAJO - PL. JAMBU</v>
          </cell>
          <cell r="I143" t="str">
            <v>04.13.01.03.06</v>
          </cell>
          <cell r="O143" t="str">
            <v>BENAI - KOTO RAJO - PULAU JAMBU</v>
          </cell>
          <cell r="P143">
            <v>2015</v>
          </cell>
          <cell r="T143" t="str">
            <v>APBD</v>
          </cell>
          <cell r="U143">
            <v>2122086666</v>
          </cell>
        </row>
        <row r="144">
          <cell r="E144" t="str">
            <v>161.3</v>
          </cell>
          <cell r="F144" t="str">
            <v>4.13.01</v>
          </cell>
          <cell r="H144" t="str">
            <v>PENINGKATAN JLN BENAI - KOTO RAJO - PL. JAMBU</v>
          </cell>
          <cell r="I144" t="str">
            <v>04.13.01.03.06</v>
          </cell>
          <cell r="O144" t="str">
            <v>BENAI - KOTO RAJO - PULAU JAMBU</v>
          </cell>
          <cell r="P144">
            <v>2015</v>
          </cell>
          <cell r="T144" t="str">
            <v>APBD</v>
          </cell>
          <cell r="U144">
            <v>6147420832.6300564</v>
          </cell>
        </row>
        <row r="145">
          <cell r="E145" t="str">
            <v>161.4</v>
          </cell>
          <cell r="F145" t="str">
            <v>4.13.01</v>
          </cell>
          <cell r="H145" t="str">
            <v>PENINGKATAN JALAN BENAI - KOTO RAJO - PL. JAMBU (ASPAL) (1,7 KM)</v>
          </cell>
          <cell r="I145" t="str">
            <v>04.13.01.03.06</v>
          </cell>
          <cell r="O145" t="str">
            <v>BENAI - KOTO RAJO - PULAU JAMBU</v>
          </cell>
          <cell r="P145">
            <v>2016</v>
          </cell>
          <cell r="T145" t="str">
            <v>APBD</v>
          </cell>
          <cell r="U145">
            <v>4070073728.3230543</v>
          </cell>
        </row>
        <row r="146">
          <cell r="E146" t="str">
            <v>180.1</v>
          </cell>
          <cell r="F146" t="str">
            <v>4.13.01</v>
          </cell>
          <cell r="H146" t="str">
            <v>JALAN KABUPATEN LOKAL</v>
          </cell>
          <cell r="I146" t="str">
            <v>04.13.01.03.06</v>
          </cell>
          <cell r="K146" t="str">
            <v>ASPAL HOTMIX</v>
          </cell>
          <cell r="L146">
            <v>2800</v>
          </cell>
          <cell r="M146">
            <v>7</v>
          </cell>
          <cell r="N146">
            <v>19600</v>
          </cell>
          <cell r="O146" t="str">
            <v>TUGU PULAI - PAUH ANGIT</v>
          </cell>
          <cell r="P146">
            <v>2001</v>
          </cell>
          <cell r="S146" t="str">
            <v>12.04.06.05.01.00</v>
          </cell>
          <cell r="T146" t="str">
            <v>APBD</v>
          </cell>
          <cell r="U146">
            <v>2058000000</v>
          </cell>
          <cell r="V146" t="str">
            <v>B</v>
          </cell>
        </row>
        <row r="147">
          <cell r="E147" t="str">
            <v>310.1</v>
          </cell>
          <cell r="F147" t="str">
            <v>4.13.01</v>
          </cell>
          <cell r="H147" t="str">
            <v>JALAN KABUPATEN LOKAL</v>
          </cell>
          <cell r="I147" t="str">
            <v>04.13.01.03.06</v>
          </cell>
          <cell r="K147" t="str">
            <v>BATU PECAH / MACADAM</v>
          </cell>
          <cell r="L147">
            <v>65000</v>
          </cell>
          <cell r="M147">
            <v>7</v>
          </cell>
          <cell r="N147">
            <v>455000</v>
          </cell>
          <cell r="O147" t="str">
            <v>JALAN RAPP - SITUGAL</v>
          </cell>
          <cell r="P147">
            <v>2001</v>
          </cell>
          <cell r="S147" t="str">
            <v>12.04.06.05.01.00</v>
          </cell>
          <cell r="T147" t="str">
            <v>APBD</v>
          </cell>
          <cell r="U147">
            <v>2016000000</v>
          </cell>
          <cell r="V147" t="str">
            <v>KB</v>
          </cell>
        </row>
        <row r="148">
          <cell r="E148" t="str">
            <v>309.1</v>
          </cell>
          <cell r="F148" t="str">
            <v>4.13.01</v>
          </cell>
          <cell r="H148" t="str">
            <v>JALAN KABUPATEN LOKAL</v>
          </cell>
          <cell r="I148" t="str">
            <v>04.13.01.03.06</v>
          </cell>
          <cell r="K148" t="str">
            <v>BATU PECAH / MACADAM</v>
          </cell>
          <cell r="L148" t="str">
            <v>3500</v>
          </cell>
          <cell r="M148">
            <v>7</v>
          </cell>
          <cell r="N148">
            <v>24500</v>
          </cell>
          <cell r="O148" t="str">
            <v>DESA SIGARUNTANG - RUAS 208</v>
          </cell>
          <cell r="P148">
            <v>2001</v>
          </cell>
          <cell r="S148" t="str">
            <v>12.04.06.05.01.00</v>
          </cell>
          <cell r="T148" t="str">
            <v>APBD</v>
          </cell>
          <cell r="U148">
            <v>1176000000</v>
          </cell>
          <cell r="V148" t="str">
            <v>B</v>
          </cell>
        </row>
        <row r="149">
          <cell r="E149" t="str">
            <v>164.1</v>
          </cell>
          <cell r="F149" t="str">
            <v>4.13.01</v>
          </cell>
          <cell r="H149" t="str">
            <v>JALAN KABUPATEN LOKAL</v>
          </cell>
          <cell r="I149" t="str">
            <v>04.13.01.03.06</v>
          </cell>
          <cell r="K149" t="str">
            <v>ASPAL HOTMIX</v>
          </cell>
          <cell r="L149" t="str">
            <v>44000</v>
          </cell>
          <cell r="O149" t="str">
            <v>PANGEAN - BTS INUMAN</v>
          </cell>
          <cell r="P149">
            <v>2001</v>
          </cell>
          <cell r="S149" t="str">
            <v>12.04.06.05.01.00</v>
          </cell>
          <cell r="T149" t="str">
            <v>APBD</v>
          </cell>
          <cell r="U149">
            <v>1848000000</v>
          </cell>
          <cell r="V149" t="str">
            <v>B</v>
          </cell>
        </row>
        <row r="150">
          <cell r="E150" t="str">
            <v>165.1</v>
          </cell>
          <cell r="F150" t="str">
            <v>4.13.01</v>
          </cell>
          <cell r="H150" t="str">
            <v>JALAN KABUPATEN LOKAL</v>
          </cell>
          <cell r="I150" t="str">
            <v>04.13.01.03.06</v>
          </cell>
          <cell r="K150" t="str">
            <v>ASPAL HOTMIX</v>
          </cell>
          <cell r="L150" t="str">
            <v>35000</v>
          </cell>
          <cell r="O150" t="str">
            <v>SAKO - TRANS SKP II</v>
          </cell>
          <cell r="P150">
            <v>2001</v>
          </cell>
          <cell r="S150" t="str">
            <v>12.04.06.05.01.00</v>
          </cell>
          <cell r="T150" t="str">
            <v>APBD</v>
          </cell>
          <cell r="U150">
            <v>4200000000</v>
          </cell>
          <cell r="V150" t="str">
            <v>KB</v>
          </cell>
        </row>
        <row r="151">
          <cell r="E151" t="str">
            <v>165.2</v>
          </cell>
          <cell r="F151" t="str">
            <v>4.13.01</v>
          </cell>
          <cell r="H151" t="str">
            <v>JALAN KABUPATEN LOKAL</v>
          </cell>
          <cell r="I151" t="str">
            <v>04.13.01.03.06</v>
          </cell>
          <cell r="K151" t="str">
            <v>BATU PECAH / MACADAM</v>
          </cell>
          <cell r="L151" t="str">
            <v>35000</v>
          </cell>
          <cell r="O151" t="str">
            <v>SAKO - TRANS SKP II</v>
          </cell>
          <cell r="P151">
            <v>2001</v>
          </cell>
          <cell r="S151" t="str">
            <v>12.04.06.05.01.00</v>
          </cell>
          <cell r="T151" t="str">
            <v>APBD</v>
          </cell>
          <cell r="U151">
            <v>4992000000</v>
          </cell>
          <cell r="V151" t="str">
            <v>B</v>
          </cell>
        </row>
        <row r="152">
          <cell r="E152" t="str">
            <v>233.1</v>
          </cell>
          <cell r="F152" t="str">
            <v>4.13.01</v>
          </cell>
          <cell r="H152" t="str">
            <v>JALAN KABUPATEN LOKAL</v>
          </cell>
          <cell r="I152" t="str">
            <v>04.13.01.03.06</v>
          </cell>
          <cell r="K152" t="str">
            <v>ASPAL HOTMIX</v>
          </cell>
          <cell r="L152" t="str">
            <v>10000</v>
          </cell>
          <cell r="M152">
            <v>8</v>
          </cell>
          <cell r="N152">
            <v>28000</v>
          </cell>
          <cell r="O152" t="str">
            <v>SIMPANG KEBUN LADO - SEI SIRIH</v>
          </cell>
          <cell r="P152">
            <v>2001</v>
          </cell>
          <cell r="S152" t="str">
            <v>12.04.06.05.01.00</v>
          </cell>
          <cell r="T152" t="str">
            <v>APBD</v>
          </cell>
          <cell r="U152">
            <v>8400000000</v>
          </cell>
          <cell r="V152" t="str">
            <v>B</v>
          </cell>
        </row>
        <row r="153">
          <cell r="E153" t="str">
            <v>197.1</v>
          </cell>
          <cell r="F153" t="str">
            <v>4.13.01</v>
          </cell>
          <cell r="H153" t="str">
            <v>JALAN KABUPATEN LOKAL</v>
          </cell>
          <cell r="I153" t="str">
            <v>04.13.01.03.06</v>
          </cell>
          <cell r="K153" t="str">
            <v>ASPAL HOTMIX</v>
          </cell>
          <cell r="L153">
            <v>14000</v>
          </cell>
          <cell r="M153">
            <v>8</v>
          </cell>
          <cell r="N153">
            <v>112000</v>
          </cell>
          <cell r="O153" t="str">
            <v>LOGAS - AIR MAS</v>
          </cell>
          <cell r="P153">
            <v>2001</v>
          </cell>
          <cell r="S153" t="str">
            <v>12.04.06.05.01.00</v>
          </cell>
          <cell r="T153" t="str">
            <v>APBD</v>
          </cell>
          <cell r="U153">
            <v>12022715750</v>
          </cell>
          <cell r="V153" t="str">
            <v>KB</v>
          </cell>
        </row>
        <row r="154">
          <cell r="F154" t="str">
            <v>4.13.01</v>
          </cell>
          <cell r="H154" t="str">
            <v>JALAN KABUPATEN LOKAL</v>
          </cell>
          <cell r="I154" t="str">
            <v>04.13.01.03.06</v>
          </cell>
          <cell r="K154" t="str">
            <v>SEMEN/BETON</v>
          </cell>
          <cell r="L154" t="str">
            <v>2000</v>
          </cell>
          <cell r="O154" t="str">
            <v>UJUNG TANJUNG - PULAU KALIMANTING</v>
          </cell>
          <cell r="P154">
            <v>2001</v>
          </cell>
          <cell r="S154" t="str">
            <v>12.04.06.05.01.00</v>
          </cell>
          <cell r="T154" t="str">
            <v>APBD</v>
          </cell>
          <cell r="U154">
            <v>1300000000</v>
          </cell>
          <cell r="V154" t="str">
            <v>B</v>
          </cell>
        </row>
        <row r="155">
          <cell r="E155" t="str">
            <v>189.1</v>
          </cell>
          <cell r="F155" t="str">
            <v>4.13.01</v>
          </cell>
          <cell r="H155" t="str">
            <v>JALAN KABUPATEN LOKAL</v>
          </cell>
          <cell r="I155" t="str">
            <v>04.13.01.03.06</v>
          </cell>
          <cell r="K155" t="str">
            <v>BATU PECAH / MACADAM</v>
          </cell>
          <cell r="L155">
            <v>25000</v>
          </cell>
          <cell r="M155">
            <v>8</v>
          </cell>
          <cell r="N155">
            <v>200000</v>
          </cell>
          <cell r="O155" t="str">
            <v>JALAN PANGKALAN INDARUNG-SIMP SUMPU</v>
          </cell>
          <cell r="P155">
            <v>2001</v>
          </cell>
          <cell r="S155" t="str">
            <v>12.04.06.05.01.00</v>
          </cell>
          <cell r="T155" t="str">
            <v>APBD</v>
          </cell>
          <cell r="U155">
            <v>14400000000</v>
          </cell>
          <cell r="V155" t="str">
            <v>B</v>
          </cell>
        </row>
        <row r="156">
          <cell r="E156" t="str">
            <v>229.1</v>
          </cell>
          <cell r="F156" t="str">
            <v>4.13.01</v>
          </cell>
          <cell r="H156" t="str">
            <v>JALAN KABUPATEN LOKAL</v>
          </cell>
          <cell r="I156" t="str">
            <v>04.13.01.03.06</v>
          </cell>
          <cell r="K156" t="str">
            <v>ASPAL HOTMIX</v>
          </cell>
          <cell r="L156" t="str">
            <v>15400</v>
          </cell>
          <cell r="O156" t="str">
            <v>SIMPANG HANDOYO</v>
          </cell>
          <cell r="P156">
            <v>2001</v>
          </cell>
          <cell r="S156" t="str">
            <v>12.04.06.05.01.00</v>
          </cell>
          <cell r="T156" t="str">
            <v>APBD</v>
          </cell>
          <cell r="U156">
            <v>16170000000</v>
          </cell>
          <cell r="V156" t="str">
            <v>B</v>
          </cell>
        </row>
        <row r="157">
          <cell r="F157" t="str">
            <v>4.13.01</v>
          </cell>
          <cell r="H157" t="str">
            <v>JALAN KABUPATEN LOKAL</v>
          </cell>
          <cell r="I157" t="str">
            <v>04.13.01.03.06</v>
          </cell>
          <cell r="K157" t="str">
            <v>ASPAL PENETRASI</v>
          </cell>
          <cell r="L157" t="str">
            <v>1300</v>
          </cell>
          <cell r="O157" t="str">
            <v>JALAN SHEH AHMED BUDAN</v>
          </cell>
          <cell r="P157">
            <v>2001</v>
          </cell>
          <cell r="S157" t="str">
            <v>12.04.06.05.01.00</v>
          </cell>
          <cell r="T157" t="str">
            <v>APBD</v>
          </cell>
          <cell r="U157">
            <v>819000000</v>
          </cell>
          <cell r="V157" t="str">
            <v>KB</v>
          </cell>
        </row>
        <row r="158">
          <cell r="F158" t="str">
            <v>4.13.01</v>
          </cell>
          <cell r="H158" t="str">
            <v>JALAN KABUPATEN LOKAL</v>
          </cell>
          <cell r="I158" t="str">
            <v>04.13.01.03.06</v>
          </cell>
          <cell r="K158" t="str">
            <v>ASPAL PENETRASI</v>
          </cell>
          <cell r="L158" t="str">
            <v>450</v>
          </cell>
          <cell r="O158" t="str">
            <v>JALAN PADAT KARYA</v>
          </cell>
          <cell r="P158">
            <v>2001</v>
          </cell>
          <cell r="S158" t="str">
            <v>12.04.06.05.01.00</v>
          </cell>
          <cell r="T158" t="str">
            <v>APBD</v>
          </cell>
          <cell r="U158">
            <v>303750000</v>
          </cell>
          <cell r="V158" t="str">
            <v>B</v>
          </cell>
        </row>
        <row r="159">
          <cell r="F159" t="str">
            <v>4.13.01</v>
          </cell>
          <cell r="H159" t="str">
            <v>JALAN KABUPATEN LOKAL</v>
          </cell>
          <cell r="I159" t="str">
            <v>04.13.01.03.06</v>
          </cell>
          <cell r="K159" t="str">
            <v>BATU PECAH / MACADAM</v>
          </cell>
          <cell r="L159" t="str">
            <v>30000</v>
          </cell>
          <cell r="O159" t="str">
            <v>JALAN PANGKALAN INDARUNG</v>
          </cell>
          <cell r="P159">
            <v>2001</v>
          </cell>
          <cell r="S159" t="str">
            <v>12.04.06.05.01.00</v>
          </cell>
          <cell r="T159" t="str">
            <v>APBD</v>
          </cell>
          <cell r="U159">
            <v>17280000000</v>
          </cell>
          <cell r="V159" t="str">
            <v>KB</v>
          </cell>
        </row>
        <row r="160">
          <cell r="F160" t="str">
            <v>4.13.01</v>
          </cell>
          <cell r="H160" t="str">
            <v>JALAN KABUPATEN LOKAL</v>
          </cell>
          <cell r="I160" t="str">
            <v>04.13.01.03.06</v>
          </cell>
          <cell r="K160" t="str">
            <v>ASPAL HOTMIX</v>
          </cell>
          <cell r="L160" t="str">
            <v>29000</v>
          </cell>
          <cell r="O160" t="str">
            <v>JALAN SUDIRMAN</v>
          </cell>
          <cell r="P160">
            <v>2001</v>
          </cell>
          <cell r="S160" t="str">
            <v>12.04.06.05.01.00</v>
          </cell>
          <cell r="T160" t="str">
            <v>APBN</v>
          </cell>
          <cell r="U160">
            <v>56840000000</v>
          </cell>
          <cell r="V160" t="str">
            <v>B</v>
          </cell>
        </row>
        <row r="161">
          <cell r="E161" t="str">
            <v>244.1</v>
          </cell>
          <cell r="F161" t="str">
            <v>4.13.01</v>
          </cell>
          <cell r="H161" t="str">
            <v>JALAN KABUPATEN LOKAL</v>
          </cell>
          <cell r="I161" t="str">
            <v>04.13.01.03.06</v>
          </cell>
          <cell r="K161" t="str">
            <v>ASPAL HOTMIX</v>
          </cell>
          <cell r="L161">
            <v>25000</v>
          </cell>
          <cell r="N161">
            <v>178300</v>
          </cell>
          <cell r="O161" t="str">
            <v>KOTO BARU - SUKA MAJU</v>
          </cell>
          <cell r="P161">
            <v>2001</v>
          </cell>
          <cell r="S161" t="str">
            <v>12.04.06.05.01.00</v>
          </cell>
          <cell r="T161" t="str">
            <v>APBD</v>
          </cell>
          <cell r="U161">
            <v>15288000000</v>
          </cell>
          <cell r="V161" t="str">
            <v>B</v>
          </cell>
        </row>
        <row r="162">
          <cell r="E162" t="str">
            <v>237.1</v>
          </cell>
          <cell r="F162" t="str">
            <v>4.13.01</v>
          </cell>
          <cell r="H162" t="str">
            <v>JALAN KABUPATEN LOKAL</v>
          </cell>
          <cell r="I162" t="str">
            <v>04.13.01.03.06</v>
          </cell>
          <cell r="K162" t="str">
            <v>BATU PECAH / MACADAM</v>
          </cell>
          <cell r="L162">
            <v>17000</v>
          </cell>
          <cell r="M162">
            <v>8</v>
          </cell>
          <cell r="N162">
            <v>136000</v>
          </cell>
          <cell r="O162" t="str">
            <v>SIMPANG KORAN - SUKA MAJU</v>
          </cell>
          <cell r="P162">
            <v>2001</v>
          </cell>
          <cell r="S162" t="str">
            <v>12.04.06.05.01.00</v>
          </cell>
          <cell r="T162" t="str">
            <v>APBD</v>
          </cell>
          <cell r="U162">
            <v>11424000000</v>
          </cell>
          <cell r="V162" t="str">
            <v>B</v>
          </cell>
        </row>
        <row r="163">
          <cell r="E163" t="str">
            <v>236.1</v>
          </cell>
          <cell r="F163" t="str">
            <v>4.13.01</v>
          </cell>
          <cell r="H163" t="str">
            <v>JALAN KABUPATEN LOKAL</v>
          </cell>
          <cell r="I163" t="str">
            <v>04.13.01.03.06</v>
          </cell>
          <cell r="K163" t="str">
            <v>ASPAL HOTMIX</v>
          </cell>
          <cell r="L163">
            <v>16000</v>
          </cell>
          <cell r="M163">
            <v>8</v>
          </cell>
          <cell r="N163">
            <v>128000</v>
          </cell>
          <cell r="O163" t="str">
            <v>SIMPANG PETAI - SIMPANG 4 PT WANASARI</v>
          </cell>
          <cell r="P163">
            <v>2001</v>
          </cell>
          <cell r="S163" t="str">
            <v>12.04.06.05.01.00</v>
          </cell>
          <cell r="T163" t="str">
            <v>APBD</v>
          </cell>
          <cell r="U163">
            <v>15680000000</v>
          </cell>
          <cell r="V163" t="str">
            <v>B</v>
          </cell>
        </row>
        <row r="164">
          <cell r="E164" t="str">
            <v>238.1</v>
          </cell>
          <cell r="F164" t="str">
            <v>4.13.01</v>
          </cell>
          <cell r="H164" t="str">
            <v>JALAN SIMPANG RAYA-SEI. BULUH (ASPAL)</v>
          </cell>
          <cell r="I164" t="str">
            <v>04.13.01.03.06</v>
          </cell>
          <cell r="K164" t="str">
            <v>Aspal</v>
          </cell>
          <cell r="L164">
            <v>2000</v>
          </cell>
          <cell r="M164">
            <v>8</v>
          </cell>
          <cell r="N164">
            <v>16000</v>
          </cell>
          <cell r="O164" t="str">
            <v>SIMPANG RAYA - SEI. BULUH</v>
          </cell>
          <cell r="P164">
            <v>2001</v>
          </cell>
          <cell r="S164" t="str">
            <v>12.04.06.05.01.00</v>
          </cell>
          <cell r="T164" t="str">
            <v>APBD</v>
          </cell>
          <cell r="U164">
            <v>3060956544</v>
          </cell>
          <cell r="V164" t="str">
            <v>B</v>
          </cell>
        </row>
        <row r="165">
          <cell r="F165" t="str">
            <v>4.13.01</v>
          </cell>
          <cell r="H165" t="str">
            <v>JALAN KABUPATEN LOKAL</v>
          </cell>
          <cell r="I165" t="str">
            <v>04.13.01.03.06</v>
          </cell>
          <cell r="K165" t="str">
            <v>BATU PECAH / MACADAM</v>
          </cell>
          <cell r="L165" t="str">
            <v>8000</v>
          </cell>
          <cell r="O165" t="str">
            <v>SIMPANG MUARO BAHAN - MUARO BAHAN</v>
          </cell>
          <cell r="P165">
            <v>2001</v>
          </cell>
          <cell r="S165" t="str">
            <v>12.04.06.05.01.00</v>
          </cell>
          <cell r="T165" t="str">
            <v>APBD</v>
          </cell>
          <cell r="U165">
            <v>4992000000</v>
          </cell>
          <cell r="V165" t="str">
            <v>B</v>
          </cell>
        </row>
        <row r="166">
          <cell r="E166" t="str">
            <v>118.1</v>
          </cell>
          <cell r="F166" t="str">
            <v>4.13.01</v>
          </cell>
          <cell r="H166" t="str">
            <v>JALAN LUBUK TERENTANG-PISANG BEREBUS (ASPAL)</v>
          </cell>
          <cell r="I166" t="str">
            <v>04.13.01.03.06</v>
          </cell>
          <cell r="K166" t="str">
            <v>Aspal</v>
          </cell>
          <cell r="L166">
            <v>4000</v>
          </cell>
          <cell r="M166">
            <v>7</v>
          </cell>
          <cell r="N166">
            <v>28000</v>
          </cell>
          <cell r="O166" t="str">
            <v>LUBUK TERENTANG-PISANG BEREBUS</v>
          </cell>
          <cell r="P166">
            <v>2001</v>
          </cell>
          <cell r="S166" t="str">
            <v>12.04.06.05.01..00</v>
          </cell>
          <cell r="T166" t="str">
            <v>APBD</v>
          </cell>
          <cell r="U166">
            <v>4302632417</v>
          </cell>
          <cell r="V166" t="str">
            <v>B</v>
          </cell>
        </row>
        <row r="167">
          <cell r="F167" t="str">
            <v>4.13.01</v>
          </cell>
          <cell r="H167" t="str">
            <v>JALAN KABUPATEN LOKAL</v>
          </cell>
          <cell r="I167" t="str">
            <v>04.13.01.03.06</v>
          </cell>
          <cell r="K167" t="str">
            <v>ASPAL PENETRASI</v>
          </cell>
          <cell r="L167" t="str">
            <v>3000</v>
          </cell>
          <cell r="O167" t="str">
            <v>KAMPUNG BARU TOAR-JP KM 1785000</v>
          </cell>
          <cell r="P167">
            <v>2001</v>
          </cell>
          <cell r="S167" t="str">
            <v>12.04.06.05.01..00</v>
          </cell>
          <cell r="T167" t="str">
            <v>APBD</v>
          </cell>
          <cell r="U167">
            <v>1755000000</v>
          </cell>
          <cell r="V167" t="str">
            <v>B</v>
          </cell>
        </row>
        <row r="168">
          <cell r="E168" t="str">
            <v>251.1</v>
          </cell>
          <cell r="F168" t="str">
            <v>4.13.01</v>
          </cell>
          <cell r="H168" t="str">
            <v>JALAN KABUPATEN LOKAL</v>
          </cell>
          <cell r="I168" t="str">
            <v>04.13.01.03.06</v>
          </cell>
          <cell r="K168" t="str">
            <v>BATU PECAH / MACADAM</v>
          </cell>
          <cell r="L168" t="str">
            <v>8000</v>
          </cell>
          <cell r="M168">
            <v>8</v>
          </cell>
          <cell r="N168">
            <v>64000</v>
          </cell>
          <cell r="O168" t="str">
            <v>BERINGIN JAYA - SUKA MAJU</v>
          </cell>
          <cell r="P168">
            <v>2001</v>
          </cell>
          <cell r="S168" t="str">
            <v>12.04.06.05.01.00</v>
          </cell>
          <cell r="T168" t="str">
            <v>APBD</v>
          </cell>
          <cell r="U168">
            <v>5376000000</v>
          </cell>
          <cell r="V168" t="str">
            <v>B</v>
          </cell>
        </row>
        <row r="169">
          <cell r="E169" t="str">
            <v>114.1</v>
          </cell>
          <cell r="F169" t="str">
            <v>4.13.01</v>
          </cell>
          <cell r="H169" t="str">
            <v>JALAN KABUPATEN LOKAL</v>
          </cell>
          <cell r="I169" t="str">
            <v>04.13.01.03.06</v>
          </cell>
          <cell r="K169" t="str">
            <v>BATU PECAH / MACADAM</v>
          </cell>
          <cell r="L169">
            <v>2400</v>
          </cell>
          <cell r="M169">
            <v>7</v>
          </cell>
          <cell r="N169">
            <v>16800</v>
          </cell>
          <cell r="O169" t="str">
            <v>KAMPUNG BARU TOAR-PENYEBRANGAN KRESEK</v>
          </cell>
          <cell r="P169">
            <v>2001</v>
          </cell>
          <cell r="S169" t="str">
            <v>12.04.06.05.01..00</v>
          </cell>
          <cell r="T169" t="str">
            <v>APBD</v>
          </cell>
          <cell r="U169">
            <v>998400000</v>
          </cell>
          <cell r="V169" t="str">
            <v>KB</v>
          </cell>
        </row>
        <row r="170">
          <cell r="F170" t="str">
            <v>4.13.01</v>
          </cell>
          <cell r="H170" t="str">
            <v>JALAN KABUPATEN LOKAL</v>
          </cell>
          <cell r="I170" t="str">
            <v>04.13.01.03.06</v>
          </cell>
          <cell r="K170" t="str">
            <v>BATU PECAH / MACADAM</v>
          </cell>
          <cell r="L170" t="str">
            <v>3000</v>
          </cell>
          <cell r="O170" t="str">
            <v>TOAR-GUNUNG</v>
          </cell>
          <cell r="P170">
            <v>2001</v>
          </cell>
          <cell r="S170" t="str">
            <v>12.04.06.05.01..00</v>
          </cell>
          <cell r="T170" t="str">
            <v>APBD</v>
          </cell>
          <cell r="U170">
            <v>1248000000</v>
          </cell>
          <cell r="V170" t="str">
            <v>B</v>
          </cell>
        </row>
        <row r="171">
          <cell r="E171" t="str">
            <v>116.1</v>
          </cell>
          <cell r="F171" t="str">
            <v>4.13.01</v>
          </cell>
          <cell r="H171" t="str">
            <v>JALAN KABUPATEN LOKAL</v>
          </cell>
          <cell r="I171" t="str">
            <v>04.13.01.03.06</v>
          </cell>
          <cell r="K171" t="str">
            <v>BATU PECAH / MACADAM</v>
          </cell>
          <cell r="L171">
            <v>3100</v>
          </cell>
          <cell r="M171">
            <v>7</v>
          </cell>
          <cell r="N171">
            <v>21700</v>
          </cell>
          <cell r="O171" t="str">
            <v>TEBERAU PANJANG-SEI KUANTAN</v>
          </cell>
          <cell r="P171">
            <v>2001</v>
          </cell>
          <cell r="S171" t="str">
            <v>12.04.06.05.01..00</v>
          </cell>
          <cell r="T171" t="str">
            <v>APBD</v>
          </cell>
          <cell r="U171">
            <v>1190400000</v>
          </cell>
          <cell r="V171" t="str">
            <v>B</v>
          </cell>
        </row>
        <row r="172">
          <cell r="E172" t="str">
            <v>182.1</v>
          </cell>
          <cell r="F172" t="str">
            <v>4.13.01</v>
          </cell>
          <cell r="H172" t="str">
            <v>JALAN KABUPATEN LOKAL</v>
          </cell>
          <cell r="I172" t="str">
            <v>04.13.01.03.06</v>
          </cell>
          <cell r="K172" t="str">
            <v>ASPAL PENETRASI</v>
          </cell>
          <cell r="L172" t="str">
            <v>1075</v>
          </cell>
          <cell r="M172">
            <v>7</v>
          </cell>
          <cell r="N172">
            <v>7525</v>
          </cell>
          <cell r="O172" t="str">
            <v>LOGAS TANAH DARAT-SEI RAMBAI</v>
          </cell>
          <cell r="P172">
            <v>2001</v>
          </cell>
          <cell r="S172" t="str">
            <v>12.04.06.05.01..00</v>
          </cell>
          <cell r="T172" t="str">
            <v>APBD</v>
          </cell>
          <cell r="U172">
            <v>580500000</v>
          </cell>
          <cell r="V172" t="str">
            <v>B</v>
          </cell>
        </row>
        <row r="173">
          <cell r="F173" t="str">
            <v>4.13.01</v>
          </cell>
          <cell r="H173" t="str">
            <v>JALAN KABUPATEN LOKAL</v>
          </cell>
          <cell r="I173" t="str">
            <v>04.13.01.03.06</v>
          </cell>
          <cell r="K173" t="str">
            <v>TANAH</v>
          </cell>
          <cell r="L173" t="str">
            <v>2900</v>
          </cell>
          <cell r="O173" t="str">
            <v>SEI RAMBAI-RAMBAHAN</v>
          </cell>
          <cell r="P173">
            <v>2001</v>
          </cell>
          <cell r="S173" t="str">
            <v>12.04.06.05.01..00</v>
          </cell>
          <cell r="T173" t="str">
            <v>APBD</v>
          </cell>
          <cell r="U173">
            <v>261000000</v>
          </cell>
          <cell r="V173" t="str">
            <v>B</v>
          </cell>
        </row>
        <row r="174">
          <cell r="F174" t="str">
            <v>4.13.01</v>
          </cell>
          <cell r="H174" t="str">
            <v>JALAN KABUPATEN LOKAL</v>
          </cell>
          <cell r="I174" t="str">
            <v>04.13.01.03.06</v>
          </cell>
          <cell r="K174" t="str">
            <v>ASPAL PENETRASI</v>
          </cell>
          <cell r="L174" t="str">
            <v>3900</v>
          </cell>
          <cell r="O174" t="str">
            <v>PERHENTIAN LUAS-TERATAK RENDAH</v>
          </cell>
          <cell r="P174">
            <v>2001</v>
          </cell>
          <cell r="S174" t="str">
            <v>12.04.06.05.01..00</v>
          </cell>
          <cell r="T174" t="str">
            <v>APBD</v>
          </cell>
          <cell r="U174">
            <v>3159000000</v>
          </cell>
          <cell r="V174" t="str">
            <v>B</v>
          </cell>
        </row>
        <row r="175">
          <cell r="E175" t="str">
            <v>184.1</v>
          </cell>
          <cell r="F175" t="str">
            <v>4.13.01</v>
          </cell>
          <cell r="H175" t="str">
            <v>JALAN KABUPATEN LOKAL</v>
          </cell>
          <cell r="I175" t="str">
            <v>04.13.01.03.06</v>
          </cell>
          <cell r="K175" t="str">
            <v>ASPAL PENETRASI</v>
          </cell>
          <cell r="L175">
            <v>17300</v>
          </cell>
          <cell r="M175">
            <v>8</v>
          </cell>
          <cell r="N175">
            <v>138400</v>
          </cell>
          <cell r="O175" t="str">
            <v>LOGAS TANAH DARAT-HULU TESO</v>
          </cell>
          <cell r="P175">
            <v>2001</v>
          </cell>
          <cell r="S175" t="str">
            <v>12.04.06.05.01..00</v>
          </cell>
          <cell r="T175" t="str">
            <v>APBD</v>
          </cell>
          <cell r="U175">
            <v>6552000000</v>
          </cell>
          <cell r="V175" t="str">
            <v>B</v>
          </cell>
        </row>
        <row r="176">
          <cell r="E176" t="str">
            <v>181.1</v>
          </cell>
          <cell r="F176" t="str">
            <v>4.13.01</v>
          </cell>
          <cell r="H176" t="str">
            <v>JALAN KABUPATEN LOKAL</v>
          </cell>
          <cell r="I176" t="str">
            <v>04.13.01.03.06</v>
          </cell>
          <cell r="K176" t="str">
            <v>TANAH</v>
          </cell>
          <cell r="L176">
            <v>4000</v>
          </cell>
          <cell r="M176">
            <v>7</v>
          </cell>
          <cell r="N176">
            <v>28000</v>
          </cell>
          <cell r="O176" t="str">
            <v>SIMP. RAMBAHAN-SEI RAMBAIHAN</v>
          </cell>
          <cell r="P176">
            <v>2001</v>
          </cell>
          <cell r="S176" t="str">
            <v>12.04.06.05.01..00</v>
          </cell>
          <cell r="T176" t="str">
            <v>APBD</v>
          </cell>
          <cell r="U176">
            <v>765000000</v>
          </cell>
          <cell r="V176" t="str">
            <v>B</v>
          </cell>
        </row>
        <row r="177">
          <cell r="F177" t="str">
            <v>4.13.01</v>
          </cell>
          <cell r="H177" t="str">
            <v>JALAN KABUPATEN LOKAL</v>
          </cell>
          <cell r="I177" t="str">
            <v>04.13.01.03.06</v>
          </cell>
          <cell r="K177" t="str">
            <v>ASPAL PENETRASI</v>
          </cell>
          <cell r="L177" t="str">
            <v>56000</v>
          </cell>
          <cell r="O177" t="str">
            <v xml:space="preserve"> LUBUK JAMBI - SEI BESAR</v>
          </cell>
          <cell r="P177">
            <v>2001</v>
          </cell>
          <cell r="S177" t="str">
            <v>12.04.06.05.01.00</v>
          </cell>
          <cell r="T177" t="str">
            <v>APBD</v>
          </cell>
          <cell r="U177">
            <v>6048000000</v>
          </cell>
          <cell r="V177" t="str">
            <v>B</v>
          </cell>
        </row>
        <row r="178">
          <cell r="E178" t="str">
            <v>186.1</v>
          </cell>
          <cell r="F178" t="str">
            <v>4.13.01</v>
          </cell>
          <cell r="H178" t="str">
            <v>JALAN KABUPATEN LOKAL</v>
          </cell>
          <cell r="I178" t="str">
            <v>04.13.01.03.06</v>
          </cell>
          <cell r="K178" t="str">
            <v>BATU PECAH / MACADAM</v>
          </cell>
          <cell r="L178" t="str">
            <v>5100</v>
          </cell>
          <cell r="M178">
            <v>8</v>
          </cell>
          <cell r="N178">
            <v>40800</v>
          </cell>
          <cell r="O178" t="str">
            <v>SAKO MARAGASARI-KUANTAN SAKO</v>
          </cell>
          <cell r="P178">
            <v>2001</v>
          </cell>
          <cell r="S178" t="str">
            <v>12.04.06.05.01.00</v>
          </cell>
          <cell r="T178" t="str">
            <v>APBD</v>
          </cell>
          <cell r="U178">
            <v>2937600000</v>
          </cell>
          <cell r="V178" t="str">
            <v>B</v>
          </cell>
        </row>
        <row r="179">
          <cell r="E179" t="str">
            <v>95.1</v>
          </cell>
          <cell r="F179" t="str">
            <v>4.13.01</v>
          </cell>
          <cell r="H179" t="str">
            <v>JALAN KABUPATEN LOKAL</v>
          </cell>
          <cell r="I179" t="str">
            <v>04.13.01.03.06</v>
          </cell>
          <cell r="K179" t="str">
            <v>TANAH</v>
          </cell>
          <cell r="L179">
            <v>4000</v>
          </cell>
          <cell r="M179">
            <v>7</v>
          </cell>
          <cell r="N179">
            <v>28000</v>
          </cell>
          <cell r="O179" t="str">
            <v>KASANG-BUKIT KAUMAN</v>
          </cell>
          <cell r="P179">
            <v>2001</v>
          </cell>
          <cell r="S179" t="str">
            <v>12.04.06.05.01..00</v>
          </cell>
          <cell r="T179" t="str">
            <v>APBD</v>
          </cell>
          <cell r="U179">
            <v>720000000</v>
          </cell>
          <cell r="V179" t="str">
            <v>B</v>
          </cell>
        </row>
        <row r="180">
          <cell r="E180" t="str">
            <v>96.1</v>
          </cell>
          <cell r="F180" t="str">
            <v>4.13.01</v>
          </cell>
          <cell r="H180" t="str">
            <v>JALAN KABUPATEN LOKAL</v>
          </cell>
          <cell r="I180" t="str">
            <v>04.13.01.03.06</v>
          </cell>
          <cell r="K180" t="str">
            <v>TANAH</v>
          </cell>
          <cell r="L180">
            <v>4000</v>
          </cell>
          <cell r="M180">
            <v>10</v>
          </cell>
          <cell r="N180">
            <v>40000</v>
          </cell>
          <cell r="O180" t="str">
            <v>KASANG-SIMP 4 CENGAR</v>
          </cell>
          <cell r="P180">
            <v>2001</v>
          </cell>
          <cell r="S180" t="str">
            <v>12.04.06.05.01..00</v>
          </cell>
          <cell r="T180" t="str">
            <v>APBD</v>
          </cell>
          <cell r="U180">
            <v>1080000000</v>
          </cell>
          <cell r="V180" t="str">
            <v>B</v>
          </cell>
        </row>
        <row r="181">
          <cell r="F181" t="str">
            <v>4.13.01</v>
          </cell>
          <cell r="H181" t="str">
            <v>JALAN KABUPATEN LOKAL</v>
          </cell>
          <cell r="I181" t="str">
            <v>04.13.01.03.06</v>
          </cell>
          <cell r="K181" t="str">
            <v>BATU PECAH / MACADAM</v>
          </cell>
          <cell r="L181" t="str">
            <v>1756</v>
          </cell>
          <cell r="O181" t="str">
            <v>PENGHUBUNG JEMBATAN CERENTI</v>
          </cell>
          <cell r="P181">
            <v>2001</v>
          </cell>
          <cell r="S181" t="str">
            <v>12.04.06.05.01.00</v>
          </cell>
          <cell r="T181" t="str">
            <v>APBD</v>
          </cell>
          <cell r="U181">
            <v>1011456000</v>
          </cell>
          <cell r="V181" t="str">
            <v>B</v>
          </cell>
        </row>
        <row r="182">
          <cell r="E182" t="str">
            <v>93.1</v>
          </cell>
          <cell r="F182" t="str">
            <v>4.13.01</v>
          </cell>
          <cell r="H182" t="str">
            <v>JALAN KABUPATEN LOKAL</v>
          </cell>
          <cell r="I182" t="str">
            <v>04.13.01.03.06</v>
          </cell>
          <cell r="K182" t="str">
            <v>ASPAL HOTMIX</v>
          </cell>
          <cell r="L182" t="str">
            <v>4000</v>
          </cell>
          <cell r="M182">
            <v>7</v>
          </cell>
          <cell r="N182">
            <v>28000</v>
          </cell>
          <cell r="O182" t="str">
            <v>SIMPANG KINALI-BUKIT KAUMAN</v>
          </cell>
          <cell r="P182">
            <v>2001</v>
          </cell>
          <cell r="S182" t="str">
            <v>12.04.06.05.01.00</v>
          </cell>
          <cell r="T182" t="str">
            <v>APBD</v>
          </cell>
          <cell r="U182">
            <v>3640000000</v>
          </cell>
          <cell r="V182" t="str">
            <v>B</v>
          </cell>
        </row>
        <row r="183">
          <cell r="E183" t="str">
            <v>112.1</v>
          </cell>
          <cell r="F183" t="str">
            <v>4.13.01</v>
          </cell>
          <cell r="H183" t="str">
            <v>JALAN KABUPATEN LOKAL</v>
          </cell>
          <cell r="I183" t="str">
            <v>04.13.01.03.06</v>
          </cell>
          <cell r="K183" t="str">
            <v>ASPAL PENETRASI</v>
          </cell>
          <cell r="L183">
            <v>3500</v>
          </cell>
          <cell r="M183">
            <v>7</v>
          </cell>
          <cell r="N183">
            <v>24500</v>
          </cell>
          <cell r="O183" t="str">
            <v>KASANG-PASAR LUBUK JAMBI</v>
          </cell>
          <cell r="P183">
            <v>2001</v>
          </cell>
          <cell r="S183" t="str">
            <v>12.04.06.05.01..00</v>
          </cell>
          <cell r="T183" t="str">
            <v>APBD</v>
          </cell>
          <cell r="U183">
            <v>3071250000</v>
          </cell>
          <cell r="V183" t="str">
            <v>B</v>
          </cell>
        </row>
        <row r="184">
          <cell r="E184" t="str">
            <v>293.1</v>
          </cell>
          <cell r="F184" t="str">
            <v>4.13.01</v>
          </cell>
          <cell r="H184" t="str">
            <v>JALAN KABUPATEN LOKAL</v>
          </cell>
          <cell r="I184" t="str">
            <v>04.13.01.03.06</v>
          </cell>
          <cell r="K184" t="str">
            <v>ASPAL PENETRASI</v>
          </cell>
          <cell r="L184" t="str">
            <v>6000</v>
          </cell>
          <cell r="M184">
            <v>7</v>
          </cell>
          <cell r="N184">
            <v>42000</v>
          </cell>
          <cell r="O184" t="str">
            <v>TELUK PAUH-BATAS INHU</v>
          </cell>
          <cell r="P184">
            <v>2001</v>
          </cell>
          <cell r="S184" t="str">
            <v>12.04.06.05.01..00</v>
          </cell>
          <cell r="T184" t="str">
            <v>APBD</v>
          </cell>
          <cell r="U184">
            <v>3240000000</v>
          </cell>
          <cell r="V184" t="str">
            <v>B</v>
          </cell>
        </row>
        <row r="185">
          <cell r="F185" t="str">
            <v>4.13.01</v>
          </cell>
          <cell r="H185" t="str">
            <v>JALAN KABUPATEN LOKAL</v>
          </cell>
          <cell r="I185" t="str">
            <v>04.13.01.03.06</v>
          </cell>
          <cell r="K185" t="str">
            <v>ASPAL PENETRASI</v>
          </cell>
          <cell r="L185" t="str">
            <v>3500</v>
          </cell>
          <cell r="O185" t="str">
            <v>TELUK PAUH-PASIKIAN</v>
          </cell>
          <cell r="P185">
            <v>2001</v>
          </cell>
          <cell r="S185" t="str">
            <v>12.04.06.05.01.00</v>
          </cell>
          <cell r="T185" t="str">
            <v>APBD</v>
          </cell>
          <cell r="U185">
            <v>2835000000</v>
          </cell>
          <cell r="V185" t="str">
            <v>B</v>
          </cell>
        </row>
        <row r="186">
          <cell r="E186" t="str">
            <v>295.1</v>
          </cell>
          <cell r="F186" t="str">
            <v>4.13.01</v>
          </cell>
          <cell r="H186" t="str">
            <v>JALAN KABUPATEN LOKAL</v>
          </cell>
          <cell r="I186" t="str">
            <v>04.13.01.03.06</v>
          </cell>
          <cell r="K186" t="str">
            <v>TANAH</v>
          </cell>
          <cell r="L186" t="str">
            <v>4500</v>
          </cell>
          <cell r="M186">
            <v>7</v>
          </cell>
          <cell r="N186">
            <v>31500</v>
          </cell>
          <cell r="O186" t="str">
            <v>SEI PERUPUK - PULAU BAYUR</v>
          </cell>
          <cell r="P186">
            <v>2001</v>
          </cell>
          <cell r="S186" t="str">
            <v>12.04.06.05.01.00</v>
          </cell>
          <cell r="T186" t="str">
            <v>APBD</v>
          </cell>
          <cell r="U186">
            <v>1215000000</v>
          </cell>
          <cell r="V186" t="str">
            <v>B</v>
          </cell>
        </row>
        <row r="187">
          <cell r="E187" t="str">
            <v>285.1</v>
          </cell>
          <cell r="F187" t="str">
            <v>4.13.01</v>
          </cell>
          <cell r="H187" t="str">
            <v>JALAN KABUPATEN LOKAL</v>
          </cell>
          <cell r="I187" t="str">
            <v>04.13.01.03.06</v>
          </cell>
          <cell r="K187" t="str">
            <v>ASPAL PENETRASI</v>
          </cell>
          <cell r="L187" t="str">
            <v>3500</v>
          </cell>
          <cell r="M187">
            <v>7</v>
          </cell>
          <cell r="N187">
            <v>24500</v>
          </cell>
          <cell r="O187" t="str">
            <v>SEI PERUPUK-TELUK PAUH</v>
          </cell>
          <cell r="P187">
            <v>2001</v>
          </cell>
          <cell r="S187" t="str">
            <v>12.04.06.05.01.00</v>
          </cell>
          <cell r="T187" t="str">
            <v>APBD</v>
          </cell>
          <cell r="U187">
            <v>2835000000</v>
          </cell>
          <cell r="V187" t="str">
            <v>B</v>
          </cell>
        </row>
        <row r="188">
          <cell r="E188" t="str">
            <v>286.1</v>
          </cell>
          <cell r="F188" t="str">
            <v>4.13.01</v>
          </cell>
          <cell r="H188" t="str">
            <v>JALAN KABUPATEN LOKAL</v>
          </cell>
          <cell r="I188" t="str">
            <v>04.13.01.03.06</v>
          </cell>
          <cell r="K188" t="str">
            <v>SEMEN/BETON</v>
          </cell>
          <cell r="L188" t="str">
            <v>10000</v>
          </cell>
          <cell r="M188">
            <v>7</v>
          </cell>
          <cell r="N188">
            <v>70000</v>
          </cell>
          <cell r="O188" t="str">
            <v>PULAU JAMBU-TELUK PAUH</v>
          </cell>
          <cell r="P188">
            <v>2001</v>
          </cell>
          <cell r="S188" t="str">
            <v>12.04.06.05.01.00</v>
          </cell>
          <cell r="T188" t="str">
            <v>APBD</v>
          </cell>
          <cell r="U188">
            <v>3000000000</v>
          </cell>
          <cell r="V188" t="str">
            <v>B</v>
          </cell>
        </row>
        <row r="189">
          <cell r="F189" t="str">
            <v>4.13.01</v>
          </cell>
          <cell r="H189" t="str">
            <v>JALAN KABUPATEN LOKAL</v>
          </cell>
          <cell r="I189" t="str">
            <v>04.13.01.03.06</v>
          </cell>
          <cell r="K189" t="str">
            <v>ASPAL PENETRASI</v>
          </cell>
          <cell r="L189" t="str">
            <v>300</v>
          </cell>
          <cell r="O189" t="str">
            <v>JL. DIPONEGORO/JLN PASAR CERENTI</v>
          </cell>
          <cell r="P189">
            <v>2001</v>
          </cell>
          <cell r="S189" t="str">
            <v>12.04.06.05.01.00</v>
          </cell>
          <cell r="T189" t="str">
            <v>APBD</v>
          </cell>
          <cell r="U189">
            <v>263250000</v>
          </cell>
          <cell r="V189" t="str">
            <v>B</v>
          </cell>
        </row>
        <row r="190">
          <cell r="E190" t="str">
            <v>282.1</v>
          </cell>
          <cell r="F190" t="str">
            <v>4.13.01</v>
          </cell>
          <cell r="H190" t="str">
            <v>JALAN KABUPATEN LOKAL</v>
          </cell>
          <cell r="I190" t="str">
            <v>04.13.01.03.06</v>
          </cell>
          <cell r="K190" t="str">
            <v>BATU PECAH / MACADAM</v>
          </cell>
          <cell r="L190" t="str">
            <v>7900</v>
          </cell>
          <cell r="M190">
            <v>7</v>
          </cell>
          <cell r="N190">
            <v>55300</v>
          </cell>
          <cell r="O190" t="str">
            <v>NES II CERENTI-KOMPE BERANGIN</v>
          </cell>
          <cell r="P190">
            <v>2001</v>
          </cell>
          <cell r="S190" t="str">
            <v>12.04.06.05.01.00</v>
          </cell>
          <cell r="T190" t="str">
            <v>APBD</v>
          </cell>
          <cell r="U190">
            <v>5119353361.6199999</v>
          </cell>
          <cell r="V190" t="str">
            <v>B</v>
          </cell>
        </row>
        <row r="191">
          <cell r="E191" t="str">
            <v>283.1</v>
          </cell>
          <cell r="F191" t="str">
            <v>4.13.01</v>
          </cell>
          <cell r="H191" t="str">
            <v>JALAN KABUPATEN LOKAL</v>
          </cell>
          <cell r="I191" t="str">
            <v>04.13.01.03.06</v>
          </cell>
          <cell r="K191" t="str">
            <v>BATU PECAH / MACADAM</v>
          </cell>
          <cell r="L191" t="str">
            <v>3000</v>
          </cell>
          <cell r="M191">
            <v>7</v>
          </cell>
          <cell r="N191">
            <v>21000</v>
          </cell>
          <cell r="O191" t="str">
            <v>KOTO CERENTI-PULAU BAYUR</v>
          </cell>
          <cell r="P191">
            <v>2001</v>
          </cell>
          <cell r="S191" t="str">
            <v>12.04.06.05.01.00</v>
          </cell>
          <cell r="T191" t="str">
            <v>APBD</v>
          </cell>
          <cell r="U191">
            <v>2304000000</v>
          </cell>
          <cell r="V191" t="str">
            <v>B</v>
          </cell>
        </row>
        <row r="192">
          <cell r="E192" t="str">
            <v>126.1</v>
          </cell>
          <cell r="F192" t="str">
            <v>4.13.01</v>
          </cell>
          <cell r="H192" t="str">
            <v>JALAN KABUPATEN LOKAL</v>
          </cell>
          <cell r="I192" t="str">
            <v>04.13.01.03.06</v>
          </cell>
          <cell r="K192" t="str">
            <v>BATU PECAH / MACADAM</v>
          </cell>
          <cell r="L192" t="str">
            <v>2500</v>
          </cell>
          <cell r="O192" t="str">
            <v>JALAN MUDIK ULO-TANJUNG MEDANG</v>
          </cell>
          <cell r="P192">
            <v>2001</v>
          </cell>
          <cell r="S192" t="str">
            <v>12.04.06.05.01..00</v>
          </cell>
          <cell r="T192" t="str">
            <v>APBD</v>
          </cell>
          <cell r="U192">
            <v>643500000</v>
          </cell>
          <cell r="V192" t="str">
            <v>B</v>
          </cell>
        </row>
        <row r="193">
          <cell r="E193" t="str">
            <v>120.1</v>
          </cell>
          <cell r="F193" t="str">
            <v>4.13.01</v>
          </cell>
          <cell r="H193" t="str">
            <v>JALAN KABUPATEN LOKAL</v>
          </cell>
          <cell r="I193" t="str">
            <v>04.13.01.03.06</v>
          </cell>
          <cell r="K193" t="str">
            <v>BATU PECAH / MACADAM</v>
          </cell>
          <cell r="L193">
            <v>3500</v>
          </cell>
          <cell r="M193">
            <v>7</v>
          </cell>
          <cell r="N193">
            <v>24500</v>
          </cell>
          <cell r="O193" t="str">
            <v>JALAN SEI MANAU-SEI KELELAWAR</v>
          </cell>
          <cell r="P193">
            <v>2001</v>
          </cell>
          <cell r="S193" t="str">
            <v>12.04.06.05.01..00</v>
          </cell>
          <cell r="T193" t="str">
            <v>APBD</v>
          </cell>
          <cell r="U193">
            <v>1008000000</v>
          </cell>
          <cell r="V193" t="str">
            <v>B</v>
          </cell>
        </row>
        <row r="194">
          <cell r="F194" t="str">
            <v>4.13.01</v>
          </cell>
          <cell r="H194" t="str">
            <v>JALAN KABUPATEN LOKAL</v>
          </cell>
          <cell r="I194" t="str">
            <v>04.13.01.03.06</v>
          </cell>
          <cell r="K194" t="str">
            <v>BATU PECAH / MACADAM</v>
          </cell>
          <cell r="L194" t="str">
            <v>5000</v>
          </cell>
          <cell r="O194" t="str">
            <v>JALAN DESA KOTO KOMBU</v>
          </cell>
          <cell r="P194">
            <v>2001</v>
          </cell>
          <cell r="S194" t="str">
            <v>12.04.06.05.01.00</v>
          </cell>
          <cell r="T194" t="str">
            <v>APBD</v>
          </cell>
          <cell r="U194">
            <v>1440000000</v>
          </cell>
          <cell r="V194" t="str">
            <v>B</v>
          </cell>
        </row>
        <row r="195">
          <cell r="E195" t="str">
            <v>124.1</v>
          </cell>
          <cell r="F195" t="str">
            <v>4.13.01</v>
          </cell>
          <cell r="H195" t="str">
            <v>JALAN KABUPATEN LOKAL</v>
          </cell>
          <cell r="I195" t="str">
            <v>04.13.01.03.06</v>
          </cell>
          <cell r="K195" t="str">
            <v>BATU PECAH / MACADAM</v>
          </cell>
          <cell r="L195" t="str">
            <v>7000</v>
          </cell>
          <cell r="M195">
            <v>7</v>
          </cell>
          <cell r="N195">
            <v>49000</v>
          </cell>
          <cell r="O195" t="str">
            <v>JALAN MUDIK ULO-SUMPU</v>
          </cell>
          <cell r="P195">
            <v>2001</v>
          </cell>
          <cell r="S195" t="str">
            <v>12.04.06.05.01..00</v>
          </cell>
          <cell r="T195" t="str">
            <v>APBD</v>
          </cell>
          <cell r="U195">
            <v>864000000</v>
          </cell>
          <cell r="V195" t="str">
            <v>B</v>
          </cell>
        </row>
        <row r="196">
          <cell r="E196" t="str">
            <v>124.2</v>
          </cell>
          <cell r="F196" t="str">
            <v>4.13.01</v>
          </cell>
          <cell r="H196" t="str">
            <v>JALAN KABUPATEN LOKAL</v>
          </cell>
          <cell r="I196" t="str">
            <v>04.13.01.03.06</v>
          </cell>
          <cell r="K196" t="str">
            <v>TANAH</v>
          </cell>
          <cell r="L196" t="str">
            <v>7000</v>
          </cell>
          <cell r="O196" t="str">
            <v>JALAN MUDIK ULO-SUMPU</v>
          </cell>
          <cell r="P196">
            <v>2001</v>
          </cell>
          <cell r="S196" t="str">
            <v>12.04.06.05.01..00</v>
          </cell>
          <cell r="T196" t="str">
            <v>APBD</v>
          </cell>
          <cell r="U196">
            <v>540000000</v>
          </cell>
          <cell r="V196" t="str">
            <v>B</v>
          </cell>
        </row>
        <row r="197">
          <cell r="E197" t="str">
            <v>284.1</v>
          </cell>
          <cell r="F197" t="str">
            <v>4.13.01</v>
          </cell>
          <cell r="H197" t="str">
            <v>JALAN DESA</v>
          </cell>
          <cell r="I197" t="str">
            <v>04.13.01.04.01</v>
          </cell>
          <cell r="K197" t="str">
            <v>ASPAL HOTMIX</v>
          </cell>
          <cell r="L197" t="str">
            <v>4300</v>
          </cell>
          <cell r="M197">
            <v>7</v>
          </cell>
          <cell r="N197">
            <v>30100</v>
          </cell>
          <cell r="O197" t="str">
            <v>BEDENG SUKURAN - BANJAR NAN TIGO</v>
          </cell>
          <cell r="P197">
            <v>2001</v>
          </cell>
          <cell r="S197" t="str">
            <v>12.04.06.05.01.00</v>
          </cell>
          <cell r="T197" t="str">
            <v>APBD</v>
          </cell>
          <cell r="U197">
            <v>3160500000</v>
          </cell>
          <cell r="V197" t="str">
            <v>KB</v>
          </cell>
        </row>
        <row r="198">
          <cell r="E198" t="str">
            <v>298.1</v>
          </cell>
          <cell r="F198" t="str">
            <v>4.13.01</v>
          </cell>
          <cell r="H198" t="str">
            <v>JALAN DESA</v>
          </cell>
          <cell r="I198" t="str">
            <v>04.13.01.04.01</v>
          </cell>
          <cell r="K198" t="str">
            <v>BATU PECAH / MACADAM</v>
          </cell>
          <cell r="L198" t="str">
            <v>1800</v>
          </cell>
          <cell r="M198">
            <v>7</v>
          </cell>
          <cell r="N198">
            <v>12600</v>
          </cell>
          <cell r="O198" t="str">
            <v>INUMAN - PULAU KIJANG</v>
          </cell>
          <cell r="P198">
            <v>2001</v>
          </cell>
          <cell r="S198" t="str">
            <v>12.04.06.05.01.00</v>
          </cell>
          <cell r="T198" t="str">
            <v>APBD</v>
          </cell>
          <cell r="U198">
            <v>1323000000</v>
          </cell>
          <cell r="V198" t="str">
            <v>B</v>
          </cell>
        </row>
        <row r="199">
          <cell r="E199" t="str">
            <v>305.1</v>
          </cell>
          <cell r="F199" t="str">
            <v>4.13.01</v>
          </cell>
          <cell r="H199" t="str">
            <v>JALAN DESA</v>
          </cell>
          <cell r="I199" t="str">
            <v>04.13.01.04.01</v>
          </cell>
          <cell r="K199" t="str">
            <v>BATU PECAH / MACADAM</v>
          </cell>
          <cell r="L199" t="str">
            <v>1800</v>
          </cell>
          <cell r="O199" t="str">
            <v>INUMAN - PULAU PANJANG</v>
          </cell>
          <cell r="P199">
            <v>2001</v>
          </cell>
          <cell r="S199" t="str">
            <v>12.04.06.05.01.00</v>
          </cell>
          <cell r="T199" t="str">
            <v>APBD</v>
          </cell>
          <cell r="U199">
            <v>648000000</v>
          </cell>
          <cell r="V199" t="str">
            <v>B</v>
          </cell>
        </row>
        <row r="200">
          <cell r="E200" t="str">
            <v>302.1</v>
          </cell>
          <cell r="F200" t="str">
            <v>4.13.01</v>
          </cell>
          <cell r="H200" t="str">
            <v>JALAN DESA</v>
          </cell>
          <cell r="I200" t="str">
            <v>04.13.01.04.01</v>
          </cell>
          <cell r="K200" t="str">
            <v>BATU PECAH / MACADAM</v>
          </cell>
          <cell r="L200">
            <v>4000</v>
          </cell>
          <cell r="M200">
            <v>7</v>
          </cell>
          <cell r="N200">
            <v>28000</v>
          </cell>
          <cell r="O200" t="str">
            <v>PULAU BUSUK - KOTO INUMAN</v>
          </cell>
          <cell r="P200">
            <v>2001</v>
          </cell>
          <cell r="S200" t="str">
            <v>12.04.06.05.01.00</v>
          </cell>
          <cell r="T200" t="str">
            <v>APBD</v>
          </cell>
          <cell r="U200">
            <v>1440000000</v>
          </cell>
          <cell r="V200" t="str">
            <v>B</v>
          </cell>
        </row>
        <row r="201">
          <cell r="E201" t="str">
            <v>174.1</v>
          </cell>
          <cell r="F201" t="str">
            <v>4.13.01</v>
          </cell>
          <cell r="H201" t="str">
            <v>JALAN DESA</v>
          </cell>
          <cell r="I201" t="str">
            <v>04.13.01.04.01</v>
          </cell>
          <cell r="K201" t="str">
            <v>SEMEN/BETON</v>
          </cell>
          <cell r="L201">
            <v>3000</v>
          </cell>
          <cell r="M201">
            <v>7</v>
          </cell>
          <cell r="N201">
            <v>21000</v>
          </cell>
          <cell r="O201" t="str">
            <v>DESA SIKAPING - PULAU INGU</v>
          </cell>
          <cell r="P201">
            <v>2001</v>
          </cell>
          <cell r="S201" t="str">
            <v>12.04.06.05.01.00</v>
          </cell>
          <cell r="T201" t="str">
            <v>APBD</v>
          </cell>
          <cell r="U201">
            <v>787500000</v>
          </cell>
          <cell r="V201" t="str">
            <v>KB</v>
          </cell>
        </row>
        <row r="202">
          <cell r="E202" t="str">
            <v>304.1</v>
          </cell>
          <cell r="F202" t="str">
            <v>4.13.01</v>
          </cell>
          <cell r="H202" t="str">
            <v>JALAN DESA</v>
          </cell>
          <cell r="I202" t="str">
            <v>04.13.01.04.01</v>
          </cell>
          <cell r="K202" t="str">
            <v>SEMEN/BETON</v>
          </cell>
          <cell r="L202" t="str">
            <v>2000</v>
          </cell>
          <cell r="M202">
            <v>7</v>
          </cell>
          <cell r="N202">
            <v>14000</v>
          </cell>
          <cell r="O202" t="str">
            <v>BEDENG SUKURAN - P. PULAU PANJANG</v>
          </cell>
          <cell r="P202">
            <v>2001</v>
          </cell>
          <cell r="S202" t="str">
            <v>12.04.06.05.01.00</v>
          </cell>
          <cell r="T202" t="str">
            <v>APBD</v>
          </cell>
          <cell r="U202">
            <v>700000000</v>
          </cell>
          <cell r="V202" t="str">
            <v>B</v>
          </cell>
        </row>
        <row r="203">
          <cell r="F203" t="str">
            <v>4.13.01</v>
          </cell>
          <cell r="H203" t="str">
            <v>JALAN LINGKAR PASAR INUMAN (URG PILIHAN)</v>
          </cell>
          <cell r="I203" t="str">
            <v>04.13.01.04.01</v>
          </cell>
          <cell r="K203" t="str">
            <v>TANAH</v>
          </cell>
          <cell r="L203" t="str">
            <v>1900</v>
          </cell>
          <cell r="O203" t="str">
            <v>JALAN LINGKAR PASAR INUMAN</v>
          </cell>
          <cell r="P203">
            <v>2001</v>
          </cell>
          <cell r="S203" t="str">
            <v>12.04.06.05.01.00</v>
          </cell>
          <cell r="T203" t="str">
            <v>APBD</v>
          </cell>
          <cell r="U203">
            <v>536747180</v>
          </cell>
          <cell r="V203" t="str">
            <v>B</v>
          </cell>
        </row>
        <row r="204">
          <cell r="E204" t="str">
            <v>171.1</v>
          </cell>
          <cell r="F204" t="str">
            <v>4.13.01</v>
          </cell>
          <cell r="H204" t="str">
            <v>JALAN DESA</v>
          </cell>
          <cell r="I204" t="str">
            <v>04.13.01.04.01</v>
          </cell>
          <cell r="K204" t="str">
            <v>SEMEN/BETON</v>
          </cell>
          <cell r="L204" t="str">
            <v>2000</v>
          </cell>
          <cell r="M204">
            <v>7</v>
          </cell>
          <cell r="N204">
            <v>14000</v>
          </cell>
          <cell r="O204" t="str">
            <v>TANAH BEKALI - PULAU DERAS</v>
          </cell>
          <cell r="P204">
            <v>2001</v>
          </cell>
          <cell r="S204" t="str">
            <v>12.04.06.05.01.00</v>
          </cell>
          <cell r="T204" t="str">
            <v>APBD</v>
          </cell>
          <cell r="U204">
            <v>600000000</v>
          </cell>
          <cell r="V204" t="str">
            <v>B</v>
          </cell>
        </row>
        <row r="205">
          <cell r="E205" t="str">
            <v>172.1</v>
          </cell>
          <cell r="F205" t="str">
            <v>4.13.01</v>
          </cell>
          <cell r="H205" t="str">
            <v>JALAN DESA</v>
          </cell>
          <cell r="I205" t="str">
            <v>04.13.01.04.01</v>
          </cell>
          <cell r="K205" t="str">
            <v>SEMEN/BETON</v>
          </cell>
          <cell r="L205" t="str">
            <v>1000</v>
          </cell>
          <cell r="M205">
            <v>7</v>
          </cell>
          <cell r="N205">
            <v>7000</v>
          </cell>
          <cell r="O205" t="str">
            <v>PULAU TENGAH - SIKAPING</v>
          </cell>
          <cell r="P205">
            <v>2001</v>
          </cell>
          <cell r="S205" t="str">
            <v>12.04.06.05.01.00</v>
          </cell>
          <cell r="T205" t="str">
            <v>APBD</v>
          </cell>
          <cell r="U205">
            <v>243750000</v>
          </cell>
          <cell r="V205" t="str">
            <v>B</v>
          </cell>
        </row>
        <row r="206">
          <cell r="E206" t="str">
            <v>173.1</v>
          </cell>
          <cell r="F206" t="str">
            <v>4.13.01</v>
          </cell>
          <cell r="H206" t="str">
            <v>JALAN DESA</v>
          </cell>
          <cell r="I206" t="str">
            <v>04.13.01.04.01</v>
          </cell>
          <cell r="K206" t="str">
            <v>SEMEN/BETON</v>
          </cell>
          <cell r="L206">
            <v>3000</v>
          </cell>
          <cell r="M206">
            <v>7</v>
          </cell>
          <cell r="N206">
            <v>21000</v>
          </cell>
          <cell r="O206" t="str">
            <v>DESA PULAU RENGAS - PEMATANG</v>
          </cell>
          <cell r="P206">
            <v>2001</v>
          </cell>
          <cell r="S206" t="str">
            <v>12.04.06.05.01.00</v>
          </cell>
          <cell r="T206" t="str">
            <v>APBD</v>
          </cell>
          <cell r="U206">
            <v>787500000</v>
          </cell>
          <cell r="V206" t="str">
            <v>B</v>
          </cell>
        </row>
        <row r="207">
          <cell r="E207" t="str">
            <v>163.1</v>
          </cell>
          <cell r="F207" t="str">
            <v>4.13.01</v>
          </cell>
          <cell r="H207" t="str">
            <v>JALAN PANGEAN-PULAU KUMPAI (ASPAL)</v>
          </cell>
          <cell r="I207" t="str">
            <v>04.13.01.04.01</v>
          </cell>
          <cell r="K207" t="str">
            <v>ASPAL HOTMIX</v>
          </cell>
          <cell r="L207">
            <v>8000</v>
          </cell>
          <cell r="M207">
            <v>7</v>
          </cell>
          <cell r="N207">
            <v>56000</v>
          </cell>
          <cell r="O207" t="str">
            <v>PANGEAN - PULAU KUMPAI</v>
          </cell>
          <cell r="P207">
            <v>2001</v>
          </cell>
          <cell r="S207" t="str">
            <v>12.04.06.05.01.00</v>
          </cell>
          <cell r="T207" t="str">
            <v>APBD</v>
          </cell>
          <cell r="U207">
            <v>4613760526</v>
          </cell>
          <cell r="V207" t="str">
            <v>B</v>
          </cell>
        </row>
        <row r="208">
          <cell r="E208" t="str">
            <v>275.1</v>
          </cell>
          <cell r="F208" t="str">
            <v>4.13.01</v>
          </cell>
          <cell r="H208" t="str">
            <v>JALAN DESA</v>
          </cell>
          <cell r="I208" t="str">
            <v>04.13.01.04.01</v>
          </cell>
          <cell r="K208" t="str">
            <v>BATU PECAH / MACADAM</v>
          </cell>
          <cell r="L208" t="str">
            <v>4000</v>
          </cell>
          <cell r="M208">
            <v>7</v>
          </cell>
          <cell r="N208">
            <v>28000</v>
          </cell>
          <cell r="O208" t="str">
            <v>RAWANG BINJAI - BERINGIN JAYA</v>
          </cell>
          <cell r="P208">
            <v>2001</v>
          </cell>
          <cell r="S208" t="str">
            <v>12.04.06.05.01.00</v>
          </cell>
          <cell r="T208" t="str">
            <v>APBD</v>
          </cell>
          <cell r="U208">
            <v>832000000</v>
          </cell>
          <cell r="V208" t="str">
            <v>B</v>
          </cell>
        </row>
        <row r="209">
          <cell r="E209" t="str">
            <v>166.1</v>
          </cell>
          <cell r="F209" t="str">
            <v>4.13.01</v>
          </cell>
          <cell r="H209" t="str">
            <v>JALAN DESA</v>
          </cell>
          <cell r="I209" t="str">
            <v>04.13.01.04.01</v>
          </cell>
          <cell r="K209" t="str">
            <v>BATU PECAH / MACADAM</v>
          </cell>
          <cell r="L209" t="str">
            <v>600</v>
          </cell>
          <cell r="M209">
            <v>7</v>
          </cell>
          <cell r="N209">
            <v>4200</v>
          </cell>
          <cell r="O209" t="str">
            <v xml:space="preserve">PAUH ANGIT-PASAR USANG PANGEAN </v>
          </cell>
          <cell r="P209">
            <v>2001</v>
          </cell>
          <cell r="S209" t="str">
            <v>12.04.06.05.01.00</v>
          </cell>
          <cell r="T209" t="str">
            <v>APBD</v>
          </cell>
          <cell r="U209">
            <v>187200000</v>
          </cell>
          <cell r="V209" t="str">
            <v>B</v>
          </cell>
        </row>
        <row r="210">
          <cell r="E210" t="str">
            <v>176.1</v>
          </cell>
          <cell r="F210" t="str">
            <v>4.13.01</v>
          </cell>
          <cell r="H210" t="str">
            <v>JALAN DESA</v>
          </cell>
          <cell r="I210" t="str">
            <v>04.13.01.04.01</v>
          </cell>
          <cell r="K210" t="str">
            <v>SEMEN/BETON</v>
          </cell>
          <cell r="L210">
            <v>2000</v>
          </cell>
          <cell r="M210">
            <v>7</v>
          </cell>
          <cell r="N210">
            <v>14000</v>
          </cell>
          <cell r="O210" t="str">
            <v>DESA PEMATANG - PULAU TENGAH</v>
          </cell>
          <cell r="P210">
            <v>2001</v>
          </cell>
          <cell r="S210" t="str">
            <v>12.04.06.05.01.00</v>
          </cell>
          <cell r="T210" t="str">
            <v>APBD</v>
          </cell>
          <cell r="U210">
            <v>525000000</v>
          </cell>
          <cell r="V210" t="str">
            <v>B</v>
          </cell>
        </row>
        <row r="211">
          <cell r="E211" t="str">
            <v>178.1</v>
          </cell>
          <cell r="F211" t="str">
            <v>4.13.01</v>
          </cell>
          <cell r="H211" t="str">
            <v xml:space="preserve">PENINGKATAN JALAN PAUH ANGIT - RAWANG BINJAI </v>
          </cell>
          <cell r="I211" t="str">
            <v>04.13.01.04.01</v>
          </cell>
          <cell r="K211" t="str">
            <v>TANAH</v>
          </cell>
          <cell r="L211" t="str">
            <v>3500</v>
          </cell>
          <cell r="M211">
            <v>7</v>
          </cell>
          <cell r="N211">
            <v>24500</v>
          </cell>
          <cell r="O211" t="str">
            <v>PAUH ANGIT - RAWANG BINJAI</v>
          </cell>
          <cell r="P211">
            <v>2001</v>
          </cell>
          <cell r="S211" t="str">
            <v>12.04.06.05.01.00</v>
          </cell>
          <cell r="T211" t="str">
            <v>APBD</v>
          </cell>
          <cell r="U211">
            <v>1115572260</v>
          </cell>
          <cell r="V211" t="str">
            <v>B</v>
          </cell>
        </row>
        <row r="212">
          <cell r="F212" t="str">
            <v>4.13.01</v>
          </cell>
          <cell r="H212" t="str">
            <v>JALAN DESA</v>
          </cell>
          <cell r="I212" t="str">
            <v>04.13.01.04.01</v>
          </cell>
          <cell r="K212" t="str">
            <v>BATU PECAH / MACADAM</v>
          </cell>
          <cell r="L212" t="str">
            <v>1600</v>
          </cell>
          <cell r="O212" t="str">
            <v>SAKO - SIMPANG KAPAN</v>
          </cell>
          <cell r="P212">
            <v>2001</v>
          </cell>
          <cell r="S212" t="str">
            <v>12.04.06.05.01.00</v>
          </cell>
          <cell r="T212" t="str">
            <v>APBD</v>
          </cell>
          <cell r="U212">
            <v>537600000</v>
          </cell>
          <cell r="V212" t="str">
            <v>B</v>
          </cell>
        </row>
        <row r="213">
          <cell r="F213" t="str">
            <v>4.13.01</v>
          </cell>
          <cell r="H213" t="str">
            <v>JALAN DESA</v>
          </cell>
          <cell r="I213" t="str">
            <v>04.13.01.04.01</v>
          </cell>
          <cell r="K213" t="str">
            <v>BATU PECAH / MACADAM</v>
          </cell>
          <cell r="L213" t="str">
            <v>1970</v>
          </cell>
          <cell r="O213" t="str">
            <v>SUMBER DATAR - SEI KURANJI</v>
          </cell>
          <cell r="P213">
            <v>2001</v>
          </cell>
          <cell r="S213" t="str">
            <v>12.04.06.05.01.00</v>
          </cell>
          <cell r="T213" t="str">
            <v>APBD</v>
          </cell>
          <cell r="U213">
            <v>1229280000</v>
          </cell>
          <cell r="V213" t="str">
            <v>B</v>
          </cell>
        </row>
        <row r="214">
          <cell r="F214" t="str">
            <v>4.13.01</v>
          </cell>
          <cell r="H214" t="str">
            <v>JALAN DESA</v>
          </cell>
          <cell r="I214" t="str">
            <v>04.13.01.04.01</v>
          </cell>
          <cell r="K214" t="str">
            <v>TANAH</v>
          </cell>
          <cell r="L214" t="str">
            <v>1000</v>
          </cell>
          <cell r="O214" t="str">
            <v>JL. UTAMA</v>
          </cell>
          <cell r="P214">
            <v>2001</v>
          </cell>
          <cell r="S214" t="str">
            <v>12.04.06.05.01.00</v>
          </cell>
          <cell r="T214" t="str">
            <v>APBD</v>
          </cell>
          <cell r="U214">
            <v>180000000</v>
          </cell>
          <cell r="V214" t="str">
            <v>B</v>
          </cell>
        </row>
        <row r="215">
          <cell r="E215" t="str">
            <v>175.1</v>
          </cell>
          <cell r="F215" t="str">
            <v>4.13.01</v>
          </cell>
          <cell r="H215" t="str">
            <v>JALAN DESA</v>
          </cell>
          <cell r="I215" t="str">
            <v>04.13.01.04.01</v>
          </cell>
          <cell r="K215" t="str">
            <v>SEMEN/BETON</v>
          </cell>
          <cell r="L215">
            <v>2000</v>
          </cell>
          <cell r="M215">
            <v>7</v>
          </cell>
          <cell r="N215">
            <v>14000</v>
          </cell>
          <cell r="O215" t="str">
            <v>PAUH ANGIT - TANJUNG SIMANDOLAK</v>
          </cell>
          <cell r="P215">
            <v>2001</v>
          </cell>
          <cell r="S215" t="str">
            <v>12.04.06.05.01.00</v>
          </cell>
          <cell r="T215" t="str">
            <v>APBD</v>
          </cell>
          <cell r="U215">
            <v>975000000</v>
          </cell>
          <cell r="V215" t="str">
            <v>B</v>
          </cell>
        </row>
        <row r="216">
          <cell r="F216" t="str">
            <v>4.13.01</v>
          </cell>
          <cell r="H216" t="str">
            <v>JALAN DESA</v>
          </cell>
          <cell r="I216" t="str">
            <v>04.13.01.04.01</v>
          </cell>
          <cell r="K216" t="str">
            <v>ASPAL PENETRASI</v>
          </cell>
          <cell r="L216" t="str">
            <v>700</v>
          </cell>
          <cell r="O216" t="str">
            <v>JALAN TEPIAN PANTAI</v>
          </cell>
          <cell r="P216">
            <v>2001</v>
          </cell>
          <cell r="S216" t="str">
            <v>12.04.06.05.01.00</v>
          </cell>
          <cell r="T216" t="str">
            <v>APBD</v>
          </cell>
          <cell r="U216">
            <v>472500000</v>
          </cell>
          <cell r="V216" t="str">
            <v>B</v>
          </cell>
        </row>
        <row r="217">
          <cell r="F217" t="str">
            <v>4.13.01</v>
          </cell>
          <cell r="H217" t="str">
            <v>JALAN DESA</v>
          </cell>
          <cell r="I217" t="str">
            <v>04.13.01.04.01</v>
          </cell>
          <cell r="K217" t="str">
            <v>ASPAL PENETRASI</v>
          </cell>
          <cell r="L217" t="str">
            <v>500</v>
          </cell>
          <cell r="O217" t="str">
            <v>JALAN MAYOR H. ASRI IYU</v>
          </cell>
          <cell r="P217">
            <v>2001</v>
          </cell>
          <cell r="S217" t="str">
            <v>12.04.06.05.01.00</v>
          </cell>
          <cell r="T217" t="str">
            <v>APBD</v>
          </cell>
          <cell r="U217">
            <v>337500000</v>
          </cell>
          <cell r="V217" t="str">
            <v>B</v>
          </cell>
        </row>
        <row r="218">
          <cell r="F218" t="str">
            <v>4.13.01</v>
          </cell>
          <cell r="H218" t="str">
            <v>JALAN DESA</v>
          </cell>
          <cell r="I218" t="str">
            <v>04.13.01.04.01</v>
          </cell>
          <cell r="K218" t="str">
            <v>ASPAL PENETRASI</v>
          </cell>
          <cell r="L218" t="str">
            <v>700</v>
          </cell>
          <cell r="O218" t="str">
            <v>JALAN ABDUL MAAS</v>
          </cell>
          <cell r="P218">
            <v>2001</v>
          </cell>
          <cell r="S218" t="str">
            <v>12.04.06.05.01.00</v>
          </cell>
          <cell r="T218" t="str">
            <v>APBD</v>
          </cell>
          <cell r="U218">
            <v>441000000</v>
          </cell>
          <cell r="V218" t="str">
            <v>B</v>
          </cell>
        </row>
        <row r="219">
          <cell r="F219" t="str">
            <v>4.13.01</v>
          </cell>
          <cell r="H219" t="str">
            <v>JALAN DESA</v>
          </cell>
          <cell r="I219" t="str">
            <v>04.13.01.04.01</v>
          </cell>
          <cell r="K219" t="str">
            <v>ASPAL PENETRASI</v>
          </cell>
          <cell r="L219" t="str">
            <v>700</v>
          </cell>
          <cell r="O219" t="str">
            <v>JALAN LETKOL H. ZAKARIA</v>
          </cell>
          <cell r="P219">
            <v>2001</v>
          </cell>
          <cell r="S219" t="str">
            <v>12.04.06.05.01.00</v>
          </cell>
          <cell r="T219" t="str">
            <v>APBD</v>
          </cell>
          <cell r="U219">
            <v>472500000</v>
          </cell>
          <cell r="V219" t="str">
            <v>B</v>
          </cell>
        </row>
        <row r="220">
          <cell r="F220" t="str">
            <v>4.13.01</v>
          </cell>
          <cell r="H220" t="str">
            <v>JALAN DESA</v>
          </cell>
          <cell r="I220" t="str">
            <v>04.13.01.04.01</v>
          </cell>
          <cell r="K220" t="str">
            <v>TANAH</v>
          </cell>
          <cell r="L220" t="str">
            <v>1500</v>
          </cell>
          <cell r="O220" t="str">
            <v>JALAN DESA PANGKALAN INDARUNG</v>
          </cell>
          <cell r="P220">
            <v>2001</v>
          </cell>
          <cell r="S220" t="str">
            <v>12.04.06.05.01.00</v>
          </cell>
          <cell r="T220" t="str">
            <v>APBD</v>
          </cell>
          <cell r="U220">
            <v>405000000</v>
          </cell>
          <cell r="V220" t="str">
            <v>B</v>
          </cell>
        </row>
        <row r="221">
          <cell r="F221" t="str">
            <v>4.13.01</v>
          </cell>
          <cell r="H221" t="str">
            <v>JALAN DESA</v>
          </cell>
          <cell r="I221" t="str">
            <v>04.13.01.04.01</v>
          </cell>
          <cell r="K221" t="str">
            <v>ASPAL PENETRASI</v>
          </cell>
          <cell r="L221" t="str">
            <v>1200</v>
          </cell>
          <cell r="O221" t="str">
            <v>JALAN AMD</v>
          </cell>
          <cell r="P221">
            <v>2001</v>
          </cell>
          <cell r="S221" t="str">
            <v>12.04.06.05.01.00</v>
          </cell>
          <cell r="T221" t="str">
            <v>APBD</v>
          </cell>
          <cell r="U221">
            <v>810000000</v>
          </cell>
          <cell r="V221" t="str">
            <v>B</v>
          </cell>
        </row>
        <row r="222">
          <cell r="F222" t="str">
            <v>4.13.01</v>
          </cell>
          <cell r="H222" t="str">
            <v>JALAN DESA</v>
          </cell>
          <cell r="I222" t="str">
            <v>04.13.01.04.01</v>
          </cell>
          <cell r="K222" t="str">
            <v>ASPAL PENETRASI</v>
          </cell>
          <cell r="L222" t="str">
            <v>75</v>
          </cell>
          <cell r="O222" t="str">
            <v>JALAN SENTRAL - JALAN LINTAS PROPINSI</v>
          </cell>
          <cell r="P222">
            <v>2001</v>
          </cell>
          <cell r="S222" t="str">
            <v>12.04.06.05.01.00</v>
          </cell>
          <cell r="T222" t="str">
            <v>APBD</v>
          </cell>
          <cell r="U222">
            <v>47250000</v>
          </cell>
          <cell r="V222" t="str">
            <v>B</v>
          </cell>
        </row>
        <row r="223">
          <cell r="F223" t="str">
            <v>4.13.01</v>
          </cell>
          <cell r="H223" t="str">
            <v>JALAN DESA</v>
          </cell>
          <cell r="I223" t="str">
            <v>04.13.01.04.01</v>
          </cell>
          <cell r="K223" t="str">
            <v>ASPAL PENETRASI</v>
          </cell>
          <cell r="L223" t="str">
            <v>600</v>
          </cell>
          <cell r="O223" t="str">
            <v>JALAN DI PERTUAN GADIS</v>
          </cell>
          <cell r="P223">
            <v>2001</v>
          </cell>
          <cell r="S223" t="str">
            <v>12.04.06.05.01.00</v>
          </cell>
          <cell r="T223" t="str">
            <v>APBD</v>
          </cell>
          <cell r="U223">
            <v>378000000</v>
          </cell>
          <cell r="V223" t="str">
            <v>B</v>
          </cell>
        </row>
        <row r="224">
          <cell r="F224" t="str">
            <v>4.13.01</v>
          </cell>
          <cell r="H224" t="str">
            <v>JALAN DESA</v>
          </cell>
          <cell r="I224" t="str">
            <v>04.13.01.04.01</v>
          </cell>
          <cell r="K224" t="str">
            <v>ASPAL PENETRASI</v>
          </cell>
          <cell r="L224" t="str">
            <v>400</v>
          </cell>
          <cell r="O224" t="str">
            <v>JALAN DIPONEGORO</v>
          </cell>
          <cell r="P224">
            <v>2001</v>
          </cell>
          <cell r="S224" t="str">
            <v>12.04.06.05.01.00</v>
          </cell>
          <cell r="T224" t="str">
            <v>APBD</v>
          </cell>
          <cell r="U224">
            <v>270000000</v>
          </cell>
          <cell r="V224" t="str">
            <v>B</v>
          </cell>
        </row>
        <row r="225">
          <cell r="F225" t="str">
            <v>4.13.01</v>
          </cell>
          <cell r="H225" t="str">
            <v>JALAN DESA</v>
          </cell>
          <cell r="I225" t="str">
            <v>04.13.01.04.01</v>
          </cell>
          <cell r="K225" t="str">
            <v>TANAH</v>
          </cell>
          <cell r="L225" t="str">
            <v>3100</v>
          </cell>
          <cell r="O225" t="str">
            <v>DESA TERBERAU PANJANG-SEI KUANTAN</v>
          </cell>
          <cell r="P225">
            <v>2001</v>
          </cell>
          <cell r="S225" t="str">
            <v>12.04.06.05.01.00</v>
          </cell>
          <cell r="T225" t="str">
            <v>APBD</v>
          </cell>
          <cell r="U225">
            <v>453375000</v>
          </cell>
          <cell r="V225" t="str">
            <v>B</v>
          </cell>
        </row>
        <row r="226">
          <cell r="E226" t="str">
            <v>113.1</v>
          </cell>
          <cell r="F226" t="str">
            <v>4.13.01</v>
          </cell>
          <cell r="H226" t="str">
            <v>JALAN DESA</v>
          </cell>
          <cell r="I226" t="str">
            <v>04.13.01.04.01</v>
          </cell>
          <cell r="K226" t="str">
            <v>ASPAL PENETRASI</v>
          </cell>
          <cell r="L226">
            <v>3000</v>
          </cell>
          <cell r="M226">
            <v>7</v>
          </cell>
          <cell r="N226">
            <v>21000</v>
          </cell>
          <cell r="O226" t="str">
            <v>JL. DALAM KOTA KP. BARU TOAR-JP.KM 1785000</v>
          </cell>
          <cell r="P226">
            <v>2001</v>
          </cell>
          <cell r="S226" t="str">
            <v>12.04.06.05.01..00</v>
          </cell>
          <cell r="T226" t="str">
            <v>APBD</v>
          </cell>
          <cell r="U226">
            <v>1215000000</v>
          </cell>
          <cell r="V226" t="str">
            <v>B</v>
          </cell>
        </row>
        <row r="227">
          <cell r="F227" t="str">
            <v>4.13.01</v>
          </cell>
          <cell r="H227" t="str">
            <v>JALAN DESA</v>
          </cell>
          <cell r="I227" t="str">
            <v>04.13.01.04.01</v>
          </cell>
          <cell r="K227" t="str">
            <v>ASPAL PENETRASI</v>
          </cell>
          <cell r="L227" t="str">
            <v>380</v>
          </cell>
          <cell r="O227" t="str">
            <v>JL IMAM BONJOL</v>
          </cell>
          <cell r="P227">
            <v>2001</v>
          </cell>
          <cell r="S227" t="str">
            <v>12.04.06.05.01.00</v>
          </cell>
          <cell r="T227" t="str">
            <v>APBD</v>
          </cell>
          <cell r="U227">
            <v>239400000</v>
          </cell>
          <cell r="V227" t="str">
            <v>B</v>
          </cell>
        </row>
        <row r="228">
          <cell r="E228" t="str">
            <v>115.1</v>
          </cell>
          <cell r="F228" t="str">
            <v>4.13.01</v>
          </cell>
          <cell r="H228" t="str">
            <v>JALAN DESA</v>
          </cell>
          <cell r="I228" t="str">
            <v>04.13.01.04.01</v>
          </cell>
          <cell r="K228" t="str">
            <v>ASPAL PENETRASI</v>
          </cell>
          <cell r="L228">
            <v>4000</v>
          </cell>
          <cell r="M228">
            <v>7</v>
          </cell>
          <cell r="N228">
            <v>28000</v>
          </cell>
          <cell r="O228" t="str">
            <v>GUNUNG PULAU MUNGKUR</v>
          </cell>
          <cell r="P228">
            <v>2001</v>
          </cell>
          <cell r="S228" t="str">
            <v>12.04.06.05.01.00</v>
          </cell>
          <cell r="T228" t="str">
            <v>APBD</v>
          </cell>
          <cell r="U228">
            <v>1770000000</v>
          </cell>
          <cell r="V228" t="str">
            <v>B</v>
          </cell>
        </row>
        <row r="229">
          <cell r="E229" t="str">
            <v>117.1</v>
          </cell>
          <cell r="F229" t="str">
            <v>4.13.01</v>
          </cell>
          <cell r="H229" t="str">
            <v>JALAN DESA</v>
          </cell>
          <cell r="I229" t="str">
            <v>04.13.01.04.01</v>
          </cell>
          <cell r="K229" t="str">
            <v>BATU PECAH / MACADAM</v>
          </cell>
          <cell r="L229">
            <v>3000</v>
          </cell>
          <cell r="M229">
            <v>7</v>
          </cell>
          <cell r="N229">
            <v>21000</v>
          </cell>
          <cell r="O229" t="str">
            <v>KP. BARU TOAR-PASAR GUNUNG</v>
          </cell>
          <cell r="P229">
            <v>2001</v>
          </cell>
          <cell r="S229" t="str">
            <v>12.04.06.05.01..00</v>
          </cell>
          <cell r="T229" t="str">
            <v>APBD</v>
          </cell>
          <cell r="U229">
            <v>1248000000</v>
          </cell>
          <cell r="V229" t="str">
            <v>B</v>
          </cell>
        </row>
        <row r="230">
          <cell r="F230" t="str">
            <v>4.13.02</v>
          </cell>
          <cell r="H230" t="str">
            <v>JEMBATAN BETON</v>
          </cell>
          <cell r="I230" t="str">
            <v>04.13.02.03.01</v>
          </cell>
          <cell r="K230" t="str">
            <v>BETON</v>
          </cell>
          <cell r="L230" t="str">
            <v>200</v>
          </cell>
          <cell r="M230">
            <v>6</v>
          </cell>
          <cell r="N230">
            <v>1200</v>
          </cell>
          <cell r="O230" t="str">
            <v>CERENTI</v>
          </cell>
          <cell r="P230">
            <v>2004</v>
          </cell>
          <cell r="S230" t="str">
            <v>12.04.06.05.00.04.00</v>
          </cell>
          <cell r="T230" t="str">
            <v>APBD</v>
          </cell>
          <cell r="U230">
            <v>6600000000</v>
          </cell>
          <cell r="V230" t="str">
            <v>B</v>
          </cell>
        </row>
        <row r="231">
          <cell r="F231" t="str">
            <v>4.13.02</v>
          </cell>
          <cell r="H231" t="str">
            <v>JEMBATAN BETON</v>
          </cell>
          <cell r="I231" t="str">
            <v>04.13.02.03.01</v>
          </cell>
          <cell r="K231" t="str">
            <v>BETON</v>
          </cell>
          <cell r="L231" t="str">
            <v>17</v>
          </cell>
          <cell r="M231">
            <v>6</v>
          </cell>
          <cell r="N231">
            <v>102</v>
          </cell>
          <cell r="O231" t="str">
            <v>JEMBATAN DESA TOAR-GUNUNG</v>
          </cell>
          <cell r="P231">
            <v>2006</v>
          </cell>
          <cell r="S231" t="str">
            <v>12.04.06.05.00.06.00</v>
          </cell>
          <cell r="T231" t="str">
            <v>APBD</v>
          </cell>
          <cell r="U231">
            <v>841500000</v>
          </cell>
          <cell r="V231" t="str">
            <v>B</v>
          </cell>
        </row>
        <row r="232">
          <cell r="F232" t="str">
            <v>4.13.02</v>
          </cell>
          <cell r="H232" t="str">
            <v>JEMBATAN PADA JALAN KABUPATEN/KOTA ARTERI</v>
          </cell>
          <cell r="I232" t="str">
            <v>04.13.02.03.06</v>
          </cell>
          <cell r="K232" t="str">
            <v>BETON</v>
          </cell>
          <cell r="L232" t="str">
            <v>200</v>
          </cell>
          <cell r="M232">
            <v>6</v>
          </cell>
          <cell r="N232">
            <v>1200</v>
          </cell>
          <cell r="O232" t="str">
            <v>JEMBATAN BENAI</v>
          </cell>
          <cell r="P232">
            <v>1993</v>
          </cell>
          <cell r="S232" t="str">
            <v>12.04.06.05.00.93.00</v>
          </cell>
          <cell r="T232" t="str">
            <v>APBD</v>
          </cell>
          <cell r="U232">
            <v>7560000000</v>
          </cell>
          <cell r="V232" t="str">
            <v>B</v>
          </cell>
        </row>
        <row r="233">
          <cell r="F233" t="str">
            <v>4.13.02</v>
          </cell>
          <cell r="H233" t="str">
            <v>JEMBATAN PADA JALAN KABUPATEN/KOTA ARTERI</v>
          </cell>
          <cell r="I233" t="str">
            <v>04.13.02.03.06</v>
          </cell>
          <cell r="K233" t="str">
            <v>BETON</v>
          </cell>
          <cell r="L233" t="str">
            <v>60</v>
          </cell>
          <cell r="M233">
            <v>6</v>
          </cell>
          <cell r="N233">
            <v>360</v>
          </cell>
          <cell r="O233" t="str">
            <v>SEI ULO</v>
          </cell>
          <cell r="P233">
            <v>1996</v>
          </cell>
          <cell r="S233" t="str">
            <v>12.04.06.05.00.96.00</v>
          </cell>
          <cell r="T233" t="str">
            <v>APBD</v>
          </cell>
          <cell r="U233">
            <v>945000000</v>
          </cell>
          <cell r="V233" t="str">
            <v>KB</v>
          </cell>
        </row>
        <row r="234">
          <cell r="F234" t="str">
            <v>4.13.02</v>
          </cell>
          <cell r="H234" t="str">
            <v>JEMBATAN PADA JALAN KABUPATEN/KOTA ARTERI</v>
          </cell>
          <cell r="I234" t="str">
            <v>04.13.02.03.06</v>
          </cell>
          <cell r="K234" t="str">
            <v>BETON</v>
          </cell>
          <cell r="L234" t="str">
            <v>7</v>
          </cell>
          <cell r="M234">
            <v>7</v>
          </cell>
          <cell r="N234">
            <v>49</v>
          </cell>
          <cell r="O234" t="str">
            <v>JEMBATAN SEI. BENAI KECIL</v>
          </cell>
          <cell r="P234">
            <v>1942</v>
          </cell>
          <cell r="S234" t="str">
            <v>12.04.06.05.00.42.00</v>
          </cell>
          <cell r="T234" t="str">
            <v>APBD</v>
          </cell>
          <cell r="U234">
            <v>286650000</v>
          </cell>
          <cell r="V234" t="str">
            <v>B</v>
          </cell>
        </row>
        <row r="235">
          <cell r="F235" t="str">
            <v>4.13.02</v>
          </cell>
          <cell r="H235" t="str">
            <v>JEMBATAN PADA JALAN KABUPATEN/KOTA ARTERI</v>
          </cell>
          <cell r="I235" t="str">
            <v>04.13.02.03.06</v>
          </cell>
          <cell r="K235" t="str">
            <v>BETON</v>
          </cell>
          <cell r="L235" t="str">
            <v>10</v>
          </cell>
          <cell r="M235">
            <v>6</v>
          </cell>
          <cell r="N235">
            <v>60</v>
          </cell>
          <cell r="O235" t="str">
            <v>JEMBATAN BATAS TEBING TINGGI - SIMANDOLAK</v>
          </cell>
          <cell r="P235">
            <v>1980</v>
          </cell>
          <cell r="S235" t="str">
            <v>12.04.06.05.00.80.00</v>
          </cell>
          <cell r="T235" t="str">
            <v>APBD</v>
          </cell>
          <cell r="U235">
            <v>420000000</v>
          </cell>
          <cell r="V235" t="str">
            <v>B</v>
          </cell>
        </row>
        <row r="236">
          <cell r="F236" t="str">
            <v>4.13.02</v>
          </cell>
          <cell r="H236" t="str">
            <v>JEMBATAN PADA JALAN KABUPATEN/KOTA ARTERI</v>
          </cell>
          <cell r="I236" t="str">
            <v>04.13.02.03.06</v>
          </cell>
          <cell r="K236" t="str">
            <v>BETON</v>
          </cell>
          <cell r="L236" t="str">
            <v>2</v>
          </cell>
          <cell r="M236">
            <v>8</v>
          </cell>
          <cell r="N236">
            <v>16</v>
          </cell>
          <cell r="O236" t="str">
            <v>JEMBATAN SENTAJO - SEB. TERATAK AIR HITAM</v>
          </cell>
          <cell r="P236">
            <v>2006</v>
          </cell>
          <cell r="S236" t="str">
            <v>12.04.06.05.00.06.00</v>
          </cell>
          <cell r="T236" t="str">
            <v>APBD</v>
          </cell>
          <cell r="U236">
            <v>128000000</v>
          </cell>
          <cell r="V236" t="str">
            <v>B</v>
          </cell>
        </row>
        <row r="237">
          <cell r="F237" t="str">
            <v>4.13.02</v>
          </cell>
          <cell r="H237" t="str">
            <v>JEMBATAN PADA JALAN KABUPATEN/KOTA ARTERI</v>
          </cell>
          <cell r="I237" t="str">
            <v>04.13.02.03.06</v>
          </cell>
          <cell r="K237" t="str">
            <v>BETON</v>
          </cell>
          <cell r="L237" t="str">
            <v>145</v>
          </cell>
          <cell r="M237">
            <v>6</v>
          </cell>
          <cell r="N237">
            <v>870</v>
          </cell>
          <cell r="O237" t="str">
            <v>BUYA MARIFAT MARDJAN</v>
          </cell>
          <cell r="P237">
            <v>2005</v>
          </cell>
          <cell r="S237" t="str">
            <v>12.04.06.05.00.05.00</v>
          </cell>
          <cell r="T237" t="str">
            <v>APBD</v>
          </cell>
          <cell r="U237">
            <v>7177500000</v>
          </cell>
          <cell r="V237" t="str">
            <v>B</v>
          </cell>
        </row>
        <row r="238">
          <cell r="F238" t="str">
            <v>4.13.02</v>
          </cell>
          <cell r="H238" t="str">
            <v>JEMBATAN PADA JALAN KABUPATEN/KOTA ARTERI</v>
          </cell>
          <cell r="I238" t="str">
            <v>04.13.02.03.06</v>
          </cell>
          <cell r="K238" t="str">
            <v>BETON</v>
          </cell>
          <cell r="L238" t="str">
            <v>6</v>
          </cell>
          <cell r="M238">
            <v>7</v>
          </cell>
          <cell r="N238">
            <v>42</v>
          </cell>
          <cell r="O238" t="str">
            <v>JEMBATAN SEI. SIAGA</v>
          </cell>
          <cell r="P238">
            <v>2006</v>
          </cell>
          <cell r="S238" t="str">
            <v>12.04.06.05.00.06.00</v>
          </cell>
          <cell r="T238" t="str">
            <v>APBD</v>
          </cell>
          <cell r="U238">
            <v>336000000</v>
          </cell>
          <cell r="V238" t="str">
            <v>B</v>
          </cell>
        </row>
        <row r="239">
          <cell r="F239" t="str">
            <v>4.13.02</v>
          </cell>
          <cell r="H239" t="str">
            <v>JEMBATAN PADA JALAN KABUPATEN/KOTA ARTERI</v>
          </cell>
          <cell r="I239" t="str">
            <v>04.13.02.03.06</v>
          </cell>
          <cell r="K239" t="str">
            <v>BETON</v>
          </cell>
          <cell r="L239" t="str">
            <v>6</v>
          </cell>
          <cell r="M239">
            <v>7</v>
          </cell>
          <cell r="N239">
            <v>42</v>
          </cell>
          <cell r="O239" t="str">
            <v>JEMBATAN LEPAU GADING</v>
          </cell>
          <cell r="P239">
            <v>1942</v>
          </cell>
          <cell r="S239" t="str">
            <v>12.04.06.05.00.42.00</v>
          </cell>
          <cell r="T239" t="str">
            <v>APBD</v>
          </cell>
          <cell r="U239">
            <v>294000000</v>
          </cell>
          <cell r="V239" t="str">
            <v>B</v>
          </cell>
        </row>
        <row r="240">
          <cell r="F240" t="str">
            <v>4.13.02</v>
          </cell>
          <cell r="H240" t="str">
            <v>JEMBATAN PADA JALAN KABUPATEN/KOTA ARTERI</v>
          </cell>
          <cell r="I240" t="str">
            <v>04.13.02.03.06</v>
          </cell>
          <cell r="K240" t="str">
            <v>BETON</v>
          </cell>
          <cell r="L240" t="str">
            <v>12</v>
          </cell>
          <cell r="M240">
            <v>6</v>
          </cell>
          <cell r="N240">
            <v>72</v>
          </cell>
          <cell r="O240" t="str">
            <v>JEMBATAN SEI. SIMANDOLAK</v>
          </cell>
          <cell r="P240">
            <v>1980</v>
          </cell>
          <cell r="S240" t="str">
            <v>12.04.06.05.00.80.00</v>
          </cell>
          <cell r="T240" t="str">
            <v>APBD</v>
          </cell>
          <cell r="U240">
            <v>504000000</v>
          </cell>
          <cell r="V240" t="str">
            <v>B</v>
          </cell>
        </row>
        <row r="241">
          <cell r="E241" t="str">
            <v>J4.1</v>
          </cell>
          <cell r="F241" t="str">
            <v>4.13.02</v>
          </cell>
          <cell r="H241" t="str">
            <v>JEMBATAN PADA JALAN KABUPATEN/KOTA LOKAL</v>
          </cell>
          <cell r="I241" t="str">
            <v>04.13.02.03.08</v>
          </cell>
          <cell r="K241" t="str">
            <v>KAYU</v>
          </cell>
          <cell r="L241" t="str">
            <v>10</v>
          </cell>
          <cell r="M241">
            <v>5</v>
          </cell>
          <cell r="N241">
            <v>50</v>
          </cell>
          <cell r="O241" t="str">
            <v>TEBERAU PANJANG</v>
          </cell>
          <cell r="P241">
            <v>2006</v>
          </cell>
          <cell r="S241" t="str">
            <v>12.04.06.05.00.06.00</v>
          </cell>
          <cell r="T241" t="str">
            <v>APBD</v>
          </cell>
          <cell r="U241">
            <v>150000000</v>
          </cell>
          <cell r="V241" t="str">
            <v>B</v>
          </cell>
        </row>
        <row r="242">
          <cell r="F242" t="str">
            <v>4.13.02</v>
          </cell>
          <cell r="H242" t="str">
            <v>JEMBATAN PADA JALAN KABUPATEN/KOTA LOKAL</v>
          </cell>
          <cell r="I242" t="str">
            <v>04.13.02.03.08</v>
          </cell>
          <cell r="K242" t="str">
            <v>KAYU</v>
          </cell>
          <cell r="L242" t="str">
            <v>15</v>
          </cell>
          <cell r="M242">
            <v>4.5</v>
          </cell>
          <cell r="N242">
            <v>67.5</v>
          </cell>
          <cell r="O242" t="str">
            <v>SEI BATANG SOPAN</v>
          </cell>
          <cell r="P242">
            <v>1999</v>
          </cell>
          <cell r="S242" t="str">
            <v>12.04.06.05.00.0.00</v>
          </cell>
          <cell r="T242" t="str">
            <v>APBD</v>
          </cell>
          <cell r="U242">
            <v>162000000</v>
          </cell>
          <cell r="V242" t="str">
            <v>B</v>
          </cell>
        </row>
        <row r="243">
          <cell r="F243" t="str">
            <v>4.13.02</v>
          </cell>
          <cell r="H243" t="str">
            <v>JEMBATAN PADA JALAN KABUPATEN/KOTA LOKAL</v>
          </cell>
          <cell r="I243" t="str">
            <v>04.13.02.03.08</v>
          </cell>
          <cell r="K243" t="str">
            <v>BETON</v>
          </cell>
          <cell r="L243" t="str">
            <v>17</v>
          </cell>
          <cell r="M243">
            <v>6</v>
          </cell>
          <cell r="N243">
            <v>102</v>
          </cell>
          <cell r="O243" t="str">
            <v>TOAR-GUNUNG</v>
          </cell>
          <cell r="P243">
            <v>2006</v>
          </cell>
          <cell r="S243" t="str">
            <v>12.04.06.05.00.06.00</v>
          </cell>
          <cell r="T243" t="str">
            <v>APBD</v>
          </cell>
          <cell r="U243">
            <v>841500000</v>
          </cell>
          <cell r="V243" t="str">
            <v>B</v>
          </cell>
        </row>
        <row r="244">
          <cell r="F244" t="str">
            <v>4.13.02</v>
          </cell>
          <cell r="H244" t="str">
            <v>JEMBATAN PADA JALAN KABUPATEN/KOTA LOKAL</v>
          </cell>
          <cell r="I244" t="str">
            <v>04.13.02.03.08</v>
          </cell>
          <cell r="K244" t="str">
            <v>BETON</v>
          </cell>
          <cell r="L244" t="str">
            <v>60</v>
          </cell>
          <cell r="M244">
            <v>6</v>
          </cell>
          <cell r="N244">
            <v>360</v>
          </cell>
          <cell r="O244" t="str">
            <v>PANTAI</v>
          </cell>
          <cell r="P244">
            <v>1987</v>
          </cell>
          <cell r="S244" t="str">
            <v>12.04.06.05.00.87.00</v>
          </cell>
          <cell r="T244" t="str">
            <v>APBD</v>
          </cell>
          <cell r="U244">
            <v>2772000000</v>
          </cell>
          <cell r="V244" t="str">
            <v>KB</v>
          </cell>
        </row>
        <row r="245">
          <cell r="F245" t="str">
            <v>4.13.02</v>
          </cell>
          <cell r="H245" t="str">
            <v>JEMBATAN PADA JALAN KABUPATEN/KOTA LOKAL</v>
          </cell>
          <cell r="I245" t="str">
            <v>04.13.02.03.08</v>
          </cell>
          <cell r="K245" t="str">
            <v>BETON</v>
          </cell>
          <cell r="L245" t="str">
            <v>10</v>
          </cell>
          <cell r="M245">
            <v>4</v>
          </cell>
          <cell r="N245">
            <v>40</v>
          </cell>
          <cell r="O245" t="str">
            <v>SEI KELUMPANG</v>
          </cell>
          <cell r="P245">
            <v>1999</v>
          </cell>
          <cell r="S245" t="str">
            <v>12.04.06.05.00.0.00</v>
          </cell>
          <cell r="T245" t="str">
            <v>APBD</v>
          </cell>
          <cell r="U245">
            <v>308000000</v>
          </cell>
          <cell r="V245" t="str">
            <v>B</v>
          </cell>
        </row>
        <row r="246">
          <cell r="F246" t="str">
            <v>4.13.02</v>
          </cell>
          <cell r="H246" t="str">
            <v>JEMBATAN PADA JALAN KABUPATEN/KOTA LOKAL</v>
          </cell>
          <cell r="I246" t="str">
            <v>04.13.02.03.08</v>
          </cell>
          <cell r="K246" t="str">
            <v>BETON</v>
          </cell>
          <cell r="L246" t="str">
            <v>25</v>
          </cell>
          <cell r="M246">
            <v>6</v>
          </cell>
          <cell r="N246">
            <v>150</v>
          </cell>
          <cell r="O246" t="str">
            <v>GONDANG POCAH</v>
          </cell>
          <cell r="P246">
            <v>2003</v>
          </cell>
          <cell r="S246" t="str">
            <v>12.04.06.05.00.03.00</v>
          </cell>
          <cell r="T246" t="str">
            <v>APBD</v>
          </cell>
          <cell r="U246">
            <v>1155000000</v>
          </cell>
          <cell r="V246" t="str">
            <v>B</v>
          </cell>
        </row>
        <row r="247">
          <cell r="F247" t="str">
            <v>4.13.02</v>
          </cell>
          <cell r="H247" t="str">
            <v>JEMBATAN PADA JALAN KABUPATEN/KOTA LOKAL</v>
          </cell>
          <cell r="I247" t="str">
            <v>04.13.02.03.08</v>
          </cell>
          <cell r="K247" t="str">
            <v>BETON</v>
          </cell>
          <cell r="L247" t="str">
            <v>8</v>
          </cell>
          <cell r="M247">
            <v>8</v>
          </cell>
          <cell r="N247">
            <v>64</v>
          </cell>
          <cell r="O247" t="str">
            <v>MUARA LEMBU 2</v>
          </cell>
          <cell r="P247">
            <v>2000</v>
          </cell>
          <cell r="S247" t="str">
            <v>12.04.06.05.00.00.00</v>
          </cell>
          <cell r="T247" t="str">
            <v>APBD</v>
          </cell>
          <cell r="U247">
            <v>374400000</v>
          </cell>
          <cell r="V247" t="str">
            <v>B</v>
          </cell>
        </row>
        <row r="248">
          <cell r="F248" t="str">
            <v>4.13.02</v>
          </cell>
          <cell r="H248" t="str">
            <v>JEMBATAN PADA JALAN KABUPATEN/KOTA LOKAL</v>
          </cell>
          <cell r="I248" t="str">
            <v>04.13.02.03.08</v>
          </cell>
          <cell r="K248" t="str">
            <v>BETON</v>
          </cell>
          <cell r="L248" t="str">
            <v>8</v>
          </cell>
          <cell r="M248">
            <v>8</v>
          </cell>
          <cell r="N248">
            <v>64</v>
          </cell>
          <cell r="O248" t="str">
            <v>SEI MUNAN</v>
          </cell>
          <cell r="P248">
            <v>1981</v>
          </cell>
          <cell r="S248" t="str">
            <v>12.04.06.05.00.81.00</v>
          </cell>
          <cell r="T248" t="str">
            <v>APBD</v>
          </cell>
          <cell r="U248">
            <v>345600000</v>
          </cell>
          <cell r="V248" t="str">
            <v>B</v>
          </cell>
        </row>
        <row r="249">
          <cell r="F249" t="str">
            <v>4.13.02</v>
          </cell>
          <cell r="H249" t="str">
            <v>JEMBATAN PADA JALAN KABUPATEN/KOTA LOKAL</v>
          </cell>
          <cell r="I249" t="str">
            <v>04.13.02.03.08</v>
          </cell>
          <cell r="K249" t="str">
            <v>BETON</v>
          </cell>
          <cell r="L249" t="str">
            <v>60</v>
          </cell>
          <cell r="M249">
            <v>8</v>
          </cell>
          <cell r="N249">
            <v>480</v>
          </cell>
          <cell r="O249" t="str">
            <v>BATANG ANTAN</v>
          </cell>
          <cell r="P249">
            <v>1999</v>
          </cell>
          <cell r="S249" t="str">
            <v>12.04.06.05.00.0.00</v>
          </cell>
          <cell r="T249" t="str">
            <v>APBD</v>
          </cell>
          <cell r="U249">
            <v>3168000000</v>
          </cell>
          <cell r="V249" t="str">
            <v>B</v>
          </cell>
        </row>
        <row r="250">
          <cell r="F250" t="str">
            <v>4.13.02</v>
          </cell>
          <cell r="H250" t="str">
            <v>JEMBATAN PADA JALAN KABUPATEN/KOTA LOKAL</v>
          </cell>
          <cell r="I250" t="str">
            <v>04.13.02.03.08</v>
          </cell>
          <cell r="K250" t="str">
            <v>BETON</v>
          </cell>
          <cell r="L250" t="str">
            <v>12</v>
          </cell>
          <cell r="M250">
            <v>6</v>
          </cell>
          <cell r="N250">
            <v>72</v>
          </cell>
          <cell r="O250" t="str">
            <v>SEI BOMBAN</v>
          </cell>
          <cell r="P250">
            <v>1990</v>
          </cell>
          <cell r="S250" t="str">
            <v>12.04.06.05.00.90.00</v>
          </cell>
          <cell r="T250" t="str">
            <v>APBD</v>
          </cell>
          <cell r="U250">
            <v>388800000</v>
          </cell>
          <cell r="V250" t="str">
            <v>B</v>
          </cell>
        </row>
        <row r="251">
          <cell r="F251" t="str">
            <v>4.13.02</v>
          </cell>
          <cell r="H251" t="str">
            <v>JEMBATAN PADA JALAN KABUPATEN/KOTA LOKAL</v>
          </cell>
          <cell r="I251" t="str">
            <v>04.13.02.03.08</v>
          </cell>
          <cell r="K251" t="str">
            <v>BETON</v>
          </cell>
          <cell r="L251" t="str">
            <v>15</v>
          </cell>
          <cell r="M251">
            <v>8</v>
          </cell>
          <cell r="N251">
            <v>120</v>
          </cell>
          <cell r="O251" t="str">
            <v>MUARA LEMBU 1</v>
          </cell>
          <cell r="P251">
            <v>1990</v>
          </cell>
          <cell r="S251" t="str">
            <v>12.04.06.05.00.90.00</v>
          </cell>
          <cell r="T251" t="str">
            <v>APBD</v>
          </cell>
          <cell r="U251">
            <v>648000000</v>
          </cell>
          <cell r="V251" t="str">
            <v>B</v>
          </cell>
        </row>
        <row r="252">
          <cell r="F252" t="str">
            <v>4.13.02</v>
          </cell>
          <cell r="H252" t="str">
            <v>JEMBATAN PADA JALAN KABUPATEN/KOTA LOKAL</v>
          </cell>
          <cell r="I252" t="str">
            <v>04.13.02.03.08</v>
          </cell>
          <cell r="K252" t="str">
            <v>BETON</v>
          </cell>
          <cell r="L252" t="str">
            <v>8</v>
          </cell>
          <cell r="M252">
            <v>8</v>
          </cell>
          <cell r="N252">
            <v>64</v>
          </cell>
          <cell r="O252" t="str">
            <v>PADAT KARYA I</v>
          </cell>
          <cell r="P252">
            <v>2000</v>
          </cell>
          <cell r="S252" t="str">
            <v>12.04.06.05.00.00.00</v>
          </cell>
          <cell r="T252" t="str">
            <v>APBD</v>
          </cell>
          <cell r="U252">
            <v>374400000</v>
          </cell>
          <cell r="V252" t="str">
            <v>B</v>
          </cell>
        </row>
        <row r="253">
          <cell r="F253" t="str">
            <v>4.13.02</v>
          </cell>
          <cell r="H253" t="str">
            <v>JEMBATAN PADA JALAN KABUPATEN/KOTA LOKAL</v>
          </cell>
          <cell r="I253" t="str">
            <v>04.13.02.03.08</v>
          </cell>
          <cell r="K253" t="str">
            <v>BETON</v>
          </cell>
          <cell r="L253" t="str">
            <v>12</v>
          </cell>
          <cell r="M253">
            <v>6</v>
          </cell>
          <cell r="N253">
            <v>72</v>
          </cell>
          <cell r="O253" t="str">
            <v>SEI PORING</v>
          </cell>
          <cell r="P253">
            <v>1990</v>
          </cell>
          <cell r="S253" t="str">
            <v>12.04.06.05.00.90.00</v>
          </cell>
          <cell r="T253" t="str">
            <v>APBD</v>
          </cell>
          <cell r="U253">
            <v>388800000</v>
          </cell>
          <cell r="V253" t="str">
            <v>B</v>
          </cell>
        </row>
        <row r="254">
          <cell r="F254" t="str">
            <v>4.13.02</v>
          </cell>
          <cell r="H254" t="str">
            <v>JEMBATAN PADA JALAN KABUPATEN/KOTA LOKAL</v>
          </cell>
          <cell r="I254" t="str">
            <v>04.13.02.03.08</v>
          </cell>
          <cell r="K254" t="str">
            <v>BETON</v>
          </cell>
          <cell r="L254" t="str">
            <v>8</v>
          </cell>
          <cell r="M254">
            <v>8</v>
          </cell>
          <cell r="N254">
            <v>64</v>
          </cell>
          <cell r="O254" t="str">
            <v>SEI ABUK</v>
          </cell>
          <cell r="P254">
            <v>1987</v>
          </cell>
          <cell r="S254" t="str">
            <v>12.04.06.05.00.87.00</v>
          </cell>
          <cell r="T254" t="str">
            <v>APBD</v>
          </cell>
          <cell r="U254">
            <v>345600000</v>
          </cell>
          <cell r="V254" t="str">
            <v>B</v>
          </cell>
        </row>
        <row r="255">
          <cell r="F255" t="str">
            <v>4.13.02</v>
          </cell>
          <cell r="H255" t="str">
            <v>JEMBATAN PADA JALAN KABUPATEN/KOTA LOKAL</v>
          </cell>
          <cell r="I255" t="str">
            <v>04.13.02.03.08</v>
          </cell>
          <cell r="K255" t="str">
            <v>BETON</v>
          </cell>
          <cell r="L255" t="str">
            <v>15</v>
          </cell>
          <cell r="M255">
            <v>6</v>
          </cell>
          <cell r="N255">
            <v>90</v>
          </cell>
          <cell r="O255" t="str">
            <v>SEI PANDAN</v>
          </cell>
          <cell r="P255">
            <v>1991</v>
          </cell>
          <cell r="S255" t="str">
            <v>12.04.06.05.00.91.00</v>
          </cell>
          <cell r="T255" t="str">
            <v>APBD</v>
          </cell>
          <cell r="U255">
            <v>486000000</v>
          </cell>
          <cell r="V255" t="str">
            <v>B</v>
          </cell>
        </row>
        <row r="256">
          <cell r="F256" t="str">
            <v>4.13.02</v>
          </cell>
          <cell r="H256" t="str">
            <v>JEMBATAN PADA JALAN KABUPATEN/KOTA LOKAL</v>
          </cell>
          <cell r="I256" t="str">
            <v>04.13.02.03.08</v>
          </cell>
          <cell r="K256" t="str">
            <v>BETON</v>
          </cell>
          <cell r="L256" t="str">
            <v>8</v>
          </cell>
          <cell r="M256">
            <v>4</v>
          </cell>
          <cell r="N256">
            <v>32</v>
          </cell>
          <cell r="O256" t="str">
            <v>SEI JINDO</v>
          </cell>
          <cell r="P256">
            <v>2006</v>
          </cell>
          <cell r="S256" t="str">
            <v>12.04.06.05.00.06.00</v>
          </cell>
          <cell r="T256" t="str">
            <v>APBD</v>
          </cell>
          <cell r="U256">
            <v>230400000</v>
          </cell>
          <cell r="V256" t="str">
            <v>B</v>
          </cell>
        </row>
        <row r="257">
          <cell r="F257" t="str">
            <v>4.13.02</v>
          </cell>
          <cell r="H257" t="str">
            <v>JEMBATAN PADA JALAN KABUPATEN/KOTA LOKAL</v>
          </cell>
          <cell r="I257" t="str">
            <v>04.13.02.03.08</v>
          </cell>
          <cell r="K257" t="str">
            <v>BETON</v>
          </cell>
          <cell r="L257" t="str">
            <v>10</v>
          </cell>
          <cell r="M257">
            <v>6</v>
          </cell>
          <cell r="N257">
            <v>60</v>
          </cell>
          <cell r="O257" t="str">
            <v>SEI RUMBAI</v>
          </cell>
          <cell r="P257">
            <v>1990</v>
          </cell>
          <cell r="S257" t="str">
            <v>12.04.06.05.00.90.00</v>
          </cell>
          <cell r="T257" t="str">
            <v>APBD</v>
          </cell>
          <cell r="U257">
            <v>378000000</v>
          </cell>
          <cell r="V257" t="str">
            <v>B</v>
          </cell>
        </row>
        <row r="258">
          <cell r="F258" t="str">
            <v>4.13.02</v>
          </cell>
          <cell r="H258" t="str">
            <v>JEMBATAN PADA JALAN KABUPATEN/KOTA LOKAL</v>
          </cell>
          <cell r="I258" t="str">
            <v>04.13.02.03.08</v>
          </cell>
          <cell r="K258" t="str">
            <v>BETON</v>
          </cell>
          <cell r="L258" t="str">
            <v>10</v>
          </cell>
          <cell r="M258">
            <v>8</v>
          </cell>
          <cell r="N258">
            <v>80</v>
          </cell>
          <cell r="O258" t="str">
            <v>SEI BATANG UWO</v>
          </cell>
          <cell r="P258">
            <v>1987</v>
          </cell>
          <cell r="S258" t="str">
            <v>12.04.06.05.00.87.00</v>
          </cell>
          <cell r="T258" t="str">
            <v>APBD</v>
          </cell>
          <cell r="U258">
            <v>576000000</v>
          </cell>
          <cell r="V258" t="str">
            <v>B</v>
          </cell>
        </row>
        <row r="259">
          <cell r="F259" t="str">
            <v>4.13.02</v>
          </cell>
          <cell r="H259" t="str">
            <v>JEMBATAN PADA JALAN KABUPATEN/KOTA LOKAL</v>
          </cell>
          <cell r="I259" t="str">
            <v>04.13.02.03.08</v>
          </cell>
          <cell r="K259" t="str">
            <v>BETON</v>
          </cell>
          <cell r="L259" t="str">
            <v>6</v>
          </cell>
          <cell r="M259">
            <v>10</v>
          </cell>
          <cell r="N259">
            <v>60</v>
          </cell>
          <cell r="O259" t="str">
            <v>RAWANG BONTO</v>
          </cell>
          <cell r="P259">
            <v>2006</v>
          </cell>
          <cell r="S259" t="str">
            <v>12.04.06.05.00.06.00</v>
          </cell>
          <cell r="T259" t="str">
            <v>APBN</v>
          </cell>
          <cell r="U259">
            <v>432000000</v>
          </cell>
          <cell r="V259" t="str">
            <v>B</v>
          </cell>
        </row>
        <row r="260">
          <cell r="F260" t="str">
            <v>4.13.02</v>
          </cell>
          <cell r="H260" t="str">
            <v>JEMBATAN PADA JALAN KABUPATEN/KOTA LOKAL</v>
          </cell>
          <cell r="I260" t="str">
            <v>04.13.02.03.08</v>
          </cell>
          <cell r="K260" t="str">
            <v>BETON</v>
          </cell>
          <cell r="L260" t="str">
            <v>6</v>
          </cell>
          <cell r="M260">
            <v>6</v>
          </cell>
          <cell r="N260">
            <v>36</v>
          </cell>
          <cell r="O260" t="str">
            <v>SEI DUSUN TUO</v>
          </cell>
          <cell r="P260">
            <v>1992</v>
          </cell>
          <cell r="S260" t="str">
            <v>12.04.06.05.00.92.00</v>
          </cell>
          <cell r="T260" t="str">
            <v>APBN</v>
          </cell>
          <cell r="U260">
            <v>226800000</v>
          </cell>
          <cell r="V260" t="str">
            <v>B</v>
          </cell>
        </row>
        <row r="261">
          <cell r="F261" t="str">
            <v>4.13.02</v>
          </cell>
          <cell r="H261" t="str">
            <v>JEMBATAN PADA JALAN KABUPATEN/KOTA LOKAL</v>
          </cell>
          <cell r="I261" t="str">
            <v>04.13.02.03.08</v>
          </cell>
          <cell r="K261" t="str">
            <v>BETON</v>
          </cell>
          <cell r="L261" t="str">
            <v>8</v>
          </cell>
          <cell r="M261">
            <v>6</v>
          </cell>
          <cell r="N261">
            <v>48</v>
          </cell>
          <cell r="O261" t="str">
            <v>JEMBATAN SEI UJUNG TANJUNG</v>
          </cell>
          <cell r="P261">
            <v>2006</v>
          </cell>
          <cell r="S261" t="str">
            <v>12.04.06.05.00.06.00</v>
          </cell>
          <cell r="T261" t="str">
            <v>APBD</v>
          </cell>
          <cell r="U261">
            <v>324000000</v>
          </cell>
          <cell r="V261" t="str">
            <v>B</v>
          </cell>
        </row>
        <row r="262">
          <cell r="F262" t="str">
            <v>4.13.02</v>
          </cell>
          <cell r="H262" t="str">
            <v>JEMBATAN PADA JALAN KABUPATEN/KOTA LOKAL</v>
          </cell>
          <cell r="I262" t="str">
            <v>04.13.02.03.08</v>
          </cell>
          <cell r="K262" t="str">
            <v>BETON</v>
          </cell>
          <cell r="L262" t="str">
            <v>4</v>
          </cell>
          <cell r="M262">
            <v>6</v>
          </cell>
          <cell r="N262">
            <v>24</v>
          </cell>
          <cell r="O262" t="str">
            <v>SEI GUNUNG BALAI 2</v>
          </cell>
          <cell r="P262">
            <v>2004</v>
          </cell>
          <cell r="S262" t="str">
            <v>12.04.06.05.00.04.00</v>
          </cell>
          <cell r="T262" t="str">
            <v>APBD</v>
          </cell>
          <cell r="U262">
            <v>140400000</v>
          </cell>
          <cell r="V262" t="str">
            <v>B</v>
          </cell>
        </row>
        <row r="263">
          <cell r="F263" t="str">
            <v>4.13.02</v>
          </cell>
          <cell r="H263" t="str">
            <v>JEMBATAN PADA JALAN KABUPATEN/KOTA LOKAL</v>
          </cell>
          <cell r="I263" t="str">
            <v>04.13.02.03.08</v>
          </cell>
          <cell r="K263" t="str">
            <v>BAJA</v>
          </cell>
          <cell r="L263" t="str">
            <v>12</v>
          </cell>
          <cell r="M263">
            <v>5</v>
          </cell>
          <cell r="N263">
            <v>60</v>
          </cell>
          <cell r="O263" t="str">
            <v>PANGKALAN INDARUNG</v>
          </cell>
          <cell r="P263">
            <v>1982</v>
          </cell>
          <cell r="S263" t="str">
            <v>12.04.06.05.00.82.00</v>
          </cell>
          <cell r="T263" t="str">
            <v>APBD</v>
          </cell>
          <cell r="U263">
            <v>396000000</v>
          </cell>
          <cell r="V263" t="str">
            <v>B</v>
          </cell>
        </row>
        <row r="264">
          <cell r="F264" t="str">
            <v>4.13.02</v>
          </cell>
          <cell r="H264" t="str">
            <v>JEMBATAN PADA JALAN KABUPATEN/KOTA LOKAL</v>
          </cell>
          <cell r="I264" t="str">
            <v>04.13.02.03.08</v>
          </cell>
          <cell r="K264" t="str">
            <v>BETON</v>
          </cell>
          <cell r="L264" t="str">
            <v>4</v>
          </cell>
          <cell r="M264">
            <v>6</v>
          </cell>
          <cell r="N264">
            <v>24</v>
          </cell>
          <cell r="O264" t="str">
            <v>SEI GUNUNG BALAI I</v>
          </cell>
          <cell r="P264">
            <v>2004</v>
          </cell>
          <cell r="S264" t="str">
            <v>12.04.06.05.00.04.00</v>
          </cell>
          <cell r="T264" t="str">
            <v>APBD</v>
          </cell>
          <cell r="U264">
            <v>140400000</v>
          </cell>
          <cell r="V264" t="str">
            <v>B</v>
          </cell>
        </row>
        <row r="265">
          <cell r="F265" t="str">
            <v>4.13.02</v>
          </cell>
          <cell r="H265" t="str">
            <v>JEMBATAN PADA JALAN KABUPATEN/KOTA LOKAL</v>
          </cell>
          <cell r="I265" t="str">
            <v>04.13.02.03.08</v>
          </cell>
          <cell r="K265" t="str">
            <v>BETON</v>
          </cell>
          <cell r="L265" t="str">
            <v>16</v>
          </cell>
          <cell r="M265">
            <v>6</v>
          </cell>
          <cell r="N265">
            <v>96</v>
          </cell>
          <cell r="O265" t="str">
            <v>JEMBATAN SEI MUARO</v>
          </cell>
          <cell r="P265">
            <v>2006</v>
          </cell>
          <cell r="S265" t="str">
            <v>12.04.06.05.00.06.00</v>
          </cell>
          <cell r="T265" t="str">
            <v>APBD</v>
          </cell>
          <cell r="U265">
            <v>720000000</v>
          </cell>
          <cell r="V265" t="str">
            <v>B</v>
          </cell>
        </row>
        <row r="266">
          <cell r="F266" t="str">
            <v>4.13.02</v>
          </cell>
          <cell r="H266" t="str">
            <v>JEMBATAN PADA JALAN KABUPATEN/KOTA LOKAL</v>
          </cell>
          <cell r="I266" t="str">
            <v>04.13.02.03.08</v>
          </cell>
          <cell r="K266" t="str">
            <v>BETON</v>
          </cell>
          <cell r="L266" t="str">
            <v>8</v>
          </cell>
          <cell r="M266">
            <v>6</v>
          </cell>
          <cell r="N266">
            <v>48</v>
          </cell>
          <cell r="O266" t="str">
            <v>JEMBATAN SEI SIPAN</v>
          </cell>
          <cell r="P266">
            <v>2005</v>
          </cell>
          <cell r="S266" t="str">
            <v>12.04.06.05.00.05.00</v>
          </cell>
          <cell r="T266" t="str">
            <v>APBD</v>
          </cell>
          <cell r="U266">
            <v>384000000</v>
          </cell>
          <cell r="V266" t="str">
            <v>B</v>
          </cell>
        </row>
        <row r="267">
          <cell r="F267" t="str">
            <v>4.13.02</v>
          </cell>
          <cell r="H267" t="str">
            <v>JEMBATAN PADA JALAN KABUPATEN/KOTA LOKAL</v>
          </cell>
          <cell r="I267" t="str">
            <v>04.13.02.03.08</v>
          </cell>
          <cell r="K267" t="str">
            <v>BETON</v>
          </cell>
          <cell r="L267" t="str">
            <v>4</v>
          </cell>
          <cell r="M267">
            <v>6</v>
          </cell>
          <cell r="N267">
            <v>24</v>
          </cell>
          <cell r="O267" t="str">
            <v>SUNGAI INGU</v>
          </cell>
          <cell r="P267">
            <v>2004</v>
          </cell>
          <cell r="S267" t="str">
            <v>12.04.06.05.00.04.00</v>
          </cell>
          <cell r="T267" t="str">
            <v>APBD</v>
          </cell>
          <cell r="U267">
            <v>140400000</v>
          </cell>
          <cell r="V267" t="str">
            <v>B</v>
          </cell>
        </row>
        <row r="268">
          <cell r="F268" t="str">
            <v>4.13.02</v>
          </cell>
          <cell r="H268" t="str">
            <v>JEMBATAN PADA JALAN KABUPATEN/KOTA LOKAL</v>
          </cell>
          <cell r="I268" t="str">
            <v>04.13.02.03.08</v>
          </cell>
          <cell r="K268" t="str">
            <v>BETON</v>
          </cell>
          <cell r="L268" t="str">
            <v>6</v>
          </cell>
          <cell r="M268">
            <v>6</v>
          </cell>
          <cell r="N268">
            <v>36</v>
          </cell>
          <cell r="O268" t="str">
            <v>BOX CULVERT</v>
          </cell>
          <cell r="P268">
            <v>1996</v>
          </cell>
          <cell r="S268" t="str">
            <v>12.04.06.05.00.96.00</v>
          </cell>
          <cell r="T268" t="str">
            <v>APBN</v>
          </cell>
          <cell r="U268">
            <v>135000000</v>
          </cell>
          <cell r="V268" t="str">
            <v>B</v>
          </cell>
        </row>
        <row r="269">
          <cell r="F269" t="str">
            <v>4.13.02</v>
          </cell>
          <cell r="H269" t="str">
            <v>JEMBATAN PADA JALAN KABUPATEN/KOTA LOKAL</v>
          </cell>
          <cell r="I269" t="str">
            <v>04.13.02.03.08</v>
          </cell>
          <cell r="K269" t="str">
            <v>BETON</v>
          </cell>
          <cell r="L269" t="str">
            <v>6</v>
          </cell>
          <cell r="M269">
            <v>6</v>
          </cell>
          <cell r="N269">
            <v>36</v>
          </cell>
          <cell r="O269" t="str">
            <v>PASAR BARU BASERAH</v>
          </cell>
          <cell r="P269">
            <v>1995</v>
          </cell>
          <cell r="S269" t="str">
            <v>12.04.06.05.00.95.00</v>
          </cell>
          <cell r="T269" t="str">
            <v>APBN</v>
          </cell>
          <cell r="U269">
            <v>252000000</v>
          </cell>
          <cell r="V269" t="str">
            <v>B</v>
          </cell>
        </row>
        <row r="270">
          <cell r="F270" t="str">
            <v>4.13.02</v>
          </cell>
          <cell r="H270" t="str">
            <v>JEMBATAN PADA JALAN KABUPATEN/KOTA LOKAL</v>
          </cell>
          <cell r="I270" t="str">
            <v>04.13.02.03.08</v>
          </cell>
          <cell r="K270" t="str">
            <v>BETON</v>
          </cell>
          <cell r="L270" t="str">
            <v>8</v>
          </cell>
          <cell r="M270">
            <v>6</v>
          </cell>
          <cell r="N270">
            <v>48</v>
          </cell>
          <cell r="O270" t="str">
            <v>SEI PENDULAGAN</v>
          </cell>
          <cell r="P270">
            <v>1978</v>
          </cell>
          <cell r="S270" t="str">
            <v>12.04.06.05.00.78.00</v>
          </cell>
          <cell r="T270" t="str">
            <v>APBN</v>
          </cell>
          <cell r="U270">
            <v>336000000</v>
          </cell>
          <cell r="V270" t="str">
            <v>B</v>
          </cell>
        </row>
        <row r="271">
          <cell r="F271" t="str">
            <v>4.13.02</v>
          </cell>
          <cell r="H271" t="str">
            <v>JEMBATAN PADA JALAN KABUPATEN/KOTA LOKAL</v>
          </cell>
          <cell r="I271" t="str">
            <v>04.13.02.03.08</v>
          </cell>
          <cell r="K271" t="str">
            <v>BAJA</v>
          </cell>
          <cell r="L271" t="str">
            <v>10</v>
          </cell>
          <cell r="M271">
            <v>8</v>
          </cell>
          <cell r="N271">
            <v>80</v>
          </cell>
          <cell r="O271" t="str">
            <v>KEBUN LADO I</v>
          </cell>
          <cell r="P271">
            <v>1990</v>
          </cell>
          <cell r="S271" t="str">
            <v>12.04.06.05.00.90.00</v>
          </cell>
          <cell r="T271" t="str">
            <v>APBD</v>
          </cell>
          <cell r="U271">
            <v>528000000</v>
          </cell>
          <cell r="V271" t="str">
            <v>B</v>
          </cell>
        </row>
        <row r="272">
          <cell r="F272" t="str">
            <v>4.13.02</v>
          </cell>
          <cell r="H272" t="str">
            <v>JEMBATAN PADA JALAN KABUPATEN/KOTA LOKAL</v>
          </cell>
          <cell r="I272" t="str">
            <v>04.13.02.03.08</v>
          </cell>
          <cell r="K272" t="str">
            <v>BAJA</v>
          </cell>
          <cell r="L272" t="str">
            <v>8</v>
          </cell>
          <cell r="M272">
            <v>5</v>
          </cell>
          <cell r="N272">
            <v>40</v>
          </cell>
          <cell r="O272" t="str">
            <v>SEI BAWANG</v>
          </cell>
          <cell r="P272">
            <v>1990</v>
          </cell>
          <cell r="S272" t="str">
            <v>12.04.06.05.00.90.00</v>
          </cell>
          <cell r="T272" t="str">
            <v>APBD</v>
          </cell>
          <cell r="U272">
            <v>180000000</v>
          </cell>
          <cell r="V272" t="str">
            <v>KB</v>
          </cell>
        </row>
        <row r="273">
          <cell r="F273" t="str">
            <v>4.13.02</v>
          </cell>
          <cell r="H273" t="str">
            <v>JEMBATAN PADA JALAN KABUPATEN/KOTA LOKAL</v>
          </cell>
          <cell r="I273" t="str">
            <v>04.13.02.03.08</v>
          </cell>
          <cell r="K273" t="str">
            <v>BETON</v>
          </cell>
          <cell r="L273" t="str">
            <v>6</v>
          </cell>
          <cell r="M273">
            <v>6</v>
          </cell>
          <cell r="N273">
            <v>36</v>
          </cell>
          <cell r="O273" t="str">
            <v>BOX CULVERT</v>
          </cell>
          <cell r="P273">
            <v>1984</v>
          </cell>
          <cell r="S273" t="str">
            <v>12.04.06.05.00.84.00</v>
          </cell>
          <cell r="T273" t="str">
            <v>APBN</v>
          </cell>
          <cell r="U273">
            <v>252000000</v>
          </cell>
          <cell r="V273" t="str">
            <v>B</v>
          </cell>
        </row>
        <row r="274">
          <cell r="F274" t="str">
            <v>4.13.02</v>
          </cell>
          <cell r="H274" t="str">
            <v>JEMBATAN PADA JALAN KABUPATEN/KOTA LOKAL</v>
          </cell>
          <cell r="I274" t="str">
            <v>04.13.02.03.08</v>
          </cell>
          <cell r="K274" t="str">
            <v>BAJA</v>
          </cell>
          <cell r="L274" t="str">
            <v>15</v>
          </cell>
          <cell r="M274">
            <v>6</v>
          </cell>
          <cell r="N274">
            <v>90</v>
          </cell>
          <cell r="O274" t="str">
            <v>SEI IYAN</v>
          </cell>
          <cell r="P274">
            <v>1986</v>
          </cell>
          <cell r="S274" t="str">
            <v>12.04.06.05.00.86.00</v>
          </cell>
          <cell r="T274" t="str">
            <v>APBD</v>
          </cell>
          <cell r="U274">
            <v>486000000</v>
          </cell>
          <cell r="V274" t="str">
            <v>B</v>
          </cell>
        </row>
        <row r="275">
          <cell r="F275" t="str">
            <v>4.13.02</v>
          </cell>
          <cell r="H275" t="str">
            <v>JEMBATAN PADA JALAN KABUPATEN/KOTA LOKAL</v>
          </cell>
          <cell r="I275" t="str">
            <v>04.13.02.03.08</v>
          </cell>
          <cell r="K275" t="str">
            <v>BETON</v>
          </cell>
          <cell r="L275" t="str">
            <v>40</v>
          </cell>
          <cell r="M275">
            <v>6</v>
          </cell>
          <cell r="N275">
            <v>240</v>
          </cell>
          <cell r="O275" t="str">
            <v>SEI BATANG BALAI</v>
          </cell>
          <cell r="P275">
            <v>1988</v>
          </cell>
          <cell r="S275" t="str">
            <v>12.04.06.05.00.88.00</v>
          </cell>
          <cell r="T275" t="str">
            <v>APBN</v>
          </cell>
          <cell r="U275">
            <v>1848000000</v>
          </cell>
          <cell r="V275" t="str">
            <v>B</v>
          </cell>
        </row>
        <row r="276">
          <cell r="F276" t="str">
            <v>4.13.02</v>
          </cell>
          <cell r="H276" t="str">
            <v>JEMBATAN PADA JALAN KABUPATEN/KOTA LOKAL</v>
          </cell>
          <cell r="I276" t="str">
            <v>04.13.02.03.08</v>
          </cell>
          <cell r="K276" t="str">
            <v>BAJA</v>
          </cell>
          <cell r="L276" t="str">
            <v>8</v>
          </cell>
          <cell r="M276">
            <v>8</v>
          </cell>
          <cell r="N276">
            <v>64</v>
          </cell>
          <cell r="O276" t="str">
            <v>SUNGAI KAPAN</v>
          </cell>
          <cell r="P276">
            <v>1981</v>
          </cell>
          <cell r="S276" t="str">
            <v>12.04.06.05.00.81.00</v>
          </cell>
          <cell r="T276" t="str">
            <v>APBD</v>
          </cell>
          <cell r="U276">
            <v>422400000</v>
          </cell>
          <cell r="V276" t="str">
            <v>B</v>
          </cell>
        </row>
        <row r="277">
          <cell r="F277" t="str">
            <v>4.13.02</v>
          </cell>
          <cell r="H277" t="str">
            <v>JEMBATAN PADA JALAN KABUPATEN/KOTA LOKAL</v>
          </cell>
          <cell r="I277" t="str">
            <v>04.13.02.03.08</v>
          </cell>
          <cell r="K277" t="str">
            <v>BETON</v>
          </cell>
          <cell r="L277" t="str">
            <v>25</v>
          </cell>
          <cell r="M277">
            <v>6</v>
          </cell>
          <cell r="N277">
            <v>150</v>
          </cell>
          <cell r="O277" t="str">
            <v>JEMBATAN TEPIAN ULAK</v>
          </cell>
          <cell r="P277">
            <v>2006</v>
          </cell>
          <cell r="S277" t="str">
            <v>12.04.06.05.00.06.00</v>
          </cell>
          <cell r="T277" t="str">
            <v>APBD</v>
          </cell>
          <cell r="U277">
            <v>1320000000</v>
          </cell>
          <cell r="V277" t="str">
            <v>B</v>
          </cell>
        </row>
        <row r="278">
          <cell r="F278" t="str">
            <v>4.13.02</v>
          </cell>
          <cell r="H278" t="str">
            <v>JEMBATAN PADA JALAN KABUPATEN/KOTA LOKAL</v>
          </cell>
          <cell r="I278" t="str">
            <v>04.13.02.03.08</v>
          </cell>
          <cell r="K278" t="str">
            <v>BETON</v>
          </cell>
          <cell r="L278" t="str">
            <v>8</v>
          </cell>
          <cell r="M278">
            <v>8</v>
          </cell>
          <cell r="N278">
            <v>64</v>
          </cell>
          <cell r="O278" t="str">
            <v>SEI PARIT</v>
          </cell>
          <cell r="P278">
            <v>2006</v>
          </cell>
          <cell r="S278" t="str">
            <v>12.04.06.05.00.06.00</v>
          </cell>
          <cell r="T278" t="str">
            <v>APBD</v>
          </cell>
          <cell r="U278">
            <v>528000000</v>
          </cell>
          <cell r="V278" t="str">
            <v>B</v>
          </cell>
        </row>
        <row r="279">
          <cell r="F279" t="str">
            <v>4.13.02</v>
          </cell>
          <cell r="H279" t="str">
            <v>JEMBATAN PADA JALAN KABUPATEN/KOTA LOKAL</v>
          </cell>
          <cell r="I279" t="str">
            <v>04.13.02.03.08</v>
          </cell>
          <cell r="K279" t="str">
            <v>BETON</v>
          </cell>
          <cell r="L279" t="str">
            <v>46</v>
          </cell>
          <cell r="M279">
            <v>6</v>
          </cell>
          <cell r="N279">
            <v>276</v>
          </cell>
          <cell r="O279" t="str">
            <v>BASERAH SEI SALAK</v>
          </cell>
          <cell r="P279">
            <v>1987</v>
          </cell>
          <cell r="S279" t="str">
            <v>12.04.06.05.00.87.00</v>
          </cell>
          <cell r="T279" t="str">
            <v>APBN</v>
          </cell>
          <cell r="U279">
            <v>2125200000</v>
          </cell>
          <cell r="V279" t="str">
            <v>B</v>
          </cell>
        </row>
        <row r="280">
          <cell r="E280" t="str">
            <v>J3.1</v>
          </cell>
          <cell r="F280" t="str">
            <v>4.13.02</v>
          </cell>
          <cell r="H280" t="str">
            <v>JEMBATAN PADA JALAN KABUPATEN/KOTA LOKAL</v>
          </cell>
          <cell r="I280" t="str">
            <v>04.13.02.03.08</v>
          </cell>
          <cell r="K280" t="str">
            <v>BETON</v>
          </cell>
          <cell r="L280" t="str">
            <v>17</v>
          </cell>
          <cell r="M280">
            <v>6</v>
          </cell>
          <cell r="N280">
            <v>102</v>
          </cell>
          <cell r="O280" t="str">
            <v>DESA PULAU MUNGKUR</v>
          </cell>
          <cell r="P280">
            <v>2004</v>
          </cell>
          <cell r="S280" t="str">
            <v>12.04.06.05.00.04.00</v>
          </cell>
          <cell r="T280" t="str">
            <v>APBD</v>
          </cell>
          <cell r="U280">
            <v>841500000</v>
          </cell>
          <cell r="V280" t="str">
            <v>B</v>
          </cell>
        </row>
        <row r="281">
          <cell r="F281" t="str">
            <v>4.13.02</v>
          </cell>
          <cell r="H281" t="str">
            <v>JEMBATAN PADA JALAN KABUPATEN/KOTA LOKAL</v>
          </cell>
          <cell r="I281" t="str">
            <v>04.13.02.03.08</v>
          </cell>
          <cell r="K281" t="str">
            <v>BETON</v>
          </cell>
          <cell r="L281" t="str">
            <v>15</v>
          </cell>
          <cell r="M281">
            <v>6</v>
          </cell>
          <cell r="N281">
            <v>90</v>
          </cell>
          <cell r="O281" t="str">
            <v>SIBEROBAH</v>
          </cell>
          <cell r="P281">
            <v>2001</v>
          </cell>
          <cell r="S281" t="str">
            <v>12.04.06.05.00.01.00</v>
          </cell>
          <cell r="T281" t="str">
            <v>APBD</v>
          </cell>
          <cell r="U281">
            <v>495000000</v>
          </cell>
          <cell r="V281" t="str">
            <v>B</v>
          </cell>
        </row>
        <row r="282">
          <cell r="F282" t="str">
            <v>4.13.02</v>
          </cell>
          <cell r="H282" t="str">
            <v>JEMBATAN PADA JALAN KABUPATEN/KOTA LOKAL</v>
          </cell>
          <cell r="I282" t="str">
            <v>04.13.02.03.08</v>
          </cell>
          <cell r="K282" t="str">
            <v>BETON</v>
          </cell>
          <cell r="L282" t="str">
            <v>36</v>
          </cell>
          <cell r="M282">
            <v>8</v>
          </cell>
          <cell r="N282">
            <v>288</v>
          </cell>
          <cell r="O282" t="str">
            <v>PULAU PADANG</v>
          </cell>
          <cell r="P282">
            <v>2004</v>
          </cell>
          <cell r="S282" t="str">
            <v>12.04.06.05.00.04.00</v>
          </cell>
          <cell r="T282" t="str">
            <v>APBD</v>
          </cell>
          <cell r="U282">
            <v>2059200000</v>
          </cell>
          <cell r="V282" t="str">
            <v>B</v>
          </cell>
        </row>
        <row r="283">
          <cell r="F283" t="str">
            <v>4.13.02</v>
          </cell>
          <cell r="H283" t="str">
            <v>JEMBATAN BETON</v>
          </cell>
          <cell r="I283" t="str">
            <v>04.13.02.04.01</v>
          </cell>
          <cell r="K283" t="str">
            <v>BETON</v>
          </cell>
          <cell r="L283" t="str">
            <v>15</v>
          </cell>
          <cell r="M283">
            <v>6</v>
          </cell>
          <cell r="N283">
            <v>90</v>
          </cell>
          <cell r="O283" t="str">
            <v>JEMBATAN SEBEROBAH</v>
          </cell>
          <cell r="P283">
            <v>2001</v>
          </cell>
          <cell r="S283" t="str">
            <v>12.04.06.05.00.01.00</v>
          </cell>
          <cell r="T283" t="str">
            <v>APBD</v>
          </cell>
          <cell r="U283">
            <v>495000000</v>
          </cell>
          <cell r="V283" t="str">
            <v>B</v>
          </cell>
        </row>
        <row r="284">
          <cell r="E284" t="str">
            <v>J3.2</v>
          </cell>
          <cell r="F284" t="str">
            <v>4.13.02</v>
          </cell>
          <cell r="H284" t="str">
            <v>JEMBATAN BETON</v>
          </cell>
          <cell r="I284" t="str">
            <v>04.13.02.04.01</v>
          </cell>
          <cell r="K284" t="str">
            <v>BETON</v>
          </cell>
          <cell r="L284" t="str">
            <v>17</v>
          </cell>
          <cell r="M284">
            <v>6</v>
          </cell>
          <cell r="N284">
            <v>102</v>
          </cell>
          <cell r="O284" t="str">
            <v>DESA PULAU MUNGKUR</v>
          </cell>
          <cell r="P284">
            <v>2004</v>
          </cell>
          <cell r="S284" t="str">
            <v>12.04.06.05.00.04.00</v>
          </cell>
          <cell r="T284" t="str">
            <v>APBD</v>
          </cell>
          <cell r="U284">
            <v>841500000</v>
          </cell>
          <cell r="V284" t="str">
            <v>B</v>
          </cell>
        </row>
        <row r="285">
          <cell r="E285" t="str">
            <v>J4.2</v>
          </cell>
          <cell r="F285" t="str">
            <v>4.13.02</v>
          </cell>
          <cell r="H285" t="str">
            <v>JEMBATAN KAYU</v>
          </cell>
          <cell r="I285" t="str">
            <v>04.13.02.04.03</v>
          </cell>
          <cell r="K285" t="str">
            <v>KAYU</v>
          </cell>
          <cell r="L285" t="str">
            <v>10</v>
          </cell>
          <cell r="M285">
            <v>5</v>
          </cell>
          <cell r="N285">
            <v>50</v>
          </cell>
          <cell r="O285" t="str">
            <v>JEMBATAN TEBERAU PANJANG</v>
          </cell>
          <cell r="P285">
            <v>2006</v>
          </cell>
          <cell r="S285" t="str">
            <v>12.04.06.05.00.06.00</v>
          </cell>
          <cell r="T285" t="str">
            <v>APBD</v>
          </cell>
          <cell r="U285">
            <v>150000000</v>
          </cell>
          <cell r="V285" t="str">
            <v>B</v>
          </cell>
        </row>
        <row r="286">
          <cell r="F286" t="str">
            <v>4.13.01</v>
          </cell>
          <cell r="H286" t="str">
            <v>JALAN PERUMNAS-TK. PEMBINA (NO. RUAS 024) LANJUTAN</v>
          </cell>
          <cell r="I286" t="str">
            <v>04.13.01.03.06</v>
          </cell>
          <cell r="K286" t="str">
            <v>Aspal</v>
          </cell>
          <cell r="L286">
            <v>1.19</v>
          </cell>
          <cell r="N286">
            <v>1.19</v>
          </cell>
          <cell r="O286" t="str">
            <v>PERUMNAS-TK. PEMBINA</v>
          </cell>
          <cell r="P286">
            <v>2007</v>
          </cell>
          <cell r="T286" t="str">
            <v>APBD</v>
          </cell>
          <cell r="U286">
            <v>1750542695.4095719</v>
          </cell>
          <cell r="V286" t="str">
            <v>B</v>
          </cell>
        </row>
        <row r="287">
          <cell r="E287" t="str">
            <v>75.2</v>
          </cell>
          <cell r="F287" t="str">
            <v>4.13.01</v>
          </cell>
          <cell r="H287" t="str">
            <v>JALAN BUNDARAN DPRD - JALAN PROPINSI PELEBARAN ASPAL 1.194 KM) LANJUTAN</v>
          </cell>
          <cell r="I287" t="str">
            <v>04.13.01.03.06</v>
          </cell>
          <cell r="K287" t="str">
            <v>Aspal</v>
          </cell>
          <cell r="N287">
            <v>1194</v>
          </cell>
          <cell r="O287" t="str">
            <v>BUNDARAN DPRD - JALAN PROPINSI</v>
          </cell>
          <cell r="P287">
            <v>2007</v>
          </cell>
          <cell r="T287" t="str">
            <v>APBD</v>
          </cell>
          <cell r="U287">
            <v>1797674273.4540961</v>
          </cell>
          <cell r="V287" t="str">
            <v>B</v>
          </cell>
        </row>
        <row r="288">
          <cell r="F288" t="str">
            <v>4.13.01</v>
          </cell>
          <cell r="H288" t="str">
            <v>JALAN SIMPANG TIGA - SINAMBEK PELEBARAN - 3,00 KM ) LANJUTAN</v>
          </cell>
          <cell r="I288" t="str">
            <v>04.13.01.03.06</v>
          </cell>
          <cell r="K288" t="str">
            <v>Aspal</v>
          </cell>
          <cell r="N288">
            <v>3000</v>
          </cell>
          <cell r="O288" t="str">
            <v>SP.TIGA-SINAMBEK-GERBANG KOTA JAKE</v>
          </cell>
          <cell r="P288">
            <v>2007</v>
          </cell>
          <cell r="T288" t="str">
            <v>APBD</v>
          </cell>
          <cell r="U288">
            <v>2826398290.872139</v>
          </cell>
          <cell r="V288" t="str">
            <v>B</v>
          </cell>
        </row>
        <row r="289">
          <cell r="E289" t="str">
            <v>65.2</v>
          </cell>
          <cell r="F289" t="str">
            <v>4.13.01</v>
          </cell>
          <cell r="H289" t="str">
            <v>JALAN STM - BERINGIN/MAN ASPAL 1,50 KM/ PELEBARAN JALAN) + DALAM KOTA TL. KUANTAN</v>
          </cell>
          <cell r="I289" t="str">
            <v>04.13.01.03.06</v>
          </cell>
          <cell r="K289" t="str">
            <v>Aspal</v>
          </cell>
          <cell r="N289">
            <v>1500</v>
          </cell>
          <cell r="O289" t="str">
            <v>STM - BERINGIN</v>
          </cell>
          <cell r="P289">
            <v>2007</v>
          </cell>
          <cell r="T289" t="str">
            <v>APBD</v>
          </cell>
          <cell r="U289">
            <v>1990033077.2583308</v>
          </cell>
          <cell r="V289" t="str">
            <v>B</v>
          </cell>
        </row>
        <row r="290">
          <cell r="F290" t="str">
            <v>4.13.01</v>
          </cell>
          <cell r="H290" t="str">
            <v>JALAN SINAMBEK - GERBANG KOTA (JAKE) PELEBARAN ( 2,275 KM X RP. 996.043.950,-)</v>
          </cell>
          <cell r="I290" t="str">
            <v>04.13.01.03.06</v>
          </cell>
          <cell r="K290" t="str">
            <v>Aspal</v>
          </cell>
          <cell r="N290">
            <v>2275</v>
          </cell>
          <cell r="O290" t="str">
            <v>SP.TIGA-SINAMBEK-GERBANG KOTA JAKE</v>
          </cell>
          <cell r="P290">
            <v>2007</v>
          </cell>
          <cell r="T290" t="str">
            <v>APBD</v>
          </cell>
          <cell r="U290">
            <v>2194386304.3273997</v>
          </cell>
          <cell r="V290" t="str">
            <v>B</v>
          </cell>
        </row>
        <row r="291">
          <cell r="F291" t="str">
            <v>4.13.01</v>
          </cell>
          <cell r="H291" t="str">
            <v>JALAN KOTA TELUK KUANTAN - GERBANG KOTA SENTAJO) PELEBARAN</v>
          </cell>
          <cell r="I291" t="str">
            <v>04.13.01.03.06</v>
          </cell>
          <cell r="K291" t="str">
            <v>Aspal</v>
          </cell>
          <cell r="O291" t="str">
            <v>KOTA TELUK KUANTAN - GERBANG KOTA SENTAJO</v>
          </cell>
          <cell r="P291">
            <v>2007</v>
          </cell>
          <cell r="T291" t="str">
            <v>APBD</v>
          </cell>
          <cell r="U291">
            <v>5037798091.3787003</v>
          </cell>
          <cell r="V291" t="str">
            <v>B</v>
          </cell>
        </row>
        <row r="292">
          <cell r="F292" t="str">
            <v>4.13.01</v>
          </cell>
          <cell r="H292" t="str">
            <v>JL. LINGKUNGAN PERUMNAS (ASPAL 1 KM)</v>
          </cell>
          <cell r="I292" t="str">
            <v>04.13.01.03.06</v>
          </cell>
          <cell r="K292" t="str">
            <v>Aspal</v>
          </cell>
          <cell r="N292">
            <v>1000</v>
          </cell>
          <cell r="O292" t="str">
            <v>PERUMNAS</v>
          </cell>
          <cell r="P292">
            <v>2007</v>
          </cell>
          <cell r="T292" t="str">
            <v>APBD</v>
          </cell>
          <cell r="U292">
            <v>1259881574.9739072</v>
          </cell>
          <cell r="V292" t="str">
            <v>B</v>
          </cell>
        </row>
        <row r="293">
          <cell r="F293" t="str">
            <v>4.13.01</v>
          </cell>
          <cell r="H293" t="str">
            <v>JALAN KP. BARU SENTAJO ASPAL : 1,158 KM X RP. 1.260.000.000,-)</v>
          </cell>
          <cell r="I293" t="str">
            <v>04.13.01.03.06</v>
          </cell>
          <cell r="K293" t="str">
            <v>Aspal</v>
          </cell>
          <cell r="N293">
            <v>1158</v>
          </cell>
          <cell r="O293" t="str">
            <v>Kampung Baru sentajo</v>
          </cell>
          <cell r="P293">
            <v>2007</v>
          </cell>
          <cell r="T293" t="str">
            <v>APBD</v>
          </cell>
          <cell r="U293">
            <v>1445197841.9462903</v>
          </cell>
          <cell r="V293" t="str">
            <v>B</v>
          </cell>
        </row>
        <row r="294">
          <cell r="E294" t="str">
            <v>28.1</v>
          </cell>
          <cell r="F294" t="str">
            <v>4.13.01</v>
          </cell>
          <cell r="H294" t="str">
            <v>JALAN PULAU KOMANG - KOTO SENTAJO (2,5 KM)</v>
          </cell>
          <cell r="I294" t="str">
            <v>04.13.01.03.06</v>
          </cell>
          <cell r="K294" t="str">
            <v>Aspal</v>
          </cell>
          <cell r="L294">
            <v>6500</v>
          </cell>
          <cell r="M294">
            <v>8</v>
          </cell>
          <cell r="N294">
            <v>52000</v>
          </cell>
          <cell r="O294" t="str">
            <v>PULAU KOMANG - KOTO SENTAJO</v>
          </cell>
          <cell r="P294">
            <v>2007</v>
          </cell>
          <cell r="T294" t="str">
            <v>APBD</v>
          </cell>
          <cell r="U294">
            <v>3995337645.1723862</v>
          </cell>
          <cell r="V294" t="str">
            <v>B</v>
          </cell>
        </row>
        <row r="295">
          <cell r="F295" t="str">
            <v>4.13.01</v>
          </cell>
          <cell r="H295" t="str">
            <v>JALAN SEI. KAYU ARO - KOMPLEK PENDIDIKAN MUARA LEMBU</v>
          </cell>
          <cell r="I295" t="str">
            <v>04.13.01.03.06</v>
          </cell>
          <cell r="K295" t="str">
            <v>Aspal</v>
          </cell>
          <cell r="O295" t="str">
            <v>SEI. KAYU ARO - KOMPLEK PENDIDIKAN MUARA LEMBU</v>
          </cell>
          <cell r="P295">
            <v>2007</v>
          </cell>
          <cell r="T295" t="str">
            <v>APBD</v>
          </cell>
          <cell r="U295">
            <v>92623120.774719015</v>
          </cell>
        </row>
        <row r="296">
          <cell r="E296" t="str">
            <v>245.1</v>
          </cell>
          <cell r="F296" t="str">
            <v>4.13.01</v>
          </cell>
          <cell r="H296" t="str">
            <v>PENINGKATAN JALAN SIM. 4 PT. WANASARI - DESA SUKA MAJU (ASPAL)</v>
          </cell>
          <cell r="I296" t="str">
            <v>04.13.01.03.06</v>
          </cell>
          <cell r="K296" t="str">
            <v>Aspal</v>
          </cell>
          <cell r="O296" t="str">
            <v>SP. 4 PT. WANASARI - SUKAMAJU</v>
          </cell>
          <cell r="P296">
            <v>2007</v>
          </cell>
          <cell r="T296" t="str">
            <v>APBD</v>
          </cell>
          <cell r="U296">
            <v>9470100204.3266697</v>
          </cell>
          <cell r="V296" t="str">
            <v>B</v>
          </cell>
          <cell r="W296">
            <v>1858553044</v>
          </cell>
        </row>
        <row r="297">
          <cell r="F297" t="str">
            <v>4.13.01</v>
          </cell>
          <cell r="H297" t="str">
            <v>PENINGKATAN JL. LINGKAR DESA PETAI (ASPAL 1 KM)</v>
          </cell>
          <cell r="I297" t="str">
            <v>04.13.01.03.06</v>
          </cell>
          <cell r="K297" t="str">
            <v>Aspal</v>
          </cell>
          <cell r="N297">
            <v>1000</v>
          </cell>
          <cell r="O297" t="str">
            <v>LINGKAR DESA PETAI</v>
          </cell>
          <cell r="P297">
            <v>2007</v>
          </cell>
          <cell r="T297" t="str">
            <v>APBD</v>
          </cell>
          <cell r="U297">
            <v>1495355556.08446</v>
          </cell>
          <cell r="V297" t="str">
            <v>B</v>
          </cell>
        </row>
        <row r="298">
          <cell r="F298" t="str">
            <v>4.13.01</v>
          </cell>
          <cell r="H298" t="str">
            <v>PEMBANGUNAN JALAN PS. LB. AMBACANG - JEMBT. MA'RIPAT MARJANI (0,210 KM) + BOX CULVERT</v>
          </cell>
          <cell r="I298" t="str">
            <v>04.13.01.03.06</v>
          </cell>
          <cell r="K298" t="str">
            <v>Aspal</v>
          </cell>
          <cell r="N298">
            <v>210</v>
          </cell>
          <cell r="O298" t="str">
            <v>LB. AMBACANG - JEMBT. MA'RIPAT MARJANI</v>
          </cell>
          <cell r="P298">
            <v>2007</v>
          </cell>
          <cell r="T298" t="str">
            <v>APBD</v>
          </cell>
          <cell r="U298">
            <v>1601590326.3398361</v>
          </cell>
          <cell r="V298" t="str">
            <v>B</v>
          </cell>
        </row>
        <row r="299">
          <cell r="E299" t="str">
            <v>90.1</v>
          </cell>
          <cell r="F299" t="str">
            <v>4.13.01</v>
          </cell>
          <cell r="H299" t="str">
            <v>PENINGKATAN JALAN SIBEROBAH - SANGAU (ASPAL)</v>
          </cell>
          <cell r="I299" t="str">
            <v>04.13.01.03.06</v>
          </cell>
          <cell r="K299" t="str">
            <v>Aspal</v>
          </cell>
          <cell r="N299">
            <v>1000</v>
          </cell>
          <cell r="O299" t="str">
            <v>SIBEROBAH - SANGAU</v>
          </cell>
          <cell r="P299">
            <v>2007</v>
          </cell>
          <cell r="T299" t="str">
            <v>APBD</v>
          </cell>
          <cell r="U299">
            <v>1236351311.7744997</v>
          </cell>
          <cell r="V299" t="str">
            <v>B</v>
          </cell>
        </row>
        <row r="300">
          <cell r="F300" t="str">
            <v>4.13.01</v>
          </cell>
          <cell r="H300" t="str">
            <v>PENINGKATAN JALAN LB. JAMBI - SEI. BESAR (DESA PANTAI ) ASPAL 1 KM</v>
          </cell>
          <cell r="I300" t="str">
            <v>04.13.01.03.06</v>
          </cell>
          <cell r="K300" t="str">
            <v>Aspal</v>
          </cell>
          <cell r="N300">
            <v>1000</v>
          </cell>
          <cell r="O300" t="str">
            <v xml:space="preserve"> LUBUK JAMBI - SEI BESAR</v>
          </cell>
          <cell r="P300">
            <v>2007</v>
          </cell>
          <cell r="T300" t="str">
            <v>APBD</v>
          </cell>
          <cell r="U300">
            <v>1286184534.3929939</v>
          </cell>
          <cell r="V300" t="str">
            <v>B</v>
          </cell>
        </row>
        <row r="301">
          <cell r="F301" t="str">
            <v>4.13.01</v>
          </cell>
          <cell r="H301" t="str">
            <v>PENINGKATAN JALAN TERATAI AIR HITAM - LOKASI PETERNAKAN ( UR. PIL. 2 KM ; RUTIN 1,0 KM )</v>
          </cell>
          <cell r="I301" t="str">
            <v>04.13.01.03.06</v>
          </cell>
          <cell r="K301" t="str">
            <v>Aspal</v>
          </cell>
          <cell r="N301">
            <v>2000</v>
          </cell>
          <cell r="O301" t="str">
            <v>TERATAI AIR HITAM - LOKASI PETERNAKAN</v>
          </cell>
          <cell r="P301">
            <v>2007</v>
          </cell>
          <cell r="T301" t="str">
            <v>APBD</v>
          </cell>
          <cell r="U301">
            <v>3309782443.4143963</v>
          </cell>
          <cell r="V301" t="str">
            <v>B</v>
          </cell>
        </row>
        <row r="302">
          <cell r="F302" t="str">
            <v>4.13.01</v>
          </cell>
          <cell r="H302" t="str">
            <v>PENINGKATAN JL. LINGKAR PUKESMAS PANGEAN (ASPAL 1 KM)</v>
          </cell>
          <cell r="I302" t="str">
            <v>04.13.01.03.06</v>
          </cell>
          <cell r="K302" t="str">
            <v>Aspal</v>
          </cell>
          <cell r="N302">
            <v>1000</v>
          </cell>
          <cell r="O302" t="str">
            <v>LINGKAR PUKESMAS PANGEAN</v>
          </cell>
          <cell r="P302">
            <v>2007</v>
          </cell>
          <cell r="T302" t="str">
            <v>APBD</v>
          </cell>
          <cell r="U302">
            <v>2746245475.7522197</v>
          </cell>
          <cell r="V302" t="str">
            <v>B</v>
          </cell>
        </row>
        <row r="303">
          <cell r="E303" t="str">
            <v>302.2</v>
          </cell>
          <cell r="F303" t="str">
            <v>4.13.01</v>
          </cell>
          <cell r="H303" t="str">
            <v>PENINGKATAN JALAN KOTO INUMAN - PULAU BUSUK (ASPAL 1,00 KM ) LANJUTAN</v>
          </cell>
          <cell r="I303" t="str">
            <v>04.13.01.03.06</v>
          </cell>
          <cell r="K303" t="str">
            <v>Aspal</v>
          </cell>
          <cell r="N303">
            <v>1000</v>
          </cell>
          <cell r="O303" t="str">
            <v>KOTO INUMAN - PULAU BUSUK</v>
          </cell>
          <cell r="P303">
            <v>2007</v>
          </cell>
          <cell r="T303" t="str">
            <v>APBD</v>
          </cell>
          <cell r="U303">
            <v>2013774833.48155</v>
          </cell>
          <cell r="V303" t="str">
            <v>B</v>
          </cell>
        </row>
        <row r="304">
          <cell r="E304" t="str">
            <v>164.2</v>
          </cell>
          <cell r="F304" t="str">
            <v>4.13.01</v>
          </cell>
          <cell r="H304" t="str">
            <v>PENINGKATAN JALAN PANGEAN - SITUGAL ( ASPAL / PELEBARAN)</v>
          </cell>
          <cell r="I304" t="str">
            <v>04.13.01.03.06</v>
          </cell>
          <cell r="K304" t="str">
            <v>Aspal</v>
          </cell>
          <cell r="O304" t="str">
            <v>PANGEAN - SITUGAL</v>
          </cell>
          <cell r="P304">
            <v>2007</v>
          </cell>
          <cell r="T304" t="str">
            <v>APBD</v>
          </cell>
          <cell r="U304">
            <v>5825831760.3196297</v>
          </cell>
          <cell r="V304" t="str">
            <v>B</v>
          </cell>
        </row>
        <row r="305">
          <cell r="F305" t="str">
            <v>4.13.01</v>
          </cell>
          <cell r="H305" t="str">
            <v>PENINGKATAN JALAN DALAM KOTA BASERAH (ASPAL 1,0 KM)</v>
          </cell>
          <cell r="I305" t="str">
            <v>04.13.01.03.06</v>
          </cell>
          <cell r="K305" t="str">
            <v>Aspal</v>
          </cell>
          <cell r="N305">
            <v>1000</v>
          </cell>
          <cell r="O305" t="str">
            <v>KOTA BASERAH</v>
          </cell>
          <cell r="P305">
            <v>2007</v>
          </cell>
          <cell r="T305" t="str">
            <v>APBD</v>
          </cell>
          <cell r="U305">
            <v>1143090531.604764</v>
          </cell>
          <cell r="V305" t="str">
            <v>B</v>
          </cell>
        </row>
        <row r="306">
          <cell r="F306" t="str">
            <v>4.13.01</v>
          </cell>
          <cell r="H306" t="str">
            <v>PENINGKATAN JALAN MENJU JEMBATAN CERENTI (U.PIL 1,7 KM)</v>
          </cell>
          <cell r="I306" t="str">
            <v>04.13.01.03.06</v>
          </cell>
          <cell r="K306" t="str">
            <v>Aspal</v>
          </cell>
          <cell r="N306">
            <v>1700</v>
          </cell>
          <cell r="O306" t="str">
            <v>PENGHUBUNG JEMBATAN CERENTI</v>
          </cell>
          <cell r="P306">
            <v>2007</v>
          </cell>
          <cell r="T306" t="str">
            <v>APBD</v>
          </cell>
          <cell r="U306">
            <v>364880737.00996</v>
          </cell>
          <cell r="V306" t="str">
            <v>B</v>
          </cell>
        </row>
        <row r="307">
          <cell r="F307" t="str">
            <v>4.13.01</v>
          </cell>
          <cell r="H307" t="str">
            <v>PENINGKATAN JALAN PETAPAHAN-PS. GUNUNG (ASPAL 1 KM)</v>
          </cell>
          <cell r="I307" t="str">
            <v>04.13.01.03.06</v>
          </cell>
          <cell r="K307" t="str">
            <v>Aspal</v>
          </cell>
          <cell r="N307">
            <v>1000</v>
          </cell>
          <cell r="O307" t="str">
            <v>PETAPAHAN-PS. GUNUNG</v>
          </cell>
          <cell r="P307">
            <v>2007</v>
          </cell>
          <cell r="T307" t="str">
            <v>APBD</v>
          </cell>
          <cell r="U307">
            <v>2746245475.7522197</v>
          </cell>
          <cell r="V307" t="str">
            <v>B</v>
          </cell>
        </row>
        <row r="308">
          <cell r="E308" t="str">
            <v>183.1</v>
          </cell>
          <cell r="F308" t="str">
            <v>4.13.02</v>
          </cell>
          <cell r="H308" t="str">
            <v>PEMBUATAN 1 UNIT BOX CULVERT 3 X 35 (DOUBLE) RUAS JALAN SUKA RAJA - GIRI SAKO</v>
          </cell>
          <cell r="I308" t="str">
            <v>04.13.02.03.01</v>
          </cell>
          <cell r="K308" t="str">
            <v>Beton</v>
          </cell>
          <cell r="L308">
            <v>3</v>
          </cell>
          <cell r="M308">
            <v>35</v>
          </cell>
          <cell r="N308">
            <v>105</v>
          </cell>
          <cell r="O308" t="str">
            <v>SUKARAJA-GIRI SAKO</v>
          </cell>
          <cell r="P308">
            <v>2007</v>
          </cell>
          <cell r="T308" t="str">
            <v>APBD</v>
          </cell>
          <cell r="U308">
            <v>789287288.45564878</v>
          </cell>
          <cell r="V308" t="str">
            <v>B</v>
          </cell>
        </row>
        <row r="309">
          <cell r="E309" t="str">
            <v>238.2</v>
          </cell>
          <cell r="F309" t="str">
            <v>4.13.02</v>
          </cell>
          <cell r="H309" t="str">
            <v>PEMBUATAN 1 UNIT BOX CULVERT 3 X 3 (TUNGGAL) RUAS JALAN SIMPANG RAYA - SEI. BULUH</v>
          </cell>
          <cell r="I309" t="str">
            <v>04.13.02.03.01</v>
          </cell>
          <cell r="K309" t="str">
            <v>Beton</v>
          </cell>
          <cell r="L309">
            <v>3</v>
          </cell>
          <cell r="M309">
            <v>3</v>
          </cell>
          <cell r="N309">
            <v>9</v>
          </cell>
          <cell r="O309" t="str">
            <v>SIMPANG RAYA - SEI. BULUH</v>
          </cell>
          <cell r="P309">
            <v>2007</v>
          </cell>
          <cell r="T309" t="str">
            <v>APBD</v>
          </cell>
          <cell r="U309">
            <v>677119699.41373801</v>
          </cell>
          <cell r="V309" t="str">
            <v>B</v>
          </cell>
        </row>
        <row r="310">
          <cell r="F310" t="str">
            <v>4.13.02</v>
          </cell>
          <cell r="H310" t="str">
            <v>PEMBUATAN 1 UNIT BOX CULVERT 2 X 2,5 (TUNGGAL) RUAS JALAN LINGKAR DESA PETA</v>
          </cell>
          <cell r="I310" t="str">
            <v>04.13.02.03.01</v>
          </cell>
          <cell r="K310" t="str">
            <v>Beton</v>
          </cell>
          <cell r="L310">
            <v>2</v>
          </cell>
          <cell r="M310">
            <v>2.5</v>
          </cell>
          <cell r="N310">
            <v>5</v>
          </cell>
          <cell r="O310" t="str">
            <v>LINGKAR DESA PETAI</v>
          </cell>
          <cell r="P310">
            <v>2007</v>
          </cell>
          <cell r="T310" t="str">
            <v>APBD</v>
          </cell>
          <cell r="U310">
            <v>789287288.44000006</v>
          </cell>
          <cell r="V310" t="str">
            <v>B</v>
          </cell>
        </row>
        <row r="311">
          <cell r="E311" t="str">
            <v>165.3</v>
          </cell>
          <cell r="F311" t="str">
            <v>4.13.02</v>
          </cell>
          <cell r="H311" t="str">
            <v>PEMBUATAN 1 UNIT BOX CULVERT 3 X 3 (TUNGGAL) RUAS JALAN SAKO TRANS SKP II</v>
          </cell>
          <cell r="I311" t="str">
            <v>04.13.02.03.01</v>
          </cell>
          <cell r="K311" t="str">
            <v>Beton</v>
          </cell>
          <cell r="L311">
            <v>3</v>
          </cell>
          <cell r="M311">
            <v>3</v>
          </cell>
          <cell r="N311">
            <v>9</v>
          </cell>
          <cell r="O311" t="str">
            <v>SAKO TRANS SKP II</v>
          </cell>
          <cell r="P311">
            <v>2007</v>
          </cell>
          <cell r="T311" t="str">
            <v>APBD</v>
          </cell>
          <cell r="U311">
            <v>732909624.99453104</v>
          </cell>
          <cell r="V311" t="str">
            <v>B</v>
          </cell>
        </row>
        <row r="312">
          <cell r="E312" t="str">
            <v>197.2</v>
          </cell>
          <cell r="F312" t="str">
            <v>4.13.02</v>
          </cell>
          <cell r="H312" t="str">
            <v>PEMBUATAN 2 UNIT BOX CULVERT 2,5 X 2,5 M (TUNGGAL) RUAS JALAN LOGAS - AIR MAS</v>
          </cell>
          <cell r="I312" t="str">
            <v>04.13.02.03.01</v>
          </cell>
          <cell r="K312" t="str">
            <v>Beton</v>
          </cell>
          <cell r="L312">
            <v>2.5</v>
          </cell>
          <cell r="M312">
            <v>2.5</v>
          </cell>
          <cell r="N312">
            <v>6.25</v>
          </cell>
          <cell r="O312" t="str">
            <v>LOGAS - AIR MAS</v>
          </cell>
          <cell r="P312">
            <v>2007</v>
          </cell>
          <cell r="T312" t="str">
            <v>APBD</v>
          </cell>
          <cell r="U312">
            <v>646450700.572227</v>
          </cell>
          <cell r="V312" t="str">
            <v>B</v>
          </cell>
        </row>
        <row r="313">
          <cell r="E313" t="str">
            <v>190.1</v>
          </cell>
          <cell r="F313" t="str">
            <v>4.13.02</v>
          </cell>
          <cell r="H313" t="str">
            <v>PEMBUATAN 1 UNIT BOX CULVERT 4 X 3,5 (DOUBLE) RUAS JALAN SAMBUNG - KEBUN LADO</v>
          </cell>
          <cell r="I313" t="str">
            <v>04.13.02.03.01</v>
          </cell>
          <cell r="K313" t="str">
            <v>Beton</v>
          </cell>
          <cell r="L313">
            <v>4</v>
          </cell>
          <cell r="M313">
            <v>3.5</v>
          </cell>
          <cell r="N313">
            <v>14</v>
          </cell>
          <cell r="O313" t="str">
            <v>JALAN SAMBUNG - KEBUN LADO</v>
          </cell>
          <cell r="P313">
            <v>2007</v>
          </cell>
          <cell r="T313" t="str">
            <v>APBD</v>
          </cell>
          <cell r="U313">
            <v>680558937.49492168</v>
          </cell>
          <cell r="V313" t="str">
            <v>B</v>
          </cell>
        </row>
        <row r="314">
          <cell r="F314" t="str">
            <v>4.13.02</v>
          </cell>
          <cell r="H314" t="str">
            <v>PEMBUATAN 1 UNIT BOX CULVERT 3 X 3 (TUNGGAL) RUAS JALAN SIMPANG HANDOYO - AIR MAS</v>
          </cell>
          <cell r="I314" t="str">
            <v>04.13.02.03.01</v>
          </cell>
          <cell r="K314" t="str">
            <v>Beton</v>
          </cell>
          <cell r="L314">
            <v>3</v>
          </cell>
          <cell r="M314">
            <v>3</v>
          </cell>
          <cell r="N314">
            <v>9</v>
          </cell>
          <cell r="O314" t="str">
            <v>SIMPANG HANDOYO - AIR MAS</v>
          </cell>
          <cell r="P314">
            <v>2007</v>
          </cell>
          <cell r="T314" t="str">
            <v>APBD</v>
          </cell>
          <cell r="U314">
            <v>631947584.81671309</v>
          </cell>
          <cell r="V314" t="str">
            <v>B</v>
          </cell>
        </row>
        <row r="315">
          <cell r="E315" t="str">
            <v>129.1</v>
          </cell>
          <cell r="F315" t="str">
            <v>4.13.02</v>
          </cell>
          <cell r="H315" t="str">
            <v>PEMBUATAN 1 UNIT BOX CULVERT 2,0 X 2,5 (TUNGGAL) RAWANG BONTO RUAS JALAN BASERAH - PERHENTIAN LUAS</v>
          </cell>
          <cell r="I315" t="str">
            <v>04.13.02.03.01</v>
          </cell>
          <cell r="K315" t="str">
            <v>Beton</v>
          </cell>
          <cell r="L315">
            <v>2</v>
          </cell>
          <cell r="M315">
            <v>2.5</v>
          </cell>
          <cell r="N315">
            <v>5</v>
          </cell>
          <cell r="O315" t="str">
            <v>RAWANG BONTO RUAS JALAN BASERAH - PERHENTIAN LUAS</v>
          </cell>
          <cell r="P315">
            <v>2007</v>
          </cell>
          <cell r="T315" t="str">
            <v>APBD</v>
          </cell>
          <cell r="U315">
            <v>659658905.78583896</v>
          </cell>
          <cell r="V315" t="str">
            <v>B</v>
          </cell>
        </row>
        <row r="316">
          <cell r="F316" t="str">
            <v>4.13.02</v>
          </cell>
          <cell r="H316" t="str">
            <v>PEMBANGUNAN JEMBATAN BASERAH</v>
          </cell>
          <cell r="I316" t="str">
            <v>04.13.02.03.01</v>
          </cell>
          <cell r="K316" t="str">
            <v>Beton</v>
          </cell>
          <cell r="O316" t="str">
            <v>BASERAH</v>
          </cell>
          <cell r="P316">
            <v>2007</v>
          </cell>
          <cell r="T316" t="str">
            <v>APBD</v>
          </cell>
          <cell r="U316">
            <v>779831709.96329999</v>
          </cell>
          <cell r="V316" t="str">
            <v>B</v>
          </cell>
        </row>
        <row r="317">
          <cell r="F317" t="str">
            <v>4.13.02</v>
          </cell>
          <cell r="H317" t="str">
            <v>PENGGANTIAN JEMBATAN SEI. GODANG 40 M' (BANGUNAN BAWAH ; ABT 2 UNIT)</v>
          </cell>
          <cell r="I317" t="str">
            <v>04.13.02.03.01</v>
          </cell>
          <cell r="K317" t="str">
            <v>Beton</v>
          </cell>
          <cell r="N317">
            <v>40</v>
          </cell>
          <cell r="O317" t="str">
            <v>SEI. GODANG</v>
          </cell>
          <cell r="P317">
            <v>2007</v>
          </cell>
          <cell r="T317" t="str">
            <v>APBD</v>
          </cell>
          <cell r="U317">
            <v>890878662.61464095</v>
          </cell>
          <cell r="V317" t="str">
            <v>B</v>
          </cell>
        </row>
        <row r="318">
          <cell r="E318" t="str">
            <v>28.2</v>
          </cell>
          <cell r="F318" t="str">
            <v>4.13.02</v>
          </cell>
          <cell r="H318" t="str">
            <v>PEMBUATAN 1 UNIT BOX CULVERT 3 X 4 M (DOUBLE) RUAS JALAN PULAU KOMANG - KOTO SENTAJO</v>
          </cell>
          <cell r="I318" t="str">
            <v>04.13.01.03.06</v>
          </cell>
          <cell r="K318" t="str">
            <v>Beton</v>
          </cell>
          <cell r="L318">
            <v>3</v>
          </cell>
          <cell r="M318">
            <v>4</v>
          </cell>
          <cell r="N318">
            <v>12</v>
          </cell>
          <cell r="O318" t="str">
            <v>PULAU KOMANG - KOTO SENTAJO</v>
          </cell>
          <cell r="P318">
            <v>2007</v>
          </cell>
          <cell r="T318" t="str">
            <v>APBD</v>
          </cell>
          <cell r="U318">
            <v>786272302.10877895</v>
          </cell>
          <cell r="V318" t="str">
            <v>B</v>
          </cell>
        </row>
        <row r="319">
          <cell r="E319" t="str">
            <v>86.2</v>
          </cell>
          <cell r="F319" t="str">
            <v>4.13.02</v>
          </cell>
          <cell r="H319" t="str">
            <v>PEMBUATAN 1 UNIT BOX CULVERT 3,5 X 3,0 (TUNGGAL) SEI.LUMPANG RUAS JALAN PANTAI - AIR BULUH</v>
          </cell>
          <cell r="I319" t="str">
            <v>04.13.01.03.06</v>
          </cell>
          <cell r="K319" t="str">
            <v>Beton</v>
          </cell>
          <cell r="L319">
            <v>3.5</v>
          </cell>
          <cell r="M319">
            <v>3</v>
          </cell>
          <cell r="N319">
            <v>10.5</v>
          </cell>
          <cell r="O319" t="str">
            <v>PANTAI - AIR BULUH</v>
          </cell>
          <cell r="P319">
            <v>2007</v>
          </cell>
          <cell r="T319" t="str">
            <v>APBD</v>
          </cell>
          <cell r="U319">
            <v>695109994.81529498</v>
          </cell>
          <cell r="V319" t="str">
            <v>B</v>
          </cell>
        </row>
        <row r="320">
          <cell r="E320" t="str">
            <v>87.1</v>
          </cell>
          <cell r="F320" t="str">
            <v>4.13.02</v>
          </cell>
          <cell r="H320" t="str">
            <v>PEMBUATAN 1 UNIT BOX CULVERT 4,0 X 3,5 (GANDA) DAN 1 UNIT 3,0 X 3,5 (TUNGGAL) RUAS JALAN LUBUK JAMBI - SEI BESAR</v>
          </cell>
          <cell r="I320" t="str">
            <v>04.13.01.03.06</v>
          </cell>
          <cell r="K320" t="str">
            <v>Beton</v>
          </cell>
          <cell r="L320">
            <v>4</v>
          </cell>
          <cell r="M320">
            <v>3.5</v>
          </cell>
          <cell r="N320">
            <v>14</v>
          </cell>
          <cell r="O320" t="str">
            <v xml:space="preserve"> LUBUK JAMBI - SEI BESAR</v>
          </cell>
          <cell r="P320">
            <v>2007</v>
          </cell>
          <cell r="T320" t="str">
            <v>APBD</v>
          </cell>
          <cell r="U320">
            <v>929480817.58420205</v>
          </cell>
          <cell r="V320" t="str">
            <v>B</v>
          </cell>
        </row>
        <row r="321">
          <cell r="F321" t="str">
            <v>4.13.02</v>
          </cell>
          <cell r="H321" t="str">
            <v>PENGGANTIAN JEMBATAN SEI. RAWANG UDANG 15 M' (RUAS JALAN SANGAU - SEBEROBAH)</v>
          </cell>
          <cell r="I321" t="str">
            <v>04.13.02.03.01</v>
          </cell>
          <cell r="K321" t="str">
            <v>Beton</v>
          </cell>
          <cell r="N321">
            <v>15</v>
          </cell>
          <cell r="O321" t="str">
            <v>SEI. RAWANG UDANG 15 M' (RUAS JALAN SANGAU - SEBEROBAH)</v>
          </cell>
          <cell r="P321">
            <v>2007</v>
          </cell>
          <cell r="T321" t="str">
            <v>APBD</v>
          </cell>
          <cell r="U321">
            <v>738816590.76175904</v>
          </cell>
          <cell r="V321" t="str">
            <v>B</v>
          </cell>
        </row>
        <row r="322">
          <cell r="F322" t="str">
            <v>4.13.01</v>
          </cell>
          <cell r="H322" t="str">
            <v>PEMELIHARAAN JALAN SEBERANG TALUK - SIBEROBAH - SANGAU 4,00 KM (NO.RUAS 027 ; 090) (KERIKIL) RUTIN 26 KM</v>
          </cell>
          <cell r="I322" t="str">
            <v>04.13.01.03.06</v>
          </cell>
          <cell r="O322" t="str">
            <v>SEBERANG TALUK - SIBEROBAH - SANGAU</v>
          </cell>
          <cell r="P322">
            <v>2015</v>
          </cell>
          <cell r="T322" t="str">
            <v>APBD</v>
          </cell>
          <cell r="U322">
            <v>1400963703.44068</v>
          </cell>
          <cell r="V322" t="str">
            <v>B</v>
          </cell>
          <cell r="W322">
            <v>1</v>
          </cell>
        </row>
        <row r="323">
          <cell r="F323" t="str">
            <v>4.13.01</v>
          </cell>
          <cell r="H323" t="str">
            <v>PEMELIHARAAN JALAN MUARA LEMBU - PANGKALAN INDARUNG 4,00 KM ( NO. RUAS 137 ) / AWCAS : RUTIN 24,00 KM</v>
          </cell>
          <cell r="I323" t="str">
            <v>04.13.01.03.06</v>
          </cell>
          <cell r="O323" t="str">
            <v>MUARA LEMBU - PANGKALAN INDARUNG</v>
          </cell>
          <cell r="P323">
            <v>2007</v>
          </cell>
          <cell r="T323" t="str">
            <v>APBD</v>
          </cell>
          <cell r="U323">
            <v>966122240.69814003</v>
          </cell>
          <cell r="V323" t="str">
            <v>B</v>
          </cell>
        </row>
        <row r="324">
          <cell r="F324" t="str">
            <v>4.13.01</v>
          </cell>
          <cell r="H324" t="str">
            <v>PEMELIHARAAN JALAN SP. HANDOYO - SP. SEI. SIRIH - SEI. KUNING - SP. 4 PT. WANASARI - SUKA MAJU (NO. RUAS 247, 248, 005 ) UR. PIL. 3,00 KM ; RUTIN 43,00</v>
          </cell>
          <cell r="I324" t="str">
            <v>04.13.01.03.06</v>
          </cell>
          <cell r="O324" t="str">
            <v>SP. HANDOYO - SP. SEI. SIRIH - SEI. KUNING - SP. 4 PT. WANASARI - SUKA MAJU</v>
          </cell>
          <cell r="P324">
            <v>2007</v>
          </cell>
          <cell r="T324" t="str">
            <v>APBD</v>
          </cell>
          <cell r="U324">
            <v>1327353361.6165369</v>
          </cell>
          <cell r="V324" t="str">
            <v>B</v>
          </cell>
        </row>
        <row r="325">
          <cell r="E325" t="str">
            <v>190.2</v>
          </cell>
          <cell r="F325" t="str">
            <v>4.13.01</v>
          </cell>
          <cell r="H325" t="str">
            <v>PEMELIHARAAN JALAN SAMBUNG - KEBUN LADO (NO. RUAS ASPAL OVERLAY ; RUTIN 29 KM.</v>
          </cell>
          <cell r="I325" t="str">
            <v>04.13.01.03.06</v>
          </cell>
          <cell r="O325" t="str">
            <v>JALAN SAMBUNG - KEBUN LADO</v>
          </cell>
          <cell r="P325">
            <v>2007</v>
          </cell>
          <cell r="T325" t="str">
            <v>APBD</v>
          </cell>
          <cell r="U325">
            <v>6847118208.5808697</v>
          </cell>
          <cell r="V325" t="str">
            <v>B</v>
          </cell>
          <cell r="W325">
            <v>2</v>
          </cell>
        </row>
        <row r="326">
          <cell r="E326" t="str">
            <v>236.2</v>
          </cell>
          <cell r="F326" t="str">
            <v>4.13.01</v>
          </cell>
          <cell r="H326" t="str">
            <v>PEMELIHARAAN JALAN PETAI-SP.4 PT. WANA SARI (NO RUAS 238) ASPAL /AWCAS ; RUTIN 11,325 KM (ASPAL 1,00 OVERLAY; UR. PIL 1,00 KM)</v>
          </cell>
          <cell r="I326" t="str">
            <v>04.13.01.03.06</v>
          </cell>
          <cell r="O326" t="str">
            <v>SIMPANG PETAI - SIMPANG 4 PT WANASARI</v>
          </cell>
          <cell r="P326">
            <v>2007</v>
          </cell>
          <cell r="T326" t="str">
            <v>APBD</v>
          </cell>
          <cell r="U326">
            <v>2864585047.9665399</v>
          </cell>
          <cell r="V326" t="str">
            <v>B</v>
          </cell>
        </row>
        <row r="327">
          <cell r="F327" t="str">
            <v>4.13.01</v>
          </cell>
          <cell r="H327" t="str">
            <v>PEMELIHARAAN JALAN KOTO BARU - SP. SUKA MAJU DAN SP. MUARA BAHAN - MUARA BAHAN (NO. RUAS 246,249) RUTIN 20,15 KM URUGAN PILIHAN</v>
          </cell>
          <cell r="I327" t="str">
            <v>04.13.01.03.06</v>
          </cell>
          <cell r="O327" t="str">
            <v>KOTO BARU - SP. SUKA MAJU DAN SP. MUARA BAHAN - MUARA BAHAN</v>
          </cell>
          <cell r="P327">
            <v>2007</v>
          </cell>
          <cell r="T327" t="str">
            <v>APBD</v>
          </cell>
          <cell r="U327">
            <v>1327353361.6165369</v>
          </cell>
          <cell r="V327" t="str">
            <v>B</v>
          </cell>
        </row>
        <row r="328">
          <cell r="E328" t="str">
            <v>258.2</v>
          </cell>
          <cell r="F328" t="str">
            <v>4.13.01</v>
          </cell>
          <cell r="H328" t="str">
            <v>PEMELIHARAAN JALAN LEPAU GADING - PANGEAN, PANGEAN PULAU KUMPAI, PULAU KUMPAI - PASANG USANG BASERAH (NO. RUAS 260, 165, 168 ) ASPAL OVERLAY 1 KM ; URUGAN PILIHAN 1,00 KM ; RUTIN 22,50 KM.</v>
          </cell>
          <cell r="I328" t="str">
            <v>04.13.01.03.06</v>
          </cell>
          <cell r="O328" t="str">
            <v>JL. LEPAU GADING - PANGEAN</v>
          </cell>
          <cell r="P328">
            <v>2007</v>
          </cell>
          <cell r="T328" t="str">
            <v>APBD</v>
          </cell>
          <cell r="U328">
            <v>1327353361.6165369</v>
          </cell>
          <cell r="V328" t="str">
            <v>B</v>
          </cell>
        </row>
        <row r="329">
          <cell r="F329" t="str">
            <v>4.13.01</v>
          </cell>
          <cell r="H329" t="str">
            <v>PEMELIHARAAN JALAN SAKO - TRANS SKP II, HULU TESO - LOGAS TANAH DARAT (NO. RUAS 167, 186) OVERLAY 1,00 ; URUGAN PILIHAN 1,00 KM ; RUTIN 20,00 KM</v>
          </cell>
          <cell r="I329" t="str">
            <v>04.13.01.03.06</v>
          </cell>
          <cell r="O329" t="str">
            <v>SAKO - TRANS SKP II, HULU TESO - LOGAS TANAH DARAT</v>
          </cell>
          <cell r="P329">
            <v>2007</v>
          </cell>
          <cell r="T329" t="str">
            <v>APBD</v>
          </cell>
          <cell r="U329">
            <v>1327353361.6165369</v>
          </cell>
          <cell r="V329" t="str">
            <v>B</v>
          </cell>
        </row>
        <row r="330">
          <cell r="E330" t="str">
            <v>164.3</v>
          </cell>
          <cell r="F330" t="str">
            <v>4.13.01</v>
          </cell>
          <cell r="H330" t="str">
            <v>PEMELIHARAAN JALAN PANGEAN - SITUGAL (BTS. PELALAWAN) (NO. RUAS 166) ASPAL OVERLAY 1,00 KM ; URUGAN PILIHAN 2,00 KM.</v>
          </cell>
          <cell r="I330" t="str">
            <v>04.13.01.03.06</v>
          </cell>
          <cell r="O330" t="str">
            <v>PANGEAN - SITUGAL</v>
          </cell>
          <cell r="P330">
            <v>2007</v>
          </cell>
          <cell r="T330" t="str">
            <v>APBD</v>
          </cell>
          <cell r="U330">
            <v>1327353361.6165369</v>
          </cell>
          <cell r="V330" t="str">
            <v>B</v>
          </cell>
        </row>
        <row r="331">
          <cell r="F331" t="str">
            <v>4.13.01</v>
          </cell>
          <cell r="H331" t="str">
            <v>PEMELIHARAAN JALAN BASERAH - PERHENTIAN LUAS, DUSUN TUO - GUNUNG MELINTANG (NO. RUAS 130, 146) ASPAL/1,00 KM ; UR.PIL 2,00 ; RUTIN 23,70 KM UR.PIL</v>
          </cell>
          <cell r="I331" t="str">
            <v>04.13.01.03.06</v>
          </cell>
          <cell r="O331" t="str">
            <v>BASERAH - PERHENTIAN LUAS, DUSUN TUO - GUNUNG MELINTANG</v>
          </cell>
          <cell r="P331">
            <v>2007</v>
          </cell>
          <cell r="T331" t="str">
            <v>APBD</v>
          </cell>
          <cell r="U331">
            <v>1110059695.6493311</v>
          </cell>
          <cell r="V331" t="str">
            <v>B</v>
          </cell>
        </row>
        <row r="332">
          <cell r="F332" t="str">
            <v>4.13.01</v>
          </cell>
          <cell r="H332" t="str">
            <v>PEMELIHARAAN JALAN LUBUK JAMBI - LUBUK AMBACANG JAKE - KOTO KOMBU, MUDIK ULO - SUMPU (NO. RUAS 083, 003, 124) ASPAL 1,00 KM ; UR. PIL 2,00 KM ; RUTIN 40,00 KM</v>
          </cell>
          <cell r="I332" t="str">
            <v>04.13.01.03.06</v>
          </cell>
          <cell r="O332" t="str">
            <v>LUBUK JAMBI - LUBUK AMBACANG JAKE - KOTO KOMBU, MUDIK ULO - SUMPU</v>
          </cell>
          <cell r="P332">
            <v>2007</v>
          </cell>
          <cell r="T332" t="str">
            <v>APBD</v>
          </cell>
          <cell r="U332">
            <v>1327353361.6165369</v>
          </cell>
          <cell r="V332" t="str">
            <v>B</v>
          </cell>
        </row>
        <row r="333">
          <cell r="E333" t="str">
            <v>87.2</v>
          </cell>
          <cell r="F333" t="str">
            <v>4.13.01</v>
          </cell>
          <cell r="H333" t="str">
            <v>PEMELIHARAAN JALAN SEI. BESAR - BATAS SUMBAR, SP. 4 PANGKALAN - MUARO PETAI, - SITIANG (NO. RUAS 087,092 111) URUGAN PILIHAN ; RUTIN 22,00 KM</v>
          </cell>
          <cell r="I333" t="str">
            <v>04.13.01.03.06</v>
          </cell>
          <cell r="O333" t="str">
            <v>SEI. BESAR - BATAS SUMBAR, SP. 4 PANGKALAN - MUARO PETAI, - SITIANG</v>
          </cell>
          <cell r="P333">
            <v>2007</v>
          </cell>
          <cell r="T333" t="str">
            <v>APBD</v>
          </cell>
          <cell r="U333">
            <v>636337766.08424675</v>
          </cell>
          <cell r="V333" t="str">
            <v>B</v>
          </cell>
        </row>
        <row r="334">
          <cell r="F334" t="str">
            <v>4.13.01</v>
          </cell>
          <cell r="H334" t="str">
            <v>PEMELIHARAAN JALAN KEBUN PEMDA &amp; PERHENTIAN SUNGKAI (EFEKTIF 3,00 KM ; RUTIN 9,00 KM)</v>
          </cell>
          <cell r="I334" t="str">
            <v>04.13.01.03.06</v>
          </cell>
          <cell r="O334" t="str">
            <v>KEBUN PEMDA &amp; PERHENTIAN SUNGKAI</v>
          </cell>
          <cell r="P334">
            <v>2007</v>
          </cell>
          <cell r="T334" t="str">
            <v>APBD</v>
          </cell>
          <cell r="U334">
            <v>837379143.13253343</v>
          </cell>
          <cell r="V334" t="str">
            <v>B</v>
          </cell>
        </row>
        <row r="335">
          <cell r="F335" t="str">
            <v>4.13.01</v>
          </cell>
          <cell r="H335" t="str">
            <v>KEGIATAN REHABILITASI/ PEMELIHARAAN JALAN PASCA BENCANA (PERBAIKAN/ PEMELIHARAAN JALAN PASCA BENCANA PADA RUAS JALAN CERENTI - PL. BAYUR - SEI. PERUPUK - TELUK PAUH - CERENTI, RUAS JALAN PANGEAN - PL. KUMPAI - PSR USANG BASERAH - KUANTAN HILIR, RUAS JALAN KOTO RAJO - PL. JAMBU INUMAN DAN RUAS JALAN PAUH ANGIT - PL. RANGGAS PANGEAN)</v>
          </cell>
          <cell r="I335" t="str">
            <v>04.13.01.03.06</v>
          </cell>
          <cell r="O335" t="str">
            <v>CERENTI - PL. BAYUR - SEI. PERUPUK - TELUK PAUH - CERENTI, RUAS JALAN PANGEAN - PL. KUMPAI - PSR USANG BASERAH - KUANTAN HILIR, RUAS JALAN KOTO RAJO - PL. JAMBU INUMAN DAN RUAS JALAN PAUH ANGIT - PL. RANGGAS PANGEAN</v>
          </cell>
          <cell r="P335">
            <v>2007</v>
          </cell>
          <cell r="T335" t="str">
            <v>APBD</v>
          </cell>
          <cell r="U335">
            <v>4984557066.1999998</v>
          </cell>
          <cell r="V335" t="str">
            <v>B</v>
          </cell>
        </row>
        <row r="336">
          <cell r="F336" t="str">
            <v>4.13.01</v>
          </cell>
          <cell r="H336" t="str">
            <v>PEMELIHARAAN JALAN KABUPATEN (SWAKELOLA)</v>
          </cell>
          <cell r="I336" t="str">
            <v>04.13.01.03.06</v>
          </cell>
          <cell r="O336" t="str">
            <v>KUANTAN SINGINGI</v>
          </cell>
          <cell r="P336">
            <v>2007</v>
          </cell>
          <cell r="T336" t="str">
            <v>APBD</v>
          </cell>
          <cell r="U336">
            <v>3783819547.1500001</v>
          </cell>
          <cell r="V336" t="str">
            <v>B</v>
          </cell>
        </row>
        <row r="337">
          <cell r="F337" t="str">
            <v>4.13.01</v>
          </cell>
          <cell r="H337" t="str">
            <v>PEMELIHARAAN RUTIN JEMBATAN KABUPATEN (SWAKELOLA)</v>
          </cell>
          <cell r="I337" t="str">
            <v>04.13.02.03.01</v>
          </cell>
          <cell r="O337" t="str">
            <v>KUANTAN SINGINGI</v>
          </cell>
          <cell r="P337">
            <v>2007</v>
          </cell>
          <cell r="T337" t="str">
            <v>APBD</v>
          </cell>
          <cell r="U337">
            <v>749497417.32000005</v>
          </cell>
          <cell r="V337" t="str">
            <v>B</v>
          </cell>
        </row>
        <row r="338">
          <cell r="F338" t="str">
            <v>4.13.01</v>
          </cell>
          <cell r="H338" t="str">
            <v>PENGADAAN KONSTRUKSI JALAN DI KEC. PANGEAN (DESA TANAH BEKALI), KEC. INUMAN (DESA PL. BUSUK SEBERANG DAN DESA PL. BUSUK JAYA), KEC. CERENTI (DESA PL. PANJANG HILIR) DAN KEC. SINGINGI HILIR (DESA SEI. PAKU)</v>
          </cell>
          <cell r="I338" t="str">
            <v>04.13.01.03.06</v>
          </cell>
          <cell r="O338" t="str">
            <v>KUANTAN SINGINGI</v>
          </cell>
          <cell r="P338">
            <v>2007</v>
          </cell>
          <cell r="T338" t="str">
            <v>APBD</v>
          </cell>
          <cell r="U338">
            <v>1012401500</v>
          </cell>
          <cell r="V338" t="str">
            <v>B</v>
          </cell>
        </row>
        <row r="339">
          <cell r="F339" t="str">
            <v>4.13.01</v>
          </cell>
          <cell r="H339" t="str">
            <v>PENGADAAN KONSTRUKSI JALAN</v>
          </cell>
          <cell r="I339" t="str">
            <v>04.13.01.03.06</v>
          </cell>
          <cell r="O339" t="str">
            <v>KUANTAN SINGINGI</v>
          </cell>
          <cell r="P339">
            <v>2007</v>
          </cell>
          <cell r="T339" t="str">
            <v>APBD</v>
          </cell>
          <cell r="U339">
            <v>14991856876.784245</v>
          </cell>
          <cell r="V339" t="str">
            <v>B</v>
          </cell>
        </row>
        <row r="340">
          <cell r="F340" t="str">
            <v>4.13.01</v>
          </cell>
          <cell r="H340" t="str">
            <v>PENGADAAN KONSTRUKSI JEMBATAN GANTUNG</v>
          </cell>
          <cell r="I340" t="str">
            <v>04.13.02.03.03</v>
          </cell>
          <cell r="O340" t="str">
            <v>KUANTAN SINGINGI</v>
          </cell>
          <cell r="P340">
            <v>2007</v>
          </cell>
          <cell r="T340" t="str">
            <v>APBD</v>
          </cell>
          <cell r="U340">
            <v>1004635245.0665743</v>
          </cell>
          <cell r="V340" t="str">
            <v>B</v>
          </cell>
        </row>
        <row r="341">
          <cell r="F341" t="str">
            <v>4.13.02</v>
          </cell>
          <cell r="H341" t="str">
            <v>KONSTRUKSI JEMBATAN BETON DAN KELENGKAPANNYA DI KEC. HULU KUANTAN, SINGINGI, KUANTAN TENGAH, BENAI, INUMAN, GUNUNG TOAR, KUANTAN MUDIK DAN SINGINGI HILIR</v>
          </cell>
          <cell r="I341" t="str">
            <v>04.13.02.03.01</v>
          </cell>
          <cell r="O341" t="str">
            <v>KUANTAN SINGINGI</v>
          </cell>
          <cell r="P341">
            <v>2007</v>
          </cell>
          <cell r="T341" t="str">
            <v>APBD</v>
          </cell>
          <cell r="U341">
            <v>3087425688.1593609</v>
          </cell>
          <cell r="V341" t="str">
            <v>B</v>
          </cell>
        </row>
        <row r="342">
          <cell r="F342" t="str">
            <v>4.13.01</v>
          </cell>
          <cell r="H342" t="str">
            <v>PENGADAAN KONSTRUKSI JALAN (PEMBANGUNAN TURAP KANTOR BALAI DESA DAN PUSTU DESA MUDIK ULO + TIMBUNAN, PEMBANGUNAN TURAP KANTOR BUPATI + TANGGA TURUN + JALAN KANTOR BUPATI, PEMBANGUNAN TURAP JALAN KP. SENTAJO, SEI. NANUN TOPAN, SP. TIGA JAO, JALAN KOTO SENTAJO, JALAN PL. BUSUK JAYA + TIMBUNAN</v>
          </cell>
          <cell r="I342" t="str">
            <v>04.13.01.03.06</v>
          </cell>
          <cell r="O342" t="str">
            <v>KUANTAN SINGINGI</v>
          </cell>
          <cell r="P342">
            <v>2007</v>
          </cell>
          <cell r="T342" t="str">
            <v>APBD</v>
          </cell>
          <cell r="U342">
            <v>2113731899.5999999</v>
          </cell>
          <cell r="V342" t="str">
            <v>B</v>
          </cell>
        </row>
        <row r="343">
          <cell r="F343" t="str">
            <v>4.13.01</v>
          </cell>
          <cell r="H343" t="str">
            <v>PENGADAAN KONSTRUKSI JALAN</v>
          </cell>
          <cell r="I343" t="str">
            <v>04.13.01.03.06</v>
          </cell>
          <cell r="O343" t="str">
            <v>KUANTAN SINGINGI</v>
          </cell>
          <cell r="P343">
            <v>2008</v>
          </cell>
          <cell r="T343" t="str">
            <v>APBD</v>
          </cell>
          <cell r="U343">
            <v>29986611460</v>
          </cell>
          <cell r="V343" t="str">
            <v>B</v>
          </cell>
        </row>
        <row r="344">
          <cell r="F344" t="str">
            <v>4.13.02</v>
          </cell>
          <cell r="H344" t="str">
            <v>KONSTRUKSI JEMBATAN BETON DAN KELENGKAPANNYA</v>
          </cell>
          <cell r="I344" t="str">
            <v>04.13.02.03.01</v>
          </cell>
          <cell r="O344" t="str">
            <v>KUANTAN SINGINGI</v>
          </cell>
          <cell r="P344">
            <v>2008</v>
          </cell>
          <cell r="T344" t="str">
            <v>APBD</v>
          </cell>
          <cell r="U344">
            <v>8726284111.1459866</v>
          </cell>
          <cell r="V344" t="str">
            <v>B</v>
          </cell>
        </row>
        <row r="345">
          <cell r="F345" t="str">
            <v>4.13.01</v>
          </cell>
          <cell r="H345" t="str">
            <v>PENGADAAN KONSTRUKSI JALAN (PEMBANGUNAN JALAN BENAI - KOTO RAJO - PL, JAMBU DAN JALAN SEBERANG TELUK KUANTAN - SIBEROBAH - SANGAU</v>
          </cell>
          <cell r="I345" t="str">
            <v>04.13.01.03.06</v>
          </cell>
          <cell r="O345" t="str">
            <v>BENAI - KOTO RAJO - PL, JAMBU DAN JALAN SEBERANG TELUK KUANTAN - SIBEROBAH - SANGAU</v>
          </cell>
          <cell r="P345">
            <v>2008</v>
          </cell>
          <cell r="T345" t="str">
            <v>APBD</v>
          </cell>
          <cell r="U345">
            <v>5674612893</v>
          </cell>
          <cell r="V345" t="str">
            <v>B</v>
          </cell>
        </row>
        <row r="346">
          <cell r="E346" t="str">
            <v>J2.1</v>
          </cell>
          <cell r="F346" t="str">
            <v>4.13.02</v>
          </cell>
          <cell r="H346" t="str">
            <v>PEMBANGUNAN JEMBATAN GANTUNG TELUK KUANTAN</v>
          </cell>
          <cell r="I346" t="str">
            <v>04.13.02.03.03</v>
          </cell>
          <cell r="O346" t="str">
            <v>SAWAH</v>
          </cell>
          <cell r="P346">
            <v>2008</v>
          </cell>
          <cell r="T346" t="str">
            <v>APBD</v>
          </cell>
          <cell r="U346">
            <v>1685204437</v>
          </cell>
          <cell r="V346" t="str">
            <v>B</v>
          </cell>
        </row>
        <row r="347">
          <cell r="F347" t="str">
            <v>4.13.02</v>
          </cell>
          <cell r="H347" t="str">
            <v>PEMBANGUNAN JEMBATAN BASERAH</v>
          </cell>
          <cell r="I347" t="str">
            <v>04.13.02.03.01</v>
          </cell>
          <cell r="O347" t="str">
            <v>BASERAH</v>
          </cell>
          <cell r="P347">
            <v>2008</v>
          </cell>
          <cell r="T347" t="str">
            <v>APBD</v>
          </cell>
          <cell r="U347">
            <v>1969256837</v>
          </cell>
          <cell r="V347" t="str">
            <v>B</v>
          </cell>
        </row>
        <row r="348">
          <cell r="F348" t="str">
            <v>4.13.01</v>
          </cell>
          <cell r="H348" t="str">
            <v>PENGADAAN KONSTRUKSI JALAN</v>
          </cell>
          <cell r="I348" t="str">
            <v>04.13.01.03.06</v>
          </cell>
          <cell r="P348">
            <v>2008</v>
          </cell>
          <cell r="T348" t="str">
            <v>APBD</v>
          </cell>
          <cell r="U348">
            <v>10544570566</v>
          </cell>
        </row>
        <row r="349">
          <cell r="F349" t="str">
            <v>4.13.01</v>
          </cell>
          <cell r="H349" t="str">
            <v>PENGADAAN KONSTRUKSI JALAN (REHAB/ PEMEL JALAN BENAI - KOTO RAJO - PL. JAMBU, JALAN SEB. TELUK KUANTAN - SIBEROBAH - SANGAU DAN JALAN SP. HANDOYO - SP. SEI. SIRIH - SP. 4 PT. WARNASARI - SUKAMAJU</v>
          </cell>
          <cell r="I349" t="str">
            <v>04.13.01.03.06</v>
          </cell>
          <cell r="O349" t="str">
            <v>BENAI - KOTO RAJO - PL, JAMBU DAN JALAN SEBERANG TELUK KUANTAN - SIBEROBAH - SANGAU</v>
          </cell>
          <cell r="P349">
            <v>2008</v>
          </cell>
          <cell r="T349" t="str">
            <v>APBD</v>
          </cell>
          <cell r="U349">
            <v>5288983329</v>
          </cell>
          <cell r="V349" t="str">
            <v>B</v>
          </cell>
        </row>
        <row r="350">
          <cell r="F350" t="str">
            <v>4.13.01</v>
          </cell>
          <cell r="H350" t="str">
            <v>PERBAIKAN JALAN CERENTI-PL. BAYUR-SEI. PERUPUK-TL. PAUH</v>
          </cell>
          <cell r="I350" t="str">
            <v>04.13.01.03.06</v>
          </cell>
          <cell r="O350" t="str">
            <v>PL. BAYUR-SEI. PERUPUK-TL. PAUH</v>
          </cell>
          <cell r="P350">
            <v>2008</v>
          </cell>
          <cell r="T350" t="str">
            <v>APBD</v>
          </cell>
          <cell r="U350">
            <v>711641781</v>
          </cell>
          <cell r="V350" t="str">
            <v>B</v>
          </cell>
        </row>
        <row r="351">
          <cell r="F351" t="str">
            <v>4.13.01</v>
          </cell>
          <cell r="H351" t="str">
            <v>PEMELIHARAAN JALAN KABUPATEN (SWAKELOLA)</v>
          </cell>
          <cell r="I351" t="str">
            <v>04.13.01.03.06</v>
          </cell>
          <cell r="O351" t="str">
            <v>KUANTAN SINGINGI</v>
          </cell>
          <cell r="P351">
            <v>2008</v>
          </cell>
          <cell r="T351" t="str">
            <v>APBD</v>
          </cell>
          <cell r="U351">
            <v>4998589477</v>
          </cell>
          <cell r="V351" t="str">
            <v>B</v>
          </cell>
        </row>
        <row r="352">
          <cell r="F352" t="str">
            <v>4.13.02</v>
          </cell>
          <cell r="H352" t="str">
            <v>PEMELIHARAAN RUTIN JEMBATAN KABUPATEN (SWAKELOLA)</v>
          </cell>
          <cell r="I352" t="str">
            <v>04.13.02.03.01</v>
          </cell>
          <cell r="O352" t="str">
            <v>KUANTAN SINGINGI</v>
          </cell>
          <cell r="P352">
            <v>2008</v>
          </cell>
          <cell r="T352" t="str">
            <v>APBD</v>
          </cell>
          <cell r="U352">
            <v>829088158</v>
          </cell>
          <cell r="V352" t="str">
            <v>B</v>
          </cell>
        </row>
        <row r="353">
          <cell r="F353" t="str">
            <v>4.13.01</v>
          </cell>
          <cell r="H353" t="str">
            <v>PENGADAAN KONSTRUKSI JALAN</v>
          </cell>
          <cell r="I353" t="str">
            <v>04.13.01.03.06</v>
          </cell>
          <cell r="O353" t="str">
            <v>KUANTAN SINGINGI</v>
          </cell>
          <cell r="P353">
            <v>2008</v>
          </cell>
          <cell r="T353" t="str">
            <v>APBD</v>
          </cell>
          <cell r="U353">
            <v>250000000</v>
          </cell>
          <cell r="V353" t="str">
            <v>B</v>
          </cell>
        </row>
        <row r="354">
          <cell r="F354" t="str">
            <v>4.13.01</v>
          </cell>
          <cell r="H354" t="str">
            <v>PENGADAAN KONSTRUKSI JALAN</v>
          </cell>
          <cell r="I354" t="str">
            <v>04.13.01.03.06</v>
          </cell>
          <cell r="O354" t="str">
            <v>KUANTAN SINGINGI</v>
          </cell>
          <cell r="P354">
            <v>2008</v>
          </cell>
          <cell r="T354" t="str">
            <v>APBD</v>
          </cell>
          <cell r="U354">
            <v>5108967559.5763826</v>
          </cell>
          <cell r="V354" t="str">
            <v>B</v>
          </cell>
        </row>
        <row r="355">
          <cell r="F355" t="str">
            <v>4.13.02</v>
          </cell>
          <cell r="H355" t="str">
            <v>KONSTRUKSI JEMBATAN BETON DAN KELENGKAPANNYA</v>
          </cell>
          <cell r="I355" t="str">
            <v>04.13.02.03.01</v>
          </cell>
          <cell r="O355" t="str">
            <v>KUANTAN SINGINGI</v>
          </cell>
          <cell r="P355">
            <v>2008</v>
          </cell>
          <cell r="T355" t="str">
            <v>APBD</v>
          </cell>
          <cell r="U355">
            <v>2130596812.9205101</v>
          </cell>
          <cell r="V355" t="str">
            <v>B</v>
          </cell>
        </row>
        <row r="356">
          <cell r="F356" t="str">
            <v>4.13.01</v>
          </cell>
          <cell r="H356" t="str">
            <v>PENGADAAN KONSTRUKSI JALAN</v>
          </cell>
          <cell r="I356" t="str">
            <v>04.13.01.03.06</v>
          </cell>
          <cell r="O356" t="str">
            <v>KUANTAN SINGINGI</v>
          </cell>
          <cell r="P356">
            <v>2008</v>
          </cell>
          <cell r="T356" t="str">
            <v>APBD</v>
          </cell>
          <cell r="U356">
            <v>837796595</v>
          </cell>
          <cell r="V356" t="str">
            <v>B</v>
          </cell>
        </row>
        <row r="357">
          <cell r="F357" t="str">
            <v>4.13.01</v>
          </cell>
          <cell r="H357" t="str">
            <v>PENGADAAN KONSTRUKSI JALAN</v>
          </cell>
          <cell r="I357" t="str">
            <v>04.13.01.03.06</v>
          </cell>
          <cell r="O357" t="str">
            <v>KUANTAN SINGINGI</v>
          </cell>
          <cell r="P357">
            <v>2008</v>
          </cell>
          <cell r="T357" t="str">
            <v>APBD</v>
          </cell>
          <cell r="U357">
            <v>523294499</v>
          </cell>
          <cell r="V357" t="str">
            <v>B</v>
          </cell>
        </row>
        <row r="358">
          <cell r="F358" t="str">
            <v>4.13.02</v>
          </cell>
          <cell r="H358" t="str">
            <v>- PEMBANGUNAN JEMBATAN GANTUNG SEI. SINGINGI</v>
          </cell>
          <cell r="I358" t="str">
            <v>04.13.02.03.03</v>
          </cell>
          <cell r="O358" t="str">
            <v>KUANTAN SINGINGI</v>
          </cell>
          <cell r="P358">
            <v>2008</v>
          </cell>
          <cell r="T358" t="str">
            <v>APBD</v>
          </cell>
          <cell r="U358">
            <v>498235979.05180186</v>
          </cell>
          <cell r="V358" t="str">
            <v>B</v>
          </cell>
        </row>
        <row r="359">
          <cell r="F359" t="str">
            <v>4.13.02</v>
          </cell>
          <cell r="H359" t="str">
            <v>KONSTRUKSI JEMBATAN BETON DAN KELENGKAPANNYA</v>
          </cell>
          <cell r="I359" t="str">
            <v>04.13.02.03.01</v>
          </cell>
          <cell r="O359" t="str">
            <v>KUANTAN SINGINGI</v>
          </cell>
          <cell r="P359">
            <v>2008</v>
          </cell>
          <cell r="T359" t="str">
            <v>APBD</v>
          </cell>
          <cell r="U359">
            <v>400080843</v>
          </cell>
          <cell r="V359" t="str">
            <v>B</v>
          </cell>
        </row>
        <row r="360">
          <cell r="F360" t="str">
            <v>4.13.01</v>
          </cell>
          <cell r="H360" t="str">
            <v>PENGADAAN KONSTRUKSI JALAN</v>
          </cell>
          <cell r="I360" t="str">
            <v>04.13.01.03.06</v>
          </cell>
          <cell r="O360" t="str">
            <v>KUANTAN SINGINGI</v>
          </cell>
          <cell r="P360">
            <v>2008</v>
          </cell>
          <cell r="T360" t="str">
            <v>APBD</v>
          </cell>
          <cell r="U360">
            <v>326364200</v>
          </cell>
          <cell r="V360" t="str">
            <v>B</v>
          </cell>
        </row>
        <row r="361">
          <cell r="F361" t="str">
            <v>4.13.01</v>
          </cell>
          <cell r="H361" t="str">
            <v>PENGADAAN KONSTRUKSI JALAN</v>
          </cell>
          <cell r="I361" t="str">
            <v>04.13.01.03.06</v>
          </cell>
          <cell r="O361" t="str">
            <v>KUANTAN SINGINGI</v>
          </cell>
          <cell r="P361">
            <v>2009</v>
          </cell>
          <cell r="T361" t="str">
            <v>APBD</v>
          </cell>
          <cell r="U361">
            <v>22133964474</v>
          </cell>
          <cell r="V361" t="str">
            <v>B</v>
          </cell>
        </row>
        <row r="362">
          <cell r="F362" t="str">
            <v>4.13.02</v>
          </cell>
          <cell r="H362" t="str">
            <v>PENGADAAN KONSTRUKSI JEMBATAN BETON DAN KELENG</v>
          </cell>
          <cell r="I362" t="str">
            <v>04.13.02.03.01</v>
          </cell>
          <cell r="O362" t="str">
            <v>KUANTAN SINGINGI</v>
          </cell>
          <cell r="P362">
            <v>2009</v>
          </cell>
          <cell r="T362" t="str">
            <v>APBD</v>
          </cell>
          <cell r="U362">
            <v>22007615819</v>
          </cell>
          <cell r="V362" t="str">
            <v>B</v>
          </cell>
        </row>
        <row r="363">
          <cell r="F363" t="str">
            <v>4.13.01</v>
          </cell>
          <cell r="H363" t="str">
            <v>PENGADAAN KONSTRUKSI JALAN</v>
          </cell>
          <cell r="I363" t="str">
            <v>04.13.01.03.06</v>
          </cell>
          <cell r="O363" t="str">
            <v>KUANTAN SINGINGI</v>
          </cell>
          <cell r="P363">
            <v>2009</v>
          </cell>
          <cell r="T363" t="str">
            <v>APBD</v>
          </cell>
          <cell r="U363">
            <v>530573293</v>
          </cell>
          <cell r="V363" t="str">
            <v>B</v>
          </cell>
        </row>
        <row r="364">
          <cell r="F364" t="str">
            <v>4.13.01</v>
          </cell>
          <cell r="H364" t="str">
            <v>PENGADAAN KONSTRUKSI JALAN (PENINGKATAN JALAN MUDIK ULO - TANJUNG MEDANG, IBUL - SEI. BESAR, LB. JAMBI - SEI BESAR, PL. MUNGKUR - KOTO GUNUNG, KP. BARU TOAR - JAKE, BASERAH - PERHENTIAN LUAS, SP. KARI/ TERMINAL GERBANG KOTA (SITORAJO) DAN JALAN TERMINAL - SENTAJO</v>
          </cell>
          <cell r="I364" t="str">
            <v>04.13.01.03.06</v>
          </cell>
          <cell r="O364" t="str">
            <v xml:space="preserve">MUDIK ULO - TANJUNG MEDANG, IBUL - SEI. BESAR, LB. JAMBI - SEI BESAR, PL. MUNGKUR - KOTO GUNUNG, KP. BARU TOAR - JAKE, BASERAH - PERHENTIAN LUAS, SP. KARI/ TERMINAL GERBANG KOTA (SITORAJO) </v>
          </cell>
          <cell r="P364">
            <v>2009</v>
          </cell>
          <cell r="T364" t="str">
            <v>APBD</v>
          </cell>
          <cell r="U364">
            <v>3574205433</v>
          </cell>
          <cell r="V364" t="str">
            <v>B</v>
          </cell>
        </row>
        <row r="365">
          <cell r="F365" t="str">
            <v>4.13.02</v>
          </cell>
          <cell r="H365" t="str">
            <v>PENGADAAN KONSTRUKSI JEMBATAN BETON DAN KELENG (</v>
          </cell>
          <cell r="I365" t="str">
            <v>04.13.02.03.01</v>
          </cell>
          <cell r="O365" t="str">
            <v>KUANTAN SINGINGI</v>
          </cell>
          <cell r="P365">
            <v>2009</v>
          </cell>
          <cell r="T365" t="str">
            <v>APBD</v>
          </cell>
          <cell r="U365">
            <v>1200224056</v>
          </cell>
          <cell r="V365" t="str">
            <v>B</v>
          </cell>
        </row>
        <row r="366">
          <cell r="F366" t="str">
            <v>4.13.01</v>
          </cell>
          <cell r="H366" t="str">
            <v>PENGADAAN KONSTRUKSI JALAN</v>
          </cell>
          <cell r="I366" t="str">
            <v>04.13.01.03.06</v>
          </cell>
          <cell r="O366" t="str">
            <v>KUANTAN SINGINGI</v>
          </cell>
          <cell r="P366">
            <v>2010</v>
          </cell>
          <cell r="T366" t="str">
            <v>APBD</v>
          </cell>
          <cell r="U366">
            <v>20917123303</v>
          </cell>
          <cell r="V366" t="str">
            <v>B</v>
          </cell>
        </row>
        <row r="367">
          <cell r="F367" t="str">
            <v>4.13.01</v>
          </cell>
          <cell r="H367" t="str">
            <v>PENGADAAN KONSTRUKSI JALAN</v>
          </cell>
          <cell r="I367" t="str">
            <v>04.13.01.03.06</v>
          </cell>
          <cell r="O367" t="str">
            <v>KUANTAN SINGINGI</v>
          </cell>
          <cell r="P367">
            <v>2010</v>
          </cell>
          <cell r="T367" t="str">
            <v>APBD</v>
          </cell>
          <cell r="U367">
            <v>1977632629</v>
          </cell>
          <cell r="V367" t="str">
            <v>B</v>
          </cell>
        </row>
        <row r="368">
          <cell r="F368" t="str">
            <v>4.13.02</v>
          </cell>
          <cell r="H368" t="str">
            <v>PENGADAAN KONSTRUKSI JEMBATAN BETON DAN KELENG</v>
          </cell>
          <cell r="I368" t="str">
            <v>04.13.02.03.01</v>
          </cell>
          <cell r="O368" t="str">
            <v>KUANTAN SINGINGI</v>
          </cell>
          <cell r="P368">
            <v>2010</v>
          </cell>
          <cell r="T368" t="str">
            <v>APBD</v>
          </cell>
          <cell r="U368">
            <v>1192070199</v>
          </cell>
          <cell r="V368" t="str">
            <v>B</v>
          </cell>
        </row>
        <row r="369">
          <cell r="E369" t="str">
            <v>285.2</v>
          </cell>
          <cell r="F369" t="str">
            <v>4.13.01</v>
          </cell>
          <cell r="H369" t="str">
            <v>PENINGKATAN JALAN SEI. PERUPUK - TELUK PAUH (ASPAL 1,00 KM)</v>
          </cell>
          <cell r="I369" t="str">
            <v>04.13.01.03.06</v>
          </cell>
          <cell r="K369" t="str">
            <v>Aspal</v>
          </cell>
          <cell r="N369">
            <v>1000</v>
          </cell>
          <cell r="O369" t="str">
            <v>SEI PERUPUK-TELUK PAUH</v>
          </cell>
          <cell r="P369">
            <v>2011</v>
          </cell>
          <cell r="T369" t="str">
            <v>APBD</v>
          </cell>
          <cell r="U369">
            <v>2978274268.4109097</v>
          </cell>
          <cell r="V369" t="str">
            <v>B</v>
          </cell>
        </row>
        <row r="370">
          <cell r="F370" t="str">
            <v>4.13.01</v>
          </cell>
          <cell r="H370" t="str">
            <v xml:space="preserve">PENINGKATAN JALAN SUMBER JAYA - KUANTAN SAKO (DESA SUMBER JAYA/GELOMBANG)(ASPAL 1,00 KM) </v>
          </cell>
          <cell r="I370" t="str">
            <v>04.13.01.03.06</v>
          </cell>
          <cell r="K370" t="str">
            <v>Aspal</v>
          </cell>
          <cell r="N370">
            <v>1000</v>
          </cell>
          <cell r="O370" t="str">
            <v>SUMBER JAYA - KUANTAN SAKO</v>
          </cell>
          <cell r="P370">
            <v>2011</v>
          </cell>
          <cell r="T370" t="str">
            <v>APBD</v>
          </cell>
          <cell r="U370">
            <v>1759387701.9008303</v>
          </cell>
          <cell r="V370" t="str">
            <v>B</v>
          </cell>
        </row>
        <row r="371">
          <cell r="E371" t="str">
            <v>302.3</v>
          </cell>
          <cell r="F371" t="str">
            <v>4.13.01</v>
          </cell>
          <cell r="H371" t="str">
            <v>PENINGKATAN JALAN KOTO INUMAN - PULAU BUSUK (ASPAL 1,150 KM)</v>
          </cell>
          <cell r="I371" t="str">
            <v>04.13.01.03.06</v>
          </cell>
          <cell r="K371" t="str">
            <v>Aspal</v>
          </cell>
          <cell r="N371">
            <v>1150</v>
          </cell>
          <cell r="O371" t="str">
            <v>KOTO INUMAN - PULAU BUSUK</v>
          </cell>
          <cell r="P371">
            <v>2011</v>
          </cell>
          <cell r="T371" t="str">
            <v>APBD</v>
          </cell>
          <cell r="U371">
            <v>1487022334.5887914</v>
          </cell>
          <cell r="V371" t="str">
            <v>B</v>
          </cell>
        </row>
        <row r="372">
          <cell r="F372" t="str">
            <v>4.13.01</v>
          </cell>
          <cell r="H372" t="str">
            <v>PENINGKATAN JALAN PL. KOMANG - TERMINAL - SENTAJO (ASPAL 1,00 KM)</v>
          </cell>
          <cell r="I372" t="str">
            <v>04.13.01.03.06</v>
          </cell>
          <cell r="K372" t="str">
            <v>Aspal</v>
          </cell>
          <cell r="N372">
            <v>1000</v>
          </cell>
          <cell r="O372" t="str">
            <v>PL. KOMANG - TERMINAL - SENTAJO</v>
          </cell>
          <cell r="P372">
            <v>2011</v>
          </cell>
          <cell r="T372" t="str">
            <v>APBD</v>
          </cell>
          <cell r="U372">
            <v>3557254334.12431</v>
          </cell>
          <cell r="V372" t="str">
            <v>B</v>
          </cell>
        </row>
        <row r="373">
          <cell r="E373" t="str">
            <v>129.2</v>
          </cell>
          <cell r="F373" t="str">
            <v>4.13.01</v>
          </cell>
          <cell r="H373" t="str">
            <v>PENINGKATAN JALAN BASERAH - PERHENTIAN LUAS (ASPAL) 1,00 KM)</v>
          </cell>
          <cell r="I373" t="str">
            <v>04.13.01.03.06</v>
          </cell>
          <cell r="K373" t="str">
            <v>Aspal</v>
          </cell>
          <cell r="N373">
            <v>1000</v>
          </cell>
          <cell r="O373" t="str">
            <v>BASERAH - PERHENTIAN LUAS</v>
          </cell>
          <cell r="P373">
            <v>2011</v>
          </cell>
          <cell r="T373" t="str">
            <v>APBD</v>
          </cell>
          <cell r="U373">
            <v>3257404911.7153997</v>
          </cell>
          <cell r="V373" t="str">
            <v>B</v>
          </cell>
        </row>
        <row r="374">
          <cell r="E374" t="str">
            <v>J1.1</v>
          </cell>
          <cell r="F374" t="str">
            <v>4.13.02</v>
          </cell>
          <cell r="H374" t="str">
            <v>PENGGANTIAN JEMBATAN SEI. TIU RANGKA BAJA (BANGUNAN ATAS) (KLAS B 1 X 40 M)</v>
          </cell>
          <cell r="I374" t="str">
            <v>04.13.02.03.08</v>
          </cell>
          <cell r="K374" t="str">
            <v>Beton</v>
          </cell>
          <cell r="N374">
            <v>40</v>
          </cell>
          <cell r="O374" t="str">
            <v xml:space="preserve">SEI. TIU </v>
          </cell>
          <cell r="P374">
            <v>2011</v>
          </cell>
          <cell r="T374" t="str">
            <v>APBD</v>
          </cell>
          <cell r="U374">
            <v>3841002466.5544596</v>
          </cell>
          <cell r="V374" t="str">
            <v>B</v>
          </cell>
        </row>
        <row r="375">
          <cell r="E375" t="str">
            <v>J1.2</v>
          </cell>
          <cell r="F375" t="str">
            <v>4.13.02</v>
          </cell>
          <cell r="H375" t="str">
            <v>JEMBATAN SEI. TIU HILIR RUAS JALAN PINANG MERAH-MUARA PETAI</v>
          </cell>
          <cell r="I375" t="str">
            <v>04.13.02.03.08</v>
          </cell>
          <cell r="O375" t="str">
            <v xml:space="preserve">SEI. TIU </v>
          </cell>
          <cell r="P375">
            <v>2013</v>
          </cell>
          <cell r="T375" t="str">
            <v>APBD</v>
          </cell>
          <cell r="U375">
            <v>49212500</v>
          </cell>
        </row>
        <row r="376">
          <cell r="E376" t="str">
            <v>J1.3</v>
          </cell>
          <cell r="F376" t="str">
            <v>4.13.02</v>
          </cell>
          <cell r="H376" t="str">
            <v>PEMBANGUNAN JEMBATAN SEI. TIU HILIR (BANGUNAN BAWAH) RUAS JALAN PINANG MERAH - MUARA PETAI (1 PAKET)</v>
          </cell>
          <cell r="I376" t="str">
            <v>04.13.02.03.08</v>
          </cell>
          <cell r="O376" t="str">
            <v xml:space="preserve">SEI. TIU </v>
          </cell>
          <cell r="P376">
            <v>2014</v>
          </cell>
          <cell r="T376" t="str">
            <v>APBD</v>
          </cell>
          <cell r="U376">
            <v>1578446994</v>
          </cell>
        </row>
        <row r="377">
          <cell r="E377" t="str">
            <v>J1.4</v>
          </cell>
          <cell r="F377" t="str">
            <v>4.13.02</v>
          </cell>
          <cell r="H377" t="str">
            <v>PEMBANGUNAN JEMBATAN SEI.TIU HILIR-MUARA PETAI</v>
          </cell>
          <cell r="I377" t="str">
            <v>04.13.02.03.08</v>
          </cell>
          <cell r="O377" t="str">
            <v xml:space="preserve">SEI. TIU </v>
          </cell>
          <cell r="P377">
            <v>2015</v>
          </cell>
          <cell r="T377" t="str">
            <v>APBD</v>
          </cell>
          <cell r="U377">
            <v>246942569</v>
          </cell>
        </row>
        <row r="378">
          <cell r="E378" t="str">
            <v>J1.5</v>
          </cell>
          <cell r="F378" t="str">
            <v>4.13.02</v>
          </cell>
          <cell r="H378" t="str">
            <v>PEMBANGUNAN JEMBATAN SEI TIU HILIR - MUARA PETAI</v>
          </cell>
          <cell r="I378" t="str">
            <v>04.13.02.03.08</v>
          </cell>
          <cell r="O378" t="str">
            <v xml:space="preserve">SEI. TIU </v>
          </cell>
          <cell r="P378">
            <v>2015</v>
          </cell>
          <cell r="T378" t="str">
            <v>APBD</v>
          </cell>
          <cell r="U378">
            <v>246942569</v>
          </cell>
        </row>
        <row r="379">
          <cell r="E379" t="str">
            <v>J1.6</v>
          </cell>
          <cell r="F379" t="str">
            <v>4.13.02</v>
          </cell>
          <cell r="H379" t="str">
            <v>PEMBANGUNAN JEMBATAN SEI. TIU HILIR (BANGUNANA ATAS)</v>
          </cell>
          <cell r="I379" t="str">
            <v>04.13.02.03.08</v>
          </cell>
          <cell r="O379" t="str">
            <v xml:space="preserve">SEI. TIU </v>
          </cell>
          <cell r="P379">
            <v>2016</v>
          </cell>
          <cell r="T379" t="str">
            <v>APBD</v>
          </cell>
          <cell r="U379">
            <v>6046396941.1700001</v>
          </cell>
        </row>
        <row r="380">
          <cell r="F380" t="str">
            <v>4.13.02</v>
          </cell>
          <cell r="H380" t="str">
            <v>PEMBUATAN 1 UNIT BOX CULVERT (3,3 X 4 X 7) TIGA LUBANG + TURAP BETON SEI. TIU RUAS JALAN IBUL - SEI. BESAR</v>
          </cell>
          <cell r="I380" t="str">
            <v>04.13.01.03.06</v>
          </cell>
          <cell r="K380" t="str">
            <v>Beton</v>
          </cell>
          <cell r="N380">
            <v>3.3</v>
          </cell>
          <cell r="O380" t="str">
            <v>SEI. TIU RUAS JALAN IBUL - SEI. BESAR</v>
          </cell>
          <cell r="P380">
            <v>2011</v>
          </cell>
          <cell r="T380" t="str">
            <v>APBD</v>
          </cell>
          <cell r="U380">
            <v>672970829.95844185</v>
          </cell>
          <cell r="V380" t="str">
            <v>B</v>
          </cell>
        </row>
        <row r="381">
          <cell r="F381" t="str">
            <v>4.13.02</v>
          </cell>
          <cell r="H381" t="str">
            <v>PEMBANGUNAN JEMBATAN PIPA BESI DESA SANGAU (PANJANG 50 M)</v>
          </cell>
          <cell r="I381" t="str">
            <v>04.13.02.03.08</v>
          </cell>
          <cell r="K381" t="str">
            <v>Beton</v>
          </cell>
          <cell r="N381">
            <v>50</v>
          </cell>
          <cell r="O381" t="str">
            <v>DESA SANGAU</v>
          </cell>
          <cell r="P381">
            <v>2011</v>
          </cell>
          <cell r="T381" t="str">
            <v>APBD</v>
          </cell>
          <cell r="U381">
            <v>720415026.35516441</v>
          </cell>
          <cell r="V381" t="str">
            <v>B</v>
          </cell>
        </row>
        <row r="382">
          <cell r="F382" t="str">
            <v>4.13.02</v>
          </cell>
          <cell r="H382" t="str">
            <v>PEMBANGUNAN JEMBATAN SEI. TESO 40 M TAHAP II RUAS JALAN SUKARAJA - GIRI SAKO (LANJUTAN)</v>
          </cell>
          <cell r="I382" t="str">
            <v>04.13.01.03.06</v>
          </cell>
          <cell r="K382" t="str">
            <v>Beton</v>
          </cell>
          <cell r="N382">
            <v>40</v>
          </cell>
          <cell r="O382" t="str">
            <v>SEI. TESO  RUAS JALAN SUKARAJA - GIRI SAKO</v>
          </cell>
          <cell r="P382">
            <v>2011</v>
          </cell>
          <cell r="T382" t="str">
            <v>APBD</v>
          </cell>
          <cell r="U382">
            <v>4609392818.7695818</v>
          </cell>
          <cell r="V382" t="str">
            <v>B</v>
          </cell>
        </row>
        <row r="383">
          <cell r="F383" t="str">
            <v>4.13.02</v>
          </cell>
          <cell r="H383" t="str">
            <v>PEMELIHARAAN JEMBATAN KABUPATEN (SWAKELOLA)</v>
          </cell>
          <cell r="I383" t="str">
            <v>04.13.02.03.01</v>
          </cell>
          <cell r="O383" t="str">
            <v>Teluk Kuantan</v>
          </cell>
          <cell r="P383">
            <v>2011</v>
          </cell>
          <cell r="T383" t="str">
            <v>APBD</v>
          </cell>
          <cell r="U383">
            <v>666142171.96289265</v>
          </cell>
          <cell r="V383" t="str">
            <v>B</v>
          </cell>
        </row>
        <row r="384">
          <cell r="F384" t="str">
            <v>4.13.01</v>
          </cell>
          <cell r="H384" t="str">
            <v>PENINGKATAN JALAN SP. HANDOYO - SP.4 PT. WARNASARI (DESA PASIR MAS) ASPAL 1,00 KM</v>
          </cell>
          <cell r="I384" t="str">
            <v>04.13.01.03.06</v>
          </cell>
          <cell r="K384" t="str">
            <v>Aspal</v>
          </cell>
          <cell r="N384">
            <v>1000</v>
          </cell>
          <cell r="O384" t="str">
            <v>SP. HANDOYO - SP.4 PT. WARNASARI</v>
          </cell>
          <cell r="P384">
            <v>2011</v>
          </cell>
          <cell r="T384" t="str">
            <v>APBD</v>
          </cell>
          <cell r="U384">
            <v>1650335467.45</v>
          </cell>
          <cell r="V384" t="str">
            <v>B</v>
          </cell>
        </row>
        <row r="385">
          <cell r="E385" t="str">
            <v>17.2</v>
          </cell>
          <cell r="F385" t="str">
            <v>4.13.01</v>
          </cell>
          <cell r="H385" t="str">
            <v>PENINGKATAN JALAN SINAMBEK - SPORT CENTRE (ASPAL 1,447 KM)</v>
          </cell>
          <cell r="I385" t="str">
            <v>04.13.01.03.06</v>
          </cell>
          <cell r="K385" t="str">
            <v>Aspal</v>
          </cell>
          <cell r="N385">
            <v>1447</v>
          </cell>
          <cell r="O385" t="str">
            <v>SINAMBEK - SPORT CENTRE</v>
          </cell>
          <cell r="P385">
            <v>2011</v>
          </cell>
          <cell r="T385" t="str">
            <v>APBD</v>
          </cell>
          <cell r="U385">
            <v>562181911.29999995</v>
          </cell>
          <cell r="V385" t="str">
            <v>B</v>
          </cell>
        </row>
        <row r="386">
          <cell r="F386" t="str">
            <v>4.13.01</v>
          </cell>
          <cell r="H386" t="str">
            <v>PENINGKATAN JALAN LINGKAR KANTOR KEJARI KAB. KUANSING</v>
          </cell>
          <cell r="I386" t="str">
            <v>04.13.01.03.06</v>
          </cell>
          <cell r="K386" t="str">
            <v>Aspal</v>
          </cell>
          <cell r="O386" t="str">
            <v>LINGKAR KANTOR KEJARI</v>
          </cell>
          <cell r="P386">
            <v>2011</v>
          </cell>
          <cell r="T386" t="str">
            <v>APBD</v>
          </cell>
          <cell r="U386">
            <v>16031900</v>
          </cell>
          <cell r="V386" t="str">
            <v>B</v>
          </cell>
        </row>
        <row r="387">
          <cell r="F387" t="str">
            <v>4.13.01</v>
          </cell>
          <cell r="H387" t="str">
            <v>PENINGKATAN JALAN LINGKAR KANTOR POLRES KAB. KUANSING</v>
          </cell>
          <cell r="I387" t="str">
            <v>04.13.01.03.06</v>
          </cell>
          <cell r="K387" t="str">
            <v>Aspal</v>
          </cell>
          <cell r="O387" t="str">
            <v>LINGKAR KANTOR POLRES</v>
          </cell>
          <cell r="P387">
            <v>2011</v>
          </cell>
          <cell r="T387" t="str">
            <v>APBD</v>
          </cell>
          <cell r="U387">
            <v>56100500</v>
          </cell>
          <cell r="V387" t="str">
            <v>B</v>
          </cell>
        </row>
        <row r="388">
          <cell r="E388" t="str">
            <v>165.4</v>
          </cell>
          <cell r="F388" t="str">
            <v>4.13.01</v>
          </cell>
          <cell r="H388" t="str">
            <v>PENINGKATAN JALAN SAKO - TRANS SKP II (DESA SUKARAJA) ASPAL 0,67 KM)</v>
          </cell>
          <cell r="I388" t="str">
            <v>04.13.01.03.06</v>
          </cell>
          <cell r="K388" t="str">
            <v>Aspal</v>
          </cell>
          <cell r="N388">
            <v>2000</v>
          </cell>
          <cell r="O388" t="str">
            <v>SAKO - TRANS SKP II DESA SUKARAJA</v>
          </cell>
          <cell r="P388">
            <v>2011</v>
          </cell>
          <cell r="T388" t="str">
            <v>APBD</v>
          </cell>
          <cell r="U388">
            <v>56964700</v>
          </cell>
          <cell r="V388" t="str">
            <v>B</v>
          </cell>
        </row>
        <row r="389">
          <cell r="E389" t="str">
            <v>165.5</v>
          </cell>
          <cell r="F389" t="str">
            <v>4.13.01</v>
          </cell>
          <cell r="H389" t="str">
            <v>PENINGKATAN JALAN SAKO - TRANS SKP II (DESA KUANTAN SAKO) (ASPAL 0,67 KM)</v>
          </cell>
          <cell r="I389" t="str">
            <v>04.13.01.03.06</v>
          </cell>
          <cell r="K389" t="str">
            <v>Aspal</v>
          </cell>
          <cell r="N389">
            <v>670</v>
          </cell>
          <cell r="O389" t="str">
            <v>SAKO - TRANS SKP II (DESA KUANTAN SAKO)</v>
          </cell>
          <cell r="P389">
            <v>2011</v>
          </cell>
          <cell r="T389" t="str">
            <v>APBD</v>
          </cell>
          <cell r="U389">
            <v>1798246935</v>
          </cell>
          <cell r="V389" t="str">
            <v>B</v>
          </cell>
        </row>
        <row r="390">
          <cell r="E390" t="str">
            <v>246.1</v>
          </cell>
          <cell r="F390" t="str">
            <v>4.13.01</v>
          </cell>
          <cell r="H390" t="str">
            <v>PENINGKATAN JALAN SEI. SIRIH - SP.4 PT. WARNASARI (DESA SEI. KUNING) (ASPAL 1,00 KM)</v>
          </cell>
          <cell r="I390" t="str">
            <v>04.13.01.03.06</v>
          </cell>
          <cell r="K390" t="str">
            <v>Aspal</v>
          </cell>
          <cell r="N390">
            <v>1000</v>
          </cell>
          <cell r="O390" t="str">
            <v>SEI. SIRIH - SP.4 PT. WANASARI</v>
          </cell>
          <cell r="P390">
            <v>2011</v>
          </cell>
          <cell r="T390" t="str">
            <v>APBD</v>
          </cell>
          <cell r="U390">
            <v>84556900</v>
          </cell>
          <cell r="V390" t="str">
            <v>B</v>
          </cell>
        </row>
        <row r="391">
          <cell r="E391" t="str">
            <v>86.3</v>
          </cell>
          <cell r="F391" t="str">
            <v>4.13.01</v>
          </cell>
          <cell r="H391" t="str">
            <v>PENINGKATAN JALAN PANTAI - AIR BULUH (ASPAL 1,00 KM)</v>
          </cell>
          <cell r="I391" t="str">
            <v>04.13.01.03.06</v>
          </cell>
          <cell r="K391" t="str">
            <v>Aspal</v>
          </cell>
          <cell r="N391">
            <v>1000</v>
          </cell>
          <cell r="O391" t="str">
            <v>PANTAI - AIR BULUH</v>
          </cell>
          <cell r="P391">
            <v>2011</v>
          </cell>
          <cell r="T391" t="str">
            <v>APBD</v>
          </cell>
          <cell r="U391">
            <v>3830922576</v>
          </cell>
          <cell r="V391" t="str">
            <v>B</v>
          </cell>
        </row>
        <row r="392">
          <cell r="F392" t="str">
            <v>4.13.01</v>
          </cell>
          <cell r="H392" t="str">
            <v>PENING. JALAN SEBERANG TELUK - SIBEROBAH - SANGAU (LANJ)</v>
          </cell>
          <cell r="I392" t="str">
            <v>04.13.01.03.06</v>
          </cell>
          <cell r="K392" t="str">
            <v>Aspal</v>
          </cell>
          <cell r="O392" t="str">
            <v>SEBERANG TALUK - SIBEROBAH - SANGAU</v>
          </cell>
          <cell r="P392">
            <v>2011</v>
          </cell>
          <cell r="T392" t="str">
            <v>APBD</v>
          </cell>
          <cell r="U392">
            <v>6948665692.3699999</v>
          </cell>
          <cell r="V392" t="str">
            <v>B</v>
          </cell>
          <cell r="W392">
            <v>1</v>
          </cell>
        </row>
        <row r="393">
          <cell r="E393" t="str">
            <v>87.3</v>
          </cell>
          <cell r="F393" t="str">
            <v>4.13.01</v>
          </cell>
          <cell r="H393" t="str">
            <v>PENINGKATAN JALAN IBUL - SEI. BESAR (LANJUTAN)</v>
          </cell>
          <cell r="I393" t="str">
            <v>04.13.01.03.06</v>
          </cell>
          <cell r="K393" t="str">
            <v>Aspal</v>
          </cell>
          <cell r="O393" t="str">
            <v>IBUL - SEI. BESAR</v>
          </cell>
          <cell r="P393">
            <v>2011</v>
          </cell>
          <cell r="T393" t="str">
            <v>APBD</v>
          </cell>
          <cell r="U393">
            <v>7667608917.5499992</v>
          </cell>
          <cell r="V393" t="str">
            <v>B</v>
          </cell>
        </row>
        <row r="394">
          <cell r="F394" t="str">
            <v>4.13.02</v>
          </cell>
          <cell r="H394" t="str">
            <v>PENGGANTIAN JEMBATAN SEI. AIR HITAM (OPRIT JEMBATAN)</v>
          </cell>
          <cell r="I394" t="str">
            <v>04.13.02.03.08</v>
          </cell>
          <cell r="K394" t="str">
            <v>Beton</v>
          </cell>
          <cell r="O394" t="str">
            <v>SEI. AIR HITAM</v>
          </cell>
          <cell r="P394">
            <v>2012</v>
          </cell>
          <cell r="T394" t="str">
            <v>APBD</v>
          </cell>
          <cell r="U394">
            <v>8087400</v>
          </cell>
          <cell r="V394" t="str">
            <v>B</v>
          </cell>
        </row>
        <row r="395">
          <cell r="F395" t="str">
            <v>4.13.02</v>
          </cell>
          <cell r="H395" t="str">
            <v>PENGGANTIAN JEMBATAN PASAR USANG BASERAH (LANJ)</v>
          </cell>
          <cell r="I395" t="str">
            <v>04.13.02.03.08</v>
          </cell>
          <cell r="K395" t="str">
            <v>Beton</v>
          </cell>
          <cell r="O395" t="str">
            <v>PASAR USANG BASERAH</v>
          </cell>
          <cell r="P395">
            <v>2012</v>
          </cell>
          <cell r="T395" t="str">
            <v>APBD</v>
          </cell>
          <cell r="U395">
            <v>1131370695.543797</v>
          </cell>
          <cell r="V395" t="str">
            <v>B</v>
          </cell>
        </row>
        <row r="396">
          <cell r="F396" t="str">
            <v>4.13.01</v>
          </cell>
          <cell r="H396" t="str">
            <v xml:space="preserve"> PENINGKATAN JALAN DILINGKUNGAN PERKANTORAN PEMDA DAN JALAN DALAM KOTA TELUK KUANTAN</v>
          </cell>
          <cell r="I396" t="str">
            <v>04.13.01.03.06</v>
          </cell>
          <cell r="K396" t="str">
            <v>Aspal</v>
          </cell>
          <cell r="O396" t="str">
            <v>PERKANTORAN PEMDA DAN JALAN DALAM KOTA TELUK KUANTAN</v>
          </cell>
          <cell r="P396">
            <v>2012</v>
          </cell>
          <cell r="T396" t="str">
            <v>APBD</v>
          </cell>
          <cell r="U396">
            <v>1636229063.0043535</v>
          </cell>
          <cell r="V396" t="str">
            <v>B</v>
          </cell>
        </row>
        <row r="397">
          <cell r="E397" t="str">
            <v>190.3</v>
          </cell>
          <cell r="F397" t="str">
            <v>4.13.01</v>
          </cell>
          <cell r="H397" t="str">
            <v xml:space="preserve"> PENINGKATAN JALAN SAMBUNG KEBUN LADO + BAHU BETON RUANS JALAN + DRAINASE</v>
          </cell>
          <cell r="I397" t="str">
            <v>04.13.01.03.06</v>
          </cell>
          <cell r="K397" t="str">
            <v>Aspal</v>
          </cell>
          <cell r="O397" t="str">
            <v>JALAN SAMBUNG - KEBUN LADO</v>
          </cell>
          <cell r="P397">
            <v>2012</v>
          </cell>
          <cell r="T397" t="str">
            <v>APBD</v>
          </cell>
          <cell r="U397">
            <v>1136545521.504935</v>
          </cell>
          <cell r="V397" t="str">
            <v>B</v>
          </cell>
          <cell r="W397">
            <v>2</v>
          </cell>
        </row>
        <row r="398">
          <cell r="F398" t="str">
            <v>4.13.01</v>
          </cell>
          <cell r="H398" t="str">
            <v>PENINGKATAN JALAN LINGKAR DESA PEBAUN HULU</v>
          </cell>
          <cell r="I398" t="str">
            <v>04.13.01.03.06</v>
          </cell>
          <cell r="K398" t="str">
            <v>Aspal</v>
          </cell>
          <cell r="O398" t="str">
            <v>LINGKAR DESA PEBAUN HULU</v>
          </cell>
          <cell r="P398">
            <v>2012</v>
          </cell>
          <cell r="T398" t="str">
            <v>APBD</v>
          </cell>
          <cell r="U398">
            <v>1244781279.9893248</v>
          </cell>
          <cell r="V398" t="str">
            <v>B</v>
          </cell>
        </row>
        <row r="399">
          <cell r="F399" t="str">
            <v>4.13.01</v>
          </cell>
          <cell r="H399" t="str">
            <v>PEKERJAAN PENINGKATAN JALAN PENGHUBUNG JEMBATAN CERENTI (1.70 KM)</v>
          </cell>
          <cell r="I399" t="str">
            <v>04.13.01.03.06</v>
          </cell>
          <cell r="K399" t="str">
            <v>Aspal</v>
          </cell>
          <cell r="O399" t="str">
            <v>PENGHUBUNG JEMBATAN CERENTI</v>
          </cell>
          <cell r="P399">
            <v>2012</v>
          </cell>
          <cell r="T399" t="str">
            <v>APBD</v>
          </cell>
          <cell r="U399">
            <v>2776676476.1366801</v>
          </cell>
          <cell r="V399" t="str">
            <v>B</v>
          </cell>
        </row>
        <row r="400">
          <cell r="F400" t="str">
            <v>4.13.01</v>
          </cell>
          <cell r="H400" t="str">
            <v>PEMBANGUNAN JALAN KOTO SENTAJO - DESA BERINGIN</v>
          </cell>
          <cell r="I400" t="str">
            <v>04.13.01.03.06</v>
          </cell>
          <cell r="K400" t="str">
            <v>Aspal</v>
          </cell>
          <cell r="O400" t="str">
            <v>KOTO SENTAJO - DESA BERINGIN</v>
          </cell>
          <cell r="P400">
            <v>2012</v>
          </cell>
          <cell r="T400" t="str">
            <v>APBD</v>
          </cell>
          <cell r="U400">
            <v>1560463250.3707366</v>
          </cell>
          <cell r="V400" t="str">
            <v>B</v>
          </cell>
        </row>
        <row r="401">
          <cell r="F401" t="str">
            <v>4.13.01</v>
          </cell>
          <cell r="H401" t="str">
            <v>PENINGKATAN JALAN MENUJU PUSKESMAS LUBUK JAMBI (URUGAN PILIHAN 0,50 KM + TURAP BETON)</v>
          </cell>
          <cell r="I401" t="str">
            <v>04.13.01.03.06</v>
          </cell>
          <cell r="K401" t="str">
            <v>Aspal</v>
          </cell>
          <cell r="O401" t="str">
            <v>MENUJU PUSKESMAS LUBUK JAMBI</v>
          </cell>
          <cell r="P401">
            <v>2012</v>
          </cell>
          <cell r="T401" t="str">
            <v>APBD</v>
          </cell>
          <cell r="U401">
            <v>410267652.64856702</v>
          </cell>
          <cell r="V401" t="str">
            <v>B</v>
          </cell>
        </row>
        <row r="402">
          <cell r="E402" t="str">
            <v>235.1</v>
          </cell>
          <cell r="F402" t="str">
            <v>4.13.01</v>
          </cell>
          <cell r="H402" t="str">
            <v>PENINGKATAN JALAN AIR MAS - SEI. KERANJI- PASIR MAS ( DESA SEI. KERANJI) ( ASPAL 1,00 KM)</v>
          </cell>
          <cell r="I402" t="str">
            <v>04.13.01.03.06</v>
          </cell>
          <cell r="K402" t="str">
            <v>Aspal</v>
          </cell>
          <cell r="O402" t="str">
            <v>AIR MAS - SEI. KERANJI - PASIR MAS</v>
          </cell>
          <cell r="P402">
            <v>2012</v>
          </cell>
          <cell r="T402" t="str">
            <v>APBD</v>
          </cell>
          <cell r="U402">
            <v>3314762916.41675</v>
          </cell>
          <cell r="V402" t="str">
            <v>B</v>
          </cell>
        </row>
        <row r="403">
          <cell r="F403" t="str">
            <v>4.13.01</v>
          </cell>
          <cell r="H403" t="str">
            <v>PENINGKATAN JALAN SP.4 BERINGIN SAWAH-GERBANG SENTAJO PELEBARAN ASPAL 1,50 KM</v>
          </cell>
          <cell r="I403" t="str">
            <v>04.13.01.03.06</v>
          </cell>
          <cell r="K403" t="str">
            <v>Aspal</v>
          </cell>
          <cell r="O403" t="str">
            <v>SP.4 BERINGIN SAWAH-GERBANG SENTAJO</v>
          </cell>
          <cell r="P403">
            <v>2012</v>
          </cell>
          <cell r="T403" t="str">
            <v>APBD</v>
          </cell>
          <cell r="U403">
            <v>3138518318.2668023</v>
          </cell>
          <cell r="V403" t="str">
            <v>B</v>
          </cell>
        </row>
        <row r="404">
          <cell r="F404" t="str">
            <v>4.13.01</v>
          </cell>
          <cell r="H404" t="str">
            <v>PENINGKATAN JALAN LINGKAR DESA KOPAH (ASPAL 1.00 KM)</v>
          </cell>
          <cell r="I404" t="str">
            <v>04.13.01.03.06</v>
          </cell>
          <cell r="K404" t="str">
            <v>Aspal</v>
          </cell>
          <cell r="O404" t="str">
            <v>LINGKAR DESA KOPAH</v>
          </cell>
          <cell r="P404">
            <v>2012</v>
          </cell>
          <cell r="T404" t="str">
            <v>APBD</v>
          </cell>
          <cell r="U404">
            <v>3248767238.5415602</v>
          </cell>
          <cell r="V404" t="str">
            <v>B</v>
          </cell>
        </row>
        <row r="405">
          <cell r="F405" t="str">
            <v>4.13.01</v>
          </cell>
          <cell r="H405" t="str">
            <v>PENINGKATAN JALAN DALAM KOTA TELUK KUANTAN (JL.IMAM MUNANDAR 0,44 KM)</v>
          </cell>
          <cell r="I405" t="str">
            <v>04.13.01.03.06</v>
          </cell>
          <cell r="K405" t="str">
            <v>Aspal</v>
          </cell>
          <cell r="O405" t="str">
            <v>DALAM KOTA TELUK KUANTAN</v>
          </cell>
          <cell r="P405">
            <v>2012</v>
          </cell>
          <cell r="T405" t="str">
            <v>APBD</v>
          </cell>
          <cell r="U405">
            <v>1467969946.0446103</v>
          </cell>
          <cell r="V405" t="str">
            <v>B</v>
          </cell>
        </row>
        <row r="406">
          <cell r="F406" t="str">
            <v>4.13.01</v>
          </cell>
          <cell r="H406" t="str">
            <v>PENINGKATAN JALAN SP.TIGA-SINAMBEK-GERBANG KOTA JAKE</v>
          </cell>
          <cell r="I406" t="str">
            <v>04.13.01.03.06</v>
          </cell>
          <cell r="K406" t="str">
            <v>Aspal</v>
          </cell>
          <cell r="O406" t="str">
            <v>SP.TIGA-SINAMBEK-GERBANG KOTA JAKE</v>
          </cell>
          <cell r="P406">
            <v>2012</v>
          </cell>
          <cell r="T406" t="str">
            <v>APBD</v>
          </cell>
          <cell r="U406">
            <v>3429496091.4810162</v>
          </cell>
          <cell r="V406" t="str">
            <v>B</v>
          </cell>
        </row>
        <row r="407">
          <cell r="F407" t="str">
            <v>4.13.01</v>
          </cell>
          <cell r="H407" t="str">
            <v>PENINGKATAN JALAN SP.TIGA-KARI (PELEBARAN ASPAL 1,50 KM)</v>
          </cell>
          <cell r="I407" t="str">
            <v>04.13.01.03.06</v>
          </cell>
          <cell r="K407" t="str">
            <v>Aspal</v>
          </cell>
          <cell r="O407" t="str">
            <v>SP.TIGA-KARI</v>
          </cell>
          <cell r="P407">
            <v>2012</v>
          </cell>
          <cell r="T407" t="str">
            <v>APBD</v>
          </cell>
          <cell r="U407">
            <v>2671864502.9721117</v>
          </cell>
          <cell r="V407" t="str">
            <v>B</v>
          </cell>
        </row>
        <row r="408">
          <cell r="F408" t="str">
            <v>4.13.01</v>
          </cell>
          <cell r="H408" t="str">
            <v>PENINGKATAN JALAN PINTU GOBANG KARI-JAKE (MENUJU SMU KARI) (ASPAL)</v>
          </cell>
          <cell r="I408" t="str">
            <v>04.13.01.03.06</v>
          </cell>
          <cell r="K408" t="str">
            <v>Aspal</v>
          </cell>
          <cell r="O408" t="str">
            <v>PINTU GOBANG KARI - JAKE</v>
          </cell>
          <cell r="P408">
            <v>2012</v>
          </cell>
          <cell r="T408" t="str">
            <v>APBD</v>
          </cell>
          <cell r="U408">
            <v>4766925638.6591597</v>
          </cell>
          <cell r="V408" t="str">
            <v>B</v>
          </cell>
        </row>
        <row r="409">
          <cell r="E409" t="str">
            <v>86.4</v>
          </cell>
          <cell r="F409" t="str">
            <v>4.13.01</v>
          </cell>
          <cell r="H409" t="str">
            <v>PEKERJAAN PENINGKATAN JALAN PANTAI-AIR BULUH (ASPAL 1,00 KM)</v>
          </cell>
          <cell r="I409" t="str">
            <v>04.13.01.03.06</v>
          </cell>
          <cell r="K409" t="str">
            <v>Aspal</v>
          </cell>
          <cell r="O409" t="str">
            <v>PANTAI - AIR BULUH</v>
          </cell>
          <cell r="P409">
            <v>2012</v>
          </cell>
          <cell r="T409" t="str">
            <v>APBD</v>
          </cell>
          <cell r="U409">
            <v>1598810500.7151661</v>
          </cell>
          <cell r="V409" t="str">
            <v>B</v>
          </cell>
        </row>
        <row r="410">
          <cell r="F410" t="str">
            <v>4.13.01</v>
          </cell>
          <cell r="H410" t="str">
            <v>PENINGKATAN JALAN KEBUN NOPI+TEMPAT PARKIR (ASPAL 0,28 KM)</v>
          </cell>
          <cell r="I410" t="str">
            <v>04.13.01.03.06</v>
          </cell>
          <cell r="K410" t="str">
            <v>Aspal</v>
          </cell>
          <cell r="O410" t="str">
            <v>KEBUN NOPI</v>
          </cell>
          <cell r="P410">
            <v>2012</v>
          </cell>
          <cell r="T410" t="str">
            <v>APBD</v>
          </cell>
          <cell r="U410">
            <v>1899132200.4191258</v>
          </cell>
          <cell r="V410" t="str">
            <v>B</v>
          </cell>
        </row>
        <row r="411">
          <cell r="E411" t="str">
            <v>165.6</v>
          </cell>
          <cell r="F411" t="str">
            <v>4.13.01</v>
          </cell>
          <cell r="H411" t="str">
            <v>PENINGKATAN JALAN SAKO-TRANS SKP II (DESA KUANTAN SAKO BLOK D) (ASPAL 1,00 KM)</v>
          </cell>
          <cell r="I411" t="str">
            <v>04.13.01.03.06</v>
          </cell>
          <cell r="K411" t="str">
            <v>Aspal</v>
          </cell>
          <cell r="O411" t="str">
            <v>SAKO-TRANS SKP II (DESA KUANTAN SAKO)</v>
          </cell>
          <cell r="P411">
            <v>2012</v>
          </cell>
          <cell r="T411" t="str">
            <v>APBD</v>
          </cell>
          <cell r="U411">
            <v>1571078911.2345409</v>
          </cell>
          <cell r="V411" t="str">
            <v>B</v>
          </cell>
        </row>
        <row r="412">
          <cell r="E412" t="str">
            <v>183.2</v>
          </cell>
          <cell r="F412" t="str">
            <v>4.13.01</v>
          </cell>
          <cell r="H412" t="str">
            <v>PENINGKATAN JALAN SUKARAJA-GIRI SAKO (ASPAL 1,00 KM)</v>
          </cell>
          <cell r="I412" t="str">
            <v>04.13.01.03.06</v>
          </cell>
          <cell r="K412" t="str">
            <v>Aspal</v>
          </cell>
          <cell r="O412" t="str">
            <v>SUKARAJA-GIRI SAKO</v>
          </cell>
          <cell r="P412">
            <v>2012</v>
          </cell>
          <cell r="T412" t="str">
            <v>APBD</v>
          </cell>
          <cell r="U412">
            <v>8033301761.4229603</v>
          </cell>
          <cell r="V412" t="str">
            <v>B</v>
          </cell>
        </row>
        <row r="413">
          <cell r="E413" t="str">
            <v>247.1</v>
          </cell>
          <cell r="F413" t="str">
            <v>4.13.01</v>
          </cell>
          <cell r="H413" t="str">
            <v>PENINGKATAN JALAN SP. MUARA BAHAN-MUARA BAHAN (ASPAL 1,00 KM)</v>
          </cell>
          <cell r="I413" t="str">
            <v>04.13.01.03.06</v>
          </cell>
          <cell r="K413" t="str">
            <v>Aspal</v>
          </cell>
          <cell r="O413" t="str">
            <v>SP. MUARA BAHAN-MUARA BAHAN</v>
          </cell>
          <cell r="P413">
            <v>2012</v>
          </cell>
          <cell r="T413" t="str">
            <v>APBD</v>
          </cell>
          <cell r="U413">
            <v>1597174170.3423619</v>
          </cell>
          <cell r="V413" t="str">
            <v>B</v>
          </cell>
        </row>
        <row r="414">
          <cell r="E414" t="str">
            <v>131.1</v>
          </cell>
          <cell r="F414" t="str">
            <v>4.13.01</v>
          </cell>
          <cell r="H414" t="str">
            <v>PENINGKATAN JALAN SP. TERATAK BARU-TERATAK BARU (ASPAL 1,00 KM)</v>
          </cell>
          <cell r="I414" t="str">
            <v>04.13.01.03.06</v>
          </cell>
          <cell r="K414" t="str">
            <v>Aspal</v>
          </cell>
          <cell r="O414" t="str">
            <v>SP. TERATAK BARU-TERATAK BARU</v>
          </cell>
          <cell r="P414">
            <v>2012</v>
          </cell>
          <cell r="T414" t="str">
            <v>APBD</v>
          </cell>
          <cell r="U414">
            <v>1462268233.7791154</v>
          </cell>
          <cell r="V414" t="str">
            <v>B</v>
          </cell>
        </row>
        <row r="415">
          <cell r="F415" t="str">
            <v>4.13.01</v>
          </cell>
          <cell r="H415" t="str">
            <v>PENINGKATAN JALAN LINGKAR DESA PULAU KOPUANG (ASPAL 1,00 KM)</v>
          </cell>
          <cell r="I415" t="str">
            <v>04.13.01.03.06</v>
          </cell>
          <cell r="K415" t="str">
            <v>Aspal</v>
          </cell>
          <cell r="O415" t="str">
            <v>LINGKAR DESA PULAU KOPUANG</v>
          </cell>
          <cell r="P415">
            <v>2012</v>
          </cell>
          <cell r="T415" t="str">
            <v>APBD</v>
          </cell>
          <cell r="U415">
            <v>1593664584.2917645</v>
          </cell>
          <cell r="V415" t="str">
            <v>B</v>
          </cell>
        </row>
        <row r="416">
          <cell r="E416" t="str">
            <v>163.2</v>
          </cell>
          <cell r="F416" t="str">
            <v>4.13.01</v>
          </cell>
          <cell r="H416" t="str">
            <v xml:space="preserve"> PENINGKATAN JALAN PANGEAN-PL. KUMPAI (PELEBARAN ASPAL 1,00 KM)</v>
          </cell>
          <cell r="I416" t="str">
            <v>04.13.01.03.06</v>
          </cell>
          <cell r="K416" t="str">
            <v>Aspal</v>
          </cell>
          <cell r="O416" t="str">
            <v>PANGEAN - PULAU KUMPAI</v>
          </cell>
          <cell r="P416">
            <v>2012</v>
          </cell>
          <cell r="T416" t="str">
            <v>APBD</v>
          </cell>
          <cell r="U416">
            <v>1600078073.018373</v>
          </cell>
          <cell r="V416" t="str">
            <v>B</v>
          </cell>
        </row>
        <row r="417">
          <cell r="E417" t="str">
            <v>129.3</v>
          </cell>
          <cell r="F417" t="str">
            <v>4.13.01</v>
          </cell>
          <cell r="H417" t="str">
            <v xml:space="preserve">PENINGKATAN JALAN BASERAH-PERHENTIAN LUAS (DESA TERATAK RENDAH) ASPAL 1,00 KM </v>
          </cell>
          <cell r="I417" t="str">
            <v>04.13.01.03.06</v>
          </cell>
          <cell r="K417" t="str">
            <v>Aspal</v>
          </cell>
          <cell r="O417" t="str">
            <v>BASERAH-PERHENTIAN LUAS (DESA TERATAK RENDAH)</v>
          </cell>
          <cell r="P417">
            <v>2012</v>
          </cell>
          <cell r="T417" t="str">
            <v>APBD</v>
          </cell>
          <cell r="U417">
            <v>1536783053.2370956</v>
          </cell>
          <cell r="V417" t="str">
            <v>B</v>
          </cell>
        </row>
        <row r="418">
          <cell r="F418" t="str">
            <v>4.13.01</v>
          </cell>
          <cell r="H418" t="str">
            <v>PENINGKATAN JALAN A. YANI (PELEBARAN 0,80 KM)</v>
          </cell>
          <cell r="I418" t="str">
            <v>04.13.01.03.06</v>
          </cell>
          <cell r="K418" t="str">
            <v>Aspal</v>
          </cell>
          <cell r="O418" t="str">
            <v>Kuantan Tengah</v>
          </cell>
          <cell r="P418">
            <v>2012</v>
          </cell>
          <cell r="T418" t="str">
            <v>APBD</v>
          </cell>
          <cell r="U418">
            <v>3289380516.7796202</v>
          </cell>
          <cell r="V418" t="str">
            <v>B</v>
          </cell>
        </row>
        <row r="419">
          <cell r="E419" t="str">
            <v>91.1</v>
          </cell>
          <cell r="F419" t="str">
            <v>4.13.01</v>
          </cell>
          <cell r="H419" t="str">
            <v>PENINGKATAN JALAN LUBUK JAMBI - SAIK (ASPAL 1,00 KM)</v>
          </cell>
          <cell r="I419" t="str">
            <v>04.13.01.03.06</v>
          </cell>
          <cell r="K419" t="str">
            <v>Aspal</v>
          </cell>
          <cell r="O419" t="str">
            <v>LUBUK JAMBI - SAIK</v>
          </cell>
          <cell r="P419">
            <v>2012</v>
          </cell>
          <cell r="T419" t="str">
            <v>APBD</v>
          </cell>
          <cell r="U419">
            <v>11987663158.4603</v>
          </cell>
          <cell r="V419" t="str">
            <v>B</v>
          </cell>
        </row>
        <row r="420">
          <cell r="F420" t="str">
            <v>4.13.01</v>
          </cell>
          <cell r="H420" t="str">
            <v>PENINGKATAN JALAN LINGKAR KP. BARU SENTAJO (ASPAL 1,OO KM)</v>
          </cell>
          <cell r="I420" t="str">
            <v>04.13.01.03.06</v>
          </cell>
          <cell r="K420" t="str">
            <v>Aspal</v>
          </cell>
          <cell r="O420" t="str">
            <v>Lingkar Kampung Baru Sentajo</v>
          </cell>
          <cell r="P420">
            <v>2012</v>
          </cell>
          <cell r="T420" t="str">
            <v>APBD</v>
          </cell>
          <cell r="U420">
            <v>3331381781.9313898</v>
          </cell>
          <cell r="V420" t="str">
            <v>B</v>
          </cell>
        </row>
        <row r="421">
          <cell r="E421" t="str">
            <v>J2.2</v>
          </cell>
          <cell r="F421" t="str">
            <v>4.13.02</v>
          </cell>
          <cell r="H421" t="str">
            <v>PEMBANGUNAN JEMBATAN GANTUNG DESA SAWAH (BANGUNAN ATAS LANJUTAN)</v>
          </cell>
          <cell r="I421" t="str">
            <v>04.13.02.03.03</v>
          </cell>
          <cell r="K421" t="str">
            <v>Beton</v>
          </cell>
          <cell r="O421" t="str">
            <v>SAWAH</v>
          </cell>
          <cell r="P421">
            <v>2012</v>
          </cell>
          <cell r="T421" t="str">
            <v>APBD</v>
          </cell>
          <cell r="U421">
            <v>7204662185.0902042</v>
          </cell>
          <cell r="V421" t="str">
            <v>B</v>
          </cell>
        </row>
        <row r="422">
          <cell r="F422" t="str">
            <v>4.13.02</v>
          </cell>
          <cell r="H422" t="str">
            <v>PEMBANGUNAN JEMBATAN SEI. SOBAN TAHAP II (BALOK T) RUAS JALAN PANGKALAN-MUARA PETAI-SITIANG (LANJUTAN)</v>
          </cell>
          <cell r="I422" t="str">
            <v>04.13.02.03.08</v>
          </cell>
          <cell r="K422" t="str">
            <v>Beton</v>
          </cell>
          <cell r="O422" t="str">
            <v>SEI. SOBAN  RUAS JALAN PANGKALAN-MUARA PETAI-SITIANG</v>
          </cell>
          <cell r="P422">
            <v>2012</v>
          </cell>
          <cell r="T422" t="str">
            <v>APBD</v>
          </cell>
          <cell r="U422">
            <v>1032348746.5314332</v>
          </cell>
          <cell r="V422" t="str">
            <v>B</v>
          </cell>
        </row>
        <row r="423">
          <cell r="E423" t="str">
            <v>J6.1</v>
          </cell>
          <cell r="F423" t="str">
            <v>4.13.02</v>
          </cell>
          <cell r="H423" t="str">
            <v>REHABILITASI BERAT JEMBATAN KAYU SEI.TINGKALAK RUAS JALAN SIMPANG HANDOYO-SUMBER DATAR</v>
          </cell>
          <cell r="I423" t="str">
            <v>04.13.02.04.03</v>
          </cell>
          <cell r="K423" t="str">
            <v>Kayu</v>
          </cell>
          <cell r="O423" t="str">
            <v>SEI.TINGKALAK RUAS JALAN SIMPANG HANDOYO-SUMBER DATAR</v>
          </cell>
          <cell r="P423">
            <v>2012</v>
          </cell>
          <cell r="T423" t="str">
            <v>APBD</v>
          </cell>
          <cell r="U423">
            <v>76019206.029997841</v>
          </cell>
          <cell r="V423" t="str">
            <v>B</v>
          </cell>
        </row>
        <row r="424">
          <cell r="F424" t="str">
            <v>4.13.02</v>
          </cell>
          <cell r="H424" t="str">
            <v>REHABILITASI JEMBATAN KAYU SEI. BAWANG RUAS JALAN SUMBER DATAR-AIR MAS</v>
          </cell>
          <cell r="I424" t="str">
            <v>04.13.02.04.03</v>
          </cell>
          <cell r="K424" t="str">
            <v>Kayu</v>
          </cell>
          <cell r="O424" t="str">
            <v>SEI. BAWANG RUAS JALAN SUMBER DATAR-AIR MAS</v>
          </cell>
          <cell r="P424">
            <v>2012</v>
          </cell>
          <cell r="T424" t="str">
            <v>APBD</v>
          </cell>
          <cell r="U424">
            <v>76115535.321222559</v>
          </cell>
          <cell r="V424" t="str">
            <v>B</v>
          </cell>
        </row>
        <row r="425">
          <cell r="F425" t="str">
            <v>4.13.02</v>
          </cell>
          <cell r="H425" t="str">
            <v>REHABILITASI JEMBATAN KAYU SEI. KERANJI RUAS JALAN SUMBER DATAR-SEI. KERANJI-PASIR MAS</v>
          </cell>
          <cell r="I425" t="str">
            <v>04.13.02.04.03</v>
          </cell>
          <cell r="K425" t="str">
            <v>Kayu</v>
          </cell>
          <cell r="O425" t="str">
            <v>SEI. KERANJI RUAS JALAN SUMBER DATAR-SEI. KERANJI-PASIR MAS</v>
          </cell>
          <cell r="P425">
            <v>2012</v>
          </cell>
          <cell r="T425" t="str">
            <v>APBD</v>
          </cell>
          <cell r="U425">
            <v>102755972.83967289</v>
          </cell>
          <cell r="V425" t="str">
            <v>B</v>
          </cell>
        </row>
        <row r="426">
          <cell r="F426" t="str">
            <v>4.13.02</v>
          </cell>
          <cell r="H426" t="str">
            <v xml:space="preserve"> REHABILITASI JEMBATAN KAYU SEI. BALUI RUAS JALAN SIMPANG HANDOYO-SUMBER DATAR</v>
          </cell>
          <cell r="I426" t="str">
            <v>04.13.02.04.03</v>
          </cell>
          <cell r="K426" t="str">
            <v>Kayu</v>
          </cell>
          <cell r="O426" t="str">
            <v>SEI. BALUI RUAS JALAN SIMPANG HANDOYO-SUMBER DATAR</v>
          </cell>
          <cell r="P426">
            <v>2012</v>
          </cell>
          <cell r="T426" t="str">
            <v>APBD</v>
          </cell>
          <cell r="U426">
            <v>83626402.271583661</v>
          </cell>
          <cell r="V426" t="str">
            <v>B</v>
          </cell>
        </row>
        <row r="427">
          <cell r="F427" t="str">
            <v>4.13.02</v>
          </cell>
          <cell r="H427" t="str">
            <v xml:space="preserve"> PERBAIKAN JEMBATAN SEI.SUKAM DAN PEMBUATAN JEMBATAN SEI.LIBUAI (SWAKELOLA)</v>
          </cell>
          <cell r="I427" t="str">
            <v>04.13.02.03.08</v>
          </cell>
          <cell r="K427" t="str">
            <v>Beton</v>
          </cell>
          <cell r="O427" t="str">
            <v>SEI.SUKAM DAN PEMBUATAN JEMBATAN SEI.LIBUAI</v>
          </cell>
          <cell r="P427">
            <v>2012</v>
          </cell>
          <cell r="T427" t="str">
            <v>APBD</v>
          </cell>
          <cell r="U427">
            <v>61843579.711400554</v>
          </cell>
          <cell r="V427" t="str">
            <v>B</v>
          </cell>
        </row>
        <row r="428">
          <cell r="F428" t="str">
            <v>4.13.01</v>
          </cell>
          <cell r="H428" t="str">
            <v>PENINGKATAN JALAN SP.HANDOYO-SP.SEI.SIRIH-SP.4 PT.WANASARI-SP.SUKAMAJU-KOTO BARU (ASPAL 2,00 KM) (PANJANG RUAS 60.70 KM)</v>
          </cell>
          <cell r="I428" t="str">
            <v>04.13.01.03.06</v>
          </cell>
          <cell r="K428" t="str">
            <v>Aspal</v>
          </cell>
          <cell r="O428" t="str">
            <v>SP.HANDOYO-SP.SEI.SIRIH-SP.4 PT.WANASARI-SP.SUKAMAJU-KOTO BARU</v>
          </cell>
          <cell r="P428">
            <v>2012</v>
          </cell>
          <cell r="T428" t="str">
            <v>APBD</v>
          </cell>
          <cell r="U428">
            <v>3935487059</v>
          </cell>
          <cell r="V428" t="str">
            <v>B</v>
          </cell>
        </row>
        <row r="429">
          <cell r="F429" t="str">
            <v>4.13.01</v>
          </cell>
          <cell r="H429" t="str">
            <v>PENINGKATAN JALAN SEI. JERING-TK PEMBINA+JALAN ISTIQOMAH (ASPAL 1,3 KM)</v>
          </cell>
          <cell r="I429" t="str">
            <v>04.13.01.03.06</v>
          </cell>
          <cell r="K429" t="str">
            <v>Aspal</v>
          </cell>
          <cell r="O429" t="str">
            <v>SEI. JERING-TK PEMBINA</v>
          </cell>
          <cell r="P429">
            <v>2013</v>
          </cell>
          <cell r="T429" t="str">
            <v>APBD</v>
          </cell>
          <cell r="U429">
            <v>2219297579</v>
          </cell>
          <cell r="V429" t="str">
            <v>B</v>
          </cell>
        </row>
        <row r="430">
          <cell r="F430" t="str">
            <v>4.13.01</v>
          </cell>
          <cell r="H430" t="str">
            <v>PENINGKATAN JALAN PULAU BUNGIN - PT. DUTA PALMA ( ASPAL )</v>
          </cell>
          <cell r="I430" t="str">
            <v>04.13.01.03.06</v>
          </cell>
          <cell r="K430" t="str">
            <v>Aspal</v>
          </cell>
          <cell r="O430" t="str">
            <v>PULAU BUNGIN - PT. DUTA PALMA</v>
          </cell>
          <cell r="P430">
            <v>2013</v>
          </cell>
          <cell r="T430" t="str">
            <v>APBD</v>
          </cell>
          <cell r="U430">
            <v>1284742209</v>
          </cell>
        </row>
        <row r="431">
          <cell r="F431" t="str">
            <v>4.13.01</v>
          </cell>
          <cell r="H431" t="str">
            <v>JALAN BENAI-PL. KOPUNG</v>
          </cell>
          <cell r="I431" t="str">
            <v>04.13.01.03.06</v>
          </cell>
          <cell r="K431" t="str">
            <v>Aspal</v>
          </cell>
          <cell r="O431" t="str">
            <v>BENAI-PL. KOPUNG</v>
          </cell>
          <cell r="P431">
            <v>2013</v>
          </cell>
          <cell r="T431" t="str">
            <v>APBD</v>
          </cell>
          <cell r="U431">
            <v>1749736768</v>
          </cell>
        </row>
        <row r="432">
          <cell r="E432" t="str">
            <v>167.1</v>
          </cell>
          <cell r="F432" t="str">
            <v>4.13.01</v>
          </cell>
          <cell r="H432" t="str">
            <v>JALAN TANAH BEKALI (ASPAL)</v>
          </cell>
          <cell r="I432" t="str">
            <v>04.13.01.03.06</v>
          </cell>
          <cell r="K432" t="str">
            <v>Aspal</v>
          </cell>
          <cell r="O432" t="str">
            <v>DESA TANAH BEKALI</v>
          </cell>
          <cell r="P432">
            <v>2013</v>
          </cell>
          <cell r="T432" t="str">
            <v>APBD</v>
          </cell>
          <cell r="U432">
            <v>1663779645</v>
          </cell>
        </row>
        <row r="433">
          <cell r="F433" t="str">
            <v>4.13.01</v>
          </cell>
          <cell r="H433" t="str">
            <v>JALAN PAUH ANGIT-PL. RENGAS-SUKAPING (ASPAL)</v>
          </cell>
          <cell r="I433" t="str">
            <v>04.13.01.03.06</v>
          </cell>
          <cell r="K433" t="str">
            <v>Aspal</v>
          </cell>
          <cell r="O433" t="str">
            <v>PAUH ANGIT-PL. RENGAS-SUKAPING</v>
          </cell>
          <cell r="P433">
            <v>2013</v>
          </cell>
          <cell r="T433" t="str">
            <v>APBD</v>
          </cell>
          <cell r="U433">
            <v>5337508027</v>
          </cell>
        </row>
        <row r="434">
          <cell r="F434" t="str">
            <v>4.13.01</v>
          </cell>
          <cell r="H434" t="str">
            <v>JALAN BANJAR LOPAK-PEMBATANG (DESA PEMBATANG PANGEAN) (ASPAL)</v>
          </cell>
          <cell r="I434" t="str">
            <v>04.13.01.03.06</v>
          </cell>
          <cell r="K434" t="str">
            <v>Aspal</v>
          </cell>
          <cell r="O434" t="str">
            <v>BANJAR LOPAK - PEMBATANG</v>
          </cell>
          <cell r="P434">
            <v>2013</v>
          </cell>
          <cell r="T434" t="str">
            <v>APBD</v>
          </cell>
          <cell r="U434">
            <v>3623464863</v>
          </cell>
        </row>
        <row r="435">
          <cell r="E435" t="str">
            <v>164.4</v>
          </cell>
          <cell r="F435" t="str">
            <v>4.13.01</v>
          </cell>
          <cell r="H435" t="str">
            <v>JALAN PANGEAN-SITUGAL (DESA LUBUK KOBUN) (ASPAL)</v>
          </cell>
          <cell r="I435" t="str">
            <v>04.13.01.03.06</v>
          </cell>
          <cell r="K435" t="str">
            <v>Aspal</v>
          </cell>
          <cell r="O435" t="str">
            <v>PANGEAN - SITUGAL</v>
          </cell>
          <cell r="P435">
            <v>2013</v>
          </cell>
          <cell r="T435" t="str">
            <v>APBD</v>
          </cell>
          <cell r="U435">
            <v>1768063472</v>
          </cell>
        </row>
        <row r="436">
          <cell r="F436" t="str">
            <v>4.13.01</v>
          </cell>
          <cell r="H436" t="str">
            <v>JALAN PENGHUBUNG JEMBATAN BASERAH (ASPAL)</v>
          </cell>
          <cell r="I436" t="str">
            <v>04.13.02.03.01</v>
          </cell>
          <cell r="K436" t="str">
            <v>Aspal</v>
          </cell>
          <cell r="O436" t="str">
            <v>BASERAH</v>
          </cell>
          <cell r="P436">
            <v>2013</v>
          </cell>
          <cell r="T436" t="str">
            <v>APBD</v>
          </cell>
          <cell r="U436">
            <v>1780990624</v>
          </cell>
        </row>
        <row r="437">
          <cell r="F437" t="str">
            <v>4.13.01</v>
          </cell>
          <cell r="H437" t="str">
            <v>JALAN MENUJU KANTOR CAMAT KUANTAN HILIR SEBERANG</v>
          </cell>
          <cell r="I437" t="str">
            <v>04.13.02.03.01</v>
          </cell>
          <cell r="K437" t="str">
            <v>Aspal</v>
          </cell>
          <cell r="O437" t="str">
            <v>KUANTAN HILIR SEBERANG</v>
          </cell>
          <cell r="P437">
            <v>2013</v>
          </cell>
          <cell r="T437" t="str">
            <v>APBD</v>
          </cell>
          <cell r="U437">
            <v>1721445175</v>
          </cell>
        </row>
        <row r="438">
          <cell r="E438" t="str">
            <v>92.1</v>
          </cell>
          <cell r="F438" t="str">
            <v>4.13.01</v>
          </cell>
          <cell r="H438" t="str">
            <v>JALAN SP. 4 PANGKALAN-MUARO PETAI-SITIANG (ASPAL)</v>
          </cell>
          <cell r="I438" t="str">
            <v>04.13.01.03.06</v>
          </cell>
          <cell r="K438" t="str">
            <v>Aspal</v>
          </cell>
          <cell r="O438" t="str">
            <v>SIMPANG 4 PANGKALAN - MUARA PETAI - SITIANG</v>
          </cell>
          <cell r="P438">
            <v>2013</v>
          </cell>
          <cell r="T438" t="str">
            <v>APBD</v>
          </cell>
          <cell r="U438">
            <v>3025459495</v>
          </cell>
        </row>
        <row r="439">
          <cell r="F439" t="str">
            <v>4.13.01</v>
          </cell>
          <cell r="H439" t="str">
            <v>JALAN LUBUK JAMBI-SP. IBUL (DESA PANGKALAN)</v>
          </cell>
          <cell r="I439" t="str">
            <v>04.13.01.03.06</v>
          </cell>
          <cell r="O439" t="str">
            <v>LUBUK JAMBI-SP. IBUL</v>
          </cell>
          <cell r="P439">
            <v>2013</v>
          </cell>
          <cell r="T439" t="str">
            <v>APBD</v>
          </cell>
          <cell r="U439">
            <v>5749727762</v>
          </cell>
        </row>
        <row r="440">
          <cell r="E440" t="str">
            <v>230.1</v>
          </cell>
          <cell r="F440" t="str">
            <v>4.13.01</v>
          </cell>
          <cell r="H440" t="str">
            <v>JALAN LOGAS-SUMBER DATAR (URG PILIHAN)</v>
          </cell>
          <cell r="I440" t="str">
            <v>04.13.01.03.06</v>
          </cell>
          <cell r="K440" t="str">
            <v>Tanah</v>
          </cell>
          <cell r="O440" t="str">
            <v>LOGAS-SUMBER DATAR</v>
          </cell>
          <cell r="P440">
            <v>2013</v>
          </cell>
          <cell r="T440" t="str">
            <v>APBD</v>
          </cell>
          <cell r="U440">
            <v>716925612</v>
          </cell>
        </row>
        <row r="441">
          <cell r="E441" t="str">
            <v>.</v>
          </cell>
          <cell r="F441" t="str">
            <v>4.13.02</v>
          </cell>
          <cell r="H441" t="str">
            <v>PEMBUATAN 2 UNIT 3,5X4X7 TIGA LUBANG DAN 3X4 TUNGGAL RUAS JALAN SUKARAJA-GIRI SAKO</v>
          </cell>
          <cell r="I441" t="str">
            <v>04.13.01.03.06</v>
          </cell>
          <cell r="O441" t="str">
            <v>SUKARAJA-GIRI SAKO</v>
          </cell>
          <cell r="P441">
            <v>2013</v>
          </cell>
          <cell r="T441" t="str">
            <v>APBD</v>
          </cell>
          <cell r="U441">
            <v>1027221016</v>
          </cell>
        </row>
        <row r="442">
          <cell r="F442" t="str">
            <v>4.13.02</v>
          </cell>
          <cell r="H442" t="str">
            <v>JEMBATAN SEI. ULO (55 M) RUAS JALAN JAKE-KOTO KOMBU</v>
          </cell>
          <cell r="I442" t="str">
            <v>04.13.02.03.08</v>
          </cell>
          <cell r="K442" t="str">
            <v>Baja</v>
          </cell>
          <cell r="O442" t="str">
            <v>SEI ULO</v>
          </cell>
          <cell r="P442">
            <v>2013</v>
          </cell>
          <cell r="T442" t="str">
            <v>APBD</v>
          </cell>
          <cell r="U442">
            <v>8623468047</v>
          </cell>
        </row>
        <row r="443">
          <cell r="F443" t="str">
            <v>4.13.02</v>
          </cell>
          <cell r="H443" t="str">
            <v xml:space="preserve"> JEMBATAN SEI. KLESEK (BALOK T 25 M)</v>
          </cell>
          <cell r="I443" t="str">
            <v>04.13.02.03.08</v>
          </cell>
          <cell r="K443" t="str">
            <v>Baja</v>
          </cell>
          <cell r="O443" t="str">
            <v>SEI. KLESEK</v>
          </cell>
          <cell r="P443">
            <v>2013</v>
          </cell>
          <cell r="T443" t="str">
            <v>APBD</v>
          </cell>
          <cell r="U443">
            <v>2280941691</v>
          </cell>
        </row>
        <row r="444">
          <cell r="F444" t="str">
            <v>4.13.02</v>
          </cell>
          <cell r="H444" t="str">
            <v xml:space="preserve"> JEMBATAN RAWANG BINJAI (BALOK T)</v>
          </cell>
          <cell r="I444" t="str">
            <v>04.13.02.03.08</v>
          </cell>
          <cell r="K444" t="str">
            <v>Baja</v>
          </cell>
          <cell r="O444" t="str">
            <v>RAWANG BINJAI</v>
          </cell>
          <cell r="P444">
            <v>2013</v>
          </cell>
          <cell r="T444" t="str">
            <v>APBD</v>
          </cell>
          <cell r="U444">
            <v>2104052688</v>
          </cell>
        </row>
        <row r="445">
          <cell r="F445" t="str">
            <v>4.13.02</v>
          </cell>
          <cell r="H445" t="str">
            <v>BANGUNAN PENAHAN TEBING RUAS JALAN PERKANTORAN PEMDA DAN JALAN PROKLAMASI KM.163</v>
          </cell>
          <cell r="I445" t="str">
            <v>04.13.01.03.08</v>
          </cell>
          <cell r="K445" t="str">
            <v>Beton</v>
          </cell>
          <cell r="O445" t="str">
            <v>TELUK KUANTAN</v>
          </cell>
          <cell r="P445">
            <v>2013</v>
          </cell>
          <cell r="T445" t="str">
            <v>APBD</v>
          </cell>
          <cell r="U445">
            <v>1827236217</v>
          </cell>
        </row>
        <row r="446">
          <cell r="E446" t="str">
            <v>117.2</v>
          </cell>
          <cell r="F446" t="str">
            <v>4.13.01</v>
          </cell>
          <cell r="H446" t="str">
            <v>JLN. KP. BARU TOAR-PASAR GUNUNG (ASPAL)</v>
          </cell>
          <cell r="I446" t="str">
            <v>04.13.01.03.06</v>
          </cell>
          <cell r="K446" t="str">
            <v>Aspal</v>
          </cell>
          <cell r="O446" t="str">
            <v>KP. BARU TOAR-PASAR GUNUNG</v>
          </cell>
          <cell r="P446">
            <v>2013</v>
          </cell>
          <cell r="T446" t="str">
            <v>APBD</v>
          </cell>
          <cell r="U446">
            <v>1701051417</v>
          </cell>
        </row>
        <row r="447">
          <cell r="F447" t="str">
            <v>4.13.01</v>
          </cell>
          <cell r="H447" t="str">
            <v>JLN DESA BANDAR ALAI KARI (ASPAL)</v>
          </cell>
          <cell r="I447" t="str">
            <v>04.13.01.03.06</v>
          </cell>
          <cell r="K447" t="str">
            <v>Aspal</v>
          </cell>
          <cell r="O447" t="str">
            <v>BANDAR ALAI KARI</v>
          </cell>
          <cell r="P447">
            <v>2013</v>
          </cell>
          <cell r="T447" t="str">
            <v>APBD</v>
          </cell>
          <cell r="U447">
            <v>1684357399</v>
          </cell>
        </row>
        <row r="448">
          <cell r="F448" t="str">
            <v>4.13.01</v>
          </cell>
          <cell r="H448" t="str">
            <v>JALAN DALAM KOTA MUARA LEMBU (OVERLAY)</v>
          </cell>
          <cell r="I448" t="str">
            <v>04.13.02.03.01</v>
          </cell>
          <cell r="O448" t="str">
            <v>KOTA MUARA LEMBU</v>
          </cell>
          <cell r="P448">
            <v>2013</v>
          </cell>
          <cell r="T448" t="str">
            <v>APBD</v>
          </cell>
          <cell r="U448">
            <v>783907728</v>
          </cell>
        </row>
        <row r="449">
          <cell r="E449" t="str">
            <v>4.2</v>
          </cell>
          <cell r="F449" t="str">
            <v>4.13.02</v>
          </cell>
          <cell r="H449" t="str">
            <v>BOX CULVERT 2 X 2 RUAS JLAN SENTAJO MUARA LANGSAT</v>
          </cell>
          <cell r="I449" t="str">
            <v>04.13.01.03.06</v>
          </cell>
          <cell r="K449" t="str">
            <v>Beton</v>
          </cell>
          <cell r="O449" t="str">
            <v>SENTAJO - MUARA LANGSAT</v>
          </cell>
          <cell r="P449">
            <v>2013</v>
          </cell>
          <cell r="T449" t="str">
            <v>APBD</v>
          </cell>
          <cell r="U449">
            <v>198785526</v>
          </cell>
        </row>
        <row r="450">
          <cell r="E450" t="str">
            <v>J5.1</v>
          </cell>
          <cell r="F450" t="str">
            <v>4.13.02</v>
          </cell>
          <cell r="H450" t="str">
            <v>JEMBATAN RANGKA SEI. DANAU BESAR RUAS JALAN KOTO RAJO - PL. JAMBU (35 M)</v>
          </cell>
          <cell r="I450" t="str">
            <v>04.13.02.03.08</v>
          </cell>
          <cell r="K450" t="str">
            <v>Baja</v>
          </cell>
          <cell r="O450" t="str">
            <v>SEI. DANAU BESAR RUAS JALAN KOTO RAJO - PL. JAMBU</v>
          </cell>
          <cell r="P450">
            <v>2013</v>
          </cell>
          <cell r="T450" t="str">
            <v>APBD</v>
          </cell>
          <cell r="U450">
            <v>2229465896</v>
          </cell>
        </row>
        <row r="451">
          <cell r="E451" t="str">
            <v>.2</v>
          </cell>
          <cell r="F451" t="str">
            <v>4.13.02</v>
          </cell>
          <cell r="H451" t="str">
            <v xml:space="preserve"> BANGUNAN PENAHAN TEBING RUAS JALAN SENTAJO - MUARA LANGSAT</v>
          </cell>
          <cell r="I451" t="str">
            <v>04.13.01.03.08</v>
          </cell>
          <cell r="K451" t="str">
            <v>Beton</v>
          </cell>
          <cell r="O451" t="str">
            <v>SENTAJO - MUARA LANGSAT</v>
          </cell>
          <cell r="P451">
            <v>2013</v>
          </cell>
          <cell r="T451" t="str">
            <v>APBD</v>
          </cell>
          <cell r="U451">
            <v>195230504</v>
          </cell>
        </row>
        <row r="452">
          <cell r="E452" t="str">
            <v>186.2</v>
          </cell>
          <cell r="F452" t="str">
            <v>4.13.02</v>
          </cell>
          <cell r="H452" t="str">
            <v xml:space="preserve">PEMBUATAN 1 UNIT BOX CULVERT 3X3 RUAS JALAN KUANTAN SAKO - SAKO MARGASARI </v>
          </cell>
          <cell r="I452" t="str">
            <v>04.13.01.03.06</v>
          </cell>
          <cell r="O452" t="str">
            <v xml:space="preserve">KUANTAN SAKO - SAKO MARGASARI </v>
          </cell>
          <cell r="P452">
            <v>2014</v>
          </cell>
          <cell r="U452">
            <v>272429048</v>
          </cell>
        </row>
        <row r="453">
          <cell r="E453" t="str">
            <v>J6.2</v>
          </cell>
          <cell r="F453" t="str">
            <v>4.13.02</v>
          </cell>
          <cell r="H453" t="str">
            <v>PEMBANGUNAN JEMBATAN SEI. TINGKALAK HULU (BALOK T) RUAS JALAN SP. HANDOYO - SUMBER DATAR</v>
          </cell>
          <cell r="I453" t="str">
            <v>04.13.02.03.08</v>
          </cell>
          <cell r="O453" t="str">
            <v>SEI.TINGKALAK RUAS JALAN SIMPANG HANDOYO-SUMBER DATAR</v>
          </cell>
          <cell r="P453">
            <v>2014</v>
          </cell>
          <cell r="U453">
            <v>2236254252</v>
          </cell>
        </row>
        <row r="454">
          <cell r="E454" t="str">
            <v>245.2</v>
          </cell>
          <cell r="F454" t="str">
            <v>4.13.01</v>
          </cell>
          <cell r="H454" t="str">
            <v>PENINGKATAN JALAN SP. 4 PT. WANASARI - SUKAMAJU (DESA SUKA DAMAI)</v>
          </cell>
          <cell r="I454" t="str">
            <v>04.13.01.03.06</v>
          </cell>
          <cell r="O454" t="str">
            <v>SP. 4 PT. WANASARI - SUKAMAJU</v>
          </cell>
          <cell r="P454">
            <v>2014</v>
          </cell>
          <cell r="U454">
            <v>1858553044</v>
          </cell>
        </row>
        <row r="455">
          <cell r="E455" t="str">
            <v>244.2</v>
          </cell>
          <cell r="F455" t="str">
            <v>4.13.01</v>
          </cell>
          <cell r="H455" t="str">
            <v>PENINGKATAN JALA KOTO BARU - SUKAMAJU (DESA BUKIT RAYA) (ASPAL)</v>
          </cell>
          <cell r="I455" t="str">
            <v>04.13.01.03.06</v>
          </cell>
          <cell r="O455" t="str">
            <v>KOTO BARU - SUKA MAJU</v>
          </cell>
          <cell r="P455">
            <v>2014</v>
          </cell>
          <cell r="U455">
            <v>1872278823</v>
          </cell>
        </row>
        <row r="456">
          <cell r="E456" t="str">
            <v>285.3</v>
          </cell>
          <cell r="F456" t="str">
            <v>4.13.01</v>
          </cell>
          <cell r="H456" t="str">
            <v>PENINGKATAN JALAN SEI. PERUPUK - TELUK PAUH (ASPAL)</v>
          </cell>
          <cell r="I456" t="str">
            <v>04.13.01.03.06</v>
          </cell>
          <cell r="O456" t="str">
            <v>SEI PERUPUK-TELUK PAUH</v>
          </cell>
          <cell r="P456">
            <v>2014</v>
          </cell>
          <cell r="U456">
            <v>1212803223</v>
          </cell>
        </row>
        <row r="457">
          <cell r="E457" t="str">
            <v>17.3</v>
          </cell>
          <cell r="F457" t="str">
            <v>4.13.02</v>
          </cell>
          <cell r="H457" t="str">
            <v>PEMELIHARAAN BERKALA BOX CULVERT JALAN MENUJU SPORT CENTRE</v>
          </cell>
          <cell r="I457" t="str">
            <v>04.13.01.03.06</v>
          </cell>
          <cell r="O457" t="str">
            <v>SPORT CENTRE</v>
          </cell>
          <cell r="P457">
            <v>2014</v>
          </cell>
          <cell r="U457">
            <v>197719954</v>
          </cell>
        </row>
        <row r="458">
          <cell r="F458" t="str">
            <v>4.13.02</v>
          </cell>
          <cell r="H458" t="str">
            <v>PEMELIHARAAN BERKALA BOX CULVERT PINTU GOBANG KARI - JAKE</v>
          </cell>
          <cell r="I458" t="str">
            <v>04.13.01.03.06</v>
          </cell>
          <cell r="O458" t="str">
            <v>PINTU GOBANG KARI - JAKE</v>
          </cell>
          <cell r="P458">
            <v>2014</v>
          </cell>
          <cell r="U458">
            <v>197994103</v>
          </cell>
        </row>
        <row r="459">
          <cell r="F459" t="str">
            <v>4.13.02</v>
          </cell>
          <cell r="H459" t="str">
            <v xml:space="preserve">PEMBUATAN TURAP JEMBATAN PASAR USANG BASERAH </v>
          </cell>
          <cell r="I459" t="str">
            <v>04.13.02.03.03</v>
          </cell>
          <cell r="O459" t="str">
            <v xml:space="preserve">PASAR USANG BASERAH </v>
          </cell>
          <cell r="P459">
            <v>2014</v>
          </cell>
          <cell r="U459">
            <v>187443170</v>
          </cell>
        </row>
        <row r="460">
          <cell r="F460" t="str">
            <v>4.13.01</v>
          </cell>
          <cell r="H460" t="str">
            <v>PENINGKATAN JALAN SEI. RAMBAI - RAMBAHAN</v>
          </cell>
          <cell r="I460" t="str">
            <v>04.13.02.03.01</v>
          </cell>
          <cell r="O460" t="str">
            <v>SEI. RAMBAI - RAMBAHAN</v>
          </cell>
          <cell r="P460">
            <v>2014</v>
          </cell>
          <cell r="U460">
            <v>1834435855</v>
          </cell>
        </row>
        <row r="461">
          <cell r="E461" t="str">
            <v>J5.2</v>
          </cell>
          <cell r="F461" t="str">
            <v>4.13.02</v>
          </cell>
          <cell r="H461" t="str">
            <v>PEMBANGUNAN JEMBATAN RANGKA SEI. DANAU BESAR RUAS JALAN KOTO RAJO - PL. JAMBU (LANJUTAN)</v>
          </cell>
          <cell r="I461" t="str">
            <v>04.13.01.03.06</v>
          </cell>
          <cell r="O461" t="str">
            <v>SEI. DANAU BESAR RUAS JALAN KOTO RAJO - PL. JAMBU</v>
          </cell>
          <cell r="P461">
            <v>2014</v>
          </cell>
          <cell r="U461">
            <v>692444812</v>
          </cell>
        </row>
        <row r="462">
          <cell r="F462" t="str">
            <v>4.13.01</v>
          </cell>
          <cell r="H462" t="str">
            <v>PENINGKATAN JALAN SIMPANG MUNSALO - MUNSALO (ASPAL)</v>
          </cell>
          <cell r="I462" t="str">
            <v>04.13.01.03.06</v>
          </cell>
          <cell r="O462" t="str">
            <v>SIMPANG MUNSALO - MUNSALO</v>
          </cell>
          <cell r="P462">
            <v>2014</v>
          </cell>
          <cell r="U462">
            <v>1894172066</v>
          </cell>
        </row>
        <row r="463">
          <cell r="E463" t="str">
            <v>4.3</v>
          </cell>
          <cell r="F463" t="str">
            <v>4.13.01</v>
          </cell>
          <cell r="H463" t="str">
            <v>PENINGKATAN JALAN SENTAJO - MUARA LANGSAT (PELEBARAN ASPAL 2,5 KM)</v>
          </cell>
          <cell r="I463" t="str">
            <v>04.13.01.03.06</v>
          </cell>
          <cell r="O463" t="str">
            <v>SENTAJO - MUARA LANGSAT</v>
          </cell>
          <cell r="P463">
            <v>2014</v>
          </cell>
          <cell r="U463">
            <v>5255870053</v>
          </cell>
        </row>
        <row r="464">
          <cell r="E464" t="str">
            <v>4.4</v>
          </cell>
          <cell r="F464" t="str">
            <v>4.13.01</v>
          </cell>
          <cell r="H464" t="str">
            <v>PENINGKATAN JALAN SENTAJO - MUARA LANGSAT (DESA LANGSAT HULU)(ASPAL 2 KM)</v>
          </cell>
          <cell r="I464" t="str">
            <v>04.13.01.03.06</v>
          </cell>
          <cell r="O464" t="str">
            <v>SENTAJO - MUARA LANGSAT</v>
          </cell>
          <cell r="P464">
            <v>2014</v>
          </cell>
          <cell r="U464">
            <v>3769961879</v>
          </cell>
        </row>
        <row r="465">
          <cell r="E465" t="str">
            <v>74.1</v>
          </cell>
          <cell r="F465" t="str">
            <v>4.13.01</v>
          </cell>
          <cell r="H465" t="str">
            <v>PENINGKATAN JALAN SIMPANG PULAU KEDUNDUNG - PULAU KEDUNDUNG</v>
          </cell>
          <cell r="I465" t="str">
            <v>04.13.01.03.06</v>
          </cell>
          <cell r="L465">
            <v>1500</v>
          </cell>
          <cell r="M465">
            <v>7</v>
          </cell>
          <cell r="N465">
            <v>10500</v>
          </cell>
          <cell r="O465" t="str">
            <v>SIMPANG PULAU KEDUNDUNG - PULAU KEDUNDUNG</v>
          </cell>
          <cell r="P465">
            <v>2014</v>
          </cell>
          <cell r="U465">
            <v>1172323688</v>
          </cell>
        </row>
        <row r="466">
          <cell r="E466" t="str">
            <v>181.2</v>
          </cell>
          <cell r="F466" t="str">
            <v>4.13.02</v>
          </cell>
          <cell r="H466" t="str">
            <v>PEMBUATAN 1 UNIT BOX CULVERT 4X3X7 SEI. BATANG PAPAN RUAS JALAN SP. RAMBAHAN-RAMBAHAN (1 UNIT)</v>
          </cell>
          <cell r="I466" t="str">
            <v>04.13.01.03.06</v>
          </cell>
          <cell r="O466" t="str">
            <v>SEI. BATANG PAPAN RUAS JALAN SP. RAMBAHAN-RAMBAHAN</v>
          </cell>
          <cell r="P466">
            <v>2014</v>
          </cell>
          <cell r="U466">
            <v>254080364</v>
          </cell>
        </row>
        <row r="467">
          <cell r="E467" t="str">
            <v>132.1</v>
          </cell>
          <cell r="F467" t="str">
            <v>4.13.01</v>
          </cell>
          <cell r="H467" t="str">
            <v>PENINGKATAN JALAN DUSUN TUO - GUNUNG MELINTANG (ASPAL DAN BETON 1,25 KM)</v>
          </cell>
          <cell r="I467" t="str">
            <v>04.13.01.03.06</v>
          </cell>
          <cell r="O467" t="str">
            <v>DUSUN TUO - GUNUNG MELINTANG</v>
          </cell>
          <cell r="P467">
            <v>2014</v>
          </cell>
          <cell r="U467">
            <v>2410554234</v>
          </cell>
        </row>
        <row r="468">
          <cell r="F468" t="str">
            <v>4.13.01</v>
          </cell>
          <cell r="H468" t="str">
            <v>PENINGKATAN JALAN KASANG LIMAU SUNDAI (ASPAL 1 KM)</v>
          </cell>
          <cell r="I468" t="str">
            <v>04.13.01.03.06</v>
          </cell>
          <cell r="O468" t="str">
            <v>KASANG LIMAU SUNDAI</v>
          </cell>
          <cell r="P468">
            <v>2014</v>
          </cell>
          <cell r="U468">
            <v>1930134008</v>
          </cell>
        </row>
        <row r="469">
          <cell r="E469" t="str">
            <v>4.5</v>
          </cell>
          <cell r="F469" t="str">
            <v>4.13.02</v>
          </cell>
          <cell r="H469" t="str">
            <v>PEMBUATAN BOX CULVERT 2X2X7 RUAS JALAN SENTAJO - MUARA LANGSAT</v>
          </cell>
          <cell r="I469" t="str">
            <v>04.13.01.03.06</v>
          </cell>
          <cell r="O469" t="str">
            <v>SENTAJO - MUARA LANGSAT</v>
          </cell>
          <cell r="P469">
            <v>2014</v>
          </cell>
          <cell r="U469">
            <v>197942320</v>
          </cell>
        </row>
        <row r="470">
          <cell r="E470" t="str">
            <v>229.2</v>
          </cell>
          <cell r="F470" t="str">
            <v>4.13.01</v>
          </cell>
          <cell r="H470" t="str">
            <v>PENINGKATAN JALAN SP. HANDOYO - SUMBER DATAR (ASPAL 1 KM)</v>
          </cell>
          <cell r="I470" t="str">
            <v>04.13.01.03.06</v>
          </cell>
          <cell r="O470" t="str">
            <v>SP. HANDOYO - SUMBER DATAR</v>
          </cell>
          <cell r="P470">
            <v>2014</v>
          </cell>
          <cell r="U470">
            <v>1927376842</v>
          </cell>
        </row>
        <row r="471">
          <cell r="E471" t="str">
            <v>235.2</v>
          </cell>
          <cell r="F471" t="str">
            <v>4.13.02</v>
          </cell>
          <cell r="H471" t="str">
            <v>PEMBANGUNAN 1 UNIT BOX CULVERT 4X3,5X7 TUNGGAL RUAS JALAN AIR MAS - SEI. KERANJI - PASIR MAS (1 UNIT)</v>
          </cell>
          <cell r="I471" t="str">
            <v>04.13.01.03.06</v>
          </cell>
          <cell r="O471" t="str">
            <v>AIR MAS - SEI. KERANJI - PASIR MAS</v>
          </cell>
          <cell r="P471">
            <v>2014</v>
          </cell>
          <cell r="U471">
            <v>321413975</v>
          </cell>
        </row>
        <row r="472">
          <cell r="F472" t="str">
            <v>4.13.01</v>
          </cell>
          <cell r="H472" t="str">
            <v>PENINGKATAN JALAN DESA SUMBER JAYA (ASPAL)</v>
          </cell>
          <cell r="I472" t="str">
            <v>04.13.01.03.06</v>
          </cell>
          <cell r="O472" t="str">
            <v>SUMBER JAYA</v>
          </cell>
          <cell r="P472">
            <v>2014</v>
          </cell>
          <cell r="U472">
            <v>1913817758</v>
          </cell>
        </row>
        <row r="473">
          <cell r="F473" t="str">
            <v>4.13.01</v>
          </cell>
          <cell r="H473" t="str">
            <v>PENINGKATAN JALAN JAKE - LUBUK AMBACANG - LUBUK JAMBI (ASPAL)</v>
          </cell>
          <cell r="I473" t="str">
            <v>04.13.01.03.06</v>
          </cell>
          <cell r="O473" t="str">
            <v>JAKE - LUBUK AMBACANG - LUBUK JAMBI</v>
          </cell>
          <cell r="P473">
            <v>2014</v>
          </cell>
          <cell r="U473">
            <v>9827462391.6313477</v>
          </cell>
        </row>
        <row r="474">
          <cell r="F474" t="str">
            <v>4.13.01</v>
          </cell>
          <cell r="H474" t="str">
            <v>PENINGKATAN JALAN MESJID KOTO - PULAU ARO + LOKASI PEMAKAMAN (ASPAL)</v>
          </cell>
          <cell r="I474" t="str">
            <v>04.13.01.03.06</v>
          </cell>
          <cell r="O474" t="str">
            <v>MESJID KOTO - PULAU ARO</v>
          </cell>
          <cell r="P474">
            <v>2014</v>
          </cell>
          <cell r="U474">
            <v>1947872840</v>
          </cell>
        </row>
        <row r="475">
          <cell r="E475" t="str">
            <v>123.1</v>
          </cell>
          <cell r="F475" t="str">
            <v>4.13.01</v>
          </cell>
          <cell r="H475" t="str">
            <v>PENINGKATAN JALAN SAIK - KOTO KOMBU</v>
          </cell>
          <cell r="I475" t="str">
            <v>04.13.01.03.06</v>
          </cell>
          <cell r="O475" t="str">
            <v>SAIK - KOTO KOMBU</v>
          </cell>
          <cell r="P475">
            <v>2014</v>
          </cell>
          <cell r="U475">
            <v>197462951</v>
          </cell>
        </row>
        <row r="476">
          <cell r="F476" t="str">
            <v>4.13.01</v>
          </cell>
          <cell r="H476" t="str">
            <v>PENINGKATAN JALAN BUKIT TERMENUNG KOPAH (UR. PILIHAN)</v>
          </cell>
          <cell r="I476" t="str">
            <v>04.13.01.03.06</v>
          </cell>
          <cell r="O476" t="str">
            <v>BUKIT TERMENUNG KOPAH</v>
          </cell>
          <cell r="P476">
            <v>2014</v>
          </cell>
          <cell r="U476">
            <v>198146512</v>
          </cell>
        </row>
        <row r="477">
          <cell r="F477" t="str">
            <v>4.13.01</v>
          </cell>
          <cell r="H477" t="str">
            <v>PENINGKATAN JALAN PINANG MERAH - MUARA PETAI (UR. PILIHAN)</v>
          </cell>
          <cell r="I477" t="str">
            <v>04.13.01.03.06</v>
          </cell>
          <cell r="O477" t="str">
            <v>PINANG MERAH - MUARA PETAI</v>
          </cell>
          <cell r="P477">
            <v>2014</v>
          </cell>
          <cell r="U477">
            <v>197600820</v>
          </cell>
        </row>
        <row r="478">
          <cell r="F478" t="str">
            <v>4.13.02</v>
          </cell>
          <cell r="H478" t="str">
            <v>PEMBUATAN DRAINASE RUAS JALAN LINGKAR KP. BARU SENTAJO</v>
          </cell>
          <cell r="I478" t="str">
            <v>04.14.02.04.05</v>
          </cell>
          <cell r="O478" t="str">
            <v>Lingkar Kampung Baru Sentajo</v>
          </cell>
          <cell r="P478">
            <v>2014</v>
          </cell>
          <cell r="U478">
            <v>198334296</v>
          </cell>
        </row>
        <row r="479">
          <cell r="E479" t="str">
            <v>.</v>
          </cell>
          <cell r="F479" t="str">
            <v>4.13.02</v>
          </cell>
          <cell r="H479" t="str">
            <v>PEMBUATAN DRAINASE RUAS JALAN SIMPANG STM - BERINGIN - SAWAH</v>
          </cell>
          <cell r="I479" t="str">
            <v>04.14.02.04.05</v>
          </cell>
          <cell r="O479" t="str">
            <v>SIMPANG STM - BERINGIN - SAWAH</v>
          </cell>
          <cell r="P479">
            <v>2014</v>
          </cell>
          <cell r="U479">
            <v>197935199</v>
          </cell>
        </row>
        <row r="480">
          <cell r="F480" t="str">
            <v>4.13.02</v>
          </cell>
          <cell r="H480" t="str">
            <v>PEMBUATAN 1 UNIT BOX CULVERT 2X2X7 SEI. GERINGGING PULAU ARO</v>
          </cell>
          <cell r="I480" t="str">
            <v>04.13.01.03.06</v>
          </cell>
          <cell r="O480" t="str">
            <v>SEI. GERINGGING PULAU ARO</v>
          </cell>
          <cell r="P480">
            <v>2014</v>
          </cell>
          <cell r="U480">
            <v>197798349</v>
          </cell>
        </row>
        <row r="481">
          <cell r="F481" t="str">
            <v>4.13.01</v>
          </cell>
          <cell r="H481" t="str">
            <v>PENINGKATAN JALAN KABUPATEN - SEI. GERINGGING PL. ARO (UR. PILIHAN)</v>
          </cell>
          <cell r="I481" t="str">
            <v>04.13.01.03.06</v>
          </cell>
          <cell r="O481" t="str">
            <v>KABUPATEN - SEI. GERINGGING PL. ARO</v>
          </cell>
          <cell r="P481">
            <v>2014</v>
          </cell>
          <cell r="U481">
            <v>197815874</v>
          </cell>
        </row>
        <row r="482">
          <cell r="E482" t="str">
            <v>28.3</v>
          </cell>
          <cell r="F482" t="str">
            <v>4.13.01</v>
          </cell>
          <cell r="H482" t="str">
            <v>PENINGKATAN JALAN ARENA PACU JALUR - PULAU KOMANG SENTAJO (ASPAL)</v>
          </cell>
          <cell r="I482" t="str">
            <v>04.13.01.03.06</v>
          </cell>
          <cell r="O482" t="str">
            <v>PULAU KOMANG - KOTO SENTAJO</v>
          </cell>
          <cell r="P482">
            <v>2014</v>
          </cell>
          <cell r="U482">
            <v>1914115810</v>
          </cell>
        </row>
        <row r="483">
          <cell r="F483" t="str">
            <v>4.13.01</v>
          </cell>
          <cell r="H483" t="str">
            <v>PEMBANGUNAN JALAN PENGHUBUNG PULAU KOMANG - MUARO - BENDUNGAN</v>
          </cell>
          <cell r="I483" t="str">
            <v>04.13.01.03.06</v>
          </cell>
          <cell r="O483" t="str">
            <v>PULAU KOMANG - MUARO - BENDUNGAN</v>
          </cell>
          <cell r="P483">
            <v>2014</v>
          </cell>
          <cell r="U483">
            <v>446302277</v>
          </cell>
        </row>
        <row r="484">
          <cell r="F484" t="str">
            <v>4.13.01</v>
          </cell>
          <cell r="H484" t="str">
            <v>PENINGKATAN JALAN KELURAHAN SEI. JERING (LAPEN)</v>
          </cell>
          <cell r="I484" t="str">
            <v>04.13.01.03.06</v>
          </cell>
          <cell r="O484" t="str">
            <v>KELURAHAN SEI. JERING</v>
          </cell>
          <cell r="P484">
            <v>2014</v>
          </cell>
          <cell r="U484">
            <v>371814177</v>
          </cell>
        </row>
        <row r="485">
          <cell r="F485" t="str">
            <v>4.13.02</v>
          </cell>
          <cell r="H485" t="str">
            <v>PEMBUATAN 1 UNIT BOX CULVERT 2X2 RUAS JALAN LOGAS TANAH DARAT - JALAN RAPP</v>
          </cell>
          <cell r="I485" t="str">
            <v>04.13.01.03.06</v>
          </cell>
          <cell r="O485" t="str">
            <v xml:space="preserve"> LOGAS TANAH DARAT - JALAN RAPP</v>
          </cell>
          <cell r="P485">
            <v>2014</v>
          </cell>
          <cell r="U485">
            <v>197910872</v>
          </cell>
        </row>
        <row r="486">
          <cell r="F486" t="str">
            <v>4.13.02</v>
          </cell>
          <cell r="H486" t="str">
            <v>PEMBUATAN 1 UNIT BOX CULVERT 3X3 RUAS JALAN PULAU KEDUNDUNG - DUTA PALMA</v>
          </cell>
          <cell r="I486" t="str">
            <v>04.13.01.03.06</v>
          </cell>
          <cell r="O486" t="str">
            <v>PULAU KEDUNDUNG - DUTA PALMA</v>
          </cell>
          <cell r="P486">
            <v>2014</v>
          </cell>
          <cell r="U486">
            <v>197392348</v>
          </cell>
        </row>
        <row r="487">
          <cell r="E487" t="str">
            <v>4.6</v>
          </cell>
          <cell r="F487" t="str">
            <v>4.13.02</v>
          </cell>
          <cell r="H487" t="str">
            <v>PEMBUATAN 1 UNIT BOX CULVERT 2X2 RUAS JALAN SENTAJO - MUARA LANGSAT (DESA MARSAWA)</v>
          </cell>
          <cell r="I487" t="str">
            <v>04.13.01.03.06</v>
          </cell>
          <cell r="O487" t="str">
            <v>SENTAJO - MUARA LANGSAT</v>
          </cell>
          <cell r="P487">
            <v>2014</v>
          </cell>
          <cell r="U487">
            <v>197742059</v>
          </cell>
        </row>
        <row r="488">
          <cell r="E488" t="str">
            <v>273.2</v>
          </cell>
          <cell r="F488" t="str">
            <v>4.13.02</v>
          </cell>
          <cell r="H488" t="str">
            <v>PEMBUATAN 1 UNIT BOX CULVERT 2X2 RUAS JALAN GUNUNG KESIANGAN - RESTLEMENT MASYARAKAT</v>
          </cell>
          <cell r="I488" t="str">
            <v>04.13.01.03.06</v>
          </cell>
          <cell r="O488" t="str">
            <v>GUNUNG KESIANGAN - RESTLEMENT MASYARAKAT</v>
          </cell>
          <cell r="P488">
            <v>2014</v>
          </cell>
          <cell r="U488">
            <v>197566438</v>
          </cell>
        </row>
        <row r="489">
          <cell r="F489" t="str">
            <v>4.13.02</v>
          </cell>
          <cell r="H489" t="str">
            <v>PEMASANGAN BRONJONG RUAS JALAN PANGEAN - PULAU KUMPAI</v>
          </cell>
          <cell r="I489" t="str">
            <v>04.13.01.03.08</v>
          </cell>
          <cell r="O489" t="str">
            <v>PANGEAN - PULAU KUMPAI</v>
          </cell>
          <cell r="P489">
            <v>2014</v>
          </cell>
          <cell r="U489">
            <v>197650648</v>
          </cell>
        </row>
        <row r="490">
          <cell r="E490" t="str">
            <v>.</v>
          </cell>
          <cell r="F490" t="str">
            <v>4.13.02</v>
          </cell>
          <cell r="H490" t="str">
            <v>PEMASANGAN BRONJONG RUAS JALAN LAPAU GADING - PANGEAN</v>
          </cell>
          <cell r="I490" t="str">
            <v>04.13.01.03.08</v>
          </cell>
          <cell r="O490" t="str">
            <v>JL. LEPAU GADING - PANGEAN</v>
          </cell>
          <cell r="P490">
            <v>2014</v>
          </cell>
          <cell r="U490">
            <v>197626838</v>
          </cell>
        </row>
        <row r="491">
          <cell r="F491" t="str">
            <v>4.13.02</v>
          </cell>
          <cell r="H491" t="str">
            <v>PEMASANGAN BRONJONG RUAS JALAN KAMPUNG BARU TOAR - GUNUNG</v>
          </cell>
          <cell r="I491" t="str">
            <v>04.13.01.03.08</v>
          </cell>
          <cell r="O491" t="str">
            <v>KAMPUNG BARU TOAR - GUNUNG</v>
          </cell>
          <cell r="P491">
            <v>2014</v>
          </cell>
          <cell r="U491">
            <v>196879677</v>
          </cell>
        </row>
        <row r="492">
          <cell r="F492" t="str">
            <v>4.13.02</v>
          </cell>
          <cell r="H492" t="str">
            <v>PEMASANGAN BRONJONG RUAS JALAN PERKANTORAN PEMDA (JALAN KESEHATAN )</v>
          </cell>
          <cell r="I492" t="str">
            <v>04.13.01.03.08</v>
          </cell>
          <cell r="O492" t="str">
            <v>PERKANTORAN PEMDA (JALAN KESEHATAN )</v>
          </cell>
          <cell r="P492">
            <v>2014</v>
          </cell>
          <cell r="U492">
            <v>197078483</v>
          </cell>
        </row>
        <row r="493">
          <cell r="F493" t="str">
            <v>4.13.01</v>
          </cell>
          <cell r="H493" t="str">
            <v>PEMBANGUNAN JALAN BENDUNGAN SEI. SIRIH - TERMINAL - SENTAJO</v>
          </cell>
          <cell r="I493" t="str">
            <v>04.13.01.03.06</v>
          </cell>
          <cell r="O493" t="str">
            <v>SEI. SIRIH - TERMINAL - SENTAJO</v>
          </cell>
          <cell r="P493">
            <v>2014</v>
          </cell>
          <cell r="U493">
            <v>197436525</v>
          </cell>
        </row>
        <row r="494">
          <cell r="F494" t="str">
            <v>4.13.01</v>
          </cell>
          <cell r="H494" t="str">
            <v>PEMELIHARAAN JALAN SEI. RUMBIO - SPORT CENTER (URG. PILIHAN)</v>
          </cell>
          <cell r="I494" t="str">
            <v>04.13.01.03.06</v>
          </cell>
          <cell r="O494" t="str">
            <v>SEI. RUMBIO - SPORT CENTER</v>
          </cell>
          <cell r="P494">
            <v>2014</v>
          </cell>
          <cell r="U494">
            <v>197544440</v>
          </cell>
        </row>
        <row r="495">
          <cell r="F495" t="str">
            <v>4.13.01</v>
          </cell>
          <cell r="H495" t="str">
            <v>PENINGKATAN JALAN LINGKAR UNIKS (URG. PILIHAN)</v>
          </cell>
          <cell r="I495" t="str">
            <v>04.13.01.03.06</v>
          </cell>
          <cell r="O495" t="str">
            <v>LINGKAR UNIKS</v>
          </cell>
          <cell r="P495">
            <v>2014</v>
          </cell>
          <cell r="U495">
            <v>192182044</v>
          </cell>
        </row>
        <row r="496">
          <cell r="F496" t="str">
            <v>4.13.01</v>
          </cell>
          <cell r="H496" t="str">
            <v>PEMELIHARAAN JALAN SMP 2 TELUK KUANTAN - BERINGIN</v>
          </cell>
          <cell r="I496" t="str">
            <v>04.13.01.03.06</v>
          </cell>
          <cell r="O496" t="str">
            <v>SMP 2 TELUK KUANTAN - BERINGIN</v>
          </cell>
          <cell r="P496">
            <v>2014</v>
          </cell>
          <cell r="U496">
            <v>187069610</v>
          </cell>
        </row>
        <row r="497">
          <cell r="F497" t="str">
            <v>4.13.01</v>
          </cell>
          <cell r="H497" t="str">
            <v>PENINGKATAN JALAN BATU HAMPAR - KAMPUNG DATAR (URG. PILIHAN)</v>
          </cell>
          <cell r="I497" t="str">
            <v>04.13.01.03.06</v>
          </cell>
          <cell r="O497" t="str">
            <v>BATU HAMPAR - KAMPUNG DATAR</v>
          </cell>
          <cell r="P497">
            <v>2014</v>
          </cell>
          <cell r="U497">
            <v>197659444</v>
          </cell>
        </row>
        <row r="498">
          <cell r="F498" t="str">
            <v>4.13.01</v>
          </cell>
          <cell r="H498" t="str">
            <v>PEMBANGUNAN JALAN LINGKAR KANTOR CAMAT SENTAJO RAYA</v>
          </cell>
          <cell r="I498" t="str">
            <v>04.13.01.03.06</v>
          </cell>
          <cell r="O498" t="str">
            <v>LINGKAR KANTOR CAMAT SENTAJO RAYA</v>
          </cell>
          <cell r="P498">
            <v>2014</v>
          </cell>
          <cell r="U498">
            <v>196939048</v>
          </cell>
        </row>
        <row r="499">
          <cell r="F499" t="str">
            <v>4.13.02</v>
          </cell>
          <cell r="H499" t="str">
            <v>PEMBUATAN DRAINASE RUAS JALAN MENUJU SMK 3 KELURAHAN SEI. JERING KECAMATAN KUANTAN TENGAH</v>
          </cell>
          <cell r="I499" t="str">
            <v>04.13.01.03.08</v>
          </cell>
          <cell r="O499" t="str">
            <v>JALAN MENUJU SMK 3 KELURAHAN SEI. JERING</v>
          </cell>
          <cell r="P499">
            <v>2014</v>
          </cell>
          <cell r="U499">
            <v>198230943</v>
          </cell>
        </row>
        <row r="500">
          <cell r="F500" t="str">
            <v>4.13.02</v>
          </cell>
          <cell r="H500" t="str">
            <v>PEMBUATAN DRAINASE RUAS JALAN SEBERANG TALUK - SANGAU</v>
          </cell>
          <cell r="I500" t="str">
            <v>04.13.01.03.08</v>
          </cell>
          <cell r="O500" t="str">
            <v>SEBERANG TALUK - SANGAU</v>
          </cell>
          <cell r="P500">
            <v>2014</v>
          </cell>
          <cell r="U500">
            <v>197782386</v>
          </cell>
        </row>
        <row r="501">
          <cell r="F501" t="str">
            <v>4.13.02</v>
          </cell>
          <cell r="H501" t="str">
            <v>PEMBUATAN DRAINASE RUAS JALAN HASANAH - PULAU BUNGIN</v>
          </cell>
          <cell r="I501" t="str">
            <v>04.13.01.03.08</v>
          </cell>
          <cell r="O501" t="str">
            <v>HASANAH - PULAU BUNGIN</v>
          </cell>
          <cell r="P501">
            <v>2014</v>
          </cell>
          <cell r="U501">
            <v>197436838</v>
          </cell>
        </row>
        <row r="502">
          <cell r="E502" t="str">
            <v>186.3</v>
          </cell>
          <cell r="F502" t="str">
            <v>4.13.01</v>
          </cell>
          <cell r="H502" t="str">
            <v>PENINGKATAN JALAN KUANTAN SAKO - SAKO MARGASARI (ASPAL)</v>
          </cell>
          <cell r="I502" t="str">
            <v>04.13.01.03.06</v>
          </cell>
          <cell r="O502" t="str">
            <v>KUANTAN SAKO - SAKO MARGASARI</v>
          </cell>
          <cell r="P502">
            <v>2014</v>
          </cell>
          <cell r="U502">
            <v>1892921442</v>
          </cell>
        </row>
        <row r="503">
          <cell r="F503" t="str">
            <v>4.13.02</v>
          </cell>
          <cell r="H503" t="str">
            <v>PEMBUATAN 1 UNIT BOX CULVERT RUAS JALAN KOTO SENTAJO - DESA BERINGIN</v>
          </cell>
          <cell r="I503" t="str">
            <v>04.13.01.03.06</v>
          </cell>
          <cell r="O503" t="str">
            <v>KOTO SENTAJO - DESA BERINGIN</v>
          </cell>
          <cell r="P503">
            <v>2014</v>
          </cell>
          <cell r="U503">
            <v>189452159</v>
          </cell>
        </row>
        <row r="504">
          <cell r="E504" t="str">
            <v>10.2</v>
          </cell>
          <cell r="F504" t="str">
            <v>4.13.02</v>
          </cell>
          <cell r="H504" t="str">
            <v>PEMBUATAN 1 UNIT BOX CULVERT RUAS JALAN SEBERANG TALUK - DUTA PALMA</v>
          </cell>
          <cell r="I504" t="str">
            <v>04.13.01.03.06</v>
          </cell>
          <cell r="O504" t="str">
            <v>SEBERANG TALUK - DUTA PALMA</v>
          </cell>
          <cell r="P504">
            <v>2014</v>
          </cell>
          <cell r="U504">
            <v>197613420</v>
          </cell>
        </row>
        <row r="505">
          <cell r="F505" t="str">
            <v>4.13.01</v>
          </cell>
          <cell r="H505" t="str">
            <v>PENINGKATAN RUAS JALAN TANJUNG - MUARO TOMBANG (URG. PILIHAN)</v>
          </cell>
          <cell r="I505" t="str">
            <v>04.13.01.03.06</v>
          </cell>
          <cell r="O505" t="str">
            <v>TANJUNG - MUARO TOMBANG</v>
          </cell>
          <cell r="P505">
            <v>2014</v>
          </cell>
          <cell r="U505">
            <v>197861466</v>
          </cell>
        </row>
        <row r="506">
          <cell r="E506" t="str">
            <v>52.2</v>
          </cell>
          <cell r="F506" t="str">
            <v>4.13.01</v>
          </cell>
          <cell r="H506" t="str">
            <v xml:space="preserve"> JALAN TERMINAL - SENTAJO</v>
          </cell>
          <cell r="I506" t="str">
            <v>04.13.01.03.06</v>
          </cell>
          <cell r="O506" t="str">
            <v>TERMINAL - SENTAJO</v>
          </cell>
          <cell r="P506">
            <v>2014</v>
          </cell>
          <cell r="U506">
            <v>49779000</v>
          </cell>
        </row>
        <row r="507">
          <cell r="E507" t="str">
            <v>65.3</v>
          </cell>
          <cell r="F507" t="str">
            <v>4.13.01</v>
          </cell>
          <cell r="H507" t="str">
            <v>PENINGKATAN STRUKTUR JALAN STM - SAWAH</v>
          </cell>
          <cell r="I507" t="str">
            <v>04.13.01.03.06</v>
          </cell>
          <cell r="O507" t="str">
            <v>STM - SAWAH</v>
          </cell>
          <cell r="P507">
            <v>2015</v>
          </cell>
          <cell r="T507" t="str">
            <v>APBD</v>
          </cell>
          <cell r="U507">
            <v>5771596592</v>
          </cell>
        </row>
        <row r="508">
          <cell r="F508" t="str">
            <v>4.13.01</v>
          </cell>
          <cell r="H508" t="str">
            <v>PENINGKATAN JL. SMP 2 TELUK KUANTAN - JL. KAB. STM - BERIGIN</v>
          </cell>
          <cell r="I508" t="str">
            <v>04.13.01.03.06</v>
          </cell>
          <cell r="O508" t="str">
            <v>SMP 2 TELUK KUANTAN - JL. KAB. STM - BERIGIN</v>
          </cell>
          <cell r="P508">
            <v>2015</v>
          </cell>
          <cell r="T508" t="str">
            <v>APBD</v>
          </cell>
          <cell r="U508">
            <v>3199037978</v>
          </cell>
        </row>
        <row r="509">
          <cell r="E509" t="str">
            <v>183.3</v>
          </cell>
          <cell r="F509" t="str">
            <v>4.13.01</v>
          </cell>
          <cell r="H509" t="str">
            <v>PENINGKATAN JL.SUKA RAJA - GIRI SAKO</v>
          </cell>
          <cell r="I509" t="str">
            <v>04.13.01.03.06</v>
          </cell>
          <cell r="O509" t="str">
            <v>SUKARAJA-GIRI SAKO</v>
          </cell>
          <cell r="P509">
            <v>2015</v>
          </cell>
          <cell r="T509" t="str">
            <v>APBD</v>
          </cell>
          <cell r="U509">
            <v>2127760813</v>
          </cell>
        </row>
        <row r="510">
          <cell r="F510" t="str">
            <v>4.13.01</v>
          </cell>
          <cell r="H510" t="str">
            <v>JALAN LOKASI PEMAKAMAN PL. ARO</v>
          </cell>
          <cell r="I510" t="str">
            <v>04.13.01.03.06</v>
          </cell>
          <cell r="O510" t="str">
            <v>PEMAKAMAN PL. ARO</v>
          </cell>
          <cell r="P510">
            <v>2015</v>
          </cell>
          <cell r="T510" t="str">
            <v>APBD</v>
          </cell>
          <cell r="U510">
            <v>1931170394</v>
          </cell>
        </row>
        <row r="511">
          <cell r="E511" t="str">
            <v>4.7</v>
          </cell>
          <cell r="F511" t="str">
            <v>4.13.01</v>
          </cell>
          <cell r="H511" t="str">
            <v>PENINGKATAN JL. SENTAJO - MUARA LANGSAT</v>
          </cell>
          <cell r="I511" t="str">
            <v>04.13.01.03.06</v>
          </cell>
          <cell r="O511" t="str">
            <v>SENTAJO - MUARA LANGSAT</v>
          </cell>
          <cell r="P511">
            <v>2015</v>
          </cell>
          <cell r="T511" t="str">
            <v>APBD</v>
          </cell>
          <cell r="U511">
            <v>4142581848.1999998</v>
          </cell>
        </row>
        <row r="512">
          <cell r="E512" t="str">
            <v>259.2</v>
          </cell>
          <cell r="F512" t="str">
            <v>4.13.01</v>
          </cell>
          <cell r="H512" t="str">
            <v>PENINGKATAN JL. SENTAJO - TERATAK AIR HITAM</v>
          </cell>
          <cell r="I512" t="str">
            <v>04.13.01.03.06</v>
          </cell>
          <cell r="O512" t="str">
            <v>SENTAJO - TERATAK AIR HITAM</v>
          </cell>
          <cell r="P512">
            <v>2015</v>
          </cell>
          <cell r="T512" t="str">
            <v>APBD</v>
          </cell>
          <cell r="U512">
            <v>2691692465</v>
          </cell>
        </row>
        <row r="513">
          <cell r="E513" t="str">
            <v>164.5</v>
          </cell>
          <cell r="F513" t="str">
            <v>4.13.01</v>
          </cell>
          <cell r="H513" t="str">
            <v>PENINGKATAN JL. PANGEAN - SITUGAL</v>
          </cell>
          <cell r="I513" t="str">
            <v>04.13.01.03.06</v>
          </cell>
          <cell r="O513" t="str">
            <v>PANGEAN - SITUGAL</v>
          </cell>
          <cell r="P513">
            <v>2015</v>
          </cell>
          <cell r="T513" t="str">
            <v>APBD</v>
          </cell>
          <cell r="U513">
            <v>8656542443.2000008</v>
          </cell>
        </row>
        <row r="514">
          <cell r="E514" t="str">
            <v>52.3</v>
          </cell>
          <cell r="F514" t="str">
            <v>4.13.01</v>
          </cell>
          <cell r="H514" t="str">
            <v>PEMBUATAN MEDIA JALAN TERMINAL TELUK KUANTAN - SENTAJO</v>
          </cell>
          <cell r="I514" t="str">
            <v>04.13.01.03.06</v>
          </cell>
          <cell r="O514" t="str">
            <v>TERMINAL - SENTAJO</v>
          </cell>
          <cell r="P514">
            <v>2015</v>
          </cell>
          <cell r="T514" t="str">
            <v>APBD</v>
          </cell>
          <cell r="U514">
            <v>1038080204</v>
          </cell>
        </row>
        <row r="515">
          <cell r="F515" t="str">
            <v>4.13.01</v>
          </cell>
          <cell r="H515" t="str">
            <v>PENINGKATAN JALAN BENAI- PL. KOPUANG</v>
          </cell>
          <cell r="I515" t="str">
            <v>04.13.01.03.06</v>
          </cell>
          <cell r="O515" t="str">
            <v>BENAI-PL. KOPUNG</v>
          </cell>
          <cell r="P515">
            <v>2015</v>
          </cell>
          <cell r="T515" t="str">
            <v>APBD</v>
          </cell>
          <cell r="U515">
            <v>3131158428</v>
          </cell>
        </row>
        <row r="516">
          <cell r="F516" t="str">
            <v>4.13.01</v>
          </cell>
          <cell r="H516" t="str">
            <v>PENINGKATAN JALAN BANJAR LOPAK- PEMBATANG</v>
          </cell>
          <cell r="I516" t="str">
            <v>04.13.01.03.06</v>
          </cell>
          <cell r="O516" t="str">
            <v>BANJAR LOPAK - PEMBATANG</v>
          </cell>
          <cell r="P516">
            <v>2015</v>
          </cell>
          <cell r="T516" t="str">
            <v>APBD</v>
          </cell>
          <cell r="U516">
            <v>2128040770</v>
          </cell>
        </row>
        <row r="517">
          <cell r="F517" t="str">
            <v>4.13.01</v>
          </cell>
          <cell r="H517" t="str">
            <v>PENGASPALAN JALAN LINGK. KANTOR CAMAT BENAI</v>
          </cell>
          <cell r="I517" t="str">
            <v>04.13.01.03.06</v>
          </cell>
          <cell r="O517" t="str">
            <v>LINGK. KANTOR CAMAT BENAI</v>
          </cell>
          <cell r="P517">
            <v>2015</v>
          </cell>
          <cell r="T517" t="str">
            <v>APBD</v>
          </cell>
          <cell r="U517">
            <v>1990157144</v>
          </cell>
        </row>
        <row r="518">
          <cell r="E518" t="str">
            <v>167.2</v>
          </cell>
          <cell r="F518" t="str">
            <v>4.13.01</v>
          </cell>
          <cell r="H518" t="str">
            <v>PENINGKATAN JALAN DESA TANAH BEKALI</v>
          </cell>
          <cell r="I518" t="str">
            <v>04.13.01.03.06</v>
          </cell>
          <cell r="O518" t="str">
            <v>DESA TANAH BEKALI</v>
          </cell>
          <cell r="P518">
            <v>2015</v>
          </cell>
          <cell r="T518" t="str">
            <v>APBD</v>
          </cell>
          <cell r="U518">
            <v>2091776958</v>
          </cell>
        </row>
        <row r="519">
          <cell r="E519" t="str">
            <v>165.7</v>
          </cell>
          <cell r="F519" t="str">
            <v>4.13.01</v>
          </cell>
          <cell r="H519" t="str">
            <v>PENINGKATAN JALAN SAKO - TRANS SKP II</v>
          </cell>
          <cell r="I519" t="str">
            <v>04.13.01.03.06</v>
          </cell>
          <cell r="O519" t="str">
            <v>SAKO TRANS SKP II</v>
          </cell>
          <cell r="P519">
            <v>2015</v>
          </cell>
          <cell r="T519" t="str">
            <v>APBD</v>
          </cell>
          <cell r="U519">
            <v>2126653104.2</v>
          </cell>
        </row>
        <row r="520">
          <cell r="F520" t="str">
            <v>4.13.01</v>
          </cell>
          <cell r="H520" t="str">
            <v>PENINGKATAN JALAN PSR USANG - PL. MADINAH</v>
          </cell>
          <cell r="I520" t="str">
            <v>04.13.01.03.06</v>
          </cell>
          <cell r="O520" t="str">
            <v>PSR USANG - PL. MADINAH</v>
          </cell>
          <cell r="P520">
            <v>2015</v>
          </cell>
          <cell r="T520" t="str">
            <v>APBD</v>
          </cell>
          <cell r="U520">
            <v>3073451038</v>
          </cell>
        </row>
        <row r="521">
          <cell r="E521" t="str">
            <v>257.2</v>
          </cell>
          <cell r="F521" t="str">
            <v>4.13.01</v>
          </cell>
          <cell r="H521" t="str">
            <v>PENINGKATAN JALAN BENAI - PL. LANCANG</v>
          </cell>
          <cell r="I521" t="str">
            <v>04.13.01.03.06</v>
          </cell>
          <cell r="O521" t="str">
            <v>BENAI - PL. LANCANG</v>
          </cell>
          <cell r="P521">
            <v>2015</v>
          </cell>
          <cell r="T521" t="str">
            <v>APBD</v>
          </cell>
          <cell r="U521">
            <v>3166464963</v>
          </cell>
        </row>
        <row r="522">
          <cell r="E522" t="str">
            <v>296.2</v>
          </cell>
          <cell r="F522" t="str">
            <v>4.13.01</v>
          </cell>
          <cell r="H522" t="str">
            <v>PENINGKATAN JALAN INUMAN - PL. BUSUK</v>
          </cell>
          <cell r="I522" t="str">
            <v>04.13.01.03.06</v>
          </cell>
          <cell r="O522" t="str">
            <v>INUMAN - PL. BUSUK</v>
          </cell>
          <cell r="P522">
            <v>2015</v>
          </cell>
          <cell r="T522" t="str">
            <v>APBD</v>
          </cell>
          <cell r="U522">
            <v>2025740168</v>
          </cell>
        </row>
        <row r="523">
          <cell r="F523" t="str">
            <v>4.13.01</v>
          </cell>
          <cell r="H523" t="str">
            <v>PENINGKATAN JALAN SP. SEI KUNING - SP. 4 PT.WANASARI</v>
          </cell>
          <cell r="I523" t="str">
            <v>04.13.01.03.06</v>
          </cell>
          <cell r="O523" t="str">
            <v>SP. SEI KUNING - SP. 4 PT.WANASARI</v>
          </cell>
          <cell r="P523">
            <v>2015</v>
          </cell>
          <cell r="T523" t="str">
            <v>APBD</v>
          </cell>
          <cell r="U523">
            <v>2153193000</v>
          </cell>
        </row>
        <row r="524">
          <cell r="E524" t="str">
            <v>295.2</v>
          </cell>
          <cell r="F524" t="str">
            <v>4.13.01</v>
          </cell>
          <cell r="H524" t="str">
            <v>PENINGKATAN JALAN PL. BAYUR - SEI. PERUPUK</v>
          </cell>
          <cell r="I524" t="str">
            <v>04.13.01.03.06</v>
          </cell>
          <cell r="O524" t="str">
            <v>PULAU BAYUR-SEI. PERUPUK</v>
          </cell>
          <cell r="P524">
            <v>2015</v>
          </cell>
          <cell r="T524" t="str">
            <v>APBD</v>
          </cell>
          <cell r="U524">
            <v>2038722656.2</v>
          </cell>
        </row>
        <row r="525">
          <cell r="E525" t="str">
            <v>93.2</v>
          </cell>
          <cell r="F525" t="str">
            <v>4.13.01</v>
          </cell>
          <cell r="H525" t="str">
            <v>PENINGKATAN JALAN SP. KINALI - BUKIT KAUMAN</v>
          </cell>
          <cell r="I525" t="str">
            <v>04.13.01.03.06</v>
          </cell>
          <cell r="O525" t="str">
            <v>SIMPANG KINALI-BUKIT KAUMAN</v>
          </cell>
          <cell r="P525">
            <v>2015</v>
          </cell>
          <cell r="T525" t="str">
            <v>APBD</v>
          </cell>
          <cell r="U525">
            <v>1656251100</v>
          </cell>
        </row>
        <row r="526">
          <cell r="E526" t="str">
            <v>87.4</v>
          </cell>
          <cell r="F526" t="str">
            <v>4.13.01</v>
          </cell>
          <cell r="H526" t="str">
            <v>PENINGKATAN JALAN IBUL - SUNGAI BESAR</v>
          </cell>
          <cell r="I526" t="str">
            <v>04.13.01.03.06</v>
          </cell>
          <cell r="O526" t="str">
            <v>IBUL - SEI. BESAR</v>
          </cell>
          <cell r="P526">
            <v>2015</v>
          </cell>
          <cell r="T526" t="str">
            <v>APBD</v>
          </cell>
          <cell r="U526">
            <v>3760564386.1999998</v>
          </cell>
        </row>
        <row r="527">
          <cell r="E527" t="str">
            <v>245.3</v>
          </cell>
          <cell r="F527" t="str">
            <v>4.13.01</v>
          </cell>
          <cell r="H527" t="str">
            <v>PENINGKATAN JALAN SP. 4 PT. WANASARI - SUKA MAJU</v>
          </cell>
          <cell r="I527" t="str">
            <v>04.13.01.03.06</v>
          </cell>
          <cell r="O527" t="str">
            <v>SP. 4 PT. WANASARI - SUKAMAJU</v>
          </cell>
          <cell r="P527">
            <v>2015</v>
          </cell>
          <cell r="T527" t="str">
            <v>APBD</v>
          </cell>
          <cell r="U527">
            <v>2128408453</v>
          </cell>
        </row>
        <row r="528">
          <cell r="F528" t="str">
            <v>4.13.01</v>
          </cell>
          <cell r="H528" t="str">
            <v>PENINGKATAN JALAN SUMBER JAYA - KUANTAN SAKO</v>
          </cell>
          <cell r="I528" t="str">
            <v>04.13.01.03.06</v>
          </cell>
          <cell r="O528" t="str">
            <v>SUMBER JAYA - KUANTAN SAKO</v>
          </cell>
          <cell r="P528">
            <v>2015</v>
          </cell>
          <cell r="T528" t="str">
            <v>APBD</v>
          </cell>
          <cell r="U528">
            <v>2132575732</v>
          </cell>
        </row>
        <row r="529">
          <cell r="E529" t="str">
            <v>231.1</v>
          </cell>
          <cell r="F529" t="str">
            <v>4.13.01</v>
          </cell>
          <cell r="H529" t="str">
            <v>PENINGKATAN JALAN PASIR MAS - SAKO MARGA SARI</v>
          </cell>
          <cell r="I529" t="str">
            <v>04.13.01.03.06</v>
          </cell>
          <cell r="O529" t="str">
            <v>PASIR MAS - SAKO MARGA SARI</v>
          </cell>
          <cell r="P529">
            <v>2015</v>
          </cell>
          <cell r="T529" t="str">
            <v>APBD</v>
          </cell>
          <cell r="U529">
            <v>2066023866.2</v>
          </cell>
        </row>
        <row r="530">
          <cell r="F530" t="str">
            <v>4.13.01</v>
          </cell>
          <cell r="H530" t="str">
            <v>PENINGKATAN JALAN LINGKAR PERUMNAS</v>
          </cell>
          <cell r="I530" t="str">
            <v>04.13.01.03.06</v>
          </cell>
          <cell r="O530" t="str">
            <v>LINGKAR PERUMNAS</v>
          </cell>
          <cell r="P530">
            <v>2015</v>
          </cell>
          <cell r="T530" t="str">
            <v>APBD</v>
          </cell>
          <cell r="U530">
            <v>1212664598</v>
          </cell>
        </row>
        <row r="531">
          <cell r="F531" t="str">
            <v>4.13.02</v>
          </cell>
          <cell r="H531" t="str">
            <v>PEMBANGUNAN JEMBATAN BATANG TABALAI</v>
          </cell>
          <cell r="I531" t="str">
            <v>04.13.02.03.08</v>
          </cell>
          <cell r="O531" t="str">
            <v>BATANG TABALAI</v>
          </cell>
          <cell r="P531">
            <v>2015</v>
          </cell>
          <cell r="T531" t="str">
            <v>APBD</v>
          </cell>
          <cell r="U531">
            <v>2361312163</v>
          </cell>
        </row>
        <row r="532">
          <cell r="F532" t="str">
            <v>4.13.02</v>
          </cell>
          <cell r="H532" t="str">
            <v>PEMBANG JEMB SEI.TINGKALAK HILIR RUAS JLN.SIMP.JAKE - SEI.SIRIH</v>
          </cell>
          <cell r="I532" t="str">
            <v>04.13.02.03.08</v>
          </cell>
          <cell r="O532" t="str">
            <v>SEI.TINGKALAK HILIR RUAS JLN.SIMP.JAKE - SEI.SIRIH</v>
          </cell>
          <cell r="P532">
            <v>2015</v>
          </cell>
          <cell r="T532" t="str">
            <v>APBD</v>
          </cell>
          <cell r="U532">
            <v>1855632664.2</v>
          </cell>
        </row>
        <row r="533">
          <cell r="F533" t="str">
            <v>4.13.01</v>
          </cell>
          <cell r="H533" t="str">
            <v>PENINGKATAN JLN. PINANG MERAH - MUARA PETAI</v>
          </cell>
          <cell r="I533" t="str">
            <v>04.13.01.03.06</v>
          </cell>
          <cell r="O533" t="str">
            <v>PINANG MERAH - MUARA PETAI</v>
          </cell>
          <cell r="P533">
            <v>2015</v>
          </cell>
          <cell r="T533" t="str">
            <v>APBD</v>
          </cell>
          <cell r="U533">
            <v>2083405986.2</v>
          </cell>
        </row>
        <row r="534">
          <cell r="E534" t="str">
            <v>279.2</v>
          </cell>
          <cell r="F534" t="str">
            <v>4.13.02</v>
          </cell>
          <cell r="H534" t="str">
            <v>PEMBANGUNAN JEM. TALONTAM RUAS JL. TALONTAM - BANJAR BENAI</v>
          </cell>
          <cell r="I534" t="str">
            <v>04.13.01.03.06</v>
          </cell>
          <cell r="O534" t="str">
            <v>JL. TALONTAM - BANJAR BENAI</v>
          </cell>
          <cell r="P534">
            <v>2015</v>
          </cell>
          <cell r="T534" t="str">
            <v>APBD</v>
          </cell>
          <cell r="U534">
            <v>2349817980</v>
          </cell>
        </row>
        <row r="535">
          <cell r="E535" t="str">
            <v>191.1</v>
          </cell>
          <cell r="F535" t="str">
            <v>4.13.02</v>
          </cell>
          <cell r="H535" t="str">
            <v>PEMBUATAN 1 UNIT BOX CULVERT RUAS JL.LOGAS - TANJUNG MEDANG</v>
          </cell>
          <cell r="I535" t="str">
            <v>04.13.01.03.06</v>
          </cell>
          <cell r="O535" t="str">
            <v>LOGAS - TANJUNG MEDANG</v>
          </cell>
          <cell r="P535">
            <v>2015</v>
          </cell>
          <cell r="T535" t="str">
            <v>APBD</v>
          </cell>
          <cell r="U535">
            <v>247494064</v>
          </cell>
        </row>
        <row r="536">
          <cell r="F536" t="str">
            <v>4.13.02</v>
          </cell>
          <cell r="H536" t="str">
            <v xml:space="preserve">PEMBANGUNAN JEM.SEI.KLESEK HULU RUAS JL.AIR MAS - SEI KIRANJI </v>
          </cell>
          <cell r="I536" t="str">
            <v>04.13.01.03.06</v>
          </cell>
          <cell r="O536" t="str">
            <v xml:space="preserve">SEI.KLESEK HULU RUAS JL.AIR MAS - SEI KIRANJI </v>
          </cell>
          <cell r="P536">
            <v>2015</v>
          </cell>
          <cell r="T536" t="str">
            <v>APBD</v>
          </cell>
          <cell r="U536">
            <v>2801026132</v>
          </cell>
        </row>
        <row r="537">
          <cell r="F537" t="str">
            <v>4.13.02</v>
          </cell>
          <cell r="H537" t="str">
            <v>PEMBANGUNAN JEM. SEI BAWANG RUAS JALAN JAKE - SEI. SIRIH</v>
          </cell>
          <cell r="I537" t="str">
            <v>04.13.01.03.06</v>
          </cell>
          <cell r="O537" t="str">
            <v>SEI BAWANG RUAS JALAN JAKE - SEI. SIRIH</v>
          </cell>
          <cell r="P537">
            <v>2015</v>
          </cell>
          <cell r="T537" t="str">
            <v>APBD</v>
          </cell>
          <cell r="U537">
            <v>2023879506</v>
          </cell>
        </row>
        <row r="538">
          <cell r="F538" t="str">
            <v>4.13.01</v>
          </cell>
          <cell r="H538" t="str">
            <v>PENINGKATAN JLN SEBERANG TALUK- SIBEROBAH - SANGAU</v>
          </cell>
          <cell r="I538" t="str">
            <v>04.13.01.03.06</v>
          </cell>
          <cell r="O538" t="str">
            <v>SEBERANG TALUK- SIBEROBAH - SANGAU</v>
          </cell>
          <cell r="P538">
            <v>2015</v>
          </cell>
          <cell r="T538" t="str">
            <v>APBD</v>
          </cell>
          <cell r="U538">
            <v>5113308736.9644003</v>
          </cell>
        </row>
        <row r="539">
          <cell r="E539" t="str">
            <v>258.3</v>
          </cell>
          <cell r="F539" t="str">
            <v>4.13.01</v>
          </cell>
          <cell r="H539" t="str">
            <v>PENINGKATAN JLN LEPAU GADING - PANGEAN</v>
          </cell>
          <cell r="I539" t="str">
            <v>04.13.01.03.06</v>
          </cell>
          <cell r="O539" t="str">
            <v>JL. LEPAU GADING - PANGEAN</v>
          </cell>
          <cell r="P539">
            <v>2015</v>
          </cell>
          <cell r="T539" t="str">
            <v>APBD</v>
          </cell>
          <cell r="U539">
            <v>4424469137.1017532</v>
          </cell>
        </row>
        <row r="540">
          <cell r="F540" t="str">
            <v>4.13.01</v>
          </cell>
          <cell r="H540" t="str">
            <v>PENINGKATAN JALAN PULAU KOPUNG</v>
          </cell>
          <cell r="I540" t="str">
            <v>04.13.01.03.06</v>
          </cell>
          <cell r="O540" t="str">
            <v>PULAU KOPUNG</v>
          </cell>
          <cell r="P540">
            <v>2015</v>
          </cell>
          <cell r="T540" t="str">
            <v>APBD</v>
          </cell>
          <cell r="U540">
            <v>194299755</v>
          </cell>
        </row>
        <row r="541">
          <cell r="E541" t="str">
            <v>4.8</v>
          </cell>
          <cell r="F541" t="str">
            <v>4.13.02</v>
          </cell>
          <cell r="H541" t="str">
            <v>PEMBUATAN BOX CULVERT RUAS JL. SENTAJO - MUARA LANGSAT</v>
          </cell>
          <cell r="I541" t="str">
            <v>04.13.01.03.06</v>
          </cell>
          <cell r="O541" t="str">
            <v>SENTAJO - MUARA LANGSAT</v>
          </cell>
          <cell r="P541">
            <v>2015</v>
          </cell>
          <cell r="T541" t="str">
            <v>APBD</v>
          </cell>
          <cell r="U541">
            <v>187607827</v>
          </cell>
        </row>
        <row r="542">
          <cell r="F542" t="str">
            <v>4.13.01</v>
          </cell>
          <cell r="H542" t="str">
            <v>PENING. JALAN STRUKTUR JL. MUARA LEMBU  PANGKALAN INDARUNG</v>
          </cell>
          <cell r="I542" t="str">
            <v>04.13.01.03.06</v>
          </cell>
          <cell r="O542" t="str">
            <v>MUARA LEMBU - PANGKALAN INDARUNG</v>
          </cell>
          <cell r="P542">
            <v>2015</v>
          </cell>
          <cell r="T542" t="str">
            <v>APBD</v>
          </cell>
          <cell r="U542">
            <v>1976709313</v>
          </cell>
        </row>
        <row r="543">
          <cell r="F543" t="str">
            <v>4.13.01</v>
          </cell>
          <cell r="H543" t="str">
            <v>PENINGKATAN JALAN KOTO GUNUNG - PL. MUNGKUR</v>
          </cell>
          <cell r="I543" t="str">
            <v>04.13.01.03.06</v>
          </cell>
          <cell r="O543" t="str">
            <v>KOTO GUNUNG - PL. MUNGKUR</v>
          </cell>
          <cell r="P543">
            <v>2015</v>
          </cell>
          <cell r="T543" t="str">
            <v>APBD</v>
          </cell>
          <cell r="U543">
            <v>1945562821</v>
          </cell>
        </row>
        <row r="544">
          <cell r="F544" t="str">
            <v>4.13.01</v>
          </cell>
          <cell r="H544" t="str">
            <v>PEMBANGUNAN JALAN  PADANG MUNSALO - SAWAH</v>
          </cell>
          <cell r="I544" t="str">
            <v>04.13.01.03.06</v>
          </cell>
          <cell r="O544" t="str">
            <v>PADANG MUNSALO - SAWAH</v>
          </cell>
          <cell r="P544">
            <v>2015</v>
          </cell>
          <cell r="T544" t="str">
            <v>APBD</v>
          </cell>
          <cell r="U544">
            <v>194273678</v>
          </cell>
        </row>
        <row r="545">
          <cell r="F545" t="str">
            <v>4.13.01</v>
          </cell>
          <cell r="H545" t="str">
            <v>PENINGKATAN JLN. SEBERANG TALUK-KANDANG TUMIYANG</v>
          </cell>
          <cell r="I545" t="str">
            <v>04.13.01.03.06</v>
          </cell>
          <cell r="O545" t="str">
            <v>SEBERANG TALUK-KANDANG TUMIYANG</v>
          </cell>
          <cell r="P545">
            <v>2015</v>
          </cell>
          <cell r="T545" t="str">
            <v>APBD</v>
          </cell>
          <cell r="U545">
            <v>469897527</v>
          </cell>
        </row>
        <row r="546">
          <cell r="E546" t="str">
            <v>52.4</v>
          </cell>
          <cell r="F546" t="str">
            <v>4.13.01</v>
          </cell>
          <cell r="H546" t="str">
            <v>PEMBANGUNAN JLN. TERMINAL SENTAJO</v>
          </cell>
          <cell r="I546" t="str">
            <v>04.13.01.03.06</v>
          </cell>
          <cell r="O546" t="str">
            <v>TERMINAL - SENTAJO</v>
          </cell>
          <cell r="P546">
            <v>2015</v>
          </cell>
          <cell r="T546" t="str">
            <v>APBD</v>
          </cell>
          <cell r="U546">
            <v>194582579</v>
          </cell>
        </row>
        <row r="547">
          <cell r="F547" t="str">
            <v>4.13.01</v>
          </cell>
          <cell r="H547" t="str">
            <v>PEMBANGUNAN JALAN SEI. TOLANG - BIKIT AMBALAU</v>
          </cell>
          <cell r="I547" t="str">
            <v>04.13.01.03.06</v>
          </cell>
          <cell r="O547" t="str">
            <v>SEI. TOLANG - BIKIT AMBALAU</v>
          </cell>
          <cell r="P547">
            <v>2015</v>
          </cell>
          <cell r="T547" t="str">
            <v>APBD</v>
          </cell>
          <cell r="U547">
            <v>194304755</v>
          </cell>
        </row>
        <row r="548">
          <cell r="F548" t="str">
            <v>4.13.01</v>
          </cell>
          <cell r="H548" t="str">
            <v>PEMBUATAN BAHU JL.BETON RUAS JALAN TOPAN- PERUMNAS</v>
          </cell>
          <cell r="I548" t="str">
            <v>04.13.01.03.06</v>
          </cell>
          <cell r="O548" t="str">
            <v>TOPAN- PERUMNAS</v>
          </cell>
          <cell r="P548">
            <v>2015</v>
          </cell>
          <cell r="T548" t="str">
            <v>APBD</v>
          </cell>
          <cell r="U548">
            <v>194194110</v>
          </cell>
        </row>
        <row r="549">
          <cell r="F549" t="str">
            <v>4.13.02</v>
          </cell>
          <cell r="H549" t="str">
            <v>PEMBUATAN BOX CULVERT + DRAINASE SUKA MAJU</v>
          </cell>
          <cell r="I549" t="str">
            <v>04.13.01.03.08</v>
          </cell>
          <cell r="O549" t="str">
            <v>SUKA MAJU</v>
          </cell>
          <cell r="P549">
            <v>2015</v>
          </cell>
          <cell r="T549" t="str">
            <v>APBD</v>
          </cell>
          <cell r="U549">
            <v>191295534</v>
          </cell>
        </row>
        <row r="550">
          <cell r="E550" t="str">
            <v>80.1</v>
          </cell>
          <cell r="F550" t="str">
            <v>4.13.02</v>
          </cell>
          <cell r="H550" t="str">
            <v>PEMBUATAN BOX CULVERT RUAS JALAN MENUJU TPA</v>
          </cell>
          <cell r="I550" t="str">
            <v>04.13.01.03.06</v>
          </cell>
          <cell r="L550">
            <v>1700</v>
          </cell>
          <cell r="M550">
            <v>10</v>
          </cell>
          <cell r="N550">
            <v>17000</v>
          </cell>
          <cell r="O550" t="str">
            <v>MENUJU TPA</v>
          </cell>
          <cell r="P550">
            <v>2015</v>
          </cell>
          <cell r="T550" t="str">
            <v>APBD</v>
          </cell>
          <cell r="U550">
            <v>195476550</v>
          </cell>
        </row>
        <row r="551">
          <cell r="E551" t="str">
            <v>17.4</v>
          </cell>
          <cell r="F551" t="str">
            <v>4.13.02</v>
          </cell>
          <cell r="H551" t="str">
            <v>PEMBUATAN BOX CULVERT GOR JALUR DUA</v>
          </cell>
          <cell r="I551" t="str">
            <v>04.13.01.03.06</v>
          </cell>
          <cell r="O551" t="str">
            <v>GOR JALUR DUA</v>
          </cell>
          <cell r="P551">
            <v>2015</v>
          </cell>
          <cell r="T551" t="str">
            <v>APBD</v>
          </cell>
          <cell r="U551">
            <v>193212995</v>
          </cell>
        </row>
        <row r="552">
          <cell r="E552" t="str">
            <v>235.3</v>
          </cell>
          <cell r="F552" t="str">
            <v>4.13.02</v>
          </cell>
          <cell r="H552" t="str">
            <v>PEMBUATAN BOX CULVERT RUAS JALAN AIR MAS-SEI. KIRANJI</v>
          </cell>
          <cell r="I552" t="str">
            <v>04.13.01.03.06</v>
          </cell>
          <cell r="O552" t="str">
            <v>AIR MAS-SEI. KIRANJI</v>
          </cell>
          <cell r="P552">
            <v>2015</v>
          </cell>
          <cell r="T552" t="str">
            <v>APBD</v>
          </cell>
          <cell r="U552">
            <v>193532549</v>
          </cell>
        </row>
        <row r="553">
          <cell r="F553" t="str">
            <v>4.13.02</v>
          </cell>
          <cell r="H553" t="str">
            <v>PEMBUATAN 1 UNIT BOX CULVERT RUAS JL.PL.KEDUDUNG-DUTA PALMA</v>
          </cell>
          <cell r="I553" t="str">
            <v>04.13.01.03.06</v>
          </cell>
          <cell r="O553" t="str">
            <v>PULAU KEDUNDUNG - DUTA PALMA</v>
          </cell>
          <cell r="P553">
            <v>2015</v>
          </cell>
          <cell r="T553" t="str">
            <v>APBD</v>
          </cell>
          <cell r="U553">
            <v>192293177</v>
          </cell>
        </row>
        <row r="554">
          <cell r="F554" t="str">
            <v>4.13.02</v>
          </cell>
          <cell r="H554" t="str">
            <v>PEMBUATAN 1 UNIT BOX CULVERT 2X2X6 DALAM KOTA BASERAH</v>
          </cell>
          <cell r="I554" t="str">
            <v>04.13.01.03.06</v>
          </cell>
          <cell r="O554" t="str">
            <v>KOTA BASERAH</v>
          </cell>
          <cell r="P554">
            <v>2015</v>
          </cell>
          <cell r="T554" t="str">
            <v>APBD</v>
          </cell>
          <cell r="U554">
            <v>121648894</v>
          </cell>
        </row>
        <row r="555">
          <cell r="F555" t="str">
            <v>4.13.01</v>
          </cell>
          <cell r="H555" t="str">
            <v>PENINGKATAN JALAN TOAR - PETAPAHAN</v>
          </cell>
          <cell r="I555" t="str">
            <v>04.13.01.03.06</v>
          </cell>
          <cell r="O555" t="str">
            <v>TOAR - PETAPAHAN</v>
          </cell>
          <cell r="P555">
            <v>2015</v>
          </cell>
          <cell r="T555" t="str">
            <v>APBD</v>
          </cell>
          <cell r="U555">
            <v>1945177628</v>
          </cell>
        </row>
        <row r="556">
          <cell r="F556" t="str">
            <v>4.13.01</v>
          </cell>
          <cell r="H556" t="str">
            <v>PEMBANGUNAN JALAN KASANG - SEI. KELELAWAR</v>
          </cell>
          <cell r="I556" t="str">
            <v>04.13.01.03.06</v>
          </cell>
          <cell r="O556" t="str">
            <v>KASANG - SEI. KELELAWAR</v>
          </cell>
          <cell r="P556">
            <v>2015</v>
          </cell>
          <cell r="T556" t="str">
            <v>APBD</v>
          </cell>
          <cell r="U556">
            <v>2197200060</v>
          </cell>
        </row>
        <row r="557">
          <cell r="E557" t="str">
            <v>183.4</v>
          </cell>
          <cell r="F557" t="str">
            <v>4.13.01</v>
          </cell>
          <cell r="H557" t="str">
            <v>PENINGKATAN JALAN SUKA RAJA - GIRI SAKO</v>
          </cell>
          <cell r="I557" t="str">
            <v>04.13.01.03.06</v>
          </cell>
          <cell r="O557" t="str">
            <v>SUKARAJA-GIRI SAKO</v>
          </cell>
          <cell r="P557">
            <v>2015</v>
          </cell>
          <cell r="T557" t="str">
            <v>APBD</v>
          </cell>
          <cell r="U557">
            <v>2122831297</v>
          </cell>
        </row>
        <row r="558">
          <cell r="E558" t="str">
            <v>4.9</v>
          </cell>
          <cell r="F558" t="str">
            <v>4.13.01</v>
          </cell>
          <cell r="H558" t="str">
            <v>PENINGKATAN JALAN SENTAJO - MUARA LANGSAT</v>
          </cell>
          <cell r="I558" t="str">
            <v>04.13.01.03.06</v>
          </cell>
          <cell r="O558" t="str">
            <v>SENTAJO - MUARA LANGSAT</v>
          </cell>
          <cell r="P558">
            <v>2015</v>
          </cell>
          <cell r="T558" t="str">
            <v>APBD</v>
          </cell>
          <cell r="U558">
            <v>8378965790.1999998</v>
          </cell>
        </row>
        <row r="559">
          <cell r="E559" t="str">
            <v>166.2</v>
          </cell>
          <cell r="F559" t="str">
            <v>4.13.01</v>
          </cell>
          <cell r="H559" t="str">
            <v xml:space="preserve">PENINGKATAN STRUKTUR JL. PAUH ANGIT-PASAR USANG PANGEAN </v>
          </cell>
          <cell r="I559" t="str">
            <v>04.13.01.03.06</v>
          </cell>
          <cell r="O559" t="str">
            <v xml:space="preserve">PAUH ANGIT-PASAR USANG PANGEAN </v>
          </cell>
          <cell r="P559">
            <v>2015</v>
          </cell>
          <cell r="T559" t="str">
            <v>APBD</v>
          </cell>
          <cell r="U559">
            <v>2059213886</v>
          </cell>
        </row>
        <row r="560">
          <cell r="F560" t="str">
            <v>4.13.02</v>
          </cell>
          <cell r="H560" t="str">
            <v>PEMBUATAN BOX CULVERT+DRAINASE RUAS JL.SIMP.PL.ARO</v>
          </cell>
          <cell r="I560" t="str">
            <v>04.13.01.03.08</v>
          </cell>
          <cell r="O560" t="str">
            <v>SIMP.PL.ARO</v>
          </cell>
          <cell r="P560">
            <v>2015</v>
          </cell>
          <cell r="T560" t="str">
            <v>APBD</v>
          </cell>
          <cell r="U560">
            <v>191142383</v>
          </cell>
        </row>
        <row r="561">
          <cell r="F561" t="str">
            <v>4.13.02</v>
          </cell>
          <cell r="H561" t="str">
            <v>PEMBUATAN BOX CULVERT RUAS JALAN TAWAKAL</v>
          </cell>
          <cell r="I561" t="str">
            <v>04.13.01.03.06</v>
          </cell>
          <cell r="O561" t="str">
            <v>RUAS JALAN TAWAKAL</v>
          </cell>
          <cell r="P561">
            <v>2015</v>
          </cell>
          <cell r="T561" t="str">
            <v>APBD</v>
          </cell>
          <cell r="U561">
            <v>190265603</v>
          </cell>
        </row>
        <row r="562">
          <cell r="F562" t="str">
            <v>4.13.01</v>
          </cell>
          <cell r="H562" t="str">
            <v>PEMBANGUNAN JALAN DESA SEBERANG SUNGAI</v>
          </cell>
          <cell r="I562" t="str">
            <v>04.13.01.03.06</v>
          </cell>
          <cell r="O562" t="str">
            <v>DESA SEBERANG SUNGAI</v>
          </cell>
          <cell r="P562">
            <v>2015</v>
          </cell>
          <cell r="T562" t="str">
            <v>APBD</v>
          </cell>
          <cell r="U562">
            <v>741801931</v>
          </cell>
        </row>
        <row r="563">
          <cell r="F563" t="str">
            <v>4.13.01</v>
          </cell>
          <cell r="H563" t="str">
            <v>PENINGKATAN JALAN DESA BERINGIN</v>
          </cell>
          <cell r="I563" t="str">
            <v>04.13.01.03.06</v>
          </cell>
          <cell r="O563" t="str">
            <v>DESA BERINGIN</v>
          </cell>
          <cell r="P563">
            <v>2015</v>
          </cell>
          <cell r="T563" t="str">
            <v>APBD</v>
          </cell>
          <cell r="U563">
            <v>194535396</v>
          </cell>
        </row>
        <row r="564">
          <cell r="F564" t="str">
            <v>4.13.01</v>
          </cell>
          <cell r="H564" t="str">
            <v>PENINGKATAN JALAN DESA BUKIT TEMENUNG</v>
          </cell>
          <cell r="I564" t="str">
            <v>04.13.01.03.06</v>
          </cell>
          <cell r="O564" t="str">
            <v>BUKIT TERMENUNG KOPAH</v>
          </cell>
          <cell r="P564">
            <v>2015</v>
          </cell>
          <cell r="T564" t="str">
            <v>APBD</v>
          </cell>
          <cell r="U564">
            <v>194109943</v>
          </cell>
        </row>
        <row r="565">
          <cell r="F565" t="str">
            <v>4.13.01</v>
          </cell>
          <cell r="H565" t="str">
            <v>PENINGKATAN JALAN DURIAN SEBATANG DSA TITIAN MODANG</v>
          </cell>
          <cell r="I565" t="str">
            <v>04.13.01.03.06</v>
          </cell>
          <cell r="O565" t="str">
            <v>TITIAN MODANG</v>
          </cell>
          <cell r="P565">
            <v>2015</v>
          </cell>
          <cell r="T565" t="str">
            <v>APBD</v>
          </cell>
          <cell r="U565">
            <v>194305774</v>
          </cell>
        </row>
        <row r="566">
          <cell r="F566" t="str">
            <v>4.13.01</v>
          </cell>
          <cell r="H566" t="str">
            <v>PENINGKATAN JALAN DESA SUNGAI PAKU</v>
          </cell>
          <cell r="I566" t="str">
            <v>04.13.01.03.06</v>
          </cell>
          <cell r="O566" t="str">
            <v>DESA SUNGAI PAKU</v>
          </cell>
          <cell r="P566">
            <v>2015</v>
          </cell>
          <cell r="T566" t="str">
            <v>APBD</v>
          </cell>
          <cell r="U566">
            <v>192442791</v>
          </cell>
        </row>
        <row r="567">
          <cell r="F567" t="str">
            <v>4.13.02</v>
          </cell>
          <cell r="H567" t="str">
            <v>PEMBUATAN BOX CULVERT DESA TEBARAU PANJANG-DUTA PALMA</v>
          </cell>
          <cell r="I567" t="str">
            <v>04.13.01.03.06</v>
          </cell>
          <cell r="O567" t="str">
            <v>TEBARAU PANJANG-DUTA PALMA</v>
          </cell>
          <cell r="P567">
            <v>2015</v>
          </cell>
          <cell r="T567" t="str">
            <v>APBD</v>
          </cell>
          <cell r="U567">
            <v>195564131</v>
          </cell>
        </row>
        <row r="568">
          <cell r="E568" t="str">
            <v>1.4</v>
          </cell>
          <cell r="F568" t="str">
            <v>4.13.02</v>
          </cell>
          <cell r="H568" t="str">
            <v>PEMBUATAN BOX CULVERT BUKIT TEMENUNG SEI. TITIAN MODANG</v>
          </cell>
          <cell r="I568" t="str">
            <v>04.13.01.03.06</v>
          </cell>
          <cell r="O568" t="str">
            <v>BUKIT TERMENUNG KOPAH</v>
          </cell>
          <cell r="P568">
            <v>2015</v>
          </cell>
          <cell r="T568" t="str">
            <v>APBD</v>
          </cell>
          <cell r="U568">
            <v>194585175</v>
          </cell>
        </row>
        <row r="569">
          <cell r="E569" t="str">
            <v>186.4</v>
          </cell>
          <cell r="F569" t="str">
            <v>4.13.02</v>
          </cell>
          <cell r="H569" t="str">
            <v>PEMBUATAN BOX CULVERT RUAS JL.SAKOMARGASARI-KUANTAN SAKO</v>
          </cell>
          <cell r="I569" t="str">
            <v>04.13.01.03.06</v>
          </cell>
          <cell r="O569" t="str">
            <v>SAKO MARAGASARI-KUANTAN SAKO</v>
          </cell>
          <cell r="P569">
            <v>2015</v>
          </cell>
          <cell r="T569" t="str">
            <v>APBD</v>
          </cell>
          <cell r="U569">
            <v>194014396</v>
          </cell>
        </row>
        <row r="570">
          <cell r="F570" t="str">
            <v>4.13.01</v>
          </cell>
          <cell r="H570" t="str">
            <v>PENINGKATAN JL. SIMP. TIGA-SINAMBEK-GERBANG KOTA JAKE</v>
          </cell>
          <cell r="I570" t="str">
            <v>04.13.01.03.06</v>
          </cell>
          <cell r="O570" t="str">
            <v>SP.TIGA-SINAMBEK-GERBANG KOTA JAKE</v>
          </cell>
          <cell r="P570">
            <v>2015</v>
          </cell>
          <cell r="T570" t="str">
            <v>APBD</v>
          </cell>
          <cell r="U570">
            <v>28270054450.200001</v>
          </cell>
        </row>
        <row r="571">
          <cell r="E571" t="str">
            <v>181.3</v>
          </cell>
          <cell r="F571" t="str">
            <v>4.13.01</v>
          </cell>
          <cell r="H571" t="str">
            <v>PENINGKATAN JL. SIMP. RAMBAHAN-RAMBAHAN</v>
          </cell>
          <cell r="I571" t="str">
            <v>04.13.01.03.06</v>
          </cell>
          <cell r="O571" t="str">
            <v>SIMP. RAMBAHAN-SEI RAMBAIHAN</v>
          </cell>
          <cell r="P571">
            <v>2015</v>
          </cell>
          <cell r="T571" t="str">
            <v>APBD</v>
          </cell>
          <cell r="U571">
            <v>1777518495</v>
          </cell>
        </row>
        <row r="572">
          <cell r="F572" t="str">
            <v>4.13.02</v>
          </cell>
          <cell r="H572" t="str">
            <v>PEMBANGUNAN JEMBATAN SEI. AIR DALUS JL.JAKE-KOTO KOMBU</v>
          </cell>
          <cell r="I572" t="str">
            <v>04.13.01.03.06</v>
          </cell>
          <cell r="O572" t="str">
            <v>SEI. AIR DALUS JL.JAKE-KOTO KOMBU</v>
          </cell>
          <cell r="P572">
            <v>2015</v>
          </cell>
          <cell r="T572" t="str">
            <v>APBD</v>
          </cell>
          <cell r="U572">
            <v>2539770681</v>
          </cell>
        </row>
        <row r="573">
          <cell r="F573" t="str">
            <v>4.13.01</v>
          </cell>
          <cell r="H573" t="str">
            <v>PEMBANGUNAN JALAN LINGKAR KARAK - PULAU ARO</v>
          </cell>
          <cell r="I573" t="str">
            <v>04.13.01.03.06</v>
          </cell>
          <cell r="O573" t="str">
            <v>LINGKAR KARAK - PULAU ARO</v>
          </cell>
          <cell r="P573">
            <v>2015</v>
          </cell>
          <cell r="T573" t="str">
            <v>APBD</v>
          </cell>
          <cell r="U573">
            <v>191714919</v>
          </cell>
        </row>
        <row r="574">
          <cell r="F574" t="str">
            <v>4.13.01</v>
          </cell>
          <cell r="H574" t="str">
            <v>PEMBANGUNAN JALAN DESA SUNGAI PAKU</v>
          </cell>
          <cell r="I574" t="str">
            <v>04.13.01.03.06</v>
          </cell>
          <cell r="O574" t="str">
            <v>DESA SUNGAI PAKU</v>
          </cell>
          <cell r="P574">
            <v>2015</v>
          </cell>
          <cell r="T574" t="str">
            <v>APBD</v>
          </cell>
          <cell r="U574">
            <v>133925703</v>
          </cell>
        </row>
        <row r="575">
          <cell r="E575" t="str">
            <v>13.2</v>
          </cell>
          <cell r="F575" t="str">
            <v>4.13.02</v>
          </cell>
          <cell r="H575" t="str">
            <v>PEMBUATAN 1 UNIT BOX CULVERT DESA BERINGIN</v>
          </cell>
          <cell r="I575" t="str">
            <v>04.13.01.03.06</v>
          </cell>
          <cell r="O575" t="str">
            <v>DESA BERINGIN</v>
          </cell>
          <cell r="P575">
            <v>2015</v>
          </cell>
          <cell r="T575" t="str">
            <v>APBD</v>
          </cell>
          <cell r="U575">
            <v>192010205</v>
          </cell>
        </row>
        <row r="576">
          <cell r="F576" t="str">
            <v>4.13.01</v>
          </cell>
          <cell r="H576" t="str">
            <v>PEMBANGUNAN JALAN PERUMNAS - BERINGIN</v>
          </cell>
          <cell r="I576" t="str">
            <v>04.13.01.03.06</v>
          </cell>
          <cell r="O576" t="str">
            <v>PERUMNAS - BERINGIN</v>
          </cell>
          <cell r="P576">
            <v>2015</v>
          </cell>
          <cell r="T576" t="str">
            <v>APBD</v>
          </cell>
          <cell r="U576">
            <v>190930494</v>
          </cell>
        </row>
        <row r="577">
          <cell r="F577" t="str">
            <v>4.13.02</v>
          </cell>
          <cell r="H577" t="str">
            <v>PEMBANG.TURAP JEMBATAN SEI.KUKOK BESAR JLN KOTO RAJO-PL-JAMBU</v>
          </cell>
          <cell r="I577" t="str">
            <v>04.13.02.03.08</v>
          </cell>
          <cell r="O577" t="str">
            <v xml:space="preserve">SEI.KUKOK BESAR </v>
          </cell>
          <cell r="P577">
            <v>2015</v>
          </cell>
          <cell r="T577" t="str">
            <v>APBD</v>
          </cell>
          <cell r="U577">
            <v>674055175</v>
          </cell>
        </row>
        <row r="578">
          <cell r="F578" t="str">
            <v>4.13.02</v>
          </cell>
          <cell r="H578" t="str">
            <v>PEMASANGAN BRONJONG RUAS JL.KAMPUNG BARUTOAR-GUNUNG</v>
          </cell>
          <cell r="I578" t="str">
            <v>04.13.01.03.08</v>
          </cell>
          <cell r="O578" t="str">
            <v>KAMPUNG BARU TOAR - GUNUNG</v>
          </cell>
          <cell r="P578">
            <v>2015</v>
          </cell>
          <cell r="T578" t="str">
            <v>APBD</v>
          </cell>
          <cell r="U578">
            <v>194413644</v>
          </cell>
        </row>
        <row r="579">
          <cell r="F579" t="str">
            <v>4.13.02</v>
          </cell>
          <cell r="H579" t="str">
            <v>PEMASANGAN BRONJONG RUAS JALAN PERKANTORAN PEMDA</v>
          </cell>
          <cell r="I579" t="str">
            <v>04.13.01.03.08</v>
          </cell>
          <cell r="O579" t="str">
            <v>JALAN PERKANTORAN PEMDA</v>
          </cell>
          <cell r="P579">
            <v>2015</v>
          </cell>
          <cell r="T579" t="str">
            <v>APBD</v>
          </cell>
          <cell r="U579">
            <v>194508025</v>
          </cell>
        </row>
        <row r="580">
          <cell r="F580" t="str">
            <v>4.13.02</v>
          </cell>
          <cell r="H580" t="str">
            <v>PEMASANGAN BRONJONG RUAS JALAN PANGEAN - PL. KUMPAI</v>
          </cell>
          <cell r="I580" t="str">
            <v>04.13.01.03.08</v>
          </cell>
          <cell r="O580" t="str">
            <v>PANGEAN - PULAU KUMPAI</v>
          </cell>
          <cell r="P580">
            <v>2015</v>
          </cell>
          <cell r="T580" t="str">
            <v>APBD</v>
          </cell>
          <cell r="U580">
            <v>194125619</v>
          </cell>
        </row>
        <row r="581">
          <cell r="F581" t="str">
            <v>4.13.02</v>
          </cell>
          <cell r="H581" t="str">
            <v>PEMBUATAN TALUD JEMB.TINGKALAK JL.SIMP.HANDOYO-SUMBER DATAR</v>
          </cell>
          <cell r="I581" t="str">
            <v>04.13.01.03.06</v>
          </cell>
          <cell r="O581" t="str">
            <v>TINGKALAK JL.SIMP.HANDOYO-SUMBER DATAR</v>
          </cell>
          <cell r="P581">
            <v>2015</v>
          </cell>
          <cell r="T581" t="str">
            <v>APBD</v>
          </cell>
          <cell r="U581">
            <v>194469172</v>
          </cell>
        </row>
        <row r="582">
          <cell r="E582" t="str">
            <v>91.2</v>
          </cell>
          <cell r="F582" t="str">
            <v>4.13.01</v>
          </cell>
          <cell r="H582" t="str">
            <v>PENINGKATAN JALAN LUBUK JAMBI - SAIK - PEBAUN (ASPAL)</v>
          </cell>
          <cell r="I582" t="str">
            <v>04.13.01.03.06</v>
          </cell>
          <cell r="O582" t="str">
            <v>LUBUK JAMBI - SAIK - PEBAUN</v>
          </cell>
          <cell r="P582">
            <v>2016</v>
          </cell>
          <cell r="T582" t="str">
            <v>APBD</v>
          </cell>
          <cell r="U582">
            <v>8141572842.6999998</v>
          </cell>
        </row>
        <row r="583">
          <cell r="F583" t="str">
            <v>4.13.01</v>
          </cell>
          <cell r="H583" t="str">
            <v>- PENINGKATAN JALAN JAKE - LUBUK AMBACANG - LUBUK JAMBI 3 KM (ASPAL)</v>
          </cell>
          <cell r="I583" t="str">
            <v>04.13.01.03.06</v>
          </cell>
          <cell r="O583" t="str">
            <v>JAKE - LUBUK AMBACANG - LUBUK JAMBI</v>
          </cell>
          <cell r="P583">
            <v>2016</v>
          </cell>
          <cell r="T583" t="str">
            <v>APBD</v>
          </cell>
          <cell r="U583">
            <v>8147247049.011054</v>
          </cell>
        </row>
        <row r="584">
          <cell r="F584" t="str">
            <v>4.13.01</v>
          </cell>
          <cell r="H584" t="str">
            <v>PENINGKATAN JALAN TANJUNG - MUARO TOMBANG ( ASPAL )</v>
          </cell>
          <cell r="I584" t="str">
            <v>04.13.01.03.06</v>
          </cell>
          <cell r="O584" t="str">
            <v>TANJUNG - MUARO TOMBANG</v>
          </cell>
          <cell r="P584">
            <v>2016</v>
          </cell>
          <cell r="T584" t="str">
            <v>APBD</v>
          </cell>
          <cell r="U584">
            <v>2960652854.1300001</v>
          </cell>
        </row>
        <row r="585">
          <cell r="E585" t="str">
            <v>124.3</v>
          </cell>
          <cell r="F585" t="str">
            <v>4.13.01</v>
          </cell>
          <cell r="H585" t="str">
            <v xml:space="preserve">PENINGKATAN JALAN MUDIK ULO - INUMAN - SUMPU </v>
          </cell>
          <cell r="I585" t="str">
            <v>04.13.01.03.06</v>
          </cell>
          <cell r="O585" t="str">
            <v xml:space="preserve">MUDIK ULO - INUMAN - SUMPU </v>
          </cell>
          <cell r="P585">
            <v>2016</v>
          </cell>
          <cell r="T585" t="str">
            <v>APBD</v>
          </cell>
          <cell r="U585">
            <v>1997824226.8399999</v>
          </cell>
        </row>
        <row r="586">
          <cell r="E586" t="str">
            <v>190.4</v>
          </cell>
          <cell r="F586" t="str">
            <v>4.13.01</v>
          </cell>
          <cell r="H586" t="str">
            <v>PENINGKATAN JALAN SAMBUNG - KEBUN LADO (ASPAL ) ( DAK )</v>
          </cell>
          <cell r="I586" t="str">
            <v>04.13.01.03.06</v>
          </cell>
          <cell r="O586" t="str">
            <v>JALAN SAMBUNG - KEBUN LADO</v>
          </cell>
          <cell r="P586">
            <v>2016</v>
          </cell>
          <cell r="T586" t="str">
            <v>APBD</v>
          </cell>
          <cell r="U586">
            <v>4868290282.0367718</v>
          </cell>
        </row>
        <row r="587">
          <cell r="E587" t="str">
            <v>163.3</v>
          </cell>
          <cell r="F587" t="str">
            <v>4.13.01</v>
          </cell>
          <cell r="H587" t="str">
            <v>PENINGKATAN JALAN PANGEAN - PULAI KUPAI (ASPAL)</v>
          </cell>
          <cell r="I587" t="str">
            <v>04.13.01.03.06</v>
          </cell>
          <cell r="O587" t="str">
            <v>PANGEAN - PULAU KUMPAI</v>
          </cell>
          <cell r="P587">
            <v>2016</v>
          </cell>
          <cell r="T587" t="str">
            <v>APBD</v>
          </cell>
          <cell r="U587">
            <v>1945903540.0999999</v>
          </cell>
        </row>
        <row r="588">
          <cell r="E588" t="str">
            <v>230.2</v>
          </cell>
          <cell r="F588" t="str">
            <v>4.13.01</v>
          </cell>
          <cell r="H588" t="str">
            <v>PENINGKATAN JALAN LOGAS - SUMBER DATAR + PASAR LOGAS (ASPAL)</v>
          </cell>
          <cell r="I588" t="str">
            <v>04.13.01.03.06</v>
          </cell>
          <cell r="O588" t="str">
            <v>LOGAS - SUMBER DATAR + PASAR LOGAS</v>
          </cell>
          <cell r="P588">
            <v>2016</v>
          </cell>
          <cell r="T588" t="str">
            <v>APBD</v>
          </cell>
          <cell r="U588">
            <v>2819328226.6399999</v>
          </cell>
        </row>
        <row r="589">
          <cell r="E589" t="str">
            <v>65.4</v>
          </cell>
          <cell r="F589" t="str">
            <v>4.13.01</v>
          </cell>
          <cell r="H589" t="str">
            <v>PENINGKATAN STRUKTUR JALAN STM - SAWAH (RIQID)</v>
          </cell>
          <cell r="I589" t="str">
            <v>04.13.01.03.06</v>
          </cell>
          <cell r="O589" t="str">
            <v>STM - SAWAH</v>
          </cell>
          <cell r="P589">
            <v>2016</v>
          </cell>
          <cell r="T589" t="str">
            <v>APBD</v>
          </cell>
          <cell r="U589">
            <v>9785377200</v>
          </cell>
        </row>
        <row r="590">
          <cell r="F590" t="str">
            <v>4.13.01</v>
          </cell>
          <cell r="H590" t="str">
            <v>PENINGKATAN STRUKTUR JALAN IMAM MUNANDAR (RIQID)</v>
          </cell>
          <cell r="I590" t="str">
            <v>04.13.01.03.06</v>
          </cell>
          <cell r="O590" t="str">
            <v>JALAN IMAM MUNANDAR</v>
          </cell>
          <cell r="P590">
            <v>2016</v>
          </cell>
          <cell r="T590" t="str">
            <v>APBD</v>
          </cell>
          <cell r="U590">
            <v>2400192423</v>
          </cell>
        </row>
        <row r="591">
          <cell r="E591" t="str">
            <v>4.10</v>
          </cell>
          <cell r="F591" t="str">
            <v>4.13.01</v>
          </cell>
          <cell r="H591" t="str">
            <v>PENINGKATANJALAN SENTAJO - MUARA LANGSAT (ASPAL) (DAK)</v>
          </cell>
          <cell r="I591" t="str">
            <v>04.13.01.03.06</v>
          </cell>
          <cell r="O591" t="str">
            <v>SENTAJO - MUARA LANGSAT</v>
          </cell>
          <cell r="P591">
            <v>2016</v>
          </cell>
          <cell r="T591" t="str">
            <v>APBD</v>
          </cell>
          <cell r="U591">
            <v>8482176848.3360138</v>
          </cell>
        </row>
        <row r="592">
          <cell r="E592" t="str">
            <v>164.6</v>
          </cell>
          <cell r="F592" t="str">
            <v>4.13.01</v>
          </cell>
          <cell r="H592" t="str">
            <v>PENINGKATAN JALAN PANGEAN - SITUGAL (PELEBARAN)</v>
          </cell>
          <cell r="I592" t="str">
            <v>04.13.01.03.06</v>
          </cell>
          <cell r="O592" t="str">
            <v>PANGEAN - SITUGAL</v>
          </cell>
          <cell r="P592">
            <v>2016</v>
          </cell>
          <cell r="T592" t="str">
            <v>APBD</v>
          </cell>
          <cell r="U592">
            <v>5591436679.1599998</v>
          </cell>
        </row>
        <row r="593">
          <cell r="E593" t="str">
            <v>164.7</v>
          </cell>
          <cell r="F593" t="str">
            <v>4.13.01</v>
          </cell>
          <cell r="H593" t="str">
            <v>PENINGKATAN JALAN PANGEAN - SITUGAL (ASPAL)</v>
          </cell>
          <cell r="I593" t="str">
            <v>04.13.01.03.06</v>
          </cell>
          <cell r="O593" t="str">
            <v>PANGEAN - SITUGAL</v>
          </cell>
          <cell r="P593">
            <v>2016</v>
          </cell>
          <cell r="T593" t="str">
            <v>APBD</v>
          </cell>
          <cell r="U593">
            <v>5487724779.8400002</v>
          </cell>
        </row>
        <row r="594">
          <cell r="E594" t="str">
            <v>167.3</v>
          </cell>
          <cell r="F594" t="str">
            <v>4.13.01</v>
          </cell>
          <cell r="H594" t="str">
            <v>PENINGKATAN JALAN DESA TANAH BEKALI (ASPAL)</v>
          </cell>
          <cell r="I594" t="str">
            <v>04.13.01.03.06</v>
          </cell>
          <cell r="O594" t="str">
            <v>DESA TANAH BEKALI</v>
          </cell>
          <cell r="P594">
            <v>2016</v>
          </cell>
          <cell r="T594" t="str">
            <v>APBD</v>
          </cell>
          <cell r="U594">
            <v>1890595464.96</v>
          </cell>
        </row>
        <row r="595">
          <cell r="F595" t="str">
            <v>4.13.01</v>
          </cell>
          <cell r="H595" t="str">
            <v>PENINGKATAN JALAN PEMBATANG - PADANG KUNYIT (ASPAL)</v>
          </cell>
          <cell r="I595" t="str">
            <v>04.13.01.03.06</v>
          </cell>
          <cell r="O595" t="str">
            <v>PEMBATANG - PADANG KUNYIT</v>
          </cell>
          <cell r="P595">
            <v>2016</v>
          </cell>
          <cell r="T595" t="str">
            <v>APBD</v>
          </cell>
          <cell r="U595">
            <v>2933446349.48</v>
          </cell>
        </row>
        <row r="596">
          <cell r="E596" t="str">
            <v>258.4</v>
          </cell>
          <cell r="F596" t="str">
            <v>4.13.01</v>
          </cell>
          <cell r="H596" t="str">
            <v>PENINGKATAN JALAN LEPAU GADING - PANGEAN (ASPAL) (DAK)</v>
          </cell>
          <cell r="I596" t="str">
            <v>04.13.01.03.06</v>
          </cell>
          <cell r="O596" t="str">
            <v>JL. LEPAU GADING - PANGEAN</v>
          </cell>
          <cell r="P596">
            <v>2016</v>
          </cell>
          <cell r="T596" t="str">
            <v>APBD</v>
          </cell>
          <cell r="U596">
            <v>4250968123.3900442</v>
          </cell>
        </row>
        <row r="597">
          <cell r="F597" t="str">
            <v>4.13.01</v>
          </cell>
          <cell r="H597" t="str">
            <v>PENINGKATAN JALAN SEI BESAR - PERHENTIAN SUNGKAI (ASPAL)</v>
          </cell>
          <cell r="I597" t="str">
            <v>04.13.01.03.06</v>
          </cell>
          <cell r="O597" t="str">
            <v>SEI BESAR - PERHENTIAN SUNGKAI</v>
          </cell>
          <cell r="P597">
            <v>2016</v>
          </cell>
          <cell r="T597" t="str">
            <v>APBD</v>
          </cell>
          <cell r="U597">
            <v>2398001772.73</v>
          </cell>
        </row>
        <row r="598">
          <cell r="E598" t="str">
            <v>92.2</v>
          </cell>
          <cell r="F598" t="str">
            <v>4.13.01</v>
          </cell>
          <cell r="H598" t="str">
            <v>PENINGKATAN JALAN SIMPANG 4 PANGKALAN - MUARA PETAI - SITIANG (ASPAL) (DAK)</v>
          </cell>
          <cell r="I598" t="str">
            <v>04.13.01.03.06</v>
          </cell>
          <cell r="O598" t="str">
            <v>SIMPANG 4 PANGKALAN - MUARA PETAI - SITIANG</v>
          </cell>
          <cell r="P598">
            <v>2016</v>
          </cell>
          <cell r="T598" t="str">
            <v>APBD</v>
          </cell>
          <cell r="U598">
            <v>4682270294.1660614</v>
          </cell>
        </row>
        <row r="599">
          <cell r="E599" t="str">
            <v>302.4</v>
          </cell>
          <cell r="F599" t="str">
            <v>4.13.01</v>
          </cell>
          <cell r="H599" t="str">
            <v>PENINGKATAN JALAN KOTO INUMAN - PULAU BUSUK (ASPAL)</v>
          </cell>
          <cell r="I599" t="str">
            <v>04.13.01.03.06</v>
          </cell>
          <cell r="O599" t="str">
            <v>KOTO INUMAN - PULAU BUSUK</v>
          </cell>
          <cell r="P599">
            <v>2016</v>
          </cell>
          <cell r="T599" t="str">
            <v>APBD</v>
          </cell>
          <cell r="U599">
            <v>3797259567.7199998</v>
          </cell>
        </row>
        <row r="600">
          <cell r="F600" t="str">
            <v>4.13.01</v>
          </cell>
          <cell r="H600" t="str">
            <v>PENINGKATAN JALAN SEBERANG TALUK - SIBEROBAH - SANGAU (PL. KEDUNDUNG) (ASPAL) (DAK)</v>
          </cell>
          <cell r="I600" t="str">
            <v>04.13.01.03.06</v>
          </cell>
          <cell r="O600" t="str">
            <v>SEBERANG TALUK - SIBEROBAH - SANGAU</v>
          </cell>
          <cell r="P600">
            <v>2016</v>
          </cell>
          <cell r="T600" t="str">
            <v>APBD</v>
          </cell>
          <cell r="U600">
            <v>5854757832.3698645</v>
          </cell>
        </row>
        <row r="601">
          <cell r="F601" t="str">
            <v>4.13.02</v>
          </cell>
          <cell r="H601" t="str">
            <v>PEMBANGUNAN JEMBATAN SEI. KUKOK KECIL (DAK)</v>
          </cell>
          <cell r="I601" t="str">
            <v>04.13.02.03.08</v>
          </cell>
          <cell r="O601" t="str">
            <v>SEI. KUKOK KECIL</v>
          </cell>
          <cell r="P601">
            <v>2016</v>
          </cell>
          <cell r="T601" t="str">
            <v>APBD</v>
          </cell>
          <cell r="U601">
            <v>2201551942.5196371</v>
          </cell>
        </row>
        <row r="602">
          <cell r="E602" t="str">
            <v>178.2</v>
          </cell>
          <cell r="F602" t="str">
            <v>4.13.01</v>
          </cell>
          <cell r="H602" t="str">
            <v>PENINGKATAN JALAN DESA PAUH ANGIT - RAWANG BINJAI (ASPAL)</v>
          </cell>
          <cell r="I602" t="str">
            <v>04.13.01.03.06</v>
          </cell>
          <cell r="O602" t="str">
            <v>PAUH ANGIT - RAWANG BINJAI</v>
          </cell>
          <cell r="P602">
            <v>2016</v>
          </cell>
          <cell r="T602" t="str">
            <v>APBD</v>
          </cell>
          <cell r="U602">
            <v>1766998059.23</v>
          </cell>
        </row>
        <row r="603">
          <cell r="E603" t="str">
            <v>295.3</v>
          </cell>
          <cell r="F603" t="str">
            <v>4.13.01</v>
          </cell>
          <cell r="H603" t="str">
            <v>PENINGKATAN JALAN PULAU BAYUR - SEI. PERUPUK (JALAN KAYU BATU) (ASPAL)</v>
          </cell>
          <cell r="I603" t="str">
            <v>04.13.01.03.06</v>
          </cell>
          <cell r="O603" t="str">
            <v>PULAU BAYUR-SEI. PERUPUK</v>
          </cell>
          <cell r="P603">
            <v>2016</v>
          </cell>
          <cell r="T603" t="str">
            <v>APBD</v>
          </cell>
          <cell r="U603">
            <v>1944916077.3699999</v>
          </cell>
        </row>
        <row r="604">
          <cell r="F604" t="str">
            <v>4.13.01</v>
          </cell>
          <cell r="H604" t="str">
            <v>PENINGKATAN JALAN SEI. SORIAK - RAWANG OGUNG (ASPAL)</v>
          </cell>
          <cell r="I604" t="str">
            <v>04.13.01.03.06</v>
          </cell>
          <cell r="O604" t="str">
            <v>SEI. SORIAK - RAWANG OGUNG</v>
          </cell>
          <cell r="P604">
            <v>2016</v>
          </cell>
          <cell r="T604" t="str">
            <v>APBD</v>
          </cell>
          <cell r="U604">
            <v>1944689998.1099999</v>
          </cell>
        </row>
        <row r="605">
          <cell r="E605" t="str">
            <v>245.4</v>
          </cell>
          <cell r="F605" t="str">
            <v>4.13.01</v>
          </cell>
          <cell r="H605" t="str">
            <v>PENINGKATAN JALAN SIMPANG EMPAT PT. WANASARI - SUKA MAJU (ASPAL)</v>
          </cell>
          <cell r="I605" t="str">
            <v>04.13.01.03.06</v>
          </cell>
          <cell r="O605" t="str">
            <v>SP. 4 PT. WANASARI - SUKAMAJU</v>
          </cell>
          <cell r="P605">
            <v>2016</v>
          </cell>
          <cell r="T605" t="str">
            <v>APBD</v>
          </cell>
          <cell r="U605">
            <v>2522478651.5700002</v>
          </cell>
        </row>
        <row r="606">
          <cell r="E606" t="str">
            <v>28.4</v>
          </cell>
          <cell r="F606" t="str">
            <v>4.13.01</v>
          </cell>
          <cell r="H606" t="str">
            <v>PENINGKATAN JALAN PL. KOMANG - KOTO SENTAJO (MENUJU ARENA PACU JALUR) (ASPAL)</v>
          </cell>
          <cell r="I606" t="str">
            <v>04.13.01.03.06</v>
          </cell>
          <cell r="O606" t="str">
            <v>PULAU KOMANG - KOTO SENTAJO</v>
          </cell>
          <cell r="P606">
            <v>2016</v>
          </cell>
          <cell r="T606" t="str">
            <v>APBD</v>
          </cell>
          <cell r="U606">
            <v>998055696.14999998</v>
          </cell>
        </row>
        <row r="607">
          <cell r="F607" t="str">
            <v>4.13.02</v>
          </cell>
          <cell r="H607" t="str">
            <v>PEMBUATAN BOX CULVERT JAKE - SAKO MARGASARI</v>
          </cell>
          <cell r="I607" t="str">
            <v>04.13.01.03.06</v>
          </cell>
          <cell r="O607" t="str">
            <v>JAKE - SAKO MARGASARI</v>
          </cell>
          <cell r="P607">
            <v>2016</v>
          </cell>
          <cell r="T607" t="str">
            <v>APBD</v>
          </cell>
          <cell r="U607">
            <v>198356308</v>
          </cell>
        </row>
        <row r="608">
          <cell r="F608" t="str">
            <v>4.13.02</v>
          </cell>
          <cell r="H608" t="str">
            <v>PEMBUATAN BOX CULVERT TERATAK BARU</v>
          </cell>
          <cell r="I608" t="str">
            <v>04.13.01.03.06</v>
          </cell>
          <cell r="O608" t="str">
            <v>TERATAK BARU</v>
          </cell>
          <cell r="P608">
            <v>2016</v>
          </cell>
          <cell r="T608" t="str">
            <v>APBD</v>
          </cell>
          <cell r="U608">
            <v>197669566</v>
          </cell>
        </row>
        <row r="609">
          <cell r="E609" t="str">
            <v>27.2</v>
          </cell>
          <cell r="H609" t="str">
            <v>PENINGKATAN JALAN SEBERANG TALUK - SIBEROBAH (ASPAL)  (DAK)</v>
          </cell>
          <cell r="I609" t="str">
            <v>04.13.01.03.06</v>
          </cell>
          <cell r="O609" t="str">
            <v>SEBERANG TALUK - SIBEROBAH</v>
          </cell>
          <cell r="P609">
            <v>2017</v>
          </cell>
          <cell r="T609" t="str">
            <v>APBD</v>
          </cell>
          <cell r="U609">
            <v>6777598368</v>
          </cell>
        </row>
        <row r="610">
          <cell r="E610" t="str">
            <v>258.5</v>
          </cell>
          <cell r="H610" t="str">
            <v>PENINGKATAN JALAN LEPAU GADING - PANGEAN (ASPAL)  (DAK)</v>
          </cell>
          <cell r="I610" t="str">
            <v>04.13.01.03.06</v>
          </cell>
          <cell r="O610" t="str">
            <v>JL. LEPAU GADING - PANGEAN</v>
          </cell>
          <cell r="P610">
            <v>2017</v>
          </cell>
          <cell r="T610" t="str">
            <v>APBD</v>
          </cell>
          <cell r="U610">
            <v>3776832000</v>
          </cell>
        </row>
        <row r="611">
          <cell r="E611" t="str">
            <v>27.3</v>
          </cell>
          <cell r="H611" t="str">
            <v>PENGAWASAN PENINGKATAN JALAN SEBERANG TALUK - SIBEROBAH  (DAK)</v>
          </cell>
          <cell r="I611" t="str">
            <v>04.13.01.03.06</v>
          </cell>
          <cell r="O611" t="str">
            <v>SEBERANG TALUK - SIBEROBAH</v>
          </cell>
          <cell r="P611">
            <v>2017</v>
          </cell>
          <cell r="T611" t="str">
            <v>APBD</v>
          </cell>
          <cell r="U611">
            <v>246620000</v>
          </cell>
        </row>
        <row r="612">
          <cell r="E612" t="str">
            <v>258.6</v>
          </cell>
          <cell r="H612" t="str">
            <v>PENGAWASAN PENINGKATAN JALAN LEPAU GADING - PANGEAN  (DAK)</v>
          </cell>
          <cell r="I612" t="str">
            <v>04.13.01.03.06</v>
          </cell>
          <cell r="O612" t="str">
            <v>JL. LEPAU GADING - PANGEAN</v>
          </cell>
          <cell r="P612">
            <v>2017</v>
          </cell>
          <cell r="T612" t="str">
            <v>APBD</v>
          </cell>
          <cell r="U612">
            <v>248600000</v>
          </cell>
        </row>
        <row r="613">
          <cell r="H613" t="str">
            <v>PENINGKATAN JALAN PEMBATANG - PADANG TANGGUNG  (JALAN MENUJU JEMBATAN PANGEAN)</v>
          </cell>
          <cell r="I613" t="str">
            <v>04.13.01.03.06</v>
          </cell>
          <cell r="O613" t="str">
            <v>PEMBATANG - PADANG TANGGUNG</v>
          </cell>
          <cell r="P613">
            <v>2017</v>
          </cell>
          <cell r="T613" t="str">
            <v>APBD</v>
          </cell>
          <cell r="U613">
            <v>1877489539</v>
          </cell>
        </row>
        <row r="614">
          <cell r="H614" t="str">
            <v>PENINGKATAN JALAN SEI.JERING - SIMPANG TIGA  (SMAN 1 TELUK KUANTAN)</v>
          </cell>
          <cell r="I614" t="str">
            <v>04.13.01.03.06</v>
          </cell>
          <cell r="O614" t="str">
            <v>SEI.JERING - SIMPANG TIGA</v>
          </cell>
          <cell r="P614">
            <v>2017</v>
          </cell>
          <cell r="T614" t="str">
            <v>APBD</v>
          </cell>
          <cell r="U614">
            <v>2279380200</v>
          </cell>
        </row>
        <row r="615">
          <cell r="H615" t="str">
            <v>PEMBANGUNAN JALAN MENUJU AREAL PUSKESMAS KEC. GUNUNG TOAR</v>
          </cell>
          <cell r="I615" t="str">
            <v>04.13.01.03.06</v>
          </cell>
          <cell r="O615" t="str">
            <v>AREAL PUSKESMAS KEC. GUNUNG TOAR</v>
          </cell>
          <cell r="P615">
            <v>2017</v>
          </cell>
          <cell r="T615" t="str">
            <v>APBD</v>
          </cell>
          <cell r="U615">
            <v>240781700</v>
          </cell>
        </row>
        <row r="616">
          <cell r="E616" t="str">
            <v>296.3</v>
          </cell>
          <cell r="H616" t="str">
            <v>PEMBUATAN BOX CULVERT DESA PULAU BUSUK INUMAN</v>
          </cell>
          <cell r="I616" t="str">
            <v>04.13.01.03.06</v>
          </cell>
          <cell r="O616" t="str">
            <v>DESA PULAU BUSUK INUMAN</v>
          </cell>
          <cell r="P616">
            <v>2017</v>
          </cell>
          <cell r="T616" t="str">
            <v>APBD</v>
          </cell>
          <cell r="U616">
            <v>185659000</v>
          </cell>
        </row>
        <row r="617">
          <cell r="H617" t="str">
            <v>PENINGKATAN JALAN DUSUN TUO DESA SEBERANG TALUK</v>
          </cell>
          <cell r="I617" t="str">
            <v>04.13.01.03.06</v>
          </cell>
          <cell r="O617" t="str">
            <v>DUSUN TUO DESA SEBERANG TALUK</v>
          </cell>
          <cell r="P617">
            <v>2017</v>
          </cell>
          <cell r="T617" t="str">
            <v>APBD</v>
          </cell>
          <cell r="U617">
            <v>191062300</v>
          </cell>
        </row>
        <row r="618">
          <cell r="H618" t="str">
            <v>PENINGKATAN JALAN MANGGIS DUSUN SINAMBEK KEL. SEI.JERING</v>
          </cell>
          <cell r="I618" t="str">
            <v>04.13.01.03.06</v>
          </cell>
          <cell r="O618" t="str">
            <v>MANGGIS DUSUN SINAMBEK KEL. SEI.JERING</v>
          </cell>
          <cell r="P618">
            <v>2017</v>
          </cell>
          <cell r="T618" t="str">
            <v>APBD</v>
          </cell>
          <cell r="U618">
            <v>191876653</v>
          </cell>
        </row>
        <row r="619">
          <cell r="E619" t="str">
            <v>235.4</v>
          </cell>
          <cell r="H619" t="str">
            <v>PEMBUATAN BOX CULVERT DESA SEI. KERANJI</v>
          </cell>
          <cell r="I619" t="str">
            <v>04.13.01.03.06</v>
          </cell>
          <cell r="O619" t="str">
            <v>DESA SEI. KERANJI</v>
          </cell>
          <cell r="P619">
            <v>2017</v>
          </cell>
          <cell r="T619" t="str">
            <v>APBD</v>
          </cell>
          <cell r="U619">
            <v>188980000</v>
          </cell>
        </row>
        <row r="620">
          <cell r="H620" t="str">
            <v>PEMBUATAN BOX CULVERT JALAN SIMPANG EMPAT WANASARI-MUARO BAHAN DESA SEI. BULUH</v>
          </cell>
          <cell r="I620" t="str">
            <v>04.13.01.03.06</v>
          </cell>
          <cell r="O620" t="str">
            <v>SIMPANG EMPAT WANASARI-MUARO BAHAN DESA SEI. BULUH</v>
          </cell>
          <cell r="P620">
            <v>2017</v>
          </cell>
          <cell r="T620" t="str">
            <v>APBD</v>
          </cell>
          <cell r="U620">
            <v>190632000</v>
          </cell>
        </row>
        <row r="621">
          <cell r="H621" t="str">
            <v>PEMBUATAN BOX CULVERT JALAN SIMPANG EMPAT WANASARI-MUARO BAHAN DESA MUARO BAHAN</v>
          </cell>
          <cell r="I621" t="str">
            <v>04.13.01.03.06</v>
          </cell>
          <cell r="O621" t="str">
            <v>SIMPANG EMPAT WANASARI-MUARO BAHAN DESA MUARO BAHAN</v>
          </cell>
          <cell r="P621">
            <v>2017</v>
          </cell>
          <cell r="T621" t="str">
            <v>APBD</v>
          </cell>
          <cell r="U621">
            <v>190458000</v>
          </cell>
        </row>
        <row r="622">
          <cell r="H622" t="str">
            <v>PEMBUATAN BOX CULVERT JALAN SUKARAJA-SAKO MARGASARI</v>
          </cell>
          <cell r="I622" t="str">
            <v>04.13.01.03.06</v>
          </cell>
          <cell r="O622" t="str">
            <v>SUKARAJA-SAKO MARGASARI</v>
          </cell>
          <cell r="P622">
            <v>2017</v>
          </cell>
          <cell r="T622" t="str">
            <v>APBD</v>
          </cell>
          <cell r="U622">
            <v>190288000</v>
          </cell>
        </row>
        <row r="623">
          <cell r="H623" t="str">
            <v>PENINGKATAN  JALAN SUKARAJA-SAKO MARGASARI</v>
          </cell>
          <cell r="I623" t="str">
            <v>04.13.01.03.06</v>
          </cell>
          <cell r="O623" t="str">
            <v>SUKARAJA-SAKO MARGASARI</v>
          </cell>
          <cell r="P623">
            <v>2017</v>
          </cell>
          <cell r="T623" t="str">
            <v>APBD</v>
          </cell>
          <cell r="U623">
            <v>189361000</v>
          </cell>
        </row>
        <row r="624">
          <cell r="E624" t="str">
            <v>1.6</v>
          </cell>
          <cell r="H624" t="str">
            <v>PEMBUATAN BOX CULVERT SUNGAI TITIAN MODANG JALAN BUKIT TEMENUNG KOPAH</v>
          </cell>
          <cell r="I624" t="str">
            <v>04.13.01.03.06</v>
          </cell>
          <cell r="O624" t="str">
            <v>BUKIT TERMENUNG KOPAH</v>
          </cell>
          <cell r="P624">
            <v>2017</v>
          </cell>
          <cell r="T624" t="str">
            <v>APBD</v>
          </cell>
          <cell r="U624">
            <v>191202000</v>
          </cell>
        </row>
        <row r="625">
          <cell r="H625" t="str">
            <v>PEMBUATAN BOX CULVERT DESA SEBERANG TALUK</v>
          </cell>
          <cell r="I625" t="str">
            <v>04.13.01.03.06</v>
          </cell>
          <cell r="O625" t="str">
            <v>DESA SEBERANG TALUK</v>
          </cell>
          <cell r="P625">
            <v>2017</v>
          </cell>
          <cell r="T625" t="str">
            <v>APBD</v>
          </cell>
          <cell r="U625">
            <v>189549000</v>
          </cell>
        </row>
        <row r="626">
          <cell r="H626" t="str">
            <v>PENINGKATAN JALAN PAUH KUCING</v>
          </cell>
          <cell r="I626" t="str">
            <v>04.13.01.03.06</v>
          </cell>
          <cell r="O626" t="str">
            <v>PAUH KUCING</v>
          </cell>
          <cell r="P626">
            <v>2017</v>
          </cell>
          <cell r="T626" t="str">
            <v>APBD</v>
          </cell>
          <cell r="U626">
            <v>190848000</v>
          </cell>
        </row>
        <row r="627">
          <cell r="H627" t="str">
            <v>PENINGKATAN JALAN PASAR BARU PANGEAN-BENDUNGAN</v>
          </cell>
          <cell r="I627" t="str">
            <v>04.13.01.03.06</v>
          </cell>
          <cell r="O627" t="str">
            <v>PASAR BARU PANGEAN-BENDUNGAN</v>
          </cell>
          <cell r="P627">
            <v>2017</v>
          </cell>
          <cell r="T627" t="str">
            <v>APBD</v>
          </cell>
          <cell r="U627">
            <v>190661000</v>
          </cell>
        </row>
        <row r="628">
          <cell r="H628" t="str">
            <v>PENINGKATAN JALAN LOGAS TANAH DARAT -RAPP</v>
          </cell>
          <cell r="I628" t="str">
            <v>04.13.01.03.06</v>
          </cell>
          <cell r="O628" t="str">
            <v>LOGAS TANAH DARAT -RAPP</v>
          </cell>
          <cell r="P628">
            <v>2017</v>
          </cell>
          <cell r="T628" t="str">
            <v>APBD</v>
          </cell>
          <cell r="U628">
            <v>130352000</v>
          </cell>
        </row>
        <row r="629">
          <cell r="H629" t="str">
            <v>PENINGKATAN JALAN PULAU BINTANG-PASAR BARU PANGEAN</v>
          </cell>
          <cell r="I629" t="str">
            <v>04.13.01.03.06</v>
          </cell>
          <cell r="O629" t="str">
            <v>PULAU BINTANG-PASAR BARU PANGEAN</v>
          </cell>
          <cell r="P629">
            <v>2017</v>
          </cell>
          <cell r="T629" t="str">
            <v>APBD</v>
          </cell>
          <cell r="U629">
            <v>190002000</v>
          </cell>
        </row>
        <row r="630">
          <cell r="H630" t="str">
            <v>PEMBUATAN BOX CULVERT DESA RAWANG OGUNG-TERATAK JERING KUANTAN HILIR SEBERANG</v>
          </cell>
          <cell r="I630" t="str">
            <v>04.13.01.03.06</v>
          </cell>
          <cell r="O630" t="str">
            <v>RAWANG OGUNG-TERATAK JERING</v>
          </cell>
          <cell r="P630">
            <v>2017</v>
          </cell>
          <cell r="T630" t="str">
            <v>APBD</v>
          </cell>
          <cell r="U630">
            <v>180541000</v>
          </cell>
        </row>
        <row r="631">
          <cell r="E631" t="str">
            <v>160.1</v>
          </cell>
          <cell r="H631" t="str">
            <v>PEMBUATAN BOX CULVERT DESA PASAR USANG BASERAH KUANTAN HILIR</v>
          </cell>
          <cell r="I631" t="str">
            <v>04.13.01.03.06</v>
          </cell>
          <cell r="O631" t="str">
            <v>PASAR USANG BASERAH</v>
          </cell>
          <cell r="P631">
            <v>2017</v>
          </cell>
          <cell r="T631" t="str">
            <v>APBD</v>
          </cell>
          <cell r="U631">
            <v>182111000</v>
          </cell>
        </row>
        <row r="632">
          <cell r="H632" t="str">
            <v xml:space="preserve">PEMBUATAN BOX CULVERT KELURAHAN PASAR BARU BASERAH </v>
          </cell>
          <cell r="I632" t="str">
            <v>04.13.01.03.06</v>
          </cell>
          <cell r="O632" t="str">
            <v>KELURAHAN PASAR BARU BASERAH</v>
          </cell>
          <cell r="P632">
            <v>2017</v>
          </cell>
          <cell r="T632" t="str">
            <v>APBD</v>
          </cell>
          <cell r="U632">
            <v>174287000</v>
          </cell>
        </row>
        <row r="633">
          <cell r="E633" t="str">
            <v>245.5</v>
          </cell>
          <cell r="H633" t="str">
            <v>PEMBUATAN BOX CULVERT DESA SUKA MAJU SINGINGI HILIR</v>
          </cell>
          <cell r="I633" t="str">
            <v>04.13.01.03.06</v>
          </cell>
          <cell r="O633" t="str">
            <v>DESA SUKA MAJU SINGINGI HILIR</v>
          </cell>
          <cell r="P633">
            <v>2017</v>
          </cell>
          <cell r="T633" t="str">
            <v>APBD</v>
          </cell>
          <cell r="U633">
            <v>188864000</v>
          </cell>
        </row>
        <row r="634">
          <cell r="H634" t="str">
            <v>PENGERASAN JALAN POROS SUKAMAJU</v>
          </cell>
          <cell r="I634" t="str">
            <v>04.13.01.03.06</v>
          </cell>
          <cell r="O634" t="str">
            <v>JALAN POROS SUKAMAJU</v>
          </cell>
          <cell r="P634">
            <v>2017</v>
          </cell>
          <cell r="T634" t="str">
            <v>APBD</v>
          </cell>
          <cell r="U634">
            <v>190547391</v>
          </cell>
        </row>
        <row r="635">
          <cell r="E635" t="str">
            <v>4.11</v>
          </cell>
          <cell r="H635" t="str">
            <v>PEMBUATAN MEDIAN JALAN SENTAJO-MUARA LANGSAT (SP.4 TERATAK-KANTOR CAMAT SENTAJO RAYA</v>
          </cell>
          <cell r="I635" t="str">
            <v>04.13.01.03.06</v>
          </cell>
          <cell r="O635" t="str">
            <v>SENTAJO - MUARA LANGSAT</v>
          </cell>
          <cell r="P635">
            <v>2017</v>
          </cell>
          <cell r="T635" t="str">
            <v>APBD</v>
          </cell>
          <cell r="U635">
            <v>1033114691</v>
          </cell>
        </row>
        <row r="636">
          <cell r="H636" t="str">
            <v>PENINGKATAN JALAN DESA PARIT-DESA JALUR PATAH</v>
          </cell>
          <cell r="I636" t="str">
            <v>04.13.01.03.06</v>
          </cell>
          <cell r="O636" t="str">
            <v>DESA PARIT-DESA JALUR PATAH</v>
          </cell>
          <cell r="P636">
            <v>2017</v>
          </cell>
          <cell r="T636" t="str">
            <v>APBD</v>
          </cell>
          <cell r="U636">
            <v>1826207613.623291</v>
          </cell>
        </row>
        <row r="637">
          <cell r="H637" t="str">
            <v>PENINGKATAN JALAN KELOMPOK TANI AMBACANG KP. BARU CERENTI</v>
          </cell>
          <cell r="I637" t="str">
            <v>04.13.01.03.06</v>
          </cell>
          <cell r="O637" t="str">
            <v>KELOMPOK TANI AMBACANG KP. BARU CERENTI</v>
          </cell>
          <cell r="P637">
            <v>2017</v>
          </cell>
          <cell r="T637" t="str">
            <v>APBD</v>
          </cell>
          <cell r="U637">
            <v>190204148</v>
          </cell>
        </row>
        <row r="638">
          <cell r="E638" t="str">
            <v>285.4</v>
          </cell>
          <cell r="H638" t="str">
            <v>PEMBUATAN BOX CULVERT JALAN BARU DUSUN SUNGAI PERUPUK DESA PULAU PANJANG CERENTI</v>
          </cell>
          <cell r="I638" t="str">
            <v>04.13.01.03.06</v>
          </cell>
          <cell r="O638" t="str">
            <v>DUSUN SUNGAI PERUPUK CERENTI</v>
          </cell>
          <cell r="P638">
            <v>2017</v>
          </cell>
          <cell r="T638" t="str">
            <v>APBD</v>
          </cell>
          <cell r="U638">
            <v>190284000</v>
          </cell>
        </row>
        <row r="639">
          <cell r="H639" t="str">
            <v>PEMBANGUNAN JALAN LINGKAR BOTUANG PULAU ARO</v>
          </cell>
          <cell r="I639" t="str">
            <v>04.13.01.03.06</v>
          </cell>
          <cell r="O639" t="str">
            <v>LINGKAR BOTUANG PULAU ARO</v>
          </cell>
          <cell r="P639">
            <v>2017</v>
          </cell>
          <cell r="T639" t="str">
            <v>APBD</v>
          </cell>
          <cell r="U639">
            <v>190111000</v>
          </cell>
        </row>
        <row r="640">
          <cell r="E640" t="str">
            <v>13.3</v>
          </cell>
          <cell r="H640" t="str">
            <v>PENINGKATAN JALAN SP. BERINGIN-BERINGIN (PELEBARAN)</v>
          </cell>
          <cell r="I640" t="str">
            <v>04.13.01.03.06</v>
          </cell>
          <cell r="O640" t="str">
            <v>SIMP. BERINGIN - BERINGIN</v>
          </cell>
          <cell r="P640">
            <v>2017</v>
          </cell>
          <cell r="T640" t="str">
            <v>APBD</v>
          </cell>
          <cell r="U640">
            <v>907988800</v>
          </cell>
        </row>
        <row r="641">
          <cell r="H641" t="str">
            <v>PENINGKATAN JALAN TEBING SALO-PULAO OMBAK</v>
          </cell>
          <cell r="I641" t="str">
            <v>04.13.01.03.06</v>
          </cell>
          <cell r="O641" t="str">
            <v>TEBING SALO-PULAO OMBAK</v>
          </cell>
          <cell r="P641">
            <v>2017</v>
          </cell>
          <cell r="T641" t="str">
            <v>APBD</v>
          </cell>
          <cell r="U641">
            <v>191284600</v>
          </cell>
        </row>
        <row r="642">
          <cell r="H642" t="str">
            <v>PEMBUATAN BOX CULVERT SUNGAI GERINGGING - PULAU ARO</v>
          </cell>
          <cell r="I642" t="str">
            <v>04.13.01.03.06</v>
          </cell>
          <cell r="O642" t="str">
            <v>SUNGAI GERINGGING - PULAU ARO</v>
          </cell>
          <cell r="P642">
            <v>2017</v>
          </cell>
          <cell r="T642" t="str">
            <v>APBD</v>
          </cell>
          <cell r="U642">
            <v>190132000</v>
          </cell>
        </row>
        <row r="643">
          <cell r="E643" t="str">
            <v>165.8</v>
          </cell>
          <cell r="H643" t="str">
            <v>PENINGKATAN JALAN SAKO-TRANS SKP II ( DESA BUMI MULYA) ASPAL</v>
          </cell>
          <cell r="I643" t="str">
            <v>04.13.01.03.06</v>
          </cell>
          <cell r="O643" t="str">
            <v>SAKO-TRANS SKP II ( DESA BUMI MULYA)</v>
          </cell>
          <cell r="P643">
            <v>2017</v>
          </cell>
          <cell r="T643" t="str">
            <v>APBD</v>
          </cell>
          <cell r="U643">
            <v>1808380700</v>
          </cell>
        </row>
        <row r="644">
          <cell r="E644" t="str">
            <v>259.3</v>
          </cell>
          <cell r="H644" t="str">
            <v>PEMBUATAN BOX CULVERT DESA PARIT TERATAK AIR HITAM</v>
          </cell>
          <cell r="I644" t="str">
            <v>04.13.01.03.06</v>
          </cell>
          <cell r="O644" t="str">
            <v>DESA PARIT TERATAK AIR HITAM</v>
          </cell>
          <cell r="P644">
            <v>2017</v>
          </cell>
          <cell r="T644" t="str">
            <v>APBD</v>
          </cell>
          <cell r="U644">
            <v>189804600</v>
          </cell>
        </row>
        <row r="645">
          <cell r="H645" t="str">
            <v>PENINGKATAN JALAN PERUMNAS -BERINGIN ( URUNGAN PILIHAN )</v>
          </cell>
          <cell r="I645" t="str">
            <v>04.13.01.03.06</v>
          </cell>
          <cell r="O645" t="str">
            <v>PERUMNAS - BERINGIN</v>
          </cell>
          <cell r="P645">
            <v>2017</v>
          </cell>
          <cell r="T645" t="str">
            <v>APBD</v>
          </cell>
          <cell r="U645">
            <v>629019200</v>
          </cell>
        </row>
        <row r="646">
          <cell r="H646" t="str">
            <v>PENINGKATAN JALAN BARU SUNGAI PERUPUK (URUGAN PILIHAN)</v>
          </cell>
          <cell r="I646" t="str">
            <v>04.13.01.03.06</v>
          </cell>
          <cell r="O646" t="str">
            <v>JALAN BARU SUNGAI PERUPUK</v>
          </cell>
          <cell r="P646">
            <v>2017</v>
          </cell>
          <cell r="T646" t="str">
            <v>APBD</v>
          </cell>
          <cell r="U646">
            <v>190356302</v>
          </cell>
        </row>
        <row r="647">
          <cell r="H647" t="str">
            <v>PENINGKATAN JALAN SIKAKAK-CERENTI SUBUR 9SEI.BAYU (URUGAN PILIHAN</v>
          </cell>
          <cell r="I647" t="str">
            <v>04.13.01.03.06</v>
          </cell>
          <cell r="O647" t="str">
            <v>SIKAKAK-CERENTI SUBUR 9SEI.BAYU</v>
          </cell>
          <cell r="P647">
            <v>2017</v>
          </cell>
          <cell r="T647" t="str">
            <v>APBD</v>
          </cell>
          <cell r="U647">
            <v>147108400.29000002</v>
          </cell>
        </row>
        <row r="648">
          <cell r="H648" t="str">
            <v>PENINGKATAN JALAN SAMPING KANTOR CAMAT KUANTAN TENGAH-JALUR DUA KARI</v>
          </cell>
          <cell r="I648" t="str">
            <v>04.13.01.03.06</v>
          </cell>
          <cell r="O648" t="str">
            <v>SAMPING KANTOR CAMAT KUANTAN TENGAH-JALUR DUA KARI</v>
          </cell>
          <cell r="P648">
            <v>2017</v>
          </cell>
          <cell r="T648" t="str">
            <v>APBD</v>
          </cell>
          <cell r="U648">
            <v>196256600</v>
          </cell>
        </row>
        <row r="649">
          <cell r="H649" t="str">
            <v>PENINGKATAN JALAN SEI.RUMBIO-SPORT CENTER</v>
          </cell>
          <cell r="I649" t="str">
            <v>04.13.01.03.06</v>
          </cell>
          <cell r="O649" t="str">
            <v>SEI. RUMBIO - SPORT CENTER</v>
          </cell>
          <cell r="P649">
            <v>2017</v>
          </cell>
          <cell r="T649" t="str">
            <v>APBD</v>
          </cell>
          <cell r="U649">
            <v>196507244</v>
          </cell>
        </row>
        <row r="650">
          <cell r="H650" t="str">
            <v>PENINGKATAN JALAN DUSUN PINYONGEK (URUGAN PILIHAN)</v>
          </cell>
          <cell r="I650" t="str">
            <v>04.13.01.03.06</v>
          </cell>
          <cell r="O650" t="str">
            <v>DUSUN PINYONGEK</v>
          </cell>
          <cell r="P650">
            <v>2017</v>
          </cell>
          <cell r="T650" t="str">
            <v>APBD</v>
          </cell>
          <cell r="U650">
            <v>196517180</v>
          </cell>
        </row>
        <row r="651">
          <cell r="H651" t="str">
            <v>PENINGKATAN JALAN UJUNG TANJUNG BENAI</v>
          </cell>
          <cell r="I651" t="str">
            <v>04.13.01.03.06</v>
          </cell>
          <cell r="O651" t="str">
            <v>UJUNG TANJUNG BENAI</v>
          </cell>
          <cell r="P651">
            <v>2017</v>
          </cell>
          <cell r="T651" t="str">
            <v>APBD</v>
          </cell>
          <cell r="U651">
            <v>196729600</v>
          </cell>
        </row>
        <row r="652">
          <cell r="H652" t="str">
            <v>BELANJA PEMELIHARAAN JALAN KOTO SENTAJO- BERINGIN TALUK</v>
          </cell>
          <cell r="I652" t="str">
            <v>04.13.01.03.06</v>
          </cell>
          <cell r="O652" t="str">
            <v>KOTO SENTAJO - DESA BERINGIN</v>
          </cell>
          <cell r="P652">
            <v>2017</v>
          </cell>
          <cell r="T652" t="str">
            <v>APBD</v>
          </cell>
          <cell r="U652">
            <v>181275065</v>
          </cell>
        </row>
        <row r="653">
          <cell r="H653" t="str">
            <v>PEMELIHARAAN JALAN LINGKAR KAMPUNG BARU SENTAJO</v>
          </cell>
          <cell r="I653" t="str">
            <v>04.13.01.03.06</v>
          </cell>
          <cell r="O653" t="str">
            <v>LINGKAR KAMPUNG BARU SENTAJO</v>
          </cell>
          <cell r="P653">
            <v>2017</v>
          </cell>
          <cell r="T653" t="str">
            <v>APBD</v>
          </cell>
          <cell r="U653">
            <v>180048469</v>
          </cell>
        </row>
        <row r="654">
          <cell r="H654" t="str">
            <v>PEMELIHARAAN JALAN LINGKAR KAMPUNG BARU SENTAJO</v>
          </cell>
          <cell r="I654" t="str">
            <v>04.13.01.03.06</v>
          </cell>
          <cell r="O654" t="str">
            <v>LINGKAR KAMPUNG BARU SENTAJO</v>
          </cell>
          <cell r="P654">
            <v>2017</v>
          </cell>
          <cell r="T654" t="str">
            <v>APBD</v>
          </cell>
          <cell r="U654">
            <v>180968000</v>
          </cell>
        </row>
        <row r="655">
          <cell r="E655" t="str">
            <v>280.1</v>
          </cell>
          <cell r="H655" t="str">
            <v>PEMELIHARAAN JALAN GUNUNG KESIANGAN- SETLEMEN MASYARAKAT</v>
          </cell>
          <cell r="I655" t="str">
            <v>04.13.01.03.06</v>
          </cell>
          <cell r="O655" t="str">
            <v>GUNUNG KESIANGAN - RESTLEMENT MASYARAKAT</v>
          </cell>
          <cell r="P655">
            <v>2017</v>
          </cell>
          <cell r="T655" t="str">
            <v>APBD</v>
          </cell>
          <cell r="U655">
            <v>181501000</v>
          </cell>
        </row>
        <row r="656">
          <cell r="E656" t="str">
            <v>277.1</v>
          </cell>
          <cell r="H656" t="str">
            <v>PEMELIHARAAN JALAN GUNUNG KESIANGAN- PULAU KALIMANTING</v>
          </cell>
          <cell r="I656" t="str">
            <v>04.13.01.03.06</v>
          </cell>
          <cell r="O656" t="str">
            <v>GUNUNG KESIANGAN- PULAU KALIMANTING</v>
          </cell>
          <cell r="P656">
            <v>2017</v>
          </cell>
          <cell r="T656" t="str">
            <v>APBD</v>
          </cell>
          <cell r="U656">
            <v>192368982</v>
          </cell>
        </row>
        <row r="657">
          <cell r="H657" t="str">
            <v>PEMELIHARAAN JALAN SIMPANG PULAU ARO-PULAU ARO</v>
          </cell>
          <cell r="I657" t="str">
            <v>04.13.01.03.06</v>
          </cell>
          <cell r="O657" t="str">
            <v>SIMPANG PULAU ARO-PULAU ARO</v>
          </cell>
          <cell r="P657">
            <v>2017</v>
          </cell>
          <cell r="T657" t="str">
            <v>APBD</v>
          </cell>
          <cell r="U657">
            <v>1819666181</v>
          </cell>
        </row>
        <row r="658">
          <cell r="H658" t="str">
            <v>SEMENISASI JALAN PANDAN WANGI-JALAN TAWAKAL</v>
          </cell>
          <cell r="I658" t="str">
            <v>04.13.01.03.06</v>
          </cell>
          <cell r="O658" t="str">
            <v>PANDAN WANGI-JALAN TAWAKAL</v>
          </cell>
          <cell r="P658">
            <v>2017</v>
          </cell>
          <cell r="T658" t="str">
            <v>APBD</v>
          </cell>
          <cell r="U658">
            <v>197613000</v>
          </cell>
        </row>
        <row r="659">
          <cell r="H659" t="str">
            <v>PENINGKATAN JALAN LINGKAR DESA GUNUNG (ASPAL)</v>
          </cell>
          <cell r="I659" t="str">
            <v>04.13.01.03.06</v>
          </cell>
          <cell r="O659" t="str">
            <v>LINGKAR DESA GUNUNG</v>
          </cell>
          <cell r="P659">
            <v>2018</v>
          </cell>
          <cell r="T659" t="str">
            <v>APBD</v>
          </cell>
          <cell r="U659">
            <v>2159049576</v>
          </cell>
        </row>
        <row r="660">
          <cell r="H660" t="str">
            <v>PENINGKATAN JALAN GUNUNG KESIANGAN - BANJAR LOPAK - PEMBATANG - PADANG KUNYIT (ASPAL)</v>
          </cell>
          <cell r="I660" t="str">
            <v>04.13.01.03.06</v>
          </cell>
          <cell r="O660" t="str">
            <v>GUNUNG KESIANGAN - BANJAR LOPAK - PEMBATANG - PADANG KUNYIT</v>
          </cell>
          <cell r="P660">
            <v>2018</v>
          </cell>
          <cell r="T660" t="str">
            <v>APBD</v>
          </cell>
          <cell r="U660">
            <v>2282412952</v>
          </cell>
        </row>
        <row r="661">
          <cell r="H661" t="str">
            <v>PENINGKATAN JALAN PETAPAHAN - JAKE (URPIL)</v>
          </cell>
          <cell r="I661" t="str">
            <v>04.13.01.03.06</v>
          </cell>
          <cell r="O661" t="str">
            <v>PETAPAHAN - JAKE</v>
          </cell>
          <cell r="P661">
            <v>2018</v>
          </cell>
          <cell r="T661" t="str">
            <v>APBD</v>
          </cell>
          <cell r="U661">
            <v>2896710698</v>
          </cell>
        </row>
        <row r="662">
          <cell r="E662" t="str">
            <v>235.5</v>
          </cell>
          <cell r="H662" t="str">
            <v>PENINGKATAN JALAN DESA SEI. KERANJI - AIR MAS (ASPAL)</v>
          </cell>
          <cell r="I662" t="str">
            <v>04.13.01.03.06</v>
          </cell>
          <cell r="O662" t="str">
            <v>DESA SEI. KERANJI - AIR MAS</v>
          </cell>
          <cell r="P662">
            <v>2018</v>
          </cell>
          <cell r="T662" t="str">
            <v>APBD</v>
          </cell>
          <cell r="U662">
            <v>2270479483</v>
          </cell>
        </row>
        <row r="663">
          <cell r="H663" t="str">
            <v>PENINGKATAN JALAN SP. 4 PT. WANASARI-MUARA BAHAN (ASPAL)</v>
          </cell>
          <cell r="I663" t="str">
            <v>04.13.01.03.06</v>
          </cell>
          <cell r="O663" t="str">
            <v>SP. 4 PT. WANASARI-MUARA BAHAN</v>
          </cell>
          <cell r="P663">
            <v>2018</v>
          </cell>
          <cell r="T663" t="str">
            <v>APBD</v>
          </cell>
          <cell r="U663">
            <v>2159457861</v>
          </cell>
        </row>
        <row r="664">
          <cell r="E664" t="str">
            <v>165.9</v>
          </cell>
          <cell r="H664" t="str">
            <v>PENINGKATAN JALAN SAKO-TRANS SKP II (ASPAL)/DESA MUARA LANGSAT DAN DESA SUKARAJA</v>
          </cell>
          <cell r="I664" t="str">
            <v>04.13.01.03.06</v>
          </cell>
          <cell r="O664" t="str">
            <v>SAKO-TRANS SKP II/DESA MUARA LANGSAT DAN DESA SUKARAJA</v>
          </cell>
          <cell r="P664">
            <v>2018</v>
          </cell>
          <cell r="T664" t="str">
            <v>APBD</v>
          </cell>
          <cell r="U664">
            <v>2269492372</v>
          </cell>
        </row>
        <row r="665">
          <cell r="H665" t="str">
            <v>PENINGKATAN JALAN LINGKAR TANJUNG - MUARA TOMBANG (ASPAL)</v>
          </cell>
          <cell r="I665" t="str">
            <v>04.13.01.03.06</v>
          </cell>
          <cell r="O665" t="str">
            <v>LINGKAR TANJUNG - MUARA TOMBANG</v>
          </cell>
          <cell r="P665">
            <v>2018</v>
          </cell>
          <cell r="T665" t="str">
            <v>APBD</v>
          </cell>
          <cell r="U665">
            <v>2257584511</v>
          </cell>
        </row>
        <row r="666">
          <cell r="E666" t="str">
            <v>134.1</v>
          </cell>
          <cell r="H666" t="str">
            <v>PENINGKATAN JALAN DESA PULAU MADINAH (ASPAL)</v>
          </cell>
          <cell r="I666" t="str">
            <v>04.13.01.03.06</v>
          </cell>
          <cell r="O666" t="str">
            <v>DESA PULAU MADINAH</v>
          </cell>
          <cell r="P666">
            <v>2018</v>
          </cell>
          <cell r="T666" t="str">
            <v>APBD</v>
          </cell>
          <cell r="U666">
            <v>2217599426</v>
          </cell>
        </row>
        <row r="667">
          <cell r="E667" t="str">
            <v>296.4</v>
          </cell>
          <cell r="H667" t="str">
            <v>PENINGKATAN JALAN INUMAN - PULAU BUSUK (ASPAL)</v>
          </cell>
          <cell r="I667" t="str">
            <v>04.13.01.03.06</v>
          </cell>
          <cell r="O667" t="str">
            <v>INUMAN - PL. BUSUK</v>
          </cell>
          <cell r="P667">
            <v>2018</v>
          </cell>
          <cell r="T667" t="str">
            <v>APBD</v>
          </cell>
          <cell r="U667">
            <v>2164060514</v>
          </cell>
        </row>
        <row r="668">
          <cell r="H668" t="str">
            <v>PENINGKATAN JALAN LINGKAR DESA TANJUNG PAUH (ASPAL)</v>
          </cell>
          <cell r="I668" t="str">
            <v>04.13.01.03.06</v>
          </cell>
          <cell r="O668" t="str">
            <v>LINGKAR DESA TANJUNG PAUH</v>
          </cell>
          <cell r="P668">
            <v>2018</v>
          </cell>
          <cell r="T668" t="str">
            <v>APBD</v>
          </cell>
          <cell r="U668">
            <v>2153501620</v>
          </cell>
        </row>
        <row r="669">
          <cell r="E669" t="str">
            <v>229.3</v>
          </cell>
          <cell r="H669" t="str">
            <v>PENINGKATAN JALAN SP. HANDOYO - SUMBER DATAR (ASPAL)</v>
          </cell>
          <cell r="I669" t="str">
            <v>04.13.01.03.06</v>
          </cell>
          <cell r="O669" t="str">
            <v>SP. HANDOYO - SUMBER DATAR</v>
          </cell>
          <cell r="P669">
            <v>2018</v>
          </cell>
          <cell r="T669" t="str">
            <v>APBD</v>
          </cell>
          <cell r="U669">
            <v>2268022666</v>
          </cell>
        </row>
        <row r="670">
          <cell r="H670" t="str">
            <v>PENINGKATAN JALAN PAUH ANGIT - PL. RENGAS - SEKAPING (ASPAL)</v>
          </cell>
          <cell r="I670" t="str">
            <v>04.13.01.03.06</v>
          </cell>
          <cell r="O670" t="str">
            <v>PAUH ANGIT - PL. RENGAS - SEKAPING</v>
          </cell>
          <cell r="P670">
            <v>2018</v>
          </cell>
          <cell r="T670" t="str">
            <v>APBD</v>
          </cell>
          <cell r="U670">
            <v>2298079202</v>
          </cell>
        </row>
        <row r="671">
          <cell r="H671" t="str">
            <v>PENINGKATAN JALAN KOTO GUNUNG - PL. MUNGKUR (ASPAL)</v>
          </cell>
          <cell r="I671" t="str">
            <v>04.13.01.03.06</v>
          </cell>
          <cell r="O671" t="str">
            <v>KOTO GUNUNG - PL. MUNGKUR</v>
          </cell>
          <cell r="P671">
            <v>2018</v>
          </cell>
          <cell r="T671" t="str">
            <v>APBD</v>
          </cell>
          <cell r="U671">
            <v>2256762096</v>
          </cell>
        </row>
        <row r="672">
          <cell r="H672" t="str">
            <v>PENINGKATAN JALAN TSM SIMPANG RAYA - SIMPANG LIMA PT. WANASARI NUSANTARA (ASPAL)</v>
          </cell>
          <cell r="I672" t="str">
            <v>04.13.01.03.06</v>
          </cell>
          <cell r="O672" t="str">
            <v>TSM SIMPANG RAYA - SIMPANG LIMA PT. WANASARI NUSANTARA</v>
          </cell>
          <cell r="P672">
            <v>2018</v>
          </cell>
          <cell r="T672" t="str">
            <v>APBD</v>
          </cell>
          <cell r="U672">
            <v>2232074718</v>
          </cell>
        </row>
        <row r="673">
          <cell r="H673" t="str">
            <v>PENINGKATAN JALAN MENUJU KANDANG TUMIYANG (URPIL)</v>
          </cell>
          <cell r="I673" t="str">
            <v>04.13.01.03.06</v>
          </cell>
          <cell r="O673" t="str">
            <v>MENUJU KANDANG TUMIYANG</v>
          </cell>
          <cell r="P673">
            <v>2018</v>
          </cell>
          <cell r="T673" t="str">
            <v>APBD</v>
          </cell>
          <cell r="U673">
            <v>647774900</v>
          </cell>
        </row>
        <row r="674">
          <cell r="H674" t="str">
            <v>PENINGKATAN JALAN MUNSALO  - SEBERANG TALUK (LOKASI PACU JALUR SENTAJO RAYA) (URPIL)</v>
          </cell>
          <cell r="I674" t="str">
            <v>04.13.01.03.06</v>
          </cell>
          <cell r="O674" t="str">
            <v>MUNSALO  - SEBERANG TALUK (LOKASI PACU JALUR SENTAJO RAYA)</v>
          </cell>
          <cell r="P674">
            <v>2018</v>
          </cell>
          <cell r="T674" t="str">
            <v>APBD</v>
          </cell>
          <cell r="U674">
            <v>478118536</v>
          </cell>
        </row>
        <row r="675">
          <cell r="E675" t="str">
            <v>294.1</v>
          </cell>
          <cell r="H675" t="str">
            <v>PENINGKATAN JALAN PESIKAIAN - TELUK PAUH (URPIL)</v>
          </cell>
          <cell r="I675" t="str">
            <v>04.13.01.03.06</v>
          </cell>
          <cell r="O675" t="str">
            <v>PESIKAIAN - TELUK PAUH</v>
          </cell>
          <cell r="P675">
            <v>2018</v>
          </cell>
          <cell r="T675" t="str">
            <v>APBD</v>
          </cell>
          <cell r="U675">
            <v>189466188</v>
          </cell>
        </row>
        <row r="676">
          <cell r="H676" t="str">
            <v>PEMBUATAN BOX CULVERT JALAN MANGGIS KEL. SINAMBEKLINGKUNGAN III</v>
          </cell>
          <cell r="I676" t="str">
            <v>04.13.01.03.06</v>
          </cell>
          <cell r="O676" t="str">
            <v>JALAN MANGGIS KEL. SINAMBEKLINGKUNGAN III</v>
          </cell>
          <cell r="P676">
            <v>2018</v>
          </cell>
          <cell r="T676" t="str">
            <v>APBD</v>
          </cell>
          <cell r="U676">
            <v>189359000</v>
          </cell>
        </row>
        <row r="677">
          <cell r="E677" t="str">
            <v>1.8</v>
          </cell>
          <cell r="H677" t="str">
            <v>PEMBUATAN BOX CULVERT DESA TITIAN MODANG</v>
          </cell>
          <cell r="I677" t="str">
            <v>04.13.01.03.06</v>
          </cell>
          <cell r="O677" t="str">
            <v>DESA TITIAN MODANG</v>
          </cell>
          <cell r="P677">
            <v>2018</v>
          </cell>
          <cell r="T677" t="str">
            <v>APBD</v>
          </cell>
          <cell r="U677">
            <v>188212566</v>
          </cell>
        </row>
        <row r="678">
          <cell r="H678" t="str">
            <v>PENINGKATAN JALAN SP. TERATAK JERING - RAWANG OGUNG (ASPAL)</v>
          </cell>
          <cell r="I678" t="str">
            <v>04.13.01.03.06</v>
          </cell>
          <cell r="O678" t="str">
            <v>SP. TERATAK JERING - RAWANG OGUNG</v>
          </cell>
          <cell r="P678">
            <v>2018</v>
          </cell>
          <cell r="T678" t="str">
            <v>APBD</v>
          </cell>
          <cell r="U678">
            <v>2267510824</v>
          </cell>
        </row>
        <row r="679">
          <cell r="H679" t="str">
            <v>PENINGKATAN JALAN DESA SAKO DUSUN II (ASPAL)</v>
          </cell>
          <cell r="I679" t="str">
            <v>04.13.01.03.06</v>
          </cell>
          <cell r="O679" t="str">
            <v>DESA SAKO DUSUN II</v>
          </cell>
          <cell r="P679">
            <v>2018</v>
          </cell>
          <cell r="T679" t="str">
            <v>APBD</v>
          </cell>
          <cell r="U679">
            <v>2252307486</v>
          </cell>
        </row>
        <row r="680">
          <cell r="H680" t="str">
            <v>PENINGKATAN JALAN SUNGAI BESAR - SITIANG (ASPAL)</v>
          </cell>
          <cell r="I680" t="str">
            <v>04.13.01.03.06</v>
          </cell>
          <cell r="O680" t="str">
            <v>SUNGAI BESAR - SITIANG</v>
          </cell>
          <cell r="P680">
            <v>2018</v>
          </cell>
          <cell r="T680" t="str">
            <v>APBD</v>
          </cell>
          <cell r="U680">
            <v>2242017862</v>
          </cell>
        </row>
        <row r="681">
          <cell r="H681" t="str">
            <v>PENINGKATAN JALAN KAYU BATU - PULAU BAYUR (ASPAL)</v>
          </cell>
          <cell r="I681" t="str">
            <v>04.13.01.03.06</v>
          </cell>
          <cell r="O681" t="str">
            <v>KAYU BATU - PULAU BAYUR</v>
          </cell>
          <cell r="P681">
            <v>2018</v>
          </cell>
          <cell r="T681" t="str">
            <v>APBD</v>
          </cell>
          <cell r="U681">
            <v>1822666292</v>
          </cell>
        </row>
        <row r="682">
          <cell r="E682" t="str">
            <v>27.4</v>
          </cell>
          <cell r="H682" t="str">
            <v>PENINGKATAN JALAN SEBERANG TALUK - SIBEROBAH (ASPAL) (DAK)</v>
          </cell>
          <cell r="I682" t="str">
            <v>04.13.01.03.06</v>
          </cell>
          <cell r="O682" t="str">
            <v>SEBERANG TALUK - SIBEROBAH</v>
          </cell>
          <cell r="P682">
            <v>2018</v>
          </cell>
          <cell r="T682" t="str">
            <v>APBD</v>
          </cell>
          <cell r="U682">
            <v>6869993050</v>
          </cell>
        </row>
        <row r="683">
          <cell r="E683" t="str">
            <v>91.3</v>
          </cell>
          <cell r="H683" t="str">
            <v>PENINGKATAN JALAN LUBUK JAMBI - SAIK (ASPAL) (DAK)</v>
          </cell>
          <cell r="I683" t="str">
            <v>04.13.01.03.06</v>
          </cell>
          <cell r="O683" t="str">
            <v>LUBUK JAMBI - SAIK</v>
          </cell>
          <cell r="P683">
            <v>2018</v>
          </cell>
          <cell r="T683" t="str">
            <v>APBD</v>
          </cell>
          <cell r="U683">
            <v>5963828226</v>
          </cell>
        </row>
        <row r="684">
          <cell r="E684" t="str">
            <v>244.3</v>
          </cell>
          <cell r="H684" t="str">
            <v>PEMELIHARAAN JALAN KOTO BARU - SUKA MAJU</v>
          </cell>
          <cell r="I684" t="str">
            <v>04.13.01.03.06</v>
          </cell>
          <cell r="O684" t="str">
            <v>KOTO BARU - SUKA MAJU</v>
          </cell>
          <cell r="P684">
            <v>2018</v>
          </cell>
          <cell r="T684" t="str">
            <v>APBD</v>
          </cell>
          <cell r="U684">
            <v>453937660</v>
          </cell>
        </row>
        <row r="685">
          <cell r="E685" t="str">
            <v>245.6</v>
          </cell>
          <cell r="H685" t="str">
            <v>PEMELIHARAAN JALAN SP. 4 PT WANASARI - SUKA MAJU</v>
          </cell>
          <cell r="I685" t="str">
            <v>04.13.01.03.06</v>
          </cell>
          <cell r="O685" t="str">
            <v>SP. 4 PT. WANASARI - SUKAMAJU</v>
          </cell>
          <cell r="P685">
            <v>2018</v>
          </cell>
          <cell r="T685" t="str">
            <v>APBD</v>
          </cell>
          <cell r="U685">
            <v>452524755</v>
          </cell>
        </row>
        <row r="686">
          <cell r="E686" t="str">
            <v>124.4</v>
          </cell>
          <cell r="H686" t="str">
            <v>PEMELIHARAAN JALAN MUDIK ULO - INUMAN - SUMPU</v>
          </cell>
          <cell r="I686" t="str">
            <v>04.13.01.03.06</v>
          </cell>
          <cell r="O686" t="str">
            <v>MUDIK ULO - INUMAN - SUMPU</v>
          </cell>
          <cell r="P686">
            <v>2018</v>
          </cell>
          <cell r="T686" t="str">
            <v>APBD</v>
          </cell>
          <cell r="U686">
            <v>391707000</v>
          </cell>
        </row>
        <row r="688">
          <cell r="H688" t="str">
            <v/>
          </cell>
        </row>
        <row r="689">
          <cell r="G689" t="str">
            <v>1.4.2</v>
          </cell>
          <cell r="H689" t="str">
            <v>BANGUNAN AIR (IRIGASI)</v>
          </cell>
          <cell r="U689">
            <v>86023466537.014771</v>
          </cell>
        </row>
        <row r="690">
          <cell r="F690" t="str">
            <v>4.14.01</v>
          </cell>
          <cell r="H690" t="str">
            <v>IRIGASI</v>
          </cell>
          <cell r="I690" t="str">
            <v>04.14.01.02.01.0001</v>
          </cell>
          <cell r="K690" t="str">
            <v>BETON</v>
          </cell>
          <cell r="P690">
            <v>1980</v>
          </cell>
          <cell r="T690" t="str">
            <v>APBD</v>
          </cell>
          <cell r="U690">
            <v>10200000</v>
          </cell>
        </row>
        <row r="691">
          <cell r="F691" t="str">
            <v>4.14.01</v>
          </cell>
          <cell r="H691" t="str">
            <v>IRIGASI</v>
          </cell>
          <cell r="I691" t="str">
            <v>04.14.01.02.01.0001</v>
          </cell>
          <cell r="K691" t="str">
            <v>BETON</v>
          </cell>
          <cell r="P691">
            <v>2004</v>
          </cell>
          <cell r="T691" t="str">
            <v>APBD</v>
          </cell>
          <cell r="U691">
            <v>33150000</v>
          </cell>
        </row>
        <row r="692">
          <cell r="F692" t="str">
            <v>4.14.01</v>
          </cell>
          <cell r="H692" t="str">
            <v>IRIGASI</v>
          </cell>
          <cell r="I692" t="str">
            <v>04.14.01.02.01.0001</v>
          </cell>
          <cell r="K692" t="str">
            <v>BETON</v>
          </cell>
          <cell r="P692">
            <v>1975</v>
          </cell>
          <cell r="T692" t="str">
            <v>APBD</v>
          </cell>
          <cell r="U692">
            <v>19337500</v>
          </cell>
        </row>
        <row r="693">
          <cell r="F693" t="str">
            <v>4.14.01</v>
          </cell>
          <cell r="H693" t="str">
            <v>BENDUNGAN</v>
          </cell>
          <cell r="I693" t="str">
            <v>04.14.01.02.01.0001</v>
          </cell>
          <cell r="K693" t="str">
            <v>BETON</v>
          </cell>
          <cell r="P693">
            <v>1975</v>
          </cell>
          <cell r="T693" t="str">
            <v>APBD</v>
          </cell>
          <cell r="U693">
            <v>19337500</v>
          </cell>
        </row>
        <row r="694">
          <cell r="F694" t="str">
            <v>4.14.01</v>
          </cell>
          <cell r="H694" t="str">
            <v>IRIGASI</v>
          </cell>
          <cell r="I694" t="str">
            <v>04.14.01.02.01.0001</v>
          </cell>
          <cell r="K694" t="str">
            <v>BETON</v>
          </cell>
          <cell r="P694">
            <v>1999</v>
          </cell>
          <cell r="T694" t="str">
            <v>APBD</v>
          </cell>
          <cell r="U694">
            <v>382500000</v>
          </cell>
        </row>
        <row r="695">
          <cell r="F695" t="str">
            <v>4.14.01</v>
          </cell>
          <cell r="H695" t="str">
            <v>IRIGASI</v>
          </cell>
          <cell r="I695" t="str">
            <v>04.14.01.02.01.0001</v>
          </cell>
          <cell r="K695" t="str">
            <v>BETON</v>
          </cell>
          <cell r="P695">
            <v>1986</v>
          </cell>
          <cell r="T695" t="str">
            <v>APBD</v>
          </cell>
          <cell r="U695">
            <v>17680000</v>
          </cell>
        </row>
        <row r="696">
          <cell r="F696" t="str">
            <v>4.14.01</v>
          </cell>
          <cell r="H696" t="str">
            <v>BENDUNGAN INDAH KOTO RAJO</v>
          </cell>
          <cell r="I696" t="str">
            <v>04.14.01.02.01.0001</v>
          </cell>
          <cell r="K696" t="str">
            <v>BETON</v>
          </cell>
          <cell r="O696" t="str">
            <v>KOTO RAJO</v>
          </cell>
          <cell r="P696">
            <v>1981</v>
          </cell>
          <cell r="T696" t="str">
            <v>APBD</v>
          </cell>
          <cell r="U696">
            <v>20825000</v>
          </cell>
          <cell r="V696" t="str">
            <v>B</v>
          </cell>
        </row>
        <row r="697">
          <cell r="F697" t="str">
            <v>4.14.01</v>
          </cell>
          <cell r="H697" t="str">
            <v>BASERAH I</v>
          </cell>
          <cell r="I697" t="str">
            <v>04.14.01.02.01.0001</v>
          </cell>
          <cell r="K697" t="str">
            <v>BETON</v>
          </cell>
          <cell r="O697" t="str">
            <v>BASERAH I</v>
          </cell>
          <cell r="P697">
            <v>1978</v>
          </cell>
          <cell r="T697" t="str">
            <v>APBD</v>
          </cell>
          <cell r="U697">
            <v>20825000</v>
          </cell>
          <cell r="V697" t="str">
            <v>B</v>
          </cell>
        </row>
        <row r="698">
          <cell r="F698" t="str">
            <v>4.14.01</v>
          </cell>
          <cell r="H698" t="str">
            <v>SIMANDULAK I</v>
          </cell>
          <cell r="I698" t="str">
            <v>04.14.01.02.01.0001</v>
          </cell>
          <cell r="K698" t="str">
            <v>BETON</v>
          </cell>
          <cell r="O698" t="str">
            <v>SIMANDULAK I</v>
          </cell>
          <cell r="P698">
            <v>1985</v>
          </cell>
          <cell r="T698" t="str">
            <v>APBD</v>
          </cell>
          <cell r="U698">
            <v>9520000</v>
          </cell>
          <cell r="V698" t="str">
            <v>B</v>
          </cell>
        </row>
        <row r="699">
          <cell r="F699" t="str">
            <v>4.14.01</v>
          </cell>
          <cell r="H699" t="str">
            <v>BAWANG UDANG</v>
          </cell>
          <cell r="I699" t="str">
            <v>04.14.01.02.01.0001</v>
          </cell>
          <cell r="K699" t="str">
            <v>BETON</v>
          </cell>
          <cell r="O699" t="str">
            <v>BAWANG UDANG</v>
          </cell>
          <cell r="P699">
            <v>1970</v>
          </cell>
          <cell r="T699" t="str">
            <v>APBD</v>
          </cell>
          <cell r="U699">
            <v>74850000</v>
          </cell>
          <cell r="V699" t="str">
            <v>B</v>
          </cell>
        </row>
        <row r="700">
          <cell r="F700" t="str">
            <v>4.14.01</v>
          </cell>
          <cell r="H700" t="str">
            <v>BENDUNGAN IRIGASI BATANG TESO</v>
          </cell>
          <cell r="I700" t="str">
            <v>04.14.01.02.01.0001</v>
          </cell>
          <cell r="K700" t="str">
            <v>BETON</v>
          </cell>
          <cell r="O700" t="str">
            <v>BATANG TESO</v>
          </cell>
          <cell r="P700">
            <v>1992</v>
          </cell>
          <cell r="T700" t="str">
            <v>APBD</v>
          </cell>
          <cell r="U700">
            <v>408000000</v>
          </cell>
          <cell r="V700" t="str">
            <v>B</v>
          </cell>
        </row>
        <row r="701">
          <cell r="F701" t="str">
            <v>4.14.01</v>
          </cell>
          <cell r="H701" t="str">
            <v>BAK RESERVASI</v>
          </cell>
          <cell r="I701" t="str">
            <v>04.14.06.05.08.0001</v>
          </cell>
          <cell r="K701" t="str">
            <v>BESI BAJA</v>
          </cell>
          <cell r="P701">
            <v>1986</v>
          </cell>
          <cell r="T701" t="str">
            <v>APBD</v>
          </cell>
          <cell r="U701">
            <v>28000000</v>
          </cell>
        </row>
        <row r="702">
          <cell r="F702" t="str">
            <v>4.14.01</v>
          </cell>
          <cell r="H702" t="str">
            <v>BAK RESERVASI</v>
          </cell>
          <cell r="I702" t="str">
            <v>04.14.06.05.08.0001</v>
          </cell>
          <cell r="K702" t="str">
            <v>BESI BAJA</v>
          </cell>
          <cell r="P702">
            <v>2000</v>
          </cell>
          <cell r="T702" t="str">
            <v>APBD</v>
          </cell>
          <cell r="U702">
            <v>16800000</v>
          </cell>
          <cell r="V702" t="str">
            <v>B</v>
          </cell>
        </row>
        <row r="703">
          <cell r="F703" t="str">
            <v>4.14.01</v>
          </cell>
          <cell r="H703" t="str">
            <v>BAK RESERVASI</v>
          </cell>
          <cell r="I703" t="str">
            <v>04.14.06.05.08.0001</v>
          </cell>
          <cell r="K703" t="str">
            <v>BETON</v>
          </cell>
          <cell r="P703">
            <v>2000</v>
          </cell>
          <cell r="T703" t="str">
            <v>APBD</v>
          </cell>
          <cell r="U703">
            <v>88200000</v>
          </cell>
          <cell r="V703" t="str">
            <v>B</v>
          </cell>
        </row>
        <row r="704">
          <cell r="F704" t="str">
            <v>4.14.01</v>
          </cell>
          <cell r="H704" t="str">
            <v>PAKET IPA I</v>
          </cell>
          <cell r="I704" t="str">
            <v>04.14.07.04.03.0001</v>
          </cell>
          <cell r="K704" t="str">
            <v>BETON</v>
          </cell>
          <cell r="P704">
            <v>2000</v>
          </cell>
          <cell r="T704" t="str">
            <v>APBD</v>
          </cell>
          <cell r="U704">
            <v>72800000</v>
          </cell>
          <cell r="V704" t="str">
            <v>B</v>
          </cell>
        </row>
        <row r="705">
          <cell r="F705" t="str">
            <v>4.14.01</v>
          </cell>
          <cell r="H705" t="str">
            <v>PAKET IPA II</v>
          </cell>
          <cell r="I705" t="str">
            <v>04.14.07.04.03.0001</v>
          </cell>
          <cell r="K705" t="str">
            <v>BETON</v>
          </cell>
          <cell r="P705">
            <v>2000</v>
          </cell>
          <cell r="T705" t="str">
            <v>APBD</v>
          </cell>
          <cell r="U705">
            <v>72800000</v>
          </cell>
          <cell r="V705" t="str">
            <v>B</v>
          </cell>
        </row>
        <row r="706">
          <cell r="F706" t="str">
            <v>4.14.01</v>
          </cell>
          <cell r="H706" t="str">
            <v>PAKET IPA III</v>
          </cell>
          <cell r="I706" t="str">
            <v>04.14.07.04.03.0001</v>
          </cell>
          <cell r="K706" t="str">
            <v>BETON</v>
          </cell>
          <cell r="P706">
            <v>2000</v>
          </cell>
          <cell r="T706" t="str">
            <v>APBD</v>
          </cell>
          <cell r="U706">
            <v>72800000</v>
          </cell>
          <cell r="V706" t="str">
            <v>B</v>
          </cell>
        </row>
        <row r="707">
          <cell r="F707" t="str">
            <v>4.14.01</v>
          </cell>
          <cell r="H707" t="str">
            <v>RESERVOIR</v>
          </cell>
          <cell r="I707" t="str">
            <v>04.14.07.04.03.0001</v>
          </cell>
          <cell r="K707" t="str">
            <v>BETON</v>
          </cell>
          <cell r="P707">
            <v>2000</v>
          </cell>
          <cell r="T707" t="str">
            <v>APBD</v>
          </cell>
          <cell r="U707">
            <v>210000000</v>
          </cell>
          <cell r="V707" t="str">
            <v>B</v>
          </cell>
        </row>
        <row r="708">
          <cell r="F708" t="str">
            <v>4.14.01</v>
          </cell>
          <cell r="H708" t="str">
            <v>PENGADAAN KONSTRUKSI BANGUNAN AIR (PEMBANGUNAN SARANA &amp; PRASARANA AIR BERSIH PERDESAAN DI KEC. KUANTAN TENGAH)</v>
          </cell>
          <cell r="O708" t="str">
            <v>KEC. KUANTAN TENGAH)</v>
          </cell>
          <cell r="P708">
            <v>2007</v>
          </cell>
          <cell r="T708" t="str">
            <v>APBD</v>
          </cell>
          <cell r="U708">
            <v>2779648000</v>
          </cell>
          <cell r="V708" t="str">
            <v>B</v>
          </cell>
        </row>
        <row r="709">
          <cell r="F709" t="str">
            <v>4.14.01</v>
          </cell>
          <cell r="H709" t="str">
            <v>PENGADAAN KONSTRUKSI BANGUNAN AIR (PEMBANGUNAN SARANA &amp; PRASARANA AIR BERSIH PERDESAAN DI KEC. KUANTAN TENGAH)</v>
          </cell>
          <cell r="O709" t="str">
            <v>KEC. KUANTAN TENGAH)</v>
          </cell>
          <cell r="P709">
            <v>2007</v>
          </cell>
          <cell r="T709" t="str">
            <v>APBD</v>
          </cell>
          <cell r="U709">
            <v>282200000</v>
          </cell>
          <cell r="V709" t="str">
            <v>B</v>
          </cell>
        </row>
        <row r="710">
          <cell r="F710" t="str">
            <v>4.14.01</v>
          </cell>
          <cell r="H710" t="str">
            <v>PENGADAAN KONSTRUKSI SANITASI &amp; AIR BERSIH (PENINGKATAN SARANA SANITASI AIR BERSIH DAN MCK UNTUK MASYARAKAT MISKIN)</v>
          </cell>
          <cell r="P710">
            <v>2008</v>
          </cell>
          <cell r="T710" t="str">
            <v>APBD</v>
          </cell>
          <cell r="U710">
            <v>220000000</v>
          </cell>
          <cell r="V710" t="str">
            <v>B</v>
          </cell>
        </row>
        <row r="711">
          <cell r="F711" t="str">
            <v>4.14.01</v>
          </cell>
          <cell r="H711" t="str">
            <v>PENGADAAN KONSTRUKSI BENDUNGAN (PEMBANGUNAN 10 TURAP PADA KECAMATAN KUANTAN TENGAH, GUNUNG TOAR DAN KUANTAN HILIR SERTA REHABILITASI SEI. GEMURU)</v>
          </cell>
          <cell r="P711">
            <v>2009</v>
          </cell>
          <cell r="T711" t="str">
            <v>APBD</v>
          </cell>
          <cell r="U711">
            <v>6440797062</v>
          </cell>
          <cell r="V711" t="str">
            <v>B</v>
          </cell>
        </row>
        <row r="712">
          <cell r="F712" t="str">
            <v>4.14.01</v>
          </cell>
          <cell r="H712" t="str">
            <v>PENGADAAN KONSTRUKSI BENDUNGAN</v>
          </cell>
          <cell r="P712">
            <v>2010</v>
          </cell>
          <cell r="T712" t="str">
            <v>APBD</v>
          </cell>
          <cell r="U712">
            <v>49222000</v>
          </cell>
          <cell r="V712" t="str">
            <v>B</v>
          </cell>
        </row>
        <row r="713">
          <cell r="F713" t="str">
            <v>4.14.01</v>
          </cell>
          <cell r="H713" t="str">
            <v>PENGADAAN KONSTRUKSI BENDUNGAN</v>
          </cell>
          <cell r="P713">
            <v>2010</v>
          </cell>
          <cell r="T713" t="str">
            <v>APBD</v>
          </cell>
          <cell r="U713">
            <v>2566886647</v>
          </cell>
          <cell r="V713" t="str">
            <v>B</v>
          </cell>
        </row>
        <row r="714">
          <cell r="F714" t="str">
            <v>4.14.01</v>
          </cell>
          <cell r="H714" t="str">
            <v>PENGADAAN KONSTRUKSI BENDUNGAN</v>
          </cell>
          <cell r="P714">
            <v>2010</v>
          </cell>
          <cell r="T714" t="str">
            <v>APBD</v>
          </cell>
          <cell r="U714">
            <v>1283493564</v>
          </cell>
          <cell r="V714" t="str">
            <v>B</v>
          </cell>
        </row>
        <row r="715">
          <cell r="F715" t="str">
            <v>4.14.01</v>
          </cell>
          <cell r="H715" t="str">
            <v>PEMB. TURAP PENAHAN TEBING &amp; NORMALISASI SUNGAI (MTS) SINGINGI</v>
          </cell>
          <cell r="K715" t="str">
            <v>Beton</v>
          </cell>
          <cell r="O715" t="str">
            <v>SUNGAI (MTS) SINGINGI</v>
          </cell>
          <cell r="P715">
            <v>2011</v>
          </cell>
          <cell r="T715" t="str">
            <v>APBD</v>
          </cell>
          <cell r="U715">
            <v>563256690.27361846</v>
          </cell>
          <cell r="V715" t="str">
            <v>B</v>
          </cell>
        </row>
        <row r="716">
          <cell r="F716" t="str">
            <v>4.14.01</v>
          </cell>
          <cell r="H716" t="str">
            <v>PEMB. TANGGUL PENUTUP BANJIR TANAH TABOBAK</v>
          </cell>
          <cell r="K716" t="str">
            <v>Beton</v>
          </cell>
          <cell r="O716" t="str">
            <v>TANAH TABOBAK</v>
          </cell>
          <cell r="P716">
            <v>2011</v>
          </cell>
          <cell r="T716" t="str">
            <v>APBD</v>
          </cell>
          <cell r="U716">
            <v>364211928.3288675</v>
          </cell>
          <cell r="V716" t="str">
            <v>B</v>
          </cell>
        </row>
        <row r="717">
          <cell r="F717" t="str">
            <v>4.14.01</v>
          </cell>
          <cell r="H717" t="str">
            <v>PEMB. TALUD SEI. MARIMBUNGAN DESA KP. BARU SENTAJO</v>
          </cell>
          <cell r="K717" t="str">
            <v>Beton</v>
          </cell>
          <cell r="O717" t="str">
            <v>KP. BARU SENTAJO</v>
          </cell>
          <cell r="P717">
            <v>2011</v>
          </cell>
          <cell r="T717" t="str">
            <v>APBD</v>
          </cell>
          <cell r="U717">
            <v>365047601.72667986</v>
          </cell>
          <cell r="V717" t="str">
            <v>B</v>
          </cell>
        </row>
        <row r="718">
          <cell r="F718" t="str">
            <v>4.14.01</v>
          </cell>
          <cell r="H718" t="str">
            <v>PEMB. TALUD SEI. SINAMBEK (TUGU CARANO)</v>
          </cell>
          <cell r="K718" t="str">
            <v>Beton</v>
          </cell>
          <cell r="O718" t="str">
            <v>SEI. SINAMBEK (TUGU CARANO)</v>
          </cell>
          <cell r="P718">
            <v>2011</v>
          </cell>
          <cell r="T718" t="str">
            <v>APBD</v>
          </cell>
          <cell r="U718">
            <v>620888795.27332008</v>
          </cell>
          <cell r="V718" t="str">
            <v>B</v>
          </cell>
        </row>
        <row r="719">
          <cell r="F719" t="str">
            <v>4.14.01</v>
          </cell>
          <cell r="H719" t="str">
            <v>PEMBANGUNAN TURAP PENAHAN TEBING SUNGAI KUANTAN PANCANG STAR TELUK KUANTAN</v>
          </cell>
          <cell r="K719" t="str">
            <v>Beton</v>
          </cell>
          <cell r="O719" t="str">
            <v>SUNGAI KUANTAN PANCANG STAR TELUK KUANTAN</v>
          </cell>
          <cell r="P719">
            <v>2011</v>
          </cell>
          <cell r="T719" t="str">
            <v>APBD</v>
          </cell>
          <cell r="U719">
            <v>9859150</v>
          </cell>
          <cell r="V719" t="str">
            <v>B</v>
          </cell>
        </row>
        <row r="720">
          <cell r="F720" t="str">
            <v>4.14.01</v>
          </cell>
          <cell r="H720" t="str">
            <v>PEMBANGUNAN TURAP PENAHAN TEBING SUNGAI KUANTAN BABU</v>
          </cell>
          <cell r="K720" t="str">
            <v>Beton</v>
          </cell>
          <cell r="O720" t="str">
            <v>SUNGAI KUANTAN BABU</v>
          </cell>
          <cell r="P720">
            <v>2011</v>
          </cell>
          <cell r="T720" t="str">
            <v>APBD</v>
          </cell>
          <cell r="U720">
            <v>16524015</v>
          </cell>
          <cell r="V720" t="str">
            <v>B</v>
          </cell>
        </row>
        <row r="721">
          <cell r="F721" t="str">
            <v>4.14.01</v>
          </cell>
          <cell r="H721" t="str">
            <v>PEMBANGUNAN TURAP PENAHAN TEBING SUNGAI PANCANG FINIS PASAR USANG BASERAH 65 M'</v>
          </cell>
          <cell r="K721" t="str">
            <v>Beton</v>
          </cell>
          <cell r="O721" t="str">
            <v>PANCANG FINIS LUBUK SOBAE BASERAH</v>
          </cell>
          <cell r="P721">
            <v>2011</v>
          </cell>
          <cell r="T721" t="str">
            <v>APBD</v>
          </cell>
          <cell r="U721">
            <v>39305670</v>
          </cell>
          <cell r="V721" t="str">
            <v>B</v>
          </cell>
        </row>
        <row r="722">
          <cell r="F722" t="str">
            <v>4.14.01</v>
          </cell>
          <cell r="H722" t="str">
            <v>PEMBANGUNAN DRAINASE TUGU CARANO ARAH KARI - SINAMBEK 1200 M</v>
          </cell>
          <cell r="K722" t="str">
            <v>Beton</v>
          </cell>
          <cell r="O722" t="str">
            <v>KARI - SINAMBEK</v>
          </cell>
          <cell r="P722">
            <v>2011</v>
          </cell>
          <cell r="T722" t="str">
            <v>APBD</v>
          </cell>
          <cell r="U722">
            <v>132520350</v>
          </cell>
          <cell r="V722" t="str">
            <v>B</v>
          </cell>
        </row>
        <row r="723">
          <cell r="F723" t="str">
            <v>4.14.01</v>
          </cell>
          <cell r="H723" t="str">
            <v>PEMBANGUNAN TALUD SEI. LIMANGAN DESA LOGAS (AREAL PERKUBURAN)</v>
          </cell>
          <cell r="O723" t="str">
            <v>SEI. LIMANGAN DESA LOGAS</v>
          </cell>
          <cell r="P723">
            <v>2012</v>
          </cell>
          <cell r="T723" t="str">
            <v>APBD</v>
          </cell>
          <cell r="U723">
            <v>431293227.73232901</v>
          </cell>
        </row>
        <row r="724">
          <cell r="F724" t="str">
            <v>4.14.01</v>
          </cell>
          <cell r="H724" t="str">
            <v xml:space="preserve">PEMBANGUNAN TURAP PENAHAN TEBING SEI. GEMURUH KOTO TALUK </v>
          </cell>
          <cell r="O724" t="str">
            <v xml:space="preserve">SEI. GEMURUH KOTO TALUK </v>
          </cell>
          <cell r="P724">
            <v>2012</v>
          </cell>
          <cell r="T724" t="str">
            <v>APBD</v>
          </cell>
          <cell r="U724">
            <v>274556745.46946824</v>
          </cell>
        </row>
        <row r="725">
          <cell r="F725" t="str">
            <v>4.14.01</v>
          </cell>
          <cell r="H725" t="str">
            <v>PEMBANGUNAN TALUD SEI. MTS MUARA LEMBU</v>
          </cell>
          <cell r="O725" t="str">
            <v>SEI. MTS MUARA LEMBU</v>
          </cell>
          <cell r="P725">
            <v>2012</v>
          </cell>
          <cell r="T725" t="str">
            <v>APBD</v>
          </cell>
          <cell r="U725">
            <v>387796432.0453642</v>
          </cell>
        </row>
        <row r="726">
          <cell r="F726" t="str">
            <v>4.14.01</v>
          </cell>
          <cell r="H726" t="str">
            <v>PEMBANGUNAN TURAP PENAHAN TEBING SUNGAI LEMBU AREAL MANDI BALIMAU</v>
          </cell>
          <cell r="O726" t="str">
            <v>SUNGAI LEMBU AREAL MANDI BALIMAU</v>
          </cell>
          <cell r="P726">
            <v>2012</v>
          </cell>
          <cell r="T726" t="str">
            <v>APBD</v>
          </cell>
          <cell r="U726">
            <v>90837130.90006797</v>
          </cell>
        </row>
        <row r="727">
          <cell r="F727" t="str">
            <v>4.14.01</v>
          </cell>
          <cell r="H727" t="str">
            <v>PEMBANGUNAN LOANING PENAHAN TEBING SEI.LEMBU (BERTAMBAH)</v>
          </cell>
          <cell r="O727" t="str">
            <v>SEI.LEMBU</v>
          </cell>
          <cell r="P727">
            <v>2012</v>
          </cell>
          <cell r="T727" t="str">
            <v>APBD</v>
          </cell>
          <cell r="U727">
            <v>100902046.8516902</v>
          </cell>
        </row>
        <row r="728">
          <cell r="F728" t="str">
            <v>4.14.01</v>
          </cell>
          <cell r="H728" t="str">
            <v>PEMBANGUNAN TALUD SEI. SINAMBEK (TUGU CARANO)</v>
          </cell>
          <cell r="O728" t="str">
            <v>SEI. SINAMBEK (TUGU CARANO)</v>
          </cell>
          <cell r="P728">
            <v>2012</v>
          </cell>
          <cell r="T728" t="str">
            <v>APBD</v>
          </cell>
          <cell r="U728">
            <v>462808554.4462983</v>
          </cell>
        </row>
        <row r="729">
          <cell r="F729" t="str">
            <v>4.14.01</v>
          </cell>
          <cell r="H729" t="str">
            <v>PEMBANGUNAN TALUD SEI. MARIMBUNGAN DESA KOTO SENTAJO</v>
          </cell>
          <cell r="O729" t="str">
            <v>SEI. MARIMBUNGAN DESA KOTO SENTAJO</v>
          </cell>
          <cell r="P729">
            <v>2012</v>
          </cell>
          <cell r="T729" t="str">
            <v>APBD</v>
          </cell>
          <cell r="U729">
            <v>303731994.89147037</v>
          </cell>
        </row>
        <row r="730">
          <cell r="F730" t="str">
            <v>4.14.01</v>
          </cell>
          <cell r="H730" t="str">
            <v>TALUD SEI. SINAMBEK (SMA 3) TELUK KUANTAN</v>
          </cell>
          <cell r="K730" t="str">
            <v>Beton</v>
          </cell>
          <cell r="O730" t="str">
            <v>SEI. SINAMBEK (SMA 3) TELUK KUANTAN</v>
          </cell>
          <cell r="P730">
            <v>2013</v>
          </cell>
          <cell r="T730" t="str">
            <v>APBD</v>
          </cell>
          <cell r="U730">
            <v>311209754.13048106</v>
          </cell>
        </row>
        <row r="731">
          <cell r="F731" t="str">
            <v>4.14.01</v>
          </cell>
          <cell r="H731" t="str">
            <v>TALUD SUNGAI JAKE DESA JAKE</v>
          </cell>
          <cell r="K731" t="str">
            <v>Beton</v>
          </cell>
          <cell r="O731" t="str">
            <v>JAKE</v>
          </cell>
          <cell r="P731">
            <v>2013</v>
          </cell>
          <cell r="T731" t="str">
            <v>APBD</v>
          </cell>
          <cell r="U731">
            <v>306191245.86951894</v>
          </cell>
        </row>
        <row r="732">
          <cell r="F732" t="str">
            <v>4.14.01</v>
          </cell>
          <cell r="H732" t="str">
            <v>PEMBANGUNAN TURAP SEI. SINAMBEK HILIR (MUARO SENTAJO)</v>
          </cell>
          <cell r="K732" t="str">
            <v>Beton</v>
          </cell>
          <cell r="O732" t="str">
            <v>SEI. SINAMBEK HILIR (MUARO SENTAJO)</v>
          </cell>
          <cell r="P732">
            <v>2013</v>
          </cell>
          <cell r="T732" t="str">
            <v>APBD</v>
          </cell>
          <cell r="U732">
            <v>428031998.81311899</v>
          </cell>
        </row>
        <row r="733">
          <cell r="F733" t="str">
            <v>4.14.01</v>
          </cell>
          <cell r="H733" t="str">
            <v>PEMBANGUNAN SEI. KUANTAN CERENTI</v>
          </cell>
          <cell r="K733" t="str">
            <v>Beton</v>
          </cell>
          <cell r="O733" t="str">
            <v>SEI. KUANTAN CERENTI</v>
          </cell>
          <cell r="P733">
            <v>2013</v>
          </cell>
          <cell r="T733" t="str">
            <v>APBD</v>
          </cell>
          <cell r="U733">
            <v>461923046.19</v>
          </cell>
        </row>
        <row r="734">
          <cell r="F734" t="str">
            <v>4.14.01</v>
          </cell>
          <cell r="H734" t="str">
            <v>PEMBANGUNAN TALUD SEI. JERING BELAKANG BALAI ADAT</v>
          </cell>
          <cell r="K734" t="str">
            <v>Beton</v>
          </cell>
          <cell r="O734" t="str">
            <v>SEI. JERING BELAKANG BALAI ADAT</v>
          </cell>
          <cell r="P734">
            <v>2013</v>
          </cell>
          <cell r="T734" t="str">
            <v>APBD</v>
          </cell>
          <cell r="U734">
            <v>364356538.12</v>
          </cell>
        </row>
        <row r="735">
          <cell r="F735" t="str">
            <v>4.14.01</v>
          </cell>
          <cell r="H735" t="str">
            <v>PEMBUATAN TURAP PENAHAN TEBING SEI. KUANTAN KRESEK</v>
          </cell>
          <cell r="K735" t="str">
            <v>Beton</v>
          </cell>
          <cell r="O735" t="str">
            <v>SEI. KUANTAN KRESEK</v>
          </cell>
          <cell r="P735">
            <v>2013</v>
          </cell>
          <cell r="T735" t="str">
            <v>APBD</v>
          </cell>
          <cell r="U735">
            <v>1203700390</v>
          </cell>
        </row>
        <row r="736">
          <cell r="F736" t="str">
            <v>4.14.01</v>
          </cell>
          <cell r="H736" t="str">
            <v>PEMBUATAN TURAP BRONJONG SUNGAI BATANG PANGEAN DESA PULAU TENGAH</v>
          </cell>
          <cell r="K736" t="str">
            <v>Beton</v>
          </cell>
          <cell r="O736" t="str">
            <v>TRIBUN UTAMA (HAKIM) PANCANG FINIS PANGEAN</v>
          </cell>
          <cell r="P736">
            <v>2013</v>
          </cell>
          <cell r="T736" t="str">
            <v>APBD</v>
          </cell>
          <cell r="U736">
            <v>199750000</v>
          </cell>
        </row>
        <row r="737">
          <cell r="F737" t="str">
            <v>4.14.01</v>
          </cell>
          <cell r="H737" t="str">
            <v>PEMBUATAN TURAP PENAHAN TEBING SUNGAI SINAMBEK (MESJID AGUNG)</v>
          </cell>
          <cell r="K737" t="str">
            <v>Beton</v>
          </cell>
          <cell r="O737" t="str">
            <v>SINAMBEK (MESJID AGUNG)</v>
          </cell>
          <cell r="P737">
            <v>2013</v>
          </cell>
          <cell r="T737" t="str">
            <v>APBD</v>
          </cell>
          <cell r="U737">
            <v>199750000</v>
          </cell>
        </row>
        <row r="738">
          <cell r="F738" t="str">
            <v>4.14.01</v>
          </cell>
          <cell r="H738" t="str">
            <v>PEMBUATAN LOANING SUNGAI GEMURUH (SAMPING TUGU JALUR)</v>
          </cell>
          <cell r="K738" t="str">
            <v>Beton</v>
          </cell>
          <cell r="O738" t="str">
            <v>SUNGAI GEMURUH (SAMPING TUGU JALUR)</v>
          </cell>
          <cell r="P738">
            <v>2013</v>
          </cell>
          <cell r="T738" t="str">
            <v>APBD</v>
          </cell>
          <cell r="U738">
            <v>99750000</v>
          </cell>
        </row>
        <row r="739">
          <cell r="F739" t="str">
            <v>4.14.01</v>
          </cell>
          <cell r="H739" t="str">
            <v>PEMBUATAN TURAP PENAHAN TEBING SUNGAI MESJID JAMIK KOTO GUNUNG KEC. GUNUNG TOAR</v>
          </cell>
          <cell r="K739" t="str">
            <v>Beton</v>
          </cell>
          <cell r="O739" t="str">
            <v>KOTO GUNUNG</v>
          </cell>
          <cell r="P739">
            <v>2013</v>
          </cell>
          <cell r="T739" t="str">
            <v>APBD</v>
          </cell>
          <cell r="U739">
            <v>199870000</v>
          </cell>
        </row>
        <row r="740">
          <cell r="F740" t="str">
            <v>4.14.01</v>
          </cell>
          <cell r="H740" t="str">
            <v xml:space="preserve"> PEMBUATAN TURAP LOANING SUNGAI DESA SUMBER JAYA  KEC. SINGINGI HILIR</v>
          </cell>
          <cell r="K740" t="str">
            <v>Beton</v>
          </cell>
          <cell r="O740" t="str">
            <v>SUMBER JAYA</v>
          </cell>
          <cell r="P740">
            <v>2013</v>
          </cell>
          <cell r="T740" t="str">
            <v>APBD</v>
          </cell>
          <cell r="U740">
            <v>199850000</v>
          </cell>
        </row>
        <row r="741">
          <cell r="F741" t="str">
            <v>4.14.01</v>
          </cell>
          <cell r="H741" t="str">
            <v xml:space="preserve"> PEMBUATAN LOANING SUNGAI PERUPUK MESJID NURUL IMAN DESA PULAU PANJANG KEC. CERENTI</v>
          </cell>
          <cell r="K741" t="str">
            <v>Beton</v>
          </cell>
          <cell r="O741" t="str">
            <v>SUNGAI PERUPUK DESA PULAU PANJANG CERENTI</v>
          </cell>
          <cell r="P741">
            <v>2013</v>
          </cell>
          <cell r="T741" t="str">
            <v>APBD</v>
          </cell>
          <cell r="U741">
            <v>199875000</v>
          </cell>
        </row>
        <row r="742">
          <cell r="F742" t="str">
            <v>4.14.01</v>
          </cell>
          <cell r="H742" t="str">
            <v>NORMALISASI SEI. DESA PULAU BARU KOPAH KEC. KUANTAN TENGAH</v>
          </cell>
          <cell r="K742" t="str">
            <v>Beton</v>
          </cell>
          <cell r="O742" t="str">
            <v>SEI. DESA PULAU BARU KOPAH</v>
          </cell>
          <cell r="P742">
            <v>2013</v>
          </cell>
          <cell r="T742" t="str">
            <v>APBD</v>
          </cell>
          <cell r="U742">
            <v>124750000</v>
          </cell>
        </row>
        <row r="743">
          <cell r="F743" t="str">
            <v>4.14.01</v>
          </cell>
          <cell r="H743" t="str">
            <v>PEMBUATAN TALUD SUNGAI NANUN</v>
          </cell>
          <cell r="K743" t="str">
            <v>Beton</v>
          </cell>
          <cell r="O743" t="str">
            <v>SUNGAI NANUN</v>
          </cell>
          <cell r="P743">
            <v>2013</v>
          </cell>
          <cell r="T743" t="str">
            <v>APBD</v>
          </cell>
          <cell r="U743">
            <v>199750000</v>
          </cell>
        </row>
        <row r="744">
          <cell r="F744" t="str">
            <v>4.14.01</v>
          </cell>
          <cell r="H744" t="str">
            <v>PEMBUATAN DRAINASE RUAS JALAN SP. PERKANTORAN PEMDA-BUNDARAN DPRD</v>
          </cell>
          <cell r="O744" t="str">
            <v>SIMP. PERKANTORAN PEMDA - BUNDARAN DPRD</v>
          </cell>
          <cell r="P744">
            <v>2014</v>
          </cell>
          <cell r="T744" t="str">
            <v>APBD</v>
          </cell>
          <cell r="U744">
            <v>197739968</v>
          </cell>
        </row>
        <row r="745">
          <cell r="F745" t="str">
            <v>4.14.01</v>
          </cell>
          <cell r="H745" t="str">
            <v>PEMBUATAN DRAINASE RUAS JALAN PERUMNAS - TK PEMBINA</v>
          </cell>
          <cell r="O745" t="str">
            <v>PERUMNAS - TK PEMBINA</v>
          </cell>
          <cell r="P745">
            <v>2014</v>
          </cell>
          <cell r="T745" t="str">
            <v>APBD</v>
          </cell>
          <cell r="U745">
            <v>197918604</v>
          </cell>
        </row>
        <row r="746">
          <cell r="F746" t="str">
            <v>4.14.01</v>
          </cell>
          <cell r="H746" t="str">
            <v>PEMBUATAN DRAINASE RUAS JALAN STM - BERINGIN (MAN)</v>
          </cell>
          <cell r="O746" t="str">
            <v>STM - BERINGIN</v>
          </cell>
          <cell r="P746">
            <v>2014</v>
          </cell>
          <cell r="T746" t="str">
            <v>APBD</v>
          </cell>
          <cell r="U746">
            <v>197925372</v>
          </cell>
        </row>
        <row r="747">
          <cell r="F747" t="str">
            <v>4.14.01</v>
          </cell>
          <cell r="H747" t="str">
            <v>PEMBUATAN DRAINASE JAYA KOPAH</v>
          </cell>
          <cell r="O747" t="str">
            <v>JAYA KOPAH</v>
          </cell>
          <cell r="P747">
            <v>2014</v>
          </cell>
          <cell r="T747" t="str">
            <v>APBD</v>
          </cell>
          <cell r="U747">
            <v>197626366</v>
          </cell>
        </row>
        <row r="748">
          <cell r="F748" t="str">
            <v>4.14.01</v>
          </cell>
          <cell r="H748" t="str">
            <v>PEMBANGUNAN TALUD SUNGAI MARIMBUNGAN DESA KOTO SENTAJO</v>
          </cell>
          <cell r="O748" t="str">
            <v>SUNGAI MARIMBUNGAN DESA KOTO SENTAJO</v>
          </cell>
          <cell r="P748">
            <v>2014</v>
          </cell>
          <cell r="T748" t="str">
            <v>APBD</v>
          </cell>
          <cell r="U748">
            <v>904050000</v>
          </cell>
        </row>
        <row r="749">
          <cell r="F749" t="str">
            <v>4.14.01</v>
          </cell>
          <cell r="H749" t="str">
            <v>PEMBUATAN DRAINASE JALAN PLN</v>
          </cell>
          <cell r="O749" t="str">
            <v>JALAN PLN</v>
          </cell>
          <cell r="P749">
            <v>2014</v>
          </cell>
          <cell r="T749" t="str">
            <v>APBD</v>
          </cell>
          <cell r="U749">
            <v>173287568.5703457</v>
          </cell>
        </row>
        <row r="750">
          <cell r="F750" t="str">
            <v>4.14.01</v>
          </cell>
          <cell r="H750" t="str">
            <v>PEMBUATAN DRAINASE JALAN LINGKAR SEBERANG TALUK</v>
          </cell>
          <cell r="O750" t="str">
            <v>LINGKAR SEBERANG TALUK</v>
          </cell>
          <cell r="P750">
            <v>2014</v>
          </cell>
          <cell r="T750" t="str">
            <v>APBD</v>
          </cell>
          <cell r="U750">
            <v>194364451.48156792</v>
          </cell>
        </row>
        <row r="751">
          <cell r="F751" t="str">
            <v>4.14.01</v>
          </cell>
          <cell r="H751" t="str">
            <v>PEMBUATAN DRAINASE JALAN ARENA DAYUNG KEBUN NOPI</v>
          </cell>
          <cell r="O751" t="str">
            <v>ARENA DAYUNG KEBUN NOPI</v>
          </cell>
          <cell r="P751">
            <v>2014</v>
          </cell>
          <cell r="T751" t="str">
            <v>APBD</v>
          </cell>
          <cell r="U751">
            <v>194266334.13678473</v>
          </cell>
        </row>
        <row r="752">
          <cell r="F752" t="str">
            <v>4.14.01</v>
          </cell>
          <cell r="H752" t="str">
            <v>PEMBUATAN DRAINASE JALAN PERUMNAS</v>
          </cell>
          <cell r="O752" t="str">
            <v>PERUMNAS</v>
          </cell>
          <cell r="P752">
            <v>2014</v>
          </cell>
          <cell r="T752" t="str">
            <v>APBD</v>
          </cell>
          <cell r="U752">
            <v>194205094.58212945</v>
          </cell>
        </row>
        <row r="753">
          <cell r="F753" t="str">
            <v>4.14.01</v>
          </cell>
          <cell r="H753" t="str">
            <v xml:space="preserve">PEMBUATAN DRAINASE JALAN SAWIT </v>
          </cell>
          <cell r="O753" t="str">
            <v xml:space="preserve">JALAN SAWIT </v>
          </cell>
          <cell r="P753">
            <v>2014</v>
          </cell>
          <cell r="T753" t="str">
            <v>APBD</v>
          </cell>
          <cell r="U753">
            <v>186951267.2291722</v>
          </cell>
        </row>
        <row r="754">
          <cell r="F754" t="str">
            <v>4.14.01</v>
          </cell>
          <cell r="H754" t="str">
            <v>PEMBANGUNAN TURAP PENAHAN TEBING TINGGI SUNGAI KUANTAN DESA PULAU KOMANG</v>
          </cell>
          <cell r="O754" t="str">
            <v>SEI. KUANTAN DESA PL.KOMANG</v>
          </cell>
          <cell r="P754">
            <v>2014</v>
          </cell>
          <cell r="T754" t="str">
            <v>APBD</v>
          </cell>
          <cell r="U754">
            <v>1101649000</v>
          </cell>
        </row>
        <row r="755">
          <cell r="F755" t="str">
            <v>4.14.01</v>
          </cell>
          <cell r="H755" t="str">
            <v>TALUD PENAHAN TEBING MESJID LOGAS</v>
          </cell>
          <cell r="O755" t="str">
            <v>TEBING MESJID LOGAS</v>
          </cell>
          <cell r="P755">
            <v>2014</v>
          </cell>
          <cell r="T755" t="str">
            <v>APBD</v>
          </cell>
          <cell r="U755">
            <v>201132000</v>
          </cell>
        </row>
        <row r="756">
          <cell r="F756" t="str">
            <v>4.14.01</v>
          </cell>
          <cell r="H756" t="str">
            <v xml:space="preserve">TURAP PENAHAN TEBING DESA CENGAR </v>
          </cell>
          <cell r="O756" t="str">
            <v xml:space="preserve">CENGAR </v>
          </cell>
          <cell r="P756">
            <v>2014</v>
          </cell>
          <cell r="T756" t="str">
            <v>APBD</v>
          </cell>
          <cell r="U756">
            <v>150472353.22522232</v>
          </cell>
        </row>
        <row r="757">
          <cell r="F757" t="str">
            <v>4.14.01</v>
          </cell>
          <cell r="H757" t="str">
            <v xml:space="preserve">TURAP PENAHAN TEBING DESA PANTAI TEBING </v>
          </cell>
          <cell r="O757" t="str">
            <v>PANTAI TEBING</v>
          </cell>
          <cell r="P757">
            <v>2014</v>
          </cell>
          <cell r="T757" t="str">
            <v>APBD</v>
          </cell>
          <cell r="U757">
            <v>150140095.77079391</v>
          </cell>
        </row>
        <row r="758">
          <cell r="F758" t="str">
            <v>4.14.01</v>
          </cell>
          <cell r="H758" t="str">
            <v>PEMBUATAN LOANING SUNGAI BATANG BAHAN DESA SITORAJO KARI</v>
          </cell>
          <cell r="O758" t="str">
            <v>SUNGAI BATANG BAHAN DESA SITORAJO KARI</v>
          </cell>
          <cell r="P758">
            <v>2014</v>
          </cell>
          <cell r="T758" t="str">
            <v>APBD</v>
          </cell>
          <cell r="U758">
            <v>199807551.00398377</v>
          </cell>
        </row>
        <row r="759">
          <cell r="F759" t="str">
            <v>4.14.01</v>
          </cell>
          <cell r="H759" t="str">
            <v>NORMALISASI SEI. SORIAK DESA SEBERANG TALUK</v>
          </cell>
          <cell r="O759" t="str">
            <v>SEI. SORIAK DESA SEBERANG TALUK</v>
          </cell>
          <cell r="P759">
            <v>2014</v>
          </cell>
          <cell r="T759" t="str">
            <v>APBD</v>
          </cell>
          <cell r="U759">
            <v>199202385.13592538</v>
          </cell>
        </row>
        <row r="760">
          <cell r="F760" t="str">
            <v>4.14.01</v>
          </cell>
          <cell r="H760" t="str">
            <v>NORMALISASI SEI. PIUDANG DESA PINTU GOBANG KARI</v>
          </cell>
          <cell r="O760" t="str">
            <v>SEI. PIUDANG DESA PINTU GOBANG KARI</v>
          </cell>
          <cell r="P760">
            <v>2014</v>
          </cell>
          <cell r="T760" t="str">
            <v>APBD</v>
          </cell>
          <cell r="U760">
            <v>199168358.08113036</v>
          </cell>
        </row>
        <row r="761">
          <cell r="F761" t="str">
            <v>4.14.01</v>
          </cell>
          <cell r="H761" t="str">
            <v>NORMALISASI SUNGAI SAKAU DESA SUKA MAJU</v>
          </cell>
          <cell r="O761" t="str">
            <v>SUNGAI SAKAU DESA SUKA MAJU</v>
          </cell>
          <cell r="P761">
            <v>2014</v>
          </cell>
          <cell r="T761" t="str">
            <v>APBD</v>
          </cell>
          <cell r="U761">
            <v>149118563.66056189</v>
          </cell>
        </row>
        <row r="762">
          <cell r="F762" t="str">
            <v>4.14.01</v>
          </cell>
          <cell r="H762" t="str">
            <v>NORMALISASI SUNGAI SIALANG DESA SITORAJO KARI</v>
          </cell>
          <cell r="O762" t="str">
            <v>SUNGAI SIALANG DESA SITORAJO KARI</v>
          </cell>
          <cell r="P762">
            <v>2014</v>
          </cell>
          <cell r="T762" t="str">
            <v>APBD</v>
          </cell>
          <cell r="U762">
            <v>199192377.17863271</v>
          </cell>
        </row>
        <row r="763">
          <cell r="F763" t="str">
            <v>4.14.01</v>
          </cell>
          <cell r="H763" t="str">
            <v>NORMALISASI SUNGAI DESA SEBERANG TELUK HILIR</v>
          </cell>
          <cell r="O763" t="str">
            <v>SEBERANG TELUK HILIR</v>
          </cell>
          <cell r="P763">
            <v>2014</v>
          </cell>
          <cell r="T763" t="str">
            <v>APBD</v>
          </cell>
          <cell r="U763">
            <v>199293457.54728854</v>
          </cell>
        </row>
        <row r="764">
          <cell r="F764" t="str">
            <v>4.14.01</v>
          </cell>
          <cell r="H764" t="str">
            <v>NORMALISASI SUNGAI KAYU ARO KEL. MUARA LEMBU</v>
          </cell>
          <cell r="O764" t="str">
            <v>KAYU ARO KEL. MUARA LEMBU</v>
          </cell>
          <cell r="P764">
            <v>2014</v>
          </cell>
          <cell r="T764" t="str">
            <v>APBD</v>
          </cell>
          <cell r="U764">
            <v>199223401.84623992</v>
          </cell>
        </row>
        <row r="765">
          <cell r="F765" t="str">
            <v>4.14.01</v>
          </cell>
          <cell r="H765" t="str">
            <v>NORMALISASI DAN BRONJONG SUNGAI BATANG UWO DESA  KEBUN LADO</v>
          </cell>
          <cell r="O765" t="str">
            <v>SUNGAI BATANG UWO DESA  KEBUN LADO</v>
          </cell>
          <cell r="P765">
            <v>2014</v>
          </cell>
          <cell r="T765" t="str">
            <v>APBD</v>
          </cell>
          <cell r="U765">
            <v>199256428.1053057</v>
          </cell>
        </row>
        <row r="766">
          <cell r="F766" t="str">
            <v>4.14.01</v>
          </cell>
          <cell r="H766" t="str">
            <v>NORMALISASI SUNGAI LEMBU DESA LOGAS HILIR</v>
          </cell>
          <cell r="O766" t="str">
            <v>LEMBU DESA LOGAS HILIR</v>
          </cell>
          <cell r="P766">
            <v>2014</v>
          </cell>
          <cell r="T766" t="str">
            <v>APBD</v>
          </cell>
          <cell r="U766">
            <v>199240415.37363744</v>
          </cell>
        </row>
        <row r="767">
          <cell r="F767" t="str">
            <v>4.14.01</v>
          </cell>
          <cell r="H767" t="str">
            <v>NORMALISASI SUNGAI DESA BERINGIN JAYA</v>
          </cell>
          <cell r="O767" t="str">
            <v>DESA BERINGIN JAYA</v>
          </cell>
          <cell r="P767">
            <v>2014</v>
          </cell>
          <cell r="T767" t="str">
            <v>APBD</v>
          </cell>
          <cell r="U767">
            <v>199287452.77291292</v>
          </cell>
        </row>
        <row r="768">
          <cell r="F768" t="str">
            <v>4.14.01</v>
          </cell>
          <cell r="H768" t="str">
            <v>NORMALISASI SUNGAI ANAKAN BASAU DESA MUARA BAHAN</v>
          </cell>
          <cell r="O768" t="str">
            <v>ANAKAN BASAU DESA MUARA BAHAN</v>
          </cell>
          <cell r="P768">
            <v>2014</v>
          </cell>
          <cell r="T768" t="str">
            <v>APBD</v>
          </cell>
          <cell r="U768">
            <v>199229406.62061554</v>
          </cell>
        </row>
        <row r="769">
          <cell r="F769" t="str">
            <v>4.14.01</v>
          </cell>
          <cell r="H769" t="str">
            <v>NORMALISASI SUNGAI SIPAN LUBUK RONGE KOTO RAJO (KUANTAN HILIR SEBERANG)</v>
          </cell>
          <cell r="O769" t="str">
            <v>SIPAN LUBUK RONGE KOTO RAJO</v>
          </cell>
          <cell r="P769">
            <v>2014</v>
          </cell>
          <cell r="T769" t="str">
            <v>APBD</v>
          </cell>
          <cell r="U769">
            <v>164213565.64507365</v>
          </cell>
        </row>
        <row r="770">
          <cell r="F770" t="str">
            <v>4.14.01</v>
          </cell>
          <cell r="H770" t="str">
            <v>NORMALISASI SEI. LANGSAT DESA LANGSAT HULU</v>
          </cell>
          <cell r="O770" t="str">
            <v>SEI. LANGSAT DESA LANGSAT HULU</v>
          </cell>
          <cell r="P770">
            <v>2014</v>
          </cell>
          <cell r="T770" t="str">
            <v>APBD</v>
          </cell>
          <cell r="U770">
            <v>199158350.12383768</v>
          </cell>
        </row>
        <row r="771">
          <cell r="F771" t="str">
            <v>4.14.01</v>
          </cell>
          <cell r="H771" t="str">
            <v>NORMALISASI SEI. PERUPUK DESA PULAU PANJANG</v>
          </cell>
          <cell r="O771" t="str">
            <v>SEI. PERUPUK DESA PULAU PANJANG</v>
          </cell>
          <cell r="P771">
            <v>2014</v>
          </cell>
          <cell r="T771" t="str">
            <v>APBD</v>
          </cell>
          <cell r="U771">
            <v>199310471.07468602</v>
          </cell>
        </row>
        <row r="772">
          <cell r="F772" t="str">
            <v>4.14.01</v>
          </cell>
          <cell r="H772" t="str">
            <v>PEMBANGUNAN BOX CULVERT DAN NORMALISASI SUNGAI GERINGGING DESA TITIAN MODANG</v>
          </cell>
          <cell r="O772" t="str">
            <v>TITIAN MODANG</v>
          </cell>
          <cell r="P772">
            <v>2014</v>
          </cell>
          <cell r="T772" t="str">
            <v>APBD</v>
          </cell>
          <cell r="U772">
            <v>199179366.83415228</v>
          </cell>
        </row>
        <row r="773">
          <cell r="F773" t="str">
            <v>4.14.01</v>
          </cell>
          <cell r="H773" t="str">
            <v>NORMALISASI SUNGAI SIRIH - MUARO SENTAJO</v>
          </cell>
          <cell r="O773" t="str">
            <v>SUNGAI SIRIH - MUARO SENTAJO</v>
          </cell>
          <cell r="P773">
            <v>2014</v>
          </cell>
          <cell r="T773" t="str">
            <v>APBD</v>
          </cell>
          <cell r="U773">
            <v>200305000</v>
          </cell>
        </row>
        <row r="774">
          <cell r="F774" t="str">
            <v>4.14.01</v>
          </cell>
          <cell r="H774" t="str">
            <v>NORMALISASI SUNGAI SINAMBEK MUARO - PULAU KOMANG</v>
          </cell>
          <cell r="O774" t="str">
            <v>SINAMBEK MUARO - PULAU KOMANG</v>
          </cell>
          <cell r="P774">
            <v>2014</v>
          </cell>
          <cell r="T774" t="str">
            <v>APBD</v>
          </cell>
          <cell r="U774">
            <v>198265000</v>
          </cell>
        </row>
        <row r="775">
          <cell r="F775" t="str">
            <v>4.14.01</v>
          </cell>
          <cell r="H775" t="str">
            <v>PEMBUATAN LOANING SUNGAI SINAMBEK (SMK 3)</v>
          </cell>
          <cell r="O775" t="str">
            <v>SUNGAI SINAMBEK</v>
          </cell>
          <cell r="P775">
            <v>2014</v>
          </cell>
          <cell r="T775" t="str">
            <v>APBD</v>
          </cell>
          <cell r="U775">
            <v>199600000</v>
          </cell>
        </row>
        <row r="776">
          <cell r="F776" t="str">
            <v>4.14.01</v>
          </cell>
          <cell r="H776" t="str">
            <v>NORMALISASI SUNGAI MAKAM DESA LANGSAT HULU</v>
          </cell>
          <cell r="O776" t="str">
            <v>MAKAM DESA LANGSAT HULU</v>
          </cell>
          <cell r="P776">
            <v>2014</v>
          </cell>
          <cell r="T776" t="str">
            <v>APBD</v>
          </cell>
          <cell r="U776">
            <v>199532000</v>
          </cell>
        </row>
        <row r="777">
          <cell r="F777" t="str">
            <v>4.14.01</v>
          </cell>
          <cell r="H777" t="str">
            <v>PEMBUATAN TURAP BRONJONG SUNGAI PIK UDANG (SMA KARI)</v>
          </cell>
          <cell r="O777" t="str">
            <v>PIK UDANG (SMA KARI)</v>
          </cell>
          <cell r="P777">
            <v>2014</v>
          </cell>
          <cell r="T777" t="str">
            <v>APBD</v>
          </cell>
          <cell r="U777">
            <v>200050000</v>
          </cell>
        </row>
        <row r="778">
          <cell r="F778" t="str">
            <v>4.14.01</v>
          </cell>
          <cell r="H778" t="str">
            <v>PEMBUATAN BANGUNAN TALUD DI BASERAH II</v>
          </cell>
          <cell r="O778" t="str">
            <v>BASERAH II</v>
          </cell>
          <cell r="P778">
            <v>2014</v>
          </cell>
          <cell r="T778" t="str">
            <v>APBD</v>
          </cell>
          <cell r="U778">
            <v>200200000</v>
          </cell>
        </row>
        <row r="779">
          <cell r="F779" t="str">
            <v>4.14.01</v>
          </cell>
          <cell r="H779" t="str">
            <v>RABAT LANTAI BETON DI SEBERANG GUNUNG</v>
          </cell>
          <cell r="O779" t="str">
            <v>SEBERANG GUNUNG</v>
          </cell>
          <cell r="P779">
            <v>2014</v>
          </cell>
          <cell r="T779" t="str">
            <v>APBD</v>
          </cell>
          <cell r="U779">
            <v>199710000</v>
          </cell>
        </row>
        <row r="780">
          <cell r="F780" t="str">
            <v>4.14.01</v>
          </cell>
          <cell r="H780" t="str">
            <v>RABAT LANTAI BETON DI LUBUK AMBACANG I</v>
          </cell>
          <cell r="O780" t="str">
            <v>LUBUK AMBACANG I</v>
          </cell>
          <cell r="P780">
            <v>2014</v>
          </cell>
          <cell r="T780" t="str">
            <v>APBD</v>
          </cell>
          <cell r="U780">
            <v>199750000</v>
          </cell>
        </row>
        <row r="781">
          <cell r="F781" t="str">
            <v>4.14.01</v>
          </cell>
          <cell r="H781" t="str">
            <v>PEMBUATAN LOANING SALURAN DRAINASE DESA PULAU PANJANG CERENTI</v>
          </cell>
          <cell r="O781" t="str">
            <v>PULAU PANJANG CERENTI</v>
          </cell>
          <cell r="P781">
            <v>2014</v>
          </cell>
          <cell r="T781" t="str">
            <v>APBD</v>
          </cell>
          <cell r="U781">
            <v>200025000</v>
          </cell>
        </row>
        <row r="782">
          <cell r="F782" t="str">
            <v>4.14.01</v>
          </cell>
          <cell r="H782" t="str">
            <v>PEMBUATAN BPA ID PULAU ARO DESA PULAU KEDUNDUNG SUNGA RAWANG PANJANG</v>
          </cell>
          <cell r="O782" t="str">
            <v>PULAU ARO DESA PULAU KEDUNDUNG SUNGA RAWANG PANJANG</v>
          </cell>
          <cell r="P782">
            <v>2014</v>
          </cell>
          <cell r="T782" t="str">
            <v>APBD</v>
          </cell>
          <cell r="U782">
            <v>199930000</v>
          </cell>
        </row>
        <row r="783">
          <cell r="F783" t="str">
            <v>4.14.01</v>
          </cell>
          <cell r="H783" t="str">
            <v>PEMBUATAN BPA SEI. TOLANG DESA PULAU ARO</v>
          </cell>
          <cell r="O783" t="str">
            <v>SEI. TOLANG DESA PULAU ARO</v>
          </cell>
          <cell r="P783">
            <v>2014</v>
          </cell>
          <cell r="T783" t="str">
            <v>APBD</v>
          </cell>
          <cell r="U783">
            <v>199000000</v>
          </cell>
        </row>
        <row r="784">
          <cell r="F784" t="str">
            <v>4.14.01</v>
          </cell>
          <cell r="H784" t="str">
            <v>GALIAN ENDAPAN (SENDIMEN) BNDUNGAN DI RAWA SAWAH</v>
          </cell>
          <cell r="P784">
            <v>2014</v>
          </cell>
          <cell r="T784" t="str">
            <v>APBD</v>
          </cell>
          <cell r="U784">
            <v>199167000</v>
          </cell>
        </row>
        <row r="785">
          <cell r="F785" t="str">
            <v>4.14.01</v>
          </cell>
          <cell r="H785" t="str">
            <v>PEMBUATAN TURAP PENAHAN TEBING SEI. GERINGGING DESA GERINGGING BARU</v>
          </cell>
          <cell r="O785" t="str">
            <v>GERINGGING BARU</v>
          </cell>
          <cell r="P785">
            <v>2014</v>
          </cell>
          <cell r="T785" t="str">
            <v>APBD</v>
          </cell>
          <cell r="U785">
            <v>198300000</v>
          </cell>
        </row>
        <row r="786">
          <cell r="F786" t="str">
            <v>4.14.01</v>
          </cell>
          <cell r="H786" t="str">
            <v>PEMBUATAN TURAP/BRONJONG SUNGAI JERING KELURAHAN SEI. JERING</v>
          </cell>
          <cell r="O786" t="str">
            <v>SEI. JERING</v>
          </cell>
          <cell r="P786">
            <v>2014</v>
          </cell>
          <cell r="T786" t="str">
            <v>APBD</v>
          </cell>
          <cell r="U786">
            <v>197650000</v>
          </cell>
        </row>
        <row r="787">
          <cell r="F787" t="str">
            <v>4.14.01</v>
          </cell>
          <cell r="H787" t="str">
            <v>PEMBUATAN TURAP PENAHAN TEBING SEI. NANUN DESA KOTO TALUK</v>
          </cell>
          <cell r="O787" t="str">
            <v>SEI. NANUN DESA KOTO TALUK</v>
          </cell>
          <cell r="P787">
            <v>2014</v>
          </cell>
          <cell r="T787" t="str">
            <v>APBD</v>
          </cell>
          <cell r="U787">
            <v>198150000</v>
          </cell>
        </row>
        <row r="788">
          <cell r="F788" t="str">
            <v>4.14.01</v>
          </cell>
          <cell r="H788" t="str">
            <v>PEMBUATAN DRAINASE JALAN LINGKAR PULAU KOPUNG</v>
          </cell>
          <cell r="O788" t="str">
            <v>LINGKAR PULAU KOPUNG</v>
          </cell>
          <cell r="P788">
            <v>2015</v>
          </cell>
          <cell r="T788" t="str">
            <v>APBD</v>
          </cell>
          <cell r="U788">
            <v>195475522</v>
          </cell>
        </row>
        <row r="789">
          <cell r="F789" t="str">
            <v>4.14.01</v>
          </cell>
          <cell r="H789" t="str">
            <v>PEMBUATAN DRAINASE JALAN RUAS JALAN SEBERANG TALUK-SANGAU</v>
          </cell>
          <cell r="O789" t="str">
            <v>SEBERANG TALUK-SANGAU</v>
          </cell>
          <cell r="P789">
            <v>2015</v>
          </cell>
          <cell r="T789" t="str">
            <v>APBD</v>
          </cell>
          <cell r="U789">
            <v>193579751</v>
          </cell>
        </row>
        <row r="790">
          <cell r="F790" t="str">
            <v>4.14.01</v>
          </cell>
          <cell r="H790" t="str">
            <v>PEMBUATAN DRAINASE RUAS JALAN PULAU BAYUR-SEI. PERUPUK</v>
          </cell>
          <cell r="O790" t="str">
            <v>PULAU BAYUR-SEI. PERUPUK</v>
          </cell>
          <cell r="P790">
            <v>2015</v>
          </cell>
          <cell r="T790" t="str">
            <v>APBD</v>
          </cell>
          <cell r="U790">
            <v>194854327</v>
          </cell>
        </row>
        <row r="791">
          <cell r="F791" t="str">
            <v>4.14.01</v>
          </cell>
          <cell r="H791" t="str">
            <v>PEMBUATAN DRAINASE JALAN MENUJU SMK 3 KELURAHAN SEI. JERING</v>
          </cell>
          <cell r="O791" t="str">
            <v>SEI. JERING (SMK N3 TELUK KUANTAN)</v>
          </cell>
          <cell r="P791">
            <v>2015</v>
          </cell>
          <cell r="T791" t="str">
            <v>APBD</v>
          </cell>
          <cell r="U791">
            <v>194008286</v>
          </cell>
        </row>
        <row r="792">
          <cell r="F792" t="str">
            <v>4.14.01</v>
          </cell>
          <cell r="H792" t="str">
            <v>PEMBUATAN DRAINASE RUAS JALAN-PERUMNAS</v>
          </cell>
          <cell r="O792" t="str">
            <v>PERUMNAS</v>
          </cell>
          <cell r="P792">
            <v>2015</v>
          </cell>
          <cell r="T792" t="str">
            <v>APBD</v>
          </cell>
          <cell r="U792">
            <v>194273613</v>
          </cell>
        </row>
        <row r="793">
          <cell r="F793" t="str">
            <v>4.14.01</v>
          </cell>
          <cell r="H793" t="str">
            <v>PEMBUATAN DRAINASE SEI. JERING</v>
          </cell>
          <cell r="O793" t="str">
            <v>SEI. JERING</v>
          </cell>
          <cell r="P793">
            <v>2015</v>
          </cell>
          <cell r="T793" t="str">
            <v>APBD</v>
          </cell>
          <cell r="U793">
            <v>193725722</v>
          </cell>
        </row>
        <row r="794">
          <cell r="F794" t="str">
            <v>4.14.01</v>
          </cell>
          <cell r="H794" t="str">
            <v>PEMBUATAN DRAINASE RUAS JALAN STM - BERINGIN</v>
          </cell>
          <cell r="O794" t="str">
            <v>STM - BERINGIN</v>
          </cell>
          <cell r="P794">
            <v>2015</v>
          </cell>
          <cell r="T794" t="str">
            <v>APBD</v>
          </cell>
          <cell r="U794">
            <v>194683613</v>
          </cell>
        </row>
        <row r="795">
          <cell r="F795" t="str">
            <v>4.14.01</v>
          </cell>
          <cell r="H795" t="str">
            <v>PEMBUATAN DRAINASE RUAS JALAN PERUMNAS- TK.PEMBINA</v>
          </cell>
          <cell r="O795" t="str">
            <v>PERUMNAS - TK PEMBINA</v>
          </cell>
          <cell r="P795">
            <v>2015</v>
          </cell>
          <cell r="T795" t="str">
            <v>APBD</v>
          </cell>
          <cell r="U795">
            <v>193951280</v>
          </cell>
        </row>
        <row r="796">
          <cell r="F796" t="str">
            <v>4.14.01</v>
          </cell>
          <cell r="H796" t="str">
            <v>PEMBUATAN DRAINASE RUAS JALAN LINGKAR PERINDAGKOP</v>
          </cell>
          <cell r="O796" t="str">
            <v>LINGKAR PERINDAGKOP</v>
          </cell>
          <cell r="P796">
            <v>2015</v>
          </cell>
          <cell r="T796" t="str">
            <v>APBD</v>
          </cell>
          <cell r="U796">
            <v>184030734</v>
          </cell>
        </row>
        <row r="797">
          <cell r="F797" t="str">
            <v>4.14.01</v>
          </cell>
          <cell r="H797" t="str">
            <v>PEMBUATAN DRAINASE JALAN DALAM KOTA MUARA LEMBU</v>
          </cell>
          <cell r="O797" t="str">
            <v>KOTA MUARA LEMBU</v>
          </cell>
          <cell r="P797">
            <v>2015</v>
          </cell>
          <cell r="T797" t="str">
            <v>APBD</v>
          </cell>
          <cell r="U797">
            <v>194469852</v>
          </cell>
        </row>
        <row r="798">
          <cell r="F798" t="str">
            <v>4.14.01</v>
          </cell>
          <cell r="H798" t="str">
            <v>PEMBUATAN DRAINASE RUMAH DINAS DPRD ARAH BALAI ADAT SEI. JERING</v>
          </cell>
          <cell r="O798" t="str">
            <v>RUMAH DINAS DPRD ARAH BALAI ADAT SEI. JERING</v>
          </cell>
          <cell r="P798">
            <v>2015</v>
          </cell>
          <cell r="T798" t="str">
            <v>APBD</v>
          </cell>
          <cell r="U798">
            <v>188897648</v>
          </cell>
        </row>
        <row r="799">
          <cell r="F799" t="str">
            <v>4.14.01</v>
          </cell>
          <cell r="H799" t="str">
            <v>PEMBANGUNAN TURAP PENAHAN TEBING SEI. KUANTAN DESA PL.KOMANG</v>
          </cell>
          <cell r="O799" t="str">
            <v>SEI. KUANTAN DESA PL.KOMANG</v>
          </cell>
          <cell r="P799">
            <v>2015</v>
          </cell>
          <cell r="T799" t="str">
            <v>APBD</v>
          </cell>
          <cell r="U799">
            <v>1374815000</v>
          </cell>
        </row>
        <row r="800">
          <cell r="F800" t="str">
            <v>4.14.01</v>
          </cell>
          <cell r="H800" t="str">
            <v>PEMBUATAN TURAP ARENA PACU JALUR PULAU PANJANG CERENTI</v>
          </cell>
          <cell r="O800" t="str">
            <v>PULAU PANJANG CERENTI</v>
          </cell>
          <cell r="P800">
            <v>2015</v>
          </cell>
          <cell r="T800" t="str">
            <v>APBD</v>
          </cell>
          <cell r="U800">
            <v>1013490000</v>
          </cell>
        </row>
        <row r="801">
          <cell r="F801" t="str">
            <v>4.14.01</v>
          </cell>
          <cell r="H801" t="str">
            <v>PEMBUATAN LOANING SUNGAI DESA SUMBER JAYA</v>
          </cell>
          <cell r="O801" t="str">
            <v>SUNGAI DESA SUMBER JAYA</v>
          </cell>
          <cell r="P801">
            <v>2015</v>
          </cell>
          <cell r="T801" t="str">
            <v>APBD</v>
          </cell>
          <cell r="U801">
            <v>182640000</v>
          </cell>
        </row>
        <row r="802">
          <cell r="F802" t="str">
            <v>4.14.01</v>
          </cell>
          <cell r="H802" t="str">
            <v>PEMBUATAN TALUD BRONJONG MESJID HANQQUL YAKIN DS. SEI LANGSAT</v>
          </cell>
          <cell r="O802" t="str">
            <v>MESJID HANQQUL YAKIN DS. SEI LANGSAT</v>
          </cell>
          <cell r="P802">
            <v>2015</v>
          </cell>
          <cell r="T802" t="str">
            <v>APBD</v>
          </cell>
          <cell r="U802">
            <v>181790000</v>
          </cell>
        </row>
        <row r="803">
          <cell r="F803" t="str">
            <v>4.14.01</v>
          </cell>
          <cell r="H803" t="str">
            <v>PEMBUATAN LOANING SUNGAI GERINGGING DESA GERINGGING BARU</v>
          </cell>
          <cell r="O803" t="str">
            <v>SUNGAI GERINGGING DESA GERINGGING BARU</v>
          </cell>
          <cell r="P803">
            <v>2015</v>
          </cell>
          <cell r="T803" t="str">
            <v>APBD</v>
          </cell>
          <cell r="U803">
            <v>180955000</v>
          </cell>
        </row>
        <row r="804">
          <cell r="F804" t="str">
            <v>4.14.01</v>
          </cell>
          <cell r="H804" t="str">
            <v>PEMBUATAN LOANING SUNGAI DESA MUARO TOMBANG</v>
          </cell>
          <cell r="O804" t="str">
            <v>MUARO TOMBANG</v>
          </cell>
          <cell r="P804">
            <v>2015</v>
          </cell>
          <cell r="T804" t="str">
            <v>APBD</v>
          </cell>
          <cell r="U804">
            <v>182340000</v>
          </cell>
        </row>
        <row r="805">
          <cell r="F805" t="str">
            <v>4.14.01</v>
          </cell>
          <cell r="H805" t="str">
            <v>PEMBUATAN LOANING&amp;NORMALISASI SEI.PANCURAN BETUNG DS KOTO CERENTI</v>
          </cell>
          <cell r="O805" t="str">
            <v>SEI.PANCURAN BETUNG DS KOTO CERENTI</v>
          </cell>
          <cell r="P805">
            <v>2015</v>
          </cell>
          <cell r="T805" t="str">
            <v>APBD</v>
          </cell>
          <cell r="U805">
            <v>182140000</v>
          </cell>
        </row>
        <row r="806">
          <cell r="F806" t="str">
            <v>4.14.01</v>
          </cell>
          <cell r="H806" t="str">
            <v>PEMBUATAN TALUD BRONJONG&amp;NORMALISASI SEI. PETAPAHAN DESA PETAPAHAN</v>
          </cell>
          <cell r="O806" t="str">
            <v>SEI. PETAPAHAN</v>
          </cell>
          <cell r="P806">
            <v>2015</v>
          </cell>
          <cell r="T806" t="str">
            <v>APBD</v>
          </cell>
          <cell r="U806">
            <v>181304000</v>
          </cell>
        </row>
        <row r="807">
          <cell r="F807" t="str">
            <v>4.14.01</v>
          </cell>
          <cell r="H807" t="str">
            <v>PEMBUATAN TALUD BRONJONG SEI. PERUPUK DESA PL.PANJANG CERENTI</v>
          </cell>
          <cell r="O807" t="str">
            <v>SEI. PERUPUK DESA PL.PANJANG CERENTI</v>
          </cell>
          <cell r="P807">
            <v>2015</v>
          </cell>
          <cell r="T807" t="str">
            <v>APBD</v>
          </cell>
          <cell r="U807">
            <v>182524000</v>
          </cell>
        </row>
        <row r="808">
          <cell r="F808" t="str">
            <v>4.14.01</v>
          </cell>
          <cell r="H808" t="str">
            <v>PEMBANGUNAN LOANING&amp;NORMALISASI SEI. JERING BLKANG BALAI ADAT</v>
          </cell>
          <cell r="O808" t="str">
            <v>SEI. JERING BLKANG BALAI ADAT</v>
          </cell>
          <cell r="P808">
            <v>2015</v>
          </cell>
          <cell r="T808" t="str">
            <v>APBD</v>
          </cell>
          <cell r="U808">
            <v>182932000</v>
          </cell>
        </row>
        <row r="809">
          <cell r="F809" t="str">
            <v>4.14.01</v>
          </cell>
          <cell r="H809" t="str">
            <v>PEMBANGUNAN TALUD/BRONJONG SEI. TAPIOKA DESA LANGSAT HULU</v>
          </cell>
          <cell r="O809" t="str">
            <v>SEI. TAPIOKA DESA LANGSAT HULU</v>
          </cell>
          <cell r="P809">
            <v>2015</v>
          </cell>
          <cell r="T809" t="str">
            <v>APBD</v>
          </cell>
          <cell r="U809">
            <v>180962000</v>
          </cell>
        </row>
        <row r="810">
          <cell r="F810" t="str">
            <v>4.14.01</v>
          </cell>
          <cell r="H810" t="str">
            <v>PEMBANGUNAN TALUD/BRONJONG&amp;NORMALI SEI. BATANG PAKU DESA SEI. PAKU</v>
          </cell>
          <cell r="O810" t="str">
            <v>SEI. BATANG PAKU DESA SEI. PAKU</v>
          </cell>
          <cell r="P810">
            <v>2015</v>
          </cell>
          <cell r="T810" t="str">
            <v>APBD</v>
          </cell>
          <cell r="U810">
            <v>180961000</v>
          </cell>
        </row>
        <row r="811">
          <cell r="F811" t="str">
            <v>4.14.01</v>
          </cell>
          <cell r="H811" t="str">
            <v>PEMBUATAN TALUD SUNGAI SINAMBEK (TUGU CERANO )</v>
          </cell>
          <cell r="O811" t="str">
            <v>SEI. SINAMBEK (TUGU CARANO)</v>
          </cell>
          <cell r="P811">
            <v>2015</v>
          </cell>
          <cell r="T811" t="str">
            <v>APBD</v>
          </cell>
          <cell r="U811">
            <v>181590000</v>
          </cell>
        </row>
        <row r="812">
          <cell r="F812" t="str">
            <v>4.14.01</v>
          </cell>
          <cell r="H812" t="str">
            <v>TURAP SEI. GERINGGING DESA TITIAN MODANG</v>
          </cell>
          <cell r="O812" t="str">
            <v>SEI. GERINGGING DESA TITIAN MODANG</v>
          </cell>
          <cell r="P812">
            <v>2015</v>
          </cell>
          <cell r="T812" t="str">
            <v>APBD</v>
          </cell>
          <cell r="U812">
            <v>180145000</v>
          </cell>
        </row>
        <row r="813">
          <cell r="F813" t="str">
            <v>4.14.01</v>
          </cell>
          <cell r="H813" t="str">
            <v>PEMBUATAN TALUD BRONJONG DAN NORMALISASI SEI.DESA SIDODADI</v>
          </cell>
          <cell r="O813" t="str">
            <v>SEI.DESA SIDODADI</v>
          </cell>
          <cell r="P813">
            <v>2015</v>
          </cell>
          <cell r="T813" t="str">
            <v>APBD</v>
          </cell>
          <cell r="U813">
            <v>181404000</v>
          </cell>
        </row>
        <row r="814">
          <cell r="F814" t="str">
            <v>4.14.01</v>
          </cell>
          <cell r="H814" t="str">
            <v>PEMBUATAN LOANING DAN NORMALISASI SEI.JERING KELURAHAN SEI. JERING</v>
          </cell>
          <cell r="O814" t="str">
            <v>SEI.JERING</v>
          </cell>
          <cell r="P814">
            <v>2015</v>
          </cell>
          <cell r="T814" t="str">
            <v>APBD</v>
          </cell>
          <cell r="U814">
            <v>180771000</v>
          </cell>
        </row>
        <row r="815">
          <cell r="F815" t="str">
            <v>4.14.01</v>
          </cell>
          <cell r="H815" t="str">
            <v>NORMALISASI SEI. DESA SUNGAI MANAU</v>
          </cell>
          <cell r="O815" t="str">
            <v>SUNGAI MANAU</v>
          </cell>
          <cell r="P815">
            <v>2015</v>
          </cell>
          <cell r="T815" t="str">
            <v>APBD</v>
          </cell>
          <cell r="U815">
            <v>174040000</v>
          </cell>
        </row>
        <row r="816">
          <cell r="F816" t="str">
            <v>4.14.01</v>
          </cell>
          <cell r="H816" t="str">
            <v>PEMBANGUNAN TALUD BRONJONG &amp; NORMALI SEI.SANGAU</v>
          </cell>
          <cell r="O816" t="str">
            <v>SEI.SANGAU</v>
          </cell>
          <cell r="P816">
            <v>2015</v>
          </cell>
          <cell r="T816" t="str">
            <v>APBD</v>
          </cell>
          <cell r="U816">
            <v>179840000</v>
          </cell>
        </row>
        <row r="817">
          <cell r="F817" t="str">
            <v>4.14.01</v>
          </cell>
          <cell r="H817" t="str">
            <v>PEMBUATAN LOANING DAN NORMALISASI SUNGAI LILISAN</v>
          </cell>
          <cell r="O817" t="str">
            <v>SUNGAI LILISAN</v>
          </cell>
          <cell r="P817">
            <v>2015</v>
          </cell>
          <cell r="T817" t="str">
            <v>APBD</v>
          </cell>
          <cell r="U817">
            <v>180140000</v>
          </cell>
        </row>
        <row r="818">
          <cell r="F818" t="str">
            <v>4.14.01</v>
          </cell>
          <cell r="H818" t="str">
            <v>PEMBUATAN TALUD BRONJONG DAN NORMALISASI SEI. LINGKUE</v>
          </cell>
          <cell r="O818" t="str">
            <v>SEI. LINGKUE</v>
          </cell>
          <cell r="P818">
            <v>2015</v>
          </cell>
          <cell r="T818" t="str">
            <v>APBD</v>
          </cell>
          <cell r="U818">
            <v>180040000</v>
          </cell>
        </row>
        <row r="819">
          <cell r="F819" t="str">
            <v>4.14.01</v>
          </cell>
          <cell r="H819" t="str">
            <v>PEMBUATAN LOANING SALURAN DRAINASE CERENTI</v>
          </cell>
          <cell r="O819" t="str">
            <v>CERENTI</v>
          </cell>
          <cell r="P819">
            <v>2015</v>
          </cell>
          <cell r="T819" t="str">
            <v>APBD</v>
          </cell>
          <cell r="U819">
            <v>189350000</v>
          </cell>
        </row>
        <row r="820">
          <cell r="F820" t="str">
            <v>4.14.01</v>
          </cell>
          <cell r="H820" t="str">
            <v>PEMBUATAN BPA DI SUNGAI BESAR</v>
          </cell>
          <cell r="O820" t="str">
            <v>SUNGAI BESAR</v>
          </cell>
          <cell r="P820">
            <v>2015</v>
          </cell>
          <cell r="T820" t="str">
            <v>APBD</v>
          </cell>
          <cell r="U820">
            <v>809566000</v>
          </cell>
        </row>
        <row r="821">
          <cell r="F821" t="str">
            <v>4.14.01</v>
          </cell>
          <cell r="H821" t="str">
            <v>PEMBUATAN TANGGUL BPA DI PL KOPUNG</v>
          </cell>
          <cell r="O821" t="str">
            <v>PL KOPUNG</v>
          </cell>
          <cell r="P821">
            <v>2015</v>
          </cell>
          <cell r="T821" t="str">
            <v>APBD</v>
          </cell>
          <cell r="U821">
            <v>391901000</v>
          </cell>
        </row>
        <row r="822">
          <cell r="F822" t="str">
            <v>4.14.01</v>
          </cell>
          <cell r="H822" t="str">
            <v>PEMBUATAN BPA DAN SALURAN SEI.TONAM DESA SEBERANG TALUK HILIR</v>
          </cell>
          <cell r="O822" t="str">
            <v>SEI.TONAM DESA SEBERANG TALUK HILIR</v>
          </cell>
          <cell r="P822">
            <v>2015</v>
          </cell>
          <cell r="T822" t="str">
            <v>APBD</v>
          </cell>
          <cell r="U822">
            <v>464259700</v>
          </cell>
        </row>
        <row r="823">
          <cell r="F823" t="str">
            <v>4.14.01</v>
          </cell>
          <cell r="H823" t="str">
            <v>PEMBUATAN BPA DI PULAU ARO</v>
          </cell>
          <cell r="O823" t="str">
            <v>PULAU ARO</v>
          </cell>
          <cell r="P823">
            <v>2015</v>
          </cell>
          <cell r="T823" t="str">
            <v>APBD</v>
          </cell>
          <cell r="U823">
            <v>191981000</v>
          </cell>
        </row>
        <row r="824">
          <cell r="F824" t="str">
            <v>4.14.01</v>
          </cell>
          <cell r="H824" t="str">
            <v>PEMBUATAN SALUARAN SEI.TOLANG DESA PL. ARO</v>
          </cell>
          <cell r="O824" t="str">
            <v>SEI.TOLANG DESA PL. ARO</v>
          </cell>
          <cell r="P824">
            <v>2015</v>
          </cell>
          <cell r="T824" t="str">
            <v>APBD</v>
          </cell>
          <cell r="U824">
            <v>190936000</v>
          </cell>
        </row>
        <row r="825">
          <cell r="F825" t="str">
            <v>4.14.01</v>
          </cell>
          <cell r="H825" t="str">
            <v>PEMBUATAN SALURAN DI SEI. SORIAK DESA SEBERANG TALUK HILIR</v>
          </cell>
          <cell r="O825" t="str">
            <v>SEI. SORIAK DESA SEBERANG TALUK HILIR</v>
          </cell>
          <cell r="P825">
            <v>2015</v>
          </cell>
          <cell r="T825" t="str">
            <v>APBD</v>
          </cell>
          <cell r="U825">
            <v>191500000</v>
          </cell>
        </row>
        <row r="826">
          <cell r="F826" t="str">
            <v>4.14.01</v>
          </cell>
          <cell r="H826" t="str">
            <v>PEMBUATAN SALURAN DI SEI. TONAM DESA SEBERANG TALUK HILIR</v>
          </cell>
          <cell r="O826" t="str">
            <v>SEI. TONAM DESA SEBERANG TALUK HILIR</v>
          </cell>
          <cell r="P826">
            <v>2015</v>
          </cell>
          <cell r="T826" t="str">
            <v>APBD</v>
          </cell>
          <cell r="U826">
            <v>191200000</v>
          </cell>
        </row>
        <row r="827">
          <cell r="F827" t="str">
            <v>4.14.01</v>
          </cell>
          <cell r="H827" t="str">
            <v>PEMBUATAN LOANING BPA DESA BENAI KECIL</v>
          </cell>
          <cell r="O827" t="str">
            <v>BENAI KECIL</v>
          </cell>
          <cell r="P827">
            <v>2015</v>
          </cell>
          <cell r="T827" t="str">
            <v>APBD</v>
          </cell>
          <cell r="U827">
            <v>190820000</v>
          </cell>
        </row>
        <row r="828">
          <cell r="F828" t="str">
            <v>4.14.01</v>
          </cell>
          <cell r="H828" t="str">
            <v>PEMBUATAN BPA DAN TANGGUL PENUTUP DESA KINALI</v>
          </cell>
          <cell r="O828" t="str">
            <v>KINALI</v>
          </cell>
          <cell r="P828">
            <v>2015</v>
          </cell>
          <cell r="T828" t="str">
            <v>APBD</v>
          </cell>
          <cell r="U828">
            <v>190360000</v>
          </cell>
        </row>
        <row r="829">
          <cell r="F829" t="str">
            <v>4.14.01</v>
          </cell>
          <cell r="H829" t="str">
            <v>PEMBUATAN JARINGAN IRIGASI DESA (DI) DESA SAMPURAGO</v>
          </cell>
          <cell r="O829" t="str">
            <v>SAMPURAGO</v>
          </cell>
          <cell r="P829">
            <v>2015</v>
          </cell>
          <cell r="T829" t="str">
            <v>APBD</v>
          </cell>
          <cell r="U829">
            <v>191477000</v>
          </cell>
        </row>
        <row r="830">
          <cell r="F830" t="str">
            <v>4.14.01</v>
          </cell>
          <cell r="H830" t="str">
            <v>PEMBUATAN BANGUNAN BPA DAN RABAT BETON IRIGASI SEI PAING</v>
          </cell>
          <cell r="O830" t="str">
            <v>SEI PAING</v>
          </cell>
          <cell r="P830">
            <v>2015</v>
          </cell>
          <cell r="T830" t="str">
            <v>APBD</v>
          </cell>
          <cell r="U830">
            <v>190690000</v>
          </cell>
        </row>
        <row r="831">
          <cell r="F831" t="str">
            <v>4.14.01</v>
          </cell>
          <cell r="H831" t="str">
            <v>PEMBUATAN SALURAN SEI. JERING (SMK N3 TELUK KUANTAN)</v>
          </cell>
          <cell r="O831" t="str">
            <v>SEI. JERING (SMK N3 TELUK KUANTAN)</v>
          </cell>
          <cell r="P831">
            <v>2015</v>
          </cell>
          <cell r="T831" t="str">
            <v>APBD</v>
          </cell>
          <cell r="U831">
            <v>191846000</v>
          </cell>
        </row>
        <row r="832">
          <cell r="F832" t="str">
            <v>4.14.01</v>
          </cell>
          <cell r="H832" t="str">
            <v>PEMBANGUNAN POMPANISASI IRIGASI DESA DESA TANJUNG KEC.HK</v>
          </cell>
          <cell r="O832" t="str">
            <v>TANJUNG KEC.HK</v>
          </cell>
          <cell r="P832">
            <v>2015</v>
          </cell>
          <cell r="T832" t="str">
            <v>APBD</v>
          </cell>
          <cell r="U832">
            <v>1241345150</v>
          </cell>
        </row>
        <row r="833">
          <cell r="F833" t="str">
            <v>4.14.01</v>
          </cell>
          <cell r="H833" t="str">
            <v>PEMBUATAN SUMUR BOR</v>
          </cell>
          <cell r="P833">
            <v>2016</v>
          </cell>
          <cell r="T833" t="str">
            <v>APBD</v>
          </cell>
          <cell r="U833">
            <v>34650000</v>
          </cell>
        </row>
        <row r="834">
          <cell r="F834" t="str">
            <v>4.14.01</v>
          </cell>
          <cell r="H834" t="str">
            <v>PEMBANGUNAN TURAP PENAHAN TEBING SUNGAI KUANTAN DAN TRIBUN UTAMA (HAKIM) PANCANG FINIS DESA PULAU BANJAR KARI</v>
          </cell>
          <cell r="O834" t="str">
            <v>PULAU BANJAR KARI</v>
          </cell>
          <cell r="P834">
            <v>2016</v>
          </cell>
          <cell r="T834" t="str">
            <v>APBD</v>
          </cell>
          <cell r="U834">
            <v>1436621000</v>
          </cell>
        </row>
        <row r="835">
          <cell r="F835" t="str">
            <v>4.14.01</v>
          </cell>
          <cell r="H835" t="str">
            <v>PEMBANGUNAN TURAP PENAHAN TEBING SUNGAI KUANTAN DAN TRIBUN UTAMA (HAKIM) PANCANG FINIS PANGEAN</v>
          </cell>
          <cell r="O835" t="str">
            <v>TRIBUN UTAMA (HAKIM) PANCANG FINIS PANGEAN</v>
          </cell>
          <cell r="P835">
            <v>2016</v>
          </cell>
          <cell r="T835" t="str">
            <v>APBD</v>
          </cell>
          <cell r="U835">
            <v>1469936000</v>
          </cell>
        </row>
        <row r="836">
          <cell r="F836" t="str">
            <v>4.14.01</v>
          </cell>
          <cell r="H836" t="str">
            <v>PEMBANGUNAN TURAP PENAHAN TEBING SD DESA SUNGAI PAKU</v>
          </cell>
          <cell r="O836" t="str">
            <v>SUNGAI PAKU</v>
          </cell>
          <cell r="P836">
            <v>2016</v>
          </cell>
          <cell r="T836" t="str">
            <v>APBD</v>
          </cell>
          <cell r="U836">
            <v>343248700</v>
          </cell>
        </row>
        <row r="837">
          <cell r="F837" t="str">
            <v>4.14.01</v>
          </cell>
          <cell r="H837" t="str">
            <v>PEMBANGUNAN TURAP PENAHAN TEBING MESJID RAUDATUL JANNAH DESA KOTO SENTAJO</v>
          </cell>
          <cell r="O837" t="str">
            <v>KOTO SENTAJO</v>
          </cell>
          <cell r="P837">
            <v>2016</v>
          </cell>
          <cell r="T837" t="str">
            <v>APBD</v>
          </cell>
          <cell r="U837">
            <v>671012000</v>
          </cell>
        </row>
        <row r="838">
          <cell r="F838" t="str">
            <v>4.14.01</v>
          </cell>
          <cell r="H838" t="str">
            <v>PEMBUATAN LOANING SEI. JERING II DESA BERINGIN</v>
          </cell>
          <cell r="O838" t="str">
            <v>EI. JERING II DESA BERINGIN</v>
          </cell>
          <cell r="P838">
            <v>2016</v>
          </cell>
          <cell r="T838" t="str">
            <v>APBD</v>
          </cell>
          <cell r="U838">
            <v>604876000</v>
          </cell>
        </row>
        <row r="839">
          <cell r="F839" t="str">
            <v>4.14.01</v>
          </cell>
          <cell r="H839" t="str">
            <v>PEMBUATAN LOANING SUNGAI PERUPUK DESA PULAU PANJANG CERENTI</v>
          </cell>
          <cell r="O839" t="str">
            <v>SUNGAI PERUPUK DESA PULAU PANJANG CERENTI</v>
          </cell>
          <cell r="P839">
            <v>2016</v>
          </cell>
          <cell r="T839" t="str">
            <v>APBD</v>
          </cell>
          <cell r="U839">
            <v>198750000</v>
          </cell>
        </row>
        <row r="840">
          <cell r="F840" t="str">
            <v>4.14.01</v>
          </cell>
          <cell r="H840" t="str">
            <v>PENINGKATAN JARINGAN IRIGASI DI PANGKALAN INDARUNG (DAK)</v>
          </cell>
          <cell r="O840" t="str">
            <v xml:space="preserve">PANGKALAN INDARUNG </v>
          </cell>
          <cell r="P840">
            <v>2016</v>
          </cell>
          <cell r="T840" t="str">
            <v>APBD</v>
          </cell>
          <cell r="U840">
            <v>956331940.60419047</v>
          </cell>
        </row>
        <row r="841">
          <cell r="F841" t="str">
            <v>4.14.01</v>
          </cell>
          <cell r="H841" t="str">
            <v>PENINGKATAN JARINGAN IRIGASI DI JAYA KOPAH (DAK)</v>
          </cell>
          <cell r="O841" t="str">
            <v>JAYA KOPAH</v>
          </cell>
          <cell r="P841">
            <v>2016</v>
          </cell>
          <cell r="T841" t="str">
            <v>APBD</v>
          </cell>
          <cell r="U841">
            <v>336929357.28234023</v>
          </cell>
        </row>
        <row r="842">
          <cell r="F842" t="str">
            <v>4.14.01</v>
          </cell>
          <cell r="H842" t="str">
            <v>PENINGKATAN JARINGAN IRIGASI DI LUBUK AMBACANG I (DAK)</v>
          </cell>
          <cell r="O842" t="str">
            <v>LUBUK AMBACANG I</v>
          </cell>
          <cell r="P842">
            <v>2016</v>
          </cell>
          <cell r="T842" t="str">
            <v>APBD</v>
          </cell>
          <cell r="U842">
            <v>1135941291.9377246</v>
          </cell>
        </row>
        <row r="843">
          <cell r="F843" t="str">
            <v>4.14.01</v>
          </cell>
          <cell r="H843" t="str">
            <v>PENINGKATAN JARINGAN IRIGASI DI PULAU ARO (DAK)</v>
          </cell>
          <cell r="O843" t="str">
            <v>PULAU ARO</v>
          </cell>
          <cell r="P843">
            <v>2016</v>
          </cell>
          <cell r="T843" t="str">
            <v>APBD</v>
          </cell>
          <cell r="U843">
            <v>362743119.08185184</v>
          </cell>
        </row>
        <row r="844">
          <cell r="F844" t="str">
            <v>4.14.01</v>
          </cell>
          <cell r="H844" t="str">
            <v>PENINGKATAN JARINGAN IRIGASI DI PULAU DERAS (DAK)</v>
          </cell>
          <cell r="O844" t="str">
            <v>PULAU DERAS</v>
          </cell>
          <cell r="P844">
            <v>2016</v>
          </cell>
          <cell r="T844" t="str">
            <v>APBD</v>
          </cell>
          <cell r="U844">
            <v>718915413.7353797</v>
          </cell>
        </row>
        <row r="845">
          <cell r="F845" t="str">
            <v>4.14.01</v>
          </cell>
          <cell r="H845" t="str">
            <v>PENINGKATAN JARINGAN IRIGASI DI TANJUNG (DAK)</v>
          </cell>
          <cell r="O845" t="str">
            <v>TANJUNG</v>
          </cell>
          <cell r="P845">
            <v>2016</v>
          </cell>
          <cell r="T845" t="str">
            <v>APBD</v>
          </cell>
          <cell r="U845">
            <v>790283293.48653066</v>
          </cell>
        </row>
        <row r="846">
          <cell r="F846" t="str">
            <v>4.14.01</v>
          </cell>
          <cell r="H846" t="str">
            <v>PENINGKATAN TANGGUL PENUTUP DI SUNGAI MANAU (DAK)</v>
          </cell>
          <cell r="O846" t="str">
            <v>SUNGAI MANAU</v>
          </cell>
          <cell r="P846">
            <v>2016</v>
          </cell>
          <cell r="T846" t="str">
            <v>APBD</v>
          </cell>
          <cell r="U846">
            <v>340989191.43586475</v>
          </cell>
        </row>
        <row r="847">
          <cell r="F847" t="str">
            <v>4.14.01</v>
          </cell>
          <cell r="H847" t="str">
            <v>PENINGKATAN JARINGAN IRIGASI DI KINALI (DAK)</v>
          </cell>
          <cell r="O847" t="str">
            <v>KINALI</v>
          </cell>
          <cell r="P847">
            <v>2016</v>
          </cell>
          <cell r="T847" t="str">
            <v>APBD</v>
          </cell>
          <cell r="U847">
            <v>708347994.3886112</v>
          </cell>
        </row>
        <row r="848">
          <cell r="F848" t="str">
            <v>4.14.01</v>
          </cell>
          <cell r="H848" t="str">
            <v>PEMBUATAN DRAINASE SEI. JERING</v>
          </cell>
          <cell r="O848" t="str">
            <v>SEI. JERING</v>
          </cell>
          <cell r="P848">
            <v>2016</v>
          </cell>
          <cell r="T848" t="str">
            <v>APBD</v>
          </cell>
          <cell r="U848">
            <v>190702953</v>
          </cell>
        </row>
        <row r="849">
          <cell r="F849" t="str">
            <v>4.14.01</v>
          </cell>
          <cell r="H849" t="str">
            <v>PEMBUATAN DRAINASE SMK 3 SUNGAI JERING</v>
          </cell>
          <cell r="O849" t="str">
            <v>SEI. JERING (SMK N3 TELUK KUANTAN)</v>
          </cell>
          <cell r="P849">
            <v>2016</v>
          </cell>
          <cell r="T849" t="str">
            <v>APBD</v>
          </cell>
          <cell r="U849">
            <v>320329000</v>
          </cell>
        </row>
        <row r="850">
          <cell r="F850" t="str">
            <v>4.14.01</v>
          </cell>
          <cell r="H850" t="str">
            <v xml:space="preserve">PENGADAAN DAN PEMASANGAN JARINGAN PIPA DISTRIBUSI AIR BERSIH KEC. KUANTAN TENGAH </v>
          </cell>
          <cell r="I850" t="str">
            <v>04.14.2.3.5</v>
          </cell>
          <cell r="N850" t="str">
            <v xml:space="preserve">Teluk Kuantan </v>
          </cell>
          <cell r="O850" t="str">
            <v xml:space="preserve">KEC. KUANTAN TENGAH </v>
          </cell>
          <cell r="P850">
            <v>2015</v>
          </cell>
          <cell r="T850" t="str">
            <v>APBD</v>
          </cell>
          <cell r="U850">
            <v>919375000</v>
          </cell>
        </row>
        <row r="851">
          <cell r="F851" t="str">
            <v>4.14.01</v>
          </cell>
          <cell r="H851" t="str">
            <v xml:space="preserve">PEMBANGUNA  SALURAN PRIMER PERMUKIMAN PASAR BARU BASERAH </v>
          </cell>
          <cell r="I851" t="str">
            <v>04.14.2.3.5</v>
          </cell>
          <cell r="N851" t="str">
            <v xml:space="preserve">Pasar Baru Baserah </v>
          </cell>
          <cell r="O851" t="str">
            <v xml:space="preserve">PASAR BARU BASERAH </v>
          </cell>
          <cell r="P851">
            <v>2015</v>
          </cell>
          <cell r="T851" t="str">
            <v>APBD</v>
          </cell>
          <cell r="U851">
            <v>1775636000</v>
          </cell>
        </row>
        <row r="852">
          <cell r="F852" t="str">
            <v>4.14.01</v>
          </cell>
          <cell r="H852" t="str">
            <v>PENGADAAN PEMASANGAN PIPA DISTRIBUSI DAN SAMBUNGAN RUMAH (DDUPB) PEMBAYARAN SISA PEKERJAAN)</v>
          </cell>
          <cell r="I852" t="str">
            <v>04.14.2.3.5</v>
          </cell>
          <cell r="P852">
            <v>2015</v>
          </cell>
          <cell r="T852" t="str">
            <v>APBD</v>
          </cell>
          <cell r="U852">
            <v>314300000</v>
          </cell>
        </row>
        <row r="853">
          <cell r="H853" t="str">
            <v>REHABILITASI SALURAN DRAINASE TEPIAN NAROSA TELUK KUANTAN</v>
          </cell>
          <cell r="I853" t="str">
            <v>04.14.02.04.05</v>
          </cell>
          <cell r="O853" t="str">
            <v>TEPIAN NAROSA TELUK KUANTAN</v>
          </cell>
          <cell r="P853">
            <v>2017</v>
          </cell>
          <cell r="T853" t="str">
            <v>APBD</v>
          </cell>
          <cell r="U853">
            <v>381279000</v>
          </cell>
        </row>
        <row r="854">
          <cell r="H854" t="str">
            <v>PEMBANGUNAN SALURAN PEMBUAGAN DESA BANJAR GUNTUNG</v>
          </cell>
          <cell r="I854" t="str">
            <v>04.14.02.04.05</v>
          </cell>
          <cell r="O854" t="str">
            <v>BANJAR GUNTUNG</v>
          </cell>
          <cell r="P854">
            <v>2017</v>
          </cell>
          <cell r="T854" t="str">
            <v>APBD</v>
          </cell>
          <cell r="U854">
            <v>199532000</v>
          </cell>
        </row>
        <row r="855">
          <cell r="H855" t="str">
            <v>PROGRAM PEMBANGUNAN SALURAN DRAINASE DESA SUNGAI KERANJI</v>
          </cell>
          <cell r="I855" t="str">
            <v>04.14.02.04.05</v>
          </cell>
          <cell r="O855" t="str">
            <v xml:space="preserve"> SUNGAI KERANJI</v>
          </cell>
          <cell r="P855">
            <v>2017</v>
          </cell>
          <cell r="T855" t="str">
            <v>APBD</v>
          </cell>
          <cell r="U855">
            <v>199380000</v>
          </cell>
        </row>
        <row r="856">
          <cell r="H856" t="str">
            <v>PROGRAM PEMBANGUNAN SALURAN DRAINASE KEL. MUARALEMBU</v>
          </cell>
          <cell r="I856" t="str">
            <v>04.14.02.04.05</v>
          </cell>
          <cell r="O856" t="str">
            <v>KEL. MUARALEMBU</v>
          </cell>
          <cell r="P856">
            <v>2017</v>
          </cell>
          <cell r="T856" t="str">
            <v>APBD</v>
          </cell>
          <cell r="U856">
            <v>199258000</v>
          </cell>
        </row>
        <row r="857">
          <cell r="H857" t="str">
            <v>PROGRAM PEMBANGUNAN SALURAN DRAINASE PASAR SUNGAI KUNING</v>
          </cell>
          <cell r="I857" t="str">
            <v>04.14.02.04.05</v>
          </cell>
          <cell r="O857" t="str">
            <v>PASAR SUNGAI KUNING</v>
          </cell>
          <cell r="P857">
            <v>2017</v>
          </cell>
          <cell r="T857" t="str">
            <v>APBD</v>
          </cell>
          <cell r="U857">
            <v>199383000</v>
          </cell>
        </row>
        <row r="858">
          <cell r="H858" t="str">
            <v>PROGRAM PEMBANGUNAN SALURAN DRAINASE JALAN KAYU BATU (BELAKANG SDN 011 PL.PANJANG CERENTI</v>
          </cell>
          <cell r="I858" t="str">
            <v>04.14.02.04.05</v>
          </cell>
          <cell r="O858" t="str">
            <v>JALAN KAYU BATU (BELAKANG SDN 011 PL.PANJANG CERENTI</v>
          </cell>
          <cell r="P858">
            <v>2017</v>
          </cell>
          <cell r="T858" t="str">
            <v>APBD</v>
          </cell>
          <cell r="U858">
            <v>192786800</v>
          </cell>
        </row>
        <row r="859">
          <cell r="H859" t="str">
            <v>PROGRAM PEMBANGUNAN SALURAN DRAINASE JALAN JALAN AGUS SALIM DESA KAMP.MEDAN KEC.KUANTAN HILIR</v>
          </cell>
          <cell r="I859" t="str">
            <v>04.14.02.04.05</v>
          </cell>
          <cell r="O859" t="str">
            <v>JALAN AGUS SALIM DESA KAMP.MEDAN KEC.KUANTAN HILIR</v>
          </cell>
          <cell r="P859">
            <v>2017</v>
          </cell>
          <cell r="T859" t="str">
            <v>APBD</v>
          </cell>
          <cell r="U859">
            <v>187810000</v>
          </cell>
        </row>
        <row r="860">
          <cell r="H860" t="str">
            <v>PROGRAM PEMBANGUNAN SALURAN PEMBUANGAN DESA SAWAH</v>
          </cell>
          <cell r="I860" t="str">
            <v>04.14.02.04.05</v>
          </cell>
          <cell r="O860" t="str">
            <v>DESA SAWAH</v>
          </cell>
          <cell r="P860">
            <v>2017</v>
          </cell>
          <cell r="T860" t="str">
            <v>APBD</v>
          </cell>
          <cell r="U860">
            <v>199345000</v>
          </cell>
        </row>
        <row r="861">
          <cell r="H861" t="str">
            <v>PROGRAM PEMBANGUNAN SALURAN DRAINASE KELURAHAN SIMPANG TIGA</v>
          </cell>
          <cell r="I861" t="str">
            <v>04.14.02.04.05</v>
          </cell>
          <cell r="O861" t="str">
            <v>KELURAHAN SIMPANG TIGA</v>
          </cell>
          <cell r="P861">
            <v>2017</v>
          </cell>
          <cell r="T861" t="str">
            <v>APBD</v>
          </cell>
          <cell r="U861">
            <v>199750000</v>
          </cell>
        </row>
        <row r="862">
          <cell r="H862" t="str">
            <v>PROGRAM PEMBANGUNAN SALURAN AREA PERSAWAHAN DESA TANJUNG SIMANDOLAK</v>
          </cell>
          <cell r="I862" t="str">
            <v>04.14.02.04.05</v>
          </cell>
          <cell r="O862" t="str">
            <v>TANJUNG SIMANDOLAK</v>
          </cell>
          <cell r="P862">
            <v>2017</v>
          </cell>
          <cell r="T862" t="str">
            <v>APBD</v>
          </cell>
          <cell r="U862">
            <v>199353000</v>
          </cell>
        </row>
        <row r="863">
          <cell r="H863" t="str">
            <v>PEMBANGUNAN TURAP PENAHAN TEBING SUNGAI KUANTAN DAN TRIBUN UTAMA  GELANGGANG PACU JALUR TEPIAN LUBUK SOBAE BASERAH</v>
          </cell>
          <cell r="I863" t="str">
            <v>04.14.04.05.08</v>
          </cell>
          <cell r="O863" t="str">
            <v>PANCANG FINIS LUBUK SOBAE BASERAH</v>
          </cell>
          <cell r="P863">
            <v>2017</v>
          </cell>
          <cell r="T863" t="str">
            <v>APBD</v>
          </cell>
          <cell r="U863">
            <v>1530321000</v>
          </cell>
        </row>
        <row r="864">
          <cell r="H864" t="str">
            <v>PROGRAM PEMBANGUNAN BRONJONG DAN NORMALISASI SUNGAI PETAPAHAN</v>
          </cell>
          <cell r="I864" t="str">
            <v>04.14.04.05.08</v>
          </cell>
          <cell r="O864" t="str">
            <v>SUNGAI PETAPAHAN</v>
          </cell>
          <cell r="P864">
            <v>2017</v>
          </cell>
          <cell r="T864" t="str">
            <v>APBD</v>
          </cell>
          <cell r="U864">
            <v>549746000</v>
          </cell>
        </row>
        <row r="865">
          <cell r="H865" t="str">
            <v>PEMBANGUNAN TURAP DESA TANJUNG PAUH</v>
          </cell>
          <cell r="I865" t="str">
            <v>04.14.04.05.08</v>
          </cell>
          <cell r="O865" t="str">
            <v>TANJUNG PAUH</v>
          </cell>
          <cell r="P865">
            <v>2017</v>
          </cell>
          <cell r="T865" t="str">
            <v>APBD</v>
          </cell>
          <cell r="U865">
            <v>199395000</v>
          </cell>
        </row>
        <row r="866">
          <cell r="H866" t="str">
            <v>PEMBANGUNAN LOANING SUNGAI BAROMBAN PULAU GODANG KARI</v>
          </cell>
          <cell r="I866" t="str">
            <v>04.14.02.04.05</v>
          </cell>
          <cell r="O866" t="str">
            <v>PULAU GODANG KARI</v>
          </cell>
          <cell r="P866">
            <v>2017</v>
          </cell>
          <cell r="T866" t="str">
            <v>APBD</v>
          </cell>
          <cell r="U866">
            <v>149780000</v>
          </cell>
        </row>
        <row r="867">
          <cell r="H867" t="str">
            <v>PEMBANGUNAN BRONJONG DAN NORMALISASI SUNGAI KAYU ARO KELURAHAN MUARALEMBU</v>
          </cell>
          <cell r="I867" t="str">
            <v>04.14.04.05.08</v>
          </cell>
          <cell r="O867" t="str">
            <v>SUNGAI KAYU ARO KELURAHAN MUARALEMBU</v>
          </cell>
          <cell r="P867">
            <v>2017</v>
          </cell>
          <cell r="T867" t="str">
            <v>APBD</v>
          </cell>
          <cell r="U867">
            <v>199003000</v>
          </cell>
        </row>
        <row r="868">
          <cell r="H868" t="str">
            <v>PEMBANGUNAN BRONJONG PENAHAN TEBING SUNGAI DESA TOAR</v>
          </cell>
          <cell r="I868" t="str">
            <v>04.14.04.05.08</v>
          </cell>
          <cell r="O868" t="str">
            <v>TOAR</v>
          </cell>
          <cell r="P868">
            <v>2017</v>
          </cell>
          <cell r="T868" t="str">
            <v>APBD</v>
          </cell>
          <cell r="U868">
            <v>199491000</v>
          </cell>
        </row>
        <row r="869">
          <cell r="H869" t="str">
            <v>PEMBANGUNAN BRONJONG PENGAMAN TEBING SUNGAI BONDAR DESA SUNGAI MANAU</v>
          </cell>
          <cell r="I869" t="str">
            <v>04.14.04.05.08</v>
          </cell>
          <cell r="O869" t="str">
            <v>SUNGAI BONDAR DESA SUNGAI MANAU</v>
          </cell>
          <cell r="P869">
            <v>2017</v>
          </cell>
          <cell r="T869" t="str">
            <v>APBD</v>
          </cell>
          <cell r="U869">
            <v>199433000</v>
          </cell>
        </row>
        <row r="870">
          <cell r="H870" t="str">
            <v>PEMBANGUNAN BRONJONG DAN NORMALISASI SUNGAI SIDODADI</v>
          </cell>
          <cell r="I870" t="str">
            <v>04.14.04.05.08</v>
          </cell>
          <cell r="O870" t="str">
            <v>SIDODADI</v>
          </cell>
          <cell r="P870">
            <v>2017</v>
          </cell>
          <cell r="T870" t="str">
            <v>APBD</v>
          </cell>
          <cell r="U870">
            <v>199382000</v>
          </cell>
        </row>
        <row r="871">
          <cell r="H871" t="str">
            <v>PEMBANGUNAN BRONJONG DAN NORMALISASI SUNGAI KOLASEK DESA AIR MAS</v>
          </cell>
          <cell r="I871" t="str">
            <v>04.14.04.05.08</v>
          </cell>
          <cell r="O871" t="str">
            <v>SUNGAI KOLASEK DESA AIR MAS</v>
          </cell>
          <cell r="P871">
            <v>2017</v>
          </cell>
          <cell r="T871" t="str">
            <v>APBD</v>
          </cell>
          <cell r="U871">
            <v>199359000</v>
          </cell>
        </row>
        <row r="872">
          <cell r="H872" t="str">
            <v>PEMBANGUNAN BRONJONG DAN NORMALISASI SEI. KUNING</v>
          </cell>
          <cell r="I872" t="str">
            <v>04.14.04.05.08</v>
          </cell>
          <cell r="O872" t="str">
            <v>SEI. KUNING</v>
          </cell>
          <cell r="P872">
            <v>2017</v>
          </cell>
          <cell r="T872" t="str">
            <v>APBD</v>
          </cell>
          <cell r="U872">
            <v>199385000</v>
          </cell>
        </row>
        <row r="873">
          <cell r="H873" t="str">
            <v>PEMBANGUNAN LOANING PENGAMAN TEBING SEI. SINAMBEK KELURAHAN SUNGAI JERING</v>
          </cell>
          <cell r="I873" t="str">
            <v>04.14.02.04.05</v>
          </cell>
          <cell r="O873" t="str">
            <v>SEI. SINAMBEK KELURAHAN SUNGAI JERING</v>
          </cell>
          <cell r="P873">
            <v>2017</v>
          </cell>
          <cell r="T873" t="str">
            <v>APBD</v>
          </cell>
          <cell r="U873">
            <v>199296000</v>
          </cell>
        </row>
        <row r="874">
          <cell r="H874" t="str">
            <v>PEMBANGUNAN LOANING PENGAMAN TEBING SUNGAI JERING KELURAHAN SIMPANG TIGA</v>
          </cell>
          <cell r="I874" t="str">
            <v>04.14.02.04.05</v>
          </cell>
          <cell r="O874" t="str">
            <v>SUNGAI JERING KELURAHAN SIMPANG TIGA</v>
          </cell>
          <cell r="P874">
            <v>2017</v>
          </cell>
          <cell r="T874" t="str">
            <v>APBD</v>
          </cell>
          <cell r="U874">
            <v>199770000</v>
          </cell>
        </row>
        <row r="875">
          <cell r="H875" t="str">
            <v>PEMBANGUNAN TURAP RUAS JALAN PANGEAN-SITUGAL (SMPN 4 LOGAS TANAH DARAT)</v>
          </cell>
          <cell r="I875" t="str">
            <v>04.14.04.05.08</v>
          </cell>
          <cell r="O875" t="str">
            <v>PANGEAN-SITUGAL (SMPN 4 LOGAS TANAH DARAT)</v>
          </cell>
          <cell r="P875">
            <v>2017</v>
          </cell>
          <cell r="T875" t="str">
            <v>APBD</v>
          </cell>
          <cell r="U875">
            <v>186862000</v>
          </cell>
        </row>
        <row r="876">
          <cell r="H876" t="str">
            <v>PEMBANGUNAN BROJONG PENAHAN TEBING SUNGAI SDN 019 DESA LOGAS</v>
          </cell>
          <cell r="I876" t="str">
            <v>04.14.04.05.08</v>
          </cell>
          <cell r="O876" t="str">
            <v>SUNGAI SDN 019 DESA LOGAS</v>
          </cell>
          <cell r="P876">
            <v>2017</v>
          </cell>
          <cell r="T876" t="str">
            <v>APBD</v>
          </cell>
          <cell r="U876">
            <v>199700000</v>
          </cell>
        </row>
        <row r="877">
          <cell r="H877" t="str">
            <v>PEMBANGUNAN BROJONG PENAHAN TEBING SUNGAI SALO DESA CENGAR</v>
          </cell>
          <cell r="I877" t="str">
            <v>04.14.04.05.08</v>
          </cell>
          <cell r="O877" t="str">
            <v>SUNGAI SALO DESA CENGAR</v>
          </cell>
          <cell r="P877">
            <v>2017</v>
          </cell>
          <cell r="T877" t="str">
            <v>APBD</v>
          </cell>
          <cell r="U877">
            <v>199750000</v>
          </cell>
        </row>
        <row r="878">
          <cell r="H878" t="str">
            <v>PEMBANGUNAN TURAP (SAYAP) BOX COLVER DESA SUNGAI BULUH</v>
          </cell>
          <cell r="I878" t="str">
            <v>04.14.04.05.08</v>
          </cell>
          <cell r="O878" t="str">
            <v>SUNGAI BULUH</v>
          </cell>
          <cell r="P878">
            <v>2017</v>
          </cell>
          <cell r="T878" t="str">
            <v>APBD</v>
          </cell>
          <cell r="U878">
            <v>49539000</v>
          </cell>
        </row>
        <row r="879">
          <cell r="H879" t="str">
            <v>PEMBANGUNAN BROJONG PENAHAN TEBING SUNGAI SIMUJUR DESA KASANG</v>
          </cell>
          <cell r="I879" t="str">
            <v>04.14.04.05.08</v>
          </cell>
          <cell r="O879" t="str">
            <v>SUNGAI SIMUJUR DESA KASANG</v>
          </cell>
          <cell r="P879">
            <v>2017</v>
          </cell>
          <cell r="T879" t="str">
            <v>APBD</v>
          </cell>
          <cell r="U879">
            <v>199650000</v>
          </cell>
        </row>
        <row r="880">
          <cell r="H880" t="str">
            <v>PEMBANGUNAN BROJONG PENAHAN TEBING JALAN INSPEKSI BENDUNG PETAPAHAN TOAR</v>
          </cell>
          <cell r="I880" t="str">
            <v>04.14.04.05.08</v>
          </cell>
          <cell r="O880" t="str">
            <v>PETAPAHAN TOAR</v>
          </cell>
          <cell r="P880">
            <v>2017</v>
          </cell>
          <cell r="T880" t="str">
            <v>APBD</v>
          </cell>
          <cell r="U880">
            <v>199650000</v>
          </cell>
        </row>
        <row r="881">
          <cell r="H881" t="str">
            <v>REHABILITASI SUMUR POMPANISASI IRIGASI KINALI I</v>
          </cell>
          <cell r="I881" t="str">
            <v>04.14.01.02.06</v>
          </cell>
          <cell r="O881" t="str">
            <v>KINALI I</v>
          </cell>
          <cell r="P881">
            <v>2017</v>
          </cell>
          <cell r="T881" t="str">
            <v>APBD</v>
          </cell>
          <cell r="U881">
            <v>194627000</v>
          </cell>
        </row>
        <row r="882">
          <cell r="H882" t="str">
            <v>REHABILITASI SUMUR POMPANISASI IRIGASI KINALI II</v>
          </cell>
          <cell r="I882" t="str">
            <v>04.14.01.02.06</v>
          </cell>
          <cell r="O882" t="str">
            <v>KINALI II</v>
          </cell>
          <cell r="P882">
            <v>2017</v>
          </cell>
          <cell r="T882" t="str">
            <v>APBD</v>
          </cell>
          <cell r="U882">
            <v>197270000</v>
          </cell>
        </row>
        <row r="883">
          <cell r="H883" t="str">
            <v>REHABILITASI SUMUR POMPANISASI IRIGASI SEBERANG TALUK I</v>
          </cell>
          <cell r="I883" t="str">
            <v>04.14.01.02.06</v>
          </cell>
          <cell r="O883" t="str">
            <v>SEBERANG TALUK I</v>
          </cell>
          <cell r="P883">
            <v>2017</v>
          </cell>
          <cell r="T883" t="str">
            <v>APBD</v>
          </cell>
          <cell r="U883">
            <v>197290000</v>
          </cell>
        </row>
        <row r="884">
          <cell r="H884" t="str">
            <v>REHABILITASI SUMUR POMPANISASI IRIGASI PULAU BAYUR</v>
          </cell>
          <cell r="I884" t="str">
            <v>04.14.01.02.06</v>
          </cell>
          <cell r="O884" t="str">
            <v>PULAU BAYUR</v>
          </cell>
          <cell r="P884">
            <v>2017</v>
          </cell>
          <cell r="T884" t="str">
            <v>APBD</v>
          </cell>
          <cell r="U884">
            <v>192452000</v>
          </cell>
        </row>
        <row r="885">
          <cell r="H885" t="str">
            <v>REHABILITASI BPA KAMPUNG DURIAN DESA SUNGAI MANAU</v>
          </cell>
          <cell r="I885" t="str">
            <v>04.14.02.04.05</v>
          </cell>
          <cell r="O885" t="str">
            <v>SUNGAI MANAU</v>
          </cell>
          <cell r="P885">
            <v>2017</v>
          </cell>
          <cell r="T885" t="str">
            <v>APBD</v>
          </cell>
          <cell r="U885">
            <v>199341000</v>
          </cell>
        </row>
        <row r="886">
          <cell r="H886" t="str">
            <v>REHABILITASI CEK DAM DESA SUKARAJA</v>
          </cell>
          <cell r="I886" t="str">
            <v>04.14.04.05.06</v>
          </cell>
          <cell r="O886" t="str">
            <v>SUKARAJA</v>
          </cell>
          <cell r="P886">
            <v>2017</v>
          </cell>
          <cell r="T886" t="str">
            <v>APBD</v>
          </cell>
          <cell r="U886">
            <v>199372000</v>
          </cell>
        </row>
        <row r="887">
          <cell r="H887" t="str">
            <v>PEMBANGUNAN SALURAN DRAINASE DESA SUNGAI MANAU</v>
          </cell>
          <cell r="I887" t="str">
            <v>04.14.02.04.05</v>
          </cell>
          <cell r="O887" t="str">
            <v>SUNGAI MANAU</v>
          </cell>
          <cell r="P887">
            <v>2018</v>
          </cell>
          <cell r="T887" t="str">
            <v>APBD</v>
          </cell>
          <cell r="U887">
            <v>306438000</v>
          </cell>
        </row>
        <row r="888">
          <cell r="H888" t="str">
            <v>DRAINASE JALAN DESA SUNGAI KUNING</v>
          </cell>
          <cell r="I888" t="str">
            <v>04.14.02.04.05</v>
          </cell>
          <cell r="O888" t="str">
            <v>SUNGAI KUNING</v>
          </cell>
          <cell r="P888">
            <v>2018</v>
          </cell>
          <cell r="T888" t="str">
            <v>APBD</v>
          </cell>
          <cell r="U888">
            <v>195017900</v>
          </cell>
        </row>
        <row r="889">
          <cell r="H889" t="str">
            <v xml:space="preserve"> DRAINASE JALAN LINGKAR KOPAH</v>
          </cell>
          <cell r="I889" t="str">
            <v>04.14.02.04.05</v>
          </cell>
          <cell r="O889" t="str">
            <v>JALAN LINGKAR KOPAH</v>
          </cell>
          <cell r="P889">
            <v>2018</v>
          </cell>
          <cell r="T889" t="str">
            <v>APBD</v>
          </cell>
          <cell r="U889">
            <v>194877555</v>
          </cell>
        </row>
        <row r="890">
          <cell r="H890" t="str">
            <v>SALURAN DRAINASE SUNGAI SINAMBEK (TUGU CERANO)</v>
          </cell>
          <cell r="I890" t="str">
            <v>04.14.02.04.05</v>
          </cell>
          <cell r="O890" t="str">
            <v>SUNGAI SINAMBEK (TUGU CERANO)</v>
          </cell>
          <cell r="P890">
            <v>2018</v>
          </cell>
          <cell r="T890" t="str">
            <v>APBD</v>
          </cell>
          <cell r="U890">
            <v>196750000</v>
          </cell>
        </row>
        <row r="891">
          <cell r="H891" t="str">
            <v>DRAINASE DARI EMBUNG PEMDA KE SUNGAI SINAMBEK</v>
          </cell>
          <cell r="I891" t="str">
            <v>04.14.02.04.05</v>
          </cell>
          <cell r="O891" t="str">
            <v>EMBUNG PEMDA KE SUNGAI SINAMBEK</v>
          </cell>
          <cell r="P891">
            <v>2018</v>
          </cell>
          <cell r="T891" t="str">
            <v>APBD</v>
          </cell>
          <cell r="U891">
            <v>197460000</v>
          </cell>
        </row>
        <row r="892">
          <cell r="H892" t="str">
            <v>LOANING SUNGAI JAO KEL. SIMPANG TIGA</v>
          </cell>
          <cell r="I892" t="str">
            <v>04.14.04.05.04</v>
          </cell>
          <cell r="O892" t="str">
            <v>SUNGAI JAO KEL. SIMPANG TIGA</v>
          </cell>
          <cell r="P892">
            <v>2018</v>
          </cell>
          <cell r="T892" t="str">
            <v>APBD</v>
          </cell>
          <cell r="U892">
            <v>197590000</v>
          </cell>
        </row>
        <row r="893">
          <cell r="H893" t="str">
            <v>LOANING SUNGAI MESJID DESA MUARO TOMBANG</v>
          </cell>
          <cell r="I893" t="str">
            <v>04.14.04.05.04</v>
          </cell>
          <cell r="O893" t="str">
            <v>SUNGAI MESJID DESA MUARO TOMBANG</v>
          </cell>
          <cell r="P893">
            <v>2018</v>
          </cell>
          <cell r="T893" t="str">
            <v>APBD</v>
          </cell>
          <cell r="U893">
            <v>197585000</v>
          </cell>
        </row>
        <row r="894">
          <cell r="H894" t="str">
            <v>LOANING SUNGAI JERING KEL. SIMPANG TIGA</v>
          </cell>
          <cell r="I894" t="str">
            <v>04.14.04.05.04</v>
          </cell>
          <cell r="O894" t="str">
            <v>SUNGAI JERING KEL. SIMPANG TIGA</v>
          </cell>
          <cell r="P894">
            <v>2018</v>
          </cell>
          <cell r="T894" t="str">
            <v>APBD</v>
          </cell>
          <cell r="U894">
            <v>197620000</v>
          </cell>
        </row>
        <row r="895">
          <cell r="H895" t="str">
            <v>LOANING SUNGAI GERINGGING DESA GERINGGING BARU</v>
          </cell>
          <cell r="I895" t="str">
            <v>04.14.04.05.04</v>
          </cell>
          <cell r="O895" t="str">
            <v>SUNGAI GERINGGING DESA GERINGGING BARU</v>
          </cell>
          <cell r="P895">
            <v>2018</v>
          </cell>
          <cell r="T895" t="str">
            <v>APBD</v>
          </cell>
          <cell r="U895">
            <v>197600000</v>
          </cell>
        </row>
        <row r="896">
          <cell r="H896" t="str">
            <v xml:space="preserve"> LOANING SUNGAI NANUN DESA BERINGIN</v>
          </cell>
          <cell r="I896" t="str">
            <v>04.14.04.05.04</v>
          </cell>
          <cell r="O896" t="str">
            <v>SUNGAI NANUN DESA BERINGIN</v>
          </cell>
          <cell r="P896">
            <v>2018</v>
          </cell>
          <cell r="T896" t="str">
            <v>APBD</v>
          </cell>
          <cell r="U896">
            <v>197150000</v>
          </cell>
        </row>
        <row r="897">
          <cell r="H897" t="str">
            <v>TURAP PENAHAN TEBING SUNGAI KUANTAN DAN TRIBUN UTAMA GELANGGANG PACU JALUR TEPIAN PANTAI DESA LUBUK TERENTANG</v>
          </cell>
          <cell r="I897" t="str">
            <v>04.14.04.05.08</v>
          </cell>
          <cell r="O897" t="str">
            <v>GELANGGANG PACU JALUR TEPIAN PANTAI DESA LUBUK TERENTANG</v>
          </cell>
          <cell r="P897">
            <v>2018</v>
          </cell>
          <cell r="T897" t="str">
            <v>APBD</v>
          </cell>
          <cell r="U897">
            <v>1765249000</v>
          </cell>
        </row>
        <row r="898">
          <cell r="H898" t="str">
            <v>TURAP PENAHAN TEBING SUNGAI KUANTAN DAN TRIBUN UTAMA GELANGGANG PACU JALUR TEPIAN PINCURAN SATI BENAI</v>
          </cell>
          <cell r="I898" t="str">
            <v>04.14.04.05.08</v>
          </cell>
          <cell r="O898" t="str">
            <v>GELANGGANG PACU JALUR TEPIAN PINCURAN SATI BENAI</v>
          </cell>
          <cell r="P898">
            <v>2018</v>
          </cell>
          <cell r="T898" t="str">
            <v>APBD</v>
          </cell>
          <cell r="U898">
            <v>1906019000</v>
          </cell>
        </row>
        <row r="899">
          <cell r="H899" t="str">
            <v>TURAP PENAHAN TEBING SUNGAI KUANTAN DAN TRIBUN UTAMA GELANGGANG PACU JALUR TEPIAN H. SAIDINA ALI LUBUK JAMBI</v>
          </cell>
          <cell r="I899" t="str">
            <v>04.14.04.05.08</v>
          </cell>
          <cell r="O899" t="str">
            <v>GELANGGANG PACU JALUR TEPIAN H. SAIDINA ALI LUBUK JAMBI</v>
          </cell>
          <cell r="P899">
            <v>2018</v>
          </cell>
          <cell r="T899" t="str">
            <v>APBD</v>
          </cell>
          <cell r="U899">
            <v>1667398225</v>
          </cell>
        </row>
        <row r="900">
          <cell r="H900" t="str">
            <v>BRONJONG PENAHAN TEBING KELURAHAN PASAR BARU BASERAH</v>
          </cell>
          <cell r="I900" t="str">
            <v>04.14.04.05.08</v>
          </cell>
          <cell r="O900" t="str">
            <v>KELURAHAN PASAR BARU BASERAH</v>
          </cell>
          <cell r="P900">
            <v>2018</v>
          </cell>
          <cell r="T900" t="str">
            <v>APBD</v>
          </cell>
          <cell r="U900">
            <v>197475000</v>
          </cell>
        </row>
        <row r="901">
          <cell r="H901" t="str">
            <v>BRONJONG PENAHAN TEBING SUNGAI TOAR</v>
          </cell>
          <cell r="I901" t="str">
            <v>04.14.04.05.08</v>
          </cell>
          <cell r="O901" t="str">
            <v>SUNGAI TOAR</v>
          </cell>
          <cell r="P901">
            <v>2018</v>
          </cell>
          <cell r="T901" t="str">
            <v>APBD</v>
          </cell>
          <cell r="U901">
            <v>197500000</v>
          </cell>
        </row>
        <row r="902">
          <cell r="H902" t="str">
            <v>BRONJONG PENAHAN TEBING SUNGAI SINGINGI KEL. MUARA LEMBU</v>
          </cell>
          <cell r="I902" t="str">
            <v>04.14.04.05.08</v>
          </cell>
          <cell r="O902" t="str">
            <v>SUNGAI SINGINGI KEL. MUARA LEMBU</v>
          </cell>
          <cell r="P902">
            <v>2018</v>
          </cell>
          <cell r="T902" t="str">
            <v>APBD</v>
          </cell>
          <cell r="U902">
            <v>197525000</v>
          </cell>
        </row>
        <row r="903">
          <cell r="H903" t="str">
            <v>BRONJONG DAN NORMALISASI SUNGAI KLESOT DESA PASIR MAS</v>
          </cell>
          <cell r="I903" t="str">
            <v>04.14.04.05.08</v>
          </cell>
          <cell r="O903" t="str">
            <v>SUNGAI KLESOT DESA PASIR MAS</v>
          </cell>
          <cell r="P903">
            <v>2018</v>
          </cell>
          <cell r="T903" t="str">
            <v>APBD</v>
          </cell>
          <cell r="U903">
            <v>197450000</v>
          </cell>
        </row>
        <row r="904">
          <cell r="H904" t="str">
            <v xml:space="preserve"> BRONJONG SUNGAI MAKAM DESA LANGSAT HULU</v>
          </cell>
          <cell r="I904" t="str">
            <v>04.14.04.05.08</v>
          </cell>
          <cell r="O904" t="str">
            <v>SUNGAI MAKAM DESA LANGSAT HULU</v>
          </cell>
          <cell r="P904">
            <v>2018</v>
          </cell>
          <cell r="T904" t="str">
            <v>APBD</v>
          </cell>
          <cell r="U904">
            <v>197620000</v>
          </cell>
        </row>
        <row r="905">
          <cell r="H905" t="str">
            <v>BRONJONG PENAHAN TEBING SUNGAI LIBUAI DUSUN PENGHIJAUAN DESA PASAR BARU PANGEAN</v>
          </cell>
          <cell r="I905" t="str">
            <v>04.14.04.05.08</v>
          </cell>
          <cell r="O905" t="str">
            <v>SUNGAI LIBUAI DUSUN PENGHIJAUAN DESA PASAR BARU PANGEAN</v>
          </cell>
          <cell r="P905">
            <v>2018</v>
          </cell>
          <cell r="T905" t="str">
            <v>APBD</v>
          </cell>
          <cell r="U905">
            <v>197450000</v>
          </cell>
        </row>
        <row r="906">
          <cell r="H906" t="str">
            <v>TURAP PENAHAN TEBING SUNGAI KUANTAN DAN DERMAGA OBJEK WISATA AIR TERJUN TUJUH TINGKAT BATANG KOBAN</v>
          </cell>
          <cell r="I906" t="str">
            <v>04.14.04.05.08</v>
          </cell>
          <cell r="O906" t="str">
            <v>DERMAGA OBJEK WISATA AIR TERJUN TUJUH TINGKAT BATANG KOBAN</v>
          </cell>
          <cell r="P906">
            <v>2018</v>
          </cell>
          <cell r="T906" t="str">
            <v>APBD</v>
          </cell>
          <cell r="U906">
            <v>1904605999</v>
          </cell>
        </row>
        <row r="907">
          <cell r="H907" t="str">
            <v>BRONJONG SUNGAI ALAHAN DESA KOTO LUBUK JAMBI</v>
          </cell>
          <cell r="I907" t="str">
            <v>04.14.04.05.08</v>
          </cell>
          <cell r="O907" t="str">
            <v>SUNGAI ALAHAN DESA KOTO LUBUK JAMBI</v>
          </cell>
          <cell r="P907">
            <v>2018</v>
          </cell>
          <cell r="T907" t="str">
            <v>APBD</v>
          </cell>
          <cell r="U907">
            <v>197400000</v>
          </cell>
        </row>
        <row r="908">
          <cell r="H908" t="str">
            <v>PENAHAN TEBING SUNGAI MADUHUM DESA PULAU ARO</v>
          </cell>
          <cell r="I908" t="str">
            <v>04.14.04.05.08</v>
          </cell>
          <cell r="O908" t="str">
            <v>SUNGAI MADUHUM DESA PULAU ARO</v>
          </cell>
          <cell r="P908">
            <v>2018</v>
          </cell>
          <cell r="T908" t="str">
            <v>APBD</v>
          </cell>
          <cell r="U908">
            <v>197050000</v>
          </cell>
        </row>
        <row r="909">
          <cell r="H909" t="str">
            <v>JARINGAN IRIGASI DI BASERAH I</v>
          </cell>
          <cell r="I909" t="str">
            <v>04.14.01.01.04</v>
          </cell>
          <cell r="O909" t="str">
            <v>BASERAH I</v>
          </cell>
          <cell r="P909">
            <v>2018</v>
          </cell>
          <cell r="T909" t="str">
            <v>APBD</v>
          </cell>
          <cell r="U909">
            <v>394503000</v>
          </cell>
        </row>
        <row r="910">
          <cell r="H910" t="str">
            <v>JARINGAN IRIGASI DI BASERAH II</v>
          </cell>
          <cell r="I910" t="str">
            <v>04.14.01.01.04</v>
          </cell>
          <cell r="O910" t="str">
            <v>BASERAH II</v>
          </cell>
          <cell r="P910">
            <v>2018</v>
          </cell>
          <cell r="T910" t="str">
            <v>APBD</v>
          </cell>
          <cell r="U910">
            <v>395751000</v>
          </cell>
        </row>
        <row r="911">
          <cell r="H911" t="str">
            <v>REHABILITASI BPA DESA BANJAR GUNTUNG</v>
          </cell>
          <cell r="I911" t="str">
            <v>04.14.01.02.04</v>
          </cell>
          <cell r="O911" t="str">
            <v>BANJAR GUNTUNG</v>
          </cell>
          <cell r="P911">
            <v>2018</v>
          </cell>
          <cell r="T911" t="str">
            <v>APBD</v>
          </cell>
          <cell r="U911">
            <v>477488000</v>
          </cell>
        </row>
        <row r="912">
          <cell r="H912" t="str">
            <v>SALURAN PEMBUANG DAN REHABILITASI BPA DESA BANDAR ALAI</v>
          </cell>
          <cell r="I912" t="str">
            <v>04.14.01.02.04</v>
          </cell>
          <cell r="O912" t="str">
            <v>BANDAR ALAI</v>
          </cell>
          <cell r="P912">
            <v>2018</v>
          </cell>
          <cell r="T912" t="str">
            <v>APBD</v>
          </cell>
          <cell r="U912">
            <v>197625000</v>
          </cell>
        </row>
        <row r="913">
          <cell r="H913" t="str">
            <v>REHABILITASI BPA DESA TEBERAU PANJANG</v>
          </cell>
          <cell r="I913" t="str">
            <v>04.14.01.02.04</v>
          </cell>
          <cell r="O913" t="str">
            <v>TEBERAU PANJANG</v>
          </cell>
          <cell r="P913">
            <v>2018</v>
          </cell>
          <cell r="T913" t="str">
            <v>APBD</v>
          </cell>
          <cell r="U913">
            <v>197580000</v>
          </cell>
        </row>
        <row r="914">
          <cell r="H914" t="str">
            <v>PENINGKATAN JARINGAN IRIGASI DI PISANG BEREBUS</v>
          </cell>
          <cell r="I914" t="str">
            <v>04.14.01.01.04</v>
          </cell>
          <cell r="O914" t="str">
            <v>PISANG BEREBUS</v>
          </cell>
          <cell r="P914">
            <v>2018</v>
          </cell>
          <cell r="T914" t="str">
            <v>APBD</v>
          </cell>
          <cell r="U914">
            <v>197550000</v>
          </cell>
        </row>
        <row r="915">
          <cell r="H915" t="str">
            <v>PENINGKATAN JARINGAN IRIGASI DI PULAU ARO</v>
          </cell>
          <cell r="I915" t="str">
            <v>04.14.01.01.04</v>
          </cell>
          <cell r="O915" t="str">
            <v>PULAU ARO</v>
          </cell>
          <cell r="P915">
            <v>2018</v>
          </cell>
          <cell r="T915" t="str">
            <v>APBD</v>
          </cell>
          <cell r="U915">
            <v>197050000</v>
          </cell>
        </row>
        <row r="916">
          <cell r="H916" t="str">
            <v>REHABILITASI JARINGAN IRIGASI DI SEBERANG TALUK I</v>
          </cell>
          <cell r="I916" t="str">
            <v>04.14.01.01.04</v>
          </cell>
          <cell r="O916" t="str">
            <v>SEBERANG TALUK I</v>
          </cell>
          <cell r="P916">
            <v>2018</v>
          </cell>
          <cell r="T916" t="str">
            <v>APBD</v>
          </cell>
          <cell r="U916">
            <v>196450000</v>
          </cell>
        </row>
        <row r="917">
          <cell r="H917" t="str">
            <v>REHABILITASI JARINGAN IRIGASI DI KINALI</v>
          </cell>
          <cell r="I917" t="str">
            <v>04.14.01.01.04</v>
          </cell>
          <cell r="O917" t="str">
            <v>KINALI</v>
          </cell>
          <cell r="P917">
            <v>2018</v>
          </cell>
          <cell r="T917" t="str">
            <v>APBD</v>
          </cell>
          <cell r="U917">
            <v>197550000</v>
          </cell>
        </row>
        <row r="918">
          <cell r="H918" t="str">
            <v>REHABILITASI JARINGAN IRIGASI DI SENTAJO I</v>
          </cell>
          <cell r="I918" t="str">
            <v>04.14.01.01.04</v>
          </cell>
          <cell r="O918" t="str">
            <v>SENTAJO I</v>
          </cell>
          <cell r="P918">
            <v>2018</v>
          </cell>
          <cell r="T918" t="str">
            <v>APBD</v>
          </cell>
          <cell r="U918">
            <v>197625000</v>
          </cell>
        </row>
        <row r="919">
          <cell r="H919" t="str">
            <v>PENINGKATAN JARINGAN IRIGASI DI LUBUK AMBACANG II (DAK)</v>
          </cell>
          <cell r="I919" t="str">
            <v>04.14.01.01.04</v>
          </cell>
          <cell r="O919" t="str">
            <v>LUBUK AMBACANG II</v>
          </cell>
          <cell r="P919">
            <v>2018</v>
          </cell>
          <cell r="T919" t="str">
            <v>APBD</v>
          </cell>
          <cell r="U919">
            <v>3272375000</v>
          </cell>
        </row>
        <row r="920">
          <cell r="H920" t="str">
            <v>REHABILITASI CEK DAM SEI.SIRIH</v>
          </cell>
          <cell r="I920" t="str">
            <v>04.14.04.05.06</v>
          </cell>
          <cell r="O920" t="str">
            <v>SEI.SIRIH</v>
          </cell>
          <cell r="P920">
            <v>2018</v>
          </cell>
          <cell r="T920" t="str">
            <v>APBD</v>
          </cell>
          <cell r="U920">
            <v>197590000</v>
          </cell>
        </row>
        <row r="921">
          <cell r="H921" t="str">
            <v>PENGAMAN TEBING SUNGAI LOGAS</v>
          </cell>
          <cell r="I921" t="str">
            <v>04.14.04.05.08</v>
          </cell>
          <cell r="O921" t="str">
            <v>SUNGAI LOGAS</v>
          </cell>
          <cell r="P921">
            <v>2018</v>
          </cell>
          <cell r="T921" t="str">
            <v>APBD</v>
          </cell>
          <cell r="U921">
            <v>197570000</v>
          </cell>
        </row>
        <row r="922">
          <cell r="H922" t="str">
            <v>NORMALISASI SUNGAI LINTANG SINAMBEK - MUARO SENTAJO KECAMATAN SENTAJO RAYA</v>
          </cell>
          <cell r="I922" t="str">
            <v>04.14.04.05.01</v>
          </cell>
          <cell r="O922" t="str">
            <v>SINAMBEK - MUARO SENTAJO</v>
          </cell>
          <cell r="P922">
            <v>2018</v>
          </cell>
          <cell r="T922" t="str">
            <v>APBD</v>
          </cell>
          <cell r="U922">
            <v>196850000</v>
          </cell>
        </row>
        <row r="923">
          <cell r="H923" t="str">
            <v/>
          </cell>
        </row>
        <row r="924">
          <cell r="G924" t="str">
            <v>1.4.3</v>
          </cell>
          <cell r="H924" t="str">
            <v>INSTALASI</v>
          </cell>
          <cell r="U924">
            <v>889466700.18037653</v>
          </cell>
        </row>
        <row r="925">
          <cell r="F925" t="str">
            <v>4.15.06</v>
          </cell>
          <cell r="H925" t="str">
            <v>INSTALASI LISTRIK</v>
          </cell>
          <cell r="P925">
            <v>2011</v>
          </cell>
          <cell r="T925" t="str">
            <v>APBD</v>
          </cell>
          <cell r="U925">
            <v>14872500</v>
          </cell>
        </row>
        <row r="926">
          <cell r="F926" t="str">
            <v>4.15.06</v>
          </cell>
          <cell r="H926" t="str">
            <v>INSTALASI LISTRIK</v>
          </cell>
          <cell r="P926">
            <v>2012</v>
          </cell>
          <cell r="T926" t="str">
            <v>APBD</v>
          </cell>
          <cell r="U926">
            <v>97700000</v>
          </cell>
        </row>
        <row r="927">
          <cell r="F927" t="str">
            <v>4.15.06</v>
          </cell>
          <cell r="H927" t="str">
            <v>INSTALASI LISTRIK</v>
          </cell>
          <cell r="P927">
            <v>2012</v>
          </cell>
          <cell r="T927" t="str">
            <v>APBD</v>
          </cell>
          <cell r="U927">
            <v>98837000</v>
          </cell>
        </row>
        <row r="928">
          <cell r="F928" t="str">
            <v>4.15.06</v>
          </cell>
          <cell r="H928" t="str">
            <v>INSTALASI LISTRIK</v>
          </cell>
          <cell r="P928">
            <v>2012</v>
          </cell>
          <cell r="T928" t="str">
            <v>APBD</v>
          </cell>
          <cell r="U928">
            <v>98808000</v>
          </cell>
        </row>
        <row r="929">
          <cell r="F929" t="str">
            <v>4.15.06</v>
          </cell>
          <cell r="H929" t="str">
            <v>INSTALASI LISTRIK</v>
          </cell>
          <cell r="P929">
            <v>2012</v>
          </cell>
          <cell r="T929" t="str">
            <v>APBD</v>
          </cell>
          <cell r="U929">
            <v>99133000</v>
          </cell>
        </row>
        <row r="930">
          <cell r="F930" t="str">
            <v>4.15.06</v>
          </cell>
          <cell r="H930" t="str">
            <v>INSTALASI LISTRIK</v>
          </cell>
          <cell r="P930">
            <v>2013</v>
          </cell>
          <cell r="T930" t="str">
            <v>APBD</v>
          </cell>
          <cell r="U930">
            <v>85228200.18037653</v>
          </cell>
        </row>
        <row r="931">
          <cell r="F931" t="str">
            <v>4.15.06</v>
          </cell>
          <cell r="H931" t="str">
            <v xml:space="preserve">PENGADAAN DAN PEMASANGAN JARINGAN TM DAN TR + TRAVO SPLN UPTD PAB INUMAN </v>
          </cell>
          <cell r="P931">
            <v>2015</v>
          </cell>
          <cell r="T931" t="str">
            <v>APBD</v>
          </cell>
          <cell r="U931">
            <v>394888000</v>
          </cell>
        </row>
        <row r="934">
          <cell r="G934" t="str">
            <v>1.4.4</v>
          </cell>
          <cell r="H934" t="str">
            <v xml:space="preserve">JARINGAN </v>
          </cell>
          <cell r="U934">
            <v>54991004906.995781</v>
          </cell>
        </row>
        <row r="935">
          <cell r="F935" t="str">
            <v>4.16.01</v>
          </cell>
          <cell r="H935" t="str">
            <v>PENGADAAN KONSTRUKSI BENDUNGAN</v>
          </cell>
          <cell r="O935" t="str">
            <v>KUANSING</v>
          </cell>
          <cell r="P935">
            <v>2007</v>
          </cell>
          <cell r="T935" t="str">
            <v>APBD</v>
          </cell>
          <cell r="U935">
            <v>10790891754</v>
          </cell>
          <cell r="V935" t="str">
            <v>B</v>
          </cell>
        </row>
        <row r="936">
          <cell r="F936" t="str">
            <v>4.16.01</v>
          </cell>
          <cell r="H936" t="str">
            <v>PENGADAAN KONSTRUKSI ALIRAN SUNGAI</v>
          </cell>
          <cell r="I936" t="str">
            <v>04.16.01.01.05</v>
          </cell>
          <cell r="O936" t="str">
            <v>KUANSING</v>
          </cell>
          <cell r="P936">
            <v>2007</v>
          </cell>
          <cell r="T936" t="str">
            <v>APBD</v>
          </cell>
          <cell r="U936">
            <v>1519697850</v>
          </cell>
          <cell r="V936" t="str">
            <v>B</v>
          </cell>
        </row>
        <row r="937">
          <cell r="F937" t="str">
            <v>4.16.01</v>
          </cell>
          <cell r="H937" t="str">
            <v>PENGADAAN KONSTRUKSI JARINGAN IRIGASI</v>
          </cell>
          <cell r="I937" t="str">
            <v>04.16.01.01.05</v>
          </cell>
          <cell r="O937" t="str">
            <v>KUANSING</v>
          </cell>
          <cell r="P937">
            <v>2007</v>
          </cell>
          <cell r="T937" t="str">
            <v>APBD</v>
          </cell>
          <cell r="U937">
            <v>9817024325</v>
          </cell>
          <cell r="V937" t="str">
            <v>B</v>
          </cell>
        </row>
        <row r="938">
          <cell r="F938" t="str">
            <v>4.16.01</v>
          </cell>
          <cell r="H938" t="str">
            <v>PENGADAAN KONSTRUKSI JARINGAN IRIGASI (OPERASI DAN PEMELIHARAAN PENGAIRAN SEBANYAK 25 DI SE KAB. KUANTAN SINGINGI</v>
          </cell>
          <cell r="I938" t="str">
            <v>04.16.01.01.05</v>
          </cell>
          <cell r="O938" t="str">
            <v>KUANSING</v>
          </cell>
          <cell r="P938">
            <v>2007</v>
          </cell>
          <cell r="T938" t="str">
            <v>APBD</v>
          </cell>
          <cell r="U938">
            <v>2336767000</v>
          </cell>
          <cell r="V938" t="str">
            <v>B</v>
          </cell>
        </row>
        <row r="939">
          <cell r="F939" t="str">
            <v>4.16.01</v>
          </cell>
          <cell r="H939" t="str">
            <v>PENGADAAN KONSTRUKSI JARINGAN IRIGASI (REHABILITASI/ PEMELIHARAAN JARINGAN IRIGASI DI KEC. PANGEAN, BENAI, KUANTAN TENGAH DAN GUNUNG TOAR</v>
          </cell>
          <cell r="I939" t="str">
            <v>04.16.01.01.05</v>
          </cell>
          <cell r="O939" t="str">
            <v>KUANSING</v>
          </cell>
          <cell r="P939">
            <v>2007</v>
          </cell>
          <cell r="T939" t="str">
            <v>APBD</v>
          </cell>
          <cell r="U939">
            <v>1300003636.4000001</v>
          </cell>
          <cell r="V939" t="str">
            <v>B</v>
          </cell>
        </row>
        <row r="940">
          <cell r="F940" t="str">
            <v>4.16.01</v>
          </cell>
          <cell r="H940" t="str">
            <v>PENGADAAN KONSTRUKSI JARINGAN IRIGASI (REHABILITASI/ PEMELIHARAAN JARINGAN IRIGASI DI KEC. PANGEAN, BENAI, KUANTAN TENGAH DAN GUNUNG TOAR</v>
          </cell>
          <cell r="I940" t="str">
            <v>04.16.01.01.05</v>
          </cell>
          <cell r="O940" t="str">
            <v>KUANSING</v>
          </cell>
          <cell r="P940">
            <v>2007</v>
          </cell>
          <cell r="T940" t="str">
            <v>APBD</v>
          </cell>
          <cell r="U940">
            <v>130000363.59999999</v>
          </cell>
          <cell r="V940" t="str">
            <v>B</v>
          </cell>
        </row>
        <row r="941">
          <cell r="F941" t="str">
            <v>4.16.01</v>
          </cell>
          <cell r="H941" t="str">
            <v>PENGADAAN KONSTRUKSI JARINGAN IRIGASI (PEMELIHARAAN SALURAN IRIGASI DAN SUNGAI)</v>
          </cell>
          <cell r="I941" t="str">
            <v>04.16.01.01.05</v>
          </cell>
          <cell r="O941" t="str">
            <v>KUANSING</v>
          </cell>
          <cell r="P941">
            <v>2007</v>
          </cell>
          <cell r="T941" t="str">
            <v>APBD</v>
          </cell>
          <cell r="U941">
            <v>993901000</v>
          </cell>
          <cell r="V941" t="str">
            <v>B</v>
          </cell>
        </row>
        <row r="942">
          <cell r="F942" t="str">
            <v>4.16.01</v>
          </cell>
          <cell r="H942" t="str">
            <v>PENGADAAN KONSTRUKSI JARINGAN AIR BERSIH/AIR MINUM (PENGELOLAAN JARINGAN PIPA PVC/ WATER METER/POMPA AIR BERSIH KOMPLEK PERKANTORAN &amp; GEDUNG ABD. RAUF DALAM KONDISI TANGGAP DARURAT (SWAKELOLA)</v>
          </cell>
          <cell r="I942" t="str">
            <v>04.16.01.04.04</v>
          </cell>
          <cell r="O942" t="str">
            <v>KUANSING</v>
          </cell>
          <cell r="P942">
            <v>2007</v>
          </cell>
          <cell r="T942" t="str">
            <v>APBD</v>
          </cell>
          <cell r="U942">
            <v>474381180</v>
          </cell>
          <cell r="V942" t="str">
            <v>B</v>
          </cell>
        </row>
        <row r="943">
          <cell r="F943" t="str">
            <v>4.16.01</v>
          </cell>
          <cell r="H943" t="str">
            <v>PENGADAAN KONSTRUKSI SALURAN PEMBUANG AIR (DRAINASE DI KEC. KUANTAN TENGAH, BENAI, INUMAN, GUNUNG TOAR, SINGINGI HILIR, LOGAS TANAH DARAT)</v>
          </cell>
          <cell r="I943" t="str">
            <v>04.16.01.04.04</v>
          </cell>
          <cell r="O943" t="str">
            <v>KUANSING</v>
          </cell>
          <cell r="P943">
            <v>2007</v>
          </cell>
          <cell r="T943" t="str">
            <v>APBD</v>
          </cell>
          <cell r="U943">
            <v>2703573800</v>
          </cell>
          <cell r="V943" t="str">
            <v>B</v>
          </cell>
        </row>
        <row r="944">
          <cell r="F944" t="str">
            <v>4.16.01</v>
          </cell>
          <cell r="H944" t="str">
            <v>PENGADAAN KONSTRUKSI ALIRAN SUNGAI (PEMBANGUNAN DERMAGA PELELANGAN KARET DESA PANTAI)</v>
          </cell>
          <cell r="I944" t="str">
            <v>04.16.01.01.05</v>
          </cell>
          <cell r="O944" t="str">
            <v>KUANSING</v>
          </cell>
          <cell r="P944">
            <v>2007</v>
          </cell>
          <cell r="T944" t="str">
            <v>APBD</v>
          </cell>
          <cell r="U944">
            <v>44799000</v>
          </cell>
          <cell r="V944" t="str">
            <v>B</v>
          </cell>
        </row>
        <row r="945">
          <cell r="F945" t="str">
            <v>4.16.01</v>
          </cell>
          <cell r="H945" t="str">
            <v>PEMB. SALURAN AIR HUJAN PADA BANGUNAN KANTOR PARIWISATA, BPIPDL, PETERNAKAN DAN INFOKOM</v>
          </cell>
          <cell r="I945" t="str">
            <v>04.16.01.04.04</v>
          </cell>
          <cell r="O945" t="str">
            <v>KUANSING</v>
          </cell>
          <cell r="P945">
            <v>2008</v>
          </cell>
          <cell r="T945" t="str">
            <v>APBD</v>
          </cell>
          <cell r="U945">
            <v>387073802.91121233</v>
          </cell>
          <cell r="V945" t="str">
            <v>B</v>
          </cell>
        </row>
        <row r="946">
          <cell r="F946" t="str">
            <v>4.16.01</v>
          </cell>
          <cell r="H946" t="str">
            <v>PERLUASAN TEMPAT PARKIR KAWASAN WISATA DANAU KEBUN NOPI LB. JAMBI</v>
          </cell>
          <cell r="I946" t="str">
            <v>04.16.01.04.04</v>
          </cell>
          <cell r="O946" t="str">
            <v>KUANSING</v>
          </cell>
          <cell r="P946">
            <v>2008</v>
          </cell>
          <cell r="T946" t="str">
            <v>APBD</v>
          </cell>
          <cell r="U946">
            <v>993199090.17379224</v>
          </cell>
          <cell r="V946" t="str">
            <v>B</v>
          </cell>
        </row>
        <row r="947">
          <cell r="F947" t="str">
            <v>4.16.01</v>
          </cell>
          <cell r="H947" t="str">
            <v>PEMASANGAN BRONJONG SEI. ULO</v>
          </cell>
          <cell r="I947" t="str">
            <v>04.16.01.04.04</v>
          </cell>
          <cell r="O947" t="str">
            <v>KUANSING</v>
          </cell>
          <cell r="P947">
            <v>2008</v>
          </cell>
          <cell r="T947" t="str">
            <v>APBD</v>
          </cell>
          <cell r="U947">
            <v>254393659.82620782</v>
          </cell>
          <cell r="V947" t="str">
            <v>B</v>
          </cell>
        </row>
        <row r="948">
          <cell r="F948" t="str">
            <v>4.16.01</v>
          </cell>
          <cell r="H948" t="str">
            <v>PEMB. TURAP PENAHAN TEBING SEI. INDRAGIRI (PANCANG STAR) TELUK KUANTAN 100 M'</v>
          </cell>
          <cell r="I948" t="str">
            <v>04.16.01.04.04</v>
          </cell>
          <cell r="O948" t="str">
            <v>KUANSING</v>
          </cell>
          <cell r="P948">
            <v>2008</v>
          </cell>
          <cell r="T948" t="str">
            <v>APBD</v>
          </cell>
          <cell r="U948">
            <v>240015540</v>
          </cell>
          <cell r="V948" t="str">
            <v>B</v>
          </cell>
        </row>
        <row r="949">
          <cell r="F949" t="str">
            <v>4.16.01</v>
          </cell>
          <cell r="H949" t="str">
            <v>PEMBANGUNAN TALUD SEI. GEMURUH TELUK KUANTAN 450 M'</v>
          </cell>
          <cell r="I949" t="str">
            <v>04.16.01.04.04</v>
          </cell>
          <cell r="O949" t="str">
            <v>KUANSING</v>
          </cell>
          <cell r="P949">
            <v>2008</v>
          </cell>
          <cell r="T949" t="str">
            <v>APBD</v>
          </cell>
          <cell r="U949">
            <v>162000000</v>
          </cell>
          <cell r="V949" t="str">
            <v>B</v>
          </cell>
        </row>
        <row r="950">
          <cell r="F950" t="str">
            <v>4.16.01</v>
          </cell>
          <cell r="H950" t="str">
            <v>NORMALISASI SUNGAI LIMANGAN</v>
          </cell>
          <cell r="I950" t="str">
            <v>04.16.01.01.05</v>
          </cell>
          <cell r="O950" t="str">
            <v>SINGINGI</v>
          </cell>
          <cell r="P950">
            <v>2008</v>
          </cell>
          <cell r="T950" t="str">
            <v>APBD</v>
          </cell>
          <cell r="U950">
            <v>133560660.74659312</v>
          </cell>
          <cell r="V950" t="str">
            <v>B</v>
          </cell>
        </row>
        <row r="951">
          <cell r="F951" t="str">
            <v>4.16.01</v>
          </cell>
          <cell r="H951" t="str">
            <v>NORMALISASI SEI. MUARO TOMBANG</v>
          </cell>
          <cell r="I951" t="str">
            <v>04.16.01.01.05</v>
          </cell>
          <cell r="O951" t="str">
            <v>KUANTAN MUDIK</v>
          </cell>
          <cell r="P951">
            <v>2008</v>
          </cell>
          <cell r="T951" t="str">
            <v>APBD</v>
          </cell>
          <cell r="U951">
            <v>133367239.25340688</v>
          </cell>
          <cell r="V951" t="str">
            <v>B</v>
          </cell>
        </row>
        <row r="952">
          <cell r="F952" t="str">
            <v>4.16.01</v>
          </cell>
          <cell r="H952" t="str">
            <v>PEMBUATAN BANGUNAN PENGATUR AIR DI PISANG BEREBUS</v>
          </cell>
          <cell r="I952" t="str">
            <v>04.16.01.01.05</v>
          </cell>
          <cell r="O952" t="str">
            <v>GUNUNG TOAR</v>
          </cell>
          <cell r="P952">
            <v>2008</v>
          </cell>
          <cell r="T952" t="str">
            <v>APBD</v>
          </cell>
          <cell r="U952">
            <v>266240349.76335436</v>
          </cell>
          <cell r="V952" t="str">
            <v>B</v>
          </cell>
        </row>
        <row r="953">
          <cell r="F953" t="str">
            <v>4.16.01</v>
          </cell>
          <cell r="H953" t="str">
            <v>PEMBUATAN SALURAN PASANGAN DI PKL. INDARUNG (40/60)</v>
          </cell>
          <cell r="I953" t="str">
            <v>04.16.01.01.05</v>
          </cell>
          <cell r="O953" t="str">
            <v>SINGINGI</v>
          </cell>
          <cell r="P953">
            <v>2008</v>
          </cell>
          <cell r="T953" t="str">
            <v>APBD</v>
          </cell>
          <cell r="U953">
            <v>391678610.4209711</v>
          </cell>
          <cell r="V953" t="str">
            <v>B</v>
          </cell>
        </row>
        <row r="954">
          <cell r="F954" t="str">
            <v>4.16.01</v>
          </cell>
          <cell r="H954" t="str">
            <v>PEMBUATAN BANGUNAN PENGATUR AIR DESA DANAU KOTO RAJO</v>
          </cell>
          <cell r="I954" t="str">
            <v>04.16.01.01.05</v>
          </cell>
          <cell r="O954" t="str">
            <v>KUANTAN HILIR</v>
          </cell>
          <cell r="P954">
            <v>2008</v>
          </cell>
          <cell r="T954" t="str">
            <v>APBD</v>
          </cell>
          <cell r="U954">
            <v>78630016.685688838</v>
          </cell>
          <cell r="V954" t="str">
            <v>B</v>
          </cell>
        </row>
        <row r="955">
          <cell r="F955" t="str">
            <v>4.16.01</v>
          </cell>
          <cell r="H955" t="str">
            <v>PEMBERSIHAN GENANGAN &amp; LOANING BENDUNG ID PERHENTIAN LUAS</v>
          </cell>
          <cell r="I955" t="str">
            <v>04.16.01.01.05</v>
          </cell>
          <cell r="O955" t="str">
            <v>LOGAS TANAH DARAT'</v>
          </cell>
          <cell r="P955">
            <v>2008</v>
          </cell>
          <cell r="T955" t="str">
            <v>APBD</v>
          </cell>
          <cell r="U955">
            <v>162801023.12998566</v>
          </cell>
          <cell r="V955" t="str">
            <v>B</v>
          </cell>
        </row>
        <row r="956">
          <cell r="F956" t="str">
            <v>4.16.01</v>
          </cell>
          <cell r="H956" t="str">
            <v>PENGADAAN KONSTRUKSI JARINGAN IRIGASI</v>
          </cell>
          <cell r="I956" t="str">
            <v>04.16.01.01.05</v>
          </cell>
          <cell r="O956" t="str">
            <v/>
          </cell>
          <cell r="P956">
            <v>2008</v>
          </cell>
          <cell r="T956" t="str">
            <v>APBD</v>
          </cell>
          <cell r="U956">
            <v>1346900000</v>
          </cell>
        </row>
        <row r="957">
          <cell r="F957" t="str">
            <v>4.16.01</v>
          </cell>
          <cell r="H957" t="str">
            <v>REHABILITASI BENDUNG DI LB. AMBACANG II</v>
          </cell>
          <cell r="I957" t="str">
            <v>04.16.01.01.05</v>
          </cell>
          <cell r="O957" t="str">
            <v>HULU KUANTAN</v>
          </cell>
          <cell r="P957">
            <v>2008</v>
          </cell>
          <cell r="T957" t="str">
            <v>APBD</v>
          </cell>
          <cell r="U957">
            <v>103501800</v>
          </cell>
          <cell r="V957" t="str">
            <v>B</v>
          </cell>
        </row>
        <row r="958">
          <cell r="F958" t="str">
            <v>4.16.01</v>
          </cell>
          <cell r="H958" t="str">
            <v>REHABILITASI BENDUNG DI RUMBIO TALUK</v>
          </cell>
          <cell r="I958" t="str">
            <v>04.16.01.01.05</v>
          </cell>
          <cell r="O958" t="str">
            <v>KUANTAN TENGAH</v>
          </cell>
          <cell r="P958">
            <v>2008</v>
          </cell>
          <cell r="T958" t="str">
            <v>APBD</v>
          </cell>
          <cell r="U958">
            <v>126169200</v>
          </cell>
          <cell r="V958" t="str">
            <v>B</v>
          </cell>
        </row>
        <row r="959">
          <cell r="F959" t="str">
            <v>4.16.01</v>
          </cell>
          <cell r="H959" t="str">
            <v>REHABILITASI SALURAN PASANGAN DI BASERAH I</v>
          </cell>
          <cell r="I959" t="str">
            <v>04.16.01.01.05</v>
          </cell>
          <cell r="O959" t="str">
            <v>KUANTAN HILIR</v>
          </cell>
          <cell r="P959">
            <v>2008</v>
          </cell>
          <cell r="T959" t="str">
            <v>APBD</v>
          </cell>
          <cell r="U959">
            <v>166466700</v>
          </cell>
          <cell r="V959" t="str">
            <v>B</v>
          </cell>
        </row>
        <row r="960">
          <cell r="F960" t="str">
            <v>4.16.01</v>
          </cell>
          <cell r="H960" t="str">
            <v>REHABILITASI SALURAN PASANGAN DI SENTAJO II</v>
          </cell>
          <cell r="I960" t="str">
            <v>04.16.01.01.05</v>
          </cell>
          <cell r="O960" t="str">
            <v>KUANTAN TENGAH</v>
          </cell>
          <cell r="P960">
            <v>2008</v>
          </cell>
          <cell r="T960" t="str">
            <v>APBD</v>
          </cell>
          <cell r="U960">
            <v>103188000</v>
          </cell>
          <cell r="V960" t="str">
            <v>B</v>
          </cell>
        </row>
        <row r="961">
          <cell r="F961" t="str">
            <v>4.16.01</v>
          </cell>
          <cell r="H961" t="str">
            <v>REHABILITASI BANGUNAN BENDUNG ID GUNUNG KESIANGAN</v>
          </cell>
          <cell r="I961" t="str">
            <v>04.16.01.01.05</v>
          </cell>
          <cell r="O961" t="str">
            <v>GUNUNG KESIANGAN</v>
          </cell>
          <cell r="P961">
            <v>2008</v>
          </cell>
          <cell r="T961" t="str">
            <v>APBD</v>
          </cell>
          <cell r="U961">
            <v>170169300</v>
          </cell>
          <cell r="V961" t="str">
            <v>B</v>
          </cell>
        </row>
        <row r="962">
          <cell r="F962" t="str">
            <v>4.16.01</v>
          </cell>
          <cell r="H962" t="str">
            <v>REHABILITASI SALURAN PASANGAN DI KINALI</v>
          </cell>
          <cell r="I962" t="str">
            <v>04.16.01.01.05</v>
          </cell>
          <cell r="O962" t="str">
            <v>KUANTAN MUDIK</v>
          </cell>
          <cell r="P962">
            <v>2008</v>
          </cell>
          <cell r="T962" t="str">
            <v>APBD</v>
          </cell>
          <cell r="U962">
            <v>88200000</v>
          </cell>
          <cell r="V962" t="str">
            <v>B</v>
          </cell>
        </row>
        <row r="963">
          <cell r="F963" t="str">
            <v>4.16.01</v>
          </cell>
          <cell r="H963" t="str">
            <v>PENINGKATAN SALURAN IRIGASI DI SEBERANG GUNUNG</v>
          </cell>
          <cell r="I963" t="str">
            <v>04.16.01.01.05</v>
          </cell>
          <cell r="O963" t="str">
            <v>GUNUNG TOAR</v>
          </cell>
          <cell r="P963">
            <v>2008</v>
          </cell>
          <cell r="T963" t="str">
            <v>APBD</v>
          </cell>
          <cell r="U963">
            <v>103501800</v>
          </cell>
          <cell r="V963" t="str">
            <v>B</v>
          </cell>
        </row>
        <row r="964">
          <cell r="F964" t="str">
            <v>4.16.01</v>
          </cell>
          <cell r="H964" t="str">
            <v>PENINGKATAN SALURAN IRIGASI ID GUNUNG KESIANGAN</v>
          </cell>
          <cell r="I964" t="str">
            <v>04.16.01.01.05</v>
          </cell>
          <cell r="O964" t="str">
            <v>GUNUNG KESIANGAN</v>
          </cell>
          <cell r="P964">
            <v>2008</v>
          </cell>
          <cell r="T964" t="str">
            <v>APBD</v>
          </cell>
          <cell r="U964">
            <v>100798200</v>
          </cell>
          <cell r="V964" t="str">
            <v>B</v>
          </cell>
        </row>
        <row r="965">
          <cell r="F965" t="str">
            <v>4.16.01</v>
          </cell>
          <cell r="H965" t="str">
            <v>PENINGKATAN SALURAN IRIGASI DI SEI. PAING</v>
          </cell>
          <cell r="I965" t="str">
            <v>04.16.01.01.05</v>
          </cell>
          <cell r="O965" t="str">
            <v>KUANTAN TENGAH</v>
          </cell>
          <cell r="P965">
            <v>2008</v>
          </cell>
          <cell r="T965" t="str">
            <v>APBD</v>
          </cell>
          <cell r="U965">
            <v>99850500</v>
          </cell>
          <cell r="V965" t="str">
            <v>B</v>
          </cell>
        </row>
        <row r="966">
          <cell r="F966" t="str">
            <v>4.16.01</v>
          </cell>
          <cell r="H966" t="str">
            <v>PENINGKATAN SALURAN IRIGASI DI BASERAH II</v>
          </cell>
          <cell r="I966" t="str">
            <v>04.16.01.01.05</v>
          </cell>
          <cell r="O966" t="str">
            <v>KUANTAN HILIR</v>
          </cell>
          <cell r="P966">
            <v>2008</v>
          </cell>
          <cell r="T966" t="str">
            <v>APBD</v>
          </cell>
          <cell r="U966">
            <v>155017800</v>
          </cell>
          <cell r="V966" t="str">
            <v>B</v>
          </cell>
        </row>
        <row r="967">
          <cell r="F967" t="str">
            <v>4.16.01</v>
          </cell>
          <cell r="H967" t="str">
            <v>REHABILITASI BENDUNG DI LB. AMBACANG II</v>
          </cell>
          <cell r="I967" t="str">
            <v>04.16.01.01.05</v>
          </cell>
          <cell r="O967" t="str">
            <v>HULU KUANTAN</v>
          </cell>
          <cell r="P967">
            <v>2008</v>
          </cell>
          <cell r="T967" t="str">
            <v>APBD</v>
          </cell>
          <cell r="U967">
            <v>11500000</v>
          </cell>
          <cell r="V967" t="str">
            <v>B</v>
          </cell>
        </row>
        <row r="968">
          <cell r="F968" t="str">
            <v>4.16.01</v>
          </cell>
          <cell r="H968" t="str">
            <v>REHABILITASI BENDUNG DI RUMBIO TALUK</v>
          </cell>
          <cell r="I968" t="str">
            <v>04.16.01.01.05</v>
          </cell>
          <cell r="O968" t="str">
            <v>KUANTAN TENGAH</v>
          </cell>
          <cell r="P968">
            <v>2008</v>
          </cell>
          <cell r="T968" t="str">
            <v>APBD</v>
          </cell>
          <cell r="U968">
            <v>14018800</v>
          </cell>
          <cell r="V968" t="str">
            <v>B</v>
          </cell>
        </row>
        <row r="969">
          <cell r="F969" t="str">
            <v>4.16.01</v>
          </cell>
          <cell r="H969" t="str">
            <v>REHABILITASI SALURAN PASANGAN DI BASERAH I</v>
          </cell>
          <cell r="I969" t="str">
            <v>04.16.01.01.05</v>
          </cell>
          <cell r="O969" t="str">
            <v>KUANTAN HILIR</v>
          </cell>
          <cell r="P969">
            <v>2008</v>
          </cell>
          <cell r="T969" t="str">
            <v>APBD</v>
          </cell>
          <cell r="U969">
            <v>18496300</v>
          </cell>
          <cell r="V969" t="str">
            <v>B</v>
          </cell>
        </row>
        <row r="970">
          <cell r="F970" t="str">
            <v>4.16.01</v>
          </cell>
          <cell r="H970" t="str">
            <v>REHABILITASI SALURAN PASANGAN DI SENTAJO II</v>
          </cell>
          <cell r="I970" t="str">
            <v>04.16.01.01.05</v>
          </cell>
          <cell r="O970" t="str">
            <v>KUANTAN TENGAH</v>
          </cell>
          <cell r="P970">
            <v>2008</v>
          </cell>
          <cell r="T970" t="str">
            <v>APBD</v>
          </cell>
          <cell r="U970">
            <v>11250000</v>
          </cell>
          <cell r="V970" t="str">
            <v>B</v>
          </cell>
        </row>
        <row r="971">
          <cell r="F971" t="str">
            <v>4.16.01</v>
          </cell>
          <cell r="H971" t="str">
            <v>REHABILITASI BANGUNAN BENDUNG ID GUNUNG KESIANGAN</v>
          </cell>
          <cell r="I971" t="str">
            <v>04.16.01.01.05</v>
          </cell>
          <cell r="O971" t="str">
            <v>GUNUNG KESIANGAN</v>
          </cell>
          <cell r="P971">
            <v>2008</v>
          </cell>
          <cell r="T971" t="str">
            <v>APBD</v>
          </cell>
          <cell r="U971">
            <v>18907700</v>
          </cell>
          <cell r="V971" t="str">
            <v>B</v>
          </cell>
        </row>
        <row r="972">
          <cell r="F972" t="str">
            <v>4.16.01</v>
          </cell>
          <cell r="H972" t="str">
            <v>REHABILITASI SALURAN PASANGAN DI KINALI</v>
          </cell>
          <cell r="I972" t="str">
            <v>04.16.01.01.05</v>
          </cell>
          <cell r="O972" t="str">
            <v>KUANTAN MUDIK</v>
          </cell>
          <cell r="P972">
            <v>2008</v>
          </cell>
          <cell r="T972" t="str">
            <v>APBD</v>
          </cell>
          <cell r="U972">
            <v>9800000</v>
          </cell>
          <cell r="V972" t="str">
            <v>B</v>
          </cell>
        </row>
        <row r="973">
          <cell r="F973" t="str">
            <v>4.16.01</v>
          </cell>
          <cell r="H973" t="str">
            <v>PENINGKATAN SALURAN IRIGASI DI SEBERANG GUNUNG</v>
          </cell>
          <cell r="I973" t="str">
            <v>04.16.01.01.05</v>
          </cell>
          <cell r="O973" t="str">
            <v>GUNUNG TOAR</v>
          </cell>
          <cell r="P973">
            <v>2008</v>
          </cell>
          <cell r="T973" t="str">
            <v>APBD</v>
          </cell>
          <cell r="U973">
            <v>11700000</v>
          </cell>
          <cell r="V973" t="str">
            <v>B</v>
          </cell>
        </row>
        <row r="974">
          <cell r="F974" t="str">
            <v>4.16.01</v>
          </cell>
          <cell r="H974" t="str">
            <v>PENINGKATAN SALURAN IRIGASI ID GUNUNG KESIANGAN</v>
          </cell>
          <cell r="I974" t="str">
            <v>04.16.01.01.05</v>
          </cell>
          <cell r="O974" t="str">
            <v>GUNUNG KESIANGAN</v>
          </cell>
          <cell r="P974">
            <v>2008</v>
          </cell>
          <cell r="T974" t="str">
            <v>APBD</v>
          </cell>
          <cell r="U974">
            <v>11000000</v>
          </cell>
          <cell r="V974" t="str">
            <v>B</v>
          </cell>
        </row>
        <row r="975">
          <cell r="F975" t="str">
            <v>4.16.01</v>
          </cell>
          <cell r="H975" t="str">
            <v>PENINGKATAN SALURAN IRIGASI DI SEI. PAING</v>
          </cell>
          <cell r="I975" t="str">
            <v>04.16.01.01.05</v>
          </cell>
          <cell r="O975" t="str">
            <v>KUANTAN TENGAH</v>
          </cell>
          <cell r="P975">
            <v>2008</v>
          </cell>
          <cell r="T975" t="str">
            <v>APBD</v>
          </cell>
          <cell r="U975">
            <v>11094500</v>
          </cell>
          <cell r="V975" t="str">
            <v>B</v>
          </cell>
        </row>
        <row r="976">
          <cell r="F976" t="str">
            <v>4.16.01</v>
          </cell>
          <cell r="H976" t="str">
            <v>PENINGKATAN SALURAN IRIGASI DI BASERAH II</v>
          </cell>
          <cell r="I976" t="str">
            <v>04.16.01.01.05</v>
          </cell>
          <cell r="O976" t="str">
            <v>KUANTAN HILIR</v>
          </cell>
          <cell r="P976">
            <v>2008</v>
          </cell>
          <cell r="T976" t="str">
            <v>APBD</v>
          </cell>
          <cell r="U976">
            <v>17224400</v>
          </cell>
          <cell r="V976" t="str">
            <v>B</v>
          </cell>
        </row>
        <row r="977">
          <cell r="F977" t="str">
            <v>4.16.01</v>
          </cell>
          <cell r="H977" t="str">
            <v>PENGADAAN KONSTRUKSI JARINGAN AIR BERSIH/AIR MINUM (KEGIATAN SARANA DAN PRASARANA AIR BERSIH DALAM KONDISI TANGGAP DARURAT)</v>
          </cell>
          <cell r="I977" t="str">
            <v>04.16.01.01.05</v>
          </cell>
          <cell r="O977" t="str">
            <v/>
          </cell>
          <cell r="P977">
            <v>2008</v>
          </cell>
          <cell r="T977" t="str">
            <v>APBD</v>
          </cell>
          <cell r="U977">
            <v>487790000</v>
          </cell>
        </row>
        <row r="978">
          <cell r="F978" t="str">
            <v>4.16.01</v>
          </cell>
          <cell r="H978" t="str">
            <v>PENGADAAN KONSTRUKSI BANGUNAN AIR (PEMBANGUNAN PAKET IPA DI KEC. CERENTI, DAN PANGEAN)</v>
          </cell>
          <cell r="I978" t="str">
            <v>04.16.01.01.05</v>
          </cell>
          <cell r="O978" t="str">
            <v/>
          </cell>
          <cell r="P978">
            <v>2008</v>
          </cell>
          <cell r="T978" t="str">
            <v>APBD</v>
          </cell>
          <cell r="U978">
            <v>2611532728</v>
          </cell>
        </row>
        <row r="979">
          <cell r="F979" t="str">
            <v>4.16.01</v>
          </cell>
          <cell r="H979" t="str">
            <v>PENGADAAN KONSTRUKSI JARINGAN AIR KOTOR (PEMBANGUNAN MCK DI KEC. CERENTI DAN PANGEAN)</v>
          </cell>
          <cell r="I979" t="str">
            <v>04.16.01.01.05</v>
          </cell>
          <cell r="O979" t="str">
            <v>CERENTI</v>
          </cell>
          <cell r="P979">
            <v>2008</v>
          </cell>
          <cell r="T979" t="str">
            <v>APBD</v>
          </cell>
          <cell r="U979">
            <v>278070909</v>
          </cell>
          <cell r="V979" t="str">
            <v>B</v>
          </cell>
        </row>
        <row r="980">
          <cell r="F980" t="str">
            <v>4.16.01</v>
          </cell>
          <cell r="H980" t="str">
            <v>PENGADAAN KONSTRUKSI BANGUNAN AIR (PEMBANGUNAN PAKET IPA DAN PERAWATAN INSTALASI PENGOLAHAN AIR SERTA OPTIMALISASI MESIN GENSET DI KEC. CERENTI, DAN PANGEAN)</v>
          </cell>
          <cell r="I980" t="str">
            <v>04.16.01.01.05</v>
          </cell>
          <cell r="O980" t="str">
            <v>CERENTI</v>
          </cell>
          <cell r="P980">
            <v>2008</v>
          </cell>
          <cell r="T980" t="str">
            <v>APBD</v>
          </cell>
          <cell r="U980">
            <v>261153272</v>
          </cell>
          <cell r="V980" t="str">
            <v>B</v>
          </cell>
        </row>
        <row r="981">
          <cell r="F981" t="str">
            <v>4.16.01</v>
          </cell>
          <cell r="H981" t="str">
            <v>PENGADAAN KONSTRUKSI JARINGAN AIR (PEMBANGUNAN SISTEM PRASARANA SANITASI 8 DESA DI KEC. CERENTI DAN PANGEAN)</v>
          </cell>
          <cell r="I981" t="str">
            <v>04.16.01.01.05</v>
          </cell>
          <cell r="O981" t="str">
            <v>CERENTI</v>
          </cell>
          <cell r="P981">
            <v>2008</v>
          </cell>
          <cell r="T981" t="str">
            <v>APBD</v>
          </cell>
          <cell r="U981">
            <v>27807091</v>
          </cell>
          <cell r="V981" t="str">
            <v>B</v>
          </cell>
        </row>
        <row r="982">
          <cell r="F982" t="str">
            <v>4.16.01</v>
          </cell>
          <cell r="H982" t="str">
            <v>PENGADAAN KONSTRUKSI JARINGAN AIR BERSIH/AIR MINUM (PENGADAAN DAN PEMASANGAN PIPA PVC SERTA KELENGKAPANNYA DAN WATER METER SAMBUNGAN RUMAH/ SR)</v>
          </cell>
          <cell r="I982" t="str">
            <v>04.16.01.01.05</v>
          </cell>
          <cell r="O982" t="str">
            <v/>
          </cell>
          <cell r="P982">
            <v>2008</v>
          </cell>
          <cell r="T982" t="str">
            <v>APBD</v>
          </cell>
          <cell r="U982">
            <v>1208559000</v>
          </cell>
        </row>
        <row r="983">
          <cell r="F983" t="str">
            <v>4.16.01</v>
          </cell>
          <cell r="H983" t="str">
            <v>PENGADAAN KONSTRUKSI JARINGAN AIR KOTOR (PEMBANGUNAN MCK DI 8 DESA KEC. INUMAN)</v>
          </cell>
          <cell r="I983" t="str">
            <v>04.16.01.01.05</v>
          </cell>
          <cell r="O983" t="str">
            <v/>
          </cell>
          <cell r="P983">
            <v>2008</v>
          </cell>
          <cell r="T983" t="str">
            <v>APBD</v>
          </cell>
          <cell r="U983">
            <v>278624000</v>
          </cell>
          <cell r="V983" t="str">
            <v>B</v>
          </cell>
        </row>
        <row r="984">
          <cell r="F984" t="str">
            <v>4.16.01</v>
          </cell>
          <cell r="H984" t="str">
            <v>PENGADAAN KONSTRUKSI SALURAN PEMBUANG AIR</v>
          </cell>
          <cell r="I984" t="str">
            <v>04.16.01.01.05</v>
          </cell>
          <cell r="O984" t="str">
            <v/>
          </cell>
          <cell r="P984">
            <v>2008</v>
          </cell>
          <cell r="T984" t="str">
            <v>APBD</v>
          </cell>
          <cell r="U984">
            <v>58546000</v>
          </cell>
        </row>
        <row r="985">
          <cell r="F985" t="str">
            <v>4.16.01</v>
          </cell>
          <cell r="H985" t="str">
            <v>PENGADAAN KONSTRUKSI SALURAN PEMBUANG AIR</v>
          </cell>
          <cell r="I985" t="str">
            <v>04.16.01.01.05</v>
          </cell>
          <cell r="O985" t="str">
            <v/>
          </cell>
          <cell r="P985">
            <v>2008</v>
          </cell>
          <cell r="T985" t="str">
            <v>APBD</v>
          </cell>
          <cell r="U985">
            <v>962466046.16631413</v>
          </cell>
          <cell r="V985" t="str">
            <v>B</v>
          </cell>
        </row>
        <row r="986">
          <cell r="F986" t="str">
            <v>4.16.01</v>
          </cell>
          <cell r="H986" t="str">
            <v>REHABILITASI JARINGAN IRIGASI DI PANGKALAN INDARUNG</v>
          </cell>
          <cell r="I986" t="str">
            <v>04.16.01.01.05</v>
          </cell>
          <cell r="O986" t="str">
            <v>PANGKALAN INDARUNG</v>
          </cell>
          <cell r="P986">
            <v>2013</v>
          </cell>
          <cell r="T986" t="str">
            <v>APBD</v>
          </cell>
          <cell r="U986">
            <v>188000000</v>
          </cell>
        </row>
        <row r="987">
          <cell r="F987" t="str">
            <v>4.16.01</v>
          </cell>
          <cell r="H987" t="str">
            <v>BPA DAN SALURAN PEMBUANG DESA SEI. PL. BUSUK</v>
          </cell>
          <cell r="I987" t="str">
            <v>04.16.01.01.05</v>
          </cell>
          <cell r="O987" t="str">
            <v>SEI. PL. BUSUK</v>
          </cell>
          <cell r="P987">
            <v>2013</v>
          </cell>
          <cell r="T987" t="str">
            <v>APBD</v>
          </cell>
          <cell r="U987">
            <v>390003200</v>
          </cell>
        </row>
        <row r="988">
          <cell r="F988" t="str">
            <v>4.16.01</v>
          </cell>
          <cell r="H988" t="str">
            <v>REHABILITASI SALURAN PASANGAN DI SIMANDOLAK I (635)</v>
          </cell>
          <cell r="I988" t="str">
            <v>04.16.01.01.05</v>
          </cell>
          <cell r="O988" t="str">
            <v>SIMANDOLAK I</v>
          </cell>
          <cell r="P988">
            <v>2013</v>
          </cell>
          <cell r="T988" t="str">
            <v>APBD</v>
          </cell>
          <cell r="U988">
            <v>94800000</v>
          </cell>
        </row>
        <row r="989">
          <cell r="F989" t="str">
            <v>4.16.01</v>
          </cell>
          <cell r="H989" t="str">
            <v>PENANGANAN KERUSAKAN TANGGUL BENDUNGAN DI PAUH PANGEAN (PENANGGULANGAN BENCANA ALAM)</v>
          </cell>
          <cell r="I989" t="str">
            <v>04.16.01.01.05</v>
          </cell>
          <cell r="O989" t="str">
            <v>PAUH PANGEAN</v>
          </cell>
          <cell r="P989">
            <v>2013</v>
          </cell>
          <cell r="T989" t="str">
            <v>APBD</v>
          </cell>
          <cell r="U989">
            <v>369945000</v>
          </cell>
        </row>
        <row r="990">
          <cell r="F990" t="str">
            <v>4.16.01</v>
          </cell>
          <cell r="H990" t="str">
            <v>PEMBUATAN TANGGUL DARURAT BENDUNG IRIGASI PANGKALAN INDARUNG (PENANGGULANGAN BENCANA ALAM)</v>
          </cell>
          <cell r="I990" t="str">
            <v>04.16.01.01.05</v>
          </cell>
          <cell r="O990" t="str">
            <v>PANGKALAN INDARUNG</v>
          </cell>
          <cell r="P990">
            <v>2013</v>
          </cell>
          <cell r="T990" t="str">
            <v>APBD</v>
          </cell>
          <cell r="U990">
            <v>156828000</v>
          </cell>
        </row>
        <row r="991">
          <cell r="F991" t="str">
            <v>4.16.01</v>
          </cell>
          <cell r="H991" t="str">
            <v>PENGADAAN PEMASANGAN PIPA PVC KE RUMAH DINAS JABATAN,PERUMAHAN DOKTER DAN PERKANTORAN PEMDA (KANTOR INFOKOM,PARIWISATA, BLHPI DAN PETERNAKAN)</v>
          </cell>
          <cell r="I991" t="str">
            <v>04.16.01.01.05</v>
          </cell>
          <cell r="O991" t="str">
            <v>PERUMAHAN DOKTER DAN PERKANTORAN PEMDA</v>
          </cell>
          <cell r="P991">
            <v>2009</v>
          </cell>
          <cell r="T991" t="str">
            <v>APBD</v>
          </cell>
          <cell r="U991">
            <v>766949312.29735994</v>
          </cell>
        </row>
        <row r="992">
          <cell r="F992" t="str">
            <v>4.16.01</v>
          </cell>
          <cell r="H992" t="str">
            <v>PEMBANGUNAN PAKET IPA BARU KAP. 10 L/DT LOKASI BASERAH</v>
          </cell>
          <cell r="I992" t="str">
            <v>04.16.01.01.05</v>
          </cell>
          <cell r="O992" t="str">
            <v>BASERAH</v>
          </cell>
          <cell r="P992">
            <v>2009</v>
          </cell>
          <cell r="T992" t="str">
            <v>APBD</v>
          </cell>
          <cell r="U992">
            <v>1568052481.3917563</v>
          </cell>
        </row>
        <row r="993">
          <cell r="F993" t="str">
            <v>4.16.01</v>
          </cell>
          <cell r="H993" t="str">
            <v xml:space="preserve">WATER METER &amp; POMPA </v>
          </cell>
          <cell r="I993" t="str">
            <v>04.16.01.04.04</v>
          </cell>
          <cell r="O993" t="str">
            <v/>
          </cell>
          <cell r="P993">
            <v>2010</v>
          </cell>
          <cell r="T993" t="str">
            <v>APBD</v>
          </cell>
          <cell r="U993">
            <v>474869332.85883301</v>
          </cell>
        </row>
        <row r="994">
          <cell r="F994" t="str">
            <v>4.16.01</v>
          </cell>
          <cell r="H994" t="str">
            <v>PIPA PVC</v>
          </cell>
          <cell r="I994" t="str">
            <v>04.16.01.04.04</v>
          </cell>
          <cell r="O994" t="str">
            <v/>
          </cell>
          <cell r="P994">
            <v>2010</v>
          </cell>
          <cell r="T994" t="str">
            <v>APBD</v>
          </cell>
          <cell r="U994">
            <v>406454267.44035602</v>
          </cell>
        </row>
        <row r="995">
          <cell r="F995" t="str">
            <v>4.16.01</v>
          </cell>
          <cell r="H995" t="str">
            <v>PENGADAAN POMPAINJEKSI BAHAN KIMIA</v>
          </cell>
          <cell r="I995" t="str">
            <v>04.16.01.01.02</v>
          </cell>
          <cell r="O995" t="str">
            <v/>
          </cell>
          <cell r="P995">
            <v>2011</v>
          </cell>
          <cell r="U995">
            <v>49225000</v>
          </cell>
        </row>
        <row r="996">
          <cell r="F996" t="str">
            <v>4.16.01</v>
          </cell>
          <cell r="H996" t="str">
            <v>PENGADAAN DAN PEMASANGAN PIPA PVC DAN WATER METER SAMBUNGAN RUMAH (SR) UNIT KAB. KUANTAN SINGINGI</v>
          </cell>
          <cell r="I996" t="str">
            <v>04.16.01.04.04</v>
          </cell>
          <cell r="J996" t="str">
            <v>0001</v>
          </cell>
          <cell r="O996" t="str">
            <v xml:space="preserve">TELUK KUANTAN </v>
          </cell>
          <cell r="P996">
            <v>2011</v>
          </cell>
          <cell r="T996" t="str">
            <v>APBD</v>
          </cell>
          <cell r="U996">
            <v>360271116.84319699</v>
          </cell>
        </row>
        <row r="997">
          <cell r="F997" t="str">
            <v>4.16.01</v>
          </cell>
          <cell r="H997" t="str">
            <v>PENGADAAN POMPA IMTEK 30 LT/DT</v>
          </cell>
          <cell r="I997" t="str">
            <v>04.16.01.01.02</v>
          </cell>
          <cell r="J997" t="str">
            <v>0001</v>
          </cell>
          <cell r="O997" t="str">
            <v xml:space="preserve">TELUK KUANTAN </v>
          </cell>
          <cell r="P997">
            <v>2011</v>
          </cell>
          <cell r="T997" t="str">
            <v>APBD</v>
          </cell>
          <cell r="U997">
            <v>105422055.34248437</v>
          </cell>
        </row>
        <row r="998">
          <cell r="F998" t="str">
            <v>4.16.01</v>
          </cell>
          <cell r="H998" t="str">
            <v>PENGADAAN POMPA IMTEK 20 LT/DT</v>
          </cell>
          <cell r="I998" t="str">
            <v>04.16.01.01.02</v>
          </cell>
          <cell r="J998" t="str">
            <v>0002</v>
          </cell>
          <cell r="O998" t="str">
            <v xml:space="preserve">TELUK KUANTAN </v>
          </cell>
          <cell r="P998">
            <v>2011</v>
          </cell>
          <cell r="T998" t="str">
            <v>APBD</v>
          </cell>
          <cell r="U998">
            <v>82118232.582566783</v>
          </cell>
        </row>
        <row r="999">
          <cell r="F999" t="str">
            <v>4.16.01</v>
          </cell>
          <cell r="H999" t="str">
            <v>PENGADAAN POMPA IMTEK 10 LT/DT</v>
          </cell>
          <cell r="I999" t="str">
            <v>04.16.01.01.02</v>
          </cell>
          <cell r="J999" t="str">
            <v>0003</v>
          </cell>
          <cell r="O999" t="str">
            <v xml:space="preserve">TELUK KUANTAN </v>
          </cell>
          <cell r="P999">
            <v>2011</v>
          </cell>
          <cell r="T999" t="str">
            <v>APBD</v>
          </cell>
          <cell r="U999">
            <v>162793847.5657101</v>
          </cell>
        </row>
        <row r="1000">
          <cell r="F1000" t="str">
            <v>4.16.01</v>
          </cell>
          <cell r="H1000" t="str">
            <v>PENGADAAN POMPA DISTRIBUSI 20 LT/DT</v>
          </cell>
          <cell r="I1000" t="str">
            <v>04.16.01.01.02</v>
          </cell>
          <cell r="J1000" t="str">
            <v>0004</v>
          </cell>
          <cell r="O1000" t="str">
            <v xml:space="preserve">TELUK KUANTAN </v>
          </cell>
          <cell r="P1000">
            <v>2011</v>
          </cell>
          <cell r="T1000" t="str">
            <v>APBD</v>
          </cell>
          <cell r="U1000">
            <v>45039631.159846455</v>
          </cell>
        </row>
        <row r="1001">
          <cell r="F1001" t="str">
            <v>4.16.01</v>
          </cell>
          <cell r="H1001" t="str">
            <v>PENGADAAN POMPA DISTRIBUSI 10 LT/DT</v>
          </cell>
          <cell r="I1001" t="str">
            <v>04.16.01.01.02</v>
          </cell>
          <cell r="J1001" t="str">
            <v>0005</v>
          </cell>
          <cell r="O1001" t="str">
            <v xml:space="preserve">TELUK KUANTAN </v>
          </cell>
          <cell r="P1001">
            <v>2011</v>
          </cell>
          <cell r="T1001" t="str">
            <v>APBD</v>
          </cell>
          <cell r="U1001">
            <v>38395822.261578523</v>
          </cell>
        </row>
        <row r="1002">
          <cell r="F1002" t="str">
            <v>4.16.01</v>
          </cell>
          <cell r="H1002" t="str">
            <v>PENGADAAN DAN PEMASANGAN PIPA PVC &amp; ACCESORIS (DDUB)</v>
          </cell>
          <cell r="I1002" t="str">
            <v>04.16.01.04.01</v>
          </cell>
          <cell r="J1002" t="str">
            <v>0001</v>
          </cell>
          <cell r="O1002" t="str">
            <v xml:space="preserve">INUMAN </v>
          </cell>
          <cell r="P1002">
            <v>2012</v>
          </cell>
          <cell r="T1002" t="str">
            <v>APBD</v>
          </cell>
          <cell r="U1002">
            <v>493388676.94870102</v>
          </cell>
        </row>
        <row r="1003">
          <cell r="F1003" t="str">
            <v>4.16.01</v>
          </cell>
          <cell r="H1003" t="str">
            <v>PENGADAAN DAN PEMASANGAN JARINGAN DISTRIBUSI DAN WATER</v>
          </cell>
          <cell r="I1003" t="str">
            <v>04.16.01.02.01</v>
          </cell>
          <cell r="J1003" t="str">
            <v>0002</v>
          </cell>
          <cell r="O1003" t="str">
            <v xml:space="preserve">LOGAS TANAH DARAT </v>
          </cell>
          <cell r="P1003">
            <v>2012</v>
          </cell>
          <cell r="T1003" t="str">
            <v>APBD</v>
          </cell>
          <cell r="U1003">
            <v>388878394.88692087</v>
          </cell>
        </row>
        <row r="1004">
          <cell r="F1004" t="str">
            <v>4.16.01</v>
          </cell>
          <cell r="H1004" t="str">
            <v>PENGADAAN DAN PEMASANGAN TIANG KABEL POMPA INTAKE</v>
          </cell>
          <cell r="I1004" t="str">
            <v>04.16.01.02.01</v>
          </cell>
          <cell r="J1004" t="str">
            <v>0003</v>
          </cell>
          <cell r="O1004" t="str">
            <v xml:space="preserve">KUANTAN HILIR </v>
          </cell>
          <cell r="P1004">
            <v>2012</v>
          </cell>
          <cell r="T1004" t="str">
            <v>APBD</v>
          </cell>
          <cell r="U1004">
            <v>30012703.490769427</v>
          </cell>
        </row>
        <row r="1005">
          <cell r="F1005" t="str">
            <v>4.16.01</v>
          </cell>
          <cell r="H1005" t="str">
            <v>PENGADAAN DAN PEMASANGAN WATER METER INDUK DIAMETER</v>
          </cell>
          <cell r="I1005" t="str">
            <v>04.16.01.02.01</v>
          </cell>
          <cell r="J1005" t="str">
            <v>0004</v>
          </cell>
          <cell r="O1005" t="str">
            <v xml:space="preserve">KUANTAN TENGAH </v>
          </cell>
          <cell r="P1005">
            <v>2012</v>
          </cell>
          <cell r="T1005" t="str">
            <v>APBD</v>
          </cell>
          <cell r="U1005">
            <v>49449125.880956002</v>
          </cell>
        </row>
        <row r="1006">
          <cell r="F1006" t="str">
            <v>4.16.01</v>
          </cell>
          <cell r="H1006" t="str">
            <v>PENGADAAN DAN PEMASANGAN JARINGAN DISTRIBUSI DAN WATER</v>
          </cell>
          <cell r="I1006" t="str">
            <v>04.16.01.02.01</v>
          </cell>
          <cell r="J1006" t="str">
            <v>0005</v>
          </cell>
          <cell r="O1006" t="str">
            <v xml:space="preserve">KUANTAN TENGAH </v>
          </cell>
          <cell r="P1006">
            <v>2012</v>
          </cell>
          <cell r="T1006" t="str">
            <v>APBD</v>
          </cell>
          <cell r="U1006">
            <v>482796398.79265285</v>
          </cell>
        </row>
        <row r="1007">
          <cell r="F1007" t="str">
            <v>4.16.01</v>
          </cell>
          <cell r="H1007" t="str">
            <v>PEMASANGAN JARINGAN TM DAN TR + TRAFO STANDAR PLN BPAM PANGEAN</v>
          </cell>
          <cell r="I1007" t="str">
            <v>04.16.02.02.01</v>
          </cell>
          <cell r="J1007" t="str">
            <v>0001</v>
          </cell>
          <cell r="O1007" t="str">
            <v>PANGEAN</v>
          </cell>
          <cell r="P1007">
            <v>2013</v>
          </cell>
          <cell r="T1007" t="str">
            <v>APBD</v>
          </cell>
          <cell r="U1007">
            <v>198265000</v>
          </cell>
        </row>
        <row r="1008">
          <cell r="F1008" t="str">
            <v>4.16.01</v>
          </cell>
          <cell r="H1008" t="str">
            <v>PEMASANGAN JARINGAN TM DAN TR + TRAFO STANDAR PLN BPAM SINGINGI HILIR</v>
          </cell>
          <cell r="I1008" t="str">
            <v>04.16.02.02.01</v>
          </cell>
          <cell r="J1008" t="str">
            <v>0002</v>
          </cell>
          <cell r="O1008" t="str">
            <v>SINGINGI HILIR</v>
          </cell>
          <cell r="P1008">
            <v>2013</v>
          </cell>
          <cell r="T1008" t="str">
            <v>APBD</v>
          </cell>
          <cell r="U1008">
            <v>198168000</v>
          </cell>
        </row>
        <row r="1009">
          <cell r="F1009" t="str">
            <v>4.16.01</v>
          </cell>
          <cell r="H1009" t="str">
            <v>REHABILITASI DRAINASE PEMBUANG BPAM TELUK KUANTAN</v>
          </cell>
          <cell r="I1009" t="str">
            <v>04.16.01.03.04</v>
          </cell>
          <cell r="J1009" t="str">
            <v>0001</v>
          </cell>
          <cell r="O1009" t="str">
            <v>TELUK KUANTAN</v>
          </cell>
          <cell r="P1009">
            <v>2013</v>
          </cell>
          <cell r="T1009" t="str">
            <v>APBD</v>
          </cell>
          <cell r="U1009">
            <v>74529390.572603837</v>
          </cell>
        </row>
        <row r="1010">
          <cell r="F1010" t="str">
            <v>4.16.01</v>
          </cell>
          <cell r="H1010" t="str">
            <v>PENGADAAN DAN PEMASANGAN JARINGAN PIPA DISTRIBUSI DAN SAMBUNGAN RUMAH KECAMATAN CERENTI</v>
          </cell>
          <cell r="I1010" t="str">
            <v>04.16.01.04.01</v>
          </cell>
          <cell r="J1010" t="str">
            <v>0001</v>
          </cell>
          <cell r="O1010" t="str">
            <v>CERENTI</v>
          </cell>
          <cell r="P1010">
            <v>2013</v>
          </cell>
          <cell r="T1010" t="str">
            <v>APBD</v>
          </cell>
          <cell r="U1010">
            <v>412452000</v>
          </cell>
        </row>
        <row r="1011">
          <cell r="F1011" t="str">
            <v>4.16.01</v>
          </cell>
          <cell r="H1011" t="str">
            <v>PEMBANGUNAN TEMBOK PENAHAN BAK RESERVOAR BPAM DI PERKANTORAN PEMDA</v>
          </cell>
          <cell r="I1011" t="str">
            <v>04.16.01.04.04</v>
          </cell>
          <cell r="J1011" t="str">
            <v>0001</v>
          </cell>
          <cell r="O1011" t="str">
            <v>TELUK KUANTAN</v>
          </cell>
          <cell r="P1011">
            <v>2013</v>
          </cell>
          <cell r="T1011" t="str">
            <v>APBD</v>
          </cell>
          <cell r="U1011">
            <v>718008000</v>
          </cell>
        </row>
        <row r="1012">
          <cell r="F1012" t="str">
            <v>4.16.01</v>
          </cell>
          <cell r="H1012" t="str">
            <v>PIPA PVC  DAN PENAMBAHAN DAYA LISTRIK UNTUK POMPA</v>
          </cell>
          <cell r="I1012" t="str">
            <v>04.16.02.02.04</v>
          </cell>
          <cell r="J1012" t="str">
            <v>0001</v>
          </cell>
          <cell r="O1012" t="str">
            <v/>
          </cell>
          <cell r="P1012">
            <v>2013</v>
          </cell>
          <cell r="T1012" t="str">
            <v>APBD</v>
          </cell>
          <cell r="U1012">
            <v>221324968.6019634</v>
          </cell>
        </row>
        <row r="1013">
          <cell r="F1013" t="str">
            <v>4.16.01</v>
          </cell>
          <cell r="H1013" t="str">
            <v>PENGADAAN DAN PEMASANGAN JARINGAN PIPA DISTRIBUSI KEC. KUANTAN MUDIK (LANJUTAN)</v>
          </cell>
          <cell r="I1013" t="str">
            <v>04.16.01.01.02</v>
          </cell>
          <cell r="J1013" t="str">
            <v>0001</v>
          </cell>
          <cell r="O1013" t="str">
            <v>KEC. KUANTAN MUDIK</v>
          </cell>
          <cell r="P1013">
            <v>2014</v>
          </cell>
          <cell r="T1013" t="str">
            <v>APBD</v>
          </cell>
          <cell r="U1013">
            <v>246003000</v>
          </cell>
        </row>
        <row r="1014">
          <cell r="F1014" t="str">
            <v>4.16.01</v>
          </cell>
          <cell r="H1014" t="str">
            <v>PENGADAAN DAN PEMASANGAN JARINGAN PIPA DISTRIBUSI KEC. INUMAN (LANJUTAN)</v>
          </cell>
          <cell r="I1014" t="str">
            <v>04.16.01.01.02</v>
          </cell>
          <cell r="J1014" t="str">
            <v>0002</v>
          </cell>
          <cell r="O1014" t="str">
            <v>KEC. INUMAN</v>
          </cell>
          <cell r="P1014">
            <v>2014</v>
          </cell>
          <cell r="T1014" t="str">
            <v>APBD</v>
          </cell>
          <cell r="U1014">
            <v>601050000</v>
          </cell>
        </row>
        <row r="1015">
          <cell r="F1015" t="str">
            <v>4.16.01</v>
          </cell>
          <cell r="H1015" t="str">
            <v>PENGADAAN DAN PEMASANGAN JARINGAN PIPA DISTRIBUSI KEC. KUANTAN TENGAH (LANJUTAN)</v>
          </cell>
          <cell r="I1015" t="str">
            <v>04.16.01.01.02</v>
          </cell>
          <cell r="J1015" t="str">
            <v>0003</v>
          </cell>
          <cell r="O1015" t="str">
            <v>KEC. KUANTAN TENGAH</v>
          </cell>
          <cell r="P1015">
            <v>2014</v>
          </cell>
          <cell r="T1015" t="str">
            <v>APBD</v>
          </cell>
          <cell r="U1015">
            <v>198898000</v>
          </cell>
        </row>
        <row r="1016">
          <cell r="F1016" t="str">
            <v>4.16.01</v>
          </cell>
          <cell r="H1016" t="str">
            <v>PENGADAAN DAN PEMASANGAN VALVE DAN ACSESORIES BPAM KEC. KUANTAN TENGAH (LANJUTAN)</v>
          </cell>
          <cell r="I1016" t="str">
            <v>04.16.01.01.02</v>
          </cell>
          <cell r="J1016" t="str">
            <v>0004</v>
          </cell>
          <cell r="O1016" t="str">
            <v>KEC. KUANTAN TENGAH</v>
          </cell>
          <cell r="P1016">
            <v>2014</v>
          </cell>
          <cell r="T1016" t="str">
            <v>APBD</v>
          </cell>
          <cell r="U1016">
            <v>142292000</v>
          </cell>
        </row>
        <row r="1017">
          <cell r="F1017" t="str">
            <v>4.16.01</v>
          </cell>
          <cell r="H1017" t="str">
            <v>PERBAIKAN DAN RENOVASI JARINGAN PADA IPA BPAM TELUK KUANTAN (LANJUTAN)</v>
          </cell>
          <cell r="I1017" t="str">
            <v>04.16.01.01.02</v>
          </cell>
          <cell r="J1017" t="str">
            <v>0005</v>
          </cell>
          <cell r="O1017" t="str">
            <v>KEC. KUANTAN TENGAH</v>
          </cell>
          <cell r="P1017">
            <v>2014</v>
          </cell>
          <cell r="T1017" t="str">
            <v>APBD</v>
          </cell>
          <cell r="U1017">
            <v>144231000</v>
          </cell>
        </row>
        <row r="1018">
          <cell r="F1018" t="str">
            <v>4.16.01</v>
          </cell>
          <cell r="H1018" t="str">
            <v>PENGADAAN POMPA DISTRIBUSI KAP 50 LT/DT</v>
          </cell>
          <cell r="I1018" t="str">
            <v>04.16.01.01.02</v>
          </cell>
          <cell r="J1018" t="str">
            <v>0001</v>
          </cell>
          <cell r="O1018" t="str">
            <v>KEC. KUANTAN TENGAH</v>
          </cell>
          <cell r="P1018">
            <v>2014</v>
          </cell>
          <cell r="T1018" t="str">
            <v>APBD</v>
          </cell>
          <cell r="U1018">
            <v>114261885.15693964</v>
          </cell>
        </row>
        <row r="1019">
          <cell r="F1019" t="str">
            <v>4.16.01</v>
          </cell>
          <cell r="H1019" t="str">
            <v>PENGADAAN POMPA DISTRIBUSI KAP 30 LT/DT</v>
          </cell>
          <cell r="I1019" t="str">
            <v>04.16.01.01.02</v>
          </cell>
          <cell r="J1019" t="str">
            <v>0002</v>
          </cell>
          <cell r="O1019" t="str">
            <v>KEC. KUANTAN TENGAH</v>
          </cell>
          <cell r="P1019">
            <v>2014</v>
          </cell>
          <cell r="T1019" t="str">
            <v>APBD</v>
          </cell>
          <cell r="U1019">
            <v>74728376.872205257</v>
          </cell>
        </row>
        <row r="1020">
          <cell r="F1020" t="str">
            <v>4.16.01</v>
          </cell>
          <cell r="H1020" t="str">
            <v>PENGADAAN POMPA INJEKSI BAHAN KIMIA</v>
          </cell>
          <cell r="I1020" t="str">
            <v>04.16.01.01.02</v>
          </cell>
          <cell r="J1020" t="str">
            <v>0001</v>
          </cell>
          <cell r="O1020" t="str">
            <v>KEC. KUANTAN TENGAH</v>
          </cell>
          <cell r="P1020">
            <v>2014</v>
          </cell>
          <cell r="T1020" t="str">
            <v>APBD</v>
          </cell>
          <cell r="U1020">
            <v>19068737.970855102</v>
          </cell>
        </row>
        <row r="1021">
          <cell r="F1021" t="str">
            <v>4.16.01</v>
          </cell>
          <cell r="H1021" t="str">
            <v>PENGADAAN DAN PEMASANGAN PIPA DISTRIBUSI DAN SAMBUNGAN RUMAH (DDUPB)</v>
          </cell>
          <cell r="I1021" t="str">
            <v>04.16.01.04.01</v>
          </cell>
          <cell r="J1021" t="str">
            <v>0001</v>
          </cell>
          <cell r="O1021" t="str">
            <v xml:space="preserve">KECAMATAN </v>
          </cell>
          <cell r="P1021">
            <v>2015</v>
          </cell>
          <cell r="T1021" t="str">
            <v>APBD</v>
          </cell>
          <cell r="U1021">
            <v>137833000</v>
          </cell>
        </row>
        <row r="1022">
          <cell r="F1022" t="str">
            <v>4.16.01</v>
          </cell>
          <cell r="H1022" t="str">
            <v xml:space="preserve">PENGADAAN DAN PEMASANGAN PIPA DISTRIBUSI DAN SAMBUNGAN RUMAH DESA BERINGIN TALUK </v>
          </cell>
          <cell r="I1022" t="str">
            <v>04.16.01.04.01</v>
          </cell>
          <cell r="J1022" t="str">
            <v>0002</v>
          </cell>
          <cell r="O1022" t="str">
            <v xml:space="preserve">DESA BERINGIN TALUK </v>
          </cell>
          <cell r="P1022">
            <v>2016</v>
          </cell>
          <cell r="T1022" t="str">
            <v>APBD</v>
          </cell>
          <cell r="U1022">
            <v>365000000</v>
          </cell>
        </row>
        <row r="1023">
          <cell r="F1023" t="str">
            <v>4.16.01</v>
          </cell>
          <cell r="H1023" t="str">
            <v xml:space="preserve">PENGADAAN DAN PEMASANGAN PIPA DISTRIBUSI DAN SAMBUNGAN RUMAH DESA KOTO TALUK </v>
          </cell>
          <cell r="I1023" t="str">
            <v>04.16.01.04.01</v>
          </cell>
          <cell r="J1023" t="str">
            <v>0003</v>
          </cell>
          <cell r="O1023" t="str">
            <v xml:space="preserve">DESA KOTO TALUK </v>
          </cell>
          <cell r="P1023">
            <v>2016</v>
          </cell>
          <cell r="T1023" t="str">
            <v>APBD</v>
          </cell>
          <cell r="U1023">
            <v>577777000</v>
          </cell>
        </row>
        <row r="1024">
          <cell r="F1024" t="str">
            <v>4.16.01</v>
          </cell>
          <cell r="H1024" t="str">
            <v xml:space="preserve">PENGADAAN DAN PEMASANGAN PIPA DISTRIBUSI DAN SAMBUNGAN RUMAH SEI. JERING </v>
          </cell>
          <cell r="I1024" t="str">
            <v>04.16.01.04.01</v>
          </cell>
          <cell r="J1024" t="str">
            <v>0004</v>
          </cell>
          <cell r="O1024" t="str">
            <v xml:space="preserve">SEI. JERING </v>
          </cell>
          <cell r="P1024">
            <v>2016</v>
          </cell>
          <cell r="T1024" t="str">
            <v>APBD</v>
          </cell>
          <cell r="U1024">
            <v>555000000</v>
          </cell>
        </row>
        <row r="1025">
          <cell r="H1025" t="str">
            <v>PEMASANGAN PIPA DISTRIBUSI AIR BERSIH KEC.KUANTAN MUDIK</v>
          </cell>
          <cell r="I1025" t="str">
            <v>04.16.01.04.01</v>
          </cell>
          <cell r="O1025" t="str">
            <v>KEC.KUANTAN MUDIK</v>
          </cell>
          <cell r="P1025">
            <v>2017</v>
          </cell>
          <cell r="T1025" t="str">
            <v>APBD</v>
          </cell>
          <cell r="U1025">
            <v>441507000</v>
          </cell>
        </row>
        <row r="1026">
          <cell r="H1026" t="str">
            <v>PIPA DISTRIBUSI AIR BERSIH</v>
          </cell>
          <cell r="I1026" t="str">
            <v>04.16.01.04.01</v>
          </cell>
          <cell r="O1026" t="str">
            <v>KECAMATAN INUMAN</v>
          </cell>
          <cell r="P1026">
            <v>2018</v>
          </cell>
          <cell r="T1026" t="str">
            <v>APBD</v>
          </cell>
          <cell r="U1026">
            <v>329615000</v>
          </cell>
          <cell r="V1026" t="str">
            <v>B</v>
          </cell>
        </row>
        <row r="1027">
          <cell r="H1027" t="str">
            <v>PIPA DISTRIBUSI AIR BERSIH</v>
          </cell>
          <cell r="I1027" t="str">
            <v>04.16.01.04.01</v>
          </cell>
          <cell r="O1027" t="str">
            <v>KECAMATAN KUANTAN HILIR</v>
          </cell>
          <cell r="P1027">
            <v>2018</v>
          </cell>
          <cell r="T1027" t="str">
            <v>APBD</v>
          </cell>
          <cell r="U1027">
            <v>329996000</v>
          </cell>
          <cell r="V1027" t="str">
            <v>B</v>
          </cell>
        </row>
      </sheetData>
      <sheetData sheetId="15"/>
      <sheetData sheetId="16"/>
      <sheetData sheetId="17"/>
      <sheetData sheetId="18"/>
      <sheetData sheetId="19"/>
      <sheetData sheetId="20"/>
      <sheetData sheetId="21"/>
      <sheetData sheetId="22"/>
      <sheetData sheetId="23"/>
      <sheetData sheetId="24">
        <row r="4">
          <cell r="A4" t="str">
            <v>No. Ruas</v>
          </cell>
          <cell r="B4" t="str">
            <v>Nama Ruas</v>
          </cell>
        </row>
        <row r="5">
          <cell r="A5">
            <v>1</v>
          </cell>
          <cell r="B5" t="str">
            <v>SEB. TELUK KUANTAN - SEB. BENAI</v>
          </cell>
        </row>
        <row r="6">
          <cell r="A6">
            <v>2</v>
          </cell>
          <cell r="B6" t="str">
            <v>JAKE - GERINGGING BARU</v>
          </cell>
        </row>
        <row r="7">
          <cell r="A7">
            <v>3</v>
          </cell>
          <cell r="B7" t="str">
            <v>JAKE - KOTO KOMBU</v>
          </cell>
        </row>
        <row r="8">
          <cell r="A8">
            <v>4</v>
          </cell>
          <cell r="B8" t="str">
            <v>SENTAJO - MUARA LANGSAT</v>
          </cell>
        </row>
        <row r="9">
          <cell r="A9">
            <v>5</v>
          </cell>
          <cell r="B9" t="str">
            <v>SIMP. JAKE - TRANS SKP II PETAI</v>
          </cell>
        </row>
        <row r="10">
          <cell r="A10">
            <v>6</v>
          </cell>
          <cell r="B10" t="str">
            <v>KOTO SENTAJO - RIMBO GAJAH MATI</v>
          </cell>
        </row>
        <row r="11">
          <cell r="A11">
            <v>7</v>
          </cell>
          <cell r="B11" t="str">
            <v>KP. BARU SENTAJO - TEBING TINGGI</v>
          </cell>
        </row>
        <row r="12">
          <cell r="A12">
            <v>8</v>
          </cell>
          <cell r="B12" t="str">
            <v>KP. BARU SENTAJO - BENAI</v>
          </cell>
        </row>
        <row r="13">
          <cell r="A13">
            <v>9</v>
          </cell>
          <cell r="B13" t="str">
            <v>CEBERLIN - PINTU GOBANG</v>
          </cell>
        </row>
        <row r="14">
          <cell r="A14">
            <v>10</v>
          </cell>
          <cell r="B14" t="str">
            <v>SEB. TELUK KUANTAN - DUTA PALMA</v>
          </cell>
        </row>
        <row r="15">
          <cell r="A15">
            <v>11</v>
          </cell>
          <cell r="B15" t="str">
            <v>JEMB. PL. BUNGIN - SIMP. PANGKALAN</v>
          </cell>
        </row>
        <row r="16">
          <cell r="A16">
            <v>12</v>
          </cell>
          <cell r="B16" t="str">
            <v>SKP 8 TRANS I - TESO</v>
          </cell>
        </row>
        <row r="17">
          <cell r="A17">
            <v>13</v>
          </cell>
          <cell r="B17" t="str">
            <v>SIMP. BERINGIN - BERINGIN</v>
          </cell>
        </row>
        <row r="18">
          <cell r="A18">
            <v>14</v>
          </cell>
          <cell r="B18" t="str">
            <v>JK. RUAS 01/01 - MUNSALO</v>
          </cell>
        </row>
        <row r="19">
          <cell r="A19">
            <v>15</v>
          </cell>
          <cell r="B19" t="str">
            <v>SIMP. CAMBAI - MUNSALO</v>
          </cell>
        </row>
        <row r="20">
          <cell r="A20">
            <v>16</v>
          </cell>
          <cell r="B20" t="str">
            <v>JL. DESA PL. BARU - SEI. KUANTAN</v>
          </cell>
        </row>
        <row r="21">
          <cell r="A21">
            <v>17</v>
          </cell>
          <cell r="B21" t="str">
            <v>SINAMBEK - STADION OLAHRAGA</v>
          </cell>
        </row>
        <row r="22">
          <cell r="A22">
            <v>18</v>
          </cell>
          <cell r="B22" t="str">
            <v>JL. DESA PL. KOPUNG - SEI. KUANTAN</v>
          </cell>
        </row>
        <row r="23">
          <cell r="A23">
            <v>19</v>
          </cell>
          <cell r="B23" t="str">
            <v>KEBUN NENAS - PERKANTORAN PEMDA</v>
          </cell>
        </row>
        <row r="24">
          <cell r="A24">
            <v>20</v>
          </cell>
          <cell r="B24" t="str">
            <v>DESA KOTO TUO - SEI. KUANTAN</v>
          </cell>
        </row>
        <row r="25">
          <cell r="A25">
            <v>21</v>
          </cell>
          <cell r="B25" t="str">
            <v>SIMP. PERKANTORAN PEMDA - BUNDARAN DPRD</v>
          </cell>
        </row>
        <row r="26">
          <cell r="A26">
            <v>22</v>
          </cell>
          <cell r="B26" t="str">
            <v>JK. RUAS 008/008 - PINTU GOBANG</v>
          </cell>
        </row>
        <row r="27">
          <cell r="A27">
            <v>23</v>
          </cell>
          <cell r="B27" t="str">
            <v>KP. BARU SENTAJO - RIMBO GAJAH MATI</v>
          </cell>
        </row>
        <row r="28">
          <cell r="A28">
            <v>24</v>
          </cell>
          <cell r="B28" t="str">
            <v>PERUMNAS - SIMPANG PERKANTORAN PEMDA</v>
          </cell>
        </row>
        <row r="29">
          <cell r="A29">
            <v>25</v>
          </cell>
          <cell r="B29" t="str">
            <v>SEI. RIMBIO - PINTU GOBANG</v>
          </cell>
        </row>
        <row r="30">
          <cell r="A30">
            <v>26</v>
          </cell>
          <cell r="B30" t="str">
            <v>KOTO KARI - RUAS JK. 008/008</v>
          </cell>
        </row>
        <row r="31">
          <cell r="A31">
            <v>27</v>
          </cell>
          <cell r="B31" t="str">
            <v>JL. SEB. TELUK - SIBEROBAH</v>
          </cell>
        </row>
        <row r="32">
          <cell r="A32">
            <v>28</v>
          </cell>
          <cell r="B32" t="str">
            <v>PL. KOMANG SENTAJO - KOTO SENTAJO</v>
          </cell>
        </row>
        <row r="33">
          <cell r="A33">
            <v>29</v>
          </cell>
          <cell r="B33" t="str">
            <v>JL. STM (BELIBIS)</v>
          </cell>
        </row>
        <row r="34">
          <cell r="A34">
            <v>30</v>
          </cell>
          <cell r="B34" t="str">
            <v>JL. PULAU KOMANG - PENYEBERANGAN KOPAH</v>
          </cell>
        </row>
        <row r="35">
          <cell r="A35">
            <v>31</v>
          </cell>
          <cell r="B35" t="str">
            <v>JAO - BATANG KUANTAN</v>
          </cell>
        </row>
        <row r="36">
          <cell r="A36">
            <v>32</v>
          </cell>
          <cell r="B36" t="str">
            <v>JL. SUDIRMAN - JP. KM. 164 + 500</v>
          </cell>
        </row>
        <row r="37">
          <cell r="A37">
            <v>33</v>
          </cell>
          <cell r="B37" t="str">
            <v>JL. KESEHATAN - MESJID</v>
          </cell>
        </row>
        <row r="38">
          <cell r="A38">
            <v>34</v>
          </cell>
          <cell r="B38" t="str">
            <v>JL. TUGU BARAT - JL. SUDIRMAN</v>
          </cell>
        </row>
        <row r="39">
          <cell r="A39">
            <v>35</v>
          </cell>
          <cell r="B39" t="str">
            <v>JL. TUGU TIMUR - JL. SUDIRMAN</v>
          </cell>
        </row>
        <row r="40">
          <cell r="A40">
            <v>36</v>
          </cell>
          <cell r="B40" t="str">
            <v>JL. LINGKAR JATI 1 - JL. SUDIRMAN</v>
          </cell>
        </row>
        <row r="41">
          <cell r="A41">
            <v>37</v>
          </cell>
          <cell r="B41" t="str">
            <v>JL. LINGKAR JATI 2 - JL. SUDIRMAN</v>
          </cell>
        </row>
        <row r="42">
          <cell r="A42">
            <v>38</v>
          </cell>
          <cell r="B42" t="str">
            <v>JL. PETAPAHAN - JL. SUDIRMAN</v>
          </cell>
        </row>
        <row r="43">
          <cell r="A43">
            <v>39</v>
          </cell>
          <cell r="B43" t="str">
            <v>JL. SAKO - JL. SUDIRMAN</v>
          </cell>
        </row>
        <row r="44">
          <cell r="A44">
            <v>40</v>
          </cell>
          <cell r="B44" t="str">
            <v>JL. GUNUNG KESIANGAN - JL. SUDIRMAN</v>
          </cell>
        </row>
        <row r="45">
          <cell r="A45">
            <v>41</v>
          </cell>
          <cell r="B45" t="str">
            <v>JL. IMAM BONJOL - JL. KUANTAN</v>
          </cell>
        </row>
        <row r="46">
          <cell r="A46">
            <v>42</v>
          </cell>
          <cell r="B46" t="str">
            <v>KAMPUNG DATAR - PL. KOMANG</v>
          </cell>
        </row>
        <row r="47">
          <cell r="A47">
            <v>43</v>
          </cell>
          <cell r="B47" t="str">
            <v xml:space="preserve">jl. M. FADILLAH - JL. SUDIRMAN </v>
          </cell>
        </row>
        <row r="48">
          <cell r="A48">
            <v>44</v>
          </cell>
          <cell r="B48" t="str">
            <v>JL. LIMUNO - JL. SUDIRMAN</v>
          </cell>
        </row>
        <row r="49">
          <cell r="A49">
            <v>45</v>
          </cell>
          <cell r="B49" t="str">
            <v>JL. MERDEKA - JL. KARTINI</v>
          </cell>
        </row>
        <row r="50">
          <cell r="A50">
            <v>46</v>
          </cell>
          <cell r="B50" t="str">
            <v>JL. KARTINI - JL. DIPONEGORO</v>
          </cell>
        </row>
        <row r="51">
          <cell r="A51">
            <v>47</v>
          </cell>
          <cell r="B51" t="str">
            <v>JL. DIPONEGORO - JL. SUDIRMAN</v>
          </cell>
        </row>
        <row r="52">
          <cell r="A52">
            <v>48</v>
          </cell>
          <cell r="B52" t="str">
            <v>RUAS 43/43 - JL. PL. ARO</v>
          </cell>
        </row>
        <row r="53">
          <cell r="A53">
            <v>49</v>
          </cell>
          <cell r="B53" t="str">
            <v>JL. TOPAN - RUAS 41/41</v>
          </cell>
        </row>
        <row r="54">
          <cell r="A54">
            <v>50</v>
          </cell>
          <cell r="B54" t="str">
            <v>JL. JERING - RUAS 04/04</v>
          </cell>
        </row>
        <row r="55">
          <cell r="A55">
            <v>51</v>
          </cell>
          <cell r="B55" t="str">
            <v>JL. BERINGIN SAWAH - BERINGIN SAWAH</v>
          </cell>
        </row>
        <row r="56">
          <cell r="A56">
            <v>52</v>
          </cell>
          <cell r="B56" t="str">
            <v>TERMINAL - SENTAJO</v>
          </cell>
        </row>
        <row r="57">
          <cell r="A57">
            <v>53</v>
          </cell>
          <cell r="B57" t="str">
            <v>JL. PL. ARO - PL. ARO</v>
          </cell>
        </row>
        <row r="58">
          <cell r="A58">
            <v>54</v>
          </cell>
          <cell r="B58" t="str">
            <v>JL. SAWAH - PL. KOMANG</v>
          </cell>
        </row>
        <row r="59">
          <cell r="A59">
            <v>56</v>
          </cell>
          <cell r="B59" t="str">
            <v>JL. PDAM - DESA BERINGIN</v>
          </cell>
        </row>
        <row r="60">
          <cell r="A60">
            <v>57</v>
          </cell>
          <cell r="B60" t="str">
            <v>JL. KERAMAT - SD BERINGIN</v>
          </cell>
        </row>
        <row r="61">
          <cell r="A61">
            <v>58</v>
          </cell>
          <cell r="B61" t="str">
            <v>JL. BARANGAN - RUAS 041/041</v>
          </cell>
        </row>
        <row r="62">
          <cell r="A62">
            <v>59</v>
          </cell>
          <cell r="B62" t="str">
            <v>JL. BANGSAL - RUAS 041/041</v>
          </cell>
        </row>
        <row r="63">
          <cell r="A63">
            <v>60</v>
          </cell>
          <cell r="B63" t="str">
            <v>JL. PADAT KARYA I - JP. KM 162 + 300</v>
          </cell>
        </row>
        <row r="64">
          <cell r="A64">
            <v>61</v>
          </cell>
          <cell r="B64" t="str">
            <v>JL. PADAT KARYA II - BUNTU</v>
          </cell>
        </row>
        <row r="65">
          <cell r="A65">
            <v>62</v>
          </cell>
          <cell r="B65" t="str">
            <v>JL. PLN - JP. KM 159 + 300</v>
          </cell>
        </row>
        <row r="66">
          <cell r="A66">
            <v>63</v>
          </cell>
          <cell r="B66" t="str">
            <v>JL. PLTA - JK. RUAS 33/33 KM 0 + 100</v>
          </cell>
        </row>
        <row r="67">
          <cell r="A67">
            <v>64</v>
          </cell>
          <cell r="B67" t="str">
            <v>JL. SMK - SMK</v>
          </cell>
        </row>
        <row r="68">
          <cell r="A68">
            <v>65</v>
          </cell>
          <cell r="B68" t="str">
            <v>SIMP. STM BERINGIN - SAWAH</v>
          </cell>
        </row>
        <row r="69">
          <cell r="A69">
            <v>66</v>
          </cell>
          <cell r="B69" t="str">
            <v>JL. TELKOM - JK</v>
          </cell>
        </row>
        <row r="70">
          <cell r="A70">
            <v>67</v>
          </cell>
          <cell r="B70" t="str">
            <v>JL. INDUSTRI - JK. RUAS 231/231</v>
          </cell>
        </row>
        <row r="71">
          <cell r="A71">
            <v>68</v>
          </cell>
          <cell r="B71" t="str">
            <v xml:space="preserve">BUNDARAN DPRD - KANTOR  BUPATI </v>
          </cell>
        </row>
        <row r="72">
          <cell r="A72">
            <v>69</v>
          </cell>
          <cell r="B72" t="str">
            <v>SIMP. RSUD - RSUD</v>
          </cell>
        </row>
        <row r="73">
          <cell r="A73">
            <v>70</v>
          </cell>
          <cell r="B73" t="str">
            <v>SP. KTR. BUPATI  - BUNDARAN DPRD(VIA DISPORA)</v>
          </cell>
        </row>
        <row r="74">
          <cell r="A74">
            <v>71</v>
          </cell>
          <cell r="B74" t="str">
            <v>JL. KUANTAN</v>
          </cell>
        </row>
        <row r="75">
          <cell r="A75">
            <v>72</v>
          </cell>
          <cell r="B75" t="str">
            <v>JL. MENUJU SMP 2</v>
          </cell>
        </row>
        <row r="76">
          <cell r="A76">
            <v>73</v>
          </cell>
          <cell r="B76" t="str">
            <v>JL. LIMUNO SELATAN</v>
          </cell>
        </row>
        <row r="77">
          <cell r="A77">
            <v>74</v>
          </cell>
          <cell r="B77" t="str">
            <v>SIMP. PL. KEDUNDUNG  - PL. KEDUNDUNG</v>
          </cell>
        </row>
        <row r="78">
          <cell r="A78">
            <v>75</v>
          </cell>
          <cell r="B78" t="str">
            <v>BUNDARAN DPRD - JL. PROPINSI</v>
          </cell>
        </row>
        <row r="79">
          <cell r="A79">
            <v>76</v>
          </cell>
          <cell r="B79" t="str">
            <v>JL. PERINDAGKOP</v>
          </cell>
        </row>
        <row r="80">
          <cell r="A80">
            <v>77</v>
          </cell>
          <cell r="B80" t="str">
            <v>JP. KM 161 +250 (MESS POLISI) - JK. RUAS 041/041</v>
          </cell>
        </row>
        <row r="81">
          <cell r="A81">
            <v>78</v>
          </cell>
          <cell r="B81" t="str">
            <v>JL. SRDP - JK. RUAS  045/045</v>
          </cell>
        </row>
        <row r="82">
          <cell r="A82">
            <v>79</v>
          </cell>
          <cell r="B82" t="str">
            <v>JL. LINGKAR SEBERANG TELUK - JK. RUAS 004/004</v>
          </cell>
        </row>
        <row r="83">
          <cell r="A83">
            <v>80</v>
          </cell>
          <cell r="B83" t="str">
            <v>JL. MENUJU LOKASI TPA - JK. RUAS 004/004</v>
          </cell>
        </row>
        <row r="84">
          <cell r="A84">
            <v>81</v>
          </cell>
          <cell r="B84" t="str">
            <v>JL. LOKASI RUMAH ADAT - JP. KM 164 + 250</v>
          </cell>
        </row>
        <row r="85">
          <cell r="A85">
            <v>82</v>
          </cell>
          <cell r="B85" t="str">
            <v>JL. PL. BUNGIN - JP. KM 163 + 750 PBR(HASANAH)</v>
          </cell>
        </row>
        <row r="86">
          <cell r="A86">
            <v>83</v>
          </cell>
          <cell r="B86" t="str">
            <v>LUBUK JAMBI - LUBUK AMBACANG</v>
          </cell>
        </row>
        <row r="87">
          <cell r="A87">
            <v>85</v>
          </cell>
          <cell r="B87" t="str">
            <v>CENGAR - KOTO BENAI</v>
          </cell>
        </row>
        <row r="88">
          <cell r="A88">
            <v>86</v>
          </cell>
          <cell r="B88" t="str">
            <v>PANTAI - AIR BULUH</v>
          </cell>
        </row>
        <row r="89">
          <cell r="A89">
            <v>87</v>
          </cell>
          <cell r="B89" t="str">
            <v>SEI. BESAR - BTS. SUMBAR</v>
          </cell>
        </row>
        <row r="90">
          <cell r="A90">
            <v>88</v>
          </cell>
          <cell r="B90" t="str">
            <v>SIMP. CENGAR - BUKIT PAYUNG</v>
          </cell>
        </row>
        <row r="91">
          <cell r="A91">
            <v>90</v>
          </cell>
          <cell r="B91" t="str">
            <v>SANGAU - SIBEROBAH</v>
          </cell>
        </row>
        <row r="92">
          <cell r="A92">
            <v>91</v>
          </cell>
          <cell r="B92" t="str">
            <v>LUBUK JAMBI - SAIK</v>
          </cell>
        </row>
        <row r="93">
          <cell r="A93">
            <v>92</v>
          </cell>
          <cell r="B93" t="str">
            <v>SIMP. 4 PANGKALAN - MUARA PETAI</v>
          </cell>
        </row>
        <row r="94">
          <cell r="A94">
            <v>93</v>
          </cell>
          <cell r="B94" t="str">
            <v>SIMP. KINALI - BUKIT KAUMAN</v>
          </cell>
        </row>
        <row r="95">
          <cell r="A95">
            <v>94</v>
          </cell>
          <cell r="B95" t="str">
            <v>BUKIT KAUMAN - SEI. KELELAWAR</v>
          </cell>
        </row>
        <row r="96">
          <cell r="A96">
            <v>95</v>
          </cell>
          <cell r="B96" t="str">
            <v>KASANG - BUKIT KAUMAN</v>
          </cell>
        </row>
        <row r="97">
          <cell r="A97">
            <v>96</v>
          </cell>
          <cell r="B97" t="str">
            <v>KASANG - SIMP. 4 CENGAR</v>
          </cell>
        </row>
        <row r="98">
          <cell r="A98">
            <v>97</v>
          </cell>
          <cell r="B98" t="str">
            <v>SP. BANJAR GUNTUNG - BANJAR GUNTUNG</v>
          </cell>
        </row>
        <row r="99">
          <cell r="A99">
            <v>98</v>
          </cell>
          <cell r="B99" t="str">
            <v>JL. DESA TANJUNG - JK. RUAS 083/083</v>
          </cell>
        </row>
        <row r="100">
          <cell r="A100">
            <v>99</v>
          </cell>
          <cell r="B100" t="str">
            <v>JL. DESA SEI. ALA - SEI. KUANTAN</v>
          </cell>
        </row>
        <row r="101">
          <cell r="A101">
            <v>100</v>
          </cell>
          <cell r="B101" t="str">
            <v>JL. DESA BANJAR GUNTUNG - SEI. KUANTAN</v>
          </cell>
        </row>
        <row r="102">
          <cell r="A102">
            <v>101</v>
          </cell>
          <cell r="B102" t="str">
            <v>JL. DESA PL. RUMPUT - SEI. KUANTAN</v>
          </cell>
        </row>
        <row r="103">
          <cell r="A103">
            <v>102</v>
          </cell>
          <cell r="B103" t="str">
            <v>JL. DESA PETAPAHAN - JK. RUAS 106/106</v>
          </cell>
        </row>
        <row r="104">
          <cell r="A104">
            <v>103</v>
          </cell>
          <cell r="B104" t="str">
            <v>JL. DESA RANTAU SIALANG - SEI. KUANTAN</v>
          </cell>
        </row>
        <row r="105">
          <cell r="A105">
            <v>104</v>
          </cell>
          <cell r="B105" t="str">
            <v>JL. DESA PANGKALAN - JL. RUAS KM 37 + 500</v>
          </cell>
        </row>
        <row r="106">
          <cell r="A106">
            <v>105</v>
          </cell>
          <cell r="B106" t="str">
            <v>JL. KH. AHMAD DAHLAN - JL. BUNGA SETANGKAI</v>
          </cell>
        </row>
        <row r="107">
          <cell r="A107">
            <v>106</v>
          </cell>
          <cell r="B107" t="str">
            <v>JL. BUNGA SETANGKAI - JL. KH. MUKTAR</v>
          </cell>
        </row>
        <row r="108">
          <cell r="A108">
            <v>107</v>
          </cell>
          <cell r="B108" t="str">
            <v>JL. KH. DEWANTARA - SP. LUBUK JAMBI</v>
          </cell>
        </row>
        <row r="109">
          <cell r="A109">
            <v>108</v>
          </cell>
          <cell r="B109" t="str">
            <v>JL. LINGKAR PASAR 1 - JL. BUNGA SETANGKAI</v>
          </cell>
        </row>
        <row r="110">
          <cell r="A110">
            <v>109</v>
          </cell>
          <cell r="B110" t="str">
            <v>JL. LINGKAR PASAR II - JL. BUNGA SETANGKAI</v>
          </cell>
        </row>
        <row r="111">
          <cell r="A111">
            <v>110</v>
          </cell>
          <cell r="B111" t="str">
            <v>CENGAR - JL. RAPP</v>
          </cell>
        </row>
        <row r="112">
          <cell r="A112">
            <v>111</v>
          </cell>
          <cell r="B112" t="str">
            <v>MUARA PETAI - SETIANG</v>
          </cell>
        </row>
        <row r="113">
          <cell r="A113">
            <v>112</v>
          </cell>
          <cell r="B113" t="str">
            <v>KASANG - Ps LBK. JAMBI</v>
          </cell>
        </row>
        <row r="114">
          <cell r="A114">
            <v>113</v>
          </cell>
          <cell r="B114" t="str">
            <v>JL. DALAM KOTA KP. BARU TOAR - JP. KM 178 + 000</v>
          </cell>
        </row>
        <row r="115">
          <cell r="A115">
            <v>114</v>
          </cell>
          <cell r="B115" t="str">
            <v>KP. BARU TOAR - PENYEBERANGAN KERESEK</v>
          </cell>
        </row>
        <row r="116">
          <cell r="A116">
            <v>115</v>
          </cell>
          <cell r="B116" t="str">
            <v>GUNUNG - PL. MUNGKUR</v>
          </cell>
        </row>
        <row r="117">
          <cell r="A117">
            <v>116</v>
          </cell>
          <cell r="B117" t="str">
            <v>JL. DESA TEBERAU PANJANG - SEI. KUANTAN</v>
          </cell>
        </row>
        <row r="118">
          <cell r="A118">
            <v>117</v>
          </cell>
          <cell r="B118" t="str">
            <v>KAMPUNG BARU TOAR - GUNUNG</v>
          </cell>
        </row>
        <row r="119">
          <cell r="A119">
            <v>118</v>
          </cell>
          <cell r="B119" t="str">
            <v>LUBUK TERENTANG - PISANG BEREBUS</v>
          </cell>
        </row>
        <row r="120">
          <cell r="A120">
            <v>119</v>
          </cell>
          <cell r="B120" t="str">
            <v>SIMP. SEI. PINANG - TANJUNG</v>
          </cell>
        </row>
        <row r="121">
          <cell r="A121">
            <v>120</v>
          </cell>
          <cell r="B121" t="str">
            <v>SEI. MANAU - SEI. KELELAWAR</v>
          </cell>
        </row>
        <row r="122">
          <cell r="A122">
            <v>121</v>
          </cell>
          <cell r="B122" t="str">
            <v>SIMP. SEI. ALA - SEI. ALA</v>
          </cell>
        </row>
        <row r="123">
          <cell r="A123">
            <v>122</v>
          </cell>
          <cell r="B123" t="str">
            <v>SIMP. SEI. PINANG - TANJUNG</v>
          </cell>
        </row>
        <row r="124">
          <cell r="A124">
            <v>123</v>
          </cell>
          <cell r="B124" t="str">
            <v>SAIK - KOTO KOMBU</v>
          </cell>
        </row>
        <row r="125">
          <cell r="A125">
            <v>124</v>
          </cell>
          <cell r="B125" t="str">
            <v>MUDIK ULO - SUMPU</v>
          </cell>
        </row>
        <row r="126">
          <cell r="A126">
            <v>125</v>
          </cell>
          <cell r="B126" t="str">
            <v>LUBUK AMBACANG - AIR TERJUN BTG KOBAN</v>
          </cell>
        </row>
        <row r="127">
          <cell r="A127">
            <v>126</v>
          </cell>
          <cell r="B127" t="str">
            <v>MUDIK ULO - TANJUNG MEDANG</v>
          </cell>
        </row>
        <row r="128">
          <cell r="A128">
            <v>127</v>
          </cell>
          <cell r="B128" t="str">
            <v>KOTO KOMBU - LOKASI PLTA</v>
          </cell>
        </row>
        <row r="129">
          <cell r="A129">
            <v>128</v>
          </cell>
          <cell r="B129" t="str">
            <v>JL. DESA KOTO KOMBU - JK. RUAS 03/03</v>
          </cell>
        </row>
        <row r="130">
          <cell r="A130">
            <v>129</v>
          </cell>
          <cell r="B130" t="str">
            <v>BASERAH - PERHENTIAN LUAS</v>
          </cell>
        </row>
        <row r="131">
          <cell r="A131">
            <v>130</v>
          </cell>
          <cell r="B131" t="str">
            <v>KOTO RAJO - BASERAH</v>
          </cell>
        </row>
        <row r="132">
          <cell r="A132">
            <v>131</v>
          </cell>
          <cell r="B132" t="str">
            <v>SIMP. TERATAK BARU - TERATAK BARU</v>
          </cell>
        </row>
        <row r="133">
          <cell r="A133">
            <v>132</v>
          </cell>
          <cell r="B133" t="str">
            <v>DUSUN TUO - GUNUNG MELINTANG</v>
          </cell>
        </row>
        <row r="134">
          <cell r="A134">
            <v>133</v>
          </cell>
          <cell r="B134" t="str">
            <v>JL. SAKO - BINJAI</v>
          </cell>
        </row>
        <row r="135">
          <cell r="A135">
            <v>134</v>
          </cell>
          <cell r="B135" t="str">
            <v>KEPALA PULAU - PULAU MADINAH</v>
          </cell>
        </row>
        <row r="136">
          <cell r="A136">
            <v>135</v>
          </cell>
          <cell r="B136" t="str">
            <v>JP. KM 204 + 500 - PL KIJANG</v>
          </cell>
        </row>
        <row r="137">
          <cell r="A137">
            <v>136</v>
          </cell>
          <cell r="B137" t="str">
            <v>JK. RUAS 190/190 - PULAU BARU</v>
          </cell>
        </row>
        <row r="138">
          <cell r="A138">
            <v>137</v>
          </cell>
          <cell r="B138" t="str">
            <v>JL. DESA PENGALIHAN - KOTO RAJO</v>
          </cell>
        </row>
        <row r="139">
          <cell r="A139">
            <v>138</v>
          </cell>
          <cell r="B139" t="str">
            <v>JL. DESA LUMBOK - KOTO RAJO</v>
          </cell>
        </row>
        <row r="140">
          <cell r="A140">
            <v>139</v>
          </cell>
          <cell r="B140" t="str">
            <v>JL. DESA BERALO - SEI. SORIAK</v>
          </cell>
        </row>
        <row r="141">
          <cell r="A141">
            <v>140</v>
          </cell>
          <cell r="B141" t="str">
            <v>JL. DESA KAMPUNG TENGAH - PL. MADINAH</v>
          </cell>
        </row>
        <row r="142">
          <cell r="A142">
            <v>141</v>
          </cell>
          <cell r="B142" t="str">
            <v>JL. DESA PL. BARU - PELUKAHAN</v>
          </cell>
        </row>
        <row r="143">
          <cell r="A143">
            <v>142</v>
          </cell>
          <cell r="B143" t="str">
            <v>JL. DESA PL. KULUR - SEI. SORIK</v>
          </cell>
        </row>
        <row r="144">
          <cell r="A144">
            <v>143</v>
          </cell>
          <cell r="B144" t="str">
            <v>JL. DESA TANJUNG PETAI - SEI. SORIK</v>
          </cell>
        </row>
        <row r="145">
          <cell r="A145">
            <v>144</v>
          </cell>
          <cell r="B145" t="str">
            <v>JL. DESA DANAU - KOTO RAJO</v>
          </cell>
        </row>
        <row r="146">
          <cell r="A146">
            <v>145</v>
          </cell>
          <cell r="B146" t="str">
            <v>JL. DESA GUNUNG MELINTANG - JK. RUAS 087/087</v>
          </cell>
        </row>
        <row r="147">
          <cell r="A147">
            <v>146</v>
          </cell>
          <cell r="B147" t="str">
            <v>JL. A. YANI - JL. RAWANG BONTO</v>
          </cell>
        </row>
        <row r="148">
          <cell r="A148">
            <v>147</v>
          </cell>
          <cell r="B148" t="str">
            <v>JL. M. YAMIN - JL. PELAJAR I</v>
          </cell>
        </row>
        <row r="149">
          <cell r="A149">
            <v>148</v>
          </cell>
          <cell r="B149" t="str">
            <v>JL. PELAJAR</v>
          </cell>
        </row>
        <row r="150">
          <cell r="A150">
            <v>149</v>
          </cell>
          <cell r="B150" t="str">
            <v>JL. PELAJAR 2</v>
          </cell>
        </row>
        <row r="151">
          <cell r="A151">
            <v>150</v>
          </cell>
          <cell r="B151" t="str">
            <v>JL. PELAJAR 3</v>
          </cell>
        </row>
        <row r="152">
          <cell r="A152">
            <v>151</v>
          </cell>
          <cell r="B152" t="str">
            <v>JL. DR. SUTOMO 1</v>
          </cell>
        </row>
        <row r="153">
          <cell r="A153">
            <v>152</v>
          </cell>
          <cell r="B153" t="str">
            <v>JL. DR. SUTOMO 2</v>
          </cell>
        </row>
        <row r="154">
          <cell r="A154">
            <v>153</v>
          </cell>
          <cell r="B154" t="str">
            <v>JL. LINGKAR PASAR 2 - JL. PELAJAR 2</v>
          </cell>
        </row>
        <row r="155">
          <cell r="A155">
            <v>154</v>
          </cell>
          <cell r="B155" t="str">
            <v>JL. H. AGUS SALIM - JL. M. YAMIN</v>
          </cell>
        </row>
        <row r="156">
          <cell r="A156">
            <v>155</v>
          </cell>
          <cell r="B156" t="str">
            <v>JL. KARTINI - JL. PELAJAR 2</v>
          </cell>
        </row>
        <row r="157">
          <cell r="A157">
            <v>156</v>
          </cell>
          <cell r="B157" t="str">
            <v>JL. KARET 1 - JL. PELAJAR 2</v>
          </cell>
        </row>
        <row r="158">
          <cell r="A158">
            <v>157</v>
          </cell>
          <cell r="B158" t="str">
            <v>JL. KARET 2 -JL. KARET 1</v>
          </cell>
        </row>
        <row r="159">
          <cell r="A159">
            <v>158</v>
          </cell>
          <cell r="B159" t="str">
            <v>JL. KAMPUNG MEDAN - JL. PELAJAR 3</v>
          </cell>
        </row>
        <row r="160">
          <cell r="A160">
            <v>159</v>
          </cell>
          <cell r="B160" t="str">
            <v>KOTO RAJO - SEI. KUANTAN</v>
          </cell>
        </row>
        <row r="161">
          <cell r="A161">
            <v>160</v>
          </cell>
          <cell r="B161" t="str">
            <v>PULAU KUMPAI - PS. USANG BASERAH</v>
          </cell>
        </row>
        <row r="162">
          <cell r="A162">
            <v>161</v>
          </cell>
          <cell r="B162" t="str">
            <v>KOTO RAJO - PL. JAMBU</v>
          </cell>
        </row>
        <row r="163">
          <cell r="A163">
            <v>162</v>
          </cell>
          <cell r="B163" t="str">
            <v>KOTO BASERAH - BANUARAN (JBT. BASERAH)</v>
          </cell>
        </row>
        <row r="164">
          <cell r="A164">
            <v>163</v>
          </cell>
          <cell r="B164" t="str">
            <v>PANGEAN - PL. KUMPAI</v>
          </cell>
        </row>
        <row r="165">
          <cell r="A165">
            <v>164</v>
          </cell>
          <cell r="B165" t="str">
            <v>PANGEAN - BATAS PELALAWAN</v>
          </cell>
        </row>
        <row r="166">
          <cell r="A166">
            <v>165</v>
          </cell>
          <cell r="B166" t="str">
            <v>SAKO - TRANS SKP II</v>
          </cell>
        </row>
        <row r="167">
          <cell r="A167">
            <v>166</v>
          </cell>
          <cell r="B167" t="str">
            <v>PAUH ANGIT - PS. USANG PANGEAN</v>
          </cell>
        </row>
        <row r="168">
          <cell r="A168">
            <v>167</v>
          </cell>
          <cell r="B168" t="str">
            <v>JK. RUAS 190/190 KM 7 + 000 - TANAH BEKALI</v>
          </cell>
        </row>
        <row r="169">
          <cell r="A169">
            <v>168</v>
          </cell>
          <cell r="B169" t="str">
            <v>JK. RUAS 190/190 - PULAU DERAS</v>
          </cell>
        </row>
        <row r="170">
          <cell r="A170">
            <v>169</v>
          </cell>
          <cell r="B170" t="str">
            <v>JK. RUAS 190/190 - PADANG TANGGUNG</v>
          </cell>
        </row>
        <row r="171">
          <cell r="A171">
            <v>170</v>
          </cell>
          <cell r="B171" t="str">
            <v>JK. RUAS 190/190 - PADANG KUNYIT</v>
          </cell>
        </row>
        <row r="172">
          <cell r="A172">
            <v>171</v>
          </cell>
          <cell r="B172" t="str">
            <v>JL. DESA TANAH BEKALI - PL. DERAS</v>
          </cell>
        </row>
        <row r="173">
          <cell r="A173">
            <v>172</v>
          </cell>
          <cell r="B173" t="str">
            <v>JL. DESA PL. TENGAH - SIKAPING</v>
          </cell>
        </row>
        <row r="174">
          <cell r="A174">
            <v>173</v>
          </cell>
          <cell r="B174" t="str">
            <v>JL. DESA PL. RENGAS - PEMATANG</v>
          </cell>
        </row>
        <row r="175">
          <cell r="A175">
            <v>174</v>
          </cell>
          <cell r="B175" t="str">
            <v>JL. DESA SIKAPING - PL. INGU</v>
          </cell>
        </row>
        <row r="176">
          <cell r="A176">
            <v>175</v>
          </cell>
          <cell r="B176" t="str">
            <v>JL. DESA PAUH ANGIT - TANJUNG SIMANDOLAK</v>
          </cell>
        </row>
        <row r="177">
          <cell r="A177">
            <v>176</v>
          </cell>
          <cell r="B177" t="str">
            <v>JL. DESA PEMATANG - PL. TENGAH</v>
          </cell>
        </row>
        <row r="178">
          <cell r="A178">
            <v>177</v>
          </cell>
          <cell r="B178" t="str">
            <v>JL. DESA RAWANG BINJAI - JK. RUAS 185/185</v>
          </cell>
        </row>
        <row r="179">
          <cell r="A179">
            <v>178</v>
          </cell>
          <cell r="B179" t="str">
            <v>PAUH ANGIT - RAWANG BINJAI</v>
          </cell>
        </row>
        <row r="180">
          <cell r="A180">
            <v>179</v>
          </cell>
          <cell r="B180" t="str">
            <v>SAKO - LOGAS TANAH DARAT</v>
          </cell>
        </row>
        <row r="181">
          <cell r="A181">
            <v>180</v>
          </cell>
          <cell r="B181" t="str">
            <v>TUGU PULAI - PAUH ANGIT</v>
          </cell>
        </row>
        <row r="182">
          <cell r="A182">
            <v>181</v>
          </cell>
          <cell r="B182" t="str">
            <v>SIMP. RAMBAHAN - RAMBAHAN</v>
          </cell>
        </row>
        <row r="183">
          <cell r="A183">
            <v>182</v>
          </cell>
          <cell r="B183" t="str">
            <v>LOGAS TANAH DARAT - SEI. RAMBAI</v>
          </cell>
        </row>
        <row r="184">
          <cell r="A184">
            <v>183</v>
          </cell>
          <cell r="B184" t="str">
            <v>SUKARAJA - GIRI SAKO</v>
          </cell>
        </row>
        <row r="185">
          <cell r="A185">
            <v>184</v>
          </cell>
          <cell r="B185" t="str">
            <v>LOGAS TANAH DARAT - HULU TESO</v>
          </cell>
        </row>
        <row r="186">
          <cell r="A186">
            <v>185</v>
          </cell>
          <cell r="B186" t="str">
            <v>JL. DESA LUBUK KEBUN - SITUGAL</v>
          </cell>
        </row>
        <row r="187">
          <cell r="A187">
            <v>186</v>
          </cell>
          <cell r="B187" t="str">
            <v>SAKO MARGA SARI - KUANTAN SAKO</v>
          </cell>
        </row>
        <row r="188">
          <cell r="A188">
            <v>188</v>
          </cell>
          <cell r="B188" t="str">
            <v>MUARA LANGSAT - TRANS PETAI</v>
          </cell>
        </row>
        <row r="189">
          <cell r="A189">
            <v>189</v>
          </cell>
          <cell r="B189" t="str">
            <v>PKL. INDARUNG - SUMPU</v>
          </cell>
        </row>
        <row r="190">
          <cell r="A190">
            <v>190</v>
          </cell>
          <cell r="B190" t="str">
            <v>SAMBUNG - KEBUN LADO</v>
          </cell>
        </row>
        <row r="191">
          <cell r="A191">
            <v>191</v>
          </cell>
          <cell r="B191" t="str">
            <v>LOGAS - MUDIK ULO</v>
          </cell>
        </row>
        <row r="192">
          <cell r="A192">
            <v>192</v>
          </cell>
          <cell r="B192" t="str">
            <v>JP. KM 145 +575 - SIMP. KERANJI</v>
          </cell>
        </row>
        <row r="193">
          <cell r="A193">
            <v>193</v>
          </cell>
          <cell r="B193" t="str">
            <v>JK. KM 9 + 000 - RUAS 111/111</v>
          </cell>
        </row>
        <row r="194">
          <cell r="A194">
            <v>194</v>
          </cell>
          <cell r="B194" t="str">
            <v>JK. KM 7 + 000 - SUKA MAJU</v>
          </cell>
        </row>
        <row r="195">
          <cell r="A195">
            <v>195</v>
          </cell>
          <cell r="B195" t="str">
            <v>JL. DALAM DESA LOGAS</v>
          </cell>
        </row>
        <row r="196">
          <cell r="A196">
            <v>196</v>
          </cell>
          <cell r="B196" t="str">
            <v>JK. KM 68 + 550 - TRANS SAKO</v>
          </cell>
        </row>
        <row r="197">
          <cell r="A197">
            <v>197</v>
          </cell>
          <cell r="B197" t="str">
            <v>LOGAS - AIR MAS</v>
          </cell>
        </row>
        <row r="198">
          <cell r="A198">
            <v>198</v>
          </cell>
          <cell r="B198" t="str">
            <v>MUARA LEMBUH - SEI. SIRIH</v>
          </cell>
        </row>
        <row r="199">
          <cell r="A199">
            <v>199</v>
          </cell>
          <cell r="B199" t="str">
            <v>JP. KM 129 + 850 - JP KM 130 + 000</v>
          </cell>
        </row>
        <row r="200">
          <cell r="A200">
            <v>200</v>
          </cell>
          <cell r="B200" t="str">
            <v>JP KM 149 + 300 - RUAS 109 /109</v>
          </cell>
        </row>
        <row r="201">
          <cell r="A201">
            <v>201</v>
          </cell>
          <cell r="B201" t="str">
            <v>JK KM 127 + 135/135 - JK KM 27 135/135</v>
          </cell>
        </row>
        <row r="202">
          <cell r="A202">
            <v>203</v>
          </cell>
          <cell r="B202" t="str">
            <v>JL. PANGAKALAN INDARUNG - JL. RUAS 189/189</v>
          </cell>
        </row>
        <row r="203">
          <cell r="A203">
            <v>204</v>
          </cell>
          <cell r="B203" t="str">
            <v>JL. JEND. SUDIRMAN - JL. PROPINSI</v>
          </cell>
        </row>
        <row r="204">
          <cell r="A204">
            <v>205</v>
          </cell>
          <cell r="B204" t="str">
            <v>JL. A. YANI - JL. PROPINSI</v>
          </cell>
        </row>
        <row r="205">
          <cell r="A205">
            <v>206</v>
          </cell>
          <cell r="B205" t="str">
            <v>JL. DIPONEGORO - JL. PASAR USANG</v>
          </cell>
        </row>
        <row r="206">
          <cell r="A206">
            <v>207</v>
          </cell>
          <cell r="B206" t="str">
            <v>JL. IMAM BONJOL - JL. PADAT KARYA</v>
          </cell>
        </row>
        <row r="207">
          <cell r="A207">
            <v>208</v>
          </cell>
          <cell r="B207" t="str">
            <v>JL. PERTUAN GADIS - SEI. LEMBU</v>
          </cell>
        </row>
        <row r="208">
          <cell r="A208">
            <v>209</v>
          </cell>
          <cell r="B208" t="str">
            <v>JL. PADAT KARYA I - SEI. LEMBU</v>
          </cell>
        </row>
        <row r="209">
          <cell r="A209">
            <v>210</v>
          </cell>
          <cell r="B209" t="str">
            <v>JL. PADAT KARYA 2 - SEI. LEMBU</v>
          </cell>
        </row>
        <row r="210">
          <cell r="A210">
            <v>211</v>
          </cell>
          <cell r="B210" t="str">
            <v>JL. PADAT KARYA 3 - SEI. LEMBU</v>
          </cell>
        </row>
        <row r="211">
          <cell r="A211">
            <v>212</v>
          </cell>
          <cell r="B211" t="str">
            <v>JL. PADAT KARYA 4 - SEI. LEMBU</v>
          </cell>
        </row>
        <row r="212">
          <cell r="A212">
            <v>213</v>
          </cell>
          <cell r="B212" t="str">
            <v>JL. SRDP 1 - JL. DIPONEGORO</v>
          </cell>
        </row>
        <row r="213">
          <cell r="A213">
            <v>214</v>
          </cell>
          <cell r="B213" t="str">
            <v>JL. SMP - JL. A. YANI</v>
          </cell>
        </row>
        <row r="214">
          <cell r="A214">
            <v>215</v>
          </cell>
          <cell r="B214" t="str">
            <v>JL. SRDP 1 - SEI. LEMBU</v>
          </cell>
        </row>
        <row r="215">
          <cell r="A215">
            <v>216</v>
          </cell>
          <cell r="B215" t="str">
            <v xml:space="preserve">JL. AMD - JL. DIPONEGORO </v>
          </cell>
        </row>
        <row r="216">
          <cell r="A216">
            <v>217</v>
          </cell>
          <cell r="B216" t="str">
            <v>JL. SENTRAL - JL. A YANI</v>
          </cell>
        </row>
        <row r="217">
          <cell r="A217">
            <v>218</v>
          </cell>
          <cell r="B217" t="str">
            <v>JL. HANG LEKIR - SEI LEMBU</v>
          </cell>
        </row>
        <row r="218">
          <cell r="A218">
            <v>219</v>
          </cell>
          <cell r="B218" t="str">
            <v>JL. KARTINI - JL. DIPONEGORO</v>
          </cell>
        </row>
        <row r="219">
          <cell r="A219">
            <v>220</v>
          </cell>
          <cell r="B219" t="str">
            <v>JL. TENGKU UMAR - JL. SYEH AHMAD BUNDA</v>
          </cell>
        </row>
        <row r="220">
          <cell r="A220">
            <v>221</v>
          </cell>
          <cell r="B220" t="str">
            <v>JL. HANGTUAH - JL. A. YANI</v>
          </cell>
        </row>
        <row r="221">
          <cell r="A221">
            <v>222</v>
          </cell>
          <cell r="B221" t="str">
            <v>JL. LINGKAR DESA LOGAS</v>
          </cell>
        </row>
        <row r="222">
          <cell r="A222">
            <v>223</v>
          </cell>
          <cell r="B222" t="str">
            <v>JL. M. HATTA - SEI LEMBU</v>
          </cell>
        </row>
        <row r="223">
          <cell r="A223">
            <v>224</v>
          </cell>
          <cell r="B223" t="str">
            <v>JL. SUTOMO - SEI LEMBU</v>
          </cell>
        </row>
        <row r="224">
          <cell r="A224">
            <v>225</v>
          </cell>
          <cell r="B224" t="str">
            <v>JL. HANG JEBAT - JL. A. YANI</v>
          </cell>
        </row>
        <row r="225">
          <cell r="A225">
            <v>226</v>
          </cell>
          <cell r="B225" t="str">
            <v>JL. SYEH AHMAD BUNDA - JL. PERTUAN GADIS</v>
          </cell>
        </row>
        <row r="226">
          <cell r="A226">
            <v>227</v>
          </cell>
          <cell r="B226" t="str">
            <v>JL. CUT NYAK DIEN - JL. PERTUAN GADIS</v>
          </cell>
        </row>
        <row r="227">
          <cell r="A227">
            <v>228</v>
          </cell>
          <cell r="B227" t="str">
            <v>JL. SMA - SEI. LEMBU</v>
          </cell>
        </row>
        <row r="228">
          <cell r="A228">
            <v>229</v>
          </cell>
          <cell r="B228" t="str">
            <v>SIMP. HANDOYO - SUMBER DATAR</v>
          </cell>
        </row>
        <row r="229">
          <cell r="A229">
            <v>230</v>
          </cell>
          <cell r="B229" t="str">
            <v>LOGAS - SUMBER DATAR</v>
          </cell>
        </row>
        <row r="230">
          <cell r="A230">
            <v>231</v>
          </cell>
          <cell r="B230" t="str">
            <v>PASIR MAS - SAKO MARGASARI</v>
          </cell>
        </row>
        <row r="231">
          <cell r="A231">
            <v>232</v>
          </cell>
          <cell r="B231" t="str">
            <v>SP. SUMBER DATAR - SUMBER DATAR</v>
          </cell>
        </row>
        <row r="232">
          <cell r="A232">
            <v>233</v>
          </cell>
          <cell r="B232" t="str">
            <v>SP. KEBUN LADO - SEI. SIRIH</v>
          </cell>
        </row>
        <row r="233">
          <cell r="A233">
            <v>234</v>
          </cell>
          <cell r="B233" t="str">
            <v>JL. LINGKAR DESA KEBUN LADO</v>
          </cell>
        </row>
        <row r="234">
          <cell r="A234">
            <v>235</v>
          </cell>
          <cell r="B234" t="str">
            <v>AIR MAS - SEI. KERANJI</v>
          </cell>
        </row>
        <row r="235">
          <cell r="A235">
            <v>236</v>
          </cell>
          <cell r="B235" t="str">
            <v>SIMP. PETAI - PABRIK PT. WANASARI</v>
          </cell>
        </row>
        <row r="236">
          <cell r="A236">
            <v>237</v>
          </cell>
          <cell r="B236" t="str">
            <v>JL. SIMPANG KORAN - SUKAMAJU</v>
          </cell>
        </row>
        <row r="237">
          <cell r="A237">
            <v>238</v>
          </cell>
          <cell r="B237" t="str">
            <v>SIMP. RAYA - SEI. BULUH</v>
          </cell>
        </row>
        <row r="238">
          <cell r="A238">
            <v>239</v>
          </cell>
          <cell r="B238" t="str">
            <v>JL. PL. RAMBUTAN - SEI TAPI</v>
          </cell>
        </row>
        <row r="239">
          <cell r="A239">
            <v>240</v>
          </cell>
          <cell r="B239" t="str">
            <v>JL. PETAI - TASAM</v>
          </cell>
        </row>
        <row r="240">
          <cell r="A240">
            <v>241</v>
          </cell>
          <cell r="B240" t="str">
            <v>JK 112/112 KM 2 + 000 - TASAM</v>
          </cell>
        </row>
        <row r="241">
          <cell r="A241">
            <v>242</v>
          </cell>
          <cell r="B241" t="str">
            <v>JL. DALAM KOTA KOTO BARU - JP KM 108 - 650</v>
          </cell>
        </row>
        <row r="242">
          <cell r="A242">
            <v>243</v>
          </cell>
          <cell r="B242" t="str">
            <v>KOTO BARU - SEI. LANGSAT</v>
          </cell>
        </row>
        <row r="243">
          <cell r="A243">
            <v>244</v>
          </cell>
          <cell r="B243" t="str">
            <v>KOTO BARU - SUKA MAJU</v>
          </cell>
        </row>
        <row r="244">
          <cell r="A244">
            <v>245</v>
          </cell>
          <cell r="B244" t="str">
            <v>SIMP. 4 PT. WANASARI - SUKAMAJU</v>
          </cell>
        </row>
        <row r="245">
          <cell r="A245">
            <v>246</v>
          </cell>
          <cell r="B245" t="str">
            <v>SEI. SIRIH - SIMP. 4 PT. WANASARI</v>
          </cell>
        </row>
        <row r="246">
          <cell r="A246">
            <v>247</v>
          </cell>
          <cell r="B246" t="str">
            <v>SIMP. MUARA BAHAN - MUARA BAHAN</v>
          </cell>
        </row>
        <row r="247">
          <cell r="A247">
            <v>248</v>
          </cell>
          <cell r="B247" t="str">
            <v>SIM. KURAN - BATAS KAMPAR</v>
          </cell>
        </row>
        <row r="248">
          <cell r="A248">
            <v>249</v>
          </cell>
          <cell r="B248" t="str">
            <v>JK RUAS 199/199 KM 9 + 500 - TRANS SKP II PETAI</v>
          </cell>
        </row>
        <row r="249">
          <cell r="A249">
            <v>250</v>
          </cell>
          <cell r="B249" t="str">
            <v>JK RUAS 191/191 KM 9 + 500 - JK. RUAS 05/05 KM 5+000</v>
          </cell>
        </row>
        <row r="250">
          <cell r="A250">
            <v>251</v>
          </cell>
          <cell r="B250" t="str">
            <v>BERINGIN JAYA - SUKA MAJU</v>
          </cell>
        </row>
        <row r="251">
          <cell r="A251">
            <v>252</v>
          </cell>
          <cell r="B251" t="str">
            <v>KUANTAN SAKO - TRANS PETAI</v>
          </cell>
        </row>
        <row r="252">
          <cell r="A252">
            <v>253</v>
          </cell>
          <cell r="B252" t="str">
            <v>TANJUNG PAUH - SUKA MAJU</v>
          </cell>
        </row>
        <row r="253">
          <cell r="A253">
            <v>254</v>
          </cell>
          <cell r="B253" t="str">
            <v>MUARA BAHAN - SEI. BULUH</v>
          </cell>
        </row>
        <row r="254">
          <cell r="A254">
            <v>257</v>
          </cell>
          <cell r="B254" t="str">
            <v>BENAI - PL. LANCANG</v>
          </cell>
        </row>
        <row r="255">
          <cell r="A255">
            <v>258</v>
          </cell>
          <cell r="B255" t="str">
            <v>LEPAU GADING - PANGEAN</v>
          </cell>
        </row>
        <row r="256">
          <cell r="A256">
            <v>259</v>
          </cell>
          <cell r="B256" t="str">
            <v>SENTAJO - TERATAK AIR HITAM</v>
          </cell>
        </row>
        <row r="257">
          <cell r="A257">
            <v>260</v>
          </cell>
          <cell r="B257" t="str">
            <v>BENAI - KOTO RAJO</v>
          </cell>
        </row>
        <row r="258">
          <cell r="A258">
            <v>261</v>
          </cell>
          <cell r="B258" t="str">
            <v>BENAI - SIMPANG CENGAR II</v>
          </cell>
        </row>
        <row r="259">
          <cell r="A259">
            <v>262</v>
          </cell>
          <cell r="B259" t="str">
            <v>JK RUAS 24/24 KM - RAWANG BINJAI</v>
          </cell>
        </row>
        <row r="260">
          <cell r="A260">
            <v>263</v>
          </cell>
          <cell r="B260" t="str">
            <v>JK RUAS 85/85 - BANJAR LOPAK</v>
          </cell>
        </row>
        <row r="261">
          <cell r="A261">
            <v>264</v>
          </cell>
          <cell r="B261" t="str">
            <v>SIMP. DUTA PALMA - MUARA PETAI</v>
          </cell>
        </row>
        <row r="262">
          <cell r="A262">
            <v>265</v>
          </cell>
          <cell r="B262" t="str">
            <v>SIMP. DUTA PALMA - BATAS INHU</v>
          </cell>
        </row>
        <row r="263">
          <cell r="A263">
            <v>266</v>
          </cell>
          <cell r="B263" t="str">
            <v>JL. DALAM KOTA BENAI - JL. NASIONAL KM 173 +000</v>
          </cell>
        </row>
        <row r="264">
          <cell r="A264">
            <v>267</v>
          </cell>
          <cell r="B264" t="str">
            <v>JL. DESA UJUNG TANJUNG - JK 189/189</v>
          </cell>
        </row>
        <row r="265">
          <cell r="A265">
            <v>268</v>
          </cell>
          <cell r="B265" t="str">
            <v>JL. DALAM KOTA BENAI - KOTO BENAI</v>
          </cell>
        </row>
        <row r="266">
          <cell r="A266">
            <v>269</v>
          </cell>
          <cell r="B266" t="str">
            <v>JL. DESA GUNUNG KESIANGAN - JL. UJUNG TANJUNG</v>
          </cell>
        </row>
        <row r="267">
          <cell r="A267">
            <v>270</v>
          </cell>
          <cell r="B267" t="str">
            <v>JL. DESA PULAU KALIMANTING - PEMATANG</v>
          </cell>
        </row>
        <row r="268">
          <cell r="A268">
            <v>271</v>
          </cell>
          <cell r="B268" t="str">
            <v>JL. TJ. SIMANDOLAK - BANJAR LOPAK</v>
          </cell>
        </row>
        <row r="269">
          <cell r="A269">
            <v>272</v>
          </cell>
          <cell r="B269" t="str">
            <v>JL. DESA TALONTAM - PL. KOPUNG</v>
          </cell>
        </row>
        <row r="270">
          <cell r="A270">
            <v>273</v>
          </cell>
          <cell r="B270" t="str">
            <v>SIMANDOLAK - PENYEBERANGAN TANJUNG</v>
          </cell>
        </row>
        <row r="271">
          <cell r="A271">
            <v>274</v>
          </cell>
          <cell r="B271" t="str">
            <v>BENAI - RAPP</v>
          </cell>
        </row>
        <row r="272">
          <cell r="A272">
            <v>275</v>
          </cell>
          <cell r="B272" t="str">
            <v>BERINGIN JAYA - BINJAI</v>
          </cell>
        </row>
        <row r="273">
          <cell r="A273">
            <v>276</v>
          </cell>
          <cell r="B273" t="str">
            <v>BENAI - TEBING TINGGI</v>
          </cell>
        </row>
        <row r="274">
          <cell r="A274">
            <v>277</v>
          </cell>
          <cell r="B274" t="str">
            <v>GUNUNG KESIANGAN - PL. KALIMANTING</v>
          </cell>
        </row>
        <row r="275">
          <cell r="A275">
            <v>278</v>
          </cell>
          <cell r="B275" t="str">
            <v>JALUR PATAH - LANGSAT HULU</v>
          </cell>
        </row>
        <row r="276">
          <cell r="A276">
            <v>279</v>
          </cell>
          <cell r="B276" t="str">
            <v>TALONTAM - BANJAR BENAI</v>
          </cell>
        </row>
        <row r="277">
          <cell r="A277">
            <v>280</v>
          </cell>
          <cell r="B277" t="str">
            <v>GUNUNG KESIANGAN - RESETLEMEN PENDUDUK</v>
          </cell>
        </row>
        <row r="278">
          <cell r="A278">
            <v>281</v>
          </cell>
          <cell r="B278" t="str">
            <v>KOMPE BERANGIN - KP. BARU CERENTI</v>
          </cell>
        </row>
        <row r="279">
          <cell r="A279">
            <v>282</v>
          </cell>
          <cell r="B279" t="str">
            <v>NEES II CERENTI - KOMPE BERANGIN</v>
          </cell>
        </row>
        <row r="280">
          <cell r="A280">
            <v>283</v>
          </cell>
          <cell r="B280" t="str">
            <v>KOTO CERENTI - PULAU BAYUR</v>
          </cell>
        </row>
        <row r="281">
          <cell r="A281">
            <v>284</v>
          </cell>
          <cell r="B281" t="str">
            <v>SIKURAN - BANJAR NAN TIGO</v>
          </cell>
        </row>
        <row r="282">
          <cell r="A282">
            <v>285</v>
          </cell>
          <cell r="B282" t="str">
            <v>SEI. PERUPUK - TELUK PAUH</v>
          </cell>
        </row>
        <row r="283">
          <cell r="A283">
            <v>286</v>
          </cell>
          <cell r="B283" t="str">
            <v>PULAU JAMBU TELUK PAUH</v>
          </cell>
        </row>
        <row r="284">
          <cell r="A284">
            <v>287</v>
          </cell>
          <cell r="B284" t="str">
            <v>JL. DIPONEGORO  - JL. YOS SUDARSO</v>
          </cell>
        </row>
        <row r="285">
          <cell r="A285">
            <v>288</v>
          </cell>
          <cell r="B285" t="str">
            <v>JL. IMAM BONJOL -  JP KM 220 + 000</v>
          </cell>
        </row>
        <row r="286">
          <cell r="A286">
            <v>289</v>
          </cell>
          <cell r="B286" t="str">
            <v>JL. YOS SUDARSO - JL. HANG TUAH</v>
          </cell>
        </row>
        <row r="287">
          <cell r="A287">
            <v>290</v>
          </cell>
          <cell r="B287" t="str">
            <v>JL. HANG TUAH - JL. YOS SUDARSO</v>
          </cell>
        </row>
        <row r="288">
          <cell r="A288">
            <v>291</v>
          </cell>
          <cell r="B288" t="str">
            <v>JL. PADAT KARYA 1 - JK RUAS 220 + 300</v>
          </cell>
        </row>
        <row r="289">
          <cell r="A289">
            <v>292</v>
          </cell>
          <cell r="B289" t="str">
            <v>JL. PADAT KARYA 2 - JP KM 220 + 000</v>
          </cell>
        </row>
        <row r="290">
          <cell r="A290">
            <v>293</v>
          </cell>
          <cell r="B290" t="str">
            <v>TELUK PAUH - BATAS INHU</v>
          </cell>
        </row>
        <row r="291">
          <cell r="A291">
            <v>294</v>
          </cell>
          <cell r="B291" t="str">
            <v>TELUK PAUH - PESIKAIAN</v>
          </cell>
        </row>
        <row r="292">
          <cell r="A292">
            <v>295</v>
          </cell>
          <cell r="B292" t="str">
            <v>SEI. PERUPUK - PULAU BAYUR</v>
          </cell>
        </row>
        <row r="293">
          <cell r="A293">
            <v>296</v>
          </cell>
          <cell r="B293" t="str">
            <v>INUMAN - PULAU BUSUK</v>
          </cell>
        </row>
        <row r="294">
          <cell r="A294">
            <v>297</v>
          </cell>
          <cell r="B294" t="str">
            <v>INUMAN - GUNUNG MELINTANG</v>
          </cell>
        </row>
        <row r="295">
          <cell r="A295">
            <v>298</v>
          </cell>
          <cell r="B295" t="str">
            <v>INUMAN - PULAU KIJANG</v>
          </cell>
        </row>
        <row r="296">
          <cell r="A296">
            <v>299</v>
          </cell>
          <cell r="B296" t="str">
            <v>BANJAR NAN TIGO - PASAR INUMAN</v>
          </cell>
        </row>
        <row r="297">
          <cell r="A297">
            <v>300</v>
          </cell>
          <cell r="B297" t="str">
            <v>KOTO INUMAN - NEES II CERENTI</v>
          </cell>
        </row>
        <row r="298">
          <cell r="A298">
            <v>301</v>
          </cell>
          <cell r="B298" t="str">
            <v>INUMAN - BEDENG</v>
          </cell>
        </row>
        <row r="299">
          <cell r="A299">
            <v>302</v>
          </cell>
          <cell r="B299" t="str">
            <v>PULAU BUSUK - KOTO INUMAN</v>
          </cell>
        </row>
        <row r="300">
          <cell r="A300">
            <v>303</v>
          </cell>
          <cell r="B300" t="str">
            <v>JL. LINGKAR KOTO INUMAN</v>
          </cell>
        </row>
        <row r="301">
          <cell r="A301">
            <v>304</v>
          </cell>
          <cell r="B301" t="str">
            <v>BEDENG SIKURAN - PENYEB. PULAU PANJANG</v>
          </cell>
        </row>
        <row r="302">
          <cell r="A302">
            <v>305</v>
          </cell>
          <cell r="B302" t="str">
            <v>INUMAN - PULAU PANJANG</v>
          </cell>
        </row>
        <row r="303">
          <cell r="A303">
            <v>306</v>
          </cell>
          <cell r="B303" t="str">
            <v>BANJAR NAN TIGO - KOTO INUMAN</v>
          </cell>
        </row>
        <row r="304">
          <cell r="A304">
            <v>307</v>
          </cell>
          <cell r="B304" t="str">
            <v>JL. DESA PL. PANJANG - PL. PANJANG HILIR</v>
          </cell>
        </row>
        <row r="305">
          <cell r="A305">
            <v>308</v>
          </cell>
          <cell r="B305" t="str">
            <v>JL. DESA PULAU SIPAN - PL. PANJANG HULU</v>
          </cell>
        </row>
        <row r="306">
          <cell r="A306">
            <v>309</v>
          </cell>
          <cell r="B306" t="str">
            <v>JL. DESA SIGARUNTANG - JK RUAS 208/208</v>
          </cell>
        </row>
        <row r="307">
          <cell r="A307">
            <v>310</v>
          </cell>
          <cell r="B307" t="str">
            <v>INUMAN (JL. RAPP) - SITUGAL</v>
          </cell>
        </row>
      </sheetData>
      <sheetData sheetId="25"/>
      <sheetData sheetId="26">
        <row r="2">
          <cell r="B2">
            <v>9520000000</v>
          </cell>
          <cell r="C2" t="str">
            <v>Jalan  Provinsi</v>
          </cell>
        </row>
        <row r="3">
          <cell r="B3">
            <v>5145000000</v>
          </cell>
          <cell r="C3" t="str">
            <v>BELUM MASUK SK 2007</v>
          </cell>
        </row>
        <row r="4">
          <cell r="B4">
            <v>2275000000</v>
          </cell>
          <cell r="C4" t="str">
            <v>JALAN PROVINSI</v>
          </cell>
        </row>
        <row r="5">
          <cell r="B5">
            <v>472500000</v>
          </cell>
          <cell r="C5" t="str">
            <v>BELUM MASUK SK 2007</v>
          </cell>
        </row>
        <row r="6">
          <cell r="B6">
            <v>472500000</v>
          </cell>
          <cell r="C6" t="str">
            <v>BELUM MASUK SK 2007</v>
          </cell>
        </row>
        <row r="7">
          <cell r="B7">
            <v>6600000000</v>
          </cell>
          <cell r="C7" t="str">
            <v>BELUM MASUK SK 2007</v>
          </cell>
        </row>
        <row r="8">
          <cell r="B8">
            <v>286650000</v>
          </cell>
          <cell r="C8" t="str">
            <v>JALAN PROVINSI</v>
          </cell>
        </row>
        <row r="9">
          <cell r="B9">
            <v>420000000</v>
          </cell>
          <cell r="C9" t="str">
            <v>JALAN PROVINSI</v>
          </cell>
        </row>
        <row r="10">
          <cell r="B10">
            <v>2772000000</v>
          </cell>
          <cell r="C10" t="str">
            <v>JALAN PROVINSI</v>
          </cell>
        </row>
        <row r="11">
          <cell r="B11">
            <v>374400000</v>
          </cell>
          <cell r="C11" t="str">
            <v>JALAN NASIONAL</v>
          </cell>
        </row>
        <row r="12">
          <cell r="B12">
            <v>345600000</v>
          </cell>
          <cell r="C12" t="str">
            <v>JALAN NASIONAL</v>
          </cell>
        </row>
        <row r="13">
          <cell r="B13">
            <v>388800000</v>
          </cell>
          <cell r="C13" t="str">
            <v>JALAN NASIONAL</v>
          </cell>
        </row>
        <row r="14">
          <cell r="B14">
            <v>648000000</v>
          </cell>
          <cell r="C14" t="str">
            <v>JALAN NASIONAL</v>
          </cell>
        </row>
        <row r="15">
          <cell r="B15">
            <v>388800000</v>
          </cell>
          <cell r="C15" t="str">
            <v>JALAN PROVINSI</v>
          </cell>
        </row>
        <row r="16">
          <cell r="B16">
            <v>345600000</v>
          </cell>
          <cell r="C16" t="str">
            <v>JALAN NASIONAL</v>
          </cell>
        </row>
        <row r="17">
          <cell r="B17">
            <v>486000000</v>
          </cell>
          <cell r="C17" t="str">
            <v>JALAN NASIONAL</v>
          </cell>
        </row>
        <row r="18">
          <cell r="B18">
            <v>230400000</v>
          </cell>
          <cell r="C18" t="str">
            <v>JALAN NASIONAL</v>
          </cell>
        </row>
        <row r="19">
          <cell r="B19">
            <v>378000000</v>
          </cell>
          <cell r="C19" t="str">
            <v>JALAN NASIONAL</v>
          </cell>
        </row>
        <row r="20">
          <cell r="B20">
            <v>576000000</v>
          </cell>
          <cell r="C20" t="str">
            <v>JALAN NASIONAL</v>
          </cell>
        </row>
        <row r="21">
          <cell r="B21">
            <v>135000000</v>
          </cell>
          <cell r="C21" t="str">
            <v>JALAN NASIONAL</v>
          </cell>
        </row>
        <row r="22">
          <cell r="B22">
            <v>336000000</v>
          </cell>
          <cell r="C22" t="str">
            <v>JALAN PROVINSI</v>
          </cell>
        </row>
        <row r="23">
          <cell r="B23">
            <v>252000000</v>
          </cell>
          <cell r="C23" t="str">
            <v>JALAN NASIONAL</v>
          </cell>
        </row>
        <row r="24">
          <cell r="B24">
            <v>486000000</v>
          </cell>
          <cell r="C24" t="str">
            <v>JALAN NASIONAL</v>
          </cell>
        </row>
        <row r="25">
          <cell r="B25">
            <v>1848000000</v>
          </cell>
          <cell r="C25" t="str">
            <v>JALAN PROVINSI</v>
          </cell>
        </row>
        <row r="26">
          <cell r="B26">
            <v>422400000</v>
          </cell>
          <cell r="C26" t="str">
            <v>JALAN PROVINSI</v>
          </cell>
        </row>
        <row r="27">
          <cell r="B27">
            <v>2059200000</v>
          </cell>
          <cell r="C27" t="str">
            <v>BELUM MASUK SK 2007</v>
          </cell>
        </row>
        <row r="28">
          <cell r="B28">
            <v>2826398290.872139</v>
          </cell>
          <cell r="C28" t="str">
            <v>JALAN NASIONAL</v>
          </cell>
        </row>
        <row r="29">
          <cell r="B29">
            <v>2194386304.3273997</v>
          </cell>
          <cell r="C29" t="str">
            <v>JALAN NASIONAL</v>
          </cell>
        </row>
        <row r="30">
          <cell r="B30">
            <v>5037798091.3787003</v>
          </cell>
          <cell r="C30" t="str">
            <v>JALAN NASIONAL</v>
          </cell>
        </row>
        <row r="31">
          <cell r="B31">
            <v>3309782443.4143963</v>
          </cell>
          <cell r="C31" t="str">
            <v>BELUM MASUK SK 2007</v>
          </cell>
        </row>
        <row r="32">
          <cell r="B32">
            <v>966122240.69814003</v>
          </cell>
          <cell r="C32" t="str">
            <v>JALAN PROVINSI</v>
          </cell>
        </row>
        <row r="33">
          <cell r="B33">
            <v>837379143.13253343</v>
          </cell>
          <cell r="C33" t="str">
            <v>BELUM MASUK SK 2007</v>
          </cell>
        </row>
        <row r="34">
          <cell r="B34">
            <v>749497417.32000005</v>
          </cell>
          <cell r="C34" t="str">
            <v>jembatan</v>
          </cell>
        </row>
        <row r="35">
          <cell r="B35">
            <v>1004635245.0665743</v>
          </cell>
          <cell r="C35" t="str">
            <v>jembatan</v>
          </cell>
        </row>
        <row r="36">
          <cell r="B36">
            <v>3087425688.1593609</v>
          </cell>
          <cell r="C36" t="str">
            <v>jembatan</v>
          </cell>
        </row>
        <row r="37">
          <cell r="B37">
            <v>929480817.58420205</v>
          </cell>
          <cell r="C37" t="str">
            <v>Ruas Jalan Provinsi</v>
          </cell>
        </row>
        <row r="38">
          <cell r="B38">
            <v>8726284111.1459866</v>
          </cell>
          <cell r="C38" t="str">
            <v>jembatan</v>
          </cell>
        </row>
        <row r="39">
          <cell r="B39">
            <v>10544570566</v>
          </cell>
          <cell r="C39" t="str">
            <v>BELUM MASUK SK 2007</v>
          </cell>
        </row>
        <row r="40">
          <cell r="B40">
            <v>829088158</v>
          </cell>
          <cell r="C40" t="str">
            <v>jembatan</v>
          </cell>
        </row>
        <row r="41">
          <cell r="B41">
            <v>2130596812.9205101</v>
          </cell>
          <cell r="C41" t="str">
            <v>jembatan</v>
          </cell>
        </row>
        <row r="42">
          <cell r="B42">
            <v>400080843</v>
          </cell>
          <cell r="C42" t="str">
            <v>jembatan</v>
          </cell>
        </row>
        <row r="43">
          <cell r="B43">
            <v>22007615819</v>
          </cell>
          <cell r="C43" t="str">
            <v>jembatan</v>
          </cell>
        </row>
        <row r="44">
          <cell r="B44">
            <v>1200224056</v>
          </cell>
          <cell r="C44" t="str">
            <v>jembatan</v>
          </cell>
        </row>
        <row r="45">
          <cell r="B45">
            <v>1192070199</v>
          </cell>
          <cell r="C45" t="str">
            <v>jembatan</v>
          </cell>
        </row>
        <row r="46">
          <cell r="B46">
            <v>1759387701.9008303</v>
          </cell>
          <cell r="C46" t="str">
            <v>BELUM MASUK SK 2007</v>
          </cell>
        </row>
        <row r="47">
          <cell r="B47">
            <v>720415026.35516441</v>
          </cell>
          <cell r="C47" t="str">
            <v>BELUM MASUK SK 2007</v>
          </cell>
        </row>
        <row r="48">
          <cell r="B48">
            <v>666142171.96289265</v>
          </cell>
          <cell r="C48" t="str">
            <v>jembatan</v>
          </cell>
        </row>
        <row r="49">
          <cell r="B49">
            <v>16031900</v>
          </cell>
          <cell r="C49" t="str">
            <v>BELUM MASUK SK 2007</v>
          </cell>
        </row>
        <row r="50">
          <cell r="B50">
            <v>56100500</v>
          </cell>
          <cell r="C50" t="str">
            <v>BELUM MASUK SK 2007</v>
          </cell>
        </row>
        <row r="51">
          <cell r="B51">
            <v>1244781279.9893248</v>
          </cell>
          <cell r="C51" t="str">
            <v>BELUM MASUK SK 2007</v>
          </cell>
        </row>
        <row r="52">
          <cell r="B52">
            <v>2776676476.1366801</v>
          </cell>
          <cell r="C52" t="str">
            <v>BELUM MASUK SK 2007</v>
          </cell>
        </row>
        <row r="53">
          <cell r="B53">
            <v>1560463250.3707366</v>
          </cell>
          <cell r="C53" t="str">
            <v>BELUM MASUK SK 2007</v>
          </cell>
        </row>
        <row r="54">
          <cell r="B54">
            <v>410267652.64856702</v>
          </cell>
          <cell r="C54" t="str">
            <v>BELUM MASUK SK 2007</v>
          </cell>
        </row>
        <row r="55">
          <cell r="B55">
            <v>3138518318.2668023</v>
          </cell>
          <cell r="C55" t="str">
            <v>Ruas Jalan Provinsi</v>
          </cell>
        </row>
        <row r="56">
          <cell r="B56">
            <v>3248767238.5415602</v>
          </cell>
          <cell r="C56" t="str">
            <v>BELUM MASUK SK 2007</v>
          </cell>
        </row>
        <row r="57">
          <cell r="B57">
            <v>3429496091.4810162</v>
          </cell>
          <cell r="C57" t="str">
            <v>Jalan Nasioanal</v>
          </cell>
        </row>
        <row r="58">
          <cell r="B58">
            <v>2671864502.9721117</v>
          </cell>
          <cell r="C58" t="str">
            <v>Jalan Nasioanal</v>
          </cell>
        </row>
        <row r="59">
          <cell r="B59">
            <v>4766925638.6591597</v>
          </cell>
          <cell r="C59" t="str">
            <v>BELUM MASUK SK 2007</v>
          </cell>
        </row>
        <row r="60">
          <cell r="B60">
            <v>1899132200.4191258</v>
          </cell>
          <cell r="C60" t="str">
            <v>BELUM MASUK SK 2007</v>
          </cell>
        </row>
        <row r="61">
          <cell r="B61">
            <v>3289380516.7796202</v>
          </cell>
          <cell r="C61" t="str">
            <v>Jalan Provinsi</v>
          </cell>
        </row>
        <row r="62">
          <cell r="B62">
            <v>3331381781.9313898</v>
          </cell>
          <cell r="C62" t="str">
            <v>BELUM MASUK SK 2007</v>
          </cell>
        </row>
        <row r="63">
          <cell r="B63">
            <v>61843579.711400554</v>
          </cell>
          <cell r="C63" t="str">
            <v>BELUM MASUK SK 2007</v>
          </cell>
        </row>
        <row r="64">
          <cell r="B64">
            <v>5337508027</v>
          </cell>
          <cell r="C64" t="str">
            <v>BELUM MASUK SK 2007</v>
          </cell>
        </row>
        <row r="65">
          <cell r="B65">
            <v>1780990624</v>
          </cell>
          <cell r="C65" t="str">
            <v>BELUM MASUK SK 2007</v>
          </cell>
        </row>
        <row r="66">
          <cell r="B66">
            <v>1721445175</v>
          </cell>
          <cell r="C66" t="str">
            <v>BELUM MASUK SK 2007</v>
          </cell>
        </row>
        <row r="67">
          <cell r="B67">
            <v>5749727762</v>
          </cell>
          <cell r="C67" t="str">
            <v>Jalan Provinsi</v>
          </cell>
        </row>
        <row r="68">
          <cell r="B68">
            <v>2280941691</v>
          </cell>
          <cell r="C68" t="str">
            <v>jembatan</v>
          </cell>
        </row>
        <row r="69">
          <cell r="B69">
            <v>1827236217</v>
          </cell>
          <cell r="C69" t="str">
            <v>JALAN NASIONAL</v>
          </cell>
        </row>
        <row r="70">
          <cell r="B70">
            <v>197994103</v>
          </cell>
          <cell r="C70" t="str">
            <v>BELUM MASUK SK 2007</v>
          </cell>
        </row>
        <row r="71">
          <cell r="B71">
            <v>1947872840</v>
          </cell>
          <cell r="C71" t="str">
            <v>BELUM MASUK SK 2007</v>
          </cell>
        </row>
        <row r="72">
          <cell r="B72">
            <v>198146512</v>
          </cell>
          <cell r="C72" t="str">
            <v>BELUM MASUK SK 2007</v>
          </cell>
        </row>
        <row r="73">
          <cell r="B73">
            <v>197600820</v>
          </cell>
          <cell r="C73" t="str">
            <v>BELUM MASUK SK 2007</v>
          </cell>
        </row>
        <row r="74">
          <cell r="B74">
            <v>198334296</v>
          </cell>
          <cell r="C74" t="str">
            <v>BELUM MASUK SK 2007</v>
          </cell>
        </row>
        <row r="75">
          <cell r="B75">
            <v>197798349</v>
          </cell>
          <cell r="C75" t="str">
            <v>BELUM MASUK SK 2007</v>
          </cell>
        </row>
        <row r="76">
          <cell r="B76">
            <v>197815874</v>
          </cell>
          <cell r="C76" t="str">
            <v>BELUM MASUK SK 2007</v>
          </cell>
        </row>
        <row r="77">
          <cell r="B77">
            <v>446302277</v>
          </cell>
          <cell r="C77" t="str">
            <v>BELUM MASUK SK 2007</v>
          </cell>
        </row>
        <row r="78">
          <cell r="B78">
            <v>371814177</v>
          </cell>
          <cell r="C78" t="str">
            <v>BELUM MASUK SK 2007</v>
          </cell>
        </row>
        <row r="79">
          <cell r="B79">
            <v>197910872</v>
          </cell>
          <cell r="C79" t="str">
            <v>BELUM MASUK SK 2007</v>
          </cell>
        </row>
        <row r="80">
          <cell r="B80">
            <v>197392348</v>
          </cell>
          <cell r="C80" t="str">
            <v>BELUM MASUK SK 2007</v>
          </cell>
        </row>
        <row r="81">
          <cell r="B81">
            <v>196879677</v>
          </cell>
          <cell r="C81" t="str">
            <v>BELUM MASUK SK 2007</v>
          </cell>
        </row>
        <row r="82">
          <cell r="B82">
            <v>197544440</v>
          </cell>
          <cell r="C82" t="str">
            <v>BELUM MASUK SK 2007</v>
          </cell>
        </row>
        <row r="83">
          <cell r="B83">
            <v>192182044</v>
          </cell>
          <cell r="C83" t="str">
            <v>BELUM MASUK SK 2007</v>
          </cell>
        </row>
        <row r="84">
          <cell r="B84">
            <v>187069610</v>
          </cell>
          <cell r="C84" t="str">
            <v>BELUM MASUK SK 2007</v>
          </cell>
        </row>
        <row r="85">
          <cell r="B85">
            <v>196939048</v>
          </cell>
          <cell r="C85" t="str">
            <v>BELUM MASUK SK 2007</v>
          </cell>
        </row>
        <row r="86">
          <cell r="B86">
            <v>198230943</v>
          </cell>
          <cell r="C86" t="str">
            <v>BELUM MASUK SK 2007</v>
          </cell>
        </row>
        <row r="87">
          <cell r="B87">
            <v>189452159</v>
          </cell>
          <cell r="C87" t="str">
            <v>BELUM MASUK SK 2007</v>
          </cell>
        </row>
        <row r="88">
          <cell r="B88">
            <v>3199037978</v>
          </cell>
          <cell r="C88" t="str">
            <v>BELUM MASUK SK 2007</v>
          </cell>
        </row>
        <row r="89">
          <cell r="B89">
            <v>1990157144</v>
          </cell>
          <cell r="C89" t="str">
            <v>BELUM MASUK SK 2007</v>
          </cell>
        </row>
        <row r="90">
          <cell r="B90">
            <v>2132575732</v>
          </cell>
          <cell r="C90" t="str">
            <v>BELUM MASUK SK 2007</v>
          </cell>
        </row>
        <row r="91">
          <cell r="B91">
            <v>1212664598</v>
          </cell>
          <cell r="C91" t="str">
            <v>BELUM MASUK SK 2007</v>
          </cell>
        </row>
        <row r="92">
          <cell r="B92">
            <v>1976709313</v>
          </cell>
          <cell r="C92" t="str">
            <v>Jalan Provinsi</v>
          </cell>
        </row>
        <row r="93">
          <cell r="B93">
            <v>194273678</v>
          </cell>
          <cell r="C93" t="str">
            <v>BELUM MASUK SK 2007</v>
          </cell>
        </row>
        <row r="94">
          <cell r="B94">
            <v>469897527</v>
          </cell>
          <cell r="C94" t="str">
            <v>BELUM MASUK SK 2007</v>
          </cell>
        </row>
        <row r="95">
          <cell r="B95">
            <v>194304755</v>
          </cell>
          <cell r="C95" t="str">
            <v>BELUM MASUK SK 2007</v>
          </cell>
        </row>
        <row r="96">
          <cell r="B96">
            <v>192293177</v>
          </cell>
          <cell r="C96" t="str">
            <v>BELUM MASUK SK 2007</v>
          </cell>
        </row>
        <row r="97">
          <cell r="B97">
            <v>1945177628</v>
          </cell>
          <cell r="C97" t="str">
            <v>BELUM MASUK SK 2007</v>
          </cell>
        </row>
        <row r="98">
          <cell r="B98">
            <v>2197200060</v>
          </cell>
          <cell r="C98" t="str">
            <v>Jalan Provinsi</v>
          </cell>
        </row>
        <row r="99">
          <cell r="B99">
            <v>190265603</v>
          </cell>
          <cell r="C99" t="str">
            <v>BELUM MASUK SK 2007</v>
          </cell>
        </row>
        <row r="100">
          <cell r="B100">
            <v>741801931</v>
          </cell>
          <cell r="C100" t="str">
            <v>BELUM MASUK SK 2007</v>
          </cell>
        </row>
        <row r="101">
          <cell r="B101">
            <v>194109943</v>
          </cell>
          <cell r="C101" t="str">
            <v>BELUM MASUK SK 2007</v>
          </cell>
        </row>
        <row r="102">
          <cell r="B102">
            <v>194305774</v>
          </cell>
          <cell r="C102" t="str">
            <v>BELUM MASUK SK 2007</v>
          </cell>
        </row>
        <row r="103">
          <cell r="B103">
            <v>192442791</v>
          </cell>
          <cell r="C103" t="str">
            <v>BELUM MASUK SK 2007</v>
          </cell>
        </row>
        <row r="104">
          <cell r="B104">
            <v>195564131</v>
          </cell>
          <cell r="C104" t="str">
            <v>BELUM MASUK SK 2007</v>
          </cell>
        </row>
        <row r="105">
          <cell r="B105">
            <v>28270054450.200001</v>
          </cell>
          <cell r="C105" t="str">
            <v>Jalan Nasional</v>
          </cell>
        </row>
        <row r="106">
          <cell r="B106">
            <v>191714919</v>
          </cell>
          <cell r="C106" t="str">
            <v>BELUM MASUK SK 2007</v>
          </cell>
        </row>
        <row r="107">
          <cell r="B107">
            <v>133925703</v>
          </cell>
          <cell r="C107" t="str">
            <v>BELUM MASUK SK 2007</v>
          </cell>
        </row>
        <row r="108">
          <cell r="B108">
            <v>190930494</v>
          </cell>
          <cell r="C108" t="str">
            <v>BELUM MASUK SK 2007</v>
          </cell>
        </row>
        <row r="109">
          <cell r="B109">
            <v>194508025</v>
          </cell>
          <cell r="C109" t="str">
            <v>BELUM MASUK SK 2007</v>
          </cell>
        </row>
        <row r="110">
          <cell r="B110">
            <v>1944689998.1099999</v>
          </cell>
          <cell r="C110" t="str">
            <v>BELUM MASUK SK 2007</v>
          </cell>
        </row>
        <row r="111">
          <cell r="B111">
            <v>198356308</v>
          </cell>
          <cell r="C111" t="str">
            <v>BELUM MASUK SK 2007</v>
          </cell>
        </row>
        <row r="112">
          <cell r="B112">
            <v>2279380200</v>
          </cell>
          <cell r="C112" t="str">
            <v>BELUM MASUK SK 2007</v>
          </cell>
        </row>
        <row r="113">
          <cell r="B113">
            <v>240781700</v>
          </cell>
          <cell r="C113" t="str">
            <v>BELUM MASUK SK 2007</v>
          </cell>
        </row>
        <row r="114">
          <cell r="B114">
            <v>191876653</v>
          </cell>
          <cell r="C114" t="str">
            <v>BELUM MASUK SK 2007</v>
          </cell>
        </row>
        <row r="115">
          <cell r="B115">
            <v>190848000</v>
          </cell>
          <cell r="C115" t="str">
            <v>BELUM MASUK SK 2007</v>
          </cell>
        </row>
        <row r="116">
          <cell r="B116">
            <v>190661000</v>
          </cell>
          <cell r="C116" t="str">
            <v>BELUM MASUK SK 2007</v>
          </cell>
        </row>
        <row r="117">
          <cell r="B117">
            <v>190002000</v>
          </cell>
          <cell r="C117" t="str">
            <v>BELUM MASUK SK 2007</v>
          </cell>
        </row>
        <row r="118">
          <cell r="B118">
            <v>180541000</v>
          </cell>
          <cell r="C118" t="str">
            <v>BELUM MASUK SK 2007</v>
          </cell>
        </row>
      </sheetData>
      <sheetData sheetId="27"/>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PEM"/>
      <sheetName val="EKBANG"/>
      <sheetName val="PMD"/>
      <sheetName val="KESBANG"/>
      <sheetName val="CAPIL"/>
      <sheetName val="BAPPEDA"/>
      <sheetName val="BAWASDA"/>
      <sheetName val="DIKBUDPAR"/>
    </sheetNames>
    <sheetDataSet>
      <sheetData sheetId="0">
        <row r="5">
          <cell r="J5" t="str">
            <v>BAGIAN PEMERINTAHAN</v>
          </cell>
        </row>
      </sheetData>
      <sheetData sheetId="1">
        <row r="4">
          <cell r="J4" t="str">
            <v>BAGIAN EKONOMI PEMBANGUNAN</v>
          </cell>
        </row>
      </sheetData>
      <sheetData sheetId="2">
        <row r="5">
          <cell r="J5" t="str">
            <v>BAGIAN PEMBERDAYAAN MASYARAKAT DESA</v>
          </cell>
        </row>
      </sheetData>
      <sheetData sheetId="3">
        <row r="5">
          <cell r="J5" t="str">
            <v>KANTOR KESATUAN BANGSA DAN PERLINDUNGAN MASYARAKAT</v>
          </cell>
        </row>
      </sheetData>
      <sheetData sheetId="4">
        <row r="5">
          <cell r="J5" t="str">
            <v>KANTOR CATATAN SIPIL</v>
          </cell>
        </row>
      </sheetData>
      <sheetData sheetId="5">
        <row r="5">
          <cell r="J5" t="str">
            <v>B A P P E D A</v>
          </cell>
        </row>
      </sheetData>
      <sheetData sheetId="6">
        <row r="5">
          <cell r="J5" t="str">
            <v>B A W A S D A</v>
          </cell>
        </row>
      </sheetData>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iran Kas"/>
      <sheetName val="LRA"/>
      <sheetName val="Silpa"/>
      <sheetName val="UUDP 05"/>
      <sheetName val="Rekap Pdptn"/>
      <sheetName val="Pdptn"/>
      <sheetName val="Rekap Belanja"/>
      <sheetName val="Rekap Publik"/>
      <sheetName val="Publik"/>
      <sheetName val="Rekap Aprtr"/>
      <sheetName val="Aparatur"/>
      <sheetName val="Bant _ Tdk Trsangka"/>
      <sheetName val="Pembiayaan"/>
      <sheetName val="Gaji DPRD"/>
      <sheetName val="Bupati"/>
      <sheetName val="Setda"/>
      <sheetName val="Sekretaris"/>
      <sheetName val="Ast I"/>
      <sheetName val="Ast II"/>
      <sheetName val="KPUD"/>
      <sheetName val="Pemerintahan"/>
      <sheetName val="Hukum"/>
      <sheetName val="Ekbang"/>
      <sheetName val="PMD"/>
      <sheetName val="Kepegawaian"/>
      <sheetName val="Keuangan"/>
      <sheetName val="Umum"/>
      <sheetName val="Setwan"/>
      <sheetName val="Dispenda"/>
      <sheetName val="Bappeda"/>
      <sheetName val="Bawasda"/>
      <sheetName val="Kesbang"/>
      <sheetName val="Pertanian"/>
      <sheetName val="Tambang"/>
      <sheetName val="Hutan"/>
      <sheetName val="Perindag"/>
      <sheetName val="Kesehatan"/>
      <sheetName val="Dikbudpar"/>
      <sheetName val="PU"/>
      <sheetName val="Capil"/>
      <sheetName val="Lasusua"/>
      <sheetName val="Pakue"/>
      <sheetName val="B Putih"/>
      <sheetName val="R Angin"/>
      <sheetName val="Ngapa"/>
      <sheetName val="Kodeoha"/>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sheetData sheetId="9" refreshError="1"/>
      <sheetData sheetId="10"/>
      <sheetData sheetId="11"/>
      <sheetData sheetId="12"/>
      <sheetData sheetId="13" refreshError="1"/>
      <sheetData sheetId="14"/>
      <sheetData sheetId="15"/>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sheetData sheetId="4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amic Filtering"/>
      <sheetName val="KIB A AU eksekusi"/>
      <sheetName val="KIB A AU"/>
      <sheetName val="KIB A"/>
      <sheetName val="Sheet4"/>
      <sheetName val="Sheet5"/>
      <sheetName val="KIB B"/>
      <sheetName val="kode barang"/>
      <sheetName val="MASA MANFAAT"/>
      <sheetName val="KIB C"/>
      <sheetName val="KIB D"/>
      <sheetName val="KIB E"/>
      <sheetName val="KIB F"/>
      <sheetName val="Sheet2"/>
    </sheetNames>
    <sheetDataSet>
      <sheetData sheetId="0">
        <row r="2">
          <cell r="H2" t="str">
            <v/>
          </cell>
        </row>
        <row r="3">
          <cell r="H3" t="str">
            <v/>
          </cell>
        </row>
        <row r="4">
          <cell r="H4" t="str">
            <v/>
          </cell>
        </row>
        <row r="5">
          <cell r="H5" t="str">
            <v/>
          </cell>
        </row>
        <row r="6">
          <cell r="H6" t="str">
            <v/>
          </cell>
        </row>
        <row r="7">
          <cell r="H7" t="str">
            <v/>
          </cell>
        </row>
        <row r="8">
          <cell r="H8" t="str">
            <v/>
          </cell>
        </row>
        <row r="9">
          <cell r="H9" t="str">
            <v/>
          </cell>
        </row>
        <row r="10">
          <cell r="H10" t="str">
            <v/>
          </cell>
        </row>
        <row r="11">
          <cell r="H11" t="str">
            <v/>
          </cell>
        </row>
        <row r="12">
          <cell r="H12" t="str">
            <v/>
          </cell>
        </row>
        <row r="13">
          <cell r="H13" t="str">
            <v/>
          </cell>
        </row>
        <row r="14">
          <cell r="H14" t="str">
            <v/>
          </cell>
        </row>
        <row r="15">
          <cell r="H15" t="str">
            <v/>
          </cell>
        </row>
        <row r="16">
          <cell r="H16" t="str">
            <v/>
          </cell>
        </row>
        <row r="17">
          <cell r="H17" t="str">
            <v/>
          </cell>
        </row>
        <row r="18">
          <cell r="H18" t="str">
            <v/>
          </cell>
        </row>
        <row r="19">
          <cell r="H19" t="str">
            <v/>
          </cell>
        </row>
        <row r="20">
          <cell r="H20" t="str">
            <v/>
          </cell>
        </row>
        <row r="21">
          <cell r="H21" t="str">
            <v/>
          </cell>
        </row>
        <row r="22">
          <cell r="H22" t="str">
            <v/>
          </cell>
        </row>
        <row r="23">
          <cell r="H23" t="str">
            <v/>
          </cell>
        </row>
        <row r="24">
          <cell r="H24" t="str">
            <v/>
          </cell>
        </row>
        <row r="25">
          <cell r="H25" t="str">
            <v/>
          </cell>
        </row>
        <row r="26">
          <cell r="H26" t="str">
            <v/>
          </cell>
        </row>
        <row r="27">
          <cell r="H27" t="str">
            <v/>
          </cell>
        </row>
        <row r="28">
          <cell r="H28" t="str">
            <v/>
          </cell>
        </row>
        <row r="29">
          <cell r="H29" t="str">
            <v/>
          </cell>
        </row>
        <row r="30">
          <cell r="H30" t="str">
            <v/>
          </cell>
        </row>
        <row r="31">
          <cell r="H31" t="str">
            <v/>
          </cell>
        </row>
        <row r="32">
          <cell r="H32" t="str">
            <v/>
          </cell>
        </row>
        <row r="33">
          <cell r="H33" t="str">
            <v/>
          </cell>
        </row>
        <row r="34">
          <cell r="H34" t="str">
            <v/>
          </cell>
        </row>
        <row r="35">
          <cell r="H35" t="str">
            <v/>
          </cell>
        </row>
        <row r="36">
          <cell r="H36" t="str">
            <v/>
          </cell>
        </row>
        <row r="37">
          <cell r="H37" t="str">
            <v/>
          </cell>
        </row>
        <row r="38">
          <cell r="H38" t="str">
            <v/>
          </cell>
        </row>
        <row r="39">
          <cell r="H39" t="str">
            <v/>
          </cell>
        </row>
        <row r="40">
          <cell r="H40" t="str">
            <v/>
          </cell>
        </row>
        <row r="41">
          <cell r="H41" t="str">
            <v/>
          </cell>
        </row>
        <row r="42">
          <cell r="H42" t="str">
            <v/>
          </cell>
        </row>
        <row r="43">
          <cell r="H43" t="str">
            <v/>
          </cell>
        </row>
        <row r="44">
          <cell r="H44" t="str">
            <v/>
          </cell>
        </row>
        <row r="45">
          <cell r="H45" t="str">
            <v/>
          </cell>
        </row>
        <row r="46">
          <cell r="H46" t="str">
            <v/>
          </cell>
        </row>
        <row r="47">
          <cell r="H47" t="str">
            <v/>
          </cell>
        </row>
        <row r="48">
          <cell r="H48" t="str">
            <v/>
          </cell>
        </row>
        <row r="49">
          <cell r="H49" t="str">
            <v/>
          </cell>
        </row>
        <row r="50">
          <cell r="H50" t="str">
            <v/>
          </cell>
        </row>
        <row r="51">
          <cell r="H51" t="str">
            <v/>
          </cell>
        </row>
        <row r="52">
          <cell r="H52" t="str">
            <v/>
          </cell>
        </row>
        <row r="53">
          <cell r="H53" t="str">
            <v/>
          </cell>
        </row>
        <row r="54">
          <cell r="H54" t="str">
            <v/>
          </cell>
        </row>
        <row r="55">
          <cell r="H55" t="str">
            <v/>
          </cell>
        </row>
        <row r="56">
          <cell r="H56" t="str">
            <v/>
          </cell>
        </row>
        <row r="57">
          <cell r="H57" t="str">
            <v/>
          </cell>
        </row>
        <row r="58">
          <cell r="H58" t="str">
            <v/>
          </cell>
        </row>
        <row r="59">
          <cell r="H59" t="str">
            <v/>
          </cell>
        </row>
        <row r="60">
          <cell r="H60" t="str">
            <v/>
          </cell>
        </row>
        <row r="61">
          <cell r="H61" t="str">
            <v/>
          </cell>
        </row>
        <row r="62">
          <cell r="H62" t="str">
            <v/>
          </cell>
        </row>
        <row r="63">
          <cell r="H63" t="str">
            <v/>
          </cell>
        </row>
        <row r="64">
          <cell r="H64" t="str">
            <v/>
          </cell>
        </row>
        <row r="65">
          <cell r="H65" t="str">
            <v/>
          </cell>
        </row>
        <row r="66">
          <cell r="H66" t="str">
            <v/>
          </cell>
        </row>
        <row r="67">
          <cell r="H67" t="str">
            <v/>
          </cell>
        </row>
        <row r="68">
          <cell r="H68" t="str">
            <v/>
          </cell>
        </row>
        <row r="69">
          <cell r="H69" t="str">
            <v/>
          </cell>
        </row>
        <row r="70">
          <cell r="H70" t="str">
            <v/>
          </cell>
        </row>
        <row r="71">
          <cell r="H71" t="str">
            <v/>
          </cell>
        </row>
        <row r="72">
          <cell r="H72" t="str">
            <v/>
          </cell>
        </row>
        <row r="73">
          <cell r="H73" t="str">
            <v/>
          </cell>
        </row>
        <row r="74">
          <cell r="H74" t="str">
            <v/>
          </cell>
        </row>
        <row r="75">
          <cell r="H75" t="str">
            <v/>
          </cell>
        </row>
        <row r="76">
          <cell r="H76" t="str">
            <v/>
          </cell>
        </row>
        <row r="77">
          <cell r="H77" t="str">
            <v/>
          </cell>
        </row>
        <row r="78">
          <cell r="H78" t="str">
            <v/>
          </cell>
        </row>
        <row r="79">
          <cell r="H79" t="str">
            <v/>
          </cell>
        </row>
        <row r="80">
          <cell r="H80" t="str">
            <v/>
          </cell>
        </row>
        <row r="81">
          <cell r="H81" t="str">
            <v/>
          </cell>
        </row>
        <row r="82">
          <cell r="H82" t="str">
            <v/>
          </cell>
        </row>
        <row r="83">
          <cell r="H83" t="str">
            <v/>
          </cell>
        </row>
        <row r="84">
          <cell r="H84" t="str">
            <v/>
          </cell>
        </row>
        <row r="85">
          <cell r="H85" t="str">
            <v/>
          </cell>
        </row>
        <row r="86">
          <cell r="H86" t="str">
            <v/>
          </cell>
        </row>
        <row r="87">
          <cell r="H87" t="str">
            <v/>
          </cell>
        </row>
        <row r="88">
          <cell r="H88" t="str">
            <v/>
          </cell>
        </row>
        <row r="89">
          <cell r="H89" t="str">
            <v/>
          </cell>
        </row>
        <row r="90">
          <cell r="H90" t="str">
            <v/>
          </cell>
        </row>
        <row r="91">
          <cell r="H91" t="str">
            <v/>
          </cell>
        </row>
        <row r="92">
          <cell r="H92" t="str">
            <v/>
          </cell>
        </row>
        <row r="93">
          <cell r="H93" t="str">
            <v/>
          </cell>
        </row>
        <row r="94">
          <cell r="H94" t="str">
            <v/>
          </cell>
        </row>
        <row r="95">
          <cell r="H95" t="str">
            <v/>
          </cell>
        </row>
        <row r="96">
          <cell r="H96" t="str">
            <v/>
          </cell>
        </row>
        <row r="97">
          <cell r="H97" t="str">
            <v/>
          </cell>
        </row>
        <row r="98">
          <cell r="H98" t="str">
            <v/>
          </cell>
        </row>
        <row r="99">
          <cell r="H99" t="str">
            <v/>
          </cell>
        </row>
        <row r="100">
          <cell r="H100" t="str">
            <v/>
          </cell>
        </row>
        <row r="101">
          <cell r="H101" t="str">
            <v/>
          </cell>
        </row>
        <row r="102">
          <cell r="H102" t="str">
            <v/>
          </cell>
        </row>
        <row r="103">
          <cell r="H103" t="str">
            <v/>
          </cell>
        </row>
        <row r="104">
          <cell r="H104" t="str">
            <v/>
          </cell>
        </row>
        <row r="105">
          <cell r="H105" t="str">
            <v/>
          </cell>
        </row>
        <row r="106">
          <cell r="H106" t="str">
            <v/>
          </cell>
        </row>
        <row r="107">
          <cell r="H107" t="str">
            <v/>
          </cell>
        </row>
        <row r="108">
          <cell r="H108" t="str">
            <v/>
          </cell>
        </row>
        <row r="109">
          <cell r="H109" t="str">
            <v/>
          </cell>
        </row>
        <row r="110">
          <cell r="H110" t="str">
            <v/>
          </cell>
        </row>
        <row r="111">
          <cell r="H111" t="str">
            <v/>
          </cell>
        </row>
        <row r="112">
          <cell r="H112" t="str">
            <v/>
          </cell>
        </row>
        <row r="113">
          <cell r="H113" t="str">
            <v/>
          </cell>
        </row>
        <row r="114">
          <cell r="H114" t="str">
            <v/>
          </cell>
        </row>
        <row r="115">
          <cell r="H115" t="str">
            <v/>
          </cell>
        </row>
        <row r="116">
          <cell r="H116" t="str">
            <v/>
          </cell>
        </row>
        <row r="117">
          <cell r="H117" t="str">
            <v/>
          </cell>
        </row>
        <row r="118">
          <cell r="H118" t="str">
            <v/>
          </cell>
        </row>
        <row r="119">
          <cell r="H119" t="str">
            <v/>
          </cell>
        </row>
        <row r="120">
          <cell r="H120" t="str">
            <v/>
          </cell>
        </row>
        <row r="121">
          <cell r="H121" t="str">
            <v/>
          </cell>
        </row>
        <row r="122">
          <cell r="H122" t="str">
            <v/>
          </cell>
        </row>
        <row r="123">
          <cell r="H123" t="str">
            <v/>
          </cell>
        </row>
        <row r="124">
          <cell r="H124" t="str">
            <v/>
          </cell>
        </row>
        <row r="125">
          <cell r="H125" t="str">
            <v/>
          </cell>
        </row>
        <row r="126">
          <cell r="H126" t="str">
            <v/>
          </cell>
        </row>
        <row r="127">
          <cell r="H127" t="str">
            <v/>
          </cell>
        </row>
        <row r="128">
          <cell r="H128" t="str">
            <v/>
          </cell>
        </row>
        <row r="129">
          <cell r="H129" t="str">
            <v/>
          </cell>
        </row>
        <row r="130">
          <cell r="H130" t="str">
            <v/>
          </cell>
        </row>
        <row r="131">
          <cell r="H131" t="str">
            <v/>
          </cell>
        </row>
        <row r="132">
          <cell r="H132" t="str">
            <v/>
          </cell>
        </row>
        <row r="133">
          <cell r="H133" t="str">
            <v/>
          </cell>
        </row>
        <row r="134">
          <cell r="H134" t="str">
            <v/>
          </cell>
        </row>
        <row r="135">
          <cell r="H135" t="str">
            <v/>
          </cell>
        </row>
        <row r="136">
          <cell r="H136" t="str">
            <v/>
          </cell>
        </row>
        <row r="137">
          <cell r="H137" t="str">
            <v/>
          </cell>
        </row>
        <row r="138">
          <cell r="H138" t="str">
            <v/>
          </cell>
        </row>
        <row r="139">
          <cell r="H139" t="str">
            <v/>
          </cell>
        </row>
        <row r="140">
          <cell r="H140" t="str">
            <v/>
          </cell>
        </row>
        <row r="141">
          <cell r="H141" t="str">
            <v/>
          </cell>
        </row>
        <row r="142">
          <cell r="H142" t="str">
            <v/>
          </cell>
        </row>
        <row r="143">
          <cell r="H143" t="str">
            <v/>
          </cell>
        </row>
        <row r="144">
          <cell r="H144" t="str">
            <v/>
          </cell>
        </row>
        <row r="145">
          <cell r="H145" t="str">
            <v/>
          </cell>
        </row>
        <row r="146">
          <cell r="H146" t="str">
            <v/>
          </cell>
        </row>
        <row r="147">
          <cell r="H147" t="str">
            <v/>
          </cell>
        </row>
        <row r="148">
          <cell r="H148" t="str">
            <v/>
          </cell>
        </row>
        <row r="149">
          <cell r="H149" t="str">
            <v/>
          </cell>
        </row>
        <row r="150">
          <cell r="H150" t="str">
            <v/>
          </cell>
        </row>
        <row r="151">
          <cell r="H151" t="str">
            <v/>
          </cell>
        </row>
        <row r="152">
          <cell r="H152" t="str">
            <v/>
          </cell>
        </row>
        <row r="153">
          <cell r="H153" t="str">
            <v/>
          </cell>
        </row>
        <row r="154">
          <cell r="H154" t="str">
            <v/>
          </cell>
        </row>
        <row r="155">
          <cell r="H155" t="str">
            <v/>
          </cell>
        </row>
        <row r="156">
          <cell r="H156" t="str">
            <v/>
          </cell>
        </row>
        <row r="157">
          <cell r="H157" t="str">
            <v/>
          </cell>
        </row>
        <row r="158">
          <cell r="H158" t="str">
            <v/>
          </cell>
        </row>
        <row r="159">
          <cell r="H159" t="str">
            <v/>
          </cell>
        </row>
        <row r="160">
          <cell r="H160" t="str">
            <v/>
          </cell>
        </row>
        <row r="161">
          <cell r="H161" t="str">
            <v/>
          </cell>
        </row>
        <row r="162">
          <cell r="H162" t="str">
            <v/>
          </cell>
        </row>
        <row r="163">
          <cell r="H163" t="str">
            <v/>
          </cell>
        </row>
        <row r="164">
          <cell r="H164" t="str">
            <v/>
          </cell>
        </row>
        <row r="165">
          <cell r="H165" t="str">
            <v/>
          </cell>
        </row>
        <row r="166">
          <cell r="H166" t="str">
            <v/>
          </cell>
        </row>
        <row r="167">
          <cell r="H167" t="str">
            <v/>
          </cell>
        </row>
        <row r="168">
          <cell r="H168" t="str">
            <v/>
          </cell>
        </row>
        <row r="169">
          <cell r="H169" t="str">
            <v/>
          </cell>
        </row>
        <row r="170">
          <cell r="H170" t="str">
            <v/>
          </cell>
        </row>
        <row r="171">
          <cell r="H171" t="str">
            <v/>
          </cell>
        </row>
        <row r="172">
          <cell r="H172" t="str">
            <v/>
          </cell>
        </row>
        <row r="173">
          <cell r="H173" t="str">
            <v/>
          </cell>
        </row>
        <row r="174">
          <cell r="H174" t="str">
            <v/>
          </cell>
        </row>
        <row r="175">
          <cell r="H175" t="str">
            <v/>
          </cell>
        </row>
        <row r="176">
          <cell r="H176" t="str">
            <v/>
          </cell>
        </row>
        <row r="177">
          <cell r="H177" t="str">
            <v/>
          </cell>
        </row>
        <row r="178">
          <cell r="H178" t="str">
            <v/>
          </cell>
        </row>
        <row r="179">
          <cell r="H179" t="str">
            <v/>
          </cell>
        </row>
        <row r="180">
          <cell r="H180" t="str">
            <v/>
          </cell>
        </row>
        <row r="181">
          <cell r="H181" t="str">
            <v/>
          </cell>
        </row>
        <row r="182">
          <cell r="H182" t="str">
            <v/>
          </cell>
        </row>
        <row r="183">
          <cell r="H183" t="str">
            <v/>
          </cell>
        </row>
        <row r="184">
          <cell r="H184" t="str">
            <v/>
          </cell>
        </row>
        <row r="185">
          <cell r="H185" t="str">
            <v/>
          </cell>
        </row>
        <row r="186">
          <cell r="H186" t="str">
            <v/>
          </cell>
        </row>
        <row r="187">
          <cell r="H187" t="str">
            <v/>
          </cell>
        </row>
        <row r="188">
          <cell r="H188" t="str">
            <v/>
          </cell>
        </row>
        <row r="189">
          <cell r="H189" t="str">
            <v/>
          </cell>
        </row>
        <row r="190">
          <cell r="H190" t="str">
            <v/>
          </cell>
        </row>
        <row r="191">
          <cell r="H191" t="str">
            <v/>
          </cell>
        </row>
        <row r="192">
          <cell r="H192" t="str">
            <v/>
          </cell>
        </row>
        <row r="193">
          <cell r="H193" t="str">
            <v/>
          </cell>
        </row>
        <row r="194">
          <cell r="H194" t="str">
            <v/>
          </cell>
        </row>
        <row r="195">
          <cell r="H195" t="str">
            <v/>
          </cell>
        </row>
        <row r="196">
          <cell r="H196" t="str">
            <v/>
          </cell>
        </row>
        <row r="197">
          <cell r="H197" t="str">
            <v/>
          </cell>
        </row>
        <row r="198">
          <cell r="H198" t="str">
            <v/>
          </cell>
        </row>
        <row r="199">
          <cell r="H199" t="str">
            <v/>
          </cell>
        </row>
        <row r="200">
          <cell r="H200" t="str">
            <v/>
          </cell>
        </row>
        <row r="201">
          <cell r="H201" t="str">
            <v/>
          </cell>
        </row>
        <row r="202">
          <cell r="H202" t="str">
            <v/>
          </cell>
        </row>
        <row r="203">
          <cell r="H203" t="str">
            <v/>
          </cell>
        </row>
        <row r="204">
          <cell r="H204" t="str">
            <v/>
          </cell>
        </row>
        <row r="205">
          <cell r="H205" t="str">
            <v/>
          </cell>
        </row>
        <row r="206">
          <cell r="H206" t="str">
            <v/>
          </cell>
        </row>
        <row r="207">
          <cell r="H207" t="str">
            <v/>
          </cell>
        </row>
        <row r="208">
          <cell r="H208" t="str">
            <v/>
          </cell>
        </row>
        <row r="209">
          <cell r="H209" t="str">
            <v/>
          </cell>
        </row>
        <row r="210">
          <cell r="H210" t="str">
            <v/>
          </cell>
        </row>
        <row r="211">
          <cell r="H211" t="str">
            <v/>
          </cell>
        </row>
        <row r="212">
          <cell r="H212" t="str">
            <v/>
          </cell>
        </row>
        <row r="213">
          <cell r="H213" t="str">
            <v/>
          </cell>
        </row>
        <row r="214">
          <cell r="H214" t="str">
            <v/>
          </cell>
        </row>
        <row r="215">
          <cell r="H215" t="str">
            <v/>
          </cell>
        </row>
        <row r="216">
          <cell r="H216" t="str">
            <v/>
          </cell>
        </row>
        <row r="217">
          <cell r="H217" t="str">
            <v/>
          </cell>
        </row>
        <row r="218">
          <cell r="H218" t="str">
            <v/>
          </cell>
        </row>
        <row r="219">
          <cell r="H219" t="str">
            <v/>
          </cell>
        </row>
        <row r="220">
          <cell r="H220" t="str">
            <v/>
          </cell>
        </row>
        <row r="221">
          <cell r="H221" t="str">
            <v/>
          </cell>
        </row>
        <row r="222">
          <cell r="H222" t="str">
            <v/>
          </cell>
        </row>
        <row r="223">
          <cell r="H223" t="str">
            <v/>
          </cell>
        </row>
        <row r="224">
          <cell r="H224" t="str">
            <v/>
          </cell>
        </row>
        <row r="225">
          <cell r="H225" t="str">
            <v/>
          </cell>
        </row>
        <row r="226">
          <cell r="H226" t="str">
            <v/>
          </cell>
        </row>
        <row r="227">
          <cell r="H227" t="str">
            <v/>
          </cell>
        </row>
        <row r="228">
          <cell r="H228" t="str">
            <v/>
          </cell>
        </row>
        <row r="229">
          <cell r="H229" t="str">
            <v/>
          </cell>
        </row>
        <row r="230">
          <cell r="H230" t="str">
            <v/>
          </cell>
        </row>
        <row r="231">
          <cell r="H231" t="str">
            <v/>
          </cell>
        </row>
        <row r="232">
          <cell r="H232" t="str">
            <v/>
          </cell>
        </row>
        <row r="233">
          <cell r="H233" t="str">
            <v/>
          </cell>
        </row>
        <row r="234">
          <cell r="H234" t="str">
            <v/>
          </cell>
        </row>
        <row r="235">
          <cell r="H235" t="str">
            <v/>
          </cell>
        </row>
        <row r="236">
          <cell r="H236" t="str">
            <v/>
          </cell>
        </row>
        <row r="237">
          <cell r="H237" t="str">
            <v/>
          </cell>
        </row>
        <row r="238">
          <cell r="H238" t="str">
            <v/>
          </cell>
        </row>
        <row r="239">
          <cell r="H239" t="str">
            <v/>
          </cell>
        </row>
        <row r="240">
          <cell r="H240" t="str">
            <v/>
          </cell>
        </row>
        <row r="241">
          <cell r="H241" t="str">
            <v/>
          </cell>
        </row>
        <row r="242">
          <cell r="H242" t="str">
            <v/>
          </cell>
        </row>
        <row r="243">
          <cell r="H243" t="str">
            <v/>
          </cell>
        </row>
        <row r="244">
          <cell r="H244" t="str">
            <v/>
          </cell>
        </row>
        <row r="245">
          <cell r="H245" t="str">
            <v/>
          </cell>
        </row>
        <row r="246">
          <cell r="H246" t="str">
            <v/>
          </cell>
        </row>
        <row r="247">
          <cell r="H247" t="str">
            <v/>
          </cell>
        </row>
        <row r="248">
          <cell r="H248" t="str">
            <v/>
          </cell>
        </row>
        <row r="249">
          <cell r="H249" t="str">
            <v/>
          </cell>
        </row>
        <row r="250">
          <cell r="H250" t="str">
            <v/>
          </cell>
        </row>
        <row r="251">
          <cell r="H251" t="str">
            <v/>
          </cell>
        </row>
        <row r="252">
          <cell r="H252" t="str">
            <v/>
          </cell>
        </row>
        <row r="253">
          <cell r="H253" t="str">
            <v/>
          </cell>
        </row>
        <row r="254">
          <cell r="H254" t="str">
            <v/>
          </cell>
        </row>
        <row r="255">
          <cell r="H255" t="str">
            <v/>
          </cell>
        </row>
        <row r="256">
          <cell r="H256" t="str">
            <v/>
          </cell>
        </row>
        <row r="257">
          <cell r="H257" t="str">
            <v/>
          </cell>
        </row>
        <row r="258">
          <cell r="H258" t="str">
            <v/>
          </cell>
        </row>
        <row r="259">
          <cell r="H259" t="str">
            <v/>
          </cell>
        </row>
        <row r="260">
          <cell r="H260" t="str">
            <v/>
          </cell>
        </row>
        <row r="261">
          <cell r="H261" t="str">
            <v/>
          </cell>
        </row>
        <row r="262">
          <cell r="H262" t="str">
            <v/>
          </cell>
        </row>
        <row r="263">
          <cell r="H263" t="str">
            <v/>
          </cell>
        </row>
        <row r="264">
          <cell r="H264" t="str">
            <v/>
          </cell>
        </row>
        <row r="265">
          <cell r="H265" t="str">
            <v/>
          </cell>
        </row>
        <row r="266">
          <cell r="H266" t="str">
            <v/>
          </cell>
        </row>
        <row r="267">
          <cell r="H267" t="str">
            <v/>
          </cell>
        </row>
        <row r="268">
          <cell r="H268" t="str">
            <v/>
          </cell>
        </row>
        <row r="269">
          <cell r="H269" t="str">
            <v/>
          </cell>
        </row>
        <row r="270">
          <cell r="H270" t="str">
            <v/>
          </cell>
        </row>
        <row r="271">
          <cell r="H271" t="str">
            <v/>
          </cell>
        </row>
        <row r="272">
          <cell r="H272" t="str">
            <v/>
          </cell>
        </row>
        <row r="273">
          <cell r="H273" t="str">
            <v/>
          </cell>
        </row>
        <row r="274">
          <cell r="H274" t="str">
            <v/>
          </cell>
        </row>
        <row r="275">
          <cell r="H275" t="str">
            <v/>
          </cell>
        </row>
        <row r="276">
          <cell r="H276" t="str">
            <v/>
          </cell>
        </row>
        <row r="277">
          <cell r="H277" t="str">
            <v/>
          </cell>
        </row>
        <row r="278">
          <cell r="H278" t="str">
            <v/>
          </cell>
        </row>
        <row r="279">
          <cell r="H279" t="str">
            <v/>
          </cell>
        </row>
        <row r="280">
          <cell r="H280" t="str">
            <v/>
          </cell>
        </row>
        <row r="281">
          <cell r="H281" t="str">
            <v/>
          </cell>
        </row>
        <row r="282">
          <cell r="H282" t="str">
            <v/>
          </cell>
        </row>
        <row r="283">
          <cell r="H283" t="str">
            <v/>
          </cell>
        </row>
        <row r="284">
          <cell r="H284" t="str">
            <v/>
          </cell>
        </row>
        <row r="285">
          <cell r="H285" t="str">
            <v/>
          </cell>
        </row>
        <row r="286">
          <cell r="H286" t="str">
            <v/>
          </cell>
        </row>
        <row r="287">
          <cell r="H287" t="str">
            <v/>
          </cell>
        </row>
        <row r="288">
          <cell r="H288" t="str">
            <v/>
          </cell>
        </row>
        <row r="289">
          <cell r="H289" t="str">
            <v/>
          </cell>
        </row>
        <row r="290">
          <cell r="H290" t="str">
            <v/>
          </cell>
        </row>
        <row r="291">
          <cell r="H291" t="str">
            <v/>
          </cell>
        </row>
        <row r="292">
          <cell r="H292" t="str">
            <v/>
          </cell>
        </row>
        <row r="293">
          <cell r="H293" t="str">
            <v/>
          </cell>
        </row>
        <row r="294">
          <cell r="H294" t="str">
            <v/>
          </cell>
        </row>
        <row r="295">
          <cell r="H295" t="str">
            <v/>
          </cell>
        </row>
        <row r="296">
          <cell r="H296" t="str">
            <v/>
          </cell>
        </row>
        <row r="297">
          <cell r="H297" t="str">
            <v/>
          </cell>
        </row>
        <row r="298">
          <cell r="H298" t="str">
            <v/>
          </cell>
        </row>
        <row r="299">
          <cell r="H299" t="str">
            <v/>
          </cell>
        </row>
        <row r="300">
          <cell r="H300" t="str">
            <v/>
          </cell>
        </row>
        <row r="301">
          <cell r="H301" t="str">
            <v/>
          </cell>
        </row>
        <row r="302">
          <cell r="H302" t="str">
            <v/>
          </cell>
        </row>
        <row r="303">
          <cell r="H303" t="str">
            <v/>
          </cell>
        </row>
        <row r="304">
          <cell r="H304" t="str">
            <v/>
          </cell>
        </row>
        <row r="305">
          <cell r="H305" t="str">
            <v/>
          </cell>
        </row>
        <row r="306">
          <cell r="H306" t="str">
            <v/>
          </cell>
        </row>
        <row r="307">
          <cell r="H307" t="str">
            <v/>
          </cell>
        </row>
        <row r="308">
          <cell r="H308" t="str">
            <v/>
          </cell>
        </row>
        <row r="309">
          <cell r="H309" t="str">
            <v/>
          </cell>
        </row>
        <row r="310">
          <cell r="H310" t="str">
            <v/>
          </cell>
        </row>
        <row r="311">
          <cell r="H311" t="str">
            <v/>
          </cell>
        </row>
        <row r="312">
          <cell r="H312" t="str">
            <v/>
          </cell>
        </row>
        <row r="313">
          <cell r="H313" t="str">
            <v/>
          </cell>
        </row>
        <row r="314">
          <cell r="H314" t="str">
            <v/>
          </cell>
        </row>
        <row r="315">
          <cell r="H315" t="str">
            <v/>
          </cell>
        </row>
        <row r="316">
          <cell r="H316" t="str">
            <v/>
          </cell>
        </row>
        <row r="317">
          <cell r="H317" t="str">
            <v/>
          </cell>
        </row>
        <row r="318">
          <cell r="H318" t="str">
            <v/>
          </cell>
        </row>
        <row r="319">
          <cell r="H319" t="str">
            <v/>
          </cell>
        </row>
        <row r="320">
          <cell r="H320" t="str">
            <v/>
          </cell>
        </row>
        <row r="321">
          <cell r="H321" t="str">
            <v/>
          </cell>
        </row>
        <row r="322">
          <cell r="H322" t="str">
            <v/>
          </cell>
        </row>
        <row r="323">
          <cell r="H323" t="str">
            <v/>
          </cell>
        </row>
        <row r="324">
          <cell r="H324" t="str">
            <v/>
          </cell>
        </row>
        <row r="325">
          <cell r="H325" t="str">
            <v/>
          </cell>
        </row>
        <row r="326">
          <cell r="H326" t="str">
            <v/>
          </cell>
        </row>
        <row r="327">
          <cell r="H327" t="str">
            <v/>
          </cell>
        </row>
        <row r="328">
          <cell r="H328" t="str">
            <v/>
          </cell>
        </row>
        <row r="329">
          <cell r="H329" t="str">
            <v/>
          </cell>
        </row>
        <row r="330">
          <cell r="H330" t="str">
            <v/>
          </cell>
        </row>
        <row r="331">
          <cell r="H331" t="str">
            <v/>
          </cell>
        </row>
        <row r="332">
          <cell r="H332" t="str">
            <v/>
          </cell>
        </row>
        <row r="333">
          <cell r="H333" t="str">
            <v/>
          </cell>
        </row>
        <row r="334">
          <cell r="H334" t="str">
            <v/>
          </cell>
        </row>
        <row r="335">
          <cell r="H335" t="str">
            <v/>
          </cell>
        </row>
        <row r="336">
          <cell r="H336" t="str">
            <v/>
          </cell>
        </row>
        <row r="337">
          <cell r="H337" t="str">
            <v/>
          </cell>
        </row>
        <row r="338">
          <cell r="H338" t="str">
            <v/>
          </cell>
        </row>
        <row r="339">
          <cell r="H339" t="str">
            <v/>
          </cell>
        </row>
        <row r="340">
          <cell r="H340" t="str">
            <v/>
          </cell>
        </row>
        <row r="341">
          <cell r="H341" t="str">
            <v/>
          </cell>
        </row>
        <row r="342">
          <cell r="H342" t="str">
            <v/>
          </cell>
        </row>
        <row r="343">
          <cell r="H343" t="str">
            <v/>
          </cell>
        </row>
        <row r="344">
          <cell r="H344" t="str">
            <v/>
          </cell>
        </row>
        <row r="345">
          <cell r="H345" t="str">
            <v/>
          </cell>
        </row>
        <row r="346">
          <cell r="H346" t="str">
            <v/>
          </cell>
        </row>
        <row r="347">
          <cell r="H347" t="str">
            <v/>
          </cell>
        </row>
        <row r="348">
          <cell r="H348" t="str">
            <v/>
          </cell>
        </row>
        <row r="349">
          <cell r="H349" t="str">
            <v/>
          </cell>
        </row>
        <row r="350">
          <cell r="H350" t="str">
            <v/>
          </cell>
        </row>
        <row r="351">
          <cell r="H351" t="str">
            <v/>
          </cell>
        </row>
        <row r="352">
          <cell r="H352" t="str">
            <v/>
          </cell>
        </row>
        <row r="353">
          <cell r="H353" t="str">
            <v/>
          </cell>
        </row>
        <row r="354">
          <cell r="H354" t="str">
            <v/>
          </cell>
        </row>
        <row r="355">
          <cell r="H355" t="str">
            <v/>
          </cell>
        </row>
        <row r="356">
          <cell r="H356" t="str">
            <v/>
          </cell>
        </row>
        <row r="357">
          <cell r="H357" t="str">
            <v/>
          </cell>
        </row>
        <row r="358">
          <cell r="H358" t="str">
            <v/>
          </cell>
        </row>
        <row r="359">
          <cell r="H359" t="str">
            <v/>
          </cell>
        </row>
        <row r="360">
          <cell r="H360" t="str">
            <v/>
          </cell>
        </row>
        <row r="361">
          <cell r="H361" t="str">
            <v/>
          </cell>
        </row>
        <row r="362">
          <cell r="H362" t="str">
            <v/>
          </cell>
        </row>
        <row r="363">
          <cell r="H363" t="str">
            <v/>
          </cell>
        </row>
        <row r="364">
          <cell r="H364" t="str">
            <v/>
          </cell>
        </row>
        <row r="365">
          <cell r="H365" t="str">
            <v/>
          </cell>
        </row>
        <row r="366">
          <cell r="H366" t="str">
            <v/>
          </cell>
        </row>
        <row r="367">
          <cell r="H367" t="str">
            <v/>
          </cell>
        </row>
        <row r="368">
          <cell r="H368" t="str">
            <v/>
          </cell>
        </row>
        <row r="369">
          <cell r="H369" t="str">
            <v/>
          </cell>
        </row>
        <row r="370">
          <cell r="H370" t="str">
            <v/>
          </cell>
        </row>
        <row r="371">
          <cell r="H371" t="str">
            <v/>
          </cell>
        </row>
        <row r="372">
          <cell r="H372" t="str">
            <v/>
          </cell>
        </row>
        <row r="373">
          <cell r="H373" t="str">
            <v/>
          </cell>
        </row>
        <row r="374">
          <cell r="H374" t="str">
            <v/>
          </cell>
        </row>
        <row r="375">
          <cell r="H375" t="str">
            <v/>
          </cell>
        </row>
        <row r="376">
          <cell r="H376" t="str">
            <v/>
          </cell>
        </row>
        <row r="377">
          <cell r="H377" t="str">
            <v/>
          </cell>
        </row>
        <row r="378">
          <cell r="H378" t="str">
            <v/>
          </cell>
        </row>
        <row r="379">
          <cell r="H379" t="str">
            <v/>
          </cell>
        </row>
        <row r="380">
          <cell r="H380" t="str">
            <v/>
          </cell>
        </row>
        <row r="381">
          <cell r="H381" t="str">
            <v/>
          </cell>
        </row>
        <row r="382">
          <cell r="H382" t="str">
            <v/>
          </cell>
        </row>
        <row r="383">
          <cell r="H383" t="str">
            <v/>
          </cell>
        </row>
        <row r="384">
          <cell r="H384" t="str">
            <v/>
          </cell>
        </row>
        <row r="385">
          <cell r="H385" t="str">
            <v/>
          </cell>
        </row>
        <row r="386">
          <cell r="H386" t="str">
            <v/>
          </cell>
        </row>
        <row r="387">
          <cell r="H387" t="str">
            <v/>
          </cell>
        </row>
        <row r="388">
          <cell r="H388" t="str">
            <v/>
          </cell>
        </row>
        <row r="389">
          <cell r="H389" t="str">
            <v/>
          </cell>
        </row>
        <row r="390">
          <cell r="H390" t="str">
            <v/>
          </cell>
        </row>
        <row r="391">
          <cell r="H391" t="str">
            <v/>
          </cell>
        </row>
        <row r="392">
          <cell r="H392" t="str">
            <v/>
          </cell>
        </row>
        <row r="393">
          <cell r="H393" t="str">
            <v/>
          </cell>
        </row>
        <row r="394">
          <cell r="H394" t="str">
            <v/>
          </cell>
        </row>
        <row r="395">
          <cell r="H395" t="str">
            <v/>
          </cell>
        </row>
        <row r="396">
          <cell r="H396" t="str">
            <v/>
          </cell>
        </row>
        <row r="397">
          <cell r="H397" t="str">
            <v/>
          </cell>
        </row>
        <row r="398">
          <cell r="H398" t="str">
            <v/>
          </cell>
        </row>
        <row r="399">
          <cell r="H399" t="str">
            <v/>
          </cell>
        </row>
        <row r="400">
          <cell r="H400" t="str">
            <v/>
          </cell>
        </row>
        <row r="401">
          <cell r="H401" t="str">
            <v/>
          </cell>
        </row>
        <row r="402">
          <cell r="H402" t="str">
            <v/>
          </cell>
        </row>
        <row r="403">
          <cell r="H403" t="str">
            <v/>
          </cell>
        </row>
        <row r="404">
          <cell r="H404" t="str">
            <v/>
          </cell>
        </row>
        <row r="405">
          <cell r="H405" t="str">
            <v/>
          </cell>
        </row>
        <row r="406">
          <cell r="H406" t="str">
            <v/>
          </cell>
        </row>
        <row r="407">
          <cell r="H407" t="str">
            <v/>
          </cell>
        </row>
        <row r="408">
          <cell r="H408" t="str">
            <v/>
          </cell>
        </row>
        <row r="409">
          <cell r="H409" t="str">
            <v/>
          </cell>
        </row>
        <row r="410">
          <cell r="H410" t="str">
            <v/>
          </cell>
        </row>
        <row r="411">
          <cell r="H411" t="str">
            <v/>
          </cell>
        </row>
        <row r="412">
          <cell r="H412" t="str">
            <v/>
          </cell>
        </row>
        <row r="413">
          <cell r="H413" t="str">
            <v/>
          </cell>
        </row>
        <row r="414">
          <cell r="H414" t="str">
            <v/>
          </cell>
        </row>
        <row r="415">
          <cell r="H415" t="str">
            <v/>
          </cell>
        </row>
        <row r="416">
          <cell r="H416" t="str">
            <v/>
          </cell>
        </row>
        <row r="417">
          <cell r="H417" t="str">
            <v/>
          </cell>
        </row>
        <row r="418">
          <cell r="H418" t="str">
            <v/>
          </cell>
        </row>
        <row r="419">
          <cell r="H419" t="str">
            <v/>
          </cell>
        </row>
        <row r="420">
          <cell r="H420" t="str">
            <v/>
          </cell>
        </row>
        <row r="421">
          <cell r="H421" t="str">
            <v/>
          </cell>
        </row>
        <row r="422">
          <cell r="H422" t="str">
            <v/>
          </cell>
        </row>
        <row r="423">
          <cell r="H423" t="str">
            <v/>
          </cell>
        </row>
        <row r="424">
          <cell r="H424" t="str">
            <v/>
          </cell>
        </row>
        <row r="425">
          <cell r="H425" t="str">
            <v/>
          </cell>
        </row>
        <row r="426">
          <cell r="H426" t="str">
            <v/>
          </cell>
        </row>
        <row r="427">
          <cell r="H427" t="str">
            <v/>
          </cell>
        </row>
        <row r="428">
          <cell r="H428" t="str">
            <v/>
          </cell>
        </row>
        <row r="429">
          <cell r="H429" t="str">
            <v/>
          </cell>
        </row>
        <row r="430">
          <cell r="H430" t="str">
            <v/>
          </cell>
        </row>
        <row r="431">
          <cell r="H431" t="str">
            <v/>
          </cell>
        </row>
        <row r="432">
          <cell r="H432" t="str">
            <v/>
          </cell>
        </row>
        <row r="433">
          <cell r="H433" t="str">
            <v/>
          </cell>
        </row>
        <row r="434">
          <cell r="H434" t="str">
            <v/>
          </cell>
        </row>
        <row r="435">
          <cell r="H435" t="str">
            <v/>
          </cell>
        </row>
        <row r="436">
          <cell r="H436" t="str">
            <v/>
          </cell>
        </row>
        <row r="437">
          <cell r="H437" t="str">
            <v/>
          </cell>
        </row>
        <row r="438">
          <cell r="H438" t="str">
            <v/>
          </cell>
        </row>
        <row r="439">
          <cell r="H439" t="str">
            <v/>
          </cell>
        </row>
        <row r="440">
          <cell r="H440" t="str">
            <v/>
          </cell>
        </row>
        <row r="441">
          <cell r="H441" t="str">
            <v/>
          </cell>
        </row>
        <row r="442">
          <cell r="H442" t="str">
            <v/>
          </cell>
        </row>
        <row r="443">
          <cell r="H443" t="str">
            <v/>
          </cell>
        </row>
        <row r="444">
          <cell r="H444" t="str">
            <v/>
          </cell>
        </row>
        <row r="445">
          <cell r="H445" t="str">
            <v/>
          </cell>
        </row>
        <row r="446">
          <cell r="H446" t="str">
            <v/>
          </cell>
        </row>
        <row r="447">
          <cell r="H447" t="str">
            <v/>
          </cell>
        </row>
        <row r="448">
          <cell r="H448" t="str">
            <v/>
          </cell>
        </row>
        <row r="449">
          <cell r="H449" t="str">
            <v/>
          </cell>
        </row>
        <row r="450">
          <cell r="H450" t="str">
            <v/>
          </cell>
        </row>
        <row r="451">
          <cell r="H451" t="str">
            <v/>
          </cell>
        </row>
        <row r="452">
          <cell r="H452" t="str">
            <v/>
          </cell>
        </row>
        <row r="453">
          <cell r="H453" t="str">
            <v/>
          </cell>
        </row>
        <row r="454">
          <cell r="H454" t="str">
            <v/>
          </cell>
        </row>
        <row r="455">
          <cell r="H455" t="str">
            <v/>
          </cell>
        </row>
        <row r="456">
          <cell r="H456" t="str">
            <v/>
          </cell>
        </row>
        <row r="457">
          <cell r="H457" t="str">
            <v/>
          </cell>
        </row>
        <row r="458">
          <cell r="H458" t="str">
            <v/>
          </cell>
        </row>
        <row r="459">
          <cell r="H459" t="str">
            <v/>
          </cell>
        </row>
        <row r="460">
          <cell r="H460" t="str">
            <v/>
          </cell>
        </row>
        <row r="461">
          <cell r="H461" t="str">
            <v/>
          </cell>
        </row>
        <row r="462">
          <cell r="H462" t="str">
            <v/>
          </cell>
        </row>
        <row r="463">
          <cell r="H463" t="str">
            <v/>
          </cell>
        </row>
        <row r="464">
          <cell r="H464" t="str">
            <v/>
          </cell>
        </row>
        <row r="465">
          <cell r="H465" t="str">
            <v/>
          </cell>
        </row>
        <row r="466">
          <cell r="H466" t="str">
            <v/>
          </cell>
        </row>
        <row r="467">
          <cell r="H467" t="str">
            <v/>
          </cell>
        </row>
        <row r="468">
          <cell r="H468" t="str">
            <v/>
          </cell>
        </row>
        <row r="469">
          <cell r="H469" t="str">
            <v/>
          </cell>
        </row>
        <row r="470">
          <cell r="H470" t="str">
            <v/>
          </cell>
        </row>
        <row r="471">
          <cell r="H471" t="str">
            <v/>
          </cell>
        </row>
        <row r="472">
          <cell r="H472" t="str">
            <v/>
          </cell>
        </row>
        <row r="473">
          <cell r="H473" t="str">
            <v/>
          </cell>
        </row>
        <row r="474">
          <cell r="H474" t="str">
            <v/>
          </cell>
        </row>
        <row r="475">
          <cell r="H475" t="str">
            <v/>
          </cell>
        </row>
        <row r="476">
          <cell r="H476" t="str">
            <v/>
          </cell>
        </row>
        <row r="477">
          <cell r="H477" t="str">
            <v/>
          </cell>
        </row>
        <row r="478">
          <cell r="H478" t="str">
            <v/>
          </cell>
        </row>
        <row r="479">
          <cell r="H479" t="str">
            <v/>
          </cell>
        </row>
        <row r="480">
          <cell r="H480" t="str">
            <v/>
          </cell>
        </row>
        <row r="481">
          <cell r="H481" t="str">
            <v/>
          </cell>
        </row>
        <row r="482">
          <cell r="H482" t="str">
            <v/>
          </cell>
        </row>
        <row r="483">
          <cell r="H483" t="str">
            <v/>
          </cell>
        </row>
        <row r="484">
          <cell r="H484" t="str">
            <v/>
          </cell>
        </row>
        <row r="485">
          <cell r="H485" t="str">
            <v/>
          </cell>
        </row>
        <row r="486">
          <cell r="H486" t="str">
            <v/>
          </cell>
        </row>
        <row r="487">
          <cell r="H487" t="str">
            <v/>
          </cell>
        </row>
        <row r="488">
          <cell r="H488" t="str">
            <v/>
          </cell>
        </row>
        <row r="489">
          <cell r="H489" t="str">
            <v/>
          </cell>
        </row>
        <row r="490">
          <cell r="H490" t="str">
            <v/>
          </cell>
        </row>
        <row r="491">
          <cell r="H491" t="str">
            <v/>
          </cell>
        </row>
        <row r="492">
          <cell r="H492" t="str">
            <v/>
          </cell>
        </row>
        <row r="493">
          <cell r="H493" t="str">
            <v/>
          </cell>
        </row>
        <row r="494">
          <cell r="H494" t="str">
            <v/>
          </cell>
        </row>
        <row r="495">
          <cell r="H495" t="str">
            <v/>
          </cell>
        </row>
        <row r="496">
          <cell r="H496" t="str">
            <v/>
          </cell>
        </row>
        <row r="497">
          <cell r="H497" t="str">
            <v/>
          </cell>
        </row>
        <row r="498">
          <cell r="H498" t="str">
            <v/>
          </cell>
        </row>
        <row r="499">
          <cell r="H499" t="str">
            <v/>
          </cell>
        </row>
        <row r="500">
          <cell r="H500" t="str">
            <v/>
          </cell>
        </row>
        <row r="501">
          <cell r="H501" t="str">
            <v/>
          </cell>
        </row>
        <row r="502">
          <cell r="H502" t="str">
            <v/>
          </cell>
        </row>
        <row r="503">
          <cell r="H503" t="str">
            <v/>
          </cell>
        </row>
        <row r="504">
          <cell r="H504" t="str">
            <v/>
          </cell>
        </row>
        <row r="505">
          <cell r="H505" t="str">
            <v/>
          </cell>
        </row>
        <row r="506">
          <cell r="H506" t="str">
            <v/>
          </cell>
        </row>
        <row r="507">
          <cell r="H507" t="str">
            <v/>
          </cell>
        </row>
        <row r="508">
          <cell r="H508" t="str">
            <v/>
          </cell>
        </row>
        <row r="509">
          <cell r="H509" t="str">
            <v/>
          </cell>
        </row>
        <row r="510">
          <cell r="H510" t="str">
            <v/>
          </cell>
        </row>
        <row r="511">
          <cell r="H511" t="str">
            <v/>
          </cell>
        </row>
        <row r="512">
          <cell r="H512" t="str">
            <v/>
          </cell>
        </row>
        <row r="513">
          <cell r="H513" t="str">
            <v/>
          </cell>
        </row>
        <row r="514">
          <cell r="H514" t="str">
            <v/>
          </cell>
        </row>
        <row r="515">
          <cell r="H515" t="str">
            <v/>
          </cell>
        </row>
        <row r="516">
          <cell r="H516" t="str">
            <v/>
          </cell>
        </row>
        <row r="517">
          <cell r="H517" t="str">
            <v/>
          </cell>
        </row>
        <row r="518">
          <cell r="H518" t="str">
            <v/>
          </cell>
        </row>
        <row r="519">
          <cell r="H519" t="str">
            <v/>
          </cell>
        </row>
        <row r="520">
          <cell r="H520" t="str">
            <v/>
          </cell>
        </row>
        <row r="521">
          <cell r="H521" t="str">
            <v/>
          </cell>
        </row>
        <row r="522">
          <cell r="H522" t="str">
            <v/>
          </cell>
        </row>
        <row r="523">
          <cell r="H523" t="str">
            <v/>
          </cell>
        </row>
        <row r="524">
          <cell r="H524" t="str">
            <v/>
          </cell>
        </row>
        <row r="525">
          <cell r="H525" t="str">
            <v/>
          </cell>
        </row>
        <row r="526">
          <cell r="H526" t="str">
            <v/>
          </cell>
        </row>
        <row r="527">
          <cell r="H527" t="str">
            <v/>
          </cell>
        </row>
        <row r="528">
          <cell r="H528" t="str">
            <v/>
          </cell>
        </row>
        <row r="529">
          <cell r="H529" t="str">
            <v/>
          </cell>
        </row>
        <row r="530">
          <cell r="H530" t="str">
            <v/>
          </cell>
        </row>
        <row r="531">
          <cell r="H531" t="str">
            <v/>
          </cell>
        </row>
        <row r="532">
          <cell r="H532" t="str">
            <v/>
          </cell>
        </row>
        <row r="533">
          <cell r="H533" t="str">
            <v/>
          </cell>
        </row>
        <row r="534">
          <cell r="H534" t="str">
            <v/>
          </cell>
        </row>
        <row r="535">
          <cell r="H535" t="str">
            <v/>
          </cell>
        </row>
        <row r="536">
          <cell r="H536" t="str">
            <v/>
          </cell>
        </row>
        <row r="537">
          <cell r="H537" t="str">
            <v/>
          </cell>
        </row>
        <row r="538">
          <cell r="H538" t="str">
            <v/>
          </cell>
        </row>
        <row r="539">
          <cell r="H539" t="str">
            <v/>
          </cell>
        </row>
        <row r="540">
          <cell r="H540" t="str">
            <v/>
          </cell>
        </row>
        <row r="541">
          <cell r="H541" t="str">
            <v/>
          </cell>
        </row>
        <row r="542">
          <cell r="H542" t="str">
            <v/>
          </cell>
        </row>
        <row r="543">
          <cell r="H543" t="str">
            <v/>
          </cell>
        </row>
        <row r="544">
          <cell r="H544" t="str">
            <v/>
          </cell>
        </row>
        <row r="545">
          <cell r="H545" t="str">
            <v/>
          </cell>
        </row>
        <row r="546">
          <cell r="H546" t="str">
            <v/>
          </cell>
        </row>
        <row r="547">
          <cell r="H547" t="str">
            <v/>
          </cell>
        </row>
        <row r="548">
          <cell r="H548" t="str">
            <v/>
          </cell>
        </row>
        <row r="549">
          <cell r="H549" t="str">
            <v/>
          </cell>
        </row>
        <row r="550">
          <cell r="H550" t="str">
            <v/>
          </cell>
        </row>
        <row r="551">
          <cell r="H551" t="str">
            <v/>
          </cell>
        </row>
        <row r="552">
          <cell r="H552" t="str">
            <v/>
          </cell>
        </row>
        <row r="553">
          <cell r="H553" t="str">
            <v/>
          </cell>
        </row>
        <row r="554">
          <cell r="H554" t="str">
            <v/>
          </cell>
        </row>
        <row r="555">
          <cell r="H555" t="str">
            <v/>
          </cell>
        </row>
        <row r="556">
          <cell r="H556" t="str">
            <v/>
          </cell>
        </row>
        <row r="557">
          <cell r="H557" t="str">
            <v/>
          </cell>
        </row>
        <row r="558">
          <cell r="H558" t="str">
            <v/>
          </cell>
        </row>
        <row r="559">
          <cell r="H559" t="str">
            <v/>
          </cell>
        </row>
        <row r="560">
          <cell r="H560" t="str">
            <v/>
          </cell>
        </row>
        <row r="561">
          <cell r="H561" t="str">
            <v/>
          </cell>
        </row>
        <row r="562">
          <cell r="H562" t="str">
            <v/>
          </cell>
        </row>
        <row r="563">
          <cell r="H563" t="str">
            <v/>
          </cell>
        </row>
        <row r="564">
          <cell r="H564" t="str">
            <v/>
          </cell>
        </row>
        <row r="565">
          <cell r="H565" t="str">
            <v/>
          </cell>
        </row>
        <row r="566">
          <cell r="H566" t="str">
            <v/>
          </cell>
        </row>
        <row r="567">
          <cell r="H567" t="str">
            <v/>
          </cell>
        </row>
        <row r="568">
          <cell r="H568" t="str">
            <v/>
          </cell>
        </row>
        <row r="569">
          <cell r="H569" t="str">
            <v/>
          </cell>
        </row>
        <row r="570">
          <cell r="H570" t="str">
            <v/>
          </cell>
        </row>
        <row r="571">
          <cell r="H571" t="str">
            <v/>
          </cell>
        </row>
        <row r="572">
          <cell r="H572" t="str">
            <v/>
          </cell>
        </row>
        <row r="573">
          <cell r="H573" t="str">
            <v/>
          </cell>
        </row>
        <row r="574">
          <cell r="H574" t="str">
            <v/>
          </cell>
        </row>
        <row r="575">
          <cell r="H575" t="str">
            <v/>
          </cell>
        </row>
        <row r="576">
          <cell r="H576" t="str">
            <v/>
          </cell>
        </row>
        <row r="577">
          <cell r="H577" t="str">
            <v/>
          </cell>
        </row>
        <row r="578">
          <cell r="H578" t="str">
            <v/>
          </cell>
        </row>
        <row r="579">
          <cell r="H579" t="str">
            <v/>
          </cell>
        </row>
        <row r="580">
          <cell r="H580" t="str">
            <v/>
          </cell>
        </row>
        <row r="581">
          <cell r="H581" t="str">
            <v/>
          </cell>
        </row>
        <row r="582">
          <cell r="H582" t="str">
            <v/>
          </cell>
        </row>
        <row r="583">
          <cell r="H583" t="str">
            <v/>
          </cell>
        </row>
        <row r="584">
          <cell r="H584" t="str">
            <v/>
          </cell>
        </row>
        <row r="585">
          <cell r="H585" t="str">
            <v/>
          </cell>
        </row>
        <row r="586">
          <cell r="H586" t="str">
            <v/>
          </cell>
        </row>
        <row r="587">
          <cell r="H587" t="str">
            <v/>
          </cell>
        </row>
        <row r="588">
          <cell r="H588" t="str">
            <v/>
          </cell>
        </row>
        <row r="589">
          <cell r="H589" t="str">
            <v/>
          </cell>
        </row>
        <row r="590">
          <cell r="H590" t="str">
            <v/>
          </cell>
        </row>
        <row r="591">
          <cell r="H591" t="str">
            <v/>
          </cell>
        </row>
        <row r="592">
          <cell r="H592" t="str">
            <v/>
          </cell>
        </row>
        <row r="593">
          <cell r="H593" t="str">
            <v/>
          </cell>
        </row>
        <row r="594">
          <cell r="H594" t="str">
            <v/>
          </cell>
        </row>
        <row r="595">
          <cell r="H595" t="str">
            <v/>
          </cell>
        </row>
        <row r="596">
          <cell r="H596" t="str">
            <v/>
          </cell>
        </row>
        <row r="597">
          <cell r="H597" t="str">
            <v/>
          </cell>
        </row>
        <row r="598">
          <cell r="H598" t="str">
            <v/>
          </cell>
        </row>
        <row r="599">
          <cell r="H599" t="str">
            <v/>
          </cell>
        </row>
        <row r="600">
          <cell r="H600" t="str">
            <v/>
          </cell>
        </row>
        <row r="601">
          <cell r="H601" t="str">
            <v/>
          </cell>
        </row>
        <row r="602">
          <cell r="H602" t="str">
            <v/>
          </cell>
        </row>
        <row r="603">
          <cell r="H603" t="str">
            <v/>
          </cell>
        </row>
        <row r="604">
          <cell r="H604" t="str">
            <v/>
          </cell>
        </row>
        <row r="605">
          <cell r="H605" t="str">
            <v/>
          </cell>
        </row>
        <row r="606">
          <cell r="H606" t="str">
            <v/>
          </cell>
        </row>
        <row r="607">
          <cell r="H607" t="str">
            <v/>
          </cell>
        </row>
        <row r="608">
          <cell r="H608" t="str">
            <v/>
          </cell>
        </row>
        <row r="609">
          <cell r="H609" t="str">
            <v/>
          </cell>
        </row>
        <row r="610">
          <cell r="H610" t="str">
            <v/>
          </cell>
        </row>
        <row r="611">
          <cell r="H611" t="str">
            <v/>
          </cell>
        </row>
        <row r="612">
          <cell r="H612" t="str">
            <v/>
          </cell>
        </row>
        <row r="613">
          <cell r="H613" t="str">
            <v/>
          </cell>
        </row>
        <row r="614">
          <cell r="H614" t="str">
            <v/>
          </cell>
        </row>
        <row r="615">
          <cell r="H615" t="str">
            <v/>
          </cell>
        </row>
        <row r="616">
          <cell r="H616" t="str">
            <v/>
          </cell>
        </row>
        <row r="617">
          <cell r="H617" t="str">
            <v/>
          </cell>
        </row>
        <row r="618">
          <cell r="H618" t="str">
            <v/>
          </cell>
        </row>
        <row r="619">
          <cell r="H619" t="str">
            <v/>
          </cell>
        </row>
        <row r="620">
          <cell r="H620" t="str">
            <v/>
          </cell>
        </row>
        <row r="621">
          <cell r="H621" t="str">
            <v/>
          </cell>
        </row>
        <row r="622">
          <cell r="H622" t="str">
            <v/>
          </cell>
        </row>
        <row r="623">
          <cell r="H623" t="str">
            <v/>
          </cell>
        </row>
        <row r="624">
          <cell r="H624" t="str">
            <v/>
          </cell>
        </row>
        <row r="625">
          <cell r="H625" t="str">
            <v/>
          </cell>
        </row>
        <row r="626">
          <cell r="H626" t="str">
            <v/>
          </cell>
        </row>
        <row r="627">
          <cell r="H627" t="str">
            <v/>
          </cell>
        </row>
        <row r="628">
          <cell r="H628" t="str">
            <v/>
          </cell>
        </row>
        <row r="629">
          <cell r="H629" t="str">
            <v/>
          </cell>
        </row>
        <row r="630">
          <cell r="H630" t="str">
            <v/>
          </cell>
        </row>
        <row r="631">
          <cell r="H631" t="str">
            <v/>
          </cell>
        </row>
        <row r="632">
          <cell r="H632" t="str">
            <v/>
          </cell>
        </row>
        <row r="633">
          <cell r="H633" t="str">
            <v/>
          </cell>
        </row>
        <row r="634">
          <cell r="H634" t="str">
            <v/>
          </cell>
        </row>
        <row r="635">
          <cell r="H635" t="str">
            <v/>
          </cell>
        </row>
        <row r="636">
          <cell r="H636" t="str">
            <v/>
          </cell>
        </row>
        <row r="637">
          <cell r="H637" t="str">
            <v/>
          </cell>
        </row>
        <row r="638">
          <cell r="H638" t="str">
            <v/>
          </cell>
        </row>
        <row r="639">
          <cell r="H639" t="str">
            <v/>
          </cell>
        </row>
        <row r="640">
          <cell r="H640" t="str">
            <v/>
          </cell>
        </row>
        <row r="641">
          <cell r="H641" t="str">
            <v/>
          </cell>
        </row>
        <row r="642">
          <cell r="H642" t="str">
            <v/>
          </cell>
        </row>
        <row r="643">
          <cell r="H643" t="str">
            <v/>
          </cell>
        </row>
        <row r="644">
          <cell r="H644" t="str">
            <v/>
          </cell>
        </row>
        <row r="645">
          <cell r="H645" t="str">
            <v/>
          </cell>
        </row>
        <row r="646">
          <cell r="H646" t="str">
            <v/>
          </cell>
        </row>
        <row r="647">
          <cell r="H647" t="str">
            <v/>
          </cell>
        </row>
        <row r="648">
          <cell r="H648" t="str">
            <v/>
          </cell>
        </row>
        <row r="649">
          <cell r="H649" t="str">
            <v/>
          </cell>
        </row>
        <row r="650">
          <cell r="H650" t="str">
            <v/>
          </cell>
        </row>
        <row r="651">
          <cell r="H651" t="str">
            <v/>
          </cell>
        </row>
        <row r="652">
          <cell r="H652" t="str">
            <v/>
          </cell>
        </row>
        <row r="653">
          <cell r="H653" t="str">
            <v/>
          </cell>
        </row>
        <row r="654">
          <cell r="H654" t="str">
            <v/>
          </cell>
        </row>
        <row r="655">
          <cell r="H655" t="str">
            <v/>
          </cell>
        </row>
        <row r="656">
          <cell r="H656" t="str">
            <v/>
          </cell>
        </row>
        <row r="657">
          <cell r="H657" t="str">
            <v/>
          </cell>
        </row>
        <row r="658">
          <cell r="H658" t="str">
            <v/>
          </cell>
        </row>
        <row r="659">
          <cell r="H659" t="str">
            <v/>
          </cell>
        </row>
        <row r="660">
          <cell r="H660" t="str">
            <v/>
          </cell>
        </row>
        <row r="661">
          <cell r="H661" t="str">
            <v/>
          </cell>
        </row>
        <row r="662">
          <cell r="H662" t="str">
            <v/>
          </cell>
        </row>
        <row r="663">
          <cell r="H663" t="str">
            <v/>
          </cell>
        </row>
        <row r="664">
          <cell r="H664" t="str">
            <v/>
          </cell>
        </row>
        <row r="665">
          <cell r="H665" t="str">
            <v/>
          </cell>
        </row>
        <row r="666">
          <cell r="H666" t="str">
            <v/>
          </cell>
        </row>
        <row r="667">
          <cell r="H667" t="str">
            <v/>
          </cell>
        </row>
        <row r="668">
          <cell r="H668" t="str">
            <v/>
          </cell>
        </row>
        <row r="669">
          <cell r="H669" t="str">
            <v/>
          </cell>
        </row>
        <row r="670">
          <cell r="H670" t="str">
            <v/>
          </cell>
        </row>
        <row r="671">
          <cell r="H671" t="str">
            <v/>
          </cell>
        </row>
        <row r="672">
          <cell r="H672" t="str">
            <v/>
          </cell>
        </row>
        <row r="673">
          <cell r="H673" t="str">
            <v/>
          </cell>
        </row>
        <row r="674">
          <cell r="H674" t="str">
            <v/>
          </cell>
        </row>
        <row r="675">
          <cell r="H675" t="str">
            <v/>
          </cell>
        </row>
        <row r="676">
          <cell r="H676" t="str">
            <v/>
          </cell>
        </row>
        <row r="677">
          <cell r="H677" t="str">
            <v/>
          </cell>
        </row>
        <row r="678">
          <cell r="H678" t="str">
            <v/>
          </cell>
        </row>
        <row r="679">
          <cell r="H679" t="str">
            <v/>
          </cell>
        </row>
        <row r="680">
          <cell r="H680" t="str">
            <v/>
          </cell>
        </row>
        <row r="681">
          <cell r="H681" t="str">
            <v/>
          </cell>
        </row>
        <row r="682">
          <cell r="H682" t="str">
            <v/>
          </cell>
        </row>
        <row r="683">
          <cell r="H683" t="str">
            <v/>
          </cell>
        </row>
        <row r="684">
          <cell r="H684" t="str">
            <v/>
          </cell>
        </row>
        <row r="685">
          <cell r="H685" t="str">
            <v/>
          </cell>
        </row>
        <row r="686">
          <cell r="H686" t="str">
            <v/>
          </cell>
        </row>
        <row r="687">
          <cell r="H687" t="str">
            <v/>
          </cell>
        </row>
        <row r="688">
          <cell r="H688" t="str">
            <v/>
          </cell>
        </row>
        <row r="689">
          <cell r="H689" t="str">
            <v/>
          </cell>
        </row>
        <row r="690">
          <cell r="H690" t="str">
            <v/>
          </cell>
        </row>
        <row r="691">
          <cell r="H691" t="str">
            <v/>
          </cell>
        </row>
        <row r="692">
          <cell r="H692" t="str">
            <v/>
          </cell>
        </row>
        <row r="693">
          <cell r="H693" t="str">
            <v/>
          </cell>
        </row>
        <row r="694">
          <cell r="H694" t="str">
            <v/>
          </cell>
        </row>
        <row r="695">
          <cell r="H695" t="str">
            <v/>
          </cell>
        </row>
        <row r="696">
          <cell r="H696" t="str">
            <v/>
          </cell>
        </row>
        <row r="697">
          <cell r="H697" t="str">
            <v/>
          </cell>
        </row>
        <row r="698">
          <cell r="H698" t="str">
            <v/>
          </cell>
        </row>
        <row r="699">
          <cell r="H699" t="str">
            <v/>
          </cell>
        </row>
        <row r="700">
          <cell r="H700" t="str">
            <v/>
          </cell>
        </row>
        <row r="701">
          <cell r="H701" t="str">
            <v/>
          </cell>
        </row>
        <row r="702">
          <cell r="H702" t="str">
            <v/>
          </cell>
        </row>
        <row r="703">
          <cell r="H703" t="str">
            <v/>
          </cell>
        </row>
        <row r="704">
          <cell r="H704" t="str">
            <v/>
          </cell>
        </row>
        <row r="705">
          <cell r="H705" t="str">
            <v/>
          </cell>
        </row>
        <row r="706">
          <cell r="H706" t="str">
            <v/>
          </cell>
        </row>
        <row r="707">
          <cell r="H707" t="str">
            <v/>
          </cell>
        </row>
        <row r="708">
          <cell r="H708" t="str">
            <v/>
          </cell>
        </row>
        <row r="709">
          <cell r="H709" t="str">
            <v/>
          </cell>
        </row>
        <row r="710">
          <cell r="H710" t="str">
            <v/>
          </cell>
        </row>
        <row r="711">
          <cell r="H711" t="str">
            <v/>
          </cell>
        </row>
        <row r="712">
          <cell r="H712" t="str">
            <v/>
          </cell>
        </row>
        <row r="713">
          <cell r="H713" t="str">
            <v/>
          </cell>
        </row>
        <row r="714">
          <cell r="H714" t="str">
            <v/>
          </cell>
        </row>
        <row r="715">
          <cell r="H715" t="str">
            <v/>
          </cell>
        </row>
        <row r="716">
          <cell r="H716" t="str">
            <v/>
          </cell>
        </row>
        <row r="717">
          <cell r="H717" t="str">
            <v/>
          </cell>
        </row>
        <row r="718">
          <cell r="H718" t="str">
            <v/>
          </cell>
        </row>
        <row r="719">
          <cell r="H719" t="str">
            <v/>
          </cell>
        </row>
        <row r="720">
          <cell r="H720" t="str">
            <v/>
          </cell>
        </row>
        <row r="721">
          <cell r="H721" t="str">
            <v/>
          </cell>
        </row>
        <row r="722">
          <cell r="H722" t="str">
            <v/>
          </cell>
        </row>
        <row r="723">
          <cell r="H723" t="str">
            <v/>
          </cell>
        </row>
        <row r="724">
          <cell r="H724" t="str">
            <v/>
          </cell>
        </row>
        <row r="725">
          <cell r="H725" t="str">
            <v/>
          </cell>
        </row>
        <row r="726">
          <cell r="H726" t="str">
            <v/>
          </cell>
        </row>
        <row r="727">
          <cell r="H727" t="str">
            <v/>
          </cell>
        </row>
        <row r="728">
          <cell r="H728" t="str">
            <v/>
          </cell>
        </row>
        <row r="729">
          <cell r="H729" t="str">
            <v/>
          </cell>
        </row>
        <row r="730">
          <cell r="H730" t="str">
            <v/>
          </cell>
        </row>
        <row r="731">
          <cell r="H731" t="str">
            <v/>
          </cell>
        </row>
        <row r="732">
          <cell r="H732" t="str">
            <v/>
          </cell>
        </row>
        <row r="733">
          <cell r="H733" t="str">
            <v/>
          </cell>
        </row>
        <row r="734">
          <cell r="H734" t="str">
            <v/>
          </cell>
        </row>
        <row r="735">
          <cell r="H735" t="str">
            <v/>
          </cell>
        </row>
        <row r="736">
          <cell r="H736" t="str">
            <v/>
          </cell>
        </row>
        <row r="737">
          <cell r="H737" t="str">
            <v/>
          </cell>
        </row>
        <row r="738">
          <cell r="H738" t="str">
            <v/>
          </cell>
        </row>
        <row r="739">
          <cell r="H739" t="str">
            <v/>
          </cell>
        </row>
        <row r="740">
          <cell r="H740" t="str">
            <v/>
          </cell>
        </row>
        <row r="741">
          <cell r="H741" t="str">
            <v/>
          </cell>
        </row>
        <row r="742">
          <cell r="H742" t="str">
            <v/>
          </cell>
        </row>
        <row r="743">
          <cell r="H743" t="str">
            <v/>
          </cell>
        </row>
        <row r="744">
          <cell r="H744" t="str">
            <v/>
          </cell>
        </row>
        <row r="745">
          <cell r="H745" t="str">
            <v/>
          </cell>
        </row>
        <row r="746">
          <cell r="H746" t="str">
            <v/>
          </cell>
        </row>
        <row r="747">
          <cell r="H747" t="str">
            <v/>
          </cell>
        </row>
        <row r="748">
          <cell r="H748" t="str">
            <v/>
          </cell>
        </row>
        <row r="749">
          <cell r="H749" t="str">
            <v/>
          </cell>
        </row>
        <row r="750">
          <cell r="H750" t="str">
            <v/>
          </cell>
        </row>
        <row r="751">
          <cell r="H751" t="str">
            <v/>
          </cell>
        </row>
        <row r="752">
          <cell r="H752" t="str">
            <v/>
          </cell>
        </row>
        <row r="753">
          <cell r="H753" t="str">
            <v/>
          </cell>
        </row>
        <row r="754">
          <cell r="H754" t="str">
            <v/>
          </cell>
        </row>
        <row r="755">
          <cell r="H755" t="str">
            <v/>
          </cell>
        </row>
        <row r="756">
          <cell r="H756" t="str">
            <v/>
          </cell>
        </row>
        <row r="757">
          <cell r="H757" t="str">
            <v/>
          </cell>
        </row>
        <row r="758">
          <cell r="H758" t="str">
            <v/>
          </cell>
        </row>
        <row r="759">
          <cell r="H759" t="str">
            <v/>
          </cell>
        </row>
        <row r="760">
          <cell r="H760" t="str">
            <v/>
          </cell>
        </row>
        <row r="761">
          <cell r="H761" t="str">
            <v/>
          </cell>
        </row>
        <row r="762">
          <cell r="H762" t="str">
            <v/>
          </cell>
        </row>
        <row r="763">
          <cell r="H763" t="str">
            <v/>
          </cell>
        </row>
        <row r="764">
          <cell r="H764" t="str">
            <v/>
          </cell>
        </row>
        <row r="765">
          <cell r="H765" t="str">
            <v/>
          </cell>
        </row>
        <row r="766">
          <cell r="H766" t="str">
            <v/>
          </cell>
        </row>
        <row r="767">
          <cell r="H767" t="str">
            <v/>
          </cell>
        </row>
        <row r="768">
          <cell r="H768" t="str">
            <v/>
          </cell>
        </row>
        <row r="769">
          <cell r="H769" t="str">
            <v/>
          </cell>
        </row>
        <row r="770">
          <cell r="H770" t="str">
            <v/>
          </cell>
        </row>
        <row r="771">
          <cell r="H771" t="str">
            <v/>
          </cell>
        </row>
        <row r="772">
          <cell r="H772" t="str">
            <v/>
          </cell>
        </row>
        <row r="773">
          <cell r="H773" t="str">
            <v/>
          </cell>
        </row>
        <row r="774">
          <cell r="H774" t="str">
            <v/>
          </cell>
        </row>
        <row r="775">
          <cell r="H775" t="str">
            <v/>
          </cell>
        </row>
        <row r="776">
          <cell r="H776" t="str">
            <v/>
          </cell>
        </row>
        <row r="777">
          <cell r="H777" t="str">
            <v/>
          </cell>
        </row>
        <row r="778">
          <cell r="H778" t="str">
            <v/>
          </cell>
        </row>
        <row r="779">
          <cell r="H779" t="str">
            <v/>
          </cell>
        </row>
        <row r="780">
          <cell r="H780" t="str">
            <v/>
          </cell>
        </row>
        <row r="781">
          <cell r="H781" t="str">
            <v/>
          </cell>
        </row>
        <row r="782">
          <cell r="H782" t="str">
            <v/>
          </cell>
        </row>
        <row r="783">
          <cell r="H783" t="str">
            <v/>
          </cell>
        </row>
        <row r="784">
          <cell r="H784" t="str">
            <v/>
          </cell>
        </row>
        <row r="785">
          <cell r="H785" t="str">
            <v/>
          </cell>
        </row>
        <row r="786">
          <cell r="H786" t="str">
            <v/>
          </cell>
        </row>
        <row r="787">
          <cell r="H787" t="str">
            <v/>
          </cell>
        </row>
        <row r="788">
          <cell r="H788" t="str">
            <v/>
          </cell>
        </row>
        <row r="789">
          <cell r="H789" t="str">
            <v/>
          </cell>
        </row>
        <row r="790">
          <cell r="H790" t="str">
            <v/>
          </cell>
        </row>
        <row r="791">
          <cell r="H791" t="str">
            <v/>
          </cell>
        </row>
        <row r="792">
          <cell r="H792" t="str">
            <v/>
          </cell>
        </row>
        <row r="793">
          <cell r="H793" t="str">
            <v/>
          </cell>
        </row>
        <row r="794">
          <cell r="H794" t="str">
            <v/>
          </cell>
        </row>
        <row r="795">
          <cell r="H795" t="str">
            <v/>
          </cell>
        </row>
        <row r="796">
          <cell r="H796" t="str">
            <v/>
          </cell>
        </row>
        <row r="797">
          <cell r="H797" t="str">
            <v/>
          </cell>
        </row>
        <row r="798">
          <cell r="H798" t="str">
            <v/>
          </cell>
        </row>
        <row r="799">
          <cell r="H799" t="str">
            <v/>
          </cell>
        </row>
        <row r="800">
          <cell r="H800" t="str">
            <v/>
          </cell>
        </row>
        <row r="801">
          <cell r="H801" t="str">
            <v/>
          </cell>
        </row>
        <row r="802">
          <cell r="H802" t="str">
            <v/>
          </cell>
        </row>
        <row r="803">
          <cell r="H803" t="str">
            <v/>
          </cell>
        </row>
        <row r="804">
          <cell r="H804" t="str">
            <v/>
          </cell>
        </row>
        <row r="805">
          <cell r="H805" t="str">
            <v/>
          </cell>
        </row>
        <row r="806">
          <cell r="H806" t="str">
            <v/>
          </cell>
        </row>
        <row r="807">
          <cell r="H807" t="str">
            <v/>
          </cell>
        </row>
        <row r="808">
          <cell r="H808" t="str">
            <v/>
          </cell>
        </row>
        <row r="809">
          <cell r="H809" t="str">
            <v/>
          </cell>
        </row>
        <row r="810">
          <cell r="H810" t="str">
            <v/>
          </cell>
        </row>
        <row r="811">
          <cell r="H811" t="str">
            <v/>
          </cell>
        </row>
        <row r="812">
          <cell r="H812" t="str">
            <v/>
          </cell>
        </row>
        <row r="813">
          <cell r="H813" t="str">
            <v/>
          </cell>
        </row>
        <row r="814">
          <cell r="H814" t="str">
            <v/>
          </cell>
        </row>
        <row r="815">
          <cell r="H815" t="str">
            <v/>
          </cell>
        </row>
        <row r="816">
          <cell r="H816" t="str">
            <v/>
          </cell>
        </row>
        <row r="817">
          <cell r="H817" t="str">
            <v/>
          </cell>
        </row>
        <row r="818">
          <cell r="H818" t="str">
            <v/>
          </cell>
        </row>
        <row r="819">
          <cell r="H819" t="str">
            <v/>
          </cell>
        </row>
        <row r="820">
          <cell r="H820" t="str">
            <v/>
          </cell>
        </row>
        <row r="821">
          <cell r="H821" t="str">
            <v/>
          </cell>
        </row>
        <row r="822">
          <cell r="H822" t="str">
            <v/>
          </cell>
        </row>
        <row r="823">
          <cell r="H823" t="str">
            <v/>
          </cell>
        </row>
        <row r="824">
          <cell r="H824" t="str">
            <v/>
          </cell>
        </row>
        <row r="825">
          <cell r="H825" t="str">
            <v/>
          </cell>
        </row>
        <row r="826">
          <cell r="H826" t="str">
            <v/>
          </cell>
        </row>
        <row r="827">
          <cell r="H827" t="str">
            <v/>
          </cell>
        </row>
        <row r="828">
          <cell r="H828" t="str">
            <v/>
          </cell>
        </row>
        <row r="829">
          <cell r="H829" t="str">
            <v/>
          </cell>
        </row>
        <row r="830">
          <cell r="H830" t="str">
            <v/>
          </cell>
        </row>
        <row r="831">
          <cell r="H831" t="str">
            <v/>
          </cell>
        </row>
        <row r="832">
          <cell r="H832" t="str">
            <v/>
          </cell>
        </row>
        <row r="833">
          <cell r="H833" t="str">
            <v/>
          </cell>
        </row>
        <row r="834">
          <cell r="H834" t="str">
            <v/>
          </cell>
        </row>
        <row r="835">
          <cell r="H835" t="str">
            <v/>
          </cell>
        </row>
        <row r="836">
          <cell r="H836" t="str">
            <v/>
          </cell>
        </row>
        <row r="837">
          <cell r="H837" t="str">
            <v/>
          </cell>
        </row>
        <row r="838">
          <cell r="H838" t="str">
            <v/>
          </cell>
        </row>
        <row r="839">
          <cell r="H839" t="str">
            <v/>
          </cell>
        </row>
        <row r="840">
          <cell r="H840" t="str">
            <v/>
          </cell>
        </row>
        <row r="841">
          <cell r="H841" t="str">
            <v/>
          </cell>
        </row>
        <row r="842">
          <cell r="H842" t="str">
            <v/>
          </cell>
        </row>
        <row r="843">
          <cell r="H843" t="str">
            <v/>
          </cell>
        </row>
        <row r="844">
          <cell r="H844" t="str">
            <v/>
          </cell>
        </row>
        <row r="845">
          <cell r="H845" t="str">
            <v/>
          </cell>
        </row>
        <row r="846">
          <cell r="H846" t="str">
            <v/>
          </cell>
        </row>
        <row r="847">
          <cell r="H847" t="str">
            <v/>
          </cell>
        </row>
        <row r="848">
          <cell r="H848" t="str">
            <v/>
          </cell>
        </row>
        <row r="849">
          <cell r="H849" t="str">
            <v/>
          </cell>
        </row>
        <row r="850">
          <cell r="H850" t="str">
            <v/>
          </cell>
        </row>
        <row r="851">
          <cell r="H851" t="str">
            <v/>
          </cell>
        </row>
        <row r="852">
          <cell r="H852" t="str">
            <v/>
          </cell>
        </row>
        <row r="853">
          <cell r="H853" t="str">
            <v/>
          </cell>
        </row>
        <row r="854">
          <cell r="H854" t="str">
            <v/>
          </cell>
        </row>
        <row r="855">
          <cell r="H855" t="str">
            <v/>
          </cell>
        </row>
        <row r="856">
          <cell r="H856" t="str">
            <v/>
          </cell>
        </row>
        <row r="857">
          <cell r="H857" t="str">
            <v/>
          </cell>
        </row>
        <row r="858">
          <cell r="H858" t="str">
            <v/>
          </cell>
        </row>
        <row r="859">
          <cell r="H859" t="str">
            <v/>
          </cell>
        </row>
        <row r="860">
          <cell r="H860" t="str">
            <v/>
          </cell>
        </row>
        <row r="861">
          <cell r="H861" t="str">
            <v/>
          </cell>
        </row>
        <row r="862">
          <cell r="H862" t="str">
            <v/>
          </cell>
        </row>
        <row r="863">
          <cell r="H863" t="str">
            <v/>
          </cell>
        </row>
        <row r="864">
          <cell r="H864" t="str">
            <v/>
          </cell>
        </row>
        <row r="865">
          <cell r="H865" t="str">
            <v/>
          </cell>
        </row>
        <row r="866">
          <cell r="H866" t="str">
            <v/>
          </cell>
        </row>
        <row r="867">
          <cell r="H867" t="str">
            <v/>
          </cell>
        </row>
        <row r="868">
          <cell r="H868" t="str">
            <v/>
          </cell>
        </row>
        <row r="869">
          <cell r="H869" t="str">
            <v/>
          </cell>
        </row>
        <row r="870">
          <cell r="H870" t="str">
            <v/>
          </cell>
        </row>
        <row r="871">
          <cell r="H871" t="str">
            <v/>
          </cell>
        </row>
        <row r="872">
          <cell r="H872" t="str">
            <v/>
          </cell>
        </row>
        <row r="873">
          <cell r="H873" t="str">
            <v/>
          </cell>
        </row>
        <row r="874">
          <cell r="H874" t="str">
            <v/>
          </cell>
        </row>
        <row r="875">
          <cell r="H875" t="str">
            <v/>
          </cell>
        </row>
        <row r="876">
          <cell r="H876" t="str">
            <v/>
          </cell>
        </row>
        <row r="877">
          <cell r="H877" t="str">
            <v/>
          </cell>
        </row>
        <row r="878">
          <cell r="H878" t="str">
            <v/>
          </cell>
        </row>
        <row r="879">
          <cell r="H879" t="str">
            <v/>
          </cell>
        </row>
        <row r="880">
          <cell r="H880" t="str">
            <v/>
          </cell>
        </row>
        <row r="881">
          <cell r="H881" t="str">
            <v/>
          </cell>
        </row>
        <row r="882">
          <cell r="H882" t="str">
            <v/>
          </cell>
        </row>
        <row r="883">
          <cell r="H883" t="str">
            <v/>
          </cell>
        </row>
        <row r="884">
          <cell r="H884" t="str">
            <v/>
          </cell>
        </row>
        <row r="885">
          <cell r="H885" t="str">
            <v/>
          </cell>
        </row>
        <row r="886">
          <cell r="H886" t="str">
            <v/>
          </cell>
        </row>
        <row r="887">
          <cell r="H887" t="str">
            <v/>
          </cell>
        </row>
        <row r="888">
          <cell r="H888" t="str">
            <v/>
          </cell>
        </row>
        <row r="889">
          <cell r="H889" t="str">
            <v/>
          </cell>
        </row>
        <row r="890">
          <cell r="H890" t="str">
            <v/>
          </cell>
        </row>
        <row r="891">
          <cell r="H891" t="str">
            <v/>
          </cell>
        </row>
        <row r="892">
          <cell r="H892" t="str">
            <v/>
          </cell>
        </row>
        <row r="893">
          <cell r="H893" t="str">
            <v/>
          </cell>
        </row>
        <row r="894">
          <cell r="H894" t="str">
            <v/>
          </cell>
        </row>
        <row r="895">
          <cell r="H895" t="str">
            <v/>
          </cell>
        </row>
        <row r="896">
          <cell r="H896" t="str">
            <v/>
          </cell>
        </row>
        <row r="897">
          <cell r="H897" t="str">
            <v/>
          </cell>
        </row>
        <row r="898">
          <cell r="H898" t="str">
            <v/>
          </cell>
        </row>
        <row r="899">
          <cell r="H899" t="str">
            <v/>
          </cell>
        </row>
        <row r="900">
          <cell r="H900" t="str">
            <v/>
          </cell>
        </row>
        <row r="901">
          <cell r="H901" t="str">
            <v/>
          </cell>
        </row>
        <row r="902">
          <cell r="H902" t="str">
            <v/>
          </cell>
        </row>
        <row r="903">
          <cell r="H903" t="str">
            <v/>
          </cell>
        </row>
        <row r="904">
          <cell r="H904" t="str">
            <v/>
          </cell>
        </row>
        <row r="905">
          <cell r="H905" t="str">
            <v/>
          </cell>
        </row>
        <row r="906">
          <cell r="H906" t="str">
            <v/>
          </cell>
        </row>
        <row r="907">
          <cell r="H907" t="str">
            <v/>
          </cell>
        </row>
        <row r="908">
          <cell r="H908" t="str">
            <v/>
          </cell>
        </row>
        <row r="909">
          <cell r="H909" t="str">
            <v/>
          </cell>
        </row>
        <row r="910">
          <cell r="H910" t="str">
            <v/>
          </cell>
        </row>
        <row r="911">
          <cell r="H911" t="str">
            <v/>
          </cell>
        </row>
        <row r="912">
          <cell r="H912" t="str">
            <v/>
          </cell>
        </row>
        <row r="913">
          <cell r="H913" t="str">
            <v/>
          </cell>
        </row>
        <row r="914">
          <cell r="H914" t="str">
            <v/>
          </cell>
        </row>
        <row r="915">
          <cell r="H915" t="str">
            <v/>
          </cell>
        </row>
        <row r="916">
          <cell r="H916" t="str">
            <v/>
          </cell>
        </row>
        <row r="917">
          <cell r="H917" t="str">
            <v/>
          </cell>
        </row>
        <row r="918">
          <cell r="H918" t="str">
            <v/>
          </cell>
        </row>
        <row r="919">
          <cell r="H919" t="str">
            <v/>
          </cell>
        </row>
        <row r="920">
          <cell r="H920" t="str">
            <v/>
          </cell>
        </row>
        <row r="921">
          <cell r="H921" t="str">
            <v/>
          </cell>
        </row>
        <row r="922">
          <cell r="H922" t="str">
            <v/>
          </cell>
        </row>
        <row r="923">
          <cell r="H923" t="str">
            <v/>
          </cell>
        </row>
        <row r="924">
          <cell r="H924" t="str">
            <v/>
          </cell>
        </row>
        <row r="925">
          <cell r="H925" t="str">
            <v/>
          </cell>
        </row>
        <row r="926">
          <cell r="H926" t="str">
            <v/>
          </cell>
        </row>
        <row r="927">
          <cell r="H927" t="str">
            <v/>
          </cell>
        </row>
        <row r="928">
          <cell r="H928" t="str">
            <v/>
          </cell>
        </row>
        <row r="929">
          <cell r="H929" t="str">
            <v/>
          </cell>
        </row>
        <row r="930">
          <cell r="H930" t="str">
            <v/>
          </cell>
        </row>
        <row r="931">
          <cell r="H931" t="str">
            <v/>
          </cell>
        </row>
        <row r="932">
          <cell r="H932" t="str">
            <v/>
          </cell>
        </row>
        <row r="933">
          <cell r="H933" t="str">
            <v/>
          </cell>
        </row>
        <row r="934">
          <cell r="H934" t="str">
            <v/>
          </cell>
        </row>
        <row r="935">
          <cell r="H935" t="str">
            <v/>
          </cell>
        </row>
        <row r="936">
          <cell r="H936" t="str">
            <v/>
          </cell>
        </row>
        <row r="937">
          <cell r="H937" t="str">
            <v/>
          </cell>
        </row>
        <row r="938">
          <cell r="H938" t="str">
            <v/>
          </cell>
        </row>
        <row r="939">
          <cell r="H939" t="str">
            <v/>
          </cell>
        </row>
        <row r="940">
          <cell r="H940" t="str">
            <v/>
          </cell>
        </row>
        <row r="941">
          <cell r="H941" t="str">
            <v/>
          </cell>
        </row>
        <row r="942">
          <cell r="H942" t="str">
            <v/>
          </cell>
        </row>
        <row r="943">
          <cell r="H943" t="str">
            <v/>
          </cell>
        </row>
        <row r="944">
          <cell r="H944" t="str">
            <v/>
          </cell>
        </row>
        <row r="945">
          <cell r="H945" t="str">
            <v/>
          </cell>
        </row>
        <row r="946">
          <cell r="H946" t="str">
            <v/>
          </cell>
        </row>
        <row r="947">
          <cell r="H947" t="str">
            <v/>
          </cell>
        </row>
        <row r="948">
          <cell r="H948" t="str">
            <v/>
          </cell>
        </row>
        <row r="949">
          <cell r="H949" t="str">
            <v/>
          </cell>
        </row>
        <row r="950">
          <cell r="H950" t="str">
            <v/>
          </cell>
        </row>
        <row r="951">
          <cell r="H951" t="str">
            <v/>
          </cell>
        </row>
        <row r="952">
          <cell r="H952" t="str">
            <v/>
          </cell>
        </row>
        <row r="953">
          <cell r="H953" t="str">
            <v/>
          </cell>
        </row>
        <row r="954">
          <cell r="H954" t="str">
            <v/>
          </cell>
        </row>
        <row r="955">
          <cell r="H955" t="str">
            <v/>
          </cell>
        </row>
        <row r="956">
          <cell r="H956" t="str">
            <v/>
          </cell>
        </row>
        <row r="957">
          <cell r="H957" t="str">
            <v/>
          </cell>
        </row>
        <row r="958">
          <cell r="H958" t="str">
            <v/>
          </cell>
        </row>
        <row r="959">
          <cell r="H959" t="str">
            <v/>
          </cell>
        </row>
        <row r="960">
          <cell r="H960" t="str">
            <v/>
          </cell>
        </row>
        <row r="961">
          <cell r="H961" t="str">
            <v/>
          </cell>
        </row>
        <row r="962">
          <cell r="H962" t="str">
            <v/>
          </cell>
        </row>
        <row r="963">
          <cell r="H963" t="str">
            <v/>
          </cell>
        </row>
        <row r="964">
          <cell r="H964" t="str">
            <v/>
          </cell>
        </row>
        <row r="965">
          <cell r="H965" t="str">
            <v/>
          </cell>
        </row>
        <row r="966">
          <cell r="H966" t="str">
            <v/>
          </cell>
        </row>
        <row r="967">
          <cell r="H967" t="str">
            <v/>
          </cell>
        </row>
        <row r="968">
          <cell r="H968" t="str">
            <v/>
          </cell>
        </row>
        <row r="969">
          <cell r="H969" t="str">
            <v/>
          </cell>
        </row>
        <row r="970">
          <cell r="H970" t="str">
            <v/>
          </cell>
        </row>
        <row r="971">
          <cell r="H971" t="str">
            <v/>
          </cell>
        </row>
        <row r="972">
          <cell r="H972" t="str">
            <v/>
          </cell>
        </row>
        <row r="973">
          <cell r="H973" t="str">
            <v/>
          </cell>
        </row>
        <row r="974">
          <cell r="H974" t="str">
            <v/>
          </cell>
        </row>
        <row r="975">
          <cell r="H975" t="str">
            <v/>
          </cell>
        </row>
        <row r="976">
          <cell r="H976" t="str">
            <v/>
          </cell>
        </row>
        <row r="977">
          <cell r="H977" t="str">
            <v/>
          </cell>
        </row>
        <row r="978">
          <cell r="H978" t="str">
            <v/>
          </cell>
        </row>
        <row r="979">
          <cell r="H979" t="str">
            <v/>
          </cell>
        </row>
        <row r="980">
          <cell r="H980" t="str">
            <v/>
          </cell>
        </row>
        <row r="981">
          <cell r="H981" t="str">
            <v/>
          </cell>
        </row>
        <row r="982">
          <cell r="H982" t="str">
            <v/>
          </cell>
        </row>
        <row r="983">
          <cell r="H983" t="str">
            <v/>
          </cell>
        </row>
        <row r="984">
          <cell r="H984" t="str">
            <v/>
          </cell>
        </row>
        <row r="985">
          <cell r="H985" t="str">
            <v/>
          </cell>
        </row>
        <row r="986">
          <cell r="H986" t="str">
            <v/>
          </cell>
        </row>
        <row r="987">
          <cell r="H987" t="str">
            <v/>
          </cell>
        </row>
        <row r="988">
          <cell r="H988" t="str">
            <v/>
          </cell>
        </row>
        <row r="989">
          <cell r="H989" t="str">
            <v/>
          </cell>
        </row>
        <row r="990">
          <cell r="H990" t="str">
            <v/>
          </cell>
        </row>
        <row r="991">
          <cell r="H991" t="str">
            <v/>
          </cell>
        </row>
        <row r="992">
          <cell r="H992" t="str">
            <v/>
          </cell>
        </row>
        <row r="993">
          <cell r="H993" t="str">
            <v/>
          </cell>
        </row>
        <row r="994">
          <cell r="H994" t="str">
            <v/>
          </cell>
        </row>
        <row r="995">
          <cell r="H995" t="str">
            <v/>
          </cell>
        </row>
        <row r="996">
          <cell r="H996" t="str">
            <v/>
          </cell>
        </row>
        <row r="997">
          <cell r="H997" t="str">
            <v/>
          </cell>
        </row>
        <row r="998">
          <cell r="H998" t="str">
            <v/>
          </cell>
        </row>
        <row r="999">
          <cell r="H999" t="str">
            <v/>
          </cell>
        </row>
        <row r="1000">
          <cell r="H1000" t="str">
            <v/>
          </cell>
        </row>
        <row r="1001">
          <cell r="H1001" t="str">
            <v/>
          </cell>
        </row>
        <row r="1002">
          <cell r="H1002" t="str">
            <v/>
          </cell>
        </row>
        <row r="1003">
          <cell r="H1003" t="str">
            <v/>
          </cell>
        </row>
        <row r="1004">
          <cell r="H1004" t="str">
            <v/>
          </cell>
        </row>
        <row r="1005">
          <cell r="H1005" t="str">
            <v/>
          </cell>
        </row>
        <row r="1006">
          <cell r="H1006" t="str">
            <v/>
          </cell>
        </row>
        <row r="1007">
          <cell r="H1007" t="str">
            <v/>
          </cell>
        </row>
        <row r="1008">
          <cell r="H1008" t="str">
            <v/>
          </cell>
        </row>
        <row r="1009">
          <cell r="H1009" t="str">
            <v/>
          </cell>
        </row>
        <row r="1010">
          <cell r="H1010" t="str">
            <v/>
          </cell>
        </row>
        <row r="1011">
          <cell r="H1011" t="str">
            <v/>
          </cell>
        </row>
        <row r="1012">
          <cell r="H1012" t="str">
            <v/>
          </cell>
        </row>
        <row r="1013">
          <cell r="H1013" t="str">
            <v/>
          </cell>
        </row>
        <row r="1014">
          <cell r="H1014" t="str">
            <v/>
          </cell>
        </row>
        <row r="1015">
          <cell r="H1015" t="str">
            <v/>
          </cell>
        </row>
        <row r="1016">
          <cell r="H1016" t="str">
            <v/>
          </cell>
        </row>
        <row r="1017">
          <cell r="H1017" t="str">
            <v/>
          </cell>
        </row>
        <row r="1018">
          <cell r="H1018" t="str">
            <v/>
          </cell>
        </row>
        <row r="1019">
          <cell r="H1019" t="str">
            <v/>
          </cell>
        </row>
        <row r="1020">
          <cell r="H1020" t="str">
            <v/>
          </cell>
        </row>
        <row r="1021">
          <cell r="H1021" t="str">
            <v/>
          </cell>
        </row>
        <row r="1022">
          <cell r="H1022" t="str">
            <v/>
          </cell>
        </row>
        <row r="1023">
          <cell r="H1023" t="str">
            <v/>
          </cell>
        </row>
        <row r="1024">
          <cell r="H1024" t="str">
            <v/>
          </cell>
        </row>
        <row r="1025">
          <cell r="H1025" t="str">
            <v/>
          </cell>
        </row>
        <row r="1026">
          <cell r="H1026" t="str">
            <v/>
          </cell>
        </row>
        <row r="1027">
          <cell r="H1027" t="str">
            <v/>
          </cell>
        </row>
        <row r="1028">
          <cell r="H1028" t="str">
            <v/>
          </cell>
        </row>
        <row r="1029">
          <cell r="H1029" t="str">
            <v/>
          </cell>
        </row>
        <row r="1030">
          <cell r="H1030" t="str">
            <v/>
          </cell>
        </row>
        <row r="1031">
          <cell r="H1031" t="str">
            <v/>
          </cell>
        </row>
        <row r="1032">
          <cell r="H1032" t="str">
            <v/>
          </cell>
        </row>
        <row r="1033">
          <cell r="H1033" t="str">
            <v/>
          </cell>
        </row>
        <row r="1034">
          <cell r="H1034" t="str">
            <v/>
          </cell>
        </row>
        <row r="1035">
          <cell r="H1035" t="str">
            <v/>
          </cell>
        </row>
        <row r="1036">
          <cell r="H1036" t="str">
            <v/>
          </cell>
        </row>
        <row r="1037">
          <cell r="H1037" t="str">
            <v/>
          </cell>
        </row>
        <row r="1038">
          <cell r="H1038" t="str">
            <v/>
          </cell>
        </row>
        <row r="1039">
          <cell r="H1039" t="str">
            <v/>
          </cell>
        </row>
        <row r="1040">
          <cell r="H1040" t="str">
            <v/>
          </cell>
        </row>
        <row r="1041">
          <cell r="H1041" t="str">
            <v/>
          </cell>
        </row>
        <row r="1042">
          <cell r="H1042" t="str">
            <v/>
          </cell>
        </row>
        <row r="1043">
          <cell r="H1043" t="str">
            <v/>
          </cell>
        </row>
        <row r="1044">
          <cell r="H1044" t="str">
            <v/>
          </cell>
        </row>
        <row r="1045">
          <cell r="H1045" t="str">
            <v/>
          </cell>
        </row>
        <row r="1046">
          <cell r="H1046" t="str">
            <v/>
          </cell>
        </row>
        <row r="1047">
          <cell r="H1047" t="str">
            <v/>
          </cell>
        </row>
        <row r="1048">
          <cell r="H1048" t="str">
            <v/>
          </cell>
        </row>
        <row r="1049">
          <cell r="H1049" t="str">
            <v/>
          </cell>
        </row>
        <row r="1050">
          <cell r="H1050" t="str">
            <v/>
          </cell>
        </row>
        <row r="1051">
          <cell r="H1051" t="str">
            <v/>
          </cell>
        </row>
        <row r="1052">
          <cell r="H1052" t="str">
            <v/>
          </cell>
        </row>
        <row r="1053">
          <cell r="H1053" t="str">
            <v/>
          </cell>
        </row>
        <row r="1054">
          <cell r="H1054" t="str">
            <v/>
          </cell>
        </row>
        <row r="1055">
          <cell r="H1055" t="str">
            <v/>
          </cell>
        </row>
        <row r="1056">
          <cell r="H1056" t="str">
            <v/>
          </cell>
        </row>
        <row r="1057">
          <cell r="H1057" t="str">
            <v/>
          </cell>
        </row>
        <row r="1058">
          <cell r="H1058" t="str">
            <v/>
          </cell>
        </row>
        <row r="1059">
          <cell r="H1059" t="str">
            <v/>
          </cell>
        </row>
        <row r="1060">
          <cell r="H1060" t="str">
            <v/>
          </cell>
        </row>
        <row r="1061">
          <cell r="H1061" t="str">
            <v/>
          </cell>
        </row>
        <row r="1062">
          <cell r="H1062" t="str">
            <v/>
          </cell>
        </row>
        <row r="1063">
          <cell r="H1063" t="str">
            <v/>
          </cell>
        </row>
        <row r="1064">
          <cell r="H1064" t="str">
            <v/>
          </cell>
        </row>
        <row r="1065">
          <cell r="H1065" t="str">
            <v/>
          </cell>
        </row>
        <row r="1066">
          <cell r="H1066" t="str">
            <v/>
          </cell>
        </row>
        <row r="1067">
          <cell r="H1067" t="str">
            <v/>
          </cell>
        </row>
        <row r="1068">
          <cell r="H1068" t="str">
            <v/>
          </cell>
        </row>
        <row r="1069">
          <cell r="H1069" t="str">
            <v/>
          </cell>
        </row>
        <row r="1070">
          <cell r="H1070" t="str">
            <v/>
          </cell>
        </row>
        <row r="1071">
          <cell r="H1071" t="str">
            <v/>
          </cell>
        </row>
        <row r="1072">
          <cell r="H1072" t="str">
            <v/>
          </cell>
        </row>
        <row r="1073">
          <cell r="H1073" t="str">
            <v/>
          </cell>
        </row>
        <row r="1074">
          <cell r="H1074" t="str">
            <v/>
          </cell>
        </row>
        <row r="1075">
          <cell r="H1075" t="str">
            <v/>
          </cell>
        </row>
        <row r="1076">
          <cell r="H1076" t="str">
            <v/>
          </cell>
        </row>
        <row r="1077">
          <cell r="H1077" t="str">
            <v/>
          </cell>
        </row>
        <row r="1078">
          <cell r="H1078" t="str">
            <v/>
          </cell>
        </row>
        <row r="1079">
          <cell r="H1079" t="str">
            <v/>
          </cell>
        </row>
        <row r="1080">
          <cell r="H1080" t="str">
            <v/>
          </cell>
        </row>
        <row r="1081">
          <cell r="H1081" t="str">
            <v/>
          </cell>
        </row>
        <row r="1082">
          <cell r="H1082" t="str">
            <v/>
          </cell>
        </row>
        <row r="1083">
          <cell r="H1083" t="str">
            <v/>
          </cell>
        </row>
        <row r="1084">
          <cell r="H1084" t="str">
            <v/>
          </cell>
        </row>
        <row r="1085">
          <cell r="H1085" t="str">
            <v/>
          </cell>
        </row>
        <row r="1086">
          <cell r="H1086" t="str">
            <v/>
          </cell>
        </row>
        <row r="1087">
          <cell r="H1087" t="str">
            <v/>
          </cell>
        </row>
        <row r="1088">
          <cell r="H1088" t="str">
            <v/>
          </cell>
        </row>
        <row r="1089">
          <cell r="H1089" t="str">
            <v/>
          </cell>
        </row>
        <row r="1090">
          <cell r="H1090" t="str">
            <v/>
          </cell>
        </row>
        <row r="1091">
          <cell r="H1091" t="str">
            <v/>
          </cell>
        </row>
        <row r="1092">
          <cell r="H1092" t="str">
            <v/>
          </cell>
        </row>
        <row r="1093">
          <cell r="H1093" t="str">
            <v/>
          </cell>
        </row>
        <row r="1094">
          <cell r="H1094" t="str">
            <v/>
          </cell>
        </row>
        <row r="1095">
          <cell r="H1095" t="str">
            <v/>
          </cell>
        </row>
        <row r="1096">
          <cell r="H1096" t="str">
            <v/>
          </cell>
        </row>
        <row r="1097">
          <cell r="H1097" t="str">
            <v/>
          </cell>
        </row>
        <row r="1098">
          <cell r="H1098" t="str">
            <v/>
          </cell>
        </row>
        <row r="1099">
          <cell r="H1099" t="str">
            <v/>
          </cell>
        </row>
        <row r="1100">
          <cell r="H1100" t="str">
            <v/>
          </cell>
        </row>
        <row r="1101">
          <cell r="H1101" t="str">
            <v/>
          </cell>
        </row>
        <row r="1102">
          <cell r="H1102" t="str">
            <v/>
          </cell>
        </row>
        <row r="1103">
          <cell r="H1103" t="str">
            <v/>
          </cell>
        </row>
        <row r="1104">
          <cell r="H1104" t="str">
            <v/>
          </cell>
        </row>
        <row r="1105">
          <cell r="H1105" t="str">
            <v/>
          </cell>
        </row>
        <row r="1106">
          <cell r="H1106" t="str">
            <v/>
          </cell>
        </row>
        <row r="1107">
          <cell r="H1107" t="str">
            <v/>
          </cell>
        </row>
        <row r="1108">
          <cell r="H1108" t="str">
            <v/>
          </cell>
        </row>
        <row r="1109">
          <cell r="H1109" t="str">
            <v/>
          </cell>
        </row>
        <row r="1110">
          <cell r="H1110" t="str">
            <v/>
          </cell>
        </row>
        <row r="1111">
          <cell r="H1111" t="str">
            <v/>
          </cell>
        </row>
        <row r="1112">
          <cell r="H1112" t="str">
            <v/>
          </cell>
        </row>
        <row r="1113">
          <cell r="H1113" t="str">
            <v/>
          </cell>
        </row>
        <row r="1114">
          <cell r="H1114" t="str">
            <v/>
          </cell>
        </row>
        <row r="1115">
          <cell r="H1115" t="str">
            <v/>
          </cell>
        </row>
        <row r="1116">
          <cell r="H1116" t="str">
            <v/>
          </cell>
        </row>
        <row r="1117">
          <cell r="H1117" t="str">
            <v/>
          </cell>
        </row>
        <row r="1118">
          <cell r="H1118" t="str">
            <v/>
          </cell>
        </row>
        <row r="1119">
          <cell r="H1119" t="str">
            <v/>
          </cell>
        </row>
        <row r="1120">
          <cell r="H1120" t="str">
            <v/>
          </cell>
        </row>
        <row r="1121">
          <cell r="H1121" t="str">
            <v/>
          </cell>
        </row>
        <row r="1122">
          <cell r="H1122" t="str">
            <v/>
          </cell>
        </row>
        <row r="1123">
          <cell r="H1123" t="str">
            <v/>
          </cell>
        </row>
        <row r="1124">
          <cell r="H1124" t="str">
            <v/>
          </cell>
        </row>
        <row r="1125">
          <cell r="H1125" t="str">
            <v/>
          </cell>
        </row>
        <row r="1126">
          <cell r="H1126" t="str">
            <v/>
          </cell>
        </row>
        <row r="1127">
          <cell r="H1127" t="str">
            <v/>
          </cell>
        </row>
        <row r="1128">
          <cell r="H1128" t="str">
            <v/>
          </cell>
        </row>
        <row r="1129">
          <cell r="H1129" t="str">
            <v/>
          </cell>
        </row>
        <row r="1130">
          <cell r="H1130" t="str">
            <v/>
          </cell>
        </row>
        <row r="1131">
          <cell r="H1131" t="str">
            <v/>
          </cell>
        </row>
        <row r="1132">
          <cell r="H1132" t="str">
            <v/>
          </cell>
        </row>
        <row r="1133">
          <cell r="H1133" t="str">
            <v/>
          </cell>
        </row>
        <row r="1134">
          <cell r="H1134" t="str">
            <v/>
          </cell>
        </row>
        <row r="1135">
          <cell r="H1135" t="str">
            <v/>
          </cell>
        </row>
        <row r="1136">
          <cell r="H1136" t="str">
            <v/>
          </cell>
        </row>
        <row r="1137">
          <cell r="H1137" t="str">
            <v/>
          </cell>
        </row>
        <row r="1138">
          <cell r="H1138" t="str">
            <v/>
          </cell>
        </row>
        <row r="1139">
          <cell r="H1139" t="str">
            <v/>
          </cell>
        </row>
        <row r="1140">
          <cell r="H1140" t="str">
            <v/>
          </cell>
        </row>
        <row r="1141">
          <cell r="H1141" t="str">
            <v/>
          </cell>
        </row>
        <row r="1142">
          <cell r="H1142" t="str">
            <v/>
          </cell>
        </row>
        <row r="1143">
          <cell r="H1143" t="str">
            <v/>
          </cell>
        </row>
        <row r="1144">
          <cell r="H1144" t="str">
            <v/>
          </cell>
        </row>
        <row r="1145">
          <cell r="H1145" t="str">
            <v/>
          </cell>
        </row>
        <row r="1146">
          <cell r="H1146" t="str">
            <v/>
          </cell>
        </row>
        <row r="1147">
          <cell r="H1147" t="str">
            <v/>
          </cell>
        </row>
        <row r="1148">
          <cell r="H1148" t="str">
            <v/>
          </cell>
        </row>
        <row r="1149">
          <cell r="H1149" t="str">
            <v/>
          </cell>
        </row>
        <row r="1150">
          <cell r="H1150" t="str">
            <v/>
          </cell>
        </row>
        <row r="1151">
          <cell r="H1151" t="str">
            <v/>
          </cell>
        </row>
        <row r="1152">
          <cell r="H1152" t="str">
            <v/>
          </cell>
        </row>
        <row r="1153">
          <cell r="H1153" t="str">
            <v/>
          </cell>
        </row>
        <row r="1154">
          <cell r="H1154" t="str">
            <v/>
          </cell>
        </row>
        <row r="1155">
          <cell r="H1155" t="str">
            <v/>
          </cell>
        </row>
        <row r="1156">
          <cell r="H1156" t="str">
            <v/>
          </cell>
        </row>
        <row r="1157">
          <cell r="H1157" t="str">
            <v/>
          </cell>
        </row>
        <row r="1158">
          <cell r="H1158" t="str">
            <v/>
          </cell>
        </row>
        <row r="1159">
          <cell r="H1159" t="str">
            <v/>
          </cell>
        </row>
        <row r="1160">
          <cell r="H1160" t="str">
            <v/>
          </cell>
        </row>
        <row r="1161">
          <cell r="H1161" t="str">
            <v/>
          </cell>
        </row>
        <row r="1162">
          <cell r="H1162" t="str">
            <v/>
          </cell>
        </row>
        <row r="1163">
          <cell r="H1163" t="str">
            <v/>
          </cell>
        </row>
        <row r="1164">
          <cell r="H1164" t="str">
            <v/>
          </cell>
        </row>
        <row r="1165">
          <cell r="H1165" t="str">
            <v/>
          </cell>
        </row>
        <row r="1166">
          <cell r="H1166" t="str">
            <v/>
          </cell>
        </row>
        <row r="1167">
          <cell r="H1167" t="str">
            <v/>
          </cell>
        </row>
        <row r="1168">
          <cell r="H1168" t="str">
            <v/>
          </cell>
        </row>
        <row r="1169">
          <cell r="H1169" t="str">
            <v/>
          </cell>
        </row>
        <row r="1170">
          <cell r="H1170" t="str">
            <v/>
          </cell>
        </row>
        <row r="1171">
          <cell r="H1171" t="str">
            <v/>
          </cell>
        </row>
        <row r="1172">
          <cell r="H1172" t="str">
            <v/>
          </cell>
        </row>
        <row r="1173">
          <cell r="H1173" t="str">
            <v/>
          </cell>
        </row>
        <row r="1174">
          <cell r="H1174" t="str">
            <v/>
          </cell>
        </row>
        <row r="1175">
          <cell r="H1175" t="str">
            <v/>
          </cell>
        </row>
        <row r="1176">
          <cell r="H1176" t="str">
            <v/>
          </cell>
        </row>
        <row r="1177">
          <cell r="H1177" t="str">
            <v/>
          </cell>
        </row>
        <row r="1178">
          <cell r="H1178" t="str">
            <v/>
          </cell>
        </row>
        <row r="1179">
          <cell r="H1179" t="str">
            <v/>
          </cell>
        </row>
        <row r="1180">
          <cell r="H1180" t="str">
            <v/>
          </cell>
        </row>
        <row r="1181">
          <cell r="H1181" t="str">
            <v/>
          </cell>
        </row>
        <row r="1182">
          <cell r="H1182" t="str">
            <v/>
          </cell>
        </row>
        <row r="1183">
          <cell r="H1183" t="str">
            <v/>
          </cell>
        </row>
        <row r="1184">
          <cell r="H1184" t="str">
            <v/>
          </cell>
        </row>
        <row r="1185">
          <cell r="H1185" t="str">
            <v/>
          </cell>
        </row>
        <row r="1186">
          <cell r="H1186" t="str">
            <v/>
          </cell>
        </row>
        <row r="1187">
          <cell r="H1187" t="str">
            <v/>
          </cell>
        </row>
        <row r="1188">
          <cell r="H1188" t="str">
            <v/>
          </cell>
        </row>
        <row r="1189">
          <cell r="H1189" t="str">
            <v/>
          </cell>
        </row>
        <row r="1190">
          <cell r="H1190" t="str">
            <v/>
          </cell>
        </row>
        <row r="1191">
          <cell r="H1191" t="str">
            <v/>
          </cell>
        </row>
        <row r="1192">
          <cell r="H1192" t="str">
            <v/>
          </cell>
        </row>
        <row r="1193">
          <cell r="H1193" t="str">
            <v/>
          </cell>
        </row>
        <row r="1194">
          <cell r="H1194" t="str">
            <v/>
          </cell>
        </row>
        <row r="1195">
          <cell r="H1195" t="str">
            <v/>
          </cell>
        </row>
        <row r="1196">
          <cell r="H1196" t="str">
            <v/>
          </cell>
        </row>
        <row r="1197">
          <cell r="H1197" t="str">
            <v/>
          </cell>
        </row>
        <row r="1198">
          <cell r="H1198" t="str">
            <v/>
          </cell>
        </row>
        <row r="1199">
          <cell r="H1199" t="str">
            <v/>
          </cell>
        </row>
        <row r="1200">
          <cell r="H1200" t="str">
            <v/>
          </cell>
        </row>
        <row r="1201">
          <cell r="H1201" t="str">
            <v/>
          </cell>
        </row>
        <row r="1202">
          <cell r="H1202" t="str">
            <v/>
          </cell>
        </row>
        <row r="1203">
          <cell r="H1203" t="str">
            <v/>
          </cell>
        </row>
        <row r="1204">
          <cell r="H1204" t="str">
            <v/>
          </cell>
        </row>
        <row r="1205">
          <cell r="H1205" t="str">
            <v/>
          </cell>
        </row>
        <row r="1206">
          <cell r="H1206" t="str">
            <v/>
          </cell>
        </row>
        <row r="1207">
          <cell r="H1207" t="str">
            <v/>
          </cell>
        </row>
        <row r="1208">
          <cell r="H1208" t="str">
            <v/>
          </cell>
        </row>
        <row r="1209">
          <cell r="H1209" t="str">
            <v/>
          </cell>
        </row>
        <row r="1210">
          <cell r="H1210" t="str">
            <v/>
          </cell>
        </row>
        <row r="1211">
          <cell r="H1211" t="str">
            <v/>
          </cell>
        </row>
        <row r="1212">
          <cell r="H1212" t="str">
            <v/>
          </cell>
        </row>
        <row r="1213">
          <cell r="H1213" t="str">
            <v/>
          </cell>
        </row>
        <row r="1214">
          <cell r="H1214" t="str">
            <v/>
          </cell>
        </row>
        <row r="1215">
          <cell r="H1215" t="str">
            <v/>
          </cell>
        </row>
        <row r="1216">
          <cell r="H1216" t="str">
            <v/>
          </cell>
        </row>
        <row r="1217">
          <cell r="H1217" t="str">
            <v/>
          </cell>
        </row>
        <row r="1218">
          <cell r="H1218" t="str">
            <v/>
          </cell>
        </row>
        <row r="1219">
          <cell r="H1219" t="str">
            <v/>
          </cell>
        </row>
        <row r="1220">
          <cell r="H1220" t="str">
            <v/>
          </cell>
        </row>
        <row r="1221">
          <cell r="H1221" t="str">
            <v/>
          </cell>
        </row>
        <row r="1222">
          <cell r="H1222" t="str">
            <v/>
          </cell>
        </row>
        <row r="1223">
          <cell r="H1223" t="str">
            <v/>
          </cell>
        </row>
        <row r="1224">
          <cell r="H1224" t="str">
            <v/>
          </cell>
        </row>
        <row r="1225">
          <cell r="H1225" t="str">
            <v/>
          </cell>
        </row>
        <row r="1226">
          <cell r="H1226" t="str">
            <v/>
          </cell>
        </row>
        <row r="1227">
          <cell r="H1227" t="str">
            <v/>
          </cell>
        </row>
        <row r="1228">
          <cell r="H1228" t="str">
            <v/>
          </cell>
        </row>
        <row r="1229">
          <cell r="H1229" t="str">
            <v/>
          </cell>
        </row>
        <row r="1230">
          <cell r="H1230" t="str">
            <v/>
          </cell>
        </row>
        <row r="1231">
          <cell r="H1231" t="str">
            <v/>
          </cell>
        </row>
        <row r="1232">
          <cell r="H1232" t="str">
            <v/>
          </cell>
        </row>
        <row r="1233">
          <cell r="H1233" t="str">
            <v/>
          </cell>
        </row>
        <row r="1234">
          <cell r="H1234" t="str">
            <v/>
          </cell>
        </row>
        <row r="1235">
          <cell r="H1235" t="str">
            <v/>
          </cell>
        </row>
        <row r="1236">
          <cell r="H1236" t="str">
            <v/>
          </cell>
        </row>
        <row r="1237">
          <cell r="H1237" t="str">
            <v/>
          </cell>
        </row>
        <row r="1238">
          <cell r="H1238" t="str">
            <v/>
          </cell>
        </row>
        <row r="1239">
          <cell r="H1239" t="str">
            <v/>
          </cell>
        </row>
        <row r="1240">
          <cell r="H1240" t="str">
            <v/>
          </cell>
        </row>
        <row r="1241">
          <cell r="H1241" t="str">
            <v/>
          </cell>
        </row>
        <row r="1242">
          <cell r="H1242" t="str">
            <v/>
          </cell>
        </row>
        <row r="1243">
          <cell r="H1243" t="str">
            <v/>
          </cell>
        </row>
        <row r="1244">
          <cell r="H1244" t="str">
            <v/>
          </cell>
        </row>
        <row r="1245">
          <cell r="H1245" t="str">
            <v/>
          </cell>
        </row>
        <row r="1246">
          <cell r="H1246" t="str">
            <v/>
          </cell>
        </row>
        <row r="1247">
          <cell r="H1247" t="str">
            <v/>
          </cell>
        </row>
        <row r="1248">
          <cell r="H1248" t="str">
            <v/>
          </cell>
        </row>
        <row r="1249">
          <cell r="H1249" t="str">
            <v/>
          </cell>
        </row>
        <row r="1250">
          <cell r="H1250" t="str">
            <v/>
          </cell>
        </row>
        <row r="1251">
          <cell r="H1251" t="str">
            <v/>
          </cell>
        </row>
        <row r="1252">
          <cell r="H1252" t="str">
            <v/>
          </cell>
        </row>
        <row r="1253">
          <cell r="H1253" t="str">
            <v/>
          </cell>
        </row>
        <row r="1254">
          <cell r="H1254" t="str">
            <v/>
          </cell>
        </row>
        <row r="1255">
          <cell r="H1255" t="str">
            <v/>
          </cell>
        </row>
        <row r="1256">
          <cell r="H1256" t="str">
            <v/>
          </cell>
        </row>
        <row r="1257">
          <cell r="H1257" t="str">
            <v/>
          </cell>
        </row>
        <row r="1258">
          <cell r="H1258" t="str">
            <v/>
          </cell>
        </row>
        <row r="1259">
          <cell r="H1259" t="str">
            <v/>
          </cell>
        </row>
        <row r="1260">
          <cell r="H1260" t="str">
            <v/>
          </cell>
        </row>
        <row r="1261">
          <cell r="H1261" t="str">
            <v/>
          </cell>
        </row>
        <row r="1262">
          <cell r="H1262" t="str">
            <v/>
          </cell>
        </row>
        <row r="1263">
          <cell r="H1263" t="str">
            <v/>
          </cell>
        </row>
        <row r="1264">
          <cell r="H1264" t="str">
            <v/>
          </cell>
        </row>
        <row r="1265">
          <cell r="H1265" t="str">
            <v/>
          </cell>
        </row>
        <row r="1266">
          <cell r="H1266" t="str">
            <v/>
          </cell>
        </row>
        <row r="1267">
          <cell r="H1267" t="str">
            <v/>
          </cell>
        </row>
        <row r="1268">
          <cell r="H1268" t="str">
            <v/>
          </cell>
        </row>
        <row r="1269">
          <cell r="H1269" t="str">
            <v/>
          </cell>
        </row>
        <row r="1270">
          <cell r="H1270" t="str">
            <v/>
          </cell>
        </row>
        <row r="1271">
          <cell r="H1271" t="str">
            <v/>
          </cell>
        </row>
        <row r="1272">
          <cell r="H1272" t="str">
            <v/>
          </cell>
        </row>
        <row r="1273">
          <cell r="H1273" t="str">
            <v/>
          </cell>
        </row>
        <row r="1274">
          <cell r="H1274" t="str">
            <v/>
          </cell>
        </row>
        <row r="1275">
          <cell r="H1275" t="str">
            <v/>
          </cell>
        </row>
        <row r="1276">
          <cell r="H1276" t="str">
            <v/>
          </cell>
        </row>
        <row r="1277">
          <cell r="H1277" t="str">
            <v/>
          </cell>
        </row>
        <row r="1278">
          <cell r="H1278" t="str">
            <v/>
          </cell>
        </row>
        <row r="1279">
          <cell r="H1279" t="str">
            <v/>
          </cell>
        </row>
        <row r="1280">
          <cell r="H1280" t="str">
            <v/>
          </cell>
        </row>
        <row r="1281">
          <cell r="H1281" t="str">
            <v/>
          </cell>
        </row>
        <row r="1282">
          <cell r="H1282" t="str">
            <v/>
          </cell>
        </row>
        <row r="1283">
          <cell r="H1283" t="str">
            <v/>
          </cell>
        </row>
        <row r="1284">
          <cell r="H1284" t="str">
            <v/>
          </cell>
        </row>
        <row r="1285">
          <cell r="H1285" t="str">
            <v/>
          </cell>
        </row>
        <row r="1286">
          <cell r="H1286" t="str">
            <v/>
          </cell>
        </row>
        <row r="1287">
          <cell r="H1287" t="str">
            <v/>
          </cell>
        </row>
        <row r="1288">
          <cell r="H1288" t="str">
            <v/>
          </cell>
        </row>
        <row r="1289">
          <cell r="H1289" t="str">
            <v/>
          </cell>
        </row>
        <row r="1290">
          <cell r="H1290" t="str">
            <v/>
          </cell>
        </row>
        <row r="1291">
          <cell r="H1291" t="str">
            <v/>
          </cell>
        </row>
        <row r="1292">
          <cell r="H1292" t="str">
            <v/>
          </cell>
        </row>
        <row r="1293">
          <cell r="H1293" t="str">
            <v/>
          </cell>
        </row>
        <row r="1294">
          <cell r="H1294" t="str">
            <v/>
          </cell>
        </row>
        <row r="1295">
          <cell r="H1295" t="str">
            <v/>
          </cell>
        </row>
        <row r="1296">
          <cell r="H1296" t="str">
            <v/>
          </cell>
        </row>
        <row r="1297">
          <cell r="H1297" t="str">
            <v/>
          </cell>
        </row>
        <row r="1298">
          <cell r="H1298" t="str">
            <v/>
          </cell>
        </row>
        <row r="1299">
          <cell r="H1299" t="str">
            <v/>
          </cell>
        </row>
        <row r="1300">
          <cell r="H1300" t="str">
            <v/>
          </cell>
        </row>
        <row r="1301">
          <cell r="H1301" t="str">
            <v/>
          </cell>
        </row>
        <row r="1302">
          <cell r="H1302" t="str">
            <v/>
          </cell>
        </row>
        <row r="1303">
          <cell r="H1303" t="str">
            <v/>
          </cell>
        </row>
        <row r="1304">
          <cell r="H1304" t="str">
            <v/>
          </cell>
        </row>
        <row r="1305">
          <cell r="H1305" t="str">
            <v/>
          </cell>
        </row>
        <row r="1306">
          <cell r="H1306" t="str">
            <v/>
          </cell>
        </row>
        <row r="1307">
          <cell r="H1307" t="str">
            <v/>
          </cell>
        </row>
        <row r="1308">
          <cell r="H1308" t="str">
            <v/>
          </cell>
        </row>
        <row r="1309">
          <cell r="H1309" t="str">
            <v/>
          </cell>
        </row>
        <row r="1310">
          <cell r="H1310" t="str">
            <v/>
          </cell>
        </row>
        <row r="1311">
          <cell r="H1311" t="str">
            <v/>
          </cell>
        </row>
        <row r="1312">
          <cell r="H1312" t="str">
            <v/>
          </cell>
        </row>
        <row r="1313">
          <cell r="H1313" t="str">
            <v/>
          </cell>
        </row>
        <row r="1314">
          <cell r="H1314" t="str">
            <v/>
          </cell>
        </row>
        <row r="1315">
          <cell r="H1315" t="str">
            <v/>
          </cell>
        </row>
        <row r="1316">
          <cell r="H1316" t="str">
            <v/>
          </cell>
        </row>
        <row r="1317">
          <cell r="H1317" t="str">
            <v/>
          </cell>
        </row>
        <row r="1318">
          <cell r="H1318" t="str">
            <v/>
          </cell>
        </row>
        <row r="1319">
          <cell r="H1319" t="str">
            <v/>
          </cell>
        </row>
        <row r="1320">
          <cell r="H1320" t="str">
            <v/>
          </cell>
        </row>
        <row r="1321">
          <cell r="H1321" t="str">
            <v/>
          </cell>
        </row>
        <row r="1322">
          <cell r="H1322" t="str">
            <v/>
          </cell>
        </row>
        <row r="1323">
          <cell r="H1323" t="str">
            <v/>
          </cell>
        </row>
        <row r="1324">
          <cell r="H1324" t="str">
            <v/>
          </cell>
        </row>
        <row r="1325">
          <cell r="H1325" t="str">
            <v/>
          </cell>
        </row>
        <row r="1326">
          <cell r="H1326" t="str">
            <v/>
          </cell>
        </row>
        <row r="1327">
          <cell r="H1327" t="str">
            <v/>
          </cell>
        </row>
        <row r="1328">
          <cell r="H1328" t="str">
            <v/>
          </cell>
        </row>
        <row r="1329">
          <cell r="H1329" t="str">
            <v/>
          </cell>
        </row>
        <row r="1330">
          <cell r="H1330" t="str">
            <v/>
          </cell>
        </row>
        <row r="1331">
          <cell r="H1331" t="str">
            <v/>
          </cell>
        </row>
        <row r="1332">
          <cell r="H1332" t="str">
            <v/>
          </cell>
        </row>
        <row r="1333">
          <cell r="H1333" t="str">
            <v/>
          </cell>
        </row>
        <row r="1334">
          <cell r="H1334" t="str">
            <v/>
          </cell>
        </row>
        <row r="1335">
          <cell r="H1335" t="str">
            <v/>
          </cell>
        </row>
        <row r="1336">
          <cell r="H1336" t="str">
            <v/>
          </cell>
        </row>
        <row r="1337">
          <cell r="H1337" t="str">
            <v/>
          </cell>
        </row>
        <row r="1338">
          <cell r="H1338" t="str">
            <v/>
          </cell>
        </row>
        <row r="1339">
          <cell r="H1339" t="str">
            <v/>
          </cell>
        </row>
        <row r="1340">
          <cell r="H1340" t="str">
            <v/>
          </cell>
        </row>
        <row r="1341">
          <cell r="H1341" t="str">
            <v/>
          </cell>
        </row>
        <row r="1342">
          <cell r="H1342" t="str">
            <v/>
          </cell>
        </row>
        <row r="1343">
          <cell r="H1343" t="str">
            <v/>
          </cell>
        </row>
        <row r="1344">
          <cell r="H1344" t="str">
            <v/>
          </cell>
        </row>
        <row r="1345">
          <cell r="H1345" t="str">
            <v/>
          </cell>
        </row>
        <row r="1346">
          <cell r="H1346" t="str">
            <v/>
          </cell>
        </row>
        <row r="1347">
          <cell r="H1347" t="str">
            <v/>
          </cell>
        </row>
        <row r="1348">
          <cell r="H1348" t="str">
            <v/>
          </cell>
        </row>
        <row r="1349">
          <cell r="H1349" t="str">
            <v/>
          </cell>
        </row>
        <row r="1350">
          <cell r="H1350" t="str">
            <v/>
          </cell>
        </row>
        <row r="1351">
          <cell r="H1351" t="str">
            <v/>
          </cell>
        </row>
        <row r="1352">
          <cell r="H1352" t="str">
            <v/>
          </cell>
        </row>
        <row r="1353">
          <cell r="H1353" t="str">
            <v/>
          </cell>
        </row>
        <row r="1354">
          <cell r="H1354" t="str">
            <v/>
          </cell>
        </row>
        <row r="1355">
          <cell r="H1355" t="str">
            <v/>
          </cell>
        </row>
        <row r="1356">
          <cell r="H1356" t="str">
            <v/>
          </cell>
        </row>
        <row r="1357">
          <cell r="H1357" t="str">
            <v/>
          </cell>
        </row>
        <row r="1358">
          <cell r="H1358" t="str">
            <v/>
          </cell>
        </row>
        <row r="1359">
          <cell r="H1359" t="str">
            <v/>
          </cell>
        </row>
        <row r="1360">
          <cell r="H1360" t="str">
            <v/>
          </cell>
        </row>
        <row r="1361">
          <cell r="H1361" t="str">
            <v/>
          </cell>
        </row>
        <row r="1362">
          <cell r="H1362" t="str">
            <v/>
          </cell>
        </row>
        <row r="1363">
          <cell r="H1363" t="str">
            <v/>
          </cell>
        </row>
        <row r="1364">
          <cell r="H1364" t="str">
            <v/>
          </cell>
        </row>
        <row r="1365">
          <cell r="H1365" t="str">
            <v/>
          </cell>
        </row>
        <row r="1366">
          <cell r="H1366" t="str">
            <v/>
          </cell>
        </row>
        <row r="1367">
          <cell r="H1367" t="str">
            <v/>
          </cell>
        </row>
        <row r="1368">
          <cell r="H1368" t="str">
            <v/>
          </cell>
        </row>
        <row r="1369">
          <cell r="H1369" t="str">
            <v/>
          </cell>
        </row>
        <row r="1370">
          <cell r="H1370" t="str">
            <v/>
          </cell>
        </row>
        <row r="1371">
          <cell r="H1371" t="str">
            <v/>
          </cell>
        </row>
        <row r="1372">
          <cell r="H1372" t="str">
            <v/>
          </cell>
        </row>
        <row r="1373">
          <cell r="H1373" t="str">
            <v/>
          </cell>
        </row>
        <row r="1374">
          <cell r="H1374" t="str">
            <v/>
          </cell>
        </row>
        <row r="1375">
          <cell r="H1375" t="str">
            <v/>
          </cell>
        </row>
        <row r="1376">
          <cell r="H1376" t="str">
            <v/>
          </cell>
        </row>
        <row r="1377">
          <cell r="H1377" t="str">
            <v/>
          </cell>
        </row>
        <row r="1378">
          <cell r="H1378" t="str">
            <v/>
          </cell>
        </row>
        <row r="1379">
          <cell r="H1379" t="str">
            <v/>
          </cell>
        </row>
        <row r="1380">
          <cell r="H1380" t="str">
            <v/>
          </cell>
        </row>
        <row r="1381">
          <cell r="H1381" t="str">
            <v/>
          </cell>
        </row>
        <row r="1382">
          <cell r="H1382" t="str">
            <v/>
          </cell>
        </row>
        <row r="1383">
          <cell r="H1383" t="str">
            <v/>
          </cell>
        </row>
        <row r="1384">
          <cell r="H1384" t="str">
            <v/>
          </cell>
        </row>
        <row r="1385">
          <cell r="H1385" t="str">
            <v/>
          </cell>
        </row>
        <row r="1386">
          <cell r="H1386" t="str">
            <v/>
          </cell>
        </row>
        <row r="1387">
          <cell r="H1387" t="str">
            <v/>
          </cell>
        </row>
        <row r="1388">
          <cell r="H1388" t="str">
            <v/>
          </cell>
        </row>
        <row r="1389">
          <cell r="H1389" t="str">
            <v/>
          </cell>
        </row>
        <row r="1390">
          <cell r="H1390" t="str">
            <v/>
          </cell>
        </row>
        <row r="1391">
          <cell r="H1391" t="str">
            <v/>
          </cell>
        </row>
        <row r="1392">
          <cell r="H1392" t="str">
            <v/>
          </cell>
        </row>
        <row r="1393">
          <cell r="H1393" t="str">
            <v/>
          </cell>
        </row>
        <row r="1394">
          <cell r="H1394" t="str">
            <v/>
          </cell>
        </row>
        <row r="1395">
          <cell r="H1395" t="str">
            <v/>
          </cell>
        </row>
        <row r="1396">
          <cell r="H1396" t="str">
            <v/>
          </cell>
        </row>
        <row r="1397">
          <cell r="H1397" t="str">
            <v/>
          </cell>
        </row>
        <row r="1398">
          <cell r="H1398" t="str">
            <v/>
          </cell>
        </row>
        <row r="1399">
          <cell r="H1399" t="str">
            <v/>
          </cell>
        </row>
        <row r="1400">
          <cell r="H1400" t="str">
            <v/>
          </cell>
        </row>
        <row r="1401">
          <cell r="H1401" t="str">
            <v/>
          </cell>
        </row>
        <row r="1402">
          <cell r="H1402" t="str">
            <v/>
          </cell>
        </row>
        <row r="1403">
          <cell r="H1403" t="str">
            <v/>
          </cell>
        </row>
        <row r="1404">
          <cell r="H1404" t="str">
            <v/>
          </cell>
        </row>
        <row r="1405">
          <cell r="H1405" t="str">
            <v/>
          </cell>
        </row>
        <row r="1406">
          <cell r="H1406" t="str">
            <v/>
          </cell>
        </row>
        <row r="1407">
          <cell r="H1407" t="str">
            <v/>
          </cell>
        </row>
        <row r="1408">
          <cell r="H1408" t="str">
            <v/>
          </cell>
        </row>
        <row r="1409">
          <cell r="H1409" t="str">
            <v/>
          </cell>
        </row>
        <row r="1410">
          <cell r="H1410" t="str">
            <v/>
          </cell>
        </row>
        <row r="1411">
          <cell r="H1411" t="str">
            <v/>
          </cell>
        </row>
        <row r="1412">
          <cell r="H1412" t="str">
            <v/>
          </cell>
        </row>
        <row r="1413">
          <cell r="H1413" t="str">
            <v/>
          </cell>
        </row>
        <row r="1414">
          <cell r="H1414" t="str">
            <v/>
          </cell>
        </row>
        <row r="1415">
          <cell r="H1415" t="str">
            <v/>
          </cell>
        </row>
        <row r="1416">
          <cell r="H1416" t="str">
            <v/>
          </cell>
        </row>
        <row r="1417">
          <cell r="H1417" t="str">
            <v/>
          </cell>
        </row>
        <row r="1418">
          <cell r="H1418" t="str">
            <v/>
          </cell>
        </row>
        <row r="1419">
          <cell r="H1419" t="str">
            <v/>
          </cell>
        </row>
        <row r="1420">
          <cell r="H1420" t="str">
            <v/>
          </cell>
        </row>
        <row r="1421">
          <cell r="H1421" t="str">
            <v/>
          </cell>
        </row>
        <row r="1422">
          <cell r="H1422" t="str">
            <v/>
          </cell>
        </row>
        <row r="1423">
          <cell r="H1423" t="str">
            <v/>
          </cell>
        </row>
        <row r="1424">
          <cell r="H1424" t="str">
            <v/>
          </cell>
        </row>
        <row r="1425">
          <cell r="H1425" t="str">
            <v/>
          </cell>
        </row>
        <row r="1426">
          <cell r="H1426" t="str">
            <v/>
          </cell>
        </row>
        <row r="1427">
          <cell r="H1427" t="str">
            <v/>
          </cell>
        </row>
        <row r="1428">
          <cell r="H1428" t="str">
            <v/>
          </cell>
        </row>
        <row r="1429">
          <cell r="H1429" t="str">
            <v/>
          </cell>
        </row>
        <row r="1430">
          <cell r="H1430" t="str">
            <v/>
          </cell>
        </row>
        <row r="1431">
          <cell r="H1431" t="str">
            <v/>
          </cell>
        </row>
        <row r="1432">
          <cell r="H1432" t="str">
            <v/>
          </cell>
        </row>
        <row r="1433">
          <cell r="H1433" t="str">
            <v/>
          </cell>
        </row>
        <row r="1434">
          <cell r="H1434" t="str">
            <v/>
          </cell>
        </row>
        <row r="1435">
          <cell r="H1435" t="str">
            <v/>
          </cell>
        </row>
        <row r="1436">
          <cell r="H1436" t="str">
            <v/>
          </cell>
        </row>
        <row r="1437">
          <cell r="H1437" t="str">
            <v/>
          </cell>
        </row>
        <row r="1438">
          <cell r="H1438" t="str">
            <v/>
          </cell>
        </row>
        <row r="1439">
          <cell r="H1439" t="str">
            <v/>
          </cell>
        </row>
        <row r="1440">
          <cell r="H1440" t="str">
            <v/>
          </cell>
        </row>
        <row r="1441">
          <cell r="H1441" t="str">
            <v/>
          </cell>
        </row>
        <row r="1442">
          <cell r="H1442" t="str">
            <v/>
          </cell>
        </row>
        <row r="1443">
          <cell r="H1443" t="str">
            <v/>
          </cell>
        </row>
        <row r="1444">
          <cell r="H1444" t="str">
            <v/>
          </cell>
        </row>
        <row r="1445">
          <cell r="H1445" t="str">
            <v/>
          </cell>
        </row>
        <row r="1446">
          <cell r="H1446" t="str">
            <v/>
          </cell>
        </row>
        <row r="1447">
          <cell r="H1447" t="str">
            <v/>
          </cell>
        </row>
        <row r="1448">
          <cell r="H1448" t="str">
            <v/>
          </cell>
        </row>
        <row r="1449">
          <cell r="H1449" t="str">
            <v/>
          </cell>
        </row>
        <row r="1450">
          <cell r="H1450" t="str">
            <v/>
          </cell>
        </row>
        <row r="1451">
          <cell r="H1451" t="str">
            <v/>
          </cell>
        </row>
        <row r="1452">
          <cell r="H1452" t="str">
            <v/>
          </cell>
        </row>
        <row r="1453">
          <cell r="H1453" t="str">
            <v/>
          </cell>
        </row>
        <row r="1454">
          <cell r="H1454" t="str">
            <v/>
          </cell>
        </row>
        <row r="1455">
          <cell r="H1455" t="str">
            <v/>
          </cell>
        </row>
        <row r="1456">
          <cell r="H1456" t="str">
            <v/>
          </cell>
        </row>
        <row r="1457">
          <cell r="H1457" t="str">
            <v/>
          </cell>
        </row>
        <row r="1458">
          <cell r="H1458" t="str">
            <v/>
          </cell>
        </row>
        <row r="1459">
          <cell r="H1459" t="str">
            <v/>
          </cell>
        </row>
        <row r="1460">
          <cell r="H1460" t="str">
            <v/>
          </cell>
        </row>
        <row r="1461">
          <cell r="H1461" t="str">
            <v/>
          </cell>
        </row>
        <row r="1462">
          <cell r="H1462" t="str">
            <v/>
          </cell>
        </row>
        <row r="1463">
          <cell r="H1463" t="str">
            <v/>
          </cell>
        </row>
        <row r="1464">
          <cell r="H1464" t="str">
            <v/>
          </cell>
        </row>
        <row r="1465">
          <cell r="H1465" t="str">
            <v/>
          </cell>
        </row>
        <row r="1466">
          <cell r="H1466" t="str">
            <v/>
          </cell>
        </row>
        <row r="1467">
          <cell r="H1467" t="str">
            <v/>
          </cell>
        </row>
        <row r="1468">
          <cell r="H1468" t="str">
            <v/>
          </cell>
        </row>
        <row r="1469">
          <cell r="H1469" t="str">
            <v/>
          </cell>
        </row>
        <row r="1470">
          <cell r="H1470" t="str">
            <v/>
          </cell>
        </row>
        <row r="1471">
          <cell r="H1471" t="str">
            <v/>
          </cell>
        </row>
        <row r="1472">
          <cell r="H1472" t="str">
            <v/>
          </cell>
        </row>
        <row r="1473">
          <cell r="H1473" t="str">
            <v/>
          </cell>
        </row>
        <row r="1474">
          <cell r="H1474" t="str">
            <v/>
          </cell>
        </row>
        <row r="1475">
          <cell r="H1475" t="str">
            <v/>
          </cell>
        </row>
        <row r="1476">
          <cell r="H1476" t="str">
            <v/>
          </cell>
        </row>
        <row r="1477">
          <cell r="H1477" t="str">
            <v/>
          </cell>
        </row>
        <row r="1478">
          <cell r="H1478" t="str">
            <v/>
          </cell>
        </row>
        <row r="1479">
          <cell r="H1479" t="str">
            <v/>
          </cell>
        </row>
        <row r="1480">
          <cell r="H1480" t="str">
            <v/>
          </cell>
        </row>
        <row r="1481">
          <cell r="H1481" t="str">
            <v/>
          </cell>
        </row>
        <row r="1482">
          <cell r="H1482" t="str">
            <v/>
          </cell>
        </row>
        <row r="1483">
          <cell r="H1483" t="str">
            <v/>
          </cell>
        </row>
        <row r="1484">
          <cell r="H1484" t="str">
            <v/>
          </cell>
        </row>
        <row r="1485">
          <cell r="H1485" t="str">
            <v/>
          </cell>
        </row>
        <row r="1486">
          <cell r="H1486" t="str">
            <v/>
          </cell>
        </row>
        <row r="1487">
          <cell r="H1487" t="str">
            <v/>
          </cell>
        </row>
        <row r="1488">
          <cell r="H1488" t="str">
            <v/>
          </cell>
        </row>
        <row r="1489">
          <cell r="H1489" t="str">
            <v/>
          </cell>
        </row>
        <row r="1490">
          <cell r="H1490" t="str">
            <v/>
          </cell>
        </row>
        <row r="1491">
          <cell r="H1491" t="str">
            <v/>
          </cell>
        </row>
        <row r="1492">
          <cell r="H1492" t="str">
            <v/>
          </cell>
        </row>
        <row r="1493">
          <cell r="H1493" t="str">
            <v/>
          </cell>
        </row>
        <row r="1494">
          <cell r="H1494" t="str">
            <v/>
          </cell>
        </row>
        <row r="1495">
          <cell r="H1495" t="str">
            <v/>
          </cell>
        </row>
        <row r="1496">
          <cell r="H1496" t="str">
            <v/>
          </cell>
        </row>
        <row r="1497">
          <cell r="H1497" t="str">
            <v/>
          </cell>
        </row>
        <row r="1498">
          <cell r="H1498" t="str">
            <v/>
          </cell>
        </row>
        <row r="1499">
          <cell r="H1499" t="str">
            <v/>
          </cell>
        </row>
        <row r="1500">
          <cell r="H1500" t="str">
            <v/>
          </cell>
        </row>
        <row r="1501">
          <cell r="H1501" t="str">
            <v/>
          </cell>
        </row>
        <row r="1502">
          <cell r="H1502" t="str">
            <v/>
          </cell>
        </row>
        <row r="1503">
          <cell r="H1503" t="str">
            <v/>
          </cell>
        </row>
        <row r="1504">
          <cell r="H1504" t="str">
            <v/>
          </cell>
        </row>
        <row r="1505">
          <cell r="H1505" t="str">
            <v/>
          </cell>
        </row>
        <row r="1506">
          <cell r="H1506" t="str">
            <v/>
          </cell>
        </row>
        <row r="1507">
          <cell r="H1507" t="str">
            <v/>
          </cell>
        </row>
        <row r="1508">
          <cell r="H1508" t="str">
            <v/>
          </cell>
        </row>
        <row r="1509">
          <cell r="H1509" t="str">
            <v/>
          </cell>
        </row>
        <row r="1510">
          <cell r="H1510" t="str">
            <v/>
          </cell>
        </row>
        <row r="1511">
          <cell r="H1511" t="str">
            <v/>
          </cell>
        </row>
        <row r="1512">
          <cell r="H1512" t="str">
            <v/>
          </cell>
        </row>
        <row r="1513">
          <cell r="H1513" t="str">
            <v/>
          </cell>
        </row>
        <row r="1514">
          <cell r="H1514" t="str">
            <v/>
          </cell>
        </row>
        <row r="1515">
          <cell r="H1515" t="str">
            <v/>
          </cell>
        </row>
        <row r="1516">
          <cell r="H1516" t="str">
            <v/>
          </cell>
        </row>
        <row r="1517">
          <cell r="H1517" t="str">
            <v/>
          </cell>
        </row>
        <row r="1518">
          <cell r="H1518" t="str">
            <v/>
          </cell>
        </row>
        <row r="1519">
          <cell r="H1519" t="str">
            <v/>
          </cell>
        </row>
        <row r="1520">
          <cell r="H1520" t="str">
            <v/>
          </cell>
        </row>
        <row r="1521">
          <cell r="H1521" t="str">
            <v/>
          </cell>
        </row>
        <row r="1522">
          <cell r="H1522" t="str">
            <v/>
          </cell>
        </row>
        <row r="1523">
          <cell r="H1523" t="str">
            <v/>
          </cell>
        </row>
        <row r="1524">
          <cell r="H1524" t="str">
            <v/>
          </cell>
        </row>
        <row r="1525">
          <cell r="H1525" t="str">
            <v/>
          </cell>
        </row>
        <row r="1526">
          <cell r="H1526" t="str">
            <v/>
          </cell>
        </row>
        <row r="1527">
          <cell r="H1527" t="str">
            <v/>
          </cell>
        </row>
        <row r="1528">
          <cell r="H1528" t="str">
            <v/>
          </cell>
        </row>
        <row r="1529">
          <cell r="H1529" t="str">
            <v/>
          </cell>
        </row>
        <row r="1530">
          <cell r="H1530" t="str">
            <v/>
          </cell>
        </row>
        <row r="1531">
          <cell r="H1531" t="str">
            <v/>
          </cell>
        </row>
        <row r="1532">
          <cell r="H1532" t="str">
            <v/>
          </cell>
        </row>
        <row r="1533">
          <cell r="H1533" t="str">
            <v/>
          </cell>
        </row>
        <row r="1534">
          <cell r="H1534" t="str">
            <v/>
          </cell>
        </row>
        <row r="1535">
          <cell r="H1535" t="str">
            <v/>
          </cell>
        </row>
        <row r="1536">
          <cell r="H1536" t="str">
            <v/>
          </cell>
        </row>
        <row r="1537">
          <cell r="H1537" t="str">
            <v/>
          </cell>
        </row>
        <row r="1538">
          <cell r="H1538" t="str">
            <v/>
          </cell>
        </row>
        <row r="1539">
          <cell r="H1539" t="str">
            <v/>
          </cell>
        </row>
        <row r="1540">
          <cell r="H1540" t="str">
            <v/>
          </cell>
        </row>
        <row r="1541">
          <cell r="H1541" t="str">
            <v/>
          </cell>
        </row>
        <row r="1542">
          <cell r="H1542" t="str">
            <v/>
          </cell>
        </row>
        <row r="1543">
          <cell r="H1543" t="str">
            <v/>
          </cell>
        </row>
        <row r="1544">
          <cell r="H1544" t="str">
            <v/>
          </cell>
        </row>
        <row r="1545">
          <cell r="H1545" t="str">
            <v/>
          </cell>
        </row>
        <row r="1546">
          <cell r="H1546" t="str">
            <v/>
          </cell>
        </row>
        <row r="1547">
          <cell r="H1547" t="str">
            <v/>
          </cell>
        </row>
        <row r="1548">
          <cell r="H1548" t="str">
            <v/>
          </cell>
        </row>
        <row r="1549">
          <cell r="H1549" t="str">
            <v/>
          </cell>
        </row>
        <row r="1550">
          <cell r="H1550" t="str">
            <v/>
          </cell>
        </row>
        <row r="1551">
          <cell r="H1551" t="str">
            <v/>
          </cell>
        </row>
        <row r="1552">
          <cell r="H1552" t="str">
            <v/>
          </cell>
        </row>
        <row r="1553">
          <cell r="H1553" t="str">
            <v/>
          </cell>
        </row>
        <row r="1554">
          <cell r="H1554" t="str">
            <v/>
          </cell>
        </row>
        <row r="1555">
          <cell r="H1555" t="str">
            <v/>
          </cell>
        </row>
        <row r="1556">
          <cell r="H1556" t="str">
            <v/>
          </cell>
        </row>
        <row r="1557">
          <cell r="H1557" t="str">
            <v/>
          </cell>
        </row>
        <row r="1558">
          <cell r="H1558" t="str">
            <v/>
          </cell>
        </row>
        <row r="1559">
          <cell r="H1559" t="str">
            <v/>
          </cell>
        </row>
        <row r="1560">
          <cell r="H1560" t="str">
            <v/>
          </cell>
        </row>
        <row r="1561">
          <cell r="H1561" t="str">
            <v/>
          </cell>
        </row>
        <row r="1562">
          <cell r="H1562" t="str">
            <v/>
          </cell>
        </row>
        <row r="1563">
          <cell r="H1563" t="str">
            <v/>
          </cell>
        </row>
        <row r="1564">
          <cell r="H1564" t="str">
            <v/>
          </cell>
        </row>
        <row r="1565">
          <cell r="H1565" t="str">
            <v/>
          </cell>
        </row>
        <row r="1566">
          <cell r="H1566" t="str">
            <v/>
          </cell>
        </row>
        <row r="1567">
          <cell r="H1567" t="str">
            <v/>
          </cell>
        </row>
        <row r="1568">
          <cell r="H1568" t="str">
            <v/>
          </cell>
        </row>
        <row r="1569">
          <cell r="H1569" t="str">
            <v/>
          </cell>
        </row>
        <row r="1570">
          <cell r="H1570" t="str">
            <v/>
          </cell>
        </row>
        <row r="1571">
          <cell r="H1571" t="str">
            <v/>
          </cell>
        </row>
        <row r="1572">
          <cell r="H1572" t="str">
            <v/>
          </cell>
        </row>
        <row r="1573">
          <cell r="H1573" t="str">
            <v/>
          </cell>
        </row>
        <row r="1574">
          <cell r="H1574" t="str">
            <v/>
          </cell>
        </row>
        <row r="1575">
          <cell r="H1575" t="str">
            <v/>
          </cell>
        </row>
        <row r="1576">
          <cell r="H1576" t="str">
            <v/>
          </cell>
        </row>
        <row r="1577">
          <cell r="H1577" t="str">
            <v/>
          </cell>
        </row>
        <row r="1578">
          <cell r="H1578" t="str">
            <v/>
          </cell>
        </row>
        <row r="1579">
          <cell r="H1579" t="str">
            <v/>
          </cell>
        </row>
        <row r="1580">
          <cell r="H1580" t="str">
            <v/>
          </cell>
        </row>
        <row r="1581">
          <cell r="H1581" t="str">
            <v/>
          </cell>
        </row>
        <row r="1582">
          <cell r="H1582" t="str">
            <v/>
          </cell>
        </row>
        <row r="1583">
          <cell r="H1583" t="str">
            <v/>
          </cell>
        </row>
        <row r="1584">
          <cell r="H1584" t="str">
            <v/>
          </cell>
        </row>
        <row r="1585">
          <cell r="H1585" t="str">
            <v/>
          </cell>
        </row>
        <row r="1586">
          <cell r="H1586" t="str">
            <v/>
          </cell>
        </row>
        <row r="1587">
          <cell r="H1587" t="str">
            <v/>
          </cell>
        </row>
        <row r="1588">
          <cell r="H1588" t="str">
            <v/>
          </cell>
        </row>
        <row r="1589">
          <cell r="H1589" t="str">
            <v/>
          </cell>
        </row>
        <row r="1590">
          <cell r="H1590" t="str">
            <v/>
          </cell>
        </row>
        <row r="1591">
          <cell r="H1591" t="str">
            <v/>
          </cell>
        </row>
        <row r="1592">
          <cell r="H1592" t="str">
            <v/>
          </cell>
        </row>
        <row r="1593">
          <cell r="H1593" t="str">
            <v/>
          </cell>
        </row>
        <row r="1594">
          <cell r="H1594" t="str">
            <v/>
          </cell>
        </row>
        <row r="1595">
          <cell r="H1595" t="str">
            <v/>
          </cell>
        </row>
        <row r="1596">
          <cell r="H1596" t="str">
            <v/>
          </cell>
        </row>
        <row r="1597">
          <cell r="H1597" t="str">
            <v/>
          </cell>
        </row>
        <row r="1598">
          <cell r="H1598" t="str">
            <v/>
          </cell>
        </row>
        <row r="1599">
          <cell r="H1599" t="str">
            <v/>
          </cell>
        </row>
        <row r="1600">
          <cell r="H1600" t="str">
            <v/>
          </cell>
        </row>
        <row r="1601">
          <cell r="H1601" t="str">
            <v/>
          </cell>
        </row>
        <row r="1602">
          <cell r="H1602" t="str">
            <v/>
          </cell>
        </row>
        <row r="1603">
          <cell r="H1603" t="str">
            <v/>
          </cell>
        </row>
        <row r="1604">
          <cell r="H1604" t="str">
            <v/>
          </cell>
        </row>
        <row r="1605">
          <cell r="H1605" t="str">
            <v/>
          </cell>
        </row>
        <row r="1606">
          <cell r="H1606" t="str">
            <v/>
          </cell>
        </row>
        <row r="1607">
          <cell r="H1607" t="str">
            <v/>
          </cell>
        </row>
        <row r="1608">
          <cell r="H1608" t="str">
            <v/>
          </cell>
        </row>
        <row r="1609">
          <cell r="H1609" t="str">
            <v/>
          </cell>
        </row>
        <row r="1610">
          <cell r="H1610" t="str">
            <v/>
          </cell>
        </row>
        <row r="1611">
          <cell r="H1611" t="str">
            <v/>
          </cell>
        </row>
        <row r="1612">
          <cell r="H1612" t="str">
            <v/>
          </cell>
        </row>
        <row r="1613">
          <cell r="H1613" t="str">
            <v/>
          </cell>
        </row>
        <row r="1614">
          <cell r="H1614" t="str">
            <v/>
          </cell>
        </row>
        <row r="1615">
          <cell r="H1615" t="str">
            <v/>
          </cell>
        </row>
        <row r="1616">
          <cell r="H1616" t="str">
            <v/>
          </cell>
        </row>
        <row r="1617">
          <cell r="H1617" t="str">
            <v/>
          </cell>
        </row>
        <row r="1618">
          <cell r="H1618" t="str">
            <v/>
          </cell>
        </row>
        <row r="1619">
          <cell r="H1619" t="str">
            <v/>
          </cell>
        </row>
        <row r="1620">
          <cell r="H1620" t="str">
            <v/>
          </cell>
        </row>
        <row r="1621">
          <cell r="H1621" t="str">
            <v/>
          </cell>
        </row>
        <row r="1622">
          <cell r="H1622" t="str">
            <v/>
          </cell>
        </row>
        <row r="1623">
          <cell r="H1623" t="str">
            <v/>
          </cell>
        </row>
        <row r="1624">
          <cell r="H1624" t="str">
            <v/>
          </cell>
        </row>
        <row r="1625">
          <cell r="H1625" t="str">
            <v/>
          </cell>
        </row>
        <row r="1626">
          <cell r="H1626" t="str">
            <v/>
          </cell>
        </row>
        <row r="1627">
          <cell r="H1627" t="str">
            <v/>
          </cell>
        </row>
        <row r="1628">
          <cell r="H1628" t="str">
            <v/>
          </cell>
        </row>
        <row r="1629">
          <cell r="H1629" t="str">
            <v/>
          </cell>
        </row>
        <row r="1630">
          <cell r="H1630" t="str">
            <v/>
          </cell>
        </row>
        <row r="1631">
          <cell r="H1631" t="str">
            <v/>
          </cell>
        </row>
        <row r="1632">
          <cell r="H1632" t="str">
            <v/>
          </cell>
        </row>
        <row r="1633">
          <cell r="H1633" t="str">
            <v/>
          </cell>
        </row>
        <row r="1634">
          <cell r="H1634" t="str">
            <v/>
          </cell>
        </row>
        <row r="1635">
          <cell r="H1635" t="str">
            <v/>
          </cell>
        </row>
        <row r="1636">
          <cell r="H1636" t="str">
            <v/>
          </cell>
        </row>
        <row r="1637">
          <cell r="H1637" t="str">
            <v/>
          </cell>
        </row>
        <row r="1638">
          <cell r="H1638" t="str">
            <v/>
          </cell>
        </row>
        <row r="1639">
          <cell r="H1639" t="str">
            <v/>
          </cell>
        </row>
        <row r="1640">
          <cell r="H1640" t="str">
            <v/>
          </cell>
        </row>
        <row r="1641">
          <cell r="H1641" t="str">
            <v/>
          </cell>
        </row>
        <row r="1642">
          <cell r="H1642" t="str">
            <v/>
          </cell>
        </row>
        <row r="1643">
          <cell r="H1643" t="str">
            <v/>
          </cell>
        </row>
        <row r="1644">
          <cell r="H1644" t="str">
            <v/>
          </cell>
        </row>
        <row r="1645">
          <cell r="H1645" t="str">
            <v/>
          </cell>
        </row>
        <row r="1646">
          <cell r="H1646" t="str">
            <v/>
          </cell>
        </row>
        <row r="1647">
          <cell r="H1647" t="str">
            <v/>
          </cell>
        </row>
        <row r="1648">
          <cell r="H1648" t="str">
            <v/>
          </cell>
        </row>
        <row r="1649">
          <cell r="H1649" t="str">
            <v/>
          </cell>
        </row>
        <row r="1650">
          <cell r="H1650" t="str">
            <v/>
          </cell>
        </row>
        <row r="1651">
          <cell r="H1651" t="str">
            <v/>
          </cell>
        </row>
        <row r="1652">
          <cell r="H1652" t="str">
            <v/>
          </cell>
        </row>
        <row r="1653">
          <cell r="H1653" t="str">
            <v/>
          </cell>
        </row>
        <row r="1654">
          <cell r="H1654" t="str">
            <v/>
          </cell>
        </row>
        <row r="1655">
          <cell r="H1655" t="str">
            <v/>
          </cell>
        </row>
        <row r="1656">
          <cell r="H1656" t="str">
            <v/>
          </cell>
        </row>
        <row r="1657">
          <cell r="H1657" t="str">
            <v/>
          </cell>
        </row>
        <row r="1658">
          <cell r="H1658" t="str">
            <v/>
          </cell>
        </row>
        <row r="1659">
          <cell r="H1659" t="str">
            <v/>
          </cell>
        </row>
        <row r="1660">
          <cell r="H1660" t="str">
            <v/>
          </cell>
        </row>
        <row r="1661">
          <cell r="H1661" t="str">
            <v/>
          </cell>
        </row>
        <row r="1662">
          <cell r="H1662" t="str">
            <v/>
          </cell>
        </row>
        <row r="1663">
          <cell r="H1663" t="str">
            <v/>
          </cell>
        </row>
        <row r="1664">
          <cell r="H1664" t="str">
            <v/>
          </cell>
        </row>
        <row r="1665">
          <cell r="H1665" t="str">
            <v/>
          </cell>
        </row>
        <row r="1666">
          <cell r="H1666" t="str">
            <v/>
          </cell>
        </row>
        <row r="1667">
          <cell r="H1667" t="str">
            <v/>
          </cell>
        </row>
        <row r="1668">
          <cell r="H1668" t="str">
            <v/>
          </cell>
        </row>
        <row r="1669">
          <cell r="H1669" t="str">
            <v/>
          </cell>
        </row>
        <row r="1670">
          <cell r="H1670" t="str">
            <v/>
          </cell>
        </row>
        <row r="1671">
          <cell r="H1671" t="str">
            <v/>
          </cell>
        </row>
        <row r="1672">
          <cell r="H1672" t="str">
            <v/>
          </cell>
        </row>
        <row r="1673">
          <cell r="H1673" t="str">
            <v/>
          </cell>
        </row>
        <row r="1674">
          <cell r="H1674" t="str">
            <v/>
          </cell>
        </row>
        <row r="1675">
          <cell r="H1675" t="str">
            <v/>
          </cell>
        </row>
        <row r="1676">
          <cell r="H1676" t="str">
            <v/>
          </cell>
        </row>
        <row r="1677">
          <cell r="H1677" t="str">
            <v/>
          </cell>
        </row>
        <row r="1678">
          <cell r="H1678" t="str">
            <v/>
          </cell>
        </row>
        <row r="1679">
          <cell r="H1679" t="str">
            <v/>
          </cell>
        </row>
        <row r="1680">
          <cell r="H1680" t="str">
            <v/>
          </cell>
        </row>
        <row r="1681">
          <cell r="H1681" t="str">
            <v/>
          </cell>
        </row>
        <row r="1682">
          <cell r="H1682" t="str">
            <v/>
          </cell>
        </row>
        <row r="1683">
          <cell r="H1683" t="str">
            <v/>
          </cell>
        </row>
        <row r="1684">
          <cell r="H1684" t="str">
            <v/>
          </cell>
        </row>
        <row r="1685">
          <cell r="H1685" t="str">
            <v/>
          </cell>
        </row>
        <row r="1686">
          <cell r="H1686" t="str">
            <v/>
          </cell>
        </row>
        <row r="1687">
          <cell r="H1687" t="str">
            <v/>
          </cell>
        </row>
        <row r="1688">
          <cell r="H1688" t="str">
            <v/>
          </cell>
        </row>
        <row r="1689">
          <cell r="H1689" t="str">
            <v/>
          </cell>
        </row>
        <row r="1690">
          <cell r="H1690" t="str">
            <v/>
          </cell>
        </row>
        <row r="1691">
          <cell r="H1691" t="str">
            <v/>
          </cell>
        </row>
        <row r="1692">
          <cell r="H1692" t="str">
            <v/>
          </cell>
        </row>
        <row r="1693">
          <cell r="H1693" t="str">
            <v/>
          </cell>
        </row>
        <row r="1694">
          <cell r="H1694" t="str">
            <v/>
          </cell>
        </row>
        <row r="1695">
          <cell r="H1695" t="str">
            <v/>
          </cell>
        </row>
        <row r="1696">
          <cell r="H1696" t="str">
            <v/>
          </cell>
        </row>
        <row r="1697">
          <cell r="H1697" t="str">
            <v/>
          </cell>
        </row>
        <row r="1698">
          <cell r="H1698" t="str">
            <v/>
          </cell>
        </row>
        <row r="1699">
          <cell r="H1699" t="str">
            <v/>
          </cell>
        </row>
        <row r="1700">
          <cell r="H1700" t="str">
            <v/>
          </cell>
        </row>
        <row r="1701">
          <cell r="H1701" t="str">
            <v/>
          </cell>
        </row>
        <row r="1702">
          <cell r="H1702" t="str">
            <v/>
          </cell>
        </row>
        <row r="1703">
          <cell r="H1703" t="str">
            <v/>
          </cell>
        </row>
        <row r="1704">
          <cell r="H1704" t="str">
            <v/>
          </cell>
        </row>
        <row r="1705">
          <cell r="H1705" t="str">
            <v/>
          </cell>
        </row>
        <row r="1706">
          <cell r="H1706" t="str">
            <v/>
          </cell>
        </row>
        <row r="1707">
          <cell r="H1707" t="str">
            <v/>
          </cell>
        </row>
        <row r="1708">
          <cell r="H1708" t="str">
            <v/>
          </cell>
        </row>
        <row r="1709">
          <cell r="H1709" t="str">
            <v/>
          </cell>
        </row>
        <row r="1710">
          <cell r="H1710" t="str">
            <v/>
          </cell>
        </row>
        <row r="1711">
          <cell r="H1711" t="str">
            <v/>
          </cell>
        </row>
        <row r="1712">
          <cell r="H1712" t="str">
            <v/>
          </cell>
        </row>
        <row r="1713">
          <cell r="H1713" t="str">
            <v/>
          </cell>
        </row>
        <row r="1714">
          <cell r="H1714" t="str">
            <v/>
          </cell>
        </row>
        <row r="1715">
          <cell r="H1715" t="str">
            <v/>
          </cell>
        </row>
        <row r="1716">
          <cell r="H1716" t="str">
            <v/>
          </cell>
        </row>
        <row r="1717">
          <cell r="H1717" t="str">
            <v/>
          </cell>
        </row>
        <row r="1718">
          <cell r="H1718" t="str">
            <v/>
          </cell>
        </row>
        <row r="1719">
          <cell r="H1719" t="str">
            <v/>
          </cell>
        </row>
        <row r="1720">
          <cell r="H1720" t="str">
            <v/>
          </cell>
        </row>
        <row r="1721">
          <cell r="H1721" t="str">
            <v/>
          </cell>
        </row>
        <row r="1722">
          <cell r="H1722" t="str">
            <v/>
          </cell>
        </row>
        <row r="1723">
          <cell r="H1723" t="str">
            <v/>
          </cell>
        </row>
        <row r="1724">
          <cell r="H1724" t="str">
            <v/>
          </cell>
        </row>
        <row r="1725">
          <cell r="H1725" t="str">
            <v/>
          </cell>
        </row>
        <row r="1726">
          <cell r="H1726" t="str">
            <v/>
          </cell>
        </row>
        <row r="1727">
          <cell r="H1727" t="str">
            <v/>
          </cell>
        </row>
        <row r="1728">
          <cell r="H1728" t="str">
            <v/>
          </cell>
        </row>
        <row r="1729">
          <cell r="H1729" t="str">
            <v/>
          </cell>
        </row>
        <row r="1730">
          <cell r="H1730" t="str">
            <v/>
          </cell>
        </row>
        <row r="1731">
          <cell r="H1731" t="str">
            <v/>
          </cell>
        </row>
        <row r="1732">
          <cell r="H1732" t="str">
            <v/>
          </cell>
        </row>
        <row r="1733">
          <cell r="H1733" t="str">
            <v/>
          </cell>
        </row>
        <row r="1734">
          <cell r="H1734" t="str">
            <v/>
          </cell>
        </row>
        <row r="1735">
          <cell r="H1735" t="str">
            <v/>
          </cell>
        </row>
        <row r="1736">
          <cell r="H1736" t="str">
            <v/>
          </cell>
        </row>
        <row r="1737">
          <cell r="H1737" t="str">
            <v/>
          </cell>
        </row>
        <row r="1738">
          <cell r="H1738" t="str">
            <v/>
          </cell>
        </row>
        <row r="1739">
          <cell r="H1739" t="str">
            <v/>
          </cell>
        </row>
        <row r="1740">
          <cell r="H1740" t="str">
            <v/>
          </cell>
        </row>
        <row r="1741">
          <cell r="H1741" t="str">
            <v/>
          </cell>
        </row>
        <row r="1742">
          <cell r="H1742" t="str">
            <v/>
          </cell>
        </row>
        <row r="1743">
          <cell r="H1743" t="str">
            <v/>
          </cell>
        </row>
        <row r="1744">
          <cell r="H1744" t="str">
            <v/>
          </cell>
        </row>
        <row r="1745">
          <cell r="H1745" t="str">
            <v/>
          </cell>
        </row>
        <row r="1746">
          <cell r="H1746" t="str">
            <v/>
          </cell>
        </row>
        <row r="1747">
          <cell r="H1747" t="str">
            <v/>
          </cell>
        </row>
        <row r="1748">
          <cell r="H1748" t="str">
            <v/>
          </cell>
        </row>
        <row r="1749">
          <cell r="H1749" t="str">
            <v/>
          </cell>
        </row>
        <row r="1750">
          <cell r="H1750" t="str">
            <v/>
          </cell>
        </row>
        <row r="1751">
          <cell r="H1751" t="str">
            <v/>
          </cell>
        </row>
        <row r="1752">
          <cell r="H1752" t="str">
            <v/>
          </cell>
        </row>
        <row r="1753">
          <cell r="H1753" t="str">
            <v/>
          </cell>
        </row>
        <row r="1754">
          <cell r="H1754" t="str">
            <v/>
          </cell>
        </row>
        <row r="1755">
          <cell r="H1755" t="str">
            <v/>
          </cell>
        </row>
        <row r="1756">
          <cell r="H1756" t="str">
            <v/>
          </cell>
        </row>
        <row r="1757">
          <cell r="H1757" t="str">
            <v/>
          </cell>
        </row>
        <row r="1758">
          <cell r="H1758" t="str">
            <v/>
          </cell>
        </row>
        <row r="1759">
          <cell r="H1759" t="str">
            <v/>
          </cell>
        </row>
        <row r="1760">
          <cell r="H1760" t="str">
            <v/>
          </cell>
        </row>
        <row r="1761">
          <cell r="H1761" t="str">
            <v/>
          </cell>
        </row>
        <row r="1762">
          <cell r="H1762" t="str">
            <v/>
          </cell>
        </row>
        <row r="1763">
          <cell r="H1763" t="str">
            <v/>
          </cell>
        </row>
        <row r="1764">
          <cell r="H1764" t="str">
            <v/>
          </cell>
        </row>
        <row r="1765">
          <cell r="H1765" t="str">
            <v/>
          </cell>
        </row>
        <row r="1766">
          <cell r="H1766" t="str">
            <v/>
          </cell>
        </row>
        <row r="1767">
          <cell r="H1767" t="str">
            <v/>
          </cell>
        </row>
        <row r="1768">
          <cell r="H1768" t="str">
            <v/>
          </cell>
        </row>
        <row r="1769">
          <cell r="H1769" t="str">
            <v/>
          </cell>
        </row>
        <row r="1770">
          <cell r="H1770" t="str">
            <v/>
          </cell>
        </row>
        <row r="1771">
          <cell r="H1771" t="str">
            <v/>
          </cell>
        </row>
        <row r="1772">
          <cell r="H1772" t="str">
            <v/>
          </cell>
        </row>
        <row r="1773">
          <cell r="H1773" t="str">
            <v/>
          </cell>
        </row>
        <row r="1774">
          <cell r="H1774" t="str">
            <v/>
          </cell>
        </row>
        <row r="1775">
          <cell r="H1775" t="str">
            <v/>
          </cell>
        </row>
        <row r="1776">
          <cell r="H1776" t="str">
            <v/>
          </cell>
        </row>
        <row r="1777">
          <cell r="H1777" t="str">
            <v/>
          </cell>
        </row>
        <row r="1778">
          <cell r="H1778" t="str">
            <v/>
          </cell>
        </row>
        <row r="1779">
          <cell r="H1779" t="str">
            <v/>
          </cell>
        </row>
        <row r="1780">
          <cell r="H1780" t="str">
            <v/>
          </cell>
        </row>
        <row r="1781">
          <cell r="H1781" t="str">
            <v/>
          </cell>
        </row>
        <row r="1782">
          <cell r="H1782" t="str">
            <v/>
          </cell>
        </row>
        <row r="1783">
          <cell r="H1783" t="str">
            <v/>
          </cell>
        </row>
        <row r="1784">
          <cell r="H1784" t="str">
            <v/>
          </cell>
        </row>
        <row r="1785">
          <cell r="H1785" t="str">
            <v/>
          </cell>
        </row>
        <row r="1786">
          <cell r="H1786" t="str">
            <v/>
          </cell>
        </row>
        <row r="1787">
          <cell r="H1787" t="str">
            <v/>
          </cell>
        </row>
        <row r="1788">
          <cell r="H1788" t="str">
            <v/>
          </cell>
        </row>
        <row r="1789">
          <cell r="H1789" t="str">
            <v/>
          </cell>
        </row>
        <row r="1790">
          <cell r="H1790" t="str">
            <v/>
          </cell>
        </row>
        <row r="1791">
          <cell r="H1791" t="str">
            <v/>
          </cell>
        </row>
        <row r="1792">
          <cell r="H1792" t="str">
            <v/>
          </cell>
        </row>
        <row r="1793">
          <cell r="H1793" t="str">
            <v/>
          </cell>
        </row>
        <row r="1794">
          <cell r="H1794" t="str">
            <v/>
          </cell>
        </row>
        <row r="1795">
          <cell r="H1795" t="str">
            <v/>
          </cell>
        </row>
        <row r="1796">
          <cell r="H1796" t="str">
            <v/>
          </cell>
        </row>
        <row r="1797">
          <cell r="H1797" t="str">
            <v/>
          </cell>
        </row>
        <row r="1798">
          <cell r="H1798" t="str">
            <v/>
          </cell>
        </row>
        <row r="1799">
          <cell r="H1799" t="str">
            <v/>
          </cell>
        </row>
        <row r="1800">
          <cell r="H1800" t="str">
            <v/>
          </cell>
        </row>
        <row r="1801">
          <cell r="H1801" t="str">
            <v/>
          </cell>
        </row>
        <row r="1802">
          <cell r="H1802" t="str">
            <v/>
          </cell>
        </row>
        <row r="1803">
          <cell r="H1803" t="str">
            <v/>
          </cell>
        </row>
        <row r="1804">
          <cell r="H1804" t="str">
            <v/>
          </cell>
        </row>
        <row r="1805">
          <cell r="H1805" t="str">
            <v/>
          </cell>
        </row>
        <row r="1806">
          <cell r="H1806" t="str">
            <v/>
          </cell>
        </row>
        <row r="1807">
          <cell r="H1807" t="str">
            <v/>
          </cell>
        </row>
        <row r="1808">
          <cell r="H1808" t="str">
            <v/>
          </cell>
        </row>
        <row r="1809">
          <cell r="H1809" t="str">
            <v/>
          </cell>
        </row>
        <row r="1810">
          <cell r="H1810" t="str">
            <v/>
          </cell>
        </row>
        <row r="1811">
          <cell r="H1811" t="str">
            <v/>
          </cell>
        </row>
        <row r="1812">
          <cell r="H1812" t="str">
            <v/>
          </cell>
        </row>
        <row r="1813">
          <cell r="H1813" t="str">
            <v/>
          </cell>
        </row>
        <row r="1814">
          <cell r="H1814" t="str">
            <v/>
          </cell>
        </row>
        <row r="1815">
          <cell r="H1815" t="str">
            <v/>
          </cell>
        </row>
        <row r="1816">
          <cell r="H1816" t="str">
            <v/>
          </cell>
        </row>
        <row r="1817">
          <cell r="H1817" t="str">
            <v/>
          </cell>
        </row>
        <row r="1818">
          <cell r="H1818" t="str">
            <v/>
          </cell>
        </row>
        <row r="1819">
          <cell r="H1819" t="str">
            <v/>
          </cell>
        </row>
        <row r="1820">
          <cell r="H1820" t="str">
            <v/>
          </cell>
        </row>
        <row r="1821">
          <cell r="H1821" t="str">
            <v/>
          </cell>
        </row>
        <row r="1822">
          <cell r="H1822" t="str">
            <v/>
          </cell>
        </row>
        <row r="1823">
          <cell r="H1823" t="str">
            <v/>
          </cell>
        </row>
        <row r="1824">
          <cell r="H1824" t="str">
            <v/>
          </cell>
        </row>
        <row r="1825">
          <cell r="H1825" t="str">
            <v/>
          </cell>
        </row>
        <row r="1826">
          <cell r="H1826" t="str">
            <v/>
          </cell>
        </row>
        <row r="1827">
          <cell r="H1827" t="str">
            <v/>
          </cell>
        </row>
        <row r="1828">
          <cell r="H1828" t="str">
            <v/>
          </cell>
        </row>
        <row r="1829">
          <cell r="H1829" t="str">
            <v/>
          </cell>
        </row>
        <row r="1830">
          <cell r="H1830" t="str">
            <v/>
          </cell>
        </row>
        <row r="1831">
          <cell r="H1831" t="str">
            <v/>
          </cell>
        </row>
        <row r="1832">
          <cell r="H1832" t="str">
            <v/>
          </cell>
        </row>
        <row r="1833">
          <cell r="H1833" t="str">
            <v/>
          </cell>
        </row>
        <row r="1834">
          <cell r="H1834" t="str">
            <v/>
          </cell>
        </row>
        <row r="1835">
          <cell r="H1835" t="str">
            <v/>
          </cell>
        </row>
        <row r="1836">
          <cell r="H1836" t="str">
            <v/>
          </cell>
        </row>
        <row r="1837">
          <cell r="H1837" t="str">
            <v/>
          </cell>
        </row>
        <row r="1838">
          <cell r="H1838" t="str">
            <v/>
          </cell>
        </row>
        <row r="1839">
          <cell r="H1839" t="str">
            <v/>
          </cell>
        </row>
        <row r="1840">
          <cell r="H1840" t="str">
            <v/>
          </cell>
        </row>
        <row r="1841">
          <cell r="H1841" t="str">
            <v/>
          </cell>
        </row>
        <row r="1842">
          <cell r="H1842" t="str">
            <v/>
          </cell>
        </row>
        <row r="1843">
          <cell r="H1843" t="str">
            <v/>
          </cell>
        </row>
        <row r="1844">
          <cell r="H1844" t="str">
            <v/>
          </cell>
        </row>
        <row r="1845">
          <cell r="H1845" t="str">
            <v/>
          </cell>
        </row>
        <row r="1846">
          <cell r="H1846" t="str">
            <v/>
          </cell>
        </row>
        <row r="1847">
          <cell r="H1847" t="str">
            <v/>
          </cell>
        </row>
        <row r="1848">
          <cell r="H1848" t="str">
            <v/>
          </cell>
        </row>
        <row r="1849">
          <cell r="H1849" t="str">
            <v/>
          </cell>
        </row>
        <row r="1850">
          <cell r="H1850" t="str">
            <v/>
          </cell>
        </row>
        <row r="1851">
          <cell r="H1851" t="str">
            <v/>
          </cell>
        </row>
        <row r="1852">
          <cell r="H1852" t="str">
            <v/>
          </cell>
        </row>
        <row r="1853">
          <cell r="H1853" t="str">
            <v/>
          </cell>
        </row>
        <row r="1854">
          <cell r="H1854" t="str">
            <v/>
          </cell>
        </row>
        <row r="1855">
          <cell r="H1855" t="str">
            <v/>
          </cell>
        </row>
        <row r="1856">
          <cell r="H1856" t="str">
            <v/>
          </cell>
        </row>
        <row r="1857">
          <cell r="H1857" t="str">
            <v/>
          </cell>
        </row>
        <row r="1858">
          <cell r="H1858" t="str">
            <v/>
          </cell>
        </row>
        <row r="1859">
          <cell r="H1859" t="str">
            <v/>
          </cell>
        </row>
        <row r="1860">
          <cell r="H1860" t="str">
            <v/>
          </cell>
        </row>
        <row r="1861">
          <cell r="H1861" t="str">
            <v/>
          </cell>
        </row>
        <row r="1862">
          <cell r="H1862" t="str">
            <v/>
          </cell>
        </row>
        <row r="1863">
          <cell r="H1863" t="str">
            <v/>
          </cell>
        </row>
        <row r="1864">
          <cell r="H1864" t="str">
            <v/>
          </cell>
        </row>
        <row r="1865">
          <cell r="H1865" t="str">
            <v/>
          </cell>
        </row>
        <row r="1866">
          <cell r="H1866" t="str">
            <v/>
          </cell>
        </row>
        <row r="1867">
          <cell r="H1867" t="str">
            <v/>
          </cell>
        </row>
        <row r="1868">
          <cell r="H1868" t="str">
            <v/>
          </cell>
        </row>
        <row r="1869">
          <cell r="H1869" t="str">
            <v/>
          </cell>
        </row>
        <row r="1870">
          <cell r="H1870" t="str">
            <v/>
          </cell>
        </row>
        <row r="1871">
          <cell r="H1871" t="str">
            <v/>
          </cell>
        </row>
        <row r="1872">
          <cell r="H1872" t="str">
            <v/>
          </cell>
        </row>
        <row r="1873">
          <cell r="H1873" t="str">
            <v/>
          </cell>
        </row>
        <row r="1874">
          <cell r="H1874" t="str">
            <v/>
          </cell>
        </row>
        <row r="1875">
          <cell r="H1875" t="str">
            <v/>
          </cell>
        </row>
        <row r="1876">
          <cell r="H1876" t="str">
            <v/>
          </cell>
        </row>
        <row r="1877">
          <cell r="H1877" t="str">
            <v/>
          </cell>
        </row>
        <row r="1878">
          <cell r="H1878" t="str">
            <v/>
          </cell>
        </row>
        <row r="1879">
          <cell r="H1879" t="str">
            <v/>
          </cell>
        </row>
        <row r="1880">
          <cell r="H1880" t="str">
            <v/>
          </cell>
        </row>
        <row r="1881">
          <cell r="H1881" t="str">
            <v/>
          </cell>
        </row>
        <row r="1882">
          <cell r="H1882" t="str">
            <v/>
          </cell>
        </row>
        <row r="1883">
          <cell r="H1883" t="str">
            <v/>
          </cell>
        </row>
        <row r="1884">
          <cell r="H1884" t="str">
            <v/>
          </cell>
        </row>
        <row r="1885">
          <cell r="H1885" t="str">
            <v/>
          </cell>
        </row>
        <row r="1886">
          <cell r="H1886" t="str">
            <v/>
          </cell>
        </row>
        <row r="1887">
          <cell r="H1887" t="str">
            <v/>
          </cell>
        </row>
        <row r="1888">
          <cell r="H1888" t="str">
            <v/>
          </cell>
        </row>
        <row r="1889">
          <cell r="H1889" t="str">
            <v/>
          </cell>
        </row>
        <row r="1890">
          <cell r="H1890" t="str">
            <v/>
          </cell>
        </row>
        <row r="1891">
          <cell r="H1891" t="str">
            <v/>
          </cell>
        </row>
        <row r="1892">
          <cell r="H1892" t="str">
            <v/>
          </cell>
        </row>
        <row r="1893">
          <cell r="H1893" t="str">
            <v/>
          </cell>
        </row>
        <row r="1894">
          <cell r="H1894" t="str">
            <v/>
          </cell>
        </row>
        <row r="1895">
          <cell r="H1895" t="str">
            <v/>
          </cell>
        </row>
        <row r="1896">
          <cell r="H1896" t="str">
            <v/>
          </cell>
        </row>
        <row r="1897">
          <cell r="H1897" t="str">
            <v/>
          </cell>
        </row>
        <row r="1898">
          <cell r="H1898" t="str">
            <v/>
          </cell>
        </row>
        <row r="1899">
          <cell r="H1899" t="str">
            <v/>
          </cell>
        </row>
        <row r="1900">
          <cell r="H1900" t="str">
            <v/>
          </cell>
        </row>
        <row r="1901">
          <cell r="H1901" t="str">
            <v/>
          </cell>
        </row>
        <row r="1902">
          <cell r="H1902" t="str">
            <v/>
          </cell>
        </row>
        <row r="1903">
          <cell r="H1903" t="str">
            <v/>
          </cell>
        </row>
        <row r="1904">
          <cell r="H1904" t="str">
            <v/>
          </cell>
        </row>
        <row r="1905">
          <cell r="H1905" t="str">
            <v/>
          </cell>
        </row>
        <row r="1906">
          <cell r="H1906" t="str">
            <v/>
          </cell>
        </row>
        <row r="1907">
          <cell r="H1907" t="str">
            <v/>
          </cell>
        </row>
        <row r="1908">
          <cell r="H1908" t="str">
            <v/>
          </cell>
        </row>
        <row r="1909">
          <cell r="H1909" t="str">
            <v/>
          </cell>
        </row>
        <row r="1910">
          <cell r="H1910" t="str">
            <v/>
          </cell>
        </row>
        <row r="1911">
          <cell r="H1911" t="str">
            <v/>
          </cell>
        </row>
        <row r="1912">
          <cell r="H1912" t="str">
            <v/>
          </cell>
        </row>
        <row r="1913">
          <cell r="H1913" t="str">
            <v/>
          </cell>
        </row>
        <row r="1914">
          <cell r="H1914" t="str">
            <v/>
          </cell>
        </row>
        <row r="1915">
          <cell r="H1915" t="str">
            <v/>
          </cell>
        </row>
        <row r="1916">
          <cell r="H1916" t="str">
            <v/>
          </cell>
        </row>
        <row r="1917">
          <cell r="H1917" t="str">
            <v/>
          </cell>
        </row>
        <row r="1918">
          <cell r="H1918" t="str">
            <v/>
          </cell>
        </row>
        <row r="1919">
          <cell r="H1919" t="str">
            <v/>
          </cell>
        </row>
        <row r="1920">
          <cell r="H1920" t="str">
            <v/>
          </cell>
        </row>
        <row r="1921">
          <cell r="H1921" t="str">
            <v/>
          </cell>
        </row>
        <row r="1922">
          <cell r="H1922" t="str">
            <v/>
          </cell>
        </row>
        <row r="1923">
          <cell r="H1923" t="str">
            <v/>
          </cell>
        </row>
        <row r="1924">
          <cell r="H1924" t="str">
            <v/>
          </cell>
        </row>
        <row r="1925">
          <cell r="H1925" t="str">
            <v/>
          </cell>
        </row>
        <row r="1926">
          <cell r="H1926" t="str">
            <v/>
          </cell>
        </row>
        <row r="1927">
          <cell r="H1927" t="str">
            <v/>
          </cell>
        </row>
        <row r="1928">
          <cell r="H1928" t="str">
            <v/>
          </cell>
        </row>
        <row r="1929">
          <cell r="H1929" t="str">
            <v/>
          </cell>
        </row>
        <row r="1930">
          <cell r="H1930" t="str">
            <v/>
          </cell>
        </row>
        <row r="1931">
          <cell r="H1931" t="str">
            <v/>
          </cell>
        </row>
        <row r="1932">
          <cell r="H1932" t="str">
            <v/>
          </cell>
        </row>
        <row r="1933">
          <cell r="H1933" t="str">
            <v/>
          </cell>
        </row>
        <row r="1934">
          <cell r="H1934" t="str">
            <v/>
          </cell>
        </row>
        <row r="1935">
          <cell r="H1935" t="str">
            <v/>
          </cell>
        </row>
        <row r="1936">
          <cell r="H1936" t="str">
            <v/>
          </cell>
        </row>
        <row r="1937">
          <cell r="H1937" t="str">
            <v/>
          </cell>
        </row>
        <row r="1938">
          <cell r="H1938" t="str">
            <v/>
          </cell>
        </row>
        <row r="1939">
          <cell r="H1939" t="str">
            <v/>
          </cell>
        </row>
        <row r="1940">
          <cell r="H1940" t="str">
            <v/>
          </cell>
        </row>
        <row r="1941">
          <cell r="H1941" t="str">
            <v/>
          </cell>
        </row>
        <row r="1942">
          <cell r="H1942" t="str">
            <v/>
          </cell>
        </row>
        <row r="1943">
          <cell r="H1943" t="str">
            <v/>
          </cell>
        </row>
        <row r="1944">
          <cell r="H1944" t="str">
            <v/>
          </cell>
        </row>
        <row r="1945">
          <cell r="H1945" t="str">
            <v/>
          </cell>
        </row>
        <row r="1946">
          <cell r="H1946" t="str">
            <v/>
          </cell>
        </row>
        <row r="1947">
          <cell r="H1947" t="str">
            <v/>
          </cell>
        </row>
        <row r="1948">
          <cell r="H1948" t="str">
            <v/>
          </cell>
        </row>
        <row r="1949">
          <cell r="H1949" t="str">
            <v/>
          </cell>
        </row>
        <row r="1950">
          <cell r="H1950" t="str">
            <v/>
          </cell>
        </row>
        <row r="1951">
          <cell r="H1951" t="str">
            <v/>
          </cell>
        </row>
        <row r="1952">
          <cell r="H1952" t="str">
            <v/>
          </cell>
        </row>
        <row r="1953">
          <cell r="H1953" t="str">
            <v/>
          </cell>
        </row>
        <row r="1954">
          <cell r="H1954" t="str">
            <v/>
          </cell>
        </row>
        <row r="1955">
          <cell r="H1955" t="str">
            <v/>
          </cell>
        </row>
        <row r="1956">
          <cell r="H1956" t="str">
            <v/>
          </cell>
        </row>
        <row r="1957">
          <cell r="H1957" t="str">
            <v/>
          </cell>
        </row>
        <row r="1958">
          <cell r="H1958" t="str">
            <v/>
          </cell>
        </row>
        <row r="1959">
          <cell r="H1959" t="str">
            <v/>
          </cell>
        </row>
        <row r="1960">
          <cell r="H1960" t="str">
            <v/>
          </cell>
        </row>
        <row r="1961">
          <cell r="H1961" t="str">
            <v/>
          </cell>
        </row>
        <row r="1962">
          <cell r="H1962" t="str">
            <v/>
          </cell>
        </row>
        <row r="1963">
          <cell r="H1963" t="str">
            <v/>
          </cell>
        </row>
        <row r="1964">
          <cell r="H1964" t="str">
            <v/>
          </cell>
        </row>
        <row r="1965">
          <cell r="H1965" t="str">
            <v/>
          </cell>
        </row>
        <row r="1966">
          <cell r="H1966" t="str">
            <v/>
          </cell>
        </row>
        <row r="1967">
          <cell r="H1967" t="str">
            <v/>
          </cell>
        </row>
        <row r="1968">
          <cell r="H1968" t="str">
            <v/>
          </cell>
        </row>
        <row r="1969">
          <cell r="H1969" t="str">
            <v/>
          </cell>
        </row>
        <row r="1970">
          <cell r="H1970" t="str">
            <v/>
          </cell>
        </row>
        <row r="1971">
          <cell r="H1971" t="str">
            <v/>
          </cell>
        </row>
        <row r="1972">
          <cell r="H1972" t="str">
            <v/>
          </cell>
        </row>
        <row r="1973">
          <cell r="H1973" t="str">
            <v/>
          </cell>
        </row>
        <row r="1974">
          <cell r="H1974" t="str">
            <v/>
          </cell>
        </row>
        <row r="1975">
          <cell r="H1975" t="str">
            <v/>
          </cell>
        </row>
        <row r="1976">
          <cell r="H1976" t="str">
            <v/>
          </cell>
        </row>
        <row r="1977">
          <cell r="H1977" t="str">
            <v/>
          </cell>
        </row>
        <row r="1978">
          <cell r="H1978" t="str">
            <v/>
          </cell>
        </row>
        <row r="1979">
          <cell r="H1979" t="str">
            <v/>
          </cell>
        </row>
        <row r="1980">
          <cell r="H1980" t="str">
            <v/>
          </cell>
        </row>
        <row r="1981">
          <cell r="H1981" t="str">
            <v/>
          </cell>
        </row>
        <row r="1982">
          <cell r="H1982" t="str">
            <v/>
          </cell>
        </row>
        <row r="1983">
          <cell r="H1983" t="str">
            <v/>
          </cell>
        </row>
        <row r="1984">
          <cell r="H1984" t="str">
            <v/>
          </cell>
        </row>
        <row r="1985">
          <cell r="H1985" t="str">
            <v/>
          </cell>
        </row>
        <row r="1986">
          <cell r="H1986" t="str">
            <v/>
          </cell>
        </row>
        <row r="1987">
          <cell r="H1987" t="str">
            <v/>
          </cell>
        </row>
        <row r="1988">
          <cell r="H1988" t="str">
            <v/>
          </cell>
        </row>
        <row r="1989">
          <cell r="H1989" t="str">
            <v/>
          </cell>
        </row>
        <row r="1990">
          <cell r="H1990" t="str">
            <v/>
          </cell>
        </row>
        <row r="1991">
          <cell r="H1991" t="str">
            <v/>
          </cell>
        </row>
        <row r="1992">
          <cell r="H1992" t="str">
            <v/>
          </cell>
        </row>
        <row r="1993">
          <cell r="H1993" t="str">
            <v/>
          </cell>
        </row>
        <row r="1994">
          <cell r="H1994" t="str">
            <v/>
          </cell>
        </row>
        <row r="1995">
          <cell r="H1995" t="str">
            <v/>
          </cell>
        </row>
        <row r="1996">
          <cell r="H1996" t="str">
            <v/>
          </cell>
        </row>
        <row r="1997">
          <cell r="H1997" t="str">
            <v/>
          </cell>
        </row>
        <row r="1998">
          <cell r="H1998" t="str">
            <v/>
          </cell>
        </row>
        <row r="1999">
          <cell r="H1999" t="str">
            <v/>
          </cell>
        </row>
        <row r="2000">
          <cell r="H2000" t="str">
            <v/>
          </cell>
        </row>
        <row r="2001">
          <cell r="H2001" t="str">
            <v/>
          </cell>
        </row>
        <row r="2002">
          <cell r="H2002" t="str">
            <v/>
          </cell>
        </row>
        <row r="2003">
          <cell r="H2003" t="str">
            <v/>
          </cell>
        </row>
        <row r="2004">
          <cell r="H2004" t="str">
            <v/>
          </cell>
        </row>
        <row r="2005">
          <cell r="H2005" t="str">
            <v/>
          </cell>
        </row>
        <row r="2006">
          <cell r="H2006" t="str">
            <v/>
          </cell>
        </row>
        <row r="2007">
          <cell r="H2007" t="str">
            <v/>
          </cell>
        </row>
        <row r="2008">
          <cell r="H2008" t="str">
            <v/>
          </cell>
        </row>
        <row r="2009">
          <cell r="H2009" t="str">
            <v/>
          </cell>
        </row>
        <row r="2010">
          <cell r="H2010" t="str">
            <v/>
          </cell>
        </row>
        <row r="2011">
          <cell r="H2011" t="str">
            <v/>
          </cell>
        </row>
        <row r="2012">
          <cell r="H2012" t="str">
            <v/>
          </cell>
        </row>
        <row r="2013">
          <cell r="H2013" t="str">
            <v/>
          </cell>
        </row>
        <row r="2014">
          <cell r="H2014" t="str">
            <v/>
          </cell>
        </row>
        <row r="2015">
          <cell r="H2015" t="str">
            <v/>
          </cell>
        </row>
        <row r="2016">
          <cell r="H2016" t="str">
            <v/>
          </cell>
        </row>
        <row r="2017">
          <cell r="H2017" t="str">
            <v/>
          </cell>
        </row>
        <row r="2018">
          <cell r="H2018" t="str">
            <v/>
          </cell>
        </row>
        <row r="2019">
          <cell r="H2019" t="str">
            <v/>
          </cell>
        </row>
        <row r="2020">
          <cell r="H2020" t="str">
            <v/>
          </cell>
        </row>
        <row r="2021">
          <cell r="H2021" t="str">
            <v/>
          </cell>
        </row>
        <row r="2022">
          <cell r="H2022" t="str">
            <v/>
          </cell>
        </row>
        <row r="2023">
          <cell r="H2023" t="str">
            <v/>
          </cell>
        </row>
        <row r="2024">
          <cell r="H2024" t="str">
            <v/>
          </cell>
        </row>
        <row r="2025">
          <cell r="H2025" t="str">
            <v/>
          </cell>
        </row>
        <row r="2026">
          <cell r="H2026" t="str">
            <v/>
          </cell>
        </row>
        <row r="2027">
          <cell r="H2027" t="str">
            <v/>
          </cell>
        </row>
        <row r="2028">
          <cell r="H2028" t="str">
            <v/>
          </cell>
        </row>
        <row r="2029">
          <cell r="H2029" t="str">
            <v/>
          </cell>
        </row>
        <row r="2030">
          <cell r="H2030" t="str">
            <v/>
          </cell>
        </row>
        <row r="2031">
          <cell r="H2031" t="str">
            <v/>
          </cell>
        </row>
        <row r="2032">
          <cell r="H2032" t="str">
            <v/>
          </cell>
        </row>
        <row r="2033">
          <cell r="H2033" t="str">
            <v/>
          </cell>
        </row>
        <row r="2034">
          <cell r="H2034" t="str">
            <v/>
          </cell>
        </row>
        <row r="2035">
          <cell r="H2035" t="str">
            <v/>
          </cell>
        </row>
        <row r="2036">
          <cell r="H2036" t="str">
            <v/>
          </cell>
        </row>
        <row r="2037">
          <cell r="H2037" t="str">
            <v/>
          </cell>
        </row>
        <row r="2038">
          <cell r="H2038" t="str">
            <v/>
          </cell>
        </row>
        <row r="2039">
          <cell r="H2039" t="str">
            <v/>
          </cell>
        </row>
        <row r="2040">
          <cell r="H2040" t="str">
            <v/>
          </cell>
        </row>
        <row r="2041">
          <cell r="H2041" t="str">
            <v/>
          </cell>
        </row>
        <row r="2042">
          <cell r="H2042" t="str">
            <v/>
          </cell>
        </row>
        <row r="2043">
          <cell r="H2043" t="str">
            <v/>
          </cell>
        </row>
        <row r="2044">
          <cell r="H2044" t="str">
            <v/>
          </cell>
        </row>
        <row r="2045">
          <cell r="H2045" t="str">
            <v/>
          </cell>
        </row>
        <row r="2046">
          <cell r="H2046" t="str">
            <v/>
          </cell>
        </row>
        <row r="2047">
          <cell r="H2047" t="str">
            <v/>
          </cell>
        </row>
        <row r="2048">
          <cell r="H2048" t="str">
            <v/>
          </cell>
        </row>
        <row r="2049">
          <cell r="H2049" t="str">
            <v/>
          </cell>
        </row>
        <row r="2050">
          <cell r="H2050" t="str">
            <v/>
          </cell>
        </row>
        <row r="2051">
          <cell r="H2051" t="str">
            <v/>
          </cell>
        </row>
        <row r="2052">
          <cell r="H2052" t="str">
            <v/>
          </cell>
        </row>
        <row r="2053">
          <cell r="H2053" t="str">
            <v/>
          </cell>
        </row>
        <row r="2054">
          <cell r="H2054" t="str">
            <v/>
          </cell>
        </row>
        <row r="2055">
          <cell r="H2055" t="str">
            <v/>
          </cell>
        </row>
        <row r="2056">
          <cell r="H2056" t="str">
            <v/>
          </cell>
        </row>
        <row r="2057">
          <cell r="H2057" t="str">
            <v/>
          </cell>
        </row>
        <row r="2058">
          <cell r="H2058" t="str">
            <v/>
          </cell>
        </row>
        <row r="2059">
          <cell r="H2059" t="str">
            <v/>
          </cell>
        </row>
        <row r="2060">
          <cell r="H2060" t="str">
            <v/>
          </cell>
        </row>
        <row r="2061">
          <cell r="H2061" t="str">
            <v/>
          </cell>
        </row>
        <row r="2062">
          <cell r="H2062" t="str">
            <v/>
          </cell>
        </row>
        <row r="2063">
          <cell r="H2063" t="str">
            <v/>
          </cell>
        </row>
        <row r="2064">
          <cell r="H2064" t="str">
            <v/>
          </cell>
        </row>
        <row r="2065">
          <cell r="H2065" t="str">
            <v/>
          </cell>
        </row>
        <row r="2066">
          <cell r="H2066" t="str">
            <v/>
          </cell>
        </row>
        <row r="2067">
          <cell r="H2067" t="str">
            <v/>
          </cell>
        </row>
        <row r="2068">
          <cell r="H2068" t="str">
            <v/>
          </cell>
        </row>
        <row r="2069">
          <cell r="H2069" t="str">
            <v/>
          </cell>
        </row>
        <row r="2070">
          <cell r="H2070" t="str">
            <v/>
          </cell>
        </row>
        <row r="2071">
          <cell r="H2071" t="str">
            <v/>
          </cell>
        </row>
        <row r="2072">
          <cell r="H2072" t="str">
            <v/>
          </cell>
        </row>
        <row r="2073">
          <cell r="H2073" t="str">
            <v/>
          </cell>
        </row>
        <row r="2074">
          <cell r="H2074" t="str">
            <v/>
          </cell>
        </row>
        <row r="2075">
          <cell r="H2075" t="str">
            <v/>
          </cell>
        </row>
        <row r="2076">
          <cell r="H2076" t="str">
            <v/>
          </cell>
        </row>
        <row r="2077">
          <cell r="H2077" t="str">
            <v/>
          </cell>
        </row>
        <row r="2078">
          <cell r="H2078" t="str">
            <v/>
          </cell>
        </row>
        <row r="2079">
          <cell r="H2079" t="str">
            <v/>
          </cell>
        </row>
        <row r="2080">
          <cell r="H2080" t="str">
            <v/>
          </cell>
        </row>
        <row r="2081">
          <cell r="H2081" t="str">
            <v/>
          </cell>
        </row>
        <row r="2082">
          <cell r="H2082" t="str">
            <v/>
          </cell>
        </row>
        <row r="2083">
          <cell r="H2083" t="str">
            <v/>
          </cell>
        </row>
        <row r="2084">
          <cell r="H2084" t="str">
            <v/>
          </cell>
        </row>
        <row r="2085">
          <cell r="H2085" t="str">
            <v/>
          </cell>
        </row>
        <row r="2086">
          <cell r="H2086" t="str">
            <v/>
          </cell>
        </row>
        <row r="2087">
          <cell r="H2087" t="str">
            <v/>
          </cell>
        </row>
        <row r="2088">
          <cell r="H2088" t="str">
            <v/>
          </cell>
        </row>
        <row r="2089">
          <cell r="H2089" t="str">
            <v/>
          </cell>
        </row>
        <row r="2090">
          <cell r="H2090" t="str">
            <v/>
          </cell>
        </row>
        <row r="2091">
          <cell r="H2091" t="str">
            <v/>
          </cell>
        </row>
        <row r="2092">
          <cell r="H2092" t="str">
            <v/>
          </cell>
        </row>
        <row r="2093">
          <cell r="H2093" t="str">
            <v/>
          </cell>
        </row>
        <row r="2094">
          <cell r="H2094" t="str">
            <v/>
          </cell>
        </row>
        <row r="2095">
          <cell r="H2095" t="str">
            <v/>
          </cell>
        </row>
        <row r="2096">
          <cell r="H2096" t="str">
            <v/>
          </cell>
        </row>
        <row r="2097">
          <cell r="H2097" t="str">
            <v/>
          </cell>
        </row>
        <row r="2098">
          <cell r="H2098" t="str">
            <v/>
          </cell>
        </row>
        <row r="2099">
          <cell r="H2099" t="str">
            <v/>
          </cell>
        </row>
        <row r="2100">
          <cell r="H2100" t="str">
            <v/>
          </cell>
        </row>
        <row r="2101">
          <cell r="H2101" t="str">
            <v/>
          </cell>
        </row>
        <row r="2102">
          <cell r="H2102" t="str">
            <v/>
          </cell>
        </row>
        <row r="2103">
          <cell r="H2103" t="str">
            <v/>
          </cell>
        </row>
        <row r="2104">
          <cell r="H2104" t="str">
            <v/>
          </cell>
        </row>
        <row r="2105">
          <cell r="H2105" t="str">
            <v/>
          </cell>
        </row>
        <row r="2106">
          <cell r="H2106" t="str">
            <v/>
          </cell>
        </row>
        <row r="2107">
          <cell r="H2107" t="str">
            <v/>
          </cell>
        </row>
        <row r="2108">
          <cell r="H2108" t="str">
            <v/>
          </cell>
        </row>
        <row r="2109">
          <cell r="H2109" t="str">
            <v/>
          </cell>
        </row>
        <row r="2110">
          <cell r="H2110" t="str">
            <v/>
          </cell>
        </row>
        <row r="2111">
          <cell r="H2111" t="str">
            <v/>
          </cell>
        </row>
        <row r="2112">
          <cell r="H2112" t="str">
            <v/>
          </cell>
        </row>
        <row r="2113">
          <cell r="H2113" t="str">
            <v/>
          </cell>
        </row>
        <row r="2114">
          <cell r="H2114" t="str">
            <v/>
          </cell>
        </row>
        <row r="2115">
          <cell r="H2115" t="str">
            <v/>
          </cell>
        </row>
        <row r="2116">
          <cell r="H2116" t="str">
            <v/>
          </cell>
        </row>
        <row r="2117">
          <cell r="H2117" t="str">
            <v/>
          </cell>
        </row>
        <row r="2118">
          <cell r="H2118" t="str">
            <v/>
          </cell>
        </row>
        <row r="2119">
          <cell r="H2119" t="str">
            <v/>
          </cell>
        </row>
        <row r="2120">
          <cell r="H2120" t="str">
            <v/>
          </cell>
        </row>
        <row r="2121">
          <cell r="H2121" t="str">
            <v/>
          </cell>
        </row>
        <row r="2122">
          <cell r="H2122" t="str">
            <v/>
          </cell>
        </row>
        <row r="2123">
          <cell r="H2123" t="str">
            <v/>
          </cell>
        </row>
        <row r="2124">
          <cell r="H2124" t="str">
            <v/>
          </cell>
        </row>
        <row r="2125">
          <cell r="H2125" t="str">
            <v/>
          </cell>
        </row>
        <row r="2126">
          <cell r="H2126" t="str">
            <v/>
          </cell>
        </row>
        <row r="2127">
          <cell r="H2127" t="str">
            <v/>
          </cell>
        </row>
        <row r="2128">
          <cell r="H2128" t="str">
            <v/>
          </cell>
        </row>
        <row r="2129">
          <cell r="H2129" t="str">
            <v/>
          </cell>
        </row>
        <row r="2130">
          <cell r="H2130" t="str">
            <v/>
          </cell>
        </row>
        <row r="2131">
          <cell r="H2131" t="str">
            <v/>
          </cell>
        </row>
        <row r="2132">
          <cell r="H2132" t="str">
            <v/>
          </cell>
        </row>
        <row r="2133">
          <cell r="H2133" t="str">
            <v/>
          </cell>
        </row>
        <row r="2134">
          <cell r="H2134" t="str">
            <v/>
          </cell>
        </row>
        <row r="2135">
          <cell r="H2135" t="str">
            <v/>
          </cell>
        </row>
        <row r="2136">
          <cell r="H2136" t="str">
            <v/>
          </cell>
        </row>
        <row r="2137">
          <cell r="H2137" t="str">
            <v/>
          </cell>
        </row>
        <row r="2138">
          <cell r="H2138" t="str">
            <v/>
          </cell>
        </row>
        <row r="2139">
          <cell r="H2139" t="str">
            <v/>
          </cell>
        </row>
        <row r="2140">
          <cell r="H2140" t="str">
            <v/>
          </cell>
        </row>
        <row r="2141">
          <cell r="H2141" t="str">
            <v/>
          </cell>
        </row>
        <row r="2142">
          <cell r="H2142" t="str">
            <v/>
          </cell>
        </row>
        <row r="2143">
          <cell r="H2143" t="str">
            <v/>
          </cell>
        </row>
        <row r="2144">
          <cell r="H2144" t="str">
            <v/>
          </cell>
        </row>
        <row r="2145">
          <cell r="H2145" t="str">
            <v/>
          </cell>
        </row>
        <row r="2146">
          <cell r="H2146" t="str">
            <v/>
          </cell>
        </row>
        <row r="2147">
          <cell r="H2147" t="str">
            <v/>
          </cell>
        </row>
        <row r="2148">
          <cell r="H2148" t="str">
            <v/>
          </cell>
        </row>
        <row r="2149">
          <cell r="H2149" t="str">
            <v/>
          </cell>
        </row>
        <row r="2150">
          <cell r="H2150" t="str">
            <v/>
          </cell>
        </row>
        <row r="2151">
          <cell r="H2151" t="str">
            <v/>
          </cell>
        </row>
        <row r="2152">
          <cell r="H2152" t="str">
            <v/>
          </cell>
        </row>
        <row r="2153">
          <cell r="H2153" t="str">
            <v/>
          </cell>
        </row>
        <row r="2154">
          <cell r="H2154" t="str">
            <v/>
          </cell>
        </row>
        <row r="2155">
          <cell r="H2155" t="str">
            <v/>
          </cell>
        </row>
        <row r="2156">
          <cell r="H2156" t="str">
            <v/>
          </cell>
        </row>
        <row r="2157">
          <cell r="H2157" t="str">
            <v/>
          </cell>
        </row>
        <row r="2158">
          <cell r="H2158" t="str">
            <v/>
          </cell>
        </row>
        <row r="2159">
          <cell r="H2159" t="str">
            <v/>
          </cell>
        </row>
        <row r="2160">
          <cell r="H2160" t="str">
            <v/>
          </cell>
        </row>
        <row r="2161">
          <cell r="H2161" t="str">
            <v/>
          </cell>
        </row>
        <row r="2162">
          <cell r="H2162" t="str">
            <v/>
          </cell>
        </row>
        <row r="2163">
          <cell r="H2163" t="str">
            <v/>
          </cell>
        </row>
        <row r="2164">
          <cell r="H2164" t="str">
            <v/>
          </cell>
        </row>
        <row r="2165">
          <cell r="H2165" t="str">
            <v/>
          </cell>
        </row>
        <row r="2166">
          <cell r="H2166" t="str">
            <v/>
          </cell>
        </row>
        <row r="2167">
          <cell r="H2167" t="str">
            <v/>
          </cell>
        </row>
        <row r="2168">
          <cell r="H2168" t="str">
            <v/>
          </cell>
        </row>
        <row r="2169">
          <cell r="H2169" t="str">
            <v/>
          </cell>
        </row>
        <row r="2170">
          <cell r="H2170" t="str">
            <v/>
          </cell>
        </row>
        <row r="2171">
          <cell r="H2171" t="str">
            <v/>
          </cell>
        </row>
        <row r="2172">
          <cell r="H2172" t="str">
            <v/>
          </cell>
        </row>
        <row r="2173">
          <cell r="H2173" t="str">
            <v/>
          </cell>
        </row>
        <row r="2174">
          <cell r="H2174" t="str">
            <v/>
          </cell>
        </row>
        <row r="2175">
          <cell r="H2175" t="str">
            <v/>
          </cell>
        </row>
        <row r="2176">
          <cell r="H2176" t="str">
            <v/>
          </cell>
        </row>
        <row r="2177">
          <cell r="H2177" t="str">
            <v/>
          </cell>
        </row>
        <row r="2178">
          <cell r="H2178" t="str">
            <v/>
          </cell>
        </row>
        <row r="2179">
          <cell r="H2179" t="str">
            <v/>
          </cell>
        </row>
        <row r="2180">
          <cell r="H2180" t="str">
            <v/>
          </cell>
        </row>
        <row r="2181">
          <cell r="H2181" t="str">
            <v/>
          </cell>
        </row>
        <row r="2182">
          <cell r="H2182" t="str">
            <v/>
          </cell>
        </row>
        <row r="2183">
          <cell r="H2183" t="str">
            <v/>
          </cell>
        </row>
        <row r="2184">
          <cell r="H2184" t="str">
            <v/>
          </cell>
        </row>
        <row r="2185">
          <cell r="H2185" t="str">
            <v/>
          </cell>
        </row>
        <row r="2186">
          <cell r="H2186" t="str">
            <v/>
          </cell>
        </row>
        <row r="2187">
          <cell r="H2187" t="str">
            <v/>
          </cell>
        </row>
        <row r="2188">
          <cell r="H2188" t="str">
            <v/>
          </cell>
        </row>
        <row r="2189">
          <cell r="H2189" t="str">
            <v/>
          </cell>
        </row>
        <row r="2190">
          <cell r="H2190" t="str">
            <v/>
          </cell>
        </row>
        <row r="2191">
          <cell r="H2191" t="str">
            <v/>
          </cell>
        </row>
        <row r="2192">
          <cell r="H2192" t="str">
            <v/>
          </cell>
        </row>
        <row r="2193">
          <cell r="H2193" t="str">
            <v/>
          </cell>
        </row>
        <row r="2194">
          <cell r="H2194" t="str">
            <v/>
          </cell>
        </row>
        <row r="2195">
          <cell r="H2195" t="str">
            <v/>
          </cell>
        </row>
        <row r="2196">
          <cell r="H2196" t="str">
            <v/>
          </cell>
        </row>
        <row r="2197">
          <cell r="H2197" t="str">
            <v/>
          </cell>
        </row>
        <row r="2198">
          <cell r="H2198" t="str">
            <v/>
          </cell>
        </row>
        <row r="2199">
          <cell r="H2199" t="str">
            <v/>
          </cell>
        </row>
        <row r="2200">
          <cell r="H2200" t="str">
            <v/>
          </cell>
        </row>
        <row r="2201">
          <cell r="H2201" t="str">
            <v/>
          </cell>
        </row>
        <row r="2202">
          <cell r="H2202" t="str">
            <v/>
          </cell>
        </row>
        <row r="2203">
          <cell r="H2203" t="str">
            <v/>
          </cell>
        </row>
        <row r="2204">
          <cell r="H2204" t="str">
            <v/>
          </cell>
        </row>
        <row r="2205">
          <cell r="H2205" t="str">
            <v/>
          </cell>
        </row>
        <row r="2206">
          <cell r="H2206" t="str">
            <v/>
          </cell>
        </row>
        <row r="2207">
          <cell r="H2207" t="str">
            <v/>
          </cell>
        </row>
        <row r="2208">
          <cell r="H2208" t="str">
            <v/>
          </cell>
        </row>
        <row r="2209">
          <cell r="H2209" t="str">
            <v/>
          </cell>
        </row>
        <row r="2210">
          <cell r="H2210" t="str">
            <v/>
          </cell>
        </row>
        <row r="2211">
          <cell r="H2211" t="str">
            <v/>
          </cell>
        </row>
        <row r="2212">
          <cell r="H2212" t="str">
            <v/>
          </cell>
        </row>
        <row r="2213">
          <cell r="H2213" t="str">
            <v/>
          </cell>
        </row>
        <row r="2214">
          <cell r="H2214" t="str">
            <v/>
          </cell>
        </row>
        <row r="2215">
          <cell r="H2215" t="str">
            <v/>
          </cell>
        </row>
        <row r="2216">
          <cell r="H2216" t="str">
            <v/>
          </cell>
        </row>
        <row r="2217">
          <cell r="H2217" t="str">
            <v/>
          </cell>
        </row>
        <row r="2218">
          <cell r="H2218" t="str">
            <v/>
          </cell>
        </row>
        <row r="2219">
          <cell r="H2219" t="str">
            <v/>
          </cell>
        </row>
        <row r="2220">
          <cell r="H2220" t="str">
            <v/>
          </cell>
        </row>
        <row r="2221">
          <cell r="H2221" t="str">
            <v/>
          </cell>
        </row>
        <row r="2222">
          <cell r="H2222" t="str">
            <v/>
          </cell>
        </row>
        <row r="2223">
          <cell r="H2223" t="str">
            <v/>
          </cell>
        </row>
        <row r="2224">
          <cell r="H2224" t="str">
            <v/>
          </cell>
        </row>
        <row r="2225">
          <cell r="H2225" t="str">
            <v/>
          </cell>
        </row>
        <row r="2226">
          <cell r="H2226" t="str">
            <v/>
          </cell>
        </row>
        <row r="2227">
          <cell r="H2227" t="str">
            <v/>
          </cell>
        </row>
        <row r="2228">
          <cell r="H2228" t="str">
            <v/>
          </cell>
        </row>
        <row r="2229">
          <cell r="H2229" t="str">
            <v/>
          </cell>
        </row>
        <row r="2230">
          <cell r="H2230" t="str">
            <v/>
          </cell>
        </row>
        <row r="2231">
          <cell r="H2231" t="str">
            <v/>
          </cell>
        </row>
        <row r="2232">
          <cell r="H2232" t="str">
            <v/>
          </cell>
        </row>
        <row r="2233">
          <cell r="H2233" t="str">
            <v/>
          </cell>
        </row>
        <row r="2234">
          <cell r="H2234" t="str">
            <v/>
          </cell>
        </row>
        <row r="2235">
          <cell r="H2235" t="str">
            <v/>
          </cell>
        </row>
        <row r="2236">
          <cell r="H2236" t="str">
            <v/>
          </cell>
        </row>
        <row r="2237">
          <cell r="H2237" t="str">
            <v/>
          </cell>
        </row>
        <row r="2238">
          <cell r="H2238" t="str">
            <v/>
          </cell>
        </row>
        <row r="2239">
          <cell r="H2239" t="str">
            <v/>
          </cell>
        </row>
        <row r="2240">
          <cell r="H2240" t="str">
            <v/>
          </cell>
        </row>
        <row r="2241">
          <cell r="H2241" t="str">
            <v/>
          </cell>
        </row>
        <row r="2242">
          <cell r="H2242" t="str">
            <v/>
          </cell>
        </row>
        <row r="2243">
          <cell r="H2243" t="str">
            <v/>
          </cell>
        </row>
        <row r="2244">
          <cell r="H2244" t="str">
            <v/>
          </cell>
        </row>
        <row r="2245">
          <cell r="H2245" t="str">
            <v/>
          </cell>
        </row>
        <row r="2246">
          <cell r="H2246" t="str">
            <v/>
          </cell>
        </row>
        <row r="2247">
          <cell r="H2247" t="str">
            <v/>
          </cell>
        </row>
        <row r="2248">
          <cell r="H2248" t="str">
            <v/>
          </cell>
        </row>
        <row r="2249">
          <cell r="H2249" t="str">
            <v/>
          </cell>
        </row>
        <row r="2250">
          <cell r="H2250" t="str">
            <v/>
          </cell>
        </row>
        <row r="2251">
          <cell r="H2251" t="str">
            <v/>
          </cell>
        </row>
        <row r="2252">
          <cell r="H2252" t="str">
            <v/>
          </cell>
        </row>
        <row r="2253">
          <cell r="H2253" t="str">
            <v/>
          </cell>
        </row>
        <row r="2254">
          <cell r="H2254" t="str">
            <v/>
          </cell>
        </row>
        <row r="2255">
          <cell r="H2255" t="str">
            <v/>
          </cell>
        </row>
        <row r="2256">
          <cell r="H2256" t="str">
            <v/>
          </cell>
        </row>
        <row r="2257">
          <cell r="H2257" t="str">
            <v/>
          </cell>
        </row>
        <row r="2258">
          <cell r="H2258" t="str">
            <v/>
          </cell>
        </row>
        <row r="2259">
          <cell r="H2259" t="str">
            <v/>
          </cell>
        </row>
        <row r="2260">
          <cell r="H2260" t="str">
            <v/>
          </cell>
        </row>
        <row r="2261">
          <cell r="H2261" t="str">
            <v/>
          </cell>
        </row>
        <row r="2262">
          <cell r="H2262" t="str">
            <v/>
          </cell>
        </row>
        <row r="2263">
          <cell r="H2263" t="str">
            <v/>
          </cell>
        </row>
        <row r="2264">
          <cell r="H2264" t="str">
            <v/>
          </cell>
        </row>
        <row r="2265">
          <cell r="H2265" t="str">
            <v/>
          </cell>
        </row>
        <row r="2266">
          <cell r="H2266" t="str">
            <v/>
          </cell>
        </row>
        <row r="2267">
          <cell r="H2267" t="str">
            <v/>
          </cell>
        </row>
        <row r="2268">
          <cell r="H2268" t="str">
            <v/>
          </cell>
        </row>
        <row r="2269">
          <cell r="H2269" t="str">
            <v/>
          </cell>
        </row>
        <row r="2270">
          <cell r="H2270" t="str">
            <v/>
          </cell>
        </row>
        <row r="2271">
          <cell r="H2271" t="str">
            <v/>
          </cell>
        </row>
        <row r="2272">
          <cell r="H2272" t="str">
            <v/>
          </cell>
        </row>
        <row r="2273">
          <cell r="H2273" t="str">
            <v/>
          </cell>
        </row>
        <row r="2274">
          <cell r="H2274" t="str">
            <v/>
          </cell>
        </row>
        <row r="2275">
          <cell r="H2275" t="str">
            <v/>
          </cell>
        </row>
        <row r="2276">
          <cell r="H2276" t="str">
            <v/>
          </cell>
        </row>
        <row r="2277">
          <cell r="H2277" t="str">
            <v/>
          </cell>
        </row>
        <row r="2278">
          <cell r="H2278" t="str">
            <v/>
          </cell>
        </row>
        <row r="2279">
          <cell r="H2279" t="str">
            <v/>
          </cell>
        </row>
        <row r="2280">
          <cell r="H2280" t="str">
            <v/>
          </cell>
        </row>
        <row r="2281">
          <cell r="H2281" t="str">
            <v/>
          </cell>
        </row>
        <row r="2282">
          <cell r="H2282" t="str">
            <v/>
          </cell>
        </row>
        <row r="2283">
          <cell r="H2283" t="str">
            <v/>
          </cell>
        </row>
        <row r="2284">
          <cell r="H2284" t="str">
            <v/>
          </cell>
        </row>
        <row r="2285">
          <cell r="H2285" t="str">
            <v/>
          </cell>
        </row>
        <row r="2286">
          <cell r="H2286" t="str">
            <v/>
          </cell>
        </row>
        <row r="2287">
          <cell r="H2287" t="str">
            <v/>
          </cell>
        </row>
        <row r="2288">
          <cell r="H2288" t="str">
            <v/>
          </cell>
        </row>
        <row r="2289">
          <cell r="H2289" t="str">
            <v/>
          </cell>
        </row>
        <row r="2290">
          <cell r="H2290" t="str">
            <v/>
          </cell>
        </row>
        <row r="2291">
          <cell r="H2291" t="str">
            <v/>
          </cell>
        </row>
        <row r="2292">
          <cell r="H2292" t="str">
            <v/>
          </cell>
        </row>
        <row r="2293">
          <cell r="H2293" t="str">
            <v/>
          </cell>
        </row>
        <row r="2294">
          <cell r="H2294" t="str">
            <v/>
          </cell>
        </row>
        <row r="2295">
          <cell r="H2295" t="str">
            <v/>
          </cell>
        </row>
        <row r="2296">
          <cell r="H2296" t="str">
            <v/>
          </cell>
        </row>
        <row r="2297">
          <cell r="H2297" t="str">
            <v/>
          </cell>
        </row>
        <row r="2298">
          <cell r="H2298" t="str">
            <v/>
          </cell>
        </row>
        <row r="2299">
          <cell r="H2299" t="str">
            <v/>
          </cell>
        </row>
        <row r="2300">
          <cell r="H2300" t="str">
            <v/>
          </cell>
        </row>
        <row r="2301">
          <cell r="H2301" t="str">
            <v/>
          </cell>
        </row>
        <row r="2302">
          <cell r="H2302" t="str">
            <v/>
          </cell>
        </row>
        <row r="2303">
          <cell r="H2303" t="str">
            <v/>
          </cell>
        </row>
        <row r="2304">
          <cell r="H2304" t="str">
            <v/>
          </cell>
        </row>
        <row r="2305">
          <cell r="H2305" t="str">
            <v/>
          </cell>
        </row>
        <row r="2306">
          <cell r="H2306" t="str">
            <v/>
          </cell>
        </row>
        <row r="2307">
          <cell r="H2307" t="str">
            <v/>
          </cell>
        </row>
        <row r="2308">
          <cell r="H2308" t="str">
            <v/>
          </cell>
        </row>
        <row r="2309">
          <cell r="H2309" t="str">
            <v/>
          </cell>
        </row>
        <row r="2310">
          <cell r="H2310" t="str">
            <v/>
          </cell>
        </row>
        <row r="2311">
          <cell r="H2311" t="str">
            <v/>
          </cell>
        </row>
        <row r="2312">
          <cell r="H2312" t="str">
            <v/>
          </cell>
        </row>
        <row r="2313">
          <cell r="H2313" t="str">
            <v/>
          </cell>
        </row>
        <row r="2314">
          <cell r="H2314" t="str">
            <v/>
          </cell>
        </row>
        <row r="2315">
          <cell r="H2315" t="str">
            <v/>
          </cell>
        </row>
        <row r="2316">
          <cell r="H2316" t="str">
            <v/>
          </cell>
        </row>
        <row r="2317">
          <cell r="H2317" t="str">
            <v/>
          </cell>
        </row>
        <row r="2318">
          <cell r="H2318" t="str">
            <v/>
          </cell>
        </row>
        <row r="2319">
          <cell r="H2319" t="str">
            <v/>
          </cell>
        </row>
        <row r="2320">
          <cell r="H2320" t="str">
            <v/>
          </cell>
        </row>
        <row r="2321">
          <cell r="H2321" t="str">
            <v/>
          </cell>
        </row>
        <row r="2322">
          <cell r="H2322" t="str">
            <v/>
          </cell>
        </row>
        <row r="2323">
          <cell r="H2323" t="str">
            <v/>
          </cell>
        </row>
        <row r="2324">
          <cell r="H2324" t="str">
            <v/>
          </cell>
        </row>
        <row r="2325">
          <cell r="H2325" t="str">
            <v/>
          </cell>
        </row>
        <row r="2326">
          <cell r="H2326" t="str">
            <v/>
          </cell>
        </row>
        <row r="2327">
          <cell r="H2327" t="str">
            <v/>
          </cell>
        </row>
        <row r="2328">
          <cell r="H2328" t="str">
            <v/>
          </cell>
        </row>
        <row r="2329">
          <cell r="H2329" t="str">
            <v/>
          </cell>
        </row>
        <row r="2330">
          <cell r="H2330" t="str">
            <v/>
          </cell>
        </row>
        <row r="2331">
          <cell r="H2331" t="str">
            <v/>
          </cell>
        </row>
        <row r="2332">
          <cell r="H2332" t="str">
            <v/>
          </cell>
        </row>
        <row r="2333">
          <cell r="H2333" t="str">
            <v/>
          </cell>
        </row>
        <row r="2334">
          <cell r="H2334" t="str">
            <v/>
          </cell>
        </row>
        <row r="2335">
          <cell r="H2335" t="str">
            <v/>
          </cell>
        </row>
        <row r="2336">
          <cell r="H2336" t="str">
            <v/>
          </cell>
        </row>
        <row r="2337">
          <cell r="H2337" t="str">
            <v/>
          </cell>
        </row>
        <row r="2338">
          <cell r="H2338" t="str">
            <v/>
          </cell>
        </row>
        <row r="2339">
          <cell r="H2339" t="str">
            <v/>
          </cell>
        </row>
        <row r="2340">
          <cell r="H2340" t="str">
            <v/>
          </cell>
        </row>
        <row r="2341">
          <cell r="H2341" t="str">
            <v/>
          </cell>
        </row>
        <row r="2342">
          <cell r="H2342" t="str">
            <v/>
          </cell>
        </row>
        <row r="2343">
          <cell r="H2343" t="str">
            <v/>
          </cell>
        </row>
        <row r="2344">
          <cell r="H2344" t="str">
            <v/>
          </cell>
        </row>
        <row r="2345">
          <cell r="H2345" t="str">
            <v/>
          </cell>
        </row>
        <row r="2346">
          <cell r="H2346" t="str">
            <v/>
          </cell>
        </row>
        <row r="2347">
          <cell r="H2347" t="str">
            <v/>
          </cell>
        </row>
        <row r="2348">
          <cell r="H2348" t="str">
            <v/>
          </cell>
        </row>
        <row r="2349">
          <cell r="H2349" t="str">
            <v/>
          </cell>
        </row>
        <row r="2350">
          <cell r="H2350" t="str">
            <v/>
          </cell>
        </row>
        <row r="2351">
          <cell r="H2351" t="str">
            <v/>
          </cell>
        </row>
        <row r="2352">
          <cell r="H2352" t="str">
            <v/>
          </cell>
        </row>
        <row r="2353">
          <cell r="H2353" t="str">
            <v/>
          </cell>
        </row>
        <row r="2354">
          <cell r="H2354" t="str">
            <v/>
          </cell>
        </row>
        <row r="2355">
          <cell r="H2355" t="str">
            <v/>
          </cell>
        </row>
        <row r="2356">
          <cell r="H2356" t="str">
            <v/>
          </cell>
        </row>
        <row r="2357">
          <cell r="H2357" t="str">
            <v/>
          </cell>
        </row>
        <row r="2358">
          <cell r="H2358" t="str">
            <v/>
          </cell>
        </row>
        <row r="2359">
          <cell r="H2359" t="str">
            <v/>
          </cell>
        </row>
        <row r="2360">
          <cell r="H2360" t="str">
            <v/>
          </cell>
        </row>
        <row r="2361">
          <cell r="H2361" t="str">
            <v/>
          </cell>
        </row>
        <row r="2362">
          <cell r="H2362" t="str">
            <v/>
          </cell>
        </row>
        <row r="2363">
          <cell r="H2363" t="str">
            <v/>
          </cell>
        </row>
        <row r="2364">
          <cell r="H2364" t="str">
            <v/>
          </cell>
        </row>
        <row r="2365">
          <cell r="H2365" t="str">
            <v/>
          </cell>
        </row>
        <row r="2366">
          <cell r="H2366" t="str">
            <v/>
          </cell>
        </row>
        <row r="2367">
          <cell r="H2367" t="str">
            <v/>
          </cell>
        </row>
        <row r="2368">
          <cell r="H2368" t="str">
            <v/>
          </cell>
        </row>
        <row r="2369">
          <cell r="H2369" t="str">
            <v/>
          </cell>
        </row>
        <row r="2370">
          <cell r="H2370" t="str">
            <v/>
          </cell>
        </row>
        <row r="2371">
          <cell r="H2371" t="str">
            <v/>
          </cell>
        </row>
        <row r="2372">
          <cell r="H2372" t="str">
            <v/>
          </cell>
        </row>
        <row r="2373">
          <cell r="H2373" t="str">
            <v/>
          </cell>
        </row>
        <row r="2374">
          <cell r="H2374" t="str">
            <v/>
          </cell>
        </row>
        <row r="2375">
          <cell r="H2375" t="str">
            <v/>
          </cell>
        </row>
        <row r="2376">
          <cell r="H2376" t="str">
            <v/>
          </cell>
        </row>
        <row r="2377">
          <cell r="H2377" t="str">
            <v/>
          </cell>
        </row>
        <row r="2378">
          <cell r="H2378" t="str">
            <v/>
          </cell>
        </row>
        <row r="2379">
          <cell r="H2379" t="str">
            <v/>
          </cell>
        </row>
        <row r="2380">
          <cell r="H2380" t="str">
            <v/>
          </cell>
        </row>
        <row r="2381">
          <cell r="H2381" t="str">
            <v/>
          </cell>
        </row>
        <row r="2382">
          <cell r="H2382" t="str">
            <v/>
          </cell>
        </row>
        <row r="2383">
          <cell r="H2383" t="str">
            <v/>
          </cell>
        </row>
        <row r="2384">
          <cell r="H2384" t="str">
            <v/>
          </cell>
        </row>
        <row r="2385">
          <cell r="H2385" t="str">
            <v/>
          </cell>
        </row>
        <row r="2386">
          <cell r="H2386" t="str">
            <v/>
          </cell>
        </row>
        <row r="2387">
          <cell r="H2387" t="str">
            <v/>
          </cell>
        </row>
        <row r="2388">
          <cell r="H2388" t="str">
            <v/>
          </cell>
        </row>
        <row r="2389">
          <cell r="H2389" t="str">
            <v/>
          </cell>
        </row>
        <row r="2390">
          <cell r="H2390" t="str">
            <v/>
          </cell>
        </row>
        <row r="2391">
          <cell r="H2391" t="str">
            <v/>
          </cell>
        </row>
        <row r="2392">
          <cell r="H2392" t="str">
            <v/>
          </cell>
        </row>
        <row r="2393">
          <cell r="H2393" t="str">
            <v/>
          </cell>
        </row>
        <row r="2394">
          <cell r="H2394" t="str">
            <v/>
          </cell>
        </row>
        <row r="2395">
          <cell r="H2395" t="str">
            <v/>
          </cell>
        </row>
        <row r="2396">
          <cell r="H2396" t="str">
            <v/>
          </cell>
        </row>
        <row r="2397">
          <cell r="H2397" t="str">
            <v/>
          </cell>
        </row>
        <row r="2398">
          <cell r="H2398" t="str">
            <v/>
          </cell>
        </row>
        <row r="2399">
          <cell r="H2399" t="str">
            <v/>
          </cell>
        </row>
        <row r="2400">
          <cell r="H2400" t="str">
            <v/>
          </cell>
        </row>
        <row r="2401">
          <cell r="H2401" t="str">
            <v/>
          </cell>
        </row>
        <row r="2402">
          <cell r="H2402" t="str">
            <v/>
          </cell>
        </row>
        <row r="2403">
          <cell r="H2403" t="str">
            <v/>
          </cell>
        </row>
        <row r="2404">
          <cell r="H2404" t="str">
            <v/>
          </cell>
        </row>
        <row r="2405">
          <cell r="H2405" t="str">
            <v/>
          </cell>
        </row>
        <row r="2406">
          <cell r="H2406" t="str">
            <v/>
          </cell>
        </row>
        <row r="2407">
          <cell r="H2407" t="str">
            <v/>
          </cell>
        </row>
        <row r="2408">
          <cell r="H2408" t="str">
            <v/>
          </cell>
        </row>
        <row r="2409">
          <cell r="H2409" t="str">
            <v/>
          </cell>
        </row>
        <row r="2410">
          <cell r="H2410" t="str">
            <v/>
          </cell>
        </row>
        <row r="2411">
          <cell r="H2411" t="str">
            <v/>
          </cell>
        </row>
        <row r="2412">
          <cell r="H2412" t="str">
            <v/>
          </cell>
        </row>
        <row r="2413">
          <cell r="H2413" t="str">
            <v/>
          </cell>
        </row>
        <row r="2414">
          <cell r="H2414" t="str">
            <v/>
          </cell>
        </row>
        <row r="2415">
          <cell r="H2415" t="str">
            <v/>
          </cell>
        </row>
        <row r="2416">
          <cell r="H2416" t="str">
            <v/>
          </cell>
        </row>
        <row r="2417">
          <cell r="H2417" t="str">
            <v/>
          </cell>
        </row>
        <row r="2418">
          <cell r="H2418" t="str">
            <v/>
          </cell>
        </row>
        <row r="2419">
          <cell r="H2419" t="str">
            <v/>
          </cell>
        </row>
        <row r="2420">
          <cell r="H2420" t="str">
            <v/>
          </cell>
        </row>
        <row r="2421">
          <cell r="H2421" t="str">
            <v/>
          </cell>
        </row>
        <row r="2422">
          <cell r="H2422" t="str">
            <v/>
          </cell>
        </row>
        <row r="2423">
          <cell r="H2423" t="str">
            <v/>
          </cell>
        </row>
        <row r="2424">
          <cell r="H2424" t="str">
            <v/>
          </cell>
        </row>
        <row r="2425">
          <cell r="H2425" t="str">
            <v/>
          </cell>
        </row>
        <row r="2426">
          <cell r="H2426" t="str">
            <v/>
          </cell>
        </row>
        <row r="2427">
          <cell r="H2427" t="str">
            <v/>
          </cell>
        </row>
        <row r="2428">
          <cell r="H2428" t="str">
            <v/>
          </cell>
        </row>
        <row r="2429">
          <cell r="H2429" t="str">
            <v/>
          </cell>
        </row>
        <row r="2430">
          <cell r="H2430" t="str">
            <v/>
          </cell>
        </row>
        <row r="2431">
          <cell r="H2431" t="str">
            <v/>
          </cell>
        </row>
        <row r="2432">
          <cell r="H2432" t="str">
            <v/>
          </cell>
        </row>
        <row r="2433">
          <cell r="H2433" t="str">
            <v/>
          </cell>
        </row>
        <row r="2434">
          <cell r="H2434" t="str">
            <v/>
          </cell>
        </row>
        <row r="2435">
          <cell r="H2435" t="str">
            <v/>
          </cell>
        </row>
        <row r="2436">
          <cell r="H2436" t="str">
            <v/>
          </cell>
        </row>
        <row r="2437">
          <cell r="H2437" t="str">
            <v/>
          </cell>
        </row>
        <row r="2438">
          <cell r="H2438" t="str">
            <v/>
          </cell>
        </row>
        <row r="2439">
          <cell r="H2439" t="str">
            <v/>
          </cell>
        </row>
        <row r="2440">
          <cell r="H2440" t="str">
            <v/>
          </cell>
        </row>
        <row r="2441">
          <cell r="H2441" t="str">
            <v/>
          </cell>
        </row>
        <row r="2442">
          <cell r="H2442" t="str">
            <v/>
          </cell>
        </row>
        <row r="2443">
          <cell r="H2443" t="str">
            <v/>
          </cell>
        </row>
        <row r="2444">
          <cell r="H2444" t="str">
            <v/>
          </cell>
        </row>
        <row r="2445">
          <cell r="H2445" t="str">
            <v/>
          </cell>
        </row>
        <row r="2446">
          <cell r="H2446" t="str">
            <v/>
          </cell>
        </row>
        <row r="2447">
          <cell r="H2447" t="str">
            <v/>
          </cell>
        </row>
        <row r="2448">
          <cell r="H2448" t="str">
            <v/>
          </cell>
        </row>
        <row r="2449">
          <cell r="H2449" t="str">
            <v/>
          </cell>
        </row>
        <row r="2450">
          <cell r="H2450" t="str">
            <v/>
          </cell>
        </row>
        <row r="2451">
          <cell r="H2451" t="str">
            <v/>
          </cell>
        </row>
        <row r="2452">
          <cell r="H2452" t="str">
            <v/>
          </cell>
        </row>
        <row r="2453">
          <cell r="H2453" t="str">
            <v/>
          </cell>
        </row>
        <row r="2454">
          <cell r="H2454" t="str">
            <v/>
          </cell>
        </row>
        <row r="2455">
          <cell r="H2455" t="str">
            <v/>
          </cell>
        </row>
        <row r="2456">
          <cell r="H2456" t="str">
            <v/>
          </cell>
        </row>
        <row r="2457">
          <cell r="H2457" t="str">
            <v/>
          </cell>
        </row>
        <row r="2458">
          <cell r="H2458" t="str">
            <v/>
          </cell>
        </row>
        <row r="2459">
          <cell r="H2459" t="str">
            <v/>
          </cell>
        </row>
        <row r="2460">
          <cell r="H2460" t="str">
            <v/>
          </cell>
        </row>
        <row r="2461">
          <cell r="H2461" t="str">
            <v/>
          </cell>
        </row>
        <row r="2462">
          <cell r="H2462" t="str">
            <v/>
          </cell>
        </row>
        <row r="2463">
          <cell r="H2463" t="str">
            <v/>
          </cell>
        </row>
        <row r="2464">
          <cell r="H2464" t="str">
            <v/>
          </cell>
        </row>
        <row r="2465">
          <cell r="H2465" t="str">
            <v/>
          </cell>
        </row>
        <row r="2466">
          <cell r="H2466" t="str">
            <v/>
          </cell>
        </row>
        <row r="2467">
          <cell r="H2467" t="str">
            <v/>
          </cell>
        </row>
        <row r="2468">
          <cell r="H2468" t="str">
            <v/>
          </cell>
        </row>
        <row r="2469">
          <cell r="H2469" t="str">
            <v/>
          </cell>
        </row>
        <row r="2470">
          <cell r="H2470" t="str">
            <v/>
          </cell>
        </row>
        <row r="2471">
          <cell r="H2471" t="str">
            <v/>
          </cell>
        </row>
        <row r="2472">
          <cell r="H2472" t="str">
            <v/>
          </cell>
        </row>
        <row r="2473">
          <cell r="H2473" t="str">
            <v/>
          </cell>
        </row>
        <row r="2474">
          <cell r="H2474" t="str">
            <v/>
          </cell>
        </row>
        <row r="2475">
          <cell r="H2475" t="str">
            <v/>
          </cell>
        </row>
        <row r="2476">
          <cell r="H2476" t="str">
            <v/>
          </cell>
        </row>
        <row r="2477">
          <cell r="H2477" t="str">
            <v/>
          </cell>
        </row>
        <row r="2478">
          <cell r="H2478" t="str">
            <v/>
          </cell>
        </row>
        <row r="2479">
          <cell r="H2479" t="str">
            <v/>
          </cell>
        </row>
        <row r="2480">
          <cell r="H2480" t="str">
            <v/>
          </cell>
        </row>
        <row r="2481">
          <cell r="H2481" t="str">
            <v/>
          </cell>
        </row>
        <row r="2482">
          <cell r="H2482" t="str">
            <v/>
          </cell>
        </row>
        <row r="2483">
          <cell r="H2483" t="str">
            <v/>
          </cell>
        </row>
        <row r="2484">
          <cell r="H2484" t="str">
            <v/>
          </cell>
        </row>
        <row r="2485">
          <cell r="H2485" t="str">
            <v/>
          </cell>
        </row>
        <row r="2486">
          <cell r="H2486" t="str">
            <v/>
          </cell>
        </row>
        <row r="2487">
          <cell r="H2487" t="str">
            <v/>
          </cell>
        </row>
        <row r="2488">
          <cell r="H2488" t="str">
            <v/>
          </cell>
        </row>
        <row r="2489">
          <cell r="H2489" t="str">
            <v/>
          </cell>
        </row>
        <row r="2490">
          <cell r="H2490" t="str">
            <v/>
          </cell>
        </row>
        <row r="2491">
          <cell r="H2491" t="str">
            <v/>
          </cell>
        </row>
        <row r="2492">
          <cell r="H2492" t="str">
            <v/>
          </cell>
        </row>
        <row r="2493">
          <cell r="H2493" t="str">
            <v/>
          </cell>
        </row>
        <row r="2494">
          <cell r="H2494" t="str">
            <v/>
          </cell>
        </row>
        <row r="2495">
          <cell r="H2495" t="str">
            <v/>
          </cell>
        </row>
        <row r="2496">
          <cell r="H2496" t="str">
            <v/>
          </cell>
        </row>
        <row r="2497">
          <cell r="H2497" t="str">
            <v/>
          </cell>
        </row>
        <row r="2498">
          <cell r="H2498" t="str">
            <v/>
          </cell>
        </row>
        <row r="2499">
          <cell r="H2499" t="str">
            <v/>
          </cell>
        </row>
        <row r="2500">
          <cell r="H2500" t="str">
            <v/>
          </cell>
        </row>
        <row r="2501">
          <cell r="H2501" t="str">
            <v/>
          </cell>
        </row>
        <row r="2502">
          <cell r="H2502" t="str">
            <v/>
          </cell>
        </row>
        <row r="2503">
          <cell r="H2503" t="str">
            <v/>
          </cell>
        </row>
        <row r="2504">
          <cell r="H2504" t="str">
            <v/>
          </cell>
        </row>
        <row r="2505">
          <cell r="H2505" t="str">
            <v/>
          </cell>
        </row>
        <row r="2506">
          <cell r="H2506" t="str">
            <v/>
          </cell>
        </row>
        <row r="2507">
          <cell r="H2507" t="str">
            <v/>
          </cell>
        </row>
        <row r="2508">
          <cell r="H2508" t="str">
            <v/>
          </cell>
        </row>
        <row r="2509">
          <cell r="H2509" t="str">
            <v/>
          </cell>
        </row>
        <row r="2510">
          <cell r="H2510" t="str">
            <v/>
          </cell>
        </row>
        <row r="2511">
          <cell r="H2511" t="str">
            <v/>
          </cell>
        </row>
        <row r="2512">
          <cell r="H2512" t="str">
            <v/>
          </cell>
        </row>
        <row r="2513">
          <cell r="H2513" t="str">
            <v/>
          </cell>
        </row>
        <row r="2514">
          <cell r="H2514" t="str">
            <v/>
          </cell>
        </row>
        <row r="2515">
          <cell r="H2515" t="str">
            <v/>
          </cell>
        </row>
        <row r="2516">
          <cell r="H2516" t="str">
            <v/>
          </cell>
        </row>
        <row r="2517">
          <cell r="H2517" t="str">
            <v/>
          </cell>
        </row>
        <row r="2518">
          <cell r="H2518" t="str">
            <v/>
          </cell>
        </row>
        <row r="2519">
          <cell r="H2519" t="str">
            <v/>
          </cell>
        </row>
        <row r="2520">
          <cell r="H2520" t="str">
            <v/>
          </cell>
        </row>
        <row r="2521">
          <cell r="H2521" t="str">
            <v/>
          </cell>
        </row>
        <row r="2522">
          <cell r="H2522" t="str">
            <v/>
          </cell>
        </row>
        <row r="2523">
          <cell r="H2523" t="str">
            <v/>
          </cell>
        </row>
        <row r="2524">
          <cell r="H2524" t="str">
            <v/>
          </cell>
        </row>
        <row r="2525">
          <cell r="H2525" t="str">
            <v/>
          </cell>
        </row>
        <row r="2526">
          <cell r="H2526" t="str">
            <v/>
          </cell>
        </row>
        <row r="2527">
          <cell r="H2527" t="str">
            <v/>
          </cell>
        </row>
        <row r="2528">
          <cell r="H2528" t="str">
            <v/>
          </cell>
        </row>
        <row r="2529">
          <cell r="H2529" t="str">
            <v/>
          </cell>
        </row>
        <row r="2530">
          <cell r="H2530" t="str">
            <v/>
          </cell>
        </row>
        <row r="2531">
          <cell r="H2531" t="str">
            <v/>
          </cell>
        </row>
        <row r="2532">
          <cell r="H2532" t="str">
            <v/>
          </cell>
        </row>
        <row r="2533">
          <cell r="H2533" t="str">
            <v/>
          </cell>
        </row>
        <row r="2534">
          <cell r="H2534" t="str">
            <v/>
          </cell>
        </row>
        <row r="2535">
          <cell r="H2535" t="str">
            <v/>
          </cell>
        </row>
        <row r="2536">
          <cell r="H2536" t="str">
            <v/>
          </cell>
        </row>
        <row r="2537">
          <cell r="H2537" t="str">
            <v/>
          </cell>
        </row>
        <row r="2538">
          <cell r="H2538" t="str">
            <v/>
          </cell>
        </row>
        <row r="2539">
          <cell r="H2539" t="str">
            <v/>
          </cell>
        </row>
        <row r="2540">
          <cell r="H2540" t="str">
            <v/>
          </cell>
        </row>
        <row r="2541">
          <cell r="H2541" t="str">
            <v/>
          </cell>
        </row>
        <row r="2542">
          <cell r="H2542" t="str">
            <v/>
          </cell>
        </row>
        <row r="2543">
          <cell r="H2543" t="str">
            <v/>
          </cell>
        </row>
        <row r="2544">
          <cell r="H2544" t="str">
            <v/>
          </cell>
        </row>
        <row r="2545">
          <cell r="H2545" t="str">
            <v/>
          </cell>
        </row>
        <row r="2546">
          <cell r="H2546" t="str">
            <v/>
          </cell>
        </row>
        <row r="2547">
          <cell r="H2547" t="str">
            <v/>
          </cell>
        </row>
        <row r="2548">
          <cell r="H2548" t="str">
            <v/>
          </cell>
        </row>
        <row r="2549">
          <cell r="H2549" t="str">
            <v/>
          </cell>
        </row>
        <row r="2550">
          <cell r="H2550" t="str">
            <v/>
          </cell>
        </row>
        <row r="2551">
          <cell r="H2551" t="str">
            <v/>
          </cell>
        </row>
        <row r="2552">
          <cell r="H2552" t="str">
            <v/>
          </cell>
        </row>
        <row r="2553">
          <cell r="H2553" t="str">
            <v/>
          </cell>
        </row>
        <row r="2554">
          <cell r="H2554" t="str">
            <v/>
          </cell>
        </row>
        <row r="2555">
          <cell r="H2555" t="str">
            <v/>
          </cell>
        </row>
        <row r="2556">
          <cell r="H2556" t="str">
            <v/>
          </cell>
        </row>
        <row r="2557">
          <cell r="H2557" t="str">
            <v/>
          </cell>
        </row>
        <row r="2558">
          <cell r="H2558" t="str">
            <v/>
          </cell>
        </row>
        <row r="2559">
          <cell r="H2559" t="str">
            <v/>
          </cell>
        </row>
        <row r="2560">
          <cell r="H2560" t="str">
            <v/>
          </cell>
        </row>
        <row r="2561">
          <cell r="H2561" t="str">
            <v/>
          </cell>
        </row>
        <row r="2562">
          <cell r="H2562" t="str">
            <v/>
          </cell>
        </row>
        <row r="2563">
          <cell r="H2563" t="str">
            <v/>
          </cell>
        </row>
        <row r="2564">
          <cell r="H2564" t="str">
            <v/>
          </cell>
        </row>
        <row r="2565">
          <cell r="H2565" t="str">
            <v/>
          </cell>
        </row>
        <row r="2566">
          <cell r="H2566" t="str">
            <v/>
          </cell>
        </row>
        <row r="2567">
          <cell r="H2567" t="str">
            <v/>
          </cell>
        </row>
        <row r="2568">
          <cell r="H2568" t="str">
            <v/>
          </cell>
        </row>
        <row r="2569">
          <cell r="H2569" t="str">
            <v/>
          </cell>
        </row>
        <row r="2570">
          <cell r="H2570" t="str">
            <v/>
          </cell>
        </row>
        <row r="2571">
          <cell r="H2571" t="str">
            <v/>
          </cell>
        </row>
        <row r="2572">
          <cell r="H2572" t="str">
            <v/>
          </cell>
        </row>
        <row r="2573">
          <cell r="H2573" t="str">
            <v/>
          </cell>
        </row>
        <row r="2574">
          <cell r="H2574" t="str">
            <v/>
          </cell>
        </row>
        <row r="2575">
          <cell r="H2575" t="str">
            <v/>
          </cell>
        </row>
        <row r="2576">
          <cell r="H2576" t="str">
            <v/>
          </cell>
        </row>
        <row r="2577">
          <cell r="H2577" t="str">
            <v/>
          </cell>
        </row>
        <row r="2578">
          <cell r="H2578" t="str">
            <v/>
          </cell>
        </row>
        <row r="2579">
          <cell r="H2579" t="str">
            <v/>
          </cell>
        </row>
        <row r="2580">
          <cell r="H2580" t="str">
            <v/>
          </cell>
        </row>
        <row r="2581">
          <cell r="H2581" t="str">
            <v/>
          </cell>
        </row>
        <row r="2582">
          <cell r="H2582" t="str">
            <v/>
          </cell>
        </row>
        <row r="2583">
          <cell r="H2583" t="str">
            <v/>
          </cell>
        </row>
        <row r="2584">
          <cell r="H2584" t="str">
            <v/>
          </cell>
        </row>
        <row r="2585">
          <cell r="H2585" t="str">
            <v/>
          </cell>
        </row>
        <row r="2586">
          <cell r="H2586" t="str">
            <v/>
          </cell>
        </row>
        <row r="2587">
          <cell r="H2587" t="str">
            <v/>
          </cell>
        </row>
        <row r="2588">
          <cell r="H2588" t="str">
            <v/>
          </cell>
        </row>
        <row r="2589">
          <cell r="H2589" t="str">
            <v/>
          </cell>
        </row>
        <row r="2590">
          <cell r="H2590" t="str">
            <v/>
          </cell>
        </row>
        <row r="2591">
          <cell r="H2591" t="str">
            <v/>
          </cell>
        </row>
        <row r="2592">
          <cell r="H2592" t="str">
            <v/>
          </cell>
        </row>
        <row r="2593">
          <cell r="H2593" t="str">
            <v/>
          </cell>
        </row>
        <row r="2594">
          <cell r="H2594" t="str">
            <v/>
          </cell>
        </row>
        <row r="2595">
          <cell r="H2595" t="str">
            <v/>
          </cell>
        </row>
        <row r="2596">
          <cell r="H2596" t="str">
            <v/>
          </cell>
        </row>
        <row r="2597">
          <cell r="H2597" t="str">
            <v/>
          </cell>
        </row>
        <row r="2598">
          <cell r="H2598" t="str">
            <v/>
          </cell>
        </row>
        <row r="2599">
          <cell r="H2599" t="str">
            <v/>
          </cell>
        </row>
        <row r="2600">
          <cell r="H2600" t="str">
            <v/>
          </cell>
        </row>
        <row r="2601">
          <cell r="H2601" t="str">
            <v/>
          </cell>
        </row>
        <row r="2602">
          <cell r="H2602" t="str">
            <v/>
          </cell>
        </row>
        <row r="2603">
          <cell r="H2603" t="str">
            <v/>
          </cell>
        </row>
        <row r="2604">
          <cell r="H2604" t="str">
            <v/>
          </cell>
        </row>
        <row r="2605">
          <cell r="H2605" t="str">
            <v/>
          </cell>
        </row>
        <row r="2606">
          <cell r="H2606" t="str">
            <v/>
          </cell>
        </row>
        <row r="2607">
          <cell r="H2607" t="str">
            <v/>
          </cell>
        </row>
        <row r="2608">
          <cell r="H2608" t="str">
            <v/>
          </cell>
        </row>
        <row r="2609">
          <cell r="H2609" t="str">
            <v/>
          </cell>
        </row>
        <row r="2610">
          <cell r="H2610" t="str">
            <v/>
          </cell>
        </row>
        <row r="2611">
          <cell r="H2611" t="str">
            <v/>
          </cell>
        </row>
        <row r="2612">
          <cell r="H2612" t="str">
            <v/>
          </cell>
        </row>
        <row r="2613">
          <cell r="H2613" t="str">
            <v/>
          </cell>
        </row>
        <row r="2614">
          <cell r="H2614" t="str">
            <v/>
          </cell>
        </row>
        <row r="2615">
          <cell r="H2615" t="str">
            <v/>
          </cell>
        </row>
        <row r="2616">
          <cell r="H2616" t="str">
            <v/>
          </cell>
        </row>
        <row r="2617">
          <cell r="H2617" t="str">
            <v/>
          </cell>
        </row>
        <row r="2618">
          <cell r="H2618" t="str">
            <v/>
          </cell>
        </row>
        <row r="2619">
          <cell r="H2619" t="str">
            <v/>
          </cell>
        </row>
        <row r="2620">
          <cell r="H2620" t="str">
            <v/>
          </cell>
        </row>
        <row r="2621">
          <cell r="H2621" t="str">
            <v/>
          </cell>
        </row>
        <row r="2622">
          <cell r="H2622" t="str">
            <v/>
          </cell>
        </row>
        <row r="2623">
          <cell r="H2623" t="str">
            <v/>
          </cell>
        </row>
        <row r="2624">
          <cell r="H2624" t="str">
            <v/>
          </cell>
        </row>
        <row r="2625">
          <cell r="H2625" t="str">
            <v/>
          </cell>
        </row>
        <row r="2626">
          <cell r="H2626" t="str">
            <v/>
          </cell>
        </row>
        <row r="2627">
          <cell r="H2627" t="str">
            <v/>
          </cell>
        </row>
        <row r="2628">
          <cell r="H2628" t="str">
            <v/>
          </cell>
        </row>
        <row r="2629">
          <cell r="H2629" t="str">
            <v/>
          </cell>
        </row>
        <row r="2630">
          <cell r="H2630" t="str">
            <v/>
          </cell>
        </row>
        <row r="2631">
          <cell r="H2631" t="str">
            <v/>
          </cell>
        </row>
        <row r="2632">
          <cell r="H2632" t="str">
            <v/>
          </cell>
        </row>
        <row r="2633">
          <cell r="H2633" t="str">
            <v/>
          </cell>
        </row>
        <row r="2634">
          <cell r="H2634" t="str">
            <v/>
          </cell>
        </row>
        <row r="2635">
          <cell r="H2635" t="str">
            <v/>
          </cell>
        </row>
        <row r="2636">
          <cell r="H2636" t="str">
            <v/>
          </cell>
        </row>
        <row r="2637">
          <cell r="H2637" t="str">
            <v/>
          </cell>
        </row>
        <row r="2638">
          <cell r="H2638" t="str">
            <v/>
          </cell>
        </row>
        <row r="2639">
          <cell r="H2639" t="str">
            <v/>
          </cell>
        </row>
        <row r="2640">
          <cell r="H2640" t="str">
            <v/>
          </cell>
        </row>
        <row r="2641">
          <cell r="H2641" t="str">
            <v/>
          </cell>
        </row>
        <row r="2642">
          <cell r="H2642" t="str">
            <v/>
          </cell>
        </row>
        <row r="2643">
          <cell r="H2643" t="str">
            <v/>
          </cell>
        </row>
        <row r="2644">
          <cell r="H2644" t="str">
            <v/>
          </cell>
        </row>
        <row r="2645">
          <cell r="H2645" t="str">
            <v/>
          </cell>
        </row>
        <row r="2646">
          <cell r="H2646" t="str">
            <v/>
          </cell>
        </row>
        <row r="2647">
          <cell r="H2647" t="str">
            <v/>
          </cell>
        </row>
        <row r="2648">
          <cell r="H2648" t="str">
            <v/>
          </cell>
        </row>
        <row r="2649">
          <cell r="H2649" t="str">
            <v/>
          </cell>
        </row>
        <row r="2650">
          <cell r="H2650" t="str">
            <v/>
          </cell>
        </row>
        <row r="2651">
          <cell r="H2651" t="str">
            <v/>
          </cell>
        </row>
        <row r="2652">
          <cell r="H2652" t="str">
            <v/>
          </cell>
        </row>
        <row r="2653">
          <cell r="H2653" t="str">
            <v/>
          </cell>
        </row>
        <row r="2654">
          <cell r="H2654" t="str">
            <v/>
          </cell>
        </row>
        <row r="2655">
          <cell r="H2655" t="str">
            <v/>
          </cell>
        </row>
        <row r="2656">
          <cell r="H2656" t="str">
            <v/>
          </cell>
        </row>
        <row r="2657">
          <cell r="H2657" t="str">
            <v/>
          </cell>
        </row>
        <row r="2658">
          <cell r="H2658" t="str">
            <v/>
          </cell>
        </row>
        <row r="2659">
          <cell r="H2659" t="str">
            <v/>
          </cell>
        </row>
        <row r="2660">
          <cell r="H2660" t="str">
            <v/>
          </cell>
        </row>
        <row r="2661">
          <cell r="H2661" t="str">
            <v/>
          </cell>
        </row>
        <row r="2662">
          <cell r="H2662" t="str">
            <v/>
          </cell>
        </row>
        <row r="2663">
          <cell r="H2663" t="str">
            <v/>
          </cell>
        </row>
        <row r="2664">
          <cell r="H2664" t="str">
            <v/>
          </cell>
        </row>
        <row r="2665">
          <cell r="H2665" t="str">
            <v/>
          </cell>
        </row>
        <row r="2666">
          <cell r="H2666" t="str">
            <v/>
          </cell>
        </row>
        <row r="2667">
          <cell r="H2667" t="str">
            <v/>
          </cell>
        </row>
        <row r="2668">
          <cell r="H2668" t="str">
            <v/>
          </cell>
        </row>
        <row r="2669">
          <cell r="H2669" t="str">
            <v/>
          </cell>
        </row>
        <row r="2670">
          <cell r="H2670" t="str">
            <v/>
          </cell>
        </row>
        <row r="2671">
          <cell r="H2671" t="str">
            <v/>
          </cell>
        </row>
        <row r="2672">
          <cell r="H2672" t="str">
            <v/>
          </cell>
        </row>
        <row r="2673">
          <cell r="H2673" t="str">
            <v/>
          </cell>
        </row>
        <row r="2674">
          <cell r="H2674" t="str">
            <v/>
          </cell>
        </row>
        <row r="2675">
          <cell r="H2675" t="str">
            <v/>
          </cell>
        </row>
        <row r="2676">
          <cell r="H2676" t="str">
            <v/>
          </cell>
        </row>
        <row r="2677">
          <cell r="H2677" t="str">
            <v/>
          </cell>
        </row>
        <row r="2678">
          <cell r="H2678" t="str">
            <v/>
          </cell>
        </row>
        <row r="2679">
          <cell r="H2679" t="str">
            <v/>
          </cell>
        </row>
        <row r="2680">
          <cell r="H2680" t="str">
            <v/>
          </cell>
        </row>
        <row r="2681">
          <cell r="H2681" t="str">
            <v/>
          </cell>
        </row>
        <row r="2682">
          <cell r="H2682" t="str">
            <v/>
          </cell>
        </row>
        <row r="2683">
          <cell r="H2683" t="str">
            <v/>
          </cell>
        </row>
        <row r="2684">
          <cell r="H2684" t="str">
            <v/>
          </cell>
        </row>
        <row r="2685">
          <cell r="H2685" t="str">
            <v/>
          </cell>
        </row>
        <row r="2686">
          <cell r="H2686" t="str">
            <v/>
          </cell>
        </row>
        <row r="2687">
          <cell r="H2687" t="str">
            <v/>
          </cell>
        </row>
        <row r="2688">
          <cell r="H2688" t="str">
            <v/>
          </cell>
        </row>
        <row r="2689">
          <cell r="H2689" t="str">
            <v/>
          </cell>
        </row>
        <row r="2690">
          <cell r="H2690" t="str">
            <v/>
          </cell>
        </row>
        <row r="2691">
          <cell r="H2691" t="str">
            <v/>
          </cell>
        </row>
        <row r="2692">
          <cell r="H2692" t="str">
            <v/>
          </cell>
        </row>
        <row r="2693">
          <cell r="H2693" t="str">
            <v/>
          </cell>
        </row>
        <row r="2694">
          <cell r="H2694" t="str">
            <v/>
          </cell>
        </row>
        <row r="2695">
          <cell r="H2695" t="str">
            <v/>
          </cell>
        </row>
        <row r="2696">
          <cell r="H2696" t="str">
            <v/>
          </cell>
        </row>
        <row r="2697">
          <cell r="H2697" t="str">
            <v/>
          </cell>
        </row>
        <row r="2698">
          <cell r="H2698" t="str">
            <v/>
          </cell>
        </row>
        <row r="2699">
          <cell r="H2699" t="str">
            <v/>
          </cell>
        </row>
        <row r="2700">
          <cell r="H2700" t="str">
            <v/>
          </cell>
        </row>
        <row r="2701">
          <cell r="H2701" t="str">
            <v/>
          </cell>
        </row>
        <row r="2702">
          <cell r="H2702" t="str">
            <v/>
          </cell>
        </row>
        <row r="2703">
          <cell r="H2703" t="str">
            <v/>
          </cell>
        </row>
        <row r="2704">
          <cell r="H2704" t="str">
            <v/>
          </cell>
        </row>
        <row r="2705">
          <cell r="H2705" t="str">
            <v/>
          </cell>
        </row>
        <row r="2706">
          <cell r="H2706" t="str">
            <v/>
          </cell>
        </row>
        <row r="2707">
          <cell r="H2707" t="str">
            <v/>
          </cell>
        </row>
        <row r="2708">
          <cell r="H2708" t="str">
            <v/>
          </cell>
        </row>
        <row r="2709">
          <cell r="H2709" t="str">
            <v/>
          </cell>
        </row>
        <row r="2710">
          <cell r="H2710" t="str">
            <v/>
          </cell>
        </row>
        <row r="2711">
          <cell r="H2711" t="str">
            <v/>
          </cell>
        </row>
        <row r="2712">
          <cell r="H2712" t="str">
            <v/>
          </cell>
        </row>
        <row r="2713">
          <cell r="H2713" t="str">
            <v/>
          </cell>
        </row>
        <row r="2714">
          <cell r="H2714" t="str">
            <v/>
          </cell>
        </row>
        <row r="2715">
          <cell r="H2715" t="str">
            <v/>
          </cell>
        </row>
        <row r="2716">
          <cell r="H2716" t="str">
            <v/>
          </cell>
        </row>
        <row r="2717">
          <cell r="H2717" t="str">
            <v/>
          </cell>
        </row>
        <row r="2718">
          <cell r="H2718" t="str">
            <v/>
          </cell>
        </row>
        <row r="2719">
          <cell r="H2719" t="str">
            <v/>
          </cell>
        </row>
        <row r="2720">
          <cell r="H2720" t="str">
            <v/>
          </cell>
        </row>
        <row r="2721">
          <cell r="H2721" t="str">
            <v/>
          </cell>
        </row>
        <row r="2722">
          <cell r="H2722" t="str">
            <v/>
          </cell>
        </row>
        <row r="2723">
          <cell r="H2723" t="str">
            <v/>
          </cell>
        </row>
        <row r="2724">
          <cell r="H2724" t="str">
            <v/>
          </cell>
        </row>
        <row r="2725">
          <cell r="H2725" t="str">
            <v/>
          </cell>
        </row>
        <row r="2726">
          <cell r="H2726" t="str">
            <v/>
          </cell>
        </row>
        <row r="2727">
          <cell r="H2727" t="str">
            <v/>
          </cell>
        </row>
        <row r="2728">
          <cell r="H2728" t="str">
            <v/>
          </cell>
        </row>
        <row r="2729">
          <cell r="H2729" t="str">
            <v/>
          </cell>
        </row>
        <row r="2730">
          <cell r="H2730" t="str">
            <v/>
          </cell>
        </row>
        <row r="2731">
          <cell r="H2731" t="str">
            <v/>
          </cell>
        </row>
        <row r="2732">
          <cell r="H2732" t="str">
            <v/>
          </cell>
        </row>
        <row r="2733">
          <cell r="H2733" t="str">
            <v/>
          </cell>
        </row>
        <row r="2734">
          <cell r="H2734" t="str">
            <v/>
          </cell>
        </row>
        <row r="2735">
          <cell r="H2735" t="str">
            <v/>
          </cell>
        </row>
        <row r="2736">
          <cell r="H2736" t="str">
            <v/>
          </cell>
        </row>
        <row r="2737">
          <cell r="H2737" t="str">
            <v/>
          </cell>
        </row>
        <row r="2738">
          <cell r="H2738" t="str">
            <v/>
          </cell>
        </row>
        <row r="2739">
          <cell r="H2739" t="str">
            <v/>
          </cell>
        </row>
        <row r="2740">
          <cell r="H2740" t="str">
            <v/>
          </cell>
        </row>
        <row r="2741">
          <cell r="H2741" t="str">
            <v/>
          </cell>
        </row>
        <row r="2742">
          <cell r="H2742" t="str">
            <v/>
          </cell>
        </row>
        <row r="2743">
          <cell r="H2743" t="str">
            <v/>
          </cell>
        </row>
        <row r="2744">
          <cell r="H2744" t="str">
            <v/>
          </cell>
        </row>
        <row r="2745">
          <cell r="H2745" t="str">
            <v/>
          </cell>
        </row>
        <row r="2746">
          <cell r="H2746" t="str">
            <v/>
          </cell>
        </row>
        <row r="2747">
          <cell r="H2747" t="str">
            <v/>
          </cell>
        </row>
        <row r="2748">
          <cell r="H2748" t="str">
            <v/>
          </cell>
        </row>
        <row r="2749">
          <cell r="H2749" t="str">
            <v/>
          </cell>
        </row>
        <row r="2750">
          <cell r="H2750" t="str">
            <v/>
          </cell>
        </row>
        <row r="2751">
          <cell r="H2751" t="str">
            <v/>
          </cell>
        </row>
        <row r="2752">
          <cell r="H2752" t="str">
            <v/>
          </cell>
        </row>
        <row r="2753">
          <cell r="H2753" t="str">
            <v/>
          </cell>
        </row>
        <row r="2754">
          <cell r="H2754" t="str">
            <v/>
          </cell>
        </row>
        <row r="2755">
          <cell r="H2755" t="str">
            <v/>
          </cell>
        </row>
        <row r="2756">
          <cell r="H2756" t="str">
            <v/>
          </cell>
        </row>
        <row r="2757">
          <cell r="H2757" t="str">
            <v/>
          </cell>
        </row>
        <row r="2758">
          <cell r="H2758" t="str">
            <v/>
          </cell>
        </row>
        <row r="2759">
          <cell r="H2759" t="str">
            <v/>
          </cell>
        </row>
        <row r="2760">
          <cell r="H2760" t="str">
            <v/>
          </cell>
        </row>
        <row r="2761">
          <cell r="H2761" t="str">
            <v/>
          </cell>
        </row>
        <row r="2762">
          <cell r="H2762" t="str">
            <v/>
          </cell>
        </row>
        <row r="2763">
          <cell r="H2763" t="str">
            <v/>
          </cell>
        </row>
        <row r="2764">
          <cell r="H2764" t="str">
            <v/>
          </cell>
        </row>
        <row r="2765">
          <cell r="H2765" t="str">
            <v/>
          </cell>
        </row>
        <row r="2766">
          <cell r="H2766" t="str">
            <v/>
          </cell>
        </row>
        <row r="2767">
          <cell r="H2767" t="str">
            <v/>
          </cell>
        </row>
        <row r="2768">
          <cell r="H2768" t="str">
            <v/>
          </cell>
        </row>
        <row r="2769">
          <cell r="H2769" t="str">
            <v/>
          </cell>
        </row>
        <row r="2770">
          <cell r="H2770" t="str">
            <v/>
          </cell>
        </row>
        <row r="2771">
          <cell r="H2771" t="str">
            <v/>
          </cell>
        </row>
        <row r="2772">
          <cell r="H2772" t="str">
            <v/>
          </cell>
        </row>
        <row r="2773">
          <cell r="H2773" t="str">
            <v/>
          </cell>
        </row>
        <row r="2774">
          <cell r="H2774" t="str">
            <v/>
          </cell>
        </row>
        <row r="2775">
          <cell r="H2775" t="str">
            <v/>
          </cell>
        </row>
        <row r="2776">
          <cell r="H2776" t="str">
            <v/>
          </cell>
        </row>
        <row r="2777">
          <cell r="H2777" t="str">
            <v/>
          </cell>
        </row>
        <row r="2778">
          <cell r="H2778" t="str">
            <v/>
          </cell>
        </row>
        <row r="2779">
          <cell r="H2779" t="str">
            <v/>
          </cell>
        </row>
        <row r="2780">
          <cell r="H2780" t="str">
            <v/>
          </cell>
        </row>
        <row r="2781">
          <cell r="H2781" t="str">
            <v/>
          </cell>
        </row>
        <row r="2782">
          <cell r="H2782" t="str">
            <v/>
          </cell>
        </row>
        <row r="2783">
          <cell r="H2783" t="str">
            <v/>
          </cell>
        </row>
        <row r="2784">
          <cell r="H2784" t="str">
            <v/>
          </cell>
        </row>
        <row r="2785">
          <cell r="H2785" t="str">
            <v/>
          </cell>
        </row>
        <row r="2786">
          <cell r="H2786" t="str">
            <v/>
          </cell>
        </row>
        <row r="2787">
          <cell r="H2787" t="str">
            <v/>
          </cell>
        </row>
        <row r="2788">
          <cell r="H2788" t="str">
            <v/>
          </cell>
        </row>
        <row r="2789">
          <cell r="H2789" t="str">
            <v/>
          </cell>
        </row>
        <row r="2790">
          <cell r="H2790" t="str">
            <v/>
          </cell>
        </row>
        <row r="2791">
          <cell r="H2791" t="str">
            <v/>
          </cell>
        </row>
        <row r="2792">
          <cell r="H2792" t="str">
            <v/>
          </cell>
        </row>
        <row r="2793">
          <cell r="H2793" t="str">
            <v/>
          </cell>
        </row>
        <row r="2794">
          <cell r="H2794" t="str">
            <v/>
          </cell>
        </row>
        <row r="2795">
          <cell r="H2795" t="str">
            <v/>
          </cell>
        </row>
        <row r="2796">
          <cell r="H2796" t="str">
            <v/>
          </cell>
        </row>
        <row r="2797">
          <cell r="H2797" t="str">
            <v/>
          </cell>
        </row>
        <row r="2798">
          <cell r="H2798" t="str">
            <v/>
          </cell>
        </row>
        <row r="2799">
          <cell r="H2799" t="str">
            <v/>
          </cell>
        </row>
        <row r="2800">
          <cell r="H2800" t="str">
            <v/>
          </cell>
        </row>
        <row r="2801">
          <cell r="H2801" t="str">
            <v/>
          </cell>
        </row>
        <row r="2802">
          <cell r="H2802" t="str">
            <v/>
          </cell>
        </row>
        <row r="2803">
          <cell r="H2803" t="str">
            <v/>
          </cell>
        </row>
        <row r="2804">
          <cell r="H2804" t="str">
            <v/>
          </cell>
        </row>
        <row r="2805">
          <cell r="H2805" t="str">
            <v/>
          </cell>
        </row>
        <row r="2806">
          <cell r="H2806" t="str">
            <v/>
          </cell>
        </row>
        <row r="2807">
          <cell r="H2807" t="str">
            <v/>
          </cell>
        </row>
        <row r="2808">
          <cell r="H2808" t="str">
            <v/>
          </cell>
        </row>
        <row r="2809">
          <cell r="H2809" t="str">
            <v/>
          </cell>
        </row>
        <row r="2810">
          <cell r="H2810" t="str">
            <v/>
          </cell>
        </row>
        <row r="2811">
          <cell r="H2811" t="str">
            <v/>
          </cell>
        </row>
        <row r="2812">
          <cell r="H2812" t="str">
            <v/>
          </cell>
        </row>
        <row r="2813">
          <cell r="H2813" t="str">
            <v/>
          </cell>
        </row>
        <row r="2814">
          <cell r="H2814" t="str">
            <v/>
          </cell>
        </row>
        <row r="2815">
          <cell r="H2815" t="str">
            <v/>
          </cell>
        </row>
        <row r="2816">
          <cell r="H2816" t="str">
            <v/>
          </cell>
        </row>
        <row r="2817">
          <cell r="H2817" t="str">
            <v/>
          </cell>
        </row>
        <row r="2818">
          <cell r="H2818" t="str">
            <v/>
          </cell>
        </row>
        <row r="2819">
          <cell r="H2819" t="str">
            <v/>
          </cell>
        </row>
        <row r="2820">
          <cell r="H2820" t="str">
            <v/>
          </cell>
        </row>
        <row r="2821">
          <cell r="H2821" t="str">
            <v/>
          </cell>
        </row>
        <row r="2822">
          <cell r="H2822" t="str">
            <v/>
          </cell>
        </row>
        <row r="2823">
          <cell r="H2823" t="str">
            <v/>
          </cell>
        </row>
        <row r="2824">
          <cell r="H2824" t="str">
            <v/>
          </cell>
        </row>
        <row r="2825">
          <cell r="H2825" t="str">
            <v/>
          </cell>
        </row>
        <row r="2826">
          <cell r="H2826" t="str">
            <v/>
          </cell>
        </row>
        <row r="2827">
          <cell r="H2827" t="str">
            <v/>
          </cell>
        </row>
        <row r="2828">
          <cell r="H2828" t="str">
            <v/>
          </cell>
        </row>
        <row r="2829">
          <cell r="H2829" t="str">
            <v/>
          </cell>
        </row>
        <row r="2830">
          <cell r="H2830" t="str">
            <v/>
          </cell>
        </row>
        <row r="2831">
          <cell r="H2831" t="str">
            <v/>
          </cell>
        </row>
        <row r="2832">
          <cell r="H2832" t="str">
            <v/>
          </cell>
        </row>
        <row r="2833">
          <cell r="H2833" t="str">
            <v/>
          </cell>
        </row>
        <row r="2834">
          <cell r="H2834" t="str">
            <v/>
          </cell>
        </row>
        <row r="2835">
          <cell r="H2835" t="str">
            <v/>
          </cell>
        </row>
        <row r="2836">
          <cell r="H2836" t="str">
            <v/>
          </cell>
        </row>
        <row r="2837">
          <cell r="H2837" t="str">
            <v/>
          </cell>
        </row>
        <row r="2838">
          <cell r="H2838" t="str">
            <v/>
          </cell>
        </row>
        <row r="2839">
          <cell r="H2839" t="str">
            <v/>
          </cell>
        </row>
        <row r="2840">
          <cell r="H2840" t="str">
            <v/>
          </cell>
        </row>
        <row r="2841">
          <cell r="H2841" t="str">
            <v/>
          </cell>
        </row>
        <row r="2842">
          <cell r="H2842" t="str">
            <v/>
          </cell>
        </row>
        <row r="2843">
          <cell r="H2843" t="str">
            <v/>
          </cell>
        </row>
        <row r="2844">
          <cell r="H2844" t="str">
            <v/>
          </cell>
        </row>
        <row r="2845">
          <cell r="H2845" t="str">
            <v/>
          </cell>
        </row>
        <row r="2846">
          <cell r="H2846" t="str">
            <v/>
          </cell>
        </row>
        <row r="2847">
          <cell r="H2847" t="str">
            <v/>
          </cell>
        </row>
        <row r="2848">
          <cell r="H2848" t="str">
            <v/>
          </cell>
        </row>
        <row r="2849">
          <cell r="H2849" t="str">
            <v/>
          </cell>
        </row>
        <row r="2850">
          <cell r="H2850" t="str">
            <v/>
          </cell>
        </row>
        <row r="2851">
          <cell r="H2851" t="str">
            <v/>
          </cell>
        </row>
        <row r="2852">
          <cell r="H2852" t="str">
            <v/>
          </cell>
        </row>
        <row r="2853">
          <cell r="H2853" t="str">
            <v/>
          </cell>
        </row>
        <row r="2854">
          <cell r="H2854" t="str">
            <v/>
          </cell>
        </row>
        <row r="2855">
          <cell r="H2855" t="str">
            <v/>
          </cell>
        </row>
        <row r="2856">
          <cell r="H2856" t="str">
            <v/>
          </cell>
        </row>
        <row r="2857">
          <cell r="H2857" t="str">
            <v/>
          </cell>
        </row>
        <row r="2858">
          <cell r="H2858" t="str">
            <v/>
          </cell>
        </row>
        <row r="2859">
          <cell r="H2859" t="str">
            <v/>
          </cell>
        </row>
        <row r="2860">
          <cell r="H2860" t="str">
            <v/>
          </cell>
        </row>
        <row r="2861">
          <cell r="H2861" t="str">
            <v/>
          </cell>
        </row>
        <row r="2862">
          <cell r="H2862" t="str">
            <v/>
          </cell>
        </row>
        <row r="2863">
          <cell r="H2863" t="str">
            <v/>
          </cell>
        </row>
        <row r="2864">
          <cell r="H2864" t="str">
            <v/>
          </cell>
        </row>
        <row r="2865">
          <cell r="H2865" t="str">
            <v/>
          </cell>
        </row>
        <row r="2866">
          <cell r="H2866" t="str">
            <v/>
          </cell>
        </row>
        <row r="2867">
          <cell r="H2867" t="str">
            <v/>
          </cell>
        </row>
        <row r="2868">
          <cell r="H2868" t="str">
            <v/>
          </cell>
        </row>
        <row r="2869">
          <cell r="H2869" t="str">
            <v/>
          </cell>
        </row>
        <row r="2870">
          <cell r="H2870" t="str">
            <v/>
          </cell>
        </row>
        <row r="2871">
          <cell r="H2871" t="str">
            <v/>
          </cell>
        </row>
        <row r="2872">
          <cell r="H2872" t="str">
            <v/>
          </cell>
        </row>
        <row r="2873">
          <cell r="H2873" t="str">
            <v/>
          </cell>
        </row>
        <row r="2874">
          <cell r="H2874" t="str">
            <v/>
          </cell>
        </row>
        <row r="2875">
          <cell r="H2875" t="str">
            <v/>
          </cell>
        </row>
        <row r="2876">
          <cell r="H2876" t="str">
            <v/>
          </cell>
        </row>
        <row r="2877">
          <cell r="H2877" t="str">
            <v/>
          </cell>
        </row>
        <row r="2878">
          <cell r="H2878" t="str">
            <v/>
          </cell>
        </row>
        <row r="2879">
          <cell r="H2879" t="str">
            <v/>
          </cell>
        </row>
        <row r="2880">
          <cell r="H2880" t="str">
            <v/>
          </cell>
        </row>
        <row r="2881">
          <cell r="H2881" t="str">
            <v/>
          </cell>
        </row>
        <row r="2882">
          <cell r="H2882" t="str">
            <v/>
          </cell>
        </row>
        <row r="2883">
          <cell r="H2883" t="str">
            <v/>
          </cell>
        </row>
        <row r="2884">
          <cell r="H2884" t="str">
            <v/>
          </cell>
        </row>
        <row r="2885">
          <cell r="H2885" t="str">
            <v/>
          </cell>
        </row>
        <row r="2886">
          <cell r="H2886" t="str">
            <v/>
          </cell>
        </row>
        <row r="2887">
          <cell r="H2887" t="str">
            <v/>
          </cell>
        </row>
        <row r="2888">
          <cell r="H2888" t="str">
            <v/>
          </cell>
        </row>
        <row r="2889">
          <cell r="H2889" t="str">
            <v/>
          </cell>
        </row>
        <row r="2890">
          <cell r="H2890" t="str">
            <v/>
          </cell>
        </row>
        <row r="2891">
          <cell r="H2891" t="str">
            <v/>
          </cell>
        </row>
        <row r="2892">
          <cell r="H2892" t="str">
            <v/>
          </cell>
        </row>
        <row r="2893">
          <cell r="H2893" t="str">
            <v/>
          </cell>
        </row>
        <row r="2894">
          <cell r="H2894" t="str">
            <v/>
          </cell>
        </row>
        <row r="2895">
          <cell r="H2895" t="str">
            <v/>
          </cell>
        </row>
        <row r="2896">
          <cell r="H2896" t="str">
            <v/>
          </cell>
        </row>
        <row r="2897">
          <cell r="H2897" t="str">
            <v/>
          </cell>
        </row>
        <row r="2898">
          <cell r="H2898" t="str">
            <v/>
          </cell>
        </row>
        <row r="2899">
          <cell r="H2899" t="str">
            <v/>
          </cell>
        </row>
        <row r="2900">
          <cell r="H2900" t="str">
            <v/>
          </cell>
        </row>
        <row r="2901">
          <cell r="H2901" t="str">
            <v/>
          </cell>
        </row>
        <row r="2902">
          <cell r="H2902" t="str">
            <v/>
          </cell>
        </row>
        <row r="2903">
          <cell r="H2903" t="str">
            <v/>
          </cell>
        </row>
        <row r="2904">
          <cell r="H2904" t="str">
            <v/>
          </cell>
        </row>
        <row r="2905">
          <cell r="H2905" t="str">
            <v/>
          </cell>
        </row>
        <row r="2906">
          <cell r="H2906" t="str">
            <v/>
          </cell>
        </row>
        <row r="2907">
          <cell r="H2907" t="str">
            <v/>
          </cell>
        </row>
        <row r="2908">
          <cell r="H2908" t="str">
            <v/>
          </cell>
        </row>
        <row r="2909">
          <cell r="H2909" t="str">
            <v/>
          </cell>
        </row>
        <row r="2910">
          <cell r="H2910" t="str">
            <v/>
          </cell>
        </row>
        <row r="2911">
          <cell r="H2911" t="str">
            <v/>
          </cell>
        </row>
        <row r="2912">
          <cell r="H2912" t="str">
            <v/>
          </cell>
        </row>
        <row r="2913">
          <cell r="H2913" t="str">
            <v/>
          </cell>
        </row>
        <row r="2914">
          <cell r="H2914" t="str">
            <v/>
          </cell>
        </row>
        <row r="2915">
          <cell r="H2915" t="str">
            <v/>
          </cell>
        </row>
        <row r="2916">
          <cell r="H2916" t="str">
            <v/>
          </cell>
        </row>
        <row r="2917">
          <cell r="H2917" t="str">
            <v/>
          </cell>
        </row>
        <row r="2918">
          <cell r="H2918" t="str">
            <v/>
          </cell>
        </row>
        <row r="2919">
          <cell r="H2919" t="str">
            <v/>
          </cell>
        </row>
        <row r="2920">
          <cell r="H2920" t="str">
            <v/>
          </cell>
        </row>
        <row r="2921">
          <cell r="H2921" t="str">
            <v/>
          </cell>
        </row>
        <row r="2922">
          <cell r="H2922" t="str">
            <v/>
          </cell>
        </row>
        <row r="2923">
          <cell r="H2923" t="str">
            <v/>
          </cell>
        </row>
        <row r="2924">
          <cell r="H2924" t="str">
            <v/>
          </cell>
        </row>
        <row r="2925">
          <cell r="H2925" t="str">
            <v/>
          </cell>
        </row>
        <row r="2926">
          <cell r="H2926" t="str">
            <v/>
          </cell>
        </row>
        <row r="2927">
          <cell r="H2927" t="str">
            <v/>
          </cell>
        </row>
        <row r="2928">
          <cell r="H2928" t="str">
            <v/>
          </cell>
        </row>
        <row r="2929">
          <cell r="H2929" t="str">
            <v/>
          </cell>
        </row>
        <row r="2930">
          <cell r="H2930" t="str">
            <v/>
          </cell>
        </row>
        <row r="2931">
          <cell r="H2931" t="str">
            <v/>
          </cell>
        </row>
        <row r="2932">
          <cell r="H2932" t="str">
            <v/>
          </cell>
        </row>
        <row r="2933">
          <cell r="H2933" t="str">
            <v/>
          </cell>
        </row>
        <row r="2934">
          <cell r="H2934" t="str">
            <v/>
          </cell>
        </row>
        <row r="2935">
          <cell r="H2935" t="str">
            <v/>
          </cell>
        </row>
        <row r="2936">
          <cell r="H2936" t="str">
            <v/>
          </cell>
        </row>
        <row r="2937">
          <cell r="H2937" t="str">
            <v/>
          </cell>
        </row>
        <row r="2938">
          <cell r="H2938" t="str">
            <v/>
          </cell>
        </row>
        <row r="2939">
          <cell r="H2939" t="str">
            <v/>
          </cell>
        </row>
        <row r="2940">
          <cell r="H2940" t="str">
            <v/>
          </cell>
        </row>
        <row r="2941">
          <cell r="H2941" t="str">
            <v/>
          </cell>
        </row>
        <row r="2942">
          <cell r="H2942" t="str">
            <v/>
          </cell>
        </row>
        <row r="2943">
          <cell r="H2943" t="str">
            <v/>
          </cell>
        </row>
        <row r="2944">
          <cell r="H2944" t="str">
            <v/>
          </cell>
        </row>
        <row r="2945">
          <cell r="H2945" t="str">
            <v/>
          </cell>
        </row>
        <row r="2946">
          <cell r="H2946" t="str">
            <v/>
          </cell>
        </row>
        <row r="2947">
          <cell r="H2947" t="str">
            <v/>
          </cell>
        </row>
        <row r="2948">
          <cell r="H2948" t="str">
            <v/>
          </cell>
        </row>
        <row r="2949">
          <cell r="H2949" t="str">
            <v/>
          </cell>
        </row>
        <row r="2950">
          <cell r="H2950" t="str">
            <v/>
          </cell>
        </row>
        <row r="2951">
          <cell r="H2951" t="str">
            <v/>
          </cell>
        </row>
        <row r="2952">
          <cell r="H2952" t="str">
            <v/>
          </cell>
        </row>
        <row r="2953">
          <cell r="H2953" t="str">
            <v/>
          </cell>
        </row>
        <row r="2954">
          <cell r="H2954" t="str">
            <v/>
          </cell>
        </row>
        <row r="2955">
          <cell r="H2955" t="str">
            <v/>
          </cell>
        </row>
        <row r="2956">
          <cell r="H2956" t="str">
            <v/>
          </cell>
        </row>
        <row r="2957">
          <cell r="H2957" t="str">
            <v/>
          </cell>
        </row>
        <row r="2958">
          <cell r="H2958" t="str">
            <v/>
          </cell>
        </row>
        <row r="2959">
          <cell r="H2959" t="str">
            <v/>
          </cell>
        </row>
        <row r="2960">
          <cell r="H2960" t="str">
            <v/>
          </cell>
        </row>
        <row r="2961">
          <cell r="H2961" t="str">
            <v/>
          </cell>
        </row>
        <row r="2962">
          <cell r="H2962" t="str">
            <v/>
          </cell>
        </row>
        <row r="2963">
          <cell r="H2963" t="str">
            <v/>
          </cell>
        </row>
        <row r="2964">
          <cell r="H2964" t="str">
            <v/>
          </cell>
        </row>
        <row r="2965">
          <cell r="H2965" t="str">
            <v/>
          </cell>
        </row>
        <row r="2966">
          <cell r="H2966" t="str">
            <v/>
          </cell>
        </row>
        <row r="2967">
          <cell r="H2967" t="str">
            <v/>
          </cell>
        </row>
        <row r="2968">
          <cell r="H2968" t="str">
            <v/>
          </cell>
        </row>
        <row r="2969">
          <cell r="H2969" t="str">
            <v/>
          </cell>
        </row>
        <row r="2970">
          <cell r="H2970" t="str">
            <v/>
          </cell>
        </row>
        <row r="2971">
          <cell r="H2971" t="str">
            <v/>
          </cell>
        </row>
        <row r="2972">
          <cell r="H2972" t="str">
            <v/>
          </cell>
        </row>
        <row r="2973">
          <cell r="H2973" t="str">
            <v/>
          </cell>
        </row>
        <row r="2974">
          <cell r="H2974" t="str">
            <v/>
          </cell>
        </row>
        <row r="2975">
          <cell r="H2975" t="str">
            <v/>
          </cell>
        </row>
        <row r="2976">
          <cell r="H2976" t="str">
            <v/>
          </cell>
        </row>
        <row r="2977">
          <cell r="H2977" t="str">
            <v/>
          </cell>
        </row>
        <row r="2978">
          <cell r="H2978" t="str">
            <v/>
          </cell>
        </row>
        <row r="2979">
          <cell r="H2979" t="str">
            <v/>
          </cell>
        </row>
        <row r="2980">
          <cell r="H2980" t="str">
            <v/>
          </cell>
        </row>
        <row r="2981">
          <cell r="H2981" t="str">
            <v/>
          </cell>
        </row>
        <row r="2982">
          <cell r="H2982" t="str">
            <v/>
          </cell>
        </row>
        <row r="2983">
          <cell r="H2983" t="str">
            <v/>
          </cell>
        </row>
        <row r="2984">
          <cell r="H2984" t="str">
            <v/>
          </cell>
        </row>
        <row r="2985">
          <cell r="H2985" t="str">
            <v/>
          </cell>
        </row>
        <row r="2986">
          <cell r="H2986" t="str">
            <v/>
          </cell>
        </row>
        <row r="2987">
          <cell r="H2987" t="str">
            <v/>
          </cell>
        </row>
        <row r="2988">
          <cell r="H2988" t="str">
            <v/>
          </cell>
        </row>
        <row r="2989">
          <cell r="H2989" t="str">
            <v/>
          </cell>
        </row>
        <row r="2990">
          <cell r="H2990" t="str">
            <v/>
          </cell>
        </row>
        <row r="2991">
          <cell r="H2991" t="str">
            <v/>
          </cell>
        </row>
        <row r="2992">
          <cell r="H2992" t="str">
            <v/>
          </cell>
        </row>
        <row r="2993">
          <cell r="H2993" t="str">
            <v/>
          </cell>
        </row>
        <row r="2994">
          <cell r="H2994" t="str">
            <v/>
          </cell>
        </row>
        <row r="2995">
          <cell r="H2995" t="str">
            <v/>
          </cell>
        </row>
        <row r="2996">
          <cell r="H2996" t="str">
            <v/>
          </cell>
        </row>
        <row r="2997">
          <cell r="H2997" t="str">
            <v/>
          </cell>
        </row>
        <row r="2998">
          <cell r="H2998" t="str">
            <v/>
          </cell>
        </row>
        <row r="2999">
          <cell r="H2999" t="str">
            <v/>
          </cell>
        </row>
        <row r="3000">
          <cell r="H3000" t="str">
            <v/>
          </cell>
        </row>
        <row r="3001">
          <cell r="H3001" t="str">
            <v/>
          </cell>
        </row>
        <row r="3002">
          <cell r="H3002" t="str">
            <v/>
          </cell>
        </row>
        <row r="3003">
          <cell r="H3003" t="str">
            <v/>
          </cell>
        </row>
        <row r="3004">
          <cell r="H3004" t="str">
            <v/>
          </cell>
        </row>
        <row r="3005">
          <cell r="H3005" t="str">
            <v/>
          </cell>
        </row>
        <row r="3006">
          <cell r="H3006" t="str">
            <v/>
          </cell>
        </row>
        <row r="3007">
          <cell r="H3007" t="str">
            <v/>
          </cell>
        </row>
        <row r="3008">
          <cell r="H3008" t="str">
            <v/>
          </cell>
        </row>
        <row r="3009">
          <cell r="H3009" t="str">
            <v/>
          </cell>
        </row>
        <row r="3010">
          <cell r="H3010" t="str">
            <v/>
          </cell>
        </row>
        <row r="3011">
          <cell r="H3011" t="str">
            <v/>
          </cell>
        </row>
        <row r="3012">
          <cell r="H3012" t="str">
            <v/>
          </cell>
        </row>
        <row r="3013">
          <cell r="H3013" t="str">
            <v/>
          </cell>
        </row>
        <row r="3014">
          <cell r="H3014" t="str">
            <v/>
          </cell>
        </row>
        <row r="3015">
          <cell r="H3015" t="str">
            <v/>
          </cell>
        </row>
        <row r="3016">
          <cell r="H3016" t="str">
            <v/>
          </cell>
        </row>
        <row r="3017">
          <cell r="H3017" t="str">
            <v/>
          </cell>
        </row>
        <row r="3018">
          <cell r="H3018" t="str">
            <v/>
          </cell>
        </row>
        <row r="3019">
          <cell r="H3019" t="str">
            <v/>
          </cell>
        </row>
        <row r="3020">
          <cell r="H3020" t="str">
            <v/>
          </cell>
        </row>
        <row r="3021">
          <cell r="H3021" t="str">
            <v/>
          </cell>
        </row>
        <row r="3022">
          <cell r="H3022" t="str">
            <v/>
          </cell>
        </row>
        <row r="3023">
          <cell r="H3023" t="str">
            <v/>
          </cell>
        </row>
        <row r="3024">
          <cell r="H3024" t="str">
            <v/>
          </cell>
        </row>
        <row r="3025">
          <cell r="H3025" t="str">
            <v/>
          </cell>
        </row>
        <row r="3026">
          <cell r="H3026" t="str">
            <v/>
          </cell>
        </row>
        <row r="3027">
          <cell r="H3027" t="str">
            <v/>
          </cell>
        </row>
        <row r="3028">
          <cell r="H3028" t="str">
            <v/>
          </cell>
        </row>
        <row r="3029">
          <cell r="H3029" t="str">
            <v/>
          </cell>
        </row>
        <row r="3030">
          <cell r="H3030" t="str">
            <v/>
          </cell>
        </row>
        <row r="3031">
          <cell r="H3031" t="str">
            <v/>
          </cell>
        </row>
        <row r="3032">
          <cell r="H3032" t="str">
            <v/>
          </cell>
        </row>
        <row r="3033">
          <cell r="H3033" t="str">
            <v/>
          </cell>
        </row>
        <row r="3034">
          <cell r="H3034" t="str">
            <v/>
          </cell>
        </row>
        <row r="3035">
          <cell r="H3035" t="str">
            <v/>
          </cell>
        </row>
        <row r="3036">
          <cell r="H3036" t="str">
            <v/>
          </cell>
        </row>
        <row r="3037">
          <cell r="H3037" t="str">
            <v/>
          </cell>
        </row>
        <row r="3038">
          <cell r="H3038" t="str">
            <v/>
          </cell>
        </row>
        <row r="3039">
          <cell r="H3039" t="str">
            <v/>
          </cell>
        </row>
        <row r="3040">
          <cell r="H3040" t="str">
            <v/>
          </cell>
        </row>
        <row r="3041">
          <cell r="H3041" t="str">
            <v/>
          </cell>
        </row>
        <row r="3042">
          <cell r="H3042" t="str">
            <v/>
          </cell>
        </row>
        <row r="3043">
          <cell r="H3043" t="str">
            <v/>
          </cell>
        </row>
        <row r="3044">
          <cell r="H3044" t="str">
            <v/>
          </cell>
        </row>
        <row r="3045">
          <cell r="H3045" t="str">
            <v/>
          </cell>
        </row>
        <row r="3046">
          <cell r="H3046" t="str">
            <v/>
          </cell>
        </row>
        <row r="3047">
          <cell r="H3047" t="str">
            <v/>
          </cell>
        </row>
        <row r="3048">
          <cell r="H3048" t="str">
            <v/>
          </cell>
        </row>
        <row r="3049">
          <cell r="H3049" t="str">
            <v/>
          </cell>
        </row>
        <row r="3050">
          <cell r="H3050" t="str">
            <v/>
          </cell>
        </row>
        <row r="3051">
          <cell r="H3051" t="str">
            <v/>
          </cell>
        </row>
        <row r="3052">
          <cell r="H3052" t="str">
            <v/>
          </cell>
        </row>
        <row r="3053">
          <cell r="H3053" t="str">
            <v/>
          </cell>
        </row>
        <row r="3054">
          <cell r="H3054" t="str">
            <v/>
          </cell>
        </row>
        <row r="3055">
          <cell r="H3055" t="str">
            <v/>
          </cell>
        </row>
        <row r="3056">
          <cell r="H3056" t="str">
            <v/>
          </cell>
        </row>
        <row r="3057">
          <cell r="H3057" t="str">
            <v/>
          </cell>
        </row>
        <row r="3058">
          <cell r="H3058" t="str">
            <v/>
          </cell>
        </row>
        <row r="3059">
          <cell r="H3059" t="str">
            <v/>
          </cell>
        </row>
        <row r="3060">
          <cell r="H3060" t="str">
            <v/>
          </cell>
        </row>
        <row r="3061">
          <cell r="H3061" t="str">
            <v/>
          </cell>
        </row>
        <row r="3062">
          <cell r="H3062" t="str">
            <v/>
          </cell>
        </row>
        <row r="3063">
          <cell r="H3063" t="str">
            <v/>
          </cell>
        </row>
        <row r="3064">
          <cell r="H3064" t="str">
            <v/>
          </cell>
        </row>
        <row r="3065">
          <cell r="H3065" t="str">
            <v/>
          </cell>
        </row>
        <row r="3066">
          <cell r="H3066" t="str">
            <v/>
          </cell>
        </row>
        <row r="3067">
          <cell r="H3067" t="str">
            <v/>
          </cell>
        </row>
        <row r="3068">
          <cell r="H3068" t="str">
            <v/>
          </cell>
        </row>
        <row r="3069">
          <cell r="H3069" t="str">
            <v/>
          </cell>
        </row>
        <row r="3070">
          <cell r="H3070" t="str">
            <v/>
          </cell>
        </row>
        <row r="3071">
          <cell r="H3071" t="str">
            <v/>
          </cell>
        </row>
        <row r="3072">
          <cell r="H3072" t="str">
            <v/>
          </cell>
        </row>
        <row r="3073">
          <cell r="H3073" t="str">
            <v/>
          </cell>
        </row>
        <row r="3074">
          <cell r="H3074" t="str">
            <v/>
          </cell>
        </row>
        <row r="3075">
          <cell r="H3075" t="str">
            <v/>
          </cell>
        </row>
        <row r="3076">
          <cell r="H3076" t="str">
            <v/>
          </cell>
        </row>
        <row r="3077">
          <cell r="H3077" t="str">
            <v/>
          </cell>
        </row>
        <row r="3078">
          <cell r="H3078" t="str">
            <v/>
          </cell>
        </row>
        <row r="3079">
          <cell r="H3079" t="str">
            <v/>
          </cell>
        </row>
        <row r="3080">
          <cell r="H3080" t="str">
            <v/>
          </cell>
        </row>
        <row r="3081">
          <cell r="H3081" t="str">
            <v/>
          </cell>
        </row>
        <row r="3082">
          <cell r="H3082" t="str">
            <v/>
          </cell>
        </row>
        <row r="3083">
          <cell r="H3083" t="str">
            <v/>
          </cell>
        </row>
        <row r="3084">
          <cell r="H3084" t="str">
            <v/>
          </cell>
        </row>
        <row r="3085">
          <cell r="H3085" t="str">
            <v/>
          </cell>
        </row>
        <row r="3086">
          <cell r="H3086" t="str">
            <v/>
          </cell>
        </row>
        <row r="3087">
          <cell r="H3087" t="str">
            <v/>
          </cell>
        </row>
        <row r="3088">
          <cell r="H3088" t="str">
            <v/>
          </cell>
        </row>
        <row r="3089">
          <cell r="H3089" t="str">
            <v/>
          </cell>
        </row>
        <row r="3090">
          <cell r="H3090" t="str">
            <v/>
          </cell>
        </row>
        <row r="3091">
          <cell r="H3091" t="str">
            <v/>
          </cell>
        </row>
        <row r="3092">
          <cell r="H3092" t="str">
            <v/>
          </cell>
        </row>
        <row r="3093">
          <cell r="H3093" t="str">
            <v/>
          </cell>
        </row>
        <row r="3094">
          <cell r="H3094" t="str">
            <v/>
          </cell>
        </row>
        <row r="3095">
          <cell r="H3095" t="str">
            <v/>
          </cell>
        </row>
        <row r="3096">
          <cell r="H3096" t="str">
            <v/>
          </cell>
        </row>
        <row r="3097">
          <cell r="H3097" t="str">
            <v/>
          </cell>
        </row>
        <row r="3098">
          <cell r="H3098" t="str">
            <v/>
          </cell>
        </row>
        <row r="3099">
          <cell r="H3099" t="str">
            <v/>
          </cell>
        </row>
        <row r="3100">
          <cell r="H3100" t="str">
            <v/>
          </cell>
        </row>
        <row r="3101">
          <cell r="H3101" t="str">
            <v/>
          </cell>
        </row>
        <row r="3102">
          <cell r="H3102" t="str">
            <v/>
          </cell>
        </row>
        <row r="3103">
          <cell r="H3103" t="str">
            <v/>
          </cell>
        </row>
        <row r="3104">
          <cell r="H3104" t="str">
            <v/>
          </cell>
        </row>
        <row r="3105">
          <cell r="H3105" t="str">
            <v/>
          </cell>
        </row>
        <row r="3106">
          <cell r="H3106" t="str">
            <v/>
          </cell>
        </row>
        <row r="3107">
          <cell r="H3107" t="str">
            <v/>
          </cell>
        </row>
        <row r="3108">
          <cell r="H3108" t="str">
            <v/>
          </cell>
        </row>
        <row r="3109">
          <cell r="H3109" t="str">
            <v/>
          </cell>
        </row>
        <row r="3110">
          <cell r="H3110" t="str">
            <v/>
          </cell>
        </row>
        <row r="3111">
          <cell r="H3111" t="str">
            <v/>
          </cell>
        </row>
        <row r="3112">
          <cell r="H3112" t="str">
            <v/>
          </cell>
        </row>
        <row r="3113">
          <cell r="H3113" t="str">
            <v/>
          </cell>
        </row>
        <row r="3114">
          <cell r="H3114" t="str">
            <v/>
          </cell>
        </row>
        <row r="3115">
          <cell r="H3115" t="str">
            <v/>
          </cell>
        </row>
        <row r="3116">
          <cell r="H3116" t="str">
            <v/>
          </cell>
        </row>
        <row r="3117">
          <cell r="H3117" t="str">
            <v/>
          </cell>
        </row>
        <row r="3118">
          <cell r="H3118" t="str">
            <v/>
          </cell>
        </row>
        <row r="3119">
          <cell r="H3119" t="str">
            <v/>
          </cell>
        </row>
        <row r="3120">
          <cell r="H3120" t="str">
            <v/>
          </cell>
        </row>
        <row r="3121">
          <cell r="H3121" t="str">
            <v/>
          </cell>
        </row>
        <row r="3122">
          <cell r="H3122" t="str">
            <v/>
          </cell>
        </row>
        <row r="3123">
          <cell r="H3123" t="str">
            <v/>
          </cell>
        </row>
        <row r="3124">
          <cell r="H3124" t="str">
            <v/>
          </cell>
        </row>
        <row r="3125">
          <cell r="H3125" t="str">
            <v/>
          </cell>
        </row>
        <row r="3126">
          <cell r="H3126" t="str">
            <v/>
          </cell>
        </row>
        <row r="3127">
          <cell r="H3127" t="str">
            <v/>
          </cell>
        </row>
        <row r="3128">
          <cell r="H3128" t="str">
            <v/>
          </cell>
        </row>
        <row r="3129">
          <cell r="H3129" t="str">
            <v/>
          </cell>
        </row>
        <row r="3130">
          <cell r="H3130" t="str">
            <v/>
          </cell>
        </row>
        <row r="3131">
          <cell r="H3131" t="str">
            <v/>
          </cell>
        </row>
        <row r="3132">
          <cell r="H3132" t="str">
            <v/>
          </cell>
        </row>
        <row r="3133">
          <cell r="H3133" t="str">
            <v/>
          </cell>
        </row>
        <row r="3134">
          <cell r="H3134" t="str">
            <v/>
          </cell>
        </row>
        <row r="3135">
          <cell r="H3135" t="str">
            <v/>
          </cell>
        </row>
        <row r="3136">
          <cell r="H3136" t="str">
            <v/>
          </cell>
        </row>
        <row r="3137">
          <cell r="H3137" t="str">
            <v/>
          </cell>
        </row>
        <row r="3138">
          <cell r="H3138" t="str">
            <v/>
          </cell>
        </row>
        <row r="3139">
          <cell r="H3139" t="str">
            <v/>
          </cell>
        </row>
        <row r="3140">
          <cell r="H3140" t="str">
            <v/>
          </cell>
        </row>
        <row r="3141">
          <cell r="H3141" t="str">
            <v/>
          </cell>
        </row>
        <row r="3142">
          <cell r="H3142" t="str">
            <v/>
          </cell>
        </row>
        <row r="3143">
          <cell r="H3143" t="str">
            <v/>
          </cell>
        </row>
        <row r="3144">
          <cell r="H3144" t="str">
            <v/>
          </cell>
        </row>
        <row r="3145">
          <cell r="H3145" t="str">
            <v/>
          </cell>
        </row>
        <row r="3146">
          <cell r="H3146" t="str">
            <v/>
          </cell>
        </row>
        <row r="3147">
          <cell r="H3147" t="str">
            <v/>
          </cell>
        </row>
        <row r="3148">
          <cell r="H3148" t="str">
            <v/>
          </cell>
        </row>
        <row r="3149">
          <cell r="H3149" t="str">
            <v/>
          </cell>
        </row>
        <row r="3150">
          <cell r="H3150" t="str">
            <v/>
          </cell>
        </row>
        <row r="3151">
          <cell r="H3151" t="str">
            <v/>
          </cell>
        </row>
        <row r="3152">
          <cell r="H3152" t="str">
            <v/>
          </cell>
        </row>
        <row r="3153">
          <cell r="H3153" t="str">
            <v/>
          </cell>
        </row>
        <row r="3154">
          <cell r="H3154" t="str">
            <v/>
          </cell>
        </row>
        <row r="3155">
          <cell r="H3155" t="str">
            <v/>
          </cell>
        </row>
        <row r="3156">
          <cell r="H3156" t="str">
            <v/>
          </cell>
        </row>
        <row r="3157">
          <cell r="H3157" t="str">
            <v/>
          </cell>
        </row>
        <row r="3158">
          <cell r="H3158" t="str">
            <v/>
          </cell>
        </row>
        <row r="3159">
          <cell r="H3159" t="str">
            <v/>
          </cell>
        </row>
        <row r="3160">
          <cell r="H3160" t="str">
            <v/>
          </cell>
        </row>
        <row r="3161">
          <cell r="H3161" t="str">
            <v/>
          </cell>
        </row>
        <row r="3162">
          <cell r="H3162" t="str">
            <v/>
          </cell>
        </row>
        <row r="3163">
          <cell r="H3163" t="str">
            <v/>
          </cell>
        </row>
        <row r="3164">
          <cell r="H3164" t="str">
            <v/>
          </cell>
        </row>
        <row r="3165">
          <cell r="H3165" t="str">
            <v/>
          </cell>
        </row>
        <row r="3166">
          <cell r="H3166" t="str">
            <v/>
          </cell>
        </row>
        <row r="3167">
          <cell r="H3167" t="str">
            <v/>
          </cell>
        </row>
        <row r="3168">
          <cell r="H3168" t="str">
            <v/>
          </cell>
        </row>
        <row r="3169">
          <cell r="H3169" t="str">
            <v/>
          </cell>
        </row>
        <row r="3170">
          <cell r="H3170" t="str">
            <v/>
          </cell>
        </row>
        <row r="3171">
          <cell r="H3171" t="str">
            <v/>
          </cell>
        </row>
        <row r="3172">
          <cell r="H3172" t="str">
            <v/>
          </cell>
        </row>
        <row r="3173">
          <cell r="H3173" t="str">
            <v/>
          </cell>
        </row>
        <row r="3174">
          <cell r="H3174" t="str">
            <v/>
          </cell>
        </row>
        <row r="3175">
          <cell r="H3175" t="str">
            <v/>
          </cell>
        </row>
        <row r="3176">
          <cell r="H3176" t="str">
            <v/>
          </cell>
        </row>
        <row r="3177">
          <cell r="H3177" t="str">
            <v/>
          </cell>
        </row>
        <row r="3178">
          <cell r="H3178" t="str">
            <v/>
          </cell>
        </row>
        <row r="3179">
          <cell r="H3179" t="str">
            <v/>
          </cell>
        </row>
        <row r="3180">
          <cell r="H3180" t="str">
            <v/>
          </cell>
        </row>
        <row r="3181">
          <cell r="H3181" t="str">
            <v/>
          </cell>
        </row>
        <row r="3182">
          <cell r="H3182" t="str">
            <v/>
          </cell>
        </row>
        <row r="3183">
          <cell r="H3183" t="str">
            <v/>
          </cell>
        </row>
        <row r="3184">
          <cell r="H3184" t="str">
            <v/>
          </cell>
        </row>
        <row r="3185">
          <cell r="H3185" t="str">
            <v/>
          </cell>
        </row>
        <row r="3186">
          <cell r="H3186" t="str">
            <v/>
          </cell>
        </row>
        <row r="3187">
          <cell r="H3187" t="str">
            <v/>
          </cell>
        </row>
        <row r="3188">
          <cell r="H3188" t="str">
            <v/>
          </cell>
        </row>
        <row r="3189">
          <cell r="H3189" t="str">
            <v/>
          </cell>
        </row>
        <row r="3190">
          <cell r="H3190" t="str">
            <v/>
          </cell>
        </row>
        <row r="3191">
          <cell r="H3191" t="str">
            <v/>
          </cell>
        </row>
        <row r="3192">
          <cell r="H3192" t="str">
            <v/>
          </cell>
        </row>
        <row r="3193">
          <cell r="H3193" t="str">
            <v/>
          </cell>
        </row>
        <row r="3194">
          <cell r="H3194" t="str">
            <v/>
          </cell>
        </row>
        <row r="3195">
          <cell r="H3195" t="str">
            <v/>
          </cell>
        </row>
        <row r="3196">
          <cell r="H3196" t="str">
            <v/>
          </cell>
        </row>
        <row r="3197">
          <cell r="H3197" t="str">
            <v/>
          </cell>
        </row>
        <row r="3198">
          <cell r="H3198" t="str">
            <v/>
          </cell>
        </row>
        <row r="3199">
          <cell r="H3199" t="str">
            <v/>
          </cell>
        </row>
        <row r="3200">
          <cell r="H3200" t="str">
            <v/>
          </cell>
        </row>
        <row r="3201">
          <cell r="H3201" t="str">
            <v/>
          </cell>
        </row>
        <row r="3202">
          <cell r="H3202" t="str">
            <v/>
          </cell>
        </row>
        <row r="3203">
          <cell r="H3203" t="str">
            <v/>
          </cell>
        </row>
        <row r="3204">
          <cell r="H3204" t="str">
            <v/>
          </cell>
        </row>
        <row r="3205">
          <cell r="H3205" t="str">
            <v/>
          </cell>
        </row>
        <row r="3206">
          <cell r="H3206" t="str">
            <v/>
          </cell>
        </row>
        <row r="3207">
          <cell r="H3207" t="str">
            <v/>
          </cell>
        </row>
        <row r="3208">
          <cell r="H3208" t="str">
            <v/>
          </cell>
        </row>
        <row r="3209">
          <cell r="H3209" t="str">
            <v/>
          </cell>
        </row>
        <row r="3210">
          <cell r="H3210" t="str">
            <v/>
          </cell>
        </row>
        <row r="3211">
          <cell r="H3211" t="str">
            <v/>
          </cell>
        </row>
        <row r="3212">
          <cell r="H3212" t="str">
            <v/>
          </cell>
        </row>
        <row r="3213">
          <cell r="H3213" t="str">
            <v/>
          </cell>
        </row>
        <row r="3214">
          <cell r="H3214" t="str">
            <v/>
          </cell>
        </row>
        <row r="3215">
          <cell r="H3215" t="str">
            <v/>
          </cell>
        </row>
        <row r="3216">
          <cell r="H3216" t="str">
            <v/>
          </cell>
        </row>
        <row r="3217">
          <cell r="H3217" t="str">
            <v/>
          </cell>
        </row>
        <row r="3218">
          <cell r="H3218" t="str">
            <v/>
          </cell>
        </row>
        <row r="3219">
          <cell r="H3219" t="str">
            <v/>
          </cell>
        </row>
        <row r="3220">
          <cell r="H3220" t="str">
            <v/>
          </cell>
        </row>
        <row r="3221">
          <cell r="H3221" t="str">
            <v/>
          </cell>
        </row>
        <row r="3222">
          <cell r="H3222" t="str">
            <v/>
          </cell>
        </row>
        <row r="3223">
          <cell r="H3223" t="str">
            <v/>
          </cell>
        </row>
        <row r="3224">
          <cell r="H3224" t="str">
            <v/>
          </cell>
        </row>
        <row r="3225">
          <cell r="H3225" t="str">
            <v/>
          </cell>
        </row>
        <row r="3226">
          <cell r="H3226" t="str">
            <v/>
          </cell>
        </row>
        <row r="3227">
          <cell r="H3227" t="str">
            <v/>
          </cell>
        </row>
        <row r="3228">
          <cell r="H3228" t="str">
            <v/>
          </cell>
        </row>
        <row r="3229">
          <cell r="H3229" t="str">
            <v/>
          </cell>
        </row>
        <row r="3230">
          <cell r="H3230" t="str">
            <v/>
          </cell>
        </row>
        <row r="3231">
          <cell r="H3231" t="str">
            <v/>
          </cell>
        </row>
        <row r="3232">
          <cell r="H3232" t="str">
            <v/>
          </cell>
        </row>
        <row r="3233">
          <cell r="H3233" t="str">
            <v/>
          </cell>
        </row>
        <row r="3234">
          <cell r="H3234" t="str">
            <v/>
          </cell>
        </row>
        <row r="3235">
          <cell r="H3235" t="str">
            <v/>
          </cell>
        </row>
        <row r="3236">
          <cell r="H3236" t="str">
            <v/>
          </cell>
        </row>
        <row r="3237">
          <cell r="H3237" t="str">
            <v/>
          </cell>
        </row>
        <row r="3238">
          <cell r="H3238" t="str">
            <v/>
          </cell>
        </row>
        <row r="3239">
          <cell r="H3239" t="str">
            <v/>
          </cell>
        </row>
        <row r="3240">
          <cell r="H3240" t="str">
            <v/>
          </cell>
        </row>
        <row r="3241">
          <cell r="H3241" t="str">
            <v/>
          </cell>
        </row>
        <row r="3242">
          <cell r="H3242" t="str">
            <v/>
          </cell>
        </row>
        <row r="3243">
          <cell r="H3243" t="str">
            <v/>
          </cell>
        </row>
        <row r="3244">
          <cell r="H3244" t="str">
            <v/>
          </cell>
        </row>
        <row r="3245">
          <cell r="H3245" t="str">
            <v/>
          </cell>
        </row>
        <row r="3246">
          <cell r="H3246" t="str">
            <v/>
          </cell>
        </row>
        <row r="3247">
          <cell r="H3247" t="str">
            <v/>
          </cell>
        </row>
        <row r="3248">
          <cell r="H3248" t="str">
            <v/>
          </cell>
        </row>
        <row r="3249">
          <cell r="H3249" t="str">
            <v/>
          </cell>
        </row>
        <row r="3250">
          <cell r="H3250" t="str">
            <v/>
          </cell>
        </row>
        <row r="3251">
          <cell r="H3251" t="str">
            <v/>
          </cell>
        </row>
        <row r="3252">
          <cell r="H3252" t="str">
            <v/>
          </cell>
        </row>
        <row r="3253">
          <cell r="H3253" t="str">
            <v/>
          </cell>
        </row>
        <row r="3254">
          <cell r="H3254" t="str">
            <v/>
          </cell>
        </row>
        <row r="3255">
          <cell r="H3255" t="str">
            <v/>
          </cell>
        </row>
        <row r="3256">
          <cell r="H3256" t="str">
            <v/>
          </cell>
        </row>
        <row r="3257">
          <cell r="H3257" t="str">
            <v/>
          </cell>
        </row>
        <row r="3258">
          <cell r="H3258" t="str">
            <v/>
          </cell>
        </row>
        <row r="3259">
          <cell r="H3259" t="str">
            <v/>
          </cell>
        </row>
        <row r="3260">
          <cell r="H3260" t="str">
            <v/>
          </cell>
        </row>
        <row r="3261">
          <cell r="H3261" t="str">
            <v/>
          </cell>
        </row>
        <row r="3262">
          <cell r="H3262" t="str">
            <v/>
          </cell>
        </row>
        <row r="3263">
          <cell r="H3263" t="str">
            <v/>
          </cell>
        </row>
        <row r="3264">
          <cell r="H3264" t="str">
            <v/>
          </cell>
        </row>
        <row r="3265">
          <cell r="H3265" t="str">
            <v/>
          </cell>
        </row>
        <row r="3266">
          <cell r="H3266" t="str">
            <v/>
          </cell>
        </row>
        <row r="3267">
          <cell r="H3267" t="str">
            <v/>
          </cell>
        </row>
        <row r="3268">
          <cell r="H3268" t="str">
            <v/>
          </cell>
        </row>
        <row r="3269">
          <cell r="H3269" t="str">
            <v/>
          </cell>
        </row>
        <row r="3270">
          <cell r="H3270" t="str">
            <v/>
          </cell>
        </row>
        <row r="3271">
          <cell r="H3271" t="str">
            <v/>
          </cell>
        </row>
        <row r="3272">
          <cell r="H3272" t="str">
            <v/>
          </cell>
        </row>
        <row r="3273">
          <cell r="H3273" t="str">
            <v/>
          </cell>
        </row>
        <row r="3274">
          <cell r="H3274" t="str">
            <v/>
          </cell>
        </row>
        <row r="3275">
          <cell r="H3275" t="str">
            <v/>
          </cell>
        </row>
        <row r="3276">
          <cell r="H3276" t="str">
            <v/>
          </cell>
        </row>
        <row r="3277">
          <cell r="H3277" t="str">
            <v/>
          </cell>
        </row>
        <row r="3278">
          <cell r="H3278" t="str">
            <v/>
          </cell>
        </row>
        <row r="3279">
          <cell r="H3279" t="str">
            <v/>
          </cell>
        </row>
        <row r="3280">
          <cell r="H3280" t="str">
            <v/>
          </cell>
        </row>
        <row r="3281">
          <cell r="H3281" t="str">
            <v/>
          </cell>
        </row>
        <row r="3282">
          <cell r="H3282" t="str">
            <v/>
          </cell>
        </row>
        <row r="3283">
          <cell r="H3283" t="str">
            <v/>
          </cell>
        </row>
        <row r="3284">
          <cell r="H3284" t="str">
            <v/>
          </cell>
        </row>
        <row r="3285">
          <cell r="H3285" t="str">
            <v/>
          </cell>
        </row>
        <row r="3286">
          <cell r="H3286" t="str">
            <v/>
          </cell>
        </row>
        <row r="3287">
          <cell r="H3287" t="str">
            <v/>
          </cell>
        </row>
        <row r="3288">
          <cell r="H3288" t="str">
            <v/>
          </cell>
        </row>
        <row r="3289">
          <cell r="H3289" t="str">
            <v/>
          </cell>
        </row>
        <row r="3290">
          <cell r="H3290" t="str">
            <v/>
          </cell>
        </row>
        <row r="3291">
          <cell r="H3291" t="str">
            <v/>
          </cell>
        </row>
        <row r="3292">
          <cell r="H3292" t="str">
            <v/>
          </cell>
        </row>
        <row r="3293">
          <cell r="H3293" t="str">
            <v/>
          </cell>
        </row>
        <row r="3294">
          <cell r="H3294" t="str">
            <v/>
          </cell>
        </row>
        <row r="3295">
          <cell r="H3295" t="str">
            <v/>
          </cell>
        </row>
        <row r="3296">
          <cell r="H3296" t="str">
            <v/>
          </cell>
        </row>
        <row r="3297">
          <cell r="H3297" t="str">
            <v/>
          </cell>
        </row>
        <row r="3298">
          <cell r="H3298" t="str">
            <v/>
          </cell>
        </row>
        <row r="3299">
          <cell r="H3299" t="str">
            <v/>
          </cell>
        </row>
        <row r="3300">
          <cell r="H3300" t="str">
            <v/>
          </cell>
        </row>
        <row r="3301">
          <cell r="H3301" t="str">
            <v/>
          </cell>
        </row>
        <row r="3302">
          <cell r="H3302" t="str">
            <v/>
          </cell>
        </row>
        <row r="3303">
          <cell r="H3303" t="str">
            <v/>
          </cell>
        </row>
        <row r="3304">
          <cell r="H3304" t="str">
            <v/>
          </cell>
        </row>
        <row r="3305">
          <cell r="H3305" t="str">
            <v/>
          </cell>
        </row>
        <row r="3306">
          <cell r="H3306" t="str">
            <v/>
          </cell>
        </row>
        <row r="3307">
          <cell r="H3307" t="str">
            <v/>
          </cell>
        </row>
        <row r="3308">
          <cell r="H3308" t="str">
            <v/>
          </cell>
        </row>
        <row r="3309">
          <cell r="H3309" t="str">
            <v/>
          </cell>
        </row>
        <row r="3310">
          <cell r="H3310" t="str">
            <v/>
          </cell>
        </row>
        <row r="3311">
          <cell r="H3311" t="str">
            <v/>
          </cell>
        </row>
        <row r="3312">
          <cell r="H3312" t="str">
            <v/>
          </cell>
        </row>
        <row r="3313">
          <cell r="H3313" t="str">
            <v/>
          </cell>
        </row>
        <row r="3314">
          <cell r="H3314" t="str">
            <v/>
          </cell>
        </row>
        <row r="3315">
          <cell r="H3315" t="str">
            <v/>
          </cell>
        </row>
        <row r="3316">
          <cell r="H3316" t="str">
            <v/>
          </cell>
        </row>
        <row r="3317">
          <cell r="H3317" t="str">
            <v/>
          </cell>
        </row>
        <row r="3318">
          <cell r="H3318" t="str">
            <v/>
          </cell>
        </row>
        <row r="3319">
          <cell r="H3319" t="str">
            <v/>
          </cell>
        </row>
        <row r="3320">
          <cell r="H3320" t="str">
            <v/>
          </cell>
        </row>
        <row r="3321">
          <cell r="H3321" t="str">
            <v/>
          </cell>
        </row>
        <row r="3322">
          <cell r="H3322" t="str">
            <v/>
          </cell>
        </row>
        <row r="3323">
          <cell r="H3323" t="str">
            <v/>
          </cell>
        </row>
        <row r="3324">
          <cell r="H3324" t="str">
            <v/>
          </cell>
        </row>
        <row r="3325">
          <cell r="H3325" t="str">
            <v/>
          </cell>
        </row>
        <row r="3326">
          <cell r="H3326" t="str">
            <v/>
          </cell>
        </row>
        <row r="3327">
          <cell r="H3327" t="str">
            <v/>
          </cell>
        </row>
        <row r="3328">
          <cell r="H3328" t="str">
            <v/>
          </cell>
        </row>
        <row r="3329">
          <cell r="H3329" t="str">
            <v/>
          </cell>
        </row>
        <row r="3330">
          <cell r="H3330" t="str">
            <v/>
          </cell>
        </row>
        <row r="3331">
          <cell r="H3331" t="str">
            <v/>
          </cell>
        </row>
        <row r="3332">
          <cell r="H3332" t="str">
            <v/>
          </cell>
        </row>
        <row r="3333">
          <cell r="H3333" t="str">
            <v/>
          </cell>
        </row>
        <row r="3334">
          <cell r="H3334" t="str">
            <v/>
          </cell>
        </row>
        <row r="3335">
          <cell r="H3335" t="str">
            <v/>
          </cell>
        </row>
        <row r="3336">
          <cell r="H3336" t="str">
            <v/>
          </cell>
        </row>
        <row r="3337">
          <cell r="H3337" t="str">
            <v/>
          </cell>
        </row>
        <row r="3338">
          <cell r="H3338" t="str">
            <v/>
          </cell>
        </row>
        <row r="3339">
          <cell r="H3339" t="str">
            <v/>
          </cell>
        </row>
        <row r="3340">
          <cell r="H3340" t="str">
            <v/>
          </cell>
        </row>
        <row r="3341">
          <cell r="H3341" t="str">
            <v/>
          </cell>
        </row>
        <row r="3342">
          <cell r="H3342" t="str">
            <v/>
          </cell>
        </row>
        <row r="3343">
          <cell r="H3343" t="str">
            <v/>
          </cell>
        </row>
        <row r="3344">
          <cell r="H3344" t="str">
            <v/>
          </cell>
        </row>
        <row r="3345">
          <cell r="H3345" t="str">
            <v/>
          </cell>
        </row>
        <row r="3346">
          <cell r="H3346" t="str">
            <v/>
          </cell>
        </row>
        <row r="3347">
          <cell r="H3347" t="str">
            <v/>
          </cell>
        </row>
        <row r="3348">
          <cell r="H3348" t="str">
            <v/>
          </cell>
        </row>
        <row r="3349">
          <cell r="H3349" t="str">
            <v/>
          </cell>
        </row>
        <row r="3350">
          <cell r="H3350" t="str">
            <v/>
          </cell>
        </row>
        <row r="3351">
          <cell r="H3351" t="str">
            <v/>
          </cell>
        </row>
        <row r="3352">
          <cell r="H3352" t="str">
            <v/>
          </cell>
        </row>
        <row r="3353">
          <cell r="H3353" t="str">
            <v/>
          </cell>
        </row>
        <row r="3354">
          <cell r="H3354" t="str">
            <v/>
          </cell>
        </row>
        <row r="3355">
          <cell r="H3355" t="str">
            <v/>
          </cell>
        </row>
        <row r="3356">
          <cell r="H3356" t="str">
            <v/>
          </cell>
        </row>
        <row r="3357">
          <cell r="H3357" t="str">
            <v/>
          </cell>
        </row>
        <row r="3358">
          <cell r="H3358" t="str">
            <v/>
          </cell>
        </row>
        <row r="3359">
          <cell r="H3359" t="str">
            <v/>
          </cell>
        </row>
        <row r="3360">
          <cell r="H3360" t="str">
            <v/>
          </cell>
        </row>
        <row r="3361">
          <cell r="H3361" t="str">
            <v/>
          </cell>
        </row>
        <row r="3362">
          <cell r="H3362" t="str">
            <v/>
          </cell>
        </row>
        <row r="3363">
          <cell r="H3363" t="str">
            <v/>
          </cell>
        </row>
        <row r="3364">
          <cell r="H3364" t="str">
            <v/>
          </cell>
        </row>
        <row r="3365">
          <cell r="H3365" t="str">
            <v/>
          </cell>
        </row>
        <row r="3366">
          <cell r="H3366" t="str">
            <v/>
          </cell>
        </row>
        <row r="3367">
          <cell r="H3367" t="str">
            <v/>
          </cell>
        </row>
        <row r="3368">
          <cell r="H3368" t="str">
            <v/>
          </cell>
        </row>
        <row r="3369">
          <cell r="H3369" t="str">
            <v/>
          </cell>
        </row>
        <row r="3370">
          <cell r="H3370" t="str">
            <v/>
          </cell>
        </row>
        <row r="3371">
          <cell r="H3371" t="str">
            <v/>
          </cell>
        </row>
        <row r="3372">
          <cell r="H3372" t="str">
            <v/>
          </cell>
        </row>
        <row r="3373">
          <cell r="H3373" t="str">
            <v/>
          </cell>
        </row>
        <row r="3374">
          <cell r="H3374" t="str">
            <v/>
          </cell>
        </row>
        <row r="3375">
          <cell r="H3375" t="str">
            <v/>
          </cell>
        </row>
        <row r="3376">
          <cell r="H3376" t="str">
            <v/>
          </cell>
        </row>
        <row r="3377">
          <cell r="H3377" t="str">
            <v/>
          </cell>
        </row>
        <row r="3378">
          <cell r="H3378" t="str">
            <v/>
          </cell>
        </row>
        <row r="3379">
          <cell r="H3379" t="str">
            <v/>
          </cell>
        </row>
        <row r="3380">
          <cell r="H3380" t="str">
            <v/>
          </cell>
        </row>
        <row r="3381">
          <cell r="H3381" t="str">
            <v/>
          </cell>
        </row>
        <row r="3382">
          <cell r="H3382" t="str">
            <v/>
          </cell>
        </row>
        <row r="3383">
          <cell r="H3383" t="str">
            <v/>
          </cell>
        </row>
        <row r="3384">
          <cell r="H3384" t="str">
            <v/>
          </cell>
        </row>
        <row r="3385">
          <cell r="H3385" t="str">
            <v/>
          </cell>
        </row>
        <row r="3386">
          <cell r="H3386" t="str">
            <v/>
          </cell>
        </row>
        <row r="3387">
          <cell r="H3387" t="str">
            <v/>
          </cell>
        </row>
        <row r="3388">
          <cell r="H3388" t="str">
            <v/>
          </cell>
        </row>
        <row r="3389">
          <cell r="H3389" t="str">
            <v/>
          </cell>
        </row>
        <row r="3390">
          <cell r="H3390" t="str">
            <v/>
          </cell>
        </row>
        <row r="3391">
          <cell r="H3391" t="str">
            <v/>
          </cell>
        </row>
        <row r="3392">
          <cell r="H3392" t="str">
            <v/>
          </cell>
        </row>
        <row r="3393">
          <cell r="H3393" t="str">
            <v/>
          </cell>
        </row>
        <row r="3394">
          <cell r="H3394" t="str">
            <v/>
          </cell>
        </row>
        <row r="3395">
          <cell r="H3395" t="str">
            <v/>
          </cell>
        </row>
        <row r="3396">
          <cell r="H3396" t="str">
            <v/>
          </cell>
        </row>
        <row r="3397">
          <cell r="H3397" t="str">
            <v/>
          </cell>
        </row>
        <row r="3398">
          <cell r="H3398" t="str">
            <v/>
          </cell>
        </row>
        <row r="3399">
          <cell r="H3399" t="str">
            <v/>
          </cell>
        </row>
        <row r="3400">
          <cell r="H3400" t="str">
            <v/>
          </cell>
        </row>
        <row r="3401">
          <cell r="H3401" t="str">
            <v/>
          </cell>
        </row>
        <row r="3402">
          <cell r="H3402" t="str">
            <v/>
          </cell>
        </row>
        <row r="3403">
          <cell r="H3403" t="str">
            <v/>
          </cell>
        </row>
        <row r="3404">
          <cell r="H3404" t="str">
            <v/>
          </cell>
        </row>
        <row r="3405">
          <cell r="H3405" t="str">
            <v/>
          </cell>
        </row>
        <row r="3406">
          <cell r="H3406" t="str">
            <v/>
          </cell>
        </row>
        <row r="3407">
          <cell r="H3407" t="str">
            <v/>
          </cell>
        </row>
        <row r="3408">
          <cell r="H3408" t="str">
            <v/>
          </cell>
        </row>
        <row r="3409">
          <cell r="H3409" t="str">
            <v/>
          </cell>
        </row>
        <row r="3410">
          <cell r="H3410" t="str">
            <v/>
          </cell>
        </row>
        <row r="3411">
          <cell r="H3411" t="str">
            <v/>
          </cell>
        </row>
        <row r="3412">
          <cell r="H3412" t="str">
            <v/>
          </cell>
        </row>
        <row r="3413">
          <cell r="H3413" t="str">
            <v/>
          </cell>
        </row>
        <row r="3414">
          <cell r="H3414" t="str">
            <v/>
          </cell>
        </row>
        <row r="3415">
          <cell r="H3415" t="str">
            <v/>
          </cell>
        </row>
        <row r="3416">
          <cell r="H3416" t="str">
            <v/>
          </cell>
        </row>
        <row r="3417">
          <cell r="H3417" t="str">
            <v/>
          </cell>
        </row>
        <row r="3418">
          <cell r="H3418" t="str">
            <v/>
          </cell>
        </row>
        <row r="3419">
          <cell r="H3419" t="str">
            <v/>
          </cell>
        </row>
        <row r="3420">
          <cell r="H3420" t="str">
            <v/>
          </cell>
        </row>
        <row r="3421">
          <cell r="H3421" t="str">
            <v/>
          </cell>
        </row>
        <row r="3422">
          <cell r="H3422" t="str">
            <v/>
          </cell>
        </row>
        <row r="3423">
          <cell r="H3423" t="str">
            <v/>
          </cell>
        </row>
        <row r="3424">
          <cell r="H3424" t="str">
            <v/>
          </cell>
        </row>
        <row r="3425">
          <cell r="H3425" t="str">
            <v/>
          </cell>
        </row>
        <row r="3426">
          <cell r="H3426" t="str">
            <v/>
          </cell>
        </row>
        <row r="3427">
          <cell r="H3427" t="str">
            <v/>
          </cell>
        </row>
        <row r="3428">
          <cell r="H3428" t="str">
            <v/>
          </cell>
        </row>
        <row r="3429">
          <cell r="H3429" t="str">
            <v/>
          </cell>
        </row>
        <row r="3430">
          <cell r="H3430" t="str">
            <v/>
          </cell>
        </row>
        <row r="3431">
          <cell r="H3431" t="str">
            <v/>
          </cell>
        </row>
        <row r="3432">
          <cell r="H3432" t="str">
            <v/>
          </cell>
        </row>
        <row r="3433">
          <cell r="H3433" t="str">
            <v/>
          </cell>
        </row>
        <row r="3434">
          <cell r="H3434" t="str">
            <v/>
          </cell>
        </row>
        <row r="3435">
          <cell r="H3435" t="str">
            <v/>
          </cell>
        </row>
        <row r="3436">
          <cell r="H3436" t="str">
            <v/>
          </cell>
        </row>
        <row r="3437">
          <cell r="H3437" t="str">
            <v/>
          </cell>
        </row>
        <row r="3438">
          <cell r="H3438" t="str">
            <v/>
          </cell>
        </row>
        <row r="3439">
          <cell r="H3439" t="str">
            <v/>
          </cell>
        </row>
        <row r="3440">
          <cell r="H3440" t="str">
            <v/>
          </cell>
        </row>
        <row r="3441">
          <cell r="H3441" t="str">
            <v/>
          </cell>
        </row>
        <row r="3442">
          <cell r="H3442" t="str">
            <v/>
          </cell>
        </row>
        <row r="3443">
          <cell r="H3443" t="str">
            <v/>
          </cell>
        </row>
        <row r="3444">
          <cell r="H3444" t="str">
            <v/>
          </cell>
        </row>
        <row r="3445">
          <cell r="H3445" t="str">
            <v/>
          </cell>
        </row>
        <row r="3446">
          <cell r="H3446" t="str">
            <v/>
          </cell>
        </row>
        <row r="3447">
          <cell r="H3447" t="str">
            <v/>
          </cell>
        </row>
        <row r="3448">
          <cell r="H3448" t="str">
            <v/>
          </cell>
        </row>
        <row r="3449">
          <cell r="H3449" t="str">
            <v/>
          </cell>
        </row>
        <row r="3450">
          <cell r="H3450" t="str">
            <v/>
          </cell>
        </row>
        <row r="3451">
          <cell r="H3451" t="str">
            <v/>
          </cell>
        </row>
        <row r="3452">
          <cell r="H3452" t="str">
            <v/>
          </cell>
        </row>
        <row r="3453">
          <cell r="H3453" t="str">
            <v/>
          </cell>
        </row>
        <row r="3454">
          <cell r="H3454" t="str">
            <v/>
          </cell>
        </row>
        <row r="3455">
          <cell r="H3455" t="str">
            <v/>
          </cell>
        </row>
        <row r="3456">
          <cell r="H3456" t="str">
            <v/>
          </cell>
        </row>
        <row r="3457">
          <cell r="H3457" t="str">
            <v/>
          </cell>
        </row>
        <row r="3458">
          <cell r="H3458" t="str">
            <v/>
          </cell>
        </row>
        <row r="3459">
          <cell r="H3459" t="str">
            <v/>
          </cell>
        </row>
        <row r="3460">
          <cell r="H3460" t="str">
            <v/>
          </cell>
        </row>
        <row r="3461">
          <cell r="H3461" t="str">
            <v/>
          </cell>
        </row>
        <row r="3462">
          <cell r="H3462" t="str">
            <v/>
          </cell>
        </row>
        <row r="3463">
          <cell r="H3463" t="str">
            <v/>
          </cell>
        </row>
        <row r="3464">
          <cell r="H3464" t="str">
            <v/>
          </cell>
        </row>
        <row r="3465">
          <cell r="H3465" t="str">
            <v/>
          </cell>
        </row>
        <row r="3466">
          <cell r="H3466" t="str">
            <v/>
          </cell>
        </row>
        <row r="3467">
          <cell r="H3467" t="str">
            <v/>
          </cell>
        </row>
        <row r="3468">
          <cell r="H3468" t="str">
            <v/>
          </cell>
        </row>
        <row r="3469">
          <cell r="H3469" t="str">
            <v/>
          </cell>
        </row>
        <row r="3470">
          <cell r="H3470" t="str">
            <v/>
          </cell>
        </row>
        <row r="3471">
          <cell r="H3471" t="str">
            <v/>
          </cell>
        </row>
        <row r="3472">
          <cell r="H3472" t="str">
            <v/>
          </cell>
        </row>
        <row r="3473">
          <cell r="H3473" t="str">
            <v/>
          </cell>
        </row>
        <row r="3474">
          <cell r="H3474" t="str">
            <v/>
          </cell>
        </row>
        <row r="3475">
          <cell r="H3475" t="str">
            <v/>
          </cell>
        </row>
        <row r="3476">
          <cell r="H3476" t="str">
            <v/>
          </cell>
        </row>
        <row r="3477">
          <cell r="H3477" t="str">
            <v/>
          </cell>
        </row>
        <row r="3478">
          <cell r="H3478" t="str">
            <v/>
          </cell>
        </row>
        <row r="3479">
          <cell r="H3479" t="str">
            <v/>
          </cell>
        </row>
        <row r="3480">
          <cell r="H3480" t="str">
            <v/>
          </cell>
        </row>
        <row r="3481">
          <cell r="H3481" t="str">
            <v/>
          </cell>
        </row>
        <row r="3482">
          <cell r="H3482" t="str">
            <v/>
          </cell>
        </row>
        <row r="3483">
          <cell r="H3483" t="str">
            <v/>
          </cell>
        </row>
        <row r="3484">
          <cell r="H3484" t="str">
            <v/>
          </cell>
        </row>
        <row r="3485">
          <cell r="H3485" t="str">
            <v/>
          </cell>
        </row>
        <row r="3486">
          <cell r="H3486" t="str">
            <v/>
          </cell>
        </row>
        <row r="3487">
          <cell r="H3487" t="str">
            <v/>
          </cell>
        </row>
        <row r="3488">
          <cell r="H3488" t="str">
            <v/>
          </cell>
        </row>
        <row r="3489">
          <cell r="H3489" t="str">
            <v/>
          </cell>
        </row>
        <row r="3490">
          <cell r="H3490" t="str">
            <v/>
          </cell>
        </row>
        <row r="3491">
          <cell r="H3491" t="str">
            <v/>
          </cell>
        </row>
        <row r="3492">
          <cell r="H3492" t="str">
            <v/>
          </cell>
        </row>
        <row r="3493">
          <cell r="H3493" t="str">
            <v/>
          </cell>
        </row>
        <row r="3494">
          <cell r="H3494" t="str">
            <v/>
          </cell>
        </row>
        <row r="3495">
          <cell r="H3495" t="str">
            <v/>
          </cell>
        </row>
        <row r="3496">
          <cell r="H3496" t="str">
            <v/>
          </cell>
        </row>
        <row r="3497">
          <cell r="H3497" t="str">
            <v/>
          </cell>
        </row>
        <row r="3498">
          <cell r="H3498" t="str">
            <v/>
          </cell>
        </row>
        <row r="3499">
          <cell r="H3499" t="str">
            <v/>
          </cell>
        </row>
        <row r="3500">
          <cell r="H3500" t="str">
            <v/>
          </cell>
        </row>
        <row r="3501">
          <cell r="H3501" t="str">
            <v/>
          </cell>
        </row>
        <row r="3502">
          <cell r="H3502" t="str">
            <v/>
          </cell>
        </row>
        <row r="3503">
          <cell r="H3503" t="str">
            <v/>
          </cell>
        </row>
        <row r="3504">
          <cell r="H3504" t="str">
            <v/>
          </cell>
        </row>
        <row r="3505">
          <cell r="H3505" t="str">
            <v/>
          </cell>
        </row>
        <row r="3506">
          <cell r="H3506" t="str">
            <v/>
          </cell>
        </row>
        <row r="3507">
          <cell r="H3507" t="str">
            <v/>
          </cell>
        </row>
        <row r="3508">
          <cell r="H3508" t="str">
            <v/>
          </cell>
        </row>
        <row r="3509">
          <cell r="H3509" t="str">
            <v/>
          </cell>
        </row>
        <row r="3510">
          <cell r="H3510" t="str">
            <v/>
          </cell>
        </row>
        <row r="3511">
          <cell r="H3511" t="str">
            <v/>
          </cell>
        </row>
        <row r="3512">
          <cell r="H3512" t="str">
            <v/>
          </cell>
        </row>
        <row r="3513">
          <cell r="H3513" t="str">
            <v/>
          </cell>
        </row>
        <row r="3514">
          <cell r="H3514" t="str">
            <v/>
          </cell>
        </row>
        <row r="3515">
          <cell r="H3515" t="str">
            <v/>
          </cell>
        </row>
        <row r="3516">
          <cell r="H3516" t="str">
            <v/>
          </cell>
        </row>
        <row r="3517">
          <cell r="H3517" t="str">
            <v/>
          </cell>
        </row>
        <row r="3518">
          <cell r="H3518" t="str">
            <v/>
          </cell>
        </row>
        <row r="3519">
          <cell r="H3519" t="str">
            <v/>
          </cell>
        </row>
        <row r="3520">
          <cell r="H3520" t="str">
            <v/>
          </cell>
        </row>
        <row r="3521">
          <cell r="H3521" t="str">
            <v/>
          </cell>
        </row>
        <row r="3522">
          <cell r="H3522" t="str">
            <v/>
          </cell>
        </row>
        <row r="3523">
          <cell r="H3523" t="str">
            <v/>
          </cell>
        </row>
        <row r="3524">
          <cell r="H3524" t="str">
            <v/>
          </cell>
        </row>
        <row r="3525">
          <cell r="H3525" t="str">
            <v/>
          </cell>
        </row>
        <row r="3526">
          <cell r="H3526" t="str">
            <v/>
          </cell>
        </row>
        <row r="3527">
          <cell r="H3527" t="str">
            <v/>
          </cell>
        </row>
        <row r="3528">
          <cell r="H3528" t="str">
            <v/>
          </cell>
        </row>
        <row r="3529">
          <cell r="H3529" t="str">
            <v/>
          </cell>
        </row>
        <row r="3530">
          <cell r="H3530" t="str">
            <v/>
          </cell>
        </row>
        <row r="3531">
          <cell r="H3531" t="str">
            <v/>
          </cell>
        </row>
        <row r="3532">
          <cell r="H3532" t="str">
            <v/>
          </cell>
        </row>
        <row r="3533">
          <cell r="H3533" t="str">
            <v/>
          </cell>
        </row>
        <row r="3534">
          <cell r="H3534" t="str">
            <v/>
          </cell>
        </row>
        <row r="3535">
          <cell r="H3535" t="str">
            <v/>
          </cell>
        </row>
        <row r="3536">
          <cell r="H3536" t="str">
            <v/>
          </cell>
        </row>
        <row r="3537">
          <cell r="H3537" t="str">
            <v/>
          </cell>
        </row>
        <row r="3538">
          <cell r="H3538" t="str">
            <v/>
          </cell>
        </row>
        <row r="3539">
          <cell r="H3539" t="str">
            <v/>
          </cell>
        </row>
        <row r="3540">
          <cell r="H3540" t="str">
            <v/>
          </cell>
        </row>
        <row r="3541">
          <cell r="H3541" t="str">
            <v/>
          </cell>
        </row>
        <row r="3542">
          <cell r="H3542" t="str">
            <v/>
          </cell>
        </row>
        <row r="3543">
          <cell r="H3543" t="str">
            <v/>
          </cell>
        </row>
        <row r="3544">
          <cell r="H3544" t="str">
            <v/>
          </cell>
        </row>
        <row r="3545">
          <cell r="H3545" t="str">
            <v/>
          </cell>
        </row>
        <row r="3546">
          <cell r="H3546" t="str">
            <v/>
          </cell>
        </row>
        <row r="3547">
          <cell r="H3547" t="str">
            <v/>
          </cell>
        </row>
        <row r="3548">
          <cell r="H3548" t="str">
            <v/>
          </cell>
        </row>
        <row r="3549">
          <cell r="H3549" t="str">
            <v/>
          </cell>
        </row>
        <row r="3550">
          <cell r="H3550" t="str">
            <v/>
          </cell>
        </row>
        <row r="3551">
          <cell r="H3551" t="str">
            <v/>
          </cell>
        </row>
        <row r="3552">
          <cell r="H3552" t="str">
            <v/>
          </cell>
        </row>
        <row r="3553">
          <cell r="H3553" t="str">
            <v/>
          </cell>
        </row>
        <row r="3554">
          <cell r="H3554" t="str">
            <v/>
          </cell>
        </row>
        <row r="3555">
          <cell r="H3555" t="str">
            <v/>
          </cell>
        </row>
        <row r="3556">
          <cell r="H3556" t="str">
            <v/>
          </cell>
        </row>
        <row r="3557">
          <cell r="H3557" t="str">
            <v/>
          </cell>
        </row>
        <row r="3558">
          <cell r="H3558" t="str">
            <v/>
          </cell>
        </row>
        <row r="3559">
          <cell r="H3559" t="str">
            <v/>
          </cell>
        </row>
        <row r="3560">
          <cell r="H3560" t="str">
            <v/>
          </cell>
        </row>
        <row r="3561">
          <cell r="H3561" t="str">
            <v/>
          </cell>
        </row>
        <row r="3562">
          <cell r="H3562" t="str">
            <v/>
          </cell>
        </row>
        <row r="3563">
          <cell r="H3563" t="str">
            <v/>
          </cell>
        </row>
        <row r="3564">
          <cell r="H3564" t="str">
            <v/>
          </cell>
        </row>
        <row r="3565">
          <cell r="H3565" t="str">
            <v/>
          </cell>
        </row>
        <row r="3566">
          <cell r="H3566" t="str">
            <v/>
          </cell>
        </row>
        <row r="3567">
          <cell r="H3567" t="str">
            <v/>
          </cell>
        </row>
        <row r="3568">
          <cell r="H3568" t="str">
            <v/>
          </cell>
        </row>
        <row r="3569">
          <cell r="H3569" t="str">
            <v/>
          </cell>
        </row>
        <row r="3570">
          <cell r="H3570" t="str">
            <v/>
          </cell>
        </row>
        <row r="3571">
          <cell r="H3571" t="str">
            <v/>
          </cell>
        </row>
        <row r="3572">
          <cell r="H3572" t="str">
            <v/>
          </cell>
        </row>
        <row r="3573">
          <cell r="H3573" t="str">
            <v/>
          </cell>
        </row>
        <row r="3574">
          <cell r="H3574" t="str">
            <v/>
          </cell>
        </row>
        <row r="3575">
          <cell r="H3575" t="str">
            <v/>
          </cell>
        </row>
        <row r="3576">
          <cell r="H3576" t="str">
            <v/>
          </cell>
        </row>
        <row r="3577">
          <cell r="H3577" t="str">
            <v/>
          </cell>
        </row>
        <row r="3578">
          <cell r="H3578" t="str">
            <v/>
          </cell>
        </row>
        <row r="3579">
          <cell r="H3579" t="str">
            <v/>
          </cell>
        </row>
        <row r="3580">
          <cell r="H3580" t="str">
            <v/>
          </cell>
        </row>
        <row r="3581">
          <cell r="H3581" t="str">
            <v/>
          </cell>
        </row>
        <row r="3582">
          <cell r="H3582" t="str">
            <v/>
          </cell>
        </row>
        <row r="3583">
          <cell r="H3583" t="str">
            <v/>
          </cell>
        </row>
        <row r="3584">
          <cell r="H3584" t="str">
            <v/>
          </cell>
        </row>
        <row r="3585">
          <cell r="H3585" t="str">
            <v/>
          </cell>
        </row>
        <row r="3586">
          <cell r="H3586" t="str">
            <v/>
          </cell>
        </row>
        <row r="3587">
          <cell r="H3587" t="str">
            <v/>
          </cell>
        </row>
        <row r="3588">
          <cell r="H3588" t="str">
            <v/>
          </cell>
        </row>
        <row r="3589">
          <cell r="H3589" t="str">
            <v/>
          </cell>
        </row>
        <row r="3590">
          <cell r="H3590" t="str">
            <v/>
          </cell>
        </row>
        <row r="3591">
          <cell r="H3591" t="str">
            <v/>
          </cell>
        </row>
        <row r="3592">
          <cell r="H3592" t="str">
            <v/>
          </cell>
        </row>
        <row r="3593">
          <cell r="H3593" t="str">
            <v/>
          </cell>
        </row>
        <row r="3594">
          <cell r="H3594" t="str">
            <v/>
          </cell>
        </row>
        <row r="3595">
          <cell r="H3595" t="str">
            <v/>
          </cell>
        </row>
        <row r="3596">
          <cell r="H3596" t="str">
            <v/>
          </cell>
        </row>
        <row r="3597">
          <cell r="H3597" t="str">
            <v/>
          </cell>
        </row>
        <row r="3598">
          <cell r="H3598" t="str">
            <v/>
          </cell>
        </row>
        <row r="3599">
          <cell r="H3599" t="str">
            <v/>
          </cell>
        </row>
        <row r="3600">
          <cell r="H3600" t="str">
            <v/>
          </cell>
        </row>
        <row r="3601">
          <cell r="H3601" t="str">
            <v/>
          </cell>
        </row>
        <row r="3602">
          <cell r="H3602" t="str">
            <v/>
          </cell>
        </row>
        <row r="3603">
          <cell r="H3603" t="str">
            <v/>
          </cell>
        </row>
        <row r="3604">
          <cell r="H3604" t="str">
            <v/>
          </cell>
        </row>
        <row r="3605">
          <cell r="H3605" t="str">
            <v/>
          </cell>
        </row>
        <row r="3606">
          <cell r="H3606" t="str">
            <v/>
          </cell>
        </row>
        <row r="3607">
          <cell r="H3607" t="str">
            <v/>
          </cell>
        </row>
        <row r="3608">
          <cell r="H3608" t="str">
            <v/>
          </cell>
        </row>
        <row r="3609">
          <cell r="H3609" t="str">
            <v/>
          </cell>
        </row>
        <row r="3610">
          <cell r="H3610" t="str">
            <v/>
          </cell>
        </row>
        <row r="3611">
          <cell r="H3611" t="str">
            <v/>
          </cell>
        </row>
        <row r="3612">
          <cell r="H3612" t="str">
            <v/>
          </cell>
        </row>
        <row r="3613">
          <cell r="H3613" t="str">
            <v/>
          </cell>
        </row>
        <row r="3614">
          <cell r="H3614" t="str">
            <v/>
          </cell>
        </row>
        <row r="3615">
          <cell r="H3615" t="str">
            <v/>
          </cell>
        </row>
        <row r="3616">
          <cell r="H3616" t="str">
            <v/>
          </cell>
        </row>
        <row r="3617">
          <cell r="H3617" t="str">
            <v/>
          </cell>
        </row>
        <row r="3618">
          <cell r="H3618" t="str">
            <v/>
          </cell>
        </row>
        <row r="3619">
          <cell r="H3619" t="str">
            <v/>
          </cell>
        </row>
        <row r="3620">
          <cell r="H3620" t="str">
            <v/>
          </cell>
        </row>
        <row r="3621">
          <cell r="H3621" t="str">
            <v/>
          </cell>
        </row>
        <row r="3622">
          <cell r="H3622" t="str">
            <v/>
          </cell>
        </row>
        <row r="3623">
          <cell r="H3623" t="str">
            <v/>
          </cell>
        </row>
        <row r="3624">
          <cell r="H3624" t="str">
            <v/>
          </cell>
        </row>
        <row r="3625">
          <cell r="H3625" t="str">
            <v/>
          </cell>
        </row>
        <row r="3626">
          <cell r="H3626" t="str">
            <v/>
          </cell>
        </row>
        <row r="3627">
          <cell r="H3627" t="str">
            <v/>
          </cell>
        </row>
        <row r="3628">
          <cell r="H3628" t="str">
            <v/>
          </cell>
        </row>
        <row r="3629">
          <cell r="H3629" t="str">
            <v/>
          </cell>
        </row>
        <row r="3630">
          <cell r="H3630" t="str">
            <v/>
          </cell>
        </row>
        <row r="3631">
          <cell r="H3631" t="str">
            <v/>
          </cell>
        </row>
        <row r="3632">
          <cell r="H3632" t="str">
            <v/>
          </cell>
        </row>
        <row r="3633">
          <cell r="H3633" t="str">
            <v/>
          </cell>
        </row>
        <row r="3634">
          <cell r="H3634" t="str">
            <v/>
          </cell>
        </row>
        <row r="3635">
          <cell r="H3635" t="str">
            <v/>
          </cell>
        </row>
        <row r="3636">
          <cell r="H3636" t="str">
            <v/>
          </cell>
        </row>
        <row r="3637">
          <cell r="H3637" t="str">
            <v/>
          </cell>
        </row>
        <row r="3638">
          <cell r="H3638" t="str">
            <v/>
          </cell>
        </row>
        <row r="3639">
          <cell r="H3639" t="str">
            <v/>
          </cell>
        </row>
        <row r="3640">
          <cell r="H3640" t="str">
            <v/>
          </cell>
        </row>
        <row r="3641">
          <cell r="H3641" t="str">
            <v/>
          </cell>
        </row>
        <row r="3642">
          <cell r="H3642" t="str">
            <v/>
          </cell>
        </row>
        <row r="3643">
          <cell r="H3643" t="str">
            <v/>
          </cell>
        </row>
        <row r="3644">
          <cell r="H3644" t="str">
            <v/>
          </cell>
        </row>
        <row r="3645">
          <cell r="H3645" t="str">
            <v/>
          </cell>
        </row>
        <row r="3646">
          <cell r="H3646" t="str">
            <v/>
          </cell>
        </row>
        <row r="3647">
          <cell r="H3647" t="str">
            <v/>
          </cell>
        </row>
        <row r="3648">
          <cell r="H3648" t="str">
            <v/>
          </cell>
        </row>
        <row r="3649">
          <cell r="H3649" t="str">
            <v/>
          </cell>
        </row>
        <row r="3650">
          <cell r="H3650" t="str">
            <v/>
          </cell>
        </row>
        <row r="3651">
          <cell r="H3651" t="str">
            <v/>
          </cell>
        </row>
        <row r="3652">
          <cell r="H3652" t="str">
            <v/>
          </cell>
        </row>
        <row r="3653">
          <cell r="H3653" t="str">
            <v/>
          </cell>
        </row>
        <row r="3654">
          <cell r="H3654" t="str">
            <v/>
          </cell>
        </row>
        <row r="3655">
          <cell r="H3655" t="str">
            <v/>
          </cell>
        </row>
        <row r="3656">
          <cell r="H3656" t="str">
            <v/>
          </cell>
        </row>
        <row r="3657">
          <cell r="H3657" t="str">
            <v/>
          </cell>
        </row>
        <row r="3658">
          <cell r="H3658" t="str">
            <v/>
          </cell>
        </row>
        <row r="3659">
          <cell r="H3659" t="str">
            <v/>
          </cell>
        </row>
        <row r="3660">
          <cell r="H3660" t="str">
            <v/>
          </cell>
        </row>
        <row r="3661">
          <cell r="H3661" t="str">
            <v/>
          </cell>
        </row>
        <row r="3662">
          <cell r="H3662" t="str">
            <v/>
          </cell>
        </row>
        <row r="3663">
          <cell r="H3663" t="str">
            <v/>
          </cell>
        </row>
        <row r="3664">
          <cell r="H3664" t="str">
            <v/>
          </cell>
        </row>
        <row r="3665">
          <cell r="H3665" t="str">
            <v/>
          </cell>
        </row>
        <row r="3666">
          <cell r="H3666" t="str">
            <v/>
          </cell>
        </row>
        <row r="3667">
          <cell r="H3667" t="str">
            <v/>
          </cell>
        </row>
        <row r="3668">
          <cell r="H3668" t="str">
            <v/>
          </cell>
        </row>
        <row r="3669">
          <cell r="H3669" t="str">
            <v/>
          </cell>
        </row>
        <row r="3670">
          <cell r="H3670" t="str">
            <v/>
          </cell>
        </row>
        <row r="3671">
          <cell r="H3671" t="str">
            <v/>
          </cell>
        </row>
        <row r="3672">
          <cell r="H3672" t="str">
            <v/>
          </cell>
        </row>
        <row r="3673">
          <cell r="H3673" t="str">
            <v/>
          </cell>
        </row>
        <row r="3674">
          <cell r="H3674" t="str">
            <v/>
          </cell>
        </row>
        <row r="3675">
          <cell r="H3675" t="str">
            <v/>
          </cell>
        </row>
        <row r="3676">
          <cell r="H3676" t="str">
            <v/>
          </cell>
        </row>
        <row r="3677">
          <cell r="H3677" t="str">
            <v/>
          </cell>
        </row>
        <row r="3678">
          <cell r="H3678" t="str">
            <v/>
          </cell>
        </row>
        <row r="3679">
          <cell r="H3679" t="str">
            <v/>
          </cell>
        </row>
        <row r="3680">
          <cell r="H3680" t="str">
            <v/>
          </cell>
        </row>
        <row r="3681">
          <cell r="H3681" t="str">
            <v/>
          </cell>
        </row>
        <row r="3682">
          <cell r="H3682" t="str">
            <v/>
          </cell>
        </row>
        <row r="3683">
          <cell r="H3683" t="str">
            <v/>
          </cell>
        </row>
        <row r="3684">
          <cell r="H3684" t="str">
            <v/>
          </cell>
        </row>
        <row r="3685">
          <cell r="H3685" t="str">
            <v/>
          </cell>
        </row>
        <row r="3686">
          <cell r="H3686" t="str">
            <v/>
          </cell>
        </row>
        <row r="3687">
          <cell r="H3687" t="str">
            <v/>
          </cell>
        </row>
        <row r="3688">
          <cell r="H3688" t="str">
            <v/>
          </cell>
        </row>
        <row r="3689">
          <cell r="H3689" t="str">
            <v/>
          </cell>
        </row>
        <row r="3690">
          <cell r="H3690" t="str">
            <v/>
          </cell>
        </row>
        <row r="3691">
          <cell r="H3691" t="str">
            <v/>
          </cell>
        </row>
        <row r="3692">
          <cell r="H3692" t="str">
            <v/>
          </cell>
        </row>
        <row r="3693">
          <cell r="H3693" t="str">
            <v/>
          </cell>
        </row>
        <row r="3694">
          <cell r="H3694" t="str">
            <v/>
          </cell>
        </row>
        <row r="3695">
          <cell r="H3695" t="str">
            <v/>
          </cell>
        </row>
        <row r="3696">
          <cell r="H3696" t="str">
            <v/>
          </cell>
        </row>
        <row r="3697">
          <cell r="H3697" t="str">
            <v/>
          </cell>
        </row>
        <row r="3698">
          <cell r="H3698" t="str">
            <v/>
          </cell>
        </row>
        <row r="3699">
          <cell r="H3699" t="str">
            <v/>
          </cell>
        </row>
        <row r="3700">
          <cell r="H3700" t="str">
            <v/>
          </cell>
        </row>
        <row r="3701">
          <cell r="H3701" t="str">
            <v/>
          </cell>
        </row>
        <row r="3702">
          <cell r="H3702" t="str">
            <v/>
          </cell>
        </row>
        <row r="3703">
          <cell r="H3703" t="str">
            <v/>
          </cell>
        </row>
        <row r="3704">
          <cell r="H3704" t="str">
            <v/>
          </cell>
        </row>
        <row r="3705">
          <cell r="H3705" t="str">
            <v/>
          </cell>
        </row>
        <row r="3706">
          <cell r="H3706" t="str">
            <v/>
          </cell>
        </row>
        <row r="3707">
          <cell r="H3707" t="str">
            <v/>
          </cell>
        </row>
        <row r="3708">
          <cell r="H3708" t="str">
            <v/>
          </cell>
        </row>
        <row r="3709">
          <cell r="H3709" t="str">
            <v/>
          </cell>
        </row>
        <row r="3710">
          <cell r="H3710" t="str">
            <v/>
          </cell>
        </row>
        <row r="3711">
          <cell r="H3711" t="str">
            <v/>
          </cell>
        </row>
        <row r="3712">
          <cell r="H3712" t="str">
            <v/>
          </cell>
        </row>
        <row r="3713">
          <cell r="H3713" t="str">
            <v/>
          </cell>
        </row>
        <row r="3714">
          <cell r="H3714" t="str">
            <v/>
          </cell>
        </row>
        <row r="3715">
          <cell r="H3715" t="str">
            <v/>
          </cell>
        </row>
        <row r="3716">
          <cell r="H3716" t="str">
            <v/>
          </cell>
        </row>
        <row r="3717">
          <cell r="H3717" t="str">
            <v/>
          </cell>
        </row>
        <row r="3718">
          <cell r="H3718" t="str">
            <v/>
          </cell>
        </row>
        <row r="3719">
          <cell r="H3719" t="str">
            <v/>
          </cell>
        </row>
        <row r="3720">
          <cell r="H3720" t="str">
            <v/>
          </cell>
        </row>
        <row r="3721">
          <cell r="H3721" t="str">
            <v/>
          </cell>
        </row>
        <row r="3722">
          <cell r="H3722" t="str">
            <v/>
          </cell>
        </row>
        <row r="3723">
          <cell r="H3723" t="str">
            <v/>
          </cell>
        </row>
        <row r="3724">
          <cell r="H3724" t="str">
            <v/>
          </cell>
        </row>
        <row r="3725">
          <cell r="H3725" t="str">
            <v/>
          </cell>
        </row>
        <row r="3726">
          <cell r="H3726" t="str">
            <v/>
          </cell>
        </row>
        <row r="3727">
          <cell r="H3727" t="str">
            <v/>
          </cell>
        </row>
        <row r="3728">
          <cell r="H3728" t="str">
            <v/>
          </cell>
        </row>
        <row r="3729">
          <cell r="H3729" t="str">
            <v/>
          </cell>
        </row>
        <row r="3730">
          <cell r="H3730" t="str">
            <v/>
          </cell>
        </row>
        <row r="3731">
          <cell r="H3731" t="str">
            <v/>
          </cell>
        </row>
        <row r="3732">
          <cell r="H3732" t="str">
            <v/>
          </cell>
        </row>
        <row r="3733">
          <cell r="H3733" t="str">
            <v/>
          </cell>
        </row>
        <row r="3734">
          <cell r="H3734" t="str">
            <v/>
          </cell>
        </row>
        <row r="3735">
          <cell r="H3735" t="str">
            <v/>
          </cell>
        </row>
        <row r="3736">
          <cell r="H3736" t="str">
            <v/>
          </cell>
        </row>
        <row r="3737">
          <cell r="H3737" t="str">
            <v/>
          </cell>
        </row>
        <row r="3738">
          <cell r="H3738" t="str">
            <v/>
          </cell>
        </row>
        <row r="3739">
          <cell r="H3739" t="str">
            <v/>
          </cell>
        </row>
        <row r="3740">
          <cell r="H3740" t="str">
            <v/>
          </cell>
        </row>
        <row r="3741">
          <cell r="H3741" t="str">
            <v/>
          </cell>
        </row>
        <row r="3742">
          <cell r="H3742" t="str">
            <v/>
          </cell>
        </row>
        <row r="3743">
          <cell r="H3743" t="str">
            <v/>
          </cell>
        </row>
        <row r="3744">
          <cell r="H3744" t="str">
            <v/>
          </cell>
        </row>
        <row r="3745">
          <cell r="H3745" t="str">
            <v/>
          </cell>
        </row>
        <row r="3746">
          <cell r="H3746" t="str">
            <v/>
          </cell>
        </row>
        <row r="3747">
          <cell r="H3747" t="str">
            <v/>
          </cell>
        </row>
        <row r="3748">
          <cell r="H3748" t="str">
            <v/>
          </cell>
        </row>
        <row r="3749">
          <cell r="H3749" t="str">
            <v/>
          </cell>
        </row>
        <row r="3750">
          <cell r="H3750" t="str">
            <v/>
          </cell>
        </row>
        <row r="3751">
          <cell r="H3751" t="str">
            <v/>
          </cell>
        </row>
        <row r="3752">
          <cell r="H3752" t="str">
            <v/>
          </cell>
        </row>
        <row r="3753">
          <cell r="H3753" t="str">
            <v/>
          </cell>
        </row>
        <row r="3754">
          <cell r="H3754" t="str">
            <v/>
          </cell>
        </row>
        <row r="3755">
          <cell r="H3755" t="str">
            <v/>
          </cell>
        </row>
        <row r="3756">
          <cell r="H3756" t="str">
            <v/>
          </cell>
        </row>
        <row r="3757">
          <cell r="H3757" t="str">
            <v/>
          </cell>
        </row>
        <row r="3758">
          <cell r="H3758" t="str">
            <v/>
          </cell>
        </row>
        <row r="3759">
          <cell r="H3759" t="str">
            <v/>
          </cell>
        </row>
        <row r="3760">
          <cell r="H3760" t="str">
            <v/>
          </cell>
        </row>
        <row r="3761">
          <cell r="H3761" t="str">
            <v/>
          </cell>
        </row>
        <row r="3762">
          <cell r="H3762" t="str">
            <v/>
          </cell>
        </row>
        <row r="3763">
          <cell r="H3763" t="str">
            <v/>
          </cell>
        </row>
        <row r="3764">
          <cell r="H3764" t="str">
            <v/>
          </cell>
        </row>
        <row r="3765">
          <cell r="H3765" t="str">
            <v/>
          </cell>
        </row>
        <row r="3766">
          <cell r="H3766" t="str">
            <v/>
          </cell>
        </row>
        <row r="3767">
          <cell r="H3767" t="str">
            <v/>
          </cell>
        </row>
        <row r="3768">
          <cell r="H3768" t="str">
            <v/>
          </cell>
        </row>
        <row r="3769">
          <cell r="H3769" t="str">
            <v/>
          </cell>
        </row>
        <row r="3770">
          <cell r="H3770" t="str">
            <v/>
          </cell>
        </row>
        <row r="3771">
          <cell r="H3771" t="str">
            <v/>
          </cell>
        </row>
        <row r="3772">
          <cell r="H3772" t="str">
            <v/>
          </cell>
        </row>
        <row r="3773">
          <cell r="H3773" t="str">
            <v/>
          </cell>
        </row>
        <row r="3774">
          <cell r="H3774" t="str">
            <v/>
          </cell>
        </row>
        <row r="3775">
          <cell r="H3775" t="str">
            <v/>
          </cell>
        </row>
        <row r="3776">
          <cell r="H3776" t="str">
            <v/>
          </cell>
        </row>
        <row r="3777">
          <cell r="H3777" t="str">
            <v/>
          </cell>
        </row>
        <row r="3778">
          <cell r="H3778" t="str">
            <v/>
          </cell>
        </row>
        <row r="3779">
          <cell r="H3779" t="str">
            <v/>
          </cell>
        </row>
        <row r="3780">
          <cell r="H3780" t="str">
            <v/>
          </cell>
        </row>
        <row r="3781">
          <cell r="H3781" t="str">
            <v/>
          </cell>
        </row>
        <row r="3782">
          <cell r="H3782" t="str">
            <v/>
          </cell>
        </row>
        <row r="3783">
          <cell r="H3783" t="str">
            <v/>
          </cell>
        </row>
        <row r="3784">
          <cell r="H3784" t="str">
            <v/>
          </cell>
        </row>
        <row r="3785">
          <cell r="H3785" t="str">
            <v/>
          </cell>
        </row>
        <row r="3786">
          <cell r="H3786" t="str">
            <v/>
          </cell>
        </row>
        <row r="3787">
          <cell r="H3787" t="str">
            <v/>
          </cell>
        </row>
        <row r="3788">
          <cell r="H3788" t="str">
            <v/>
          </cell>
        </row>
        <row r="3789">
          <cell r="H3789" t="str">
            <v/>
          </cell>
        </row>
        <row r="3790">
          <cell r="H3790" t="str">
            <v/>
          </cell>
        </row>
        <row r="3791">
          <cell r="H3791" t="str">
            <v/>
          </cell>
        </row>
        <row r="3792">
          <cell r="H3792" t="str">
            <v/>
          </cell>
        </row>
        <row r="3793">
          <cell r="H3793" t="str">
            <v/>
          </cell>
        </row>
        <row r="3794">
          <cell r="H3794" t="str">
            <v/>
          </cell>
        </row>
        <row r="3795">
          <cell r="H3795" t="str">
            <v/>
          </cell>
        </row>
        <row r="3796">
          <cell r="H3796" t="str">
            <v/>
          </cell>
        </row>
        <row r="3797">
          <cell r="H3797" t="str">
            <v/>
          </cell>
        </row>
        <row r="3798">
          <cell r="H3798" t="str">
            <v/>
          </cell>
        </row>
        <row r="3799">
          <cell r="H3799" t="str">
            <v/>
          </cell>
        </row>
        <row r="3800">
          <cell r="H3800" t="str">
            <v/>
          </cell>
        </row>
        <row r="3801">
          <cell r="H3801" t="str">
            <v/>
          </cell>
        </row>
        <row r="3802">
          <cell r="H3802" t="str">
            <v/>
          </cell>
        </row>
        <row r="3803">
          <cell r="H3803" t="str">
            <v/>
          </cell>
        </row>
        <row r="3804">
          <cell r="H3804" t="str">
            <v/>
          </cell>
        </row>
        <row r="3805">
          <cell r="H3805" t="str">
            <v/>
          </cell>
        </row>
        <row r="3806">
          <cell r="H3806" t="str">
            <v/>
          </cell>
        </row>
        <row r="3807">
          <cell r="H3807" t="str">
            <v/>
          </cell>
        </row>
        <row r="3808">
          <cell r="H3808" t="str">
            <v/>
          </cell>
        </row>
        <row r="3809">
          <cell r="H3809" t="str">
            <v/>
          </cell>
        </row>
        <row r="3810">
          <cell r="H3810" t="str">
            <v/>
          </cell>
        </row>
        <row r="3811">
          <cell r="H3811" t="str">
            <v/>
          </cell>
        </row>
        <row r="3812">
          <cell r="H3812" t="str">
            <v/>
          </cell>
        </row>
        <row r="3813">
          <cell r="H3813" t="str">
            <v/>
          </cell>
        </row>
        <row r="3814">
          <cell r="H3814" t="str">
            <v/>
          </cell>
        </row>
        <row r="3815">
          <cell r="H3815" t="str">
            <v/>
          </cell>
        </row>
        <row r="3816">
          <cell r="H3816" t="str">
            <v/>
          </cell>
        </row>
        <row r="3817">
          <cell r="H3817" t="str">
            <v/>
          </cell>
        </row>
        <row r="3818">
          <cell r="H3818" t="str">
            <v/>
          </cell>
        </row>
        <row r="3819">
          <cell r="H3819" t="str">
            <v/>
          </cell>
        </row>
        <row r="3820">
          <cell r="H3820" t="str">
            <v/>
          </cell>
        </row>
        <row r="3821">
          <cell r="H3821" t="str">
            <v/>
          </cell>
        </row>
        <row r="3822">
          <cell r="H3822" t="str">
            <v/>
          </cell>
        </row>
        <row r="3823">
          <cell r="H3823" t="str">
            <v/>
          </cell>
        </row>
        <row r="3824">
          <cell r="H3824" t="str">
            <v/>
          </cell>
        </row>
        <row r="3825">
          <cell r="H3825" t="str">
            <v/>
          </cell>
        </row>
        <row r="3826">
          <cell r="H3826" t="str">
            <v/>
          </cell>
        </row>
        <row r="3827">
          <cell r="H3827" t="str">
            <v/>
          </cell>
        </row>
        <row r="3828">
          <cell r="H3828" t="str">
            <v/>
          </cell>
        </row>
        <row r="3829">
          <cell r="H3829" t="str">
            <v/>
          </cell>
        </row>
        <row r="3830">
          <cell r="H3830" t="str">
            <v/>
          </cell>
        </row>
        <row r="3831">
          <cell r="H3831" t="str">
            <v/>
          </cell>
        </row>
        <row r="3832">
          <cell r="H3832" t="str">
            <v/>
          </cell>
        </row>
        <row r="3833">
          <cell r="H3833" t="str">
            <v/>
          </cell>
        </row>
        <row r="3834">
          <cell r="H3834" t="str">
            <v/>
          </cell>
        </row>
        <row r="3835">
          <cell r="H3835" t="str">
            <v/>
          </cell>
        </row>
        <row r="3836">
          <cell r="H3836" t="str">
            <v/>
          </cell>
        </row>
        <row r="3837">
          <cell r="H3837" t="str">
            <v/>
          </cell>
        </row>
        <row r="3838">
          <cell r="H3838" t="str">
            <v/>
          </cell>
        </row>
        <row r="3839">
          <cell r="H3839" t="str">
            <v/>
          </cell>
        </row>
        <row r="3840">
          <cell r="H3840" t="str">
            <v/>
          </cell>
        </row>
        <row r="3841">
          <cell r="H3841" t="str">
            <v/>
          </cell>
        </row>
        <row r="3842">
          <cell r="H3842" t="str">
            <v/>
          </cell>
        </row>
        <row r="3843">
          <cell r="H3843" t="str">
            <v/>
          </cell>
        </row>
        <row r="3844">
          <cell r="H3844" t="str">
            <v/>
          </cell>
        </row>
        <row r="3845">
          <cell r="H3845" t="str">
            <v/>
          </cell>
        </row>
        <row r="3846">
          <cell r="H3846" t="str">
            <v/>
          </cell>
        </row>
        <row r="3847">
          <cell r="H3847" t="str">
            <v/>
          </cell>
        </row>
        <row r="3848">
          <cell r="H3848" t="str">
            <v/>
          </cell>
        </row>
        <row r="3849">
          <cell r="H3849" t="str">
            <v/>
          </cell>
        </row>
        <row r="3850">
          <cell r="H3850" t="str">
            <v/>
          </cell>
        </row>
        <row r="3851">
          <cell r="H3851" t="str">
            <v/>
          </cell>
        </row>
        <row r="3852">
          <cell r="H3852" t="str">
            <v/>
          </cell>
        </row>
        <row r="3853">
          <cell r="H3853" t="str">
            <v/>
          </cell>
        </row>
        <row r="3854">
          <cell r="H3854" t="str">
            <v/>
          </cell>
        </row>
        <row r="3855">
          <cell r="H3855" t="str">
            <v/>
          </cell>
        </row>
        <row r="3856">
          <cell r="H3856" t="str">
            <v/>
          </cell>
        </row>
        <row r="3857">
          <cell r="H3857" t="str">
            <v/>
          </cell>
        </row>
        <row r="3858">
          <cell r="H3858" t="str">
            <v/>
          </cell>
        </row>
        <row r="3859">
          <cell r="H3859" t="str">
            <v/>
          </cell>
        </row>
        <row r="3860">
          <cell r="H3860" t="str">
            <v/>
          </cell>
        </row>
        <row r="3861">
          <cell r="H3861" t="str">
            <v/>
          </cell>
        </row>
        <row r="3862">
          <cell r="H3862" t="str">
            <v/>
          </cell>
        </row>
        <row r="3863">
          <cell r="H3863" t="str">
            <v/>
          </cell>
        </row>
        <row r="3864">
          <cell r="H3864" t="str">
            <v/>
          </cell>
        </row>
        <row r="3865">
          <cell r="H3865" t="str">
            <v/>
          </cell>
        </row>
        <row r="3866">
          <cell r="H3866" t="str">
            <v/>
          </cell>
        </row>
        <row r="3867">
          <cell r="H3867" t="str">
            <v/>
          </cell>
        </row>
        <row r="3868">
          <cell r="H3868" t="str">
            <v/>
          </cell>
        </row>
        <row r="3869">
          <cell r="H3869" t="str">
            <v/>
          </cell>
        </row>
        <row r="3870">
          <cell r="H3870" t="str">
            <v/>
          </cell>
        </row>
        <row r="3871">
          <cell r="H3871" t="str">
            <v/>
          </cell>
        </row>
        <row r="3872">
          <cell r="H3872" t="str">
            <v/>
          </cell>
        </row>
        <row r="3873">
          <cell r="H3873" t="str">
            <v/>
          </cell>
        </row>
        <row r="3874">
          <cell r="H3874" t="str">
            <v/>
          </cell>
        </row>
        <row r="3875">
          <cell r="H3875" t="str">
            <v/>
          </cell>
        </row>
        <row r="3876">
          <cell r="H3876" t="str">
            <v/>
          </cell>
        </row>
        <row r="3877">
          <cell r="H3877" t="str">
            <v/>
          </cell>
        </row>
        <row r="3878">
          <cell r="H3878" t="str">
            <v/>
          </cell>
        </row>
        <row r="3879">
          <cell r="H3879" t="str">
            <v/>
          </cell>
        </row>
        <row r="3880">
          <cell r="H3880" t="str">
            <v/>
          </cell>
        </row>
        <row r="3881">
          <cell r="H3881" t="str">
            <v/>
          </cell>
        </row>
        <row r="3882">
          <cell r="H3882" t="str">
            <v/>
          </cell>
        </row>
        <row r="3883">
          <cell r="H3883" t="str">
            <v/>
          </cell>
        </row>
        <row r="3884">
          <cell r="H3884" t="str">
            <v/>
          </cell>
        </row>
        <row r="3885">
          <cell r="H3885" t="str">
            <v/>
          </cell>
        </row>
        <row r="3886">
          <cell r="H3886" t="str">
            <v/>
          </cell>
        </row>
        <row r="3887">
          <cell r="H3887" t="str">
            <v/>
          </cell>
        </row>
        <row r="3888">
          <cell r="H3888" t="str">
            <v/>
          </cell>
        </row>
        <row r="3889">
          <cell r="H3889" t="str">
            <v/>
          </cell>
        </row>
        <row r="3890">
          <cell r="H3890" t="str">
            <v/>
          </cell>
        </row>
        <row r="3891">
          <cell r="H3891" t="str">
            <v/>
          </cell>
        </row>
        <row r="3892">
          <cell r="H3892" t="str">
            <v/>
          </cell>
        </row>
        <row r="3893">
          <cell r="H3893" t="str">
            <v/>
          </cell>
        </row>
        <row r="3894">
          <cell r="H3894" t="str">
            <v/>
          </cell>
        </row>
        <row r="3895">
          <cell r="H3895" t="str">
            <v/>
          </cell>
        </row>
        <row r="3896">
          <cell r="H3896" t="str">
            <v/>
          </cell>
        </row>
        <row r="3897">
          <cell r="H3897" t="str">
            <v/>
          </cell>
        </row>
        <row r="3898">
          <cell r="H3898" t="str">
            <v/>
          </cell>
        </row>
        <row r="3899">
          <cell r="H3899" t="str">
            <v/>
          </cell>
        </row>
        <row r="3900">
          <cell r="H3900" t="str">
            <v/>
          </cell>
        </row>
        <row r="3901">
          <cell r="H3901" t="str">
            <v/>
          </cell>
        </row>
        <row r="3902">
          <cell r="H3902" t="str">
            <v/>
          </cell>
        </row>
        <row r="3903">
          <cell r="H3903" t="str">
            <v/>
          </cell>
        </row>
        <row r="3904">
          <cell r="H3904" t="str">
            <v/>
          </cell>
        </row>
        <row r="3905">
          <cell r="H3905" t="str">
            <v/>
          </cell>
        </row>
        <row r="3906">
          <cell r="H3906" t="str">
            <v/>
          </cell>
        </row>
        <row r="3907">
          <cell r="H3907" t="str">
            <v/>
          </cell>
        </row>
        <row r="3908">
          <cell r="H3908" t="str">
            <v/>
          </cell>
        </row>
        <row r="3909">
          <cell r="H3909" t="str">
            <v/>
          </cell>
        </row>
        <row r="3910">
          <cell r="H3910" t="str">
            <v/>
          </cell>
        </row>
        <row r="3911">
          <cell r="H3911" t="str">
            <v/>
          </cell>
        </row>
        <row r="3912">
          <cell r="H3912" t="str">
            <v/>
          </cell>
        </row>
        <row r="3913">
          <cell r="H3913" t="str">
            <v/>
          </cell>
        </row>
        <row r="3914">
          <cell r="H3914" t="str">
            <v/>
          </cell>
        </row>
        <row r="3915">
          <cell r="H3915" t="str">
            <v/>
          </cell>
        </row>
        <row r="3916">
          <cell r="H3916" t="str">
            <v/>
          </cell>
        </row>
        <row r="3917">
          <cell r="H3917" t="str">
            <v/>
          </cell>
        </row>
        <row r="3918">
          <cell r="H3918" t="str">
            <v/>
          </cell>
        </row>
        <row r="3919">
          <cell r="H3919" t="str">
            <v/>
          </cell>
        </row>
        <row r="3920">
          <cell r="H3920" t="str">
            <v/>
          </cell>
        </row>
        <row r="3921">
          <cell r="H3921" t="str">
            <v/>
          </cell>
        </row>
        <row r="3922">
          <cell r="H3922" t="str">
            <v/>
          </cell>
        </row>
        <row r="3923">
          <cell r="H3923" t="str">
            <v/>
          </cell>
        </row>
        <row r="3924">
          <cell r="H3924" t="str">
            <v/>
          </cell>
        </row>
        <row r="3925">
          <cell r="H3925" t="str">
            <v/>
          </cell>
        </row>
        <row r="3926">
          <cell r="H3926" t="str">
            <v/>
          </cell>
        </row>
        <row r="3927">
          <cell r="H3927" t="str">
            <v/>
          </cell>
        </row>
        <row r="3928">
          <cell r="H3928" t="str">
            <v/>
          </cell>
        </row>
        <row r="3929">
          <cell r="H3929" t="str">
            <v/>
          </cell>
        </row>
        <row r="3930">
          <cell r="H3930" t="str">
            <v/>
          </cell>
        </row>
        <row r="3931">
          <cell r="H3931" t="str">
            <v/>
          </cell>
        </row>
        <row r="3932">
          <cell r="H3932" t="str">
            <v/>
          </cell>
        </row>
        <row r="3933">
          <cell r="H3933" t="str">
            <v/>
          </cell>
        </row>
        <row r="3934">
          <cell r="H3934" t="str">
            <v/>
          </cell>
        </row>
        <row r="3935">
          <cell r="H3935" t="str">
            <v/>
          </cell>
        </row>
        <row r="3936">
          <cell r="H3936" t="str">
            <v/>
          </cell>
        </row>
        <row r="3937">
          <cell r="H3937" t="str">
            <v/>
          </cell>
        </row>
        <row r="3938">
          <cell r="H3938" t="str">
            <v/>
          </cell>
        </row>
        <row r="3939">
          <cell r="H3939" t="str">
            <v/>
          </cell>
        </row>
        <row r="3940">
          <cell r="H3940" t="str">
            <v/>
          </cell>
        </row>
        <row r="3941">
          <cell r="H3941" t="str">
            <v/>
          </cell>
        </row>
        <row r="3942">
          <cell r="H3942" t="str">
            <v/>
          </cell>
        </row>
        <row r="3943">
          <cell r="H3943" t="str">
            <v/>
          </cell>
        </row>
        <row r="3944">
          <cell r="H3944" t="str">
            <v/>
          </cell>
        </row>
        <row r="3945">
          <cell r="H3945" t="str">
            <v/>
          </cell>
        </row>
        <row r="3946">
          <cell r="H3946" t="str">
            <v/>
          </cell>
        </row>
        <row r="3947">
          <cell r="H3947" t="str">
            <v/>
          </cell>
        </row>
        <row r="3948">
          <cell r="H3948" t="str">
            <v/>
          </cell>
        </row>
        <row r="3949">
          <cell r="H3949" t="str">
            <v/>
          </cell>
        </row>
        <row r="3950">
          <cell r="H3950" t="str">
            <v/>
          </cell>
        </row>
        <row r="3951">
          <cell r="H3951" t="str">
            <v/>
          </cell>
        </row>
        <row r="3952">
          <cell r="H3952" t="str">
            <v/>
          </cell>
        </row>
        <row r="3953">
          <cell r="H3953" t="str">
            <v/>
          </cell>
        </row>
        <row r="3954">
          <cell r="H3954" t="str">
            <v/>
          </cell>
        </row>
        <row r="3955">
          <cell r="H3955" t="str">
            <v/>
          </cell>
        </row>
        <row r="3956">
          <cell r="H3956" t="str">
            <v/>
          </cell>
        </row>
        <row r="3957">
          <cell r="H3957" t="str">
            <v/>
          </cell>
        </row>
        <row r="3958">
          <cell r="H3958" t="str">
            <v/>
          </cell>
        </row>
        <row r="3959">
          <cell r="H3959" t="str">
            <v/>
          </cell>
        </row>
        <row r="3960">
          <cell r="H3960" t="str">
            <v/>
          </cell>
        </row>
        <row r="3961">
          <cell r="H3961" t="str">
            <v/>
          </cell>
        </row>
        <row r="3962">
          <cell r="H3962" t="str">
            <v/>
          </cell>
        </row>
        <row r="3963">
          <cell r="H3963" t="str">
            <v/>
          </cell>
        </row>
        <row r="3964">
          <cell r="H3964" t="str">
            <v/>
          </cell>
        </row>
        <row r="3965">
          <cell r="H3965" t="str">
            <v/>
          </cell>
        </row>
        <row r="3966">
          <cell r="H3966" t="str">
            <v/>
          </cell>
        </row>
        <row r="3967">
          <cell r="H3967" t="str">
            <v/>
          </cell>
        </row>
        <row r="3968">
          <cell r="H3968" t="str">
            <v/>
          </cell>
        </row>
        <row r="3969">
          <cell r="H3969" t="str">
            <v/>
          </cell>
        </row>
        <row r="3970">
          <cell r="H3970" t="str">
            <v/>
          </cell>
        </row>
        <row r="3971">
          <cell r="H3971" t="str">
            <v/>
          </cell>
        </row>
        <row r="3972">
          <cell r="H3972" t="str">
            <v/>
          </cell>
        </row>
        <row r="3973">
          <cell r="H3973" t="str">
            <v/>
          </cell>
        </row>
        <row r="3974">
          <cell r="H3974" t="str">
            <v/>
          </cell>
        </row>
        <row r="3975">
          <cell r="H3975" t="str">
            <v/>
          </cell>
        </row>
        <row r="3976">
          <cell r="H3976" t="str">
            <v/>
          </cell>
        </row>
        <row r="3977">
          <cell r="H3977" t="str">
            <v/>
          </cell>
        </row>
        <row r="3978">
          <cell r="H3978" t="str">
            <v/>
          </cell>
        </row>
        <row r="3979">
          <cell r="H3979" t="str">
            <v/>
          </cell>
        </row>
        <row r="3980">
          <cell r="H3980" t="str">
            <v/>
          </cell>
        </row>
        <row r="3981">
          <cell r="H3981" t="str">
            <v/>
          </cell>
        </row>
        <row r="3982">
          <cell r="H3982" t="str">
            <v/>
          </cell>
        </row>
        <row r="3983">
          <cell r="H3983" t="str">
            <v/>
          </cell>
        </row>
        <row r="3984">
          <cell r="H3984" t="str">
            <v/>
          </cell>
        </row>
        <row r="3985">
          <cell r="H3985" t="str">
            <v/>
          </cell>
        </row>
        <row r="3986">
          <cell r="H3986" t="str">
            <v/>
          </cell>
        </row>
        <row r="3987">
          <cell r="H3987" t="str">
            <v/>
          </cell>
        </row>
        <row r="3988">
          <cell r="H3988" t="str">
            <v/>
          </cell>
        </row>
        <row r="3989">
          <cell r="H3989" t="str">
            <v/>
          </cell>
        </row>
        <row r="3990">
          <cell r="H3990" t="str">
            <v/>
          </cell>
        </row>
        <row r="3991">
          <cell r="H3991" t="str">
            <v/>
          </cell>
        </row>
        <row r="3992">
          <cell r="H3992" t="str">
            <v/>
          </cell>
        </row>
        <row r="3993">
          <cell r="H3993" t="str">
            <v/>
          </cell>
        </row>
        <row r="3994">
          <cell r="H3994" t="str">
            <v/>
          </cell>
        </row>
        <row r="3995">
          <cell r="H3995" t="str">
            <v/>
          </cell>
        </row>
        <row r="3996">
          <cell r="H3996" t="str">
            <v/>
          </cell>
        </row>
        <row r="3997">
          <cell r="H3997" t="str">
            <v/>
          </cell>
        </row>
        <row r="3998">
          <cell r="H3998" t="str">
            <v/>
          </cell>
        </row>
        <row r="3999">
          <cell r="H3999" t="str">
            <v/>
          </cell>
        </row>
        <row r="4000">
          <cell r="H4000" t="str">
            <v/>
          </cell>
        </row>
        <row r="4001">
          <cell r="H4001" t="str">
            <v/>
          </cell>
        </row>
        <row r="4002">
          <cell r="H4002" t="str">
            <v/>
          </cell>
        </row>
        <row r="4003">
          <cell r="H4003" t="str">
            <v/>
          </cell>
        </row>
        <row r="4004">
          <cell r="H4004" t="str">
            <v/>
          </cell>
        </row>
        <row r="4005">
          <cell r="H4005" t="str">
            <v/>
          </cell>
        </row>
        <row r="4006">
          <cell r="H4006" t="str">
            <v/>
          </cell>
        </row>
        <row r="4007">
          <cell r="H4007" t="str">
            <v/>
          </cell>
        </row>
        <row r="4008">
          <cell r="H4008" t="str">
            <v/>
          </cell>
        </row>
        <row r="4009">
          <cell r="H4009" t="str">
            <v/>
          </cell>
        </row>
        <row r="4010">
          <cell r="H4010" t="str">
            <v/>
          </cell>
        </row>
        <row r="4011">
          <cell r="H4011" t="str">
            <v/>
          </cell>
        </row>
        <row r="4012">
          <cell r="H4012" t="str">
            <v/>
          </cell>
        </row>
        <row r="4013">
          <cell r="H4013" t="str">
            <v/>
          </cell>
        </row>
        <row r="4014">
          <cell r="H4014" t="str">
            <v/>
          </cell>
        </row>
        <row r="4015">
          <cell r="H4015" t="str">
            <v/>
          </cell>
        </row>
        <row r="4016">
          <cell r="H4016" t="str">
            <v/>
          </cell>
        </row>
        <row r="4017">
          <cell r="H4017" t="str">
            <v/>
          </cell>
        </row>
        <row r="4018">
          <cell r="H4018" t="str">
            <v/>
          </cell>
        </row>
        <row r="4019">
          <cell r="H4019" t="str">
            <v/>
          </cell>
        </row>
        <row r="4020">
          <cell r="H4020" t="str">
            <v/>
          </cell>
        </row>
        <row r="4021">
          <cell r="H4021" t="str">
            <v/>
          </cell>
        </row>
        <row r="4022">
          <cell r="H4022" t="str">
            <v/>
          </cell>
        </row>
        <row r="4023">
          <cell r="H4023" t="str">
            <v/>
          </cell>
        </row>
        <row r="4024">
          <cell r="H4024" t="str">
            <v/>
          </cell>
        </row>
        <row r="4025">
          <cell r="H4025" t="str">
            <v/>
          </cell>
        </row>
        <row r="4026">
          <cell r="H4026" t="str">
            <v/>
          </cell>
        </row>
        <row r="4027">
          <cell r="H4027" t="str">
            <v/>
          </cell>
        </row>
        <row r="4028">
          <cell r="H4028" t="str">
            <v/>
          </cell>
        </row>
        <row r="4029">
          <cell r="H4029" t="str">
            <v/>
          </cell>
        </row>
        <row r="4030">
          <cell r="H4030" t="str">
            <v/>
          </cell>
        </row>
        <row r="4031">
          <cell r="H4031" t="str">
            <v/>
          </cell>
        </row>
        <row r="4032">
          <cell r="H4032" t="str">
            <v/>
          </cell>
        </row>
        <row r="4033">
          <cell r="H4033" t="str">
            <v/>
          </cell>
        </row>
        <row r="4034">
          <cell r="H4034" t="str">
            <v/>
          </cell>
        </row>
        <row r="4035">
          <cell r="H4035" t="str">
            <v/>
          </cell>
        </row>
        <row r="4036">
          <cell r="H4036" t="str">
            <v/>
          </cell>
        </row>
        <row r="4037">
          <cell r="H4037" t="str">
            <v/>
          </cell>
        </row>
        <row r="4038">
          <cell r="H4038" t="str">
            <v/>
          </cell>
        </row>
        <row r="4039">
          <cell r="H4039" t="str">
            <v/>
          </cell>
        </row>
        <row r="4040">
          <cell r="H4040" t="str">
            <v/>
          </cell>
        </row>
        <row r="4041">
          <cell r="H4041" t="str">
            <v/>
          </cell>
        </row>
        <row r="4042">
          <cell r="H4042" t="str">
            <v/>
          </cell>
        </row>
        <row r="4043">
          <cell r="H4043" t="str">
            <v/>
          </cell>
        </row>
        <row r="4044">
          <cell r="H4044" t="str">
            <v/>
          </cell>
        </row>
        <row r="4045">
          <cell r="H4045" t="str">
            <v/>
          </cell>
        </row>
        <row r="4046">
          <cell r="H4046" t="str">
            <v/>
          </cell>
        </row>
        <row r="4047">
          <cell r="H4047" t="str">
            <v/>
          </cell>
        </row>
        <row r="4048">
          <cell r="H4048" t="str">
            <v/>
          </cell>
        </row>
        <row r="4049">
          <cell r="H4049" t="str">
            <v/>
          </cell>
        </row>
        <row r="4050">
          <cell r="H4050" t="str">
            <v/>
          </cell>
        </row>
        <row r="4051">
          <cell r="H4051" t="str">
            <v/>
          </cell>
        </row>
        <row r="4052">
          <cell r="H4052" t="str">
            <v/>
          </cell>
        </row>
        <row r="4053">
          <cell r="H4053" t="str">
            <v/>
          </cell>
        </row>
        <row r="4054">
          <cell r="H4054" t="str">
            <v/>
          </cell>
        </row>
        <row r="4055">
          <cell r="H4055" t="str">
            <v/>
          </cell>
        </row>
        <row r="4056">
          <cell r="H4056" t="str">
            <v/>
          </cell>
        </row>
        <row r="4057">
          <cell r="H4057" t="str">
            <v/>
          </cell>
        </row>
        <row r="4058">
          <cell r="H4058" t="str">
            <v/>
          </cell>
        </row>
        <row r="4059">
          <cell r="H4059" t="str">
            <v/>
          </cell>
        </row>
        <row r="4060">
          <cell r="H4060" t="str">
            <v/>
          </cell>
        </row>
        <row r="4061">
          <cell r="H4061" t="str">
            <v/>
          </cell>
        </row>
        <row r="4062">
          <cell r="H4062" t="str">
            <v/>
          </cell>
        </row>
        <row r="4063">
          <cell r="H4063" t="str">
            <v/>
          </cell>
        </row>
        <row r="4064">
          <cell r="H4064" t="str">
            <v/>
          </cell>
        </row>
        <row r="4065">
          <cell r="H4065" t="str">
            <v/>
          </cell>
        </row>
        <row r="4066">
          <cell r="H4066" t="str">
            <v/>
          </cell>
        </row>
        <row r="4067">
          <cell r="H4067" t="str">
            <v/>
          </cell>
        </row>
        <row r="4068">
          <cell r="H4068" t="str">
            <v/>
          </cell>
        </row>
        <row r="4069">
          <cell r="H4069" t="str">
            <v/>
          </cell>
        </row>
        <row r="4070">
          <cell r="H4070" t="str">
            <v/>
          </cell>
        </row>
        <row r="4071">
          <cell r="H4071" t="str">
            <v/>
          </cell>
        </row>
        <row r="4072">
          <cell r="H4072" t="str">
            <v/>
          </cell>
        </row>
        <row r="4073">
          <cell r="H4073" t="str">
            <v/>
          </cell>
        </row>
        <row r="4074">
          <cell r="H4074" t="str">
            <v/>
          </cell>
        </row>
        <row r="4075">
          <cell r="H4075" t="str">
            <v/>
          </cell>
        </row>
        <row r="4076">
          <cell r="H4076" t="str">
            <v/>
          </cell>
        </row>
        <row r="4077">
          <cell r="H4077" t="str">
            <v/>
          </cell>
        </row>
        <row r="4078">
          <cell r="H4078" t="str">
            <v/>
          </cell>
        </row>
        <row r="4079">
          <cell r="H4079" t="str">
            <v/>
          </cell>
        </row>
        <row r="4080">
          <cell r="H4080" t="str">
            <v/>
          </cell>
        </row>
        <row r="4081">
          <cell r="H4081" t="str">
            <v/>
          </cell>
        </row>
        <row r="4082">
          <cell r="H4082" t="str">
            <v/>
          </cell>
        </row>
        <row r="4083">
          <cell r="H4083" t="str">
            <v/>
          </cell>
        </row>
        <row r="4084">
          <cell r="H4084" t="str">
            <v/>
          </cell>
        </row>
        <row r="4085">
          <cell r="H4085" t="str">
            <v/>
          </cell>
        </row>
        <row r="4086">
          <cell r="H4086" t="str">
            <v/>
          </cell>
        </row>
        <row r="4087">
          <cell r="H4087" t="str">
            <v/>
          </cell>
        </row>
        <row r="4088">
          <cell r="H4088" t="str">
            <v/>
          </cell>
        </row>
        <row r="4089">
          <cell r="H4089" t="str">
            <v/>
          </cell>
        </row>
        <row r="4090">
          <cell r="H4090" t="str">
            <v/>
          </cell>
        </row>
        <row r="4091">
          <cell r="H4091" t="str">
            <v/>
          </cell>
        </row>
        <row r="4092">
          <cell r="H4092" t="str">
            <v/>
          </cell>
        </row>
        <row r="4093">
          <cell r="H4093" t="str">
            <v/>
          </cell>
        </row>
        <row r="4094">
          <cell r="H4094" t="str">
            <v/>
          </cell>
        </row>
        <row r="4095">
          <cell r="H4095" t="str">
            <v/>
          </cell>
        </row>
        <row r="4096">
          <cell r="H4096" t="str">
            <v/>
          </cell>
        </row>
        <row r="4097">
          <cell r="H4097" t="str">
            <v/>
          </cell>
        </row>
        <row r="4098">
          <cell r="H4098" t="str">
            <v/>
          </cell>
        </row>
        <row r="4099">
          <cell r="H4099" t="str">
            <v/>
          </cell>
        </row>
        <row r="4100">
          <cell r="H4100" t="str">
            <v/>
          </cell>
        </row>
        <row r="4101">
          <cell r="H4101" t="str">
            <v/>
          </cell>
        </row>
        <row r="4102">
          <cell r="H4102" t="str">
            <v/>
          </cell>
        </row>
        <row r="4103">
          <cell r="H4103" t="str">
            <v/>
          </cell>
        </row>
        <row r="4104">
          <cell r="H4104" t="str">
            <v/>
          </cell>
        </row>
        <row r="4105">
          <cell r="H4105" t="str">
            <v/>
          </cell>
        </row>
        <row r="4106">
          <cell r="H4106" t="str">
            <v/>
          </cell>
        </row>
        <row r="4107">
          <cell r="H4107" t="str">
            <v/>
          </cell>
        </row>
        <row r="4108">
          <cell r="H4108" t="str">
            <v/>
          </cell>
        </row>
        <row r="4109">
          <cell r="H4109" t="str">
            <v/>
          </cell>
        </row>
        <row r="4110">
          <cell r="H4110" t="str">
            <v/>
          </cell>
        </row>
        <row r="4111">
          <cell r="H4111" t="str">
            <v/>
          </cell>
        </row>
        <row r="4112">
          <cell r="H4112" t="str">
            <v/>
          </cell>
        </row>
        <row r="4113">
          <cell r="H4113" t="str">
            <v/>
          </cell>
        </row>
        <row r="4114">
          <cell r="H4114" t="str">
            <v/>
          </cell>
        </row>
        <row r="4115">
          <cell r="H4115" t="str">
            <v/>
          </cell>
        </row>
        <row r="4116">
          <cell r="H4116" t="str">
            <v/>
          </cell>
        </row>
        <row r="4117">
          <cell r="H4117" t="str">
            <v/>
          </cell>
        </row>
        <row r="4118">
          <cell r="H4118" t="str">
            <v/>
          </cell>
        </row>
        <row r="4119">
          <cell r="H4119" t="str">
            <v/>
          </cell>
        </row>
        <row r="4120">
          <cell r="H4120" t="str">
            <v/>
          </cell>
        </row>
        <row r="4121">
          <cell r="H4121" t="str">
            <v/>
          </cell>
        </row>
        <row r="4122">
          <cell r="H4122" t="str">
            <v/>
          </cell>
        </row>
        <row r="4123">
          <cell r="H4123" t="str">
            <v/>
          </cell>
        </row>
        <row r="4124">
          <cell r="H4124" t="str">
            <v/>
          </cell>
        </row>
        <row r="4125">
          <cell r="H4125" t="str">
            <v/>
          </cell>
        </row>
        <row r="4126">
          <cell r="H4126" t="str">
            <v/>
          </cell>
        </row>
        <row r="4127">
          <cell r="H4127" t="str">
            <v/>
          </cell>
        </row>
        <row r="4128">
          <cell r="H4128" t="str">
            <v/>
          </cell>
        </row>
        <row r="4129">
          <cell r="H4129" t="str">
            <v/>
          </cell>
        </row>
        <row r="4130">
          <cell r="H4130" t="str">
            <v/>
          </cell>
        </row>
        <row r="4131">
          <cell r="H4131" t="str">
            <v/>
          </cell>
        </row>
        <row r="4132">
          <cell r="H4132" t="str">
            <v/>
          </cell>
        </row>
        <row r="4133">
          <cell r="H4133" t="str">
            <v/>
          </cell>
        </row>
        <row r="4134">
          <cell r="H4134" t="str">
            <v/>
          </cell>
        </row>
        <row r="4135">
          <cell r="H4135" t="str">
            <v/>
          </cell>
        </row>
        <row r="4136">
          <cell r="H4136" t="str">
            <v/>
          </cell>
        </row>
        <row r="4137">
          <cell r="H4137" t="str">
            <v/>
          </cell>
        </row>
        <row r="4138">
          <cell r="H4138" t="str">
            <v/>
          </cell>
        </row>
        <row r="4139">
          <cell r="H4139" t="str">
            <v/>
          </cell>
        </row>
        <row r="4140">
          <cell r="H4140" t="str">
            <v/>
          </cell>
        </row>
        <row r="4141">
          <cell r="H4141" t="str">
            <v/>
          </cell>
        </row>
        <row r="4142">
          <cell r="H4142" t="str">
            <v/>
          </cell>
        </row>
        <row r="4143">
          <cell r="H4143" t="str">
            <v/>
          </cell>
        </row>
        <row r="4144">
          <cell r="H4144" t="str">
            <v/>
          </cell>
        </row>
        <row r="4145">
          <cell r="H4145" t="str">
            <v/>
          </cell>
        </row>
        <row r="4146">
          <cell r="H4146" t="str">
            <v/>
          </cell>
        </row>
        <row r="4147">
          <cell r="H4147" t="str">
            <v/>
          </cell>
        </row>
        <row r="4148">
          <cell r="H4148" t="str">
            <v/>
          </cell>
        </row>
        <row r="4149">
          <cell r="H4149" t="str">
            <v/>
          </cell>
        </row>
        <row r="4150">
          <cell r="H4150" t="str">
            <v/>
          </cell>
        </row>
        <row r="4151">
          <cell r="H4151" t="str">
            <v/>
          </cell>
        </row>
        <row r="4152">
          <cell r="H4152" t="str">
            <v/>
          </cell>
        </row>
        <row r="4153">
          <cell r="H4153" t="str">
            <v/>
          </cell>
        </row>
        <row r="4154">
          <cell r="H4154" t="str">
            <v/>
          </cell>
        </row>
        <row r="4155">
          <cell r="H4155" t="str">
            <v/>
          </cell>
        </row>
        <row r="4156">
          <cell r="H4156" t="str">
            <v/>
          </cell>
        </row>
        <row r="4157">
          <cell r="H4157" t="str">
            <v/>
          </cell>
        </row>
        <row r="4158">
          <cell r="H4158" t="str">
            <v/>
          </cell>
        </row>
        <row r="4159">
          <cell r="H4159" t="str">
            <v/>
          </cell>
        </row>
        <row r="4160">
          <cell r="H4160" t="str">
            <v/>
          </cell>
        </row>
        <row r="4161">
          <cell r="H4161" t="str">
            <v/>
          </cell>
        </row>
        <row r="4162">
          <cell r="H4162" t="str">
            <v/>
          </cell>
        </row>
        <row r="4163">
          <cell r="H4163" t="str">
            <v/>
          </cell>
        </row>
        <row r="4164">
          <cell r="H4164" t="str">
            <v/>
          </cell>
        </row>
        <row r="4165">
          <cell r="H4165" t="str">
            <v/>
          </cell>
        </row>
        <row r="4166">
          <cell r="H4166" t="str">
            <v/>
          </cell>
        </row>
        <row r="4167">
          <cell r="H4167" t="str">
            <v/>
          </cell>
        </row>
        <row r="4168">
          <cell r="H4168" t="str">
            <v/>
          </cell>
        </row>
        <row r="4169">
          <cell r="H4169" t="str">
            <v/>
          </cell>
        </row>
        <row r="4170">
          <cell r="H4170" t="str">
            <v/>
          </cell>
        </row>
        <row r="4171">
          <cell r="H4171" t="str">
            <v/>
          </cell>
        </row>
        <row r="4172">
          <cell r="H4172" t="str">
            <v/>
          </cell>
        </row>
        <row r="4173">
          <cell r="H4173" t="str">
            <v/>
          </cell>
        </row>
        <row r="4174">
          <cell r="H4174" t="str">
            <v/>
          </cell>
        </row>
        <row r="4175">
          <cell r="H4175" t="str">
            <v/>
          </cell>
        </row>
        <row r="4176">
          <cell r="H4176" t="str">
            <v/>
          </cell>
        </row>
        <row r="4177">
          <cell r="H4177" t="str">
            <v/>
          </cell>
        </row>
        <row r="4178">
          <cell r="H4178" t="str">
            <v/>
          </cell>
        </row>
        <row r="4179">
          <cell r="H4179" t="str">
            <v/>
          </cell>
        </row>
        <row r="4180">
          <cell r="H4180" t="str">
            <v/>
          </cell>
        </row>
        <row r="4181">
          <cell r="H4181" t="str">
            <v/>
          </cell>
        </row>
        <row r="4182">
          <cell r="H4182" t="str">
            <v/>
          </cell>
        </row>
        <row r="4183">
          <cell r="H4183" t="str">
            <v/>
          </cell>
        </row>
        <row r="4184">
          <cell r="H4184" t="str">
            <v/>
          </cell>
        </row>
        <row r="4185">
          <cell r="H4185" t="str">
            <v/>
          </cell>
        </row>
        <row r="4186">
          <cell r="H4186" t="str">
            <v/>
          </cell>
        </row>
        <row r="4187">
          <cell r="H4187" t="str">
            <v/>
          </cell>
        </row>
        <row r="4188">
          <cell r="H4188" t="str">
            <v/>
          </cell>
        </row>
        <row r="4189">
          <cell r="H4189" t="str">
            <v/>
          </cell>
        </row>
        <row r="4190">
          <cell r="H4190" t="str">
            <v/>
          </cell>
        </row>
        <row r="4191">
          <cell r="H4191" t="str">
            <v/>
          </cell>
        </row>
        <row r="4192">
          <cell r="H4192" t="str">
            <v/>
          </cell>
        </row>
        <row r="4193">
          <cell r="H4193" t="str">
            <v/>
          </cell>
        </row>
        <row r="4194">
          <cell r="H4194" t="str">
            <v/>
          </cell>
        </row>
        <row r="4195">
          <cell r="H4195" t="str">
            <v/>
          </cell>
        </row>
        <row r="4196">
          <cell r="H4196" t="str">
            <v/>
          </cell>
        </row>
        <row r="4197">
          <cell r="H4197" t="str">
            <v/>
          </cell>
        </row>
        <row r="4198">
          <cell r="H4198" t="str">
            <v/>
          </cell>
        </row>
        <row r="4199">
          <cell r="H4199" t="str">
            <v/>
          </cell>
        </row>
        <row r="4200">
          <cell r="H4200" t="str">
            <v/>
          </cell>
        </row>
        <row r="4201">
          <cell r="H4201" t="str">
            <v/>
          </cell>
        </row>
        <row r="4202">
          <cell r="H4202" t="str">
            <v/>
          </cell>
        </row>
        <row r="4203">
          <cell r="H4203" t="str">
            <v/>
          </cell>
        </row>
        <row r="4204">
          <cell r="H4204" t="str">
            <v/>
          </cell>
        </row>
        <row r="4205">
          <cell r="H4205" t="str">
            <v/>
          </cell>
        </row>
        <row r="4206">
          <cell r="H4206" t="str">
            <v/>
          </cell>
        </row>
        <row r="4207">
          <cell r="H4207" t="str">
            <v/>
          </cell>
        </row>
        <row r="4208">
          <cell r="H4208" t="str">
            <v/>
          </cell>
        </row>
        <row r="4209">
          <cell r="H4209" t="str">
            <v/>
          </cell>
        </row>
        <row r="4210">
          <cell r="H4210" t="str">
            <v/>
          </cell>
        </row>
        <row r="4211">
          <cell r="H4211" t="str">
            <v/>
          </cell>
        </row>
        <row r="4212">
          <cell r="H4212" t="str">
            <v/>
          </cell>
        </row>
        <row r="4213">
          <cell r="H4213" t="str">
            <v/>
          </cell>
        </row>
        <row r="4214">
          <cell r="H4214" t="str">
            <v/>
          </cell>
        </row>
        <row r="4215">
          <cell r="H4215" t="str">
            <v/>
          </cell>
        </row>
        <row r="4216">
          <cell r="H4216" t="str">
            <v/>
          </cell>
        </row>
        <row r="4217">
          <cell r="H4217" t="str">
            <v/>
          </cell>
        </row>
        <row r="4218">
          <cell r="H4218" t="str">
            <v/>
          </cell>
        </row>
        <row r="4219">
          <cell r="H4219" t="str">
            <v/>
          </cell>
        </row>
        <row r="4220">
          <cell r="H4220" t="str">
            <v/>
          </cell>
        </row>
        <row r="4221">
          <cell r="H4221" t="str">
            <v/>
          </cell>
        </row>
        <row r="4222">
          <cell r="H4222" t="str">
            <v/>
          </cell>
        </row>
        <row r="4223">
          <cell r="H4223" t="str">
            <v/>
          </cell>
        </row>
        <row r="4224">
          <cell r="H4224" t="str">
            <v/>
          </cell>
        </row>
        <row r="4225">
          <cell r="H4225" t="str">
            <v/>
          </cell>
        </row>
        <row r="4226">
          <cell r="H4226" t="str">
            <v/>
          </cell>
        </row>
        <row r="4227">
          <cell r="H4227" t="str">
            <v/>
          </cell>
        </row>
        <row r="4228">
          <cell r="H4228" t="str">
            <v/>
          </cell>
        </row>
        <row r="4229">
          <cell r="H4229" t="str">
            <v/>
          </cell>
        </row>
        <row r="4230">
          <cell r="H4230" t="str">
            <v/>
          </cell>
        </row>
        <row r="4231">
          <cell r="H4231" t="str">
            <v/>
          </cell>
        </row>
        <row r="4232">
          <cell r="H4232" t="str">
            <v/>
          </cell>
        </row>
        <row r="4233">
          <cell r="H4233" t="str">
            <v/>
          </cell>
        </row>
        <row r="4234">
          <cell r="H4234" t="str">
            <v/>
          </cell>
        </row>
        <row r="4235">
          <cell r="H4235" t="str">
            <v/>
          </cell>
        </row>
        <row r="4236">
          <cell r="H4236" t="str">
            <v/>
          </cell>
        </row>
        <row r="4237">
          <cell r="H4237" t="str">
            <v/>
          </cell>
        </row>
        <row r="4238">
          <cell r="H4238" t="str">
            <v/>
          </cell>
        </row>
        <row r="4239">
          <cell r="H4239" t="str">
            <v/>
          </cell>
        </row>
        <row r="4240">
          <cell r="H4240" t="str">
            <v/>
          </cell>
        </row>
        <row r="4241">
          <cell r="H4241" t="str">
            <v/>
          </cell>
        </row>
        <row r="4242">
          <cell r="H4242" t="str">
            <v/>
          </cell>
        </row>
        <row r="4243">
          <cell r="H4243" t="str">
            <v/>
          </cell>
        </row>
        <row r="4244">
          <cell r="H4244" t="str">
            <v/>
          </cell>
        </row>
        <row r="4245">
          <cell r="H4245" t="str">
            <v/>
          </cell>
        </row>
        <row r="4246">
          <cell r="H4246" t="str">
            <v/>
          </cell>
        </row>
        <row r="4247">
          <cell r="H4247" t="str">
            <v/>
          </cell>
        </row>
        <row r="4248">
          <cell r="H4248" t="str">
            <v/>
          </cell>
        </row>
        <row r="4249">
          <cell r="H4249" t="str">
            <v/>
          </cell>
        </row>
        <row r="4250">
          <cell r="H4250" t="str">
            <v/>
          </cell>
        </row>
        <row r="4251">
          <cell r="H4251" t="str">
            <v/>
          </cell>
        </row>
        <row r="4252">
          <cell r="H4252" t="str">
            <v/>
          </cell>
        </row>
        <row r="4253">
          <cell r="H4253" t="str">
            <v/>
          </cell>
        </row>
        <row r="4254">
          <cell r="H4254" t="str">
            <v/>
          </cell>
        </row>
        <row r="4255">
          <cell r="H4255" t="str">
            <v/>
          </cell>
        </row>
        <row r="4256">
          <cell r="H4256" t="str">
            <v/>
          </cell>
        </row>
        <row r="4257">
          <cell r="H4257" t="str">
            <v/>
          </cell>
        </row>
        <row r="4258">
          <cell r="H4258" t="str">
            <v/>
          </cell>
        </row>
        <row r="4259">
          <cell r="H4259" t="str">
            <v/>
          </cell>
        </row>
        <row r="4260">
          <cell r="H4260" t="str">
            <v/>
          </cell>
        </row>
        <row r="4261">
          <cell r="H4261" t="str">
            <v/>
          </cell>
        </row>
        <row r="4262">
          <cell r="H4262" t="str">
            <v/>
          </cell>
        </row>
        <row r="4263">
          <cell r="H4263" t="str">
            <v/>
          </cell>
        </row>
        <row r="4264">
          <cell r="H4264" t="str">
            <v/>
          </cell>
        </row>
        <row r="4265">
          <cell r="H4265" t="str">
            <v/>
          </cell>
        </row>
        <row r="4266">
          <cell r="H4266" t="str">
            <v/>
          </cell>
        </row>
        <row r="4267">
          <cell r="H4267" t="str">
            <v/>
          </cell>
        </row>
        <row r="4268">
          <cell r="H4268" t="str">
            <v/>
          </cell>
        </row>
        <row r="4269">
          <cell r="H4269" t="str">
            <v/>
          </cell>
        </row>
        <row r="4270">
          <cell r="H4270" t="str">
            <v/>
          </cell>
        </row>
        <row r="4271">
          <cell r="H4271" t="str">
            <v/>
          </cell>
        </row>
        <row r="4272">
          <cell r="H4272" t="str">
            <v/>
          </cell>
        </row>
        <row r="4273">
          <cell r="H4273" t="str">
            <v/>
          </cell>
        </row>
        <row r="4274">
          <cell r="H4274" t="str">
            <v/>
          </cell>
        </row>
        <row r="4275">
          <cell r="H4275" t="str">
            <v/>
          </cell>
        </row>
        <row r="4276">
          <cell r="H4276" t="str">
            <v/>
          </cell>
        </row>
        <row r="4277">
          <cell r="H4277" t="str">
            <v/>
          </cell>
        </row>
        <row r="4278">
          <cell r="H4278" t="str">
            <v/>
          </cell>
        </row>
        <row r="4279">
          <cell r="H4279" t="str">
            <v/>
          </cell>
        </row>
        <row r="4280">
          <cell r="H4280" t="str">
            <v/>
          </cell>
        </row>
        <row r="4281">
          <cell r="H4281" t="str">
            <v/>
          </cell>
        </row>
        <row r="4282">
          <cell r="H4282" t="str">
            <v/>
          </cell>
        </row>
        <row r="4283">
          <cell r="H4283" t="str">
            <v/>
          </cell>
        </row>
        <row r="4284">
          <cell r="H4284" t="str">
            <v/>
          </cell>
        </row>
        <row r="4285">
          <cell r="H4285" t="str">
            <v/>
          </cell>
        </row>
        <row r="4286">
          <cell r="H4286" t="str">
            <v/>
          </cell>
        </row>
        <row r="4287">
          <cell r="H4287" t="str">
            <v/>
          </cell>
        </row>
        <row r="4288">
          <cell r="H4288" t="str">
            <v/>
          </cell>
        </row>
        <row r="4289">
          <cell r="H4289" t="str">
            <v/>
          </cell>
        </row>
        <row r="4290">
          <cell r="H4290" t="str">
            <v/>
          </cell>
        </row>
        <row r="4291">
          <cell r="H4291" t="str">
            <v/>
          </cell>
        </row>
        <row r="4292">
          <cell r="H4292" t="str">
            <v/>
          </cell>
        </row>
        <row r="4293">
          <cell r="H4293" t="str">
            <v/>
          </cell>
        </row>
        <row r="4294">
          <cell r="H4294" t="str">
            <v/>
          </cell>
        </row>
        <row r="4295">
          <cell r="H4295" t="str">
            <v/>
          </cell>
        </row>
        <row r="4296">
          <cell r="H4296" t="str">
            <v/>
          </cell>
        </row>
        <row r="4297">
          <cell r="H4297" t="str">
            <v/>
          </cell>
        </row>
        <row r="4298">
          <cell r="H4298" t="str">
            <v/>
          </cell>
        </row>
        <row r="4299">
          <cell r="H4299" t="str">
            <v/>
          </cell>
        </row>
        <row r="4300">
          <cell r="H4300" t="str">
            <v/>
          </cell>
        </row>
        <row r="4301">
          <cell r="H4301" t="str">
            <v/>
          </cell>
        </row>
        <row r="4302">
          <cell r="H4302" t="str">
            <v/>
          </cell>
        </row>
        <row r="4303">
          <cell r="H4303" t="str">
            <v/>
          </cell>
        </row>
        <row r="4304">
          <cell r="H4304" t="str">
            <v/>
          </cell>
        </row>
        <row r="4305">
          <cell r="H4305" t="str">
            <v/>
          </cell>
        </row>
        <row r="4306">
          <cell r="H4306" t="str">
            <v/>
          </cell>
        </row>
        <row r="4307">
          <cell r="H4307" t="str">
            <v/>
          </cell>
        </row>
        <row r="4308">
          <cell r="H4308" t="str">
            <v/>
          </cell>
        </row>
        <row r="4309">
          <cell r="H4309" t="str">
            <v/>
          </cell>
        </row>
        <row r="4310">
          <cell r="H4310" t="str">
            <v/>
          </cell>
        </row>
        <row r="4311">
          <cell r="H4311" t="str">
            <v/>
          </cell>
        </row>
        <row r="4312">
          <cell r="H4312" t="str">
            <v/>
          </cell>
        </row>
        <row r="4313">
          <cell r="H4313" t="str">
            <v/>
          </cell>
        </row>
        <row r="4314">
          <cell r="H4314" t="str">
            <v/>
          </cell>
        </row>
        <row r="4315">
          <cell r="H4315" t="str">
            <v/>
          </cell>
        </row>
        <row r="4316">
          <cell r="H4316" t="str">
            <v/>
          </cell>
        </row>
        <row r="4317">
          <cell r="H4317" t="str">
            <v/>
          </cell>
        </row>
        <row r="4318">
          <cell r="H4318" t="str">
            <v/>
          </cell>
        </row>
        <row r="4319">
          <cell r="H4319" t="str">
            <v/>
          </cell>
        </row>
        <row r="4320">
          <cell r="H4320" t="str">
            <v/>
          </cell>
        </row>
        <row r="4321">
          <cell r="H4321" t="str">
            <v/>
          </cell>
        </row>
        <row r="4322">
          <cell r="H4322" t="str">
            <v/>
          </cell>
        </row>
        <row r="4323">
          <cell r="H4323" t="str">
            <v/>
          </cell>
        </row>
        <row r="4324">
          <cell r="H4324" t="str">
            <v/>
          </cell>
        </row>
        <row r="4325">
          <cell r="H4325" t="str">
            <v/>
          </cell>
        </row>
        <row r="4326">
          <cell r="H4326" t="str">
            <v/>
          </cell>
        </row>
        <row r="4327">
          <cell r="H4327" t="str">
            <v/>
          </cell>
        </row>
        <row r="4328">
          <cell r="H4328" t="str">
            <v/>
          </cell>
        </row>
        <row r="4329">
          <cell r="H4329" t="str">
            <v/>
          </cell>
        </row>
        <row r="4330">
          <cell r="H4330" t="str">
            <v/>
          </cell>
        </row>
        <row r="4331">
          <cell r="H4331" t="str">
            <v/>
          </cell>
        </row>
        <row r="4332">
          <cell r="H4332" t="str">
            <v/>
          </cell>
        </row>
        <row r="4333">
          <cell r="H4333" t="str">
            <v/>
          </cell>
        </row>
        <row r="4334">
          <cell r="H4334" t="str">
            <v/>
          </cell>
        </row>
        <row r="4335">
          <cell r="H4335" t="str">
            <v/>
          </cell>
        </row>
        <row r="4336">
          <cell r="H4336" t="str">
            <v/>
          </cell>
        </row>
        <row r="4337">
          <cell r="H4337" t="str">
            <v/>
          </cell>
        </row>
        <row r="4338">
          <cell r="H4338" t="str">
            <v/>
          </cell>
        </row>
        <row r="4339">
          <cell r="H4339" t="str">
            <v/>
          </cell>
        </row>
        <row r="4340">
          <cell r="H4340" t="str">
            <v/>
          </cell>
        </row>
        <row r="4341">
          <cell r="H4341" t="str">
            <v/>
          </cell>
        </row>
        <row r="4342">
          <cell r="H4342" t="str">
            <v/>
          </cell>
        </row>
        <row r="4343">
          <cell r="H4343" t="str">
            <v/>
          </cell>
        </row>
        <row r="4344">
          <cell r="H4344" t="str">
            <v/>
          </cell>
        </row>
        <row r="4345">
          <cell r="H4345" t="str">
            <v/>
          </cell>
        </row>
        <row r="4346">
          <cell r="H4346" t="str">
            <v/>
          </cell>
        </row>
        <row r="4347">
          <cell r="H4347" t="str">
            <v/>
          </cell>
        </row>
        <row r="4348">
          <cell r="H4348" t="str">
            <v/>
          </cell>
        </row>
        <row r="4349">
          <cell r="H4349" t="str">
            <v/>
          </cell>
        </row>
        <row r="4350">
          <cell r="H4350" t="str">
            <v/>
          </cell>
        </row>
        <row r="4351">
          <cell r="H4351" t="str">
            <v/>
          </cell>
        </row>
        <row r="4352">
          <cell r="H4352" t="str">
            <v/>
          </cell>
        </row>
        <row r="4353">
          <cell r="H4353" t="str">
            <v/>
          </cell>
        </row>
        <row r="4354">
          <cell r="H4354" t="str">
            <v/>
          </cell>
        </row>
        <row r="4355">
          <cell r="H4355" t="str">
            <v/>
          </cell>
        </row>
        <row r="4356">
          <cell r="H4356" t="str">
            <v/>
          </cell>
        </row>
        <row r="4357">
          <cell r="H4357" t="str">
            <v/>
          </cell>
        </row>
        <row r="4358">
          <cell r="H4358" t="str">
            <v/>
          </cell>
        </row>
        <row r="4359">
          <cell r="H4359" t="str">
            <v/>
          </cell>
        </row>
        <row r="4360">
          <cell r="H4360" t="str">
            <v/>
          </cell>
        </row>
        <row r="4361">
          <cell r="H4361" t="str">
            <v/>
          </cell>
        </row>
        <row r="4362">
          <cell r="H4362" t="str">
            <v/>
          </cell>
        </row>
        <row r="4363">
          <cell r="H4363" t="str">
            <v/>
          </cell>
        </row>
        <row r="4364">
          <cell r="H4364" t="str">
            <v/>
          </cell>
        </row>
        <row r="4365">
          <cell r="H4365" t="str">
            <v/>
          </cell>
        </row>
        <row r="4366">
          <cell r="H4366" t="str">
            <v/>
          </cell>
        </row>
        <row r="4367">
          <cell r="H4367" t="str">
            <v/>
          </cell>
        </row>
        <row r="4368">
          <cell r="H4368" t="str">
            <v/>
          </cell>
        </row>
        <row r="4369">
          <cell r="H4369" t="str">
            <v/>
          </cell>
        </row>
        <row r="4370">
          <cell r="H4370" t="str">
            <v/>
          </cell>
        </row>
        <row r="4371">
          <cell r="H4371" t="str">
            <v/>
          </cell>
        </row>
        <row r="4372">
          <cell r="H4372" t="str">
            <v/>
          </cell>
        </row>
        <row r="4373">
          <cell r="H4373" t="str">
            <v/>
          </cell>
        </row>
        <row r="4374">
          <cell r="H4374" t="str">
            <v/>
          </cell>
        </row>
        <row r="4375">
          <cell r="H4375" t="str">
            <v/>
          </cell>
        </row>
        <row r="4376">
          <cell r="H4376" t="str">
            <v/>
          </cell>
        </row>
        <row r="4377">
          <cell r="H4377" t="str">
            <v/>
          </cell>
        </row>
        <row r="4378">
          <cell r="H4378" t="str">
            <v/>
          </cell>
        </row>
        <row r="4379">
          <cell r="H4379" t="str">
            <v/>
          </cell>
        </row>
        <row r="4380">
          <cell r="H4380" t="str">
            <v/>
          </cell>
        </row>
        <row r="4381">
          <cell r="H4381" t="str">
            <v/>
          </cell>
        </row>
        <row r="4382">
          <cell r="H4382" t="str">
            <v/>
          </cell>
        </row>
        <row r="4383">
          <cell r="H4383" t="str">
            <v/>
          </cell>
        </row>
        <row r="4384">
          <cell r="H4384" t="str">
            <v/>
          </cell>
        </row>
        <row r="4385">
          <cell r="H4385" t="str">
            <v/>
          </cell>
        </row>
        <row r="4386">
          <cell r="H4386" t="str">
            <v/>
          </cell>
        </row>
        <row r="4387">
          <cell r="H4387" t="str">
            <v/>
          </cell>
        </row>
        <row r="4388">
          <cell r="H4388" t="str">
            <v/>
          </cell>
        </row>
        <row r="4389">
          <cell r="H4389" t="str">
            <v/>
          </cell>
        </row>
        <row r="4390">
          <cell r="H4390" t="str">
            <v/>
          </cell>
        </row>
        <row r="4391">
          <cell r="H4391" t="str">
            <v/>
          </cell>
        </row>
        <row r="4392">
          <cell r="H4392" t="str">
            <v/>
          </cell>
        </row>
        <row r="4393">
          <cell r="H4393" t="str">
            <v/>
          </cell>
        </row>
        <row r="4394">
          <cell r="H4394" t="str">
            <v/>
          </cell>
        </row>
        <row r="4395">
          <cell r="H4395" t="str">
            <v/>
          </cell>
        </row>
        <row r="4396">
          <cell r="H4396" t="str">
            <v/>
          </cell>
        </row>
        <row r="4397">
          <cell r="H4397" t="str">
            <v/>
          </cell>
        </row>
        <row r="4398">
          <cell r="H4398" t="str">
            <v/>
          </cell>
        </row>
        <row r="4399">
          <cell r="H4399" t="str">
            <v/>
          </cell>
        </row>
        <row r="4400">
          <cell r="H4400" t="str">
            <v/>
          </cell>
        </row>
        <row r="4401">
          <cell r="H4401" t="str">
            <v/>
          </cell>
        </row>
        <row r="4402">
          <cell r="H4402" t="str">
            <v/>
          </cell>
        </row>
        <row r="4403">
          <cell r="H4403" t="str">
            <v/>
          </cell>
        </row>
        <row r="4404">
          <cell r="H4404" t="str">
            <v/>
          </cell>
        </row>
        <row r="4405">
          <cell r="H4405" t="str">
            <v/>
          </cell>
        </row>
        <row r="4406">
          <cell r="H4406" t="str">
            <v/>
          </cell>
        </row>
        <row r="4407">
          <cell r="H4407" t="str">
            <v/>
          </cell>
        </row>
        <row r="4408">
          <cell r="H4408" t="str">
            <v/>
          </cell>
        </row>
        <row r="4409">
          <cell r="H4409" t="str">
            <v/>
          </cell>
        </row>
        <row r="4410">
          <cell r="H4410" t="str">
            <v/>
          </cell>
        </row>
        <row r="4411">
          <cell r="H4411" t="str">
            <v/>
          </cell>
        </row>
        <row r="4412">
          <cell r="H4412" t="str">
            <v/>
          </cell>
        </row>
        <row r="4413">
          <cell r="H4413" t="str">
            <v/>
          </cell>
        </row>
        <row r="4414">
          <cell r="H4414" t="str">
            <v/>
          </cell>
        </row>
        <row r="4415">
          <cell r="H4415" t="str">
            <v/>
          </cell>
        </row>
        <row r="4416">
          <cell r="H4416" t="str">
            <v/>
          </cell>
        </row>
        <row r="4417">
          <cell r="H4417" t="str">
            <v/>
          </cell>
        </row>
        <row r="4418">
          <cell r="H4418" t="str">
            <v/>
          </cell>
        </row>
        <row r="4419">
          <cell r="H4419" t="str">
            <v/>
          </cell>
        </row>
        <row r="4420">
          <cell r="H4420" t="str">
            <v/>
          </cell>
        </row>
        <row r="4421">
          <cell r="H4421" t="str">
            <v/>
          </cell>
        </row>
        <row r="4422">
          <cell r="H4422" t="str">
            <v/>
          </cell>
        </row>
        <row r="4423">
          <cell r="H4423" t="str">
            <v/>
          </cell>
        </row>
        <row r="4424">
          <cell r="H4424" t="str">
            <v/>
          </cell>
        </row>
        <row r="4425">
          <cell r="H4425" t="str">
            <v/>
          </cell>
        </row>
        <row r="4426">
          <cell r="H4426" t="str">
            <v/>
          </cell>
        </row>
        <row r="4427">
          <cell r="H4427" t="str">
            <v/>
          </cell>
        </row>
        <row r="4428">
          <cell r="H4428" t="str">
            <v/>
          </cell>
        </row>
        <row r="4429">
          <cell r="H4429" t="str">
            <v/>
          </cell>
        </row>
        <row r="4430">
          <cell r="H4430" t="str">
            <v/>
          </cell>
        </row>
        <row r="4431">
          <cell r="H4431" t="str">
            <v/>
          </cell>
        </row>
        <row r="4432">
          <cell r="H4432" t="str">
            <v/>
          </cell>
        </row>
        <row r="4433">
          <cell r="H4433" t="str">
            <v/>
          </cell>
        </row>
        <row r="4434">
          <cell r="H4434" t="str">
            <v/>
          </cell>
        </row>
        <row r="4435">
          <cell r="H4435" t="str">
            <v/>
          </cell>
        </row>
        <row r="4436">
          <cell r="H4436" t="str">
            <v/>
          </cell>
        </row>
        <row r="4437">
          <cell r="H4437" t="str">
            <v/>
          </cell>
        </row>
        <row r="4438">
          <cell r="H4438" t="str">
            <v/>
          </cell>
        </row>
        <row r="4439">
          <cell r="H4439" t="str">
            <v/>
          </cell>
        </row>
        <row r="4440">
          <cell r="H4440" t="str">
            <v/>
          </cell>
        </row>
        <row r="4441">
          <cell r="H4441" t="str">
            <v/>
          </cell>
        </row>
        <row r="4442">
          <cell r="H4442" t="str">
            <v/>
          </cell>
        </row>
        <row r="4443">
          <cell r="H4443" t="str">
            <v/>
          </cell>
        </row>
        <row r="4444">
          <cell r="H4444" t="str">
            <v/>
          </cell>
        </row>
        <row r="4445">
          <cell r="H4445" t="str">
            <v/>
          </cell>
        </row>
        <row r="4446">
          <cell r="H4446" t="str">
            <v/>
          </cell>
        </row>
        <row r="4447">
          <cell r="H4447" t="str">
            <v/>
          </cell>
        </row>
        <row r="4448">
          <cell r="H4448" t="str">
            <v/>
          </cell>
        </row>
        <row r="4449">
          <cell r="H4449" t="str">
            <v/>
          </cell>
        </row>
        <row r="4450">
          <cell r="H4450" t="str">
            <v/>
          </cell>
        </row>
        <row r="4451">
          <cell r="H4451" t="str">
            <v/>
          </cell>
        </row>
        <row r="4452">
          <cell r="H4452" t="str">
            <v/>
          </cell>
        </row>
        <row r="4453">
          <cell r="H4453" t="str">
            <v/>
          </cell>
        </row>
        <row r="4454">
          <cell r="H4454" t="str">
            <v/>
          </cell>
        </row>
        <row r="4455">
          <cell r="H4455" t="str">
            <v/>
          </cell>
        </row>
        <row r="4456">
          <cell r="H4456" t="str">
            <v/>
          </cell>
        </row>
        <row r="4457">
          <cell r="H4457" t="str">
            <v/>
          </cell>
        </row>
        <row r="4458">
          <cell r="H4458" t="str">
            <v/>
          </cell>
        </row>
        <row r="4459">
          <cell r="H4459" t="str">
            <v/>
          </cell>
        </row>
        <row r="4460">
          <cell r="H4460" t="str">
            <v/>
          </cell>
        </row>
        <row r="4461">
          <cell r="H4461" t="str">
            <v/>
          </cell>
        </row>
        <row r="4462">
          <cell r="H4462" t="str">
            <v/>
          </cell>
        </row>
        <row r="4463">
          <cell r="H4463" t="str">
            <v/>
          </cell>
        </row>
        <row r="4464">
          <cell r="H4464" t="str">
            <v/>
          </cell>
        </row>
        <row r="4465">
          <cell r="H4465" t="str">
            <v/>
          </cell>
        </row>
        <row r="4466">
          <cell r="H4466" t="str">
            <v/>
          </cell>
        </row>
        <row r="4467">
          <cell r="H4467" t="str">
            <v/>
          </cell>
        </row>
        <row r="4468">
          <cell r="H4468" t="str">
            <v/>
          </cell>
        </row>
        <row r="4469">
          <cell r="H4469" t="str">
            <v/>
          </cell>
        </row>
        <row r="4470">
          <cell r="H4470" t="str">
            <v/>
          </cell>
        </row>
        <row r="4471">
          <cell r="H4471" t="str">
            <v/>
          </cell>
        </row>
        <row r="4472">
          <cell r="H4472" t="str">
            <v/>
          </cell>
        </row>
        <row r="4473">
          <cell r="H4473" t="str">
            <v/>
          </cell>
        </row>
        <row r="4474">
          <cell r="H4474" t="str">
            <v/>
          </cell>
        </row>
        <row r="4475">
          <cell r="H4475" t="str">
            <v/>
          </cell>
        </row>
        <row r="4476">
          <cell r="H4476" t="str">
            <v/>
          </cell>
        </row>
        <row r="4477">
          <cell r="H4477" t="str">
            <v/>
          </cell>
        </row>
        <row r="4478">
          <cell r="H4478" t="str">
            <v/>
          </cell>
        </row>
        <row r="4479">
          <cell r="H4479" t="str">
            <v/>
          </cell>
        </row>
        <row r="4480">
          <cell r="H4480" t="str">
            <v/>
          </cell>
        </row>
        <row r="4481">
          <cell r="H4481" t="str">
            <v/>
          </cell>
        </row>
        <row r="4482">
          <cell r="H4482" t="str">
            <v/>
          </cell>
        </row>
        <row r="4483">
          <cell r="H4483" t="str">
            <v/>
          </cell>
        </row>
        <row r="4484">
          <cell r="H4484" t="str">
            <v/>
          </cell>
        </row>
        <row r="4485">
          <cell r="H4485" t="str">
            <v/>
          </cell>
        </row>
        <row r="4486">
          <cell r="H4486" t="str">
            <v/>
          </cell>
        </row>
        <row r="4487">
          <cell r="H4487" t="str">
            <v/>
          </cell>
        </row>
        <row r="4488">
          <cell r="H4488" t="str">
            <v/>
          </cell>
        </row>
        <row r="4489">
          <cell r="H4489" t="str">
            <v/>
          </cell>
        </row>
        <row r="4490">
          <cell r="H4490" t="str">
            <v/>
          </cell>
        </row>
        <row r="4491">
          <cell r="H4491" t="str">
            <v/>
          </cell>
        </row>
        <row r="4492">
          <cell r="H4492" t="str">
            <v/>
          </cell>
        </row>
        <row r="4493">
          <cell r="H4493" t="str">
            <v/>
          </cell>
        </row>
        <row r="4494">
          <cell r="H4494" t="str">
            <v/>
          </cell>
        </row>
        <row r="4495">
          <cell r="H4495" t="str">
            <v/>
          </cell>
        </row>
        <row r="4496">
          <cell r="H4496" t="str">
            <v/>
          </cell>
        </row>
        <row r="4497">
          <cell r="H4497" t="str">
            <v/>
          </cell>
        </row>
        <row r="4498">
          <cell r="H4498" t="str">
            <v/>
          </cell>
        </row>
        <row r="4499">
          <cell r="H4499" t="str">
            <v/>
          </cell>
        </row>
        <row r="4500">
          <cell r="H4500" t="str">
            <v/>
          </cell>
        </row>
        <row r="4501">
          <cell r="H4501" t="str">
            <v/>
          </cell>
        </row>
        <row r="4502">
          <cell r="H4502" t="str">
            <v/>
          </cell>
        </row>
        <row r="4503">
          <cell r="H4503" t="str">
            <v/>
          </cell>
        </row>
        <row r="4504">
          <cell r="H4504" t="str">
            <v/>
          </cell>
        </row>
        <row r="4505">
          <cell r="H4505" t="str">
            <v/>
          </cell>
        </row>
        <row r="4506">
          <cell r="H4506" t="str">
            <v/>
          </cell>
        </row>
        <row r="4507">
          <cell r="H4507" t="str">
            <v/>
          </cell>
        </row>
        <row r="4508">
          <cell r="H4508" t="str">
            <v/>
          </cell>
        </row>
        <row r="4509">
          <cell r="H4509" t="str">
            <v/>
          </cell>
        </row>
        <row r="4510">
          <cell r="H4510" t="str">
            <v/>
          </cell>
        </row>
        <row r="4511">
          <cell r="H4511" t="str">
            <v/>
          </cell>
        </row>
        <row r="4512">
          <cell r="H4512" t="str">
            <v/>
          </cell>
        </row>
        <row r="4513">
          <cell r="H4513" t="str">
            <v/>
          </cell>
        </row>
        <row r="4514">
          <cell r="H4514" t="str">
            <v/>
          </cell>
        </row>
        <row r="4515">
          <cell r="H4515" t="str">
            <v/>
          </cell>
        </row>
        <row r="4516">
          <cell r="H4516" t="str">
            <v/>
          </cell>
        </row>
        <row r="4517">
          <cell r="H4517" t="str">
            <v/>
          </cell>
        </row>
        <row r="4518">
          <cell r="H4518" t="str">
            <v/>
          </cell>
        </row>
        <row r="4519">
          <cell r="H4519" t="str">
            <v/>
          </cell>
        </row>
        <row r="4520">
          <cell r="H4520" t="str">
            <v/>
          </cell>
        </row>
        <row r="4521">
          <cell r="H4521" t="str">
            <v/>
          </cell>
        </row>
        <row r="4522">
          <cell r="H4522" t="str">
            <v/>
          </cell>
        </row>
        <row r="4523">
          <cell r="H4523" t="str">
            <v/>
          </cell>
        </row>
        <row r="4524">
          <cell r="H4524" t="str">
            <v/>
          </cell>
        </row>
        <row r="4525">
          <cell r="H4525" t="str">
            <v/>
          </cell>
        </row>
        <row r="4526">
          <cell r="H4526" t="str">
            <v/>
          </cell>
        </row>
        <row r="4527">
          <cell r="H4527" t="str">
            <v/>
          </cell>
        </row>
        <row r="4528">
          <cell r="H4528" t="str">
            <v/>
          </cell>
        </row>
        <row r="4529">
          <cell r="H4529" t="str">
            <v/>
          </cell>
        </row>
        <row r="4530">
          <cell r="H4530" t="str">
            <v/>
          </cell>
        </row>
        <row r="4531">
          <cell r="H4531" t="str">
            <v/>
          </cell>
        </row>
        <row r="4532">
          <cell r="H4532" t="str">
            <v/>
          </cell>
        </row>
        <row r="4533">
          <cell r="H4533" t="str">
            <v/>
          </cell>
        </row>
        <row r="4534">
          <cell r="H4534" t="str">
            <v/>
          </cell>
        </row>
        <row r="4535">
          <cell r="H4535" t="str">
            <v/>
          </cell>
        </row>
        <row r="4536">
          <cell r="H4536" t="str">
            <v/>
          </cell>
        </row>
        <row r="4537">
          <cell r="H4537" t="str">
            <v/>
          </cell>
        </row>
        <row r="4538">
          <cell r="H4538" t="str">
            <v/>
          </cell>
        </row>
        <row r="4539">
          <cell r="H4539" t="str">
            <v/>
          </cell>
        </row>
        <row r="4540">
          <cell r="H4540" t="str">
            <v/>
          </cell>
        </row>
        <row r="4541">
          <cell r="H4541" t="str">
            <v/>
          </cell>
        </row>
        <row r="4542">
          <cell r="H4542" t="str">
            <v/>
          </cell>
        </row>
        <row r="4543">
          <cell r="H4543" t="str">
            <v/>
          </cell>
        </row>
        <row r="4544">
          <cell r="H4544" t="str">
            <v/>
          </cell>
        </row>
        <row r="4545">
          <cell r="H4545" t="str">
            <v/>
          </cell>
        </row>
        <row r="4546">
          <cell r="H4546" t="str">
            <v/>
          </cell>
        </row>
        <row r="4547">
          <cell r="H4547" t="str">
            <v/>
          </cell>
        </row>
        <row r="4548">
          <cell r="H4548" t="str">
            <v/>
          </cell>
        </row>
        <row r="4549">
          <cell r="H4549" t="str">
            <v/>
          </cell>
        </row>
        <row r="4550">
          <cell r="H4550" t="str">
            <v/>
          </cell>
        </row>
        <row r="4551">
          <cell r="H4551" t="str">
            <v/>
          </cell>
        </row>
        <row r="4552">
          <cell r="H4552" t="str">
            <v/>
          </cell>
        </row>
        <row r="4553">
          <cell r="H4553" t="str">
            <v/>
          </cell>
        </row>
        <row r="4554">
          <cell r="H4554" t="str">
            <v/>
          </cell>
        </row>
        <row r="4555">
          <cell r="H4555" t="str">
            <v/>
          </cell>
        </row>
        <row r="4556">
          <cell r="H4556" t="str">
            <v/>
          </cell>
        </row>
        <row r="4557">
          <cell r="H4557" t="str">
            <v/>
          </cell>
        </row>
        <row r="4558">
          <cell r="H4558" t="str">
            <v/>
          </cell>
        </row>
        <row r="4559">
          <cell r="H4559" t="str">
            <v/>
          </cell>
        </row>
        <row r="4560">
          <cell r="H4560" t="str">
            <v/>
          </cell>
        </row>
        <row r="4561">
          <cell r="H4561" t="str">
            <v/>
          </cell>
        </row>
        <row r="4562">
          <cell r="H4562" t="str">
            <v/>
          </cell>
        </row>
        <row r="4563">
          <cell r="H4563" t="str">
            <v/>
          </cell>
        </row>
        <row r="4564">
          <cell r="H4564" t="str">
            <v/>
          </cell>
        </row>
        <row r="4565">
          <cell r="H4565" t="str">
            <v/>
          </cell>
        </row>
        <row r="4566">
          <cell r="H4566" t="str">
            <v/>
          </cell>
        </row>
        <row r="4567">
          <cell r="H4567" t="str">
            <v/>
          </cell>
        </row>
        <row r="4568">
          <cell r="H4568" t="str">
            <v/>
          </cell>
        </row>
        <row r="4569">
          <cell r="H4569" t="str">
            <v/>
          </cell>
        </row>
        <row r="4570">
          <cell r="H4570" t="str">
            <v/>
          </cell>
        </row>
        <row r="4571">
          <cell r="H4571" t="str">
            <v/>
          </cell>
        </row>
        <row r="4572">
          <cell r="H4572" t="str">
            <v/>
          </cell>
        </row>
        <row r="4573">
          <cell r="H4573" t="str">
            <v/>
          </cell>
        </row>
        <row r="4574">
          <cell r="H4574" t="str">
            <v/>
          </cell>
        </row>
        <row r="4575">
          <cell r="H4575" t="str">
            <v/>
          </cell>
        </row>
        <row r="4576">
          <cell r="H4576" t="str">
            <v/>
          </cell>
        </row>
        <row r="4577">
          <cell r="H4577" t="str">
            <v/>
          </cell>
        </row>
        <row r="4578">
          <cell r="H4578" t="str">
            <v/>
          </cell>
        </row>
        <row r="4579">
          <cell r="H4579" t="str">
            <v/>
          </cell>
        </row>
        <row r="4580">
          <cell r="H4580" t="str">
            <v/>
          </cell>
        </row>
        <row r="4581">
          <cell r="H4581" t="str">
            <v/>
          </cell>
        </row>
        <row r="4582">
          <cell r="H4582" t="str">
            <v/>
          </cell>
        </row>
        <row r="4583">
          <cell r="H4583" t="str">
            <v/>
          </cell>
        </row>
        <row r="4584">
          <cell r="H4584" t="str">
            <v/>
          </cell>
        </row>
        <row r="4585">
          <cell r="H4585" t="str">
            <v/>
          </cell>
        </row>
        <row r="4586">
          <cell r="H4586" t="str">
            <v/>
          </cell>
        </row>
        <row r="4587">
          <cell r="H4587" t="str">
            <v/>
          </cell>
        </row>
        <row r="4588">
          <cell r="H4588" t="str">
            <v/>
          </cell>
        </row>
        <row r="4589">
          <cell r="H4589" t="str">
            <v/>
          </cell>
        </row>
        <row r="4590">
          <cell r="H4590" t="str">
            <v/>
          </cell>
        </row>
        <row r="4591">
          <cell r="H4591" t="str">
            <v/>
          </cell>
        </row>
        <row r="4592">
          <cell r="H4592" t="str">
            <v/>
          </cell>
        </row>
        <row r="4593">
          <cell r="H4593" t="str">
            <v/>
          </cell>
        </row>
        <row r="4594">
          <cell r="H4594" t="str">
            <v/>
          </cell>
        </row>
        <row r="4595">
          <cell r="H4595" t="str">
            <v/>
          </cell>
        </row>
        <row r="4596">
          <cell r="H4596" t="str">
            <v/>
          </cell>
        </row>
        <row r="4597">
          <cell r="H4597" t="str">
            <v/>
          </cell>
        </row>
        <row r="4598">
          <cell r="H4598" t="str">
            <v/>
          </cell>
        </row>
        <row r="4599">
          <cell r="H4599" t="str">
            <v/>
          </cell>
        </row>
        <row r="4600">
          <cell r="H4600" t="str">
            <v/>
          </cell>
        </row>
        <row r="4601">
          <cell r="H4601" t="str">
            <v/>
          </cell>
        </row>
        <row r="4602">
          <cell r="H4602" t="str">
            <v/>
          </cell>
        </row>
        <row r="4603">
          <cell r="H4603" t="str">
            <v/>
          </cell>
        </row>
        <row r="4604">
          <cell r="H4604" t="str">
            <v/>
          </cell>
        </row>
        <row r="4605">
          <cell r="H4605" t="str">
            <v/>
          </cell>
        </row>
        <row r="4606">
          <cell r="H4606" t="str">
            <v/>
          </cell>
        </row>
        <row r="4607">
          <cell r="H4607" t="str">
            <v/>
          </cell>
        </row>
        <row r="4608">
          <cell r="H4608" t="str">
            <v/>
          </cell>
        </row>
        <row r="4609">
          <cell r="H4609" t="str">
            <v/>
          </cell>
        </row>
        <row r="4610">
          <cell r="H4610" t="str">
            <v/>
          </cell>
        </row>
        <row r="4611">
          <cell r="H4611" t="str">
            <v/>
          </cell>
        </row>
        <row r="4612">
          <cell r="H4612" t="str">
            <v/>
          </cell>
        </row>
        <row r="4613">
          <cell r="H4613" t="str">
            <v/>
          </cell>
        </row>
        <row r="4614">
          <cell r="H4614" t="str">
            <v/>
          </cell>
        </row>
        <row r="4615">
          <cell r="H4615" t="str">
            <v/>
          </cell>
        </row>
        <row r="4616">
          <cell r="H4616" t="str">
            <v/>
          </cell>
        </row>
        <row r="4617">
          <cell r="H4617" t="str">
            <v/>
          </cell>
        </row>
        <row r="4618">
          <cell r="H4618" t="str">
            <v/>
          </cell>
        </row>
        <row r="4619">
          <cell r="H4619" t="str">
            <v/>
          </cell>
        </row>
        <row r="4620">
          <cell r="H4620" t="str">
            <v/>
          </cell>
        </row>
        <row r="4621">
          <cell r="H4621" t="str">
            <v/>
          </cell>
        </row>
        <row r="4622">
          <cell r="H4622" t="str">
            <v/>
          </cell>
        </row>
        <row r="4623">
          <cell r="H4623" t="str">
            <v/>
          </cell>
        </row>
        <row r="4624">
          <cell r="H4624" t="str">
            <v/>
          </cell>
        </row>
        <row r="4625">
          <cell r="H4625" t="str">
            <v/>
          </cell>
        </row>
        <row r="4626">
          <cell r="H4626" t="str">
            <v/>
          </cell>
        </row>
        <row r="4627">
          <cell r="H4627" t="str">
            <v/>
          </cell>
        </row>
        <row r="4628">
          <cell r="H4628" t="str">
            <v/>
          </cell>
        </row>
        <row r="4629">
          <cell r="H4629" t="str">
            <v/>
          </cell>
        </row>
        <row r="4630">
          <cell r="H4630" t="str">
            <v/>
          </cell>
        </row>
        <row r="4631">
          <cell r="H4631" t="str">
            <v/>
          </cell>
        </row>
        <row r="4632">
          <cell r="H4632" t="str">
            <v/>
          </cell>
        </row>
        <row r="4633">
          <cell r="H4633" t="str">
            <v/>
          </cell>
        </row>
        <row r="4634">
          <cell r="H4634" t="str">
            <v/>
          </cell>
        </row>
        <row r="4635">
          <cell r="H4635" t="str">
            <v/>
          </cell>
        </row>
        <row r="4636">
          <cell r="H4636" t="str">
            <v/>
          </cell>
        </row>
        <row r="4637">
          <cell r="H4637" t="str">
            <v/>
          </cell>
        </row>
        <row r="4638">
          <cell r="H4638" t="str">
            <v/>
          </cell>
        </row>
        <row r="4639">
          <cell r="H4639" t="str">
            <v/>
          </cell>
        </row>
        <row r="4640">
          <cell r="H4640" t="str">
            <v/>
          </cell>
        </row>
        <row r="4641">
          <cell r="H4641" t="str">
            <v/>
          </cell>
        </row>
        <row r="4642">
          <cell r="H4642" t="str">
            <v/>
          </cell>
        </row>
        <row r="4643">
          <cell r="H4643" t="str">
            <v/>
          </cell>
        </row>
        <row r="4644">
          <cell r="H4644" t="str">
            <v/>
          </cell>
        </row>
        <row r="4645">
          <cell r="H4645" t="str">
            <v/>
          </cell>
        </row>
        <row r="4646">
          <cell r="H4646" t="str">
            <v/>
          </cell>
        </row>
        <row r="4647">
          <cell r="H4647" t="str">
            <v/>
          </cell>
        </row>
        <row r="4648">
          <cell r="H4648" t="str">
            <v/>
          </cell>
        </row>
        <row r="4649">
          <cell r="H4649" t="str">
            <v/>
          </cell>
        </row>
        <row r="4650">
          <cell r="H4650" t="str">
            <v/>
          </cell>
        </row>
        <row r="4651">
          <cell r="H4651" t="str">
            <v/>
          </cell>
        </row>
        <row r="4652">
          <cell r="H4652" t="str">
            <v/>
          </cell>
        </row>
        <row r="4653">
          <cell r="H4653" t="str">
            <v/>
          </cell>
        </row>
        <row r="4654">
          <cell r="H4654" t="str">
            <v/>
          </cell>
        </row>
        <row r="4655">
          <cell r="H4655" t="str">
            <v/>
          </cell>
        </row>
        <row r="4656">
          <cell r="H4656" t="str">
            <v/>
          </cell>
        </row>
        <row r="4657">
          <cell r="H4657" t="str">
            <v/>
          </cell>
        </row>
        <row r="4658">
          <cell r="H4658" t="str">
            <v/>
          </cell>
        </row>
        <row r="4659">
          <cell r="H4659" t="str">
            <v/>
          </cell>
        </row>
        <row r="4660">
          <cell r="H4660" t="str">
            <v/>
          </cell>
        </row>
        <row r="4661">
          <cell r="H4661" t="str">
            <v/>
          </cell>
        </row>
        <row r="4662">
          <cell r="H4662" t="str">
            <v/>
          </cell>
        </row>
        <row r="4663">
          <cell r="H4663" t="str">
            <v/>
          </cell>
        </row>
        <row r="4664">
          <cell r="H4664" t="str">
            <v/>
          </cell>
        </row>
        <row r="4665">
          <cell r="H4665" t="str">
            <v/>
          </cell>
        </row>
        <row r="4666">
          <cell r="H4666" t="str">
            <v/>
          </cell>
        </row>
        <row r="4667">
          <cell r="H4667" t="str">
            <v/>
          </cell>
        </row>
        <row r="4668">
          <cell r="H4668" t="str">
            <v/>
          </cell>
        </row>
        <row r="4669">
          <cell r="H4669" t="str">
            <v/>
          </cell>
        </row>
        <row r="4670">
          <cell r="H4670" t="str">
            <v/>
          </cell>
        </row>
        <row r="4671">
          <cell r="H4671" t="str">
            <v/>
          </cell>
        </row>
        <row r="4672">
          <cell r="H4672" t="str">
            <v/>
          </cell>
        </row>
        <row r="4673">
          <cell r="H4673" t="str">
            <v/>
          </cell>
        </row>
        <row r="4674">
          <cell r="H4674" t="str">
            <v/>
          </cell>
        </row>
        <row r="4675">
          <cell r="H4675" t="str">
            <v/>
          </cell>
        </row>
        <row r="4676">
          <cell r="H4676" t="str">
            <v/>
          </cell>
        </row>
        <row r="4677">
          <cell r="H4677" t="str">
            <v/>
          </cell>
        </row>
        <row r="4678">
          <cell r="H4678" t="str">
            <v/>
          </cell>
        </row>
        <row r="4679">
          <cell r="H4679" t="str">
            <v/>
          </cell>
        </row>
        <row r="4680">
          <cell r="H4680" t="str">
            <v/>
          </cell>
        </row>
        <row r="4681">
          <cell r="H4681" t="str">
            <v/>
          </cell>
        </row>
        <row r="4682">
          <cell r="H4682" t="str">
            <v/>
          </cell>
        </row>
        <row r="4683">
          <cell r="H4683" t="str">
            <v/>
          </cell>
        </row>
        <row r="4684">
          <cell r="H4684" t="str">
            <v/>
          </cell>
        </row>
        <row r="4685">
          <cell r="H4685" t="str">
            <v/>
          </cell>
        </row>
        <row r="4686">
          <cell r="H4686" t="str">
            <v/>
          </cell>
        </row>
        <row r="4687">
          <cell r="H4687" t="str">
            <v/>
          </cell>
        </row>
        <row r="4688">
          <cell r="H4688" t="str">
            <v/>
          </cell>
        </row>
        <row r="4689">
          <cell r="H4689" t="str">
            <v/>
          </cell>
        </row>
        <row r="4690">
          <cell r="H4690" t="str">
            <v/>
          </cell>
        </row>
        <row r="4691">
          <cell r="H4691" t="str">
            <v/>
          </cell>
        </row>
        <row r="4692">
          <cell r="H4692" t="str">
            <v/>
          </cell>
        </row>
        <row r="4693">
          <cell r="H4693" t="str">
            <v/>
          </cell>
        </row>
        <row r="4694">
          <cell r="H4694" t="str">
            <v/>
          </cell>
        </row>
        <row r="4695">
          <cell r="H4695" t="str">
            <v/>
          </cell>
        </row>
        <row r="4696">
          <cell r="H4696" t="str">
            <v/>
          </cell>
        </row>
        <row r="4697">
          <cell r="H4697" t="str">
            <v/>
          </cell>
        </row>
        <row r="4698">
          <cell r="H4698" t="str">
            <v/>
          </cell>
        </row>
        <row r="4699">
          <cell r="H4699" t="str">
            <v/>
          </cell>
        </row>
        <row r="4700">
          <cell r="H4700" t="str">
            <v/>
          </cell>
        </row>
        <row r="4701">
          <cell r="H4701" t="str">
            <v/>
          </cell>
        </row>
        <row r="4702">
          <cell r="H4702" t="str">
            <v/>
          </cell>
        </row>
        <row r="4703">
          <cell r="H4703" t="str">
            <v/>
          </cell>
        </row>
        <row r="4704">
          <cell r="H4704" t="str">
            <v/>
          </cell>
        </row>
        <row r="4705">
          <cell r="H4705" t="str">
            <v/>
          </cell>
        </row>
        <row r="4706">
          <cell r="H4706" t="str">
            <v/>
          </cell>
        </row>
        <row r="4707">
          <cell r="H4707" t="str">
            <v/>
          </cell>
        </row>
        <row r="4708">
          <cell r="H4708" t="str">
            <v/>
          </cell>
        </row>
        <row r="4709">
          <cell r="H4709" t="str">
            <v/>
          </cell>
        </row>
        <row r="4710">
          <cell r="H4710" t="str">
            <v/>
          </cell>
        </row>
        <row r="4711">
          <cell r="H4711" t="str">
            <v/>
          </cell>
        </row>
        <row r="4712">
          <cell r="H4712" t="str">
            <v/>
          </cell>
        </row>
        <row r="4713">
          <cell r="H4713" t="str">
            <v/>
          </cell>
        </row>
        <row r="4714">
          <cell r="H4714" t="str">
            <v/>
          </cell>
        </row>
        <row r="4715">
          <cell r="H4715" t="str">
            <v/>
          </cell>
        </row>
        <row r="4716">
          <cell r="H4716" t="str">
            <v/>
          </cell>
        </row>
        <row r="4717">
          <cell r="H4717" t="str">
            <v/>
          </cell>
        </row>
        <row r="4718">
          <cell r="H4718" t="str">
            <v/>
          </cell>
        </row>
        <row r="4719">
          <cell r="H4719" t="str">
            <v/>
          </cell>
        </row>
        <row r="4720">
          <cell r="H4720" t="str">
            <v/>
          </cell>
        </row>
        <row r="4721">
          <cell r="H4721" t="str">
            <v/>
          </cell>
        </row>
        <row r="4722">
          <cell r="H4722" t="str">
            <v/>
          </cell>
        </row>
        <row r="4723">
          <cell r="H4723" t="str">
            <v/>
          </cell>
        </row>
        <row r="4724">
          <cell r="H4724" t="str">
            <v/>
          </cell>
        </row>
        <row r="4725">
          <cell r="H4725" t="str">
            <v/>
          </cell>
        </row>
        <row r="4726">
          <cell r="H4726" t="str">
            <v/>
          </cell>
        </row>
        <row r="4727">
          <cell r="H4727" t="str">
            <v/>
          </cell>
        </row>
        <row r="4728">
          <cell r="H4728" t="str">
            <v/>
          </cell>
        </row>
        <row r="4729">
          <cell r="H4729" t="str">
            <v/>
          </cell>
        </row>
        <row r="4730">
          <cell r="H4730" t="str">
            <v/>
          </cell>
        </row>
        <row r="4731">
          <cell r="H4731" t="str">
            <v/>
          </cell>
        </row>
        <row r="4732">
          <cell r="H4732" t="str">
            <v/>
          </cell>
        </row>
        <row r="4733">
          <cell r="H4733" t="str">
            <v/>
          </cell>
        </row>
        <row r="4734">
          <cell r="H4734" t="str">
            <v/>
          </cell>
        </row>
        <row r="4735">
          <cell r="H4735" t="str">
            <v/>
          </cell>
        </row>
        <row r="4736">
          <cell r="H4736" t="str">
            <v/>
          </cell>
        </row>
        <row r="4737">
          <cell r="H4737" t="str">
            <v/>
          </cell>
        </row>
        <row r="4738">
          <cell r="H4738" t="str">
            <v/>
          </cell>
        </row>
        <row r="4739">
          <cell r="H4739" t="str">
            <v/>
          </cell>
        </row>
        <row r="4740">
          <cell r="H4740" t="str">
            <v/>
          </cell>
        </row>
        <row r="4741">
          <cell r="H4741" t="str">
            <v/>
          </cell>
        </row>
        <row r="4742">
          <cell r="H4742" t="str">
            <v/>
          </cell>
        </row>
        <row r="4743">
          <cell r="H4743" t="str">
            <v/>
          </cell>
        </row>
        <row r="4744">
          <cell r="H4744" t="str">
            <v/>
          </cell>
        </row>
        <row r="4745">
          <cell r="H4745" t="str">
            <v/>
          </cell>
        </row>
        <row r="4746">
          <cell r="H4746" t="str">
            <v/>
          </cell>
        </row>
        <row r="4747">
          <cell r="H4747" t="str">
            <v/>
          </cell>
        </row>
        <row r="4748">
          <cell r="H4748" t="str">
            <v/>
          </cell>
        </row>
        <row r="4749">
          <cell r="H4749" t="str">
            <v/>
          </cell>
        </row>
        <row r="4750">
          <cell r="H4750" t="str">
            <v/>
          </cell>
        </row>
        <row r="4751">
          <cell r="H4751" t="str">
            <v/>
          </cell>
        </row>
        <row r="4752">
          <cell r="H4752" t="str">
            <v/>
          </cell>
        </row>
        <row r="4753">
          <cell r="H4753" t="str">
            <v/>
          </cell>
        </row>
        <row r="4754">
          <cell r="H4754" t="str">
            <v/>
          </cell>
        </row>
        <row r="4755">
          <cell r="H4755" t="str">
            <v/>
          </cell>
        </row>
        <row r="4756">
          <cell r="H4756" t="str">
            <v/>
          </cell>
        </row>
        <row r="4757">
          <cell r="H4757" t="str">
            <v/>
          </cell>
        </row>
        <row r="4758">
          <cell r="H4758" t="str">
            <v/>
          </cell>
        </row>
        <row r="4759">
          <cell r="H4759" t="str">
            <v/>
          </cell>
        </row>
        <row r="4760">
          <cell r="H4760" t="str">
            <v/>
          </cell>
        </row>
        <row r="4761">
          <cell r="H4761" t="str">
            <v/>
          </cell>
        </row>
        <row r="4762">
          <cell r="H4762" t="str">
            <v/>
          </cell>
        </row>
        <row r="4763">
          <cell r="H4763" t="str">
            <v/>
          </cell>
        </row>
        <row r="4764">
          <cell r="H4764" t="str">
            <v/>
          </cell>
        </row>
        <row r="4765">
          <cell r="H4765" t="str">
            <v/>
          </cell>
        </row>
        <row r="4766">
          <cell r="H4766" t="str">
            <v/>
          </cell>
        </row>
        <row r="4767">
          <cell r="H4767" t="str">
            <v/>
          </cell>
        </row>
        <row r="4768">
          <cell r="H4768" t="str">
            <v/>
          </cell>
        </row>
        <row r="4769">
          <cell r="H4769" t="str">
            <v/>
          </cell>
        </row>
        <row r="4770">
          <cell r="H4770" t="str">
            <v/>
          </cell>
        </row>
        <row r="4771">
          <cell r="H4771" t="str">
            <v/>
          </cell>
        </row>
        <row r="4772">
          <cell r="H4772" t="str">
            <v/>
          </cell>
        </row>
        <row r="4773">
          <cell r="H4773" t="str">
            <v/>
          </cell>
        </row>
        <row r="4774">
          <cell r="H4774" t="str">
            <v/>
          </cell>
        </row>
        <row r="4775">
          <cell r="H4775" t="str">
            <v/>
          </cell>
        </row>
        <row r="4776">
          <cell r="H4776" t="str">
            <v/>
          </cell>
        </row>
        <row r="4777">
          <cell r="H4777" t="str">
            <v/>
          </cell>
        </row>
        <row r="4778">
          <cell r="H4778" t="str">
            <v/>
          </cell>
        </row>
        <row r="4779">
          <cell r="H4779" t="str">
            <v/>
          </cell>
        </row>
        <row r="4780">
          <cell r="H4780" t="str">
            <v/>
          </cell>
        </row>
        <row r="4781">
          <cell r="H4781" t="str">
            <v/>
          </cell>
        </row>
        <row r="4782">
          <cell r="H4782" t="str">
            <v/>
          </cell>
        </row>
        <row r="4783">
          <cell r="H4783" t="str">
            <v/>
          </cell>
        </row>
        <row r="4784">
          <cell r="H4784" t="str">
            <v/>
          </cell>
        </row>
        <row r="4785">
          <cell r="H4785" t="str">
            <v/>
          </cell>
        </row>
        <row r="4786">
          <cell r="H4786" t="str">
            <v/>
          </cell>
        </row>
        <row r="4787">
          <cell r="H4787" t="str">
            <v/>
          </cell>
        </row>
        <row r="4788">
          <cell r="H4788" t="str">
            <v/>
          </cell>
        </row>
        <row r="4789">
          <cell r="H4789" t="str">
            <v/>
          </cell>
        </row>
        <row r="4790">
          <cell r="H4790" t="str">
            <v/>
          </cell>
        </row>
        <row r="4791">
          <cell r="H4791" t="str">
            <v/>
          </cell>
        </row>
        <row r="4792">
          <cell r="H4792" t="str">
            <v/>
          </cell>
        </row>
        <row r="4793">
          <cell r="H4793" t="str">
            <v/>
          </cell>
        </row>
        <row r="4794">
          <cell r="H4794" t="str">
            <v/>
          </cell>
        </row>
        <row r="4795">
          <cell r="H4795" t="str">
            <v/>
          </cell>
        </row>
        <row r="4796">
          <cell r="H4796" t="str">
            <v/>
          </cell>
        </row>
        <row r="4797">
          <cell r="H4797" t="str">
            <v/>
          </cell>
        </row>
        <row r="4798">
          <cell r="H4798" t="str">
            <v/>
          </cell>
        </row>
        <row r="4799">
          <cell r="H4799" t="str">
            <v/>
          </cell>
        </row>
        <row r="4800">
          <cell r="H4800" t="str">
            <v/>
          </cell>
        </row>
        <row r="4801">
          <cell r="H4801" t="str">
            <v/>
          </cell>
        </row>
        <row r="4802">
          <cell r="H4802" t="str">
            <v/>
          </cell>
        </row>
        <row r="4803">
          <cell r="H4803" t="str">
            <v/>
          </cell>
        </row>
        <row r="4804">
          <cell r="H4804" t="str">
            <v/>
          </cell>
        </row>
        <row r="4805">
          <cell r="H4805" t="str">
            <v/>
          </cell>
        </row>
        <row r="4806">
          <cell r="H4806" t="str">
            <v/>
          </cell>
        </row>
        <row r="4807">
          <cell r="H4807" t="str">
            <v/>
          </cell>
        </row>
        <row r="4808">
          <cell r="H4808" t="str">
            <v/>
          </cell>
        </row>
        <row r="4809">
          <cell r="H4809" t="str">
            <v/>
          </cell>
        </row>
        <row r="4810">
          <cell r="H4810" t="str">
            <v/>
          </cell>
        </row>
        <row r="4811">
          <cell r="H4811" t="str">
            <v/>
          </cell>
        </row>
        <row r="4812">
          <cell r="H4812" t="str">
            <v/>
          </cell>
        </row>
        <row r="4813">
          <cell r="H4813" t="str">
            <v/>
          </cell>
        </row>
        <row r="4814">
          <cell r="H4814" t="str">
            <v/>
          </cell>
        </row>
        <row r="4815">
          <cell r="H4815" t="str">
            <v/>
          </cell>
        </row>
        <row r="4816">
          <cell r="H4816" t="str">
            <v/>
          </cell>
        </row>
        <row r="4817">
          <cell r="H4817" t="str">
            <v/>
          </cell>
        </row>
        <row r="4818">
          <cell r="H4818" t="str">
            <v/>
          </cell>
        </row>
        <row r="4819">
          <cell r="H4819" t="str">
            <v/>
          </cell>
        </row>
        <row r="4820">
          <cell r="H4820" t="str">
            <v/>
          </cell>
        </row>
        <row r="4821">
          <cell r="H4821" t="str">
            <v/>
          </cell>
        </row>
        <row r="4822">
          <cell r="H4822" t="str">
            <v/>
          </cell>
        </row>
        <row r="4823">
          <cell r="H4823" t="str">
            <v/>
          </cell>
        </row>
        <row r="4824">
          <cell r="H4824" t="str">
            <v/>
          </cell>
        </row>
        <row r="4825">
          <cell r="H4825" t="str">
            <v/>
          </cell>
        </row>
        <row r="4826">
          <cell r="H4826" t="str">
            <v/>
          </cell>
        </row>
        <row r="4827">
          <cell r="H4827" t="str">
            <v/>
          </cell>
        </row>
        <row r="4828">
          <cell r="H4828" t="str">
            <v/>
          </cell>
        </row>
        <row r="4829">
          <cell r="H4829" t="str">
            <v/>
          </cell>
        </row>
        <row r="4830">
          <cell r="H4830" t="str">
            <v/>
          </cell>
        </row>
        <row r="4831">
          <cell r="H4831" t="str">
            <v/>
          </cell>
        </row>
        <row r="4832">
          <cell r="H4832" t="str">
            <v/>
          </cell>
        </row>
        <row r="4833">
          <cell r="H4833" t="str">
            <v/>
          </cell>
        </row>
        <row r="4834">
          <cell r="H4834" t="str">
            <v/>
          </cell>
        </row>
        <row r="4835">
          <cell r="H4835" t="str">
            <v/>
          </cell>
        </row>
        <row r="4836">
          <cell r="H4836" t="str">
            <v/>
          </cell>
        </row>
        <row r="4837">
          <cell r="H4837" t="str">
            <v/>
          </cell>
        </row>
        <row r="4838">
          <cell r="H4838" t="str">
            <v/>
          </cell>
        </row>
        <row r="4839">
          <cell r="H4839" t="str">
            <v/>
          </cell>
        </row>
        <row r="4840">
          <cell r="H4840" t="str">
            <v/>
          </cell>
        </row>
        <row r="4841">
          <cell r="H4841" t="str">
            <v/>
          </cell>
        </row>
        <row r="4842">
          <cell r="H4842" t="str">
            <v/>
          </cell>
        </row>
        <row r="4843">
          <cell r="H4843" t="str">
            <v/>
          </cell>
        </row>
        <row r="4844">
          <cell r="H4844" t="str">
            <v/>
          </cell>
        </row>
        <row r="4845">
          <cell r="H4845" t="str">
            <v/>
          </cell>
        </row>
        <row r="4846">
          <cell r="H4846" t="str">
            <v/>
          </cell>
        </row>
        <row r="4847">
          <cell r="H4847" t="str">
            <v/>
          </cell>
        </row>
        <row r="4848">
          <cell r="H4848" t="str">
            <v/>
          </cell>
        </row>
        <row r="4849">
          <cell r="H4849" t="str">
            <v/>
          </cell>
        </row>
        <row r="4850">
          <cell r="H4850" t="str">
            <v/>
          </cell>
        </row>
        <row r="4851">
          <cell r="H4851" t="str">
            <v/>
          </cell>
        </row>
        <row r="4852">
          <cell r="H4852" t="str">
            <v/>
          </cell>
        </row>
        <row r="4853">
          <cell r="H4853" t="str">
            <v/>
          </cell>
        </row>
        <row r="4854">
          <cell r="H4854" t="str">
            <v/>
          </cell>
        </row>
        <row r="4855">
          <cell r="H4855" t="str">
            <v/>
          </cell>
        </row>
        <row r="4856">
          <cell r="H4856" t="str">
            <v/>
          </cell>
        </row>
        <row r="4857">
          <cell r="H4857" t="str">
            <v/>
          </cell>
        </row>
        <row r="4858">
          <cell r="H4858" t="str">
            <v/>
          </cell>
        </row>
        <row r="4859">
          <cell r="H4859" t="str">
            <v/>
          </cell>
        </row>
        <row r="4860">
          <cell r="H4860" t="str">
            <v/>
          </cell>
        </row>
        <row r="4861">
          <cell r="H4861" t="str">
            <v/>
          </cell>
        </row>
        <row r="4862">
          <cell r="H4862" t="str">
            <v/>
          </cell>
        </row>
        <row r="4863">
          <cell r="H4863" t="str">
            <v/>
          </cell>
        </row>
        <row r="4864">
          <cell r="H4864" t="str">
            <v/>
          </cell>
        </row>
        <row r="4865">
          <cell r="H4865" t="str">
            <v/>
          </cell>
        </row>
        <row r="4866">
          <cell r="H4866" t="str">
            <v/>
          </cell>
        </row>
        <row r="4867">
          <cell r="H4867" t="str">
            <v/>
          </cell>
        </row>
        <row r="4868">
          <cell r="H4868" t="str">
            <v/>
          </cell>
        </row>
        <row r="4869">
          <cell r="H4869" t="str">
            <v/>
          </cell>
        </row>
        <row r="4870">
          <cell r="H4870" t="str">
            <v/>
          </cell>
        </row>
        <row r="4871">
          <cell r="H4871" t="str">
            <v/>
          </cell>
        </row>
        <row r="4872">
          <cell r="H4872" t="str">
            <v/>
          </cell>
        </row>
        <row r="4873">
          <cell r="H4873" t="str">
            <v/>
          </cell>
        </row>
        <row r="4874">
          <cell r="H4874" t="str">
            <v/>
          </cell>
        </row>
        <row r="4875">
          <cell r="H4875" t="str">
            <v/>
          </cell>
        </row>
        <row r="4876">
          <cell r="H4876" t="str">
            <v/>
          </cell>
        </row>
        <row r="4877">
          <cell r="H4877" t="str">
            <v/>
          </cell>
        </row>
        <row r="4878">
          <cell r="H4878" t="str">
            <v/>
          </cell>
        </row>
        <row r="4879">
          <cell r="H4879" t="str">
            <v/>
          </cell>
        </row>
        <row r="4880">
          <cell r="H4880" t="str">
            <v/>
          </cell>
        </row>
        <row r="4881">
          <cell r="H4881" t="str">
            <v/>
          </cell>
        </row>
        <row r="4882">
          <cell r="H4882" t="str">
            <v/>
          </cell>
        </row>
        <row r="4883">
          <cell r="H4883" t="str">
            <v/>
          </cell>
        </row>
        <row r="4884">
          <cell r="H4884" t="str">
            <v/>
          </cell>
        </row>
        <row r="4885">
          <cell r="H4885" t="str">
            <v/>
          </cell>
        </row>
        <row r="4886">
          <cell r="H4886" t="str">
            <v/>
          </cell>
        </row>
        <row r="4887">
          <cell r="H4887" t="str">
            <v/>
          </cell>
        </row>
        <row r="4888">
          <cell r="H4888" t="str">
            <v/>
          </cell>
        </row>
        <row r="4889">
          <cell r="H4889" t="str">
            <v/>
          </cell>
        </row>
        <row r="4890">
          <cell r="H4890" t="str">
            <v/>
          </cell>
        </row>
        <row r="4891">
          <cell r="H4891" t="str">
            <v/>
          </cell>
        </row>
        <row r="4892">
          <cell r="H4892" t="str">
            <v/>
          </cell>
        </row>
        <row r="4893">
          <cell r="H4893" t="str">
            <v/>
          </cell>
        </row>
        <row r="4894">
          <cell r="H4894" t="str">
            <v/>
          </cell>
        </row>
        <row r="4895">
          <cell r="H4895" t="str">
            <v/>
          </cell>
        </row>
        <row r="4896">
          <cell r="H4896" t="str">
            <v/>
          </cell>
        </row>
        <row r="4897">
          <cell r="H4897" t="str">
            <v/>
          </cell>
        </row>
        <row r="4898">
          <cell r="H4898" t="str">
            <v/>
          </cell>
        </row>
        <row r="4899">
          <cell r="H4899" t="str">
            <v/>
          </cell>
        </row>
        <row r="4900">
          <cell r="H4900" t="str">
            <v/>
          </cell>
        </row>
        <row r="4901">
          <cell r="H4901" t="str">
            <v/>
          </cell>
        </row>
        <row r="4902">
          <cell r="H4902" t="str">
            <v/>
          </cell>
        </row>
        <row r="4903">
          <cell r="H4903" t="str">
            <v/>
          </cell>
        </row>
        <row r="4904">
          <cell r="H4904" t="str">
            <v/>
          </cell>
        </row>
        <row r="4905">
          <cell r="H4905" t="str">
            <v/>
          </cell>
        </row>
        <row r="4906">
          <cell r="H4906" t="str">
            <v/>
          </cell>
        </row>
        <row r="4907">
          <cell r="H4907" t="str">
            <v/>
          </cell>
        </row>
        <row r="4908">
          <cell r="H4908" t="str">
            <v/>
          </cell>
        </row>
        <row r="4909">
          <cell r="H4909" t="str">
            <v/>
          </cell>
        </row>
        <row r="4910">
          <cell r="H4910" t="str">
            <v/>
          </cell>
        </row>
        <row r="4911">
          <cell r="H4911" t="str">
            <v/>
          </cell>
        </row>
        <row r="4912">
          <cell r="H4912" t="str">
            <v/>
          </cell>
        </row>
        <row r="4913">
          <cell r="H4913" t="str">
            <v/>
          </cell>
        </row>
        <row r="4914">
          <cell r="H4914" t="str">
            <v/>
          </cell>
        </row>
        <row r="4915">
          <cell r="H4915" t="str">
            <v/>
          </cell>
        </row>
        <row r="4916">
          <cell r="H4916" t="str">
            <v/>
          </cell>
        </row>
        <row r="4917">
          <cell r="H4917" t="str">
            <v/>
          </cell>
        </row>
        <row r="4918">
          <cell r="H4918" t="str">
            <v/>
          </cell>
        </row>
        <row r="4919">
          <cell r="H4919" t="str">
            <v/>
          </cell>
        </row>
        <row r="4920">
          <cell r="H4920" t="str">
            <v/>
          </cell>
        </row>
        <row r="4921">
          <cell r="H4921" t="str">
            <v/>
          </cell>
        </row>
        <row r="4922">
          <cell r="H4922" t="str">
            <v/>
          </cell>
        </row>
        <row r="4923">
          <cell r="H4923" t="str">
            <v/>
          </cell>
        </row>
        <row r="4924">
          <cell r="H4924" t="str">
            <v/>
          </cell>
        </row>
        <row r="4925">
          <cell r="H4925" t="str">
            <v/>
          </cell>
        </row>
        <row r="4926">
          <cell r="H4926" t="str">
            <v/>
          </cell>
        </row>
        <row r="4927">
          <cell r="H4927" t="str">
            <v/>
          </cell>
        </row>
        <row r="4928">
          <cell r="H4928" t="str">
            <v/>
          </cell>
        </row>
        <row r="4929">
          <cell r="H4929" t="str">
            <v/>
          </cell>
        </row>
        <row r="4930">
          <cell r="H4930" t="str">
            <v/>
          </cell>
        </row>
        <row r="4931">
          <cell r="H4931" t="str">
            <v/>
          </cell>
        </row>
        <row r="4932">
          <cell r="H4932" t="str">
            <v/>
          </cell>
        </row>
        <row r="4933">
          <cell r="H4933" t="str">
            <v/>
          </cell>
        </row>
        <row r="4934">
          <cell r="H4934" t="str">
            <v/>
          </cell>
        </row>
        <row r="4935">
          <cell r="H4935" t="str">
            <v/>
          </cell>
        </row>
        <row r="4936">
          <cell r="H4936" t="str">
            <v/>
          </cell>
        </row>
        <row r="4937">
          <cell r="H4937" t="str">
            <v/>
          </cell>
        </row>
        <row r="4938">
          <cell r="H4938" t="str">
            <v/>
          </cell>
        </row>
        <row r="4939">
          <cell r="H4939" t="str">
            <v/>
          </cell>
        </row>
        <row r="4940">
          <cell r="H4940" t="str">
            <v/>
          </cell>
        </row>
        <row r="4941">
          <cell r="H4941" t="str">
            <v/>
          </cell>
        </row>
        <row r="4942">
          <cell r="H4942" t="str">
            <v/>
          </cell>
        </row>
        <row r="4943">
          <cell r="H4943" t="str">
            <v/>
          </cell>
        </row>
        <row r="4944">
          <cell r="H4944" t="str">
            <v/>
          </cell>
        </row>
        <row r="4945">
          <cell r="H4945" t="str">
            <v/>
          </cell>
        </row>
        <row r="4946">
          <cell r="H4946" t="str">
            <v/>
          </cell>
        </row>
        <row r="4947">
          <cell r="H4947" t="str">
            <v/>
          </cell>
        </row>
        <row r="4948">
          <cell r="H4948" t="str">
            <v/>
          </cell>
        </row>
        <row r="4949">
          <cell r="H4949" t="str">
            <v/>
          </cell>
        </row>
        <row r="4950">
          <cell r="H4950" t="str">
            <v/>
          </cell>
        </row>
        <row r="4951">
          <cell r="H4951" t="str">
            <v/>
          </cell>
        </row>
        <row r="4952">
          <cell r="H4952" t="str">
            <v/>
          </cell>
        </row>
        <row r="4953">
          <cell r="H4953" t="str">
            <v/>
          </cell>
        </row>
        <row r="4954">
          <cell r="H4954" t="str">
            <v/>
          </cell>
        </row>
        <row r="4955">
          <cell r="H4955" t="str">
            <v/>
          </cell>
        </row>
        <row r="4956">
          <cell r="H4956" t="str">
            <v/>
          </cell>
        </row>
        <row r="4957">
          <cell r="H4957" t="str">
            <v/>
          </cell>
        </row>
        <row r="4958">
          <cell r="H4958" t="str">
            <v/>
          </cell>
        </row>
        <row r="4959">
          <cell r="H4959" t="str">
            <v/>
          </cell>
        </row>
        <row r="4960">
          <cell r="H4960" t="str">
            <v/>
          </cell>
        </row>
        <row r="4961">
          <cell r="H4961" t="str">
            <v/>
          </cell>
        </row>
        <row r="4962">
          <cell r="H4962" t="str">
            <v/>
          </cell>
        </row>
        <row r="4963">
          <cell r="H4963" t="str">
            <v/>
          </cell>
        </row>
        <row r="4964">
          <cell r="H4964" t="str">
            <v/>
          </cell>
        </row>
        <row r="4965">
          <cell r="H4965" t="str">
            <v/>
          </cell>
        </row>
        <row r="4966">
          <cell r="H4966" t="str">
            <v/>
          </cell>
        </row>
        <row r="4967">
          <cell r="H4967" t="str">
            <v/>
          </cell>
        </row>
        <row r="4968">
          <cell r="H4968" t="str">
            <v/>
          </cell>
        </row>
        <row r="4969">
          <cell r="H4969" t="str">
            <v/>
          </cell>
        </row>
        <row r="4970">
          <cell r="H4970" t="str">
            <v/>
          </cell>
        </row>
        <row r="4971">
          <cell r="H4971" t="str">
            <v/>
          </cell>
        </row>
        <row r="4972">
          <cell r="H4972" t="str">
            <v/>
          </cell>
        </row>
        <row r="4973">
          <cell r="H4973" t="str">
            <v/>
          </cell>
        </row>
        <row r="4974">
          <cell r="H4974" t="str">
            <v/>
          </cell>
        </row>
        <row r="4975">
          <cell r="H4975" t="str">
            <v/>
          </cell>
        </row>
        <row r="4976">
          <cell r="H4976" t="str">
            <v/>
          </cell>
        </row>
        <row r="4977">
          <cell r="H4977" t="str">
            <v/>
          </cell>
        </row>
        <row r="4978">
          <cell r="H4978" t="str">
            <v/>
          </cell>
        </row>
        <row r="4979">
          <cell r="H4979" t="str">
            <v/>
          </cell>
        </row>
        <row r="4980">
          <cell r="H4980" t="str">
            <v/>
          </cell>
        </row>
        <row r="4981">
          <cell r="H4981" t="str">
            <v/>
          </cell>
        </row>
        <row r="4982">
          <cell r="H4982" t="str">
            <v/>
          </cell>
        </row>
        <row r="4983">
          <cell r="H4983" t="str">
            <v/>
          </cell>
        </row>
        <row r="4984">
          <cell r="H4984" t="str">
            <v/>
          </cell>
        </row>
        <row r="4985">
          <cell r="H4985" t="str">
            <v/>
          </cell>
        </row>
        <row r="4986">
          <cell r="H4986" t="str">
            <v/>
          </cell>
        </row>
        <row r="4987">
          <cell r="H4987" t="str">
            <v/>
          </cell>
        </row>
        <row r="4988">
          <cell r="H4988" t="str">
            <v/>
          </cell>
        </row>
        <row r="4989">
          <cell r="H4989" t="str">
            <v/>
          </cell>
        </row>
        <row r="4990">
          <cell r="H4990" t="str">
            <v/>
          </cell>
        </row>
        <row r="4991">
          <cell r="H4991" t="str">
            <v/>
          </cell>
        </row>
        <row r="4992">
          <cell r="H4992" t="str">
            <v/>
          </cell>
        </row>
        <row r="4993">
          <cell r="H4993" t="str">
            <v/>
          </cell>
        </row>
        <row r="4994">
          <cell r="H4994" t="str">
            <v/>
          </cell>
        </row>
        <row r="4995">
          <cell r="H4995" t="str">
            <v/>
          </cell>
        </row>
        <row r="4996">
          <cell r="H4996" t="str">
            <v/>
          </cell>
        </row>
        <row r="4997">
          <cell r="H4997" t="str">
            <v/>
          </cell>
        </row>
        <row r="4998">
          <cell r="H4998" t="str">
            <v/>
          </cell>
        </row>
        <row r="4999">
          <cell r="H4999" t="str">
            <v/>
          </cell>
        </row>
        <row r="5000">
          <cell r="H5000" t="str">
            <v/>
          </cell>
        </row>
        <row r="5001">
          <cell r="H5001" t="str">
            <v/>
          </cell>
        </row>
        <row r="5002">
          <cell r="H5002" t="str">
            <v/>
          </cell>
        </row>
        <row r="5003">
          <cell r="H5003" t="str">
            <v/>
          </cell>
        </row>
        <row r="5004">
          <cell r="H5004" t="str">
            <v/>
          </cell>
        </row>
        <row r="5005">
          <cell r="H5005" t="str">
            <v/>
          </cell>
        </row>
        <row r="5006">
          <cell r="H5006" t="str">
            <v/>
          </cell>
        </row>
        <row r="5007">
          <cell r="H5007" t="str">
            <v/>
          </cell>
        </row>
        <row r="5008">
          <cell r="H5008" t="str">
            <v/>
          </cell>
        </row>
        <row r="5009">
          <cell r="H5009" t="str">
            <v/>
          </cell>
        </row>
        <row r="5010">
          <cell r="H5010" t="str">
            <v/>
          </cell>
        </row>
        <row r="5011">
          <cell r="H5011" t="str">
            <v/>
          </cell>
        </row>
        <row r="5012">
          <cell r="H5012" t="str">
            <v/>
          </cell>
        </row>
        <row r="5013">
          <cell r="H5013" t="str">
            <v/>
          </cell>
        </row>
        <row r="5014">
          <cell r="H5014" t="str">
            <v/>
          </cell>
        </row>
        <row r="5015">
          <cell r="H5015" t="str">
            <v/>
          </cell>
        </row>
        <row r="5016">
          <cell r="H5016" t="str">
            <v/>
          </cell>
        </row>
        <row r="5017">
          <cell r="H5017" t="str">
            <v/>
          </cell>
        </row>
        <row r="5018">
          <cell r="H5018" t="str">
            <v/>
          </cell>
        </row>
        <row r="5019">
          <cell r="H5019" t="str">
            <v/>
          </cell>
        </row>
        <row r="5020">
          <cell r="H5020" t="str">
            <v/>
          </cell>
        </row>
        <row r="5021">
          <cell r="H5021" t="str">
            <v/>
          </cell>
        </row>
        <row r="5022">
          <cell r="H5022" t="str">
            <v/>
          </cell>
        </row>
        <row r="5023">
          <cell r="H5023" t="str">
            <v/>
          </cell>
        </row>
        <row r="5024">
          <cell r="H5024" t="str">
            <v/>
          </cell>
        </row>
        <row r="5025">
          <cell r="H5025" t="str">
            <v/>
          </cell>
        </row>
        <row r="5026">
          <cell r="H5026" t="str">
            <v/>
          </cell>
        </row>
        <row r="5027">
          <cell r="H5027" t="str">
            <v/>
          </cell>
        </row>
        <row r="5028">
          <cell r="H5028" t="str">
            <v/>
          </cell>
        </row>
        <row r="5029">
          <cell r="H5029" t="str">
            <v/>
          </cell>
        </row>
        <row r="5030">
          <cell r="H5030" t="str">
            <v/>
          </cell>
        </row>
        <row r="5031">
          <cell r="H5031" t="str">
            <v/>
          </cell>
        </row>
        <row r="5032">
          <cell r="H5032" t="str">
            <v/>
          </cell>
        </row>
        <row r="5033">
          <cell r="H5033" t="str">
            <v/>
          </cell>
        </row>
        <row r="5034">
          <cell r="H5034" t="str">
            <v/>
          </cell>
        </row>
        <row r="5035">
          <cell r="H5035" t="str">
            <v/>
          </cell>
        </row>
        <row r="5036">
          <cell r="H5036" t="str">
            <v/>
          </cell>
        </row>
        <row r="5037">
          <cell r="H5037" t="str">
            <v/>
          </cell>
        </row>
        <row r="5038">
          <cell r="H5038" t="str">
            <v/>
          </cell>
        </row>
        <row r="5039">
          <cell r="H5039" t="str">
            <v/>
          </cell>
        </row>
        <row r="5040">
          <cell r="H5040" t="str">
            <v/>
          </cell>
        </row>
        <row r="5041">
          <cell r="H5041" t="str">
            <v/>
          </cell>
        </row>
        <row r="5042">
          <cell r="H5042" t="str">
            <v/>
          </cell>
        </row>
        <row r="5043">
          <cell r="H5043" t="str">
            <v/>
          </cell>
        </row>
        <row r="5044">
          <cell r="H5044" t="str">
            <v/>
          </cell>
        </row>
        <row r="5045">
          <cell r="H5045" t="str">
            <v/>
          </cell>
        </row>
        <row r="5046">
          <cell r="H5046" t="str">
            <v/>
          </cell>
        </row>
        <row r="5047">
          <cell r="H5047" t="str">
            <v/>
          </cell>
        </row>
        <row r="5048">
          <cell r="H5048" t="str">
            <v/>
          </cell>
        </row>
        <row r="5049">
          <cell r="H5049" t="str">
            <v/>
          </cell>
        </row>
        <row r="5050">
          <cell r="H5050" t="str">
            <v/>
          </cell>
        </row>
        <row r="5051">
          <cell r="H5051" t="str">
            <v/>
          </cell>
        </row>
        <row r="5052">
          <cell r="H5052" t="str">
            <v/>
          </cell>
        </row>
        <row r="5053">
          <cell r="H5053" t="str">
            <v/>
          </cell>
        </row>
        <row r="5054">
          <cell r="H5054" t="str">
            <v/>
          </cell>
        </row>
        <row r="5055">
          <cell r="H5055" t="str">
            <v/>
          </cell>
        </row>
        <row r="5056">
          <cell r="H5056" t="str">
            <v/>
          </cell>
        </row>
        <row r="5057">
          <cell r="H5057" t="str">
            <v/>
          </cell>
        </row>
        <row r="5058">
          <cell r="H5058" t="str">
            <v/>
          </cell>
        </row>
        <row r="5059">
          <cell r="H5059" t="str">
            <v/>
          </cell>
        </row>
        <row r="5060">
          <cell r="H5060" t="str">
            <v/>
          </cell>
        </row>
        <row r="5061">
          <cell r="H5061" t="str">
            <v/>
          </cell>
        </row>
        <row r="5062">
          <cell r="H5062" t="str">
            <v/>
          </cell>
        </row>
        <row r="5063">
          <cell r="H5063" t="str">
            <v/>
          </cell>
        </row>
        <row r="5064">
          <cell r="H5064" t="str">
            <v/>
          </cell>
        </row>
        <row r="5065">
          <cell r="H5065" t="str">
            <v/>
          </cell>
        </row>
        <row r="5066">
          <cell r="H5066" t="str">
            <v/>
          </cell>
        </row>
        <row r="5067">
          <cell r="H5067" t="str">
            <v/>
          </cell>
        </row>
        <row r="5068">
          <cell r="H5068" t="str">
            <v/>
          </cell>
        </row>
        <row r="5069">
          <cell r="H5069" t="str">
            <v/>
          </cell>
        </row>
        <row r="5070">
          <cell r="H5070" t="str">
            <v/>
          </cell>
        </row>
        <row r="5071">
          <cell r="H5071" t="str">
            <v/>
          </cell>
        </row>
        <row r="5072">
          <cell r="H5072" t="str">
            <v/>
          </cell>
        </row>
        <row r="5073">
          <cell r="H5073" t="str">
            <v/>
          </cell>
        </row>
        <row r="5074">
          <cell r="H5074" t="str">
            <v/>
          </cell>
        </row>
        <row r="5075">
          <cell r="H5075" t="str">
            <v/>
          </cell>
        </row>
        <row r="5076">
          <cell r="H5076" t="str">
            <v/>
          </cell>
        </row>
        <row r="5077">
          <cell r="H5077" t="str">
            <v/>
          </cell>
        </row>
        <row r="5078">
          <cell r="H5078" t="str">
            <v/>
          </cell>
        </row>
        <row r="5079">
          <cell r="H5079" t="str">
            <v/>
          </cell>
        </row>
        <row r="5080">
          <cell r="H5080" t="str">
            <v/>
          </cell>
        </row>
        <row r="5081">
          <cell r="H5081" t="str">
            <v/>
          </cell>
        </row>
        <row r="5082">
          <cell r="H5082" t="str">
            <v/>
          </cell>
        </row>
        <row r="5083">
          <cell r="H5083" t="str">
            <v/>
          </cell>
        </row>
        <row r="5084">
          <cell r="H5084" t="str">
            <v/>
          </cell>
        </row>
        <row r="5085">
          <cell r="H5085" t="str">
            <v/>
          </cell>
        </row>
        <row r="5086">
          <cell r="H5086" t="str">
            <v/>
          </cell>
        </row>
        <row r="5087">
          <cell r="H5087" t="str">
            <v/>
          </cell>
        </row>
        <row r="5088">
          <cell r="H5088" t="str">
            <v/>
          </cell>
        </row>
        <row r="5089">
          <cell r="H5089" t="str">
            <v/>
          </cell>
        </row>
        <row r="5090">
          <cell r="H5090" t="str">
            <v/>
          </cell>
        </row>
        <row r="5091">
          <cell r="H5091" t="str">
            <v/>
          </cell>
        </row>
        <row r="5092">
          <cell r="H5092" t="str">
            <v/>
          </cell>
        </row>
        <row r="5093">
          <cell r="H5093" t="str">
            <v/>
          </cell>
        </row>
        <row r="5094">
          <cell r="H5094" t="str">
            <v/>
          </cell>
        </row>
        <row r="5095">
          <cell r="H5095" t="str">
            <v/>
          </cell>
        </row>
        <row r="5096">
          <cell r="H5096" t="str">
            <v/>
          </cell>
        </row>
        <row r="5097">
          <cell r="H5097" t="str">
            <v/>
          </cell>
        </row>
        <row r="5098">
          <cell r="H5098" t="str">
            <v/>
          </cell>
        </row>
        <row r="5099">
          <cell r="H5099" t="str">
            <v/>
          </cell>
        </row>
        <row r="5100">
          <cell r="H5100" t="str">
            <v/>
          </cell>
        </row>
        <row r="5101">
          <cell r="H5101" t="str">
            <v/>
          </cell>
        </row>
        <row r="5102">
          <cell r="H5102" t="str">
            <v/>
          </cell>
        </row>
        <row r="5103">
          <cell r="H5103" t="str">
            <v/>
          </cell>
        </row>
        <row r="5104">
          <cell r="H5104" t="str">
            <v/>
          </cell>
        </row>
        <row r="5105">
          <cell r="H5105" t="str">
            <v/>
          </cell>
        </row>
        <row r="5106">
          <cell r="H5106" t="str">
            <v/>
          </cell>
        </row>
        <row r="5107">
          <cell r="H5107" t="str">
            <v/>
          </cell>
        </row>
        <row r="5108">
          <cell r="H5108" t="str">
            <v/>
          </cell>
        </row>
        <row r="5109">
          <cell r="H5109" t="str">
            <v/>
          </cell>
        </row>
        <row r="5110">
          <cell r="H5110" t="str">
            <v/>
          </cell>
        </row>
        <row r="5111">
          <cell r="H5111" t="str">
            <v/>
          </cell>
        </row>
        <row r="5112">
          <cell r="H5112" t="str">
            <v/>
          </cell>
        </row>
        <row r="5113">
          <cell r="H5113" t="str">
            <v/>
          </cell>
        </row>
        <row r="5114">
          <cell r="H5114" t="str">
            <v/>
          </cell>
        </row>
        <row r="5115">
          <cell r="H5115" t="str">
            <v/>
          </cell>
        </row>
        <row r="5116">
          <cell r="H5116" t="str">
            <v/>
          </cell>
        </row>
        <row r="5117">
          <cell r="H5117" t="str">
            <v/>
          </cell>
        </row>
        <row r="5118">
          <cell r="H5118" t="str">
            <v/>
          </cell>
        </row>
        <row r="5119">
          <cell r="H5119" t="str">
            <v/>
          </cell>
        </row>
        <row r="5120">
          <cell r="H5120" t="str">
            <v/>
          </cell>
        </row>
        <row r="5121">
          <cell r="H5121" t="str">
            <v/>
          </cell>
        </row>
        <row r="5122">
          <cell r="H5122" t="str">
            <v/>
          </cell>
        </row>
        <row r="5123">
          <cell r="H5123" t="str">
            <v/>
          </cell>
        </row>
        <row r="5124">
          <cell r="H5124" t="str">
            <v/>
          </cell>
        </row>
        <row r="5125">
          <cell r="H5125" t="str">
            <v/>
          </cell>
        </row>
        <row r="5126">
          <cell r="H5126" t="str">
            <v/>
          </cell>
        </row>
        <row r="5127">
          <cell r="H5127" t="str">
            <v/>
          </cell>
        </row>
        <row r="5128">
          <cell r="H5128" t="str">
            <v/>
          </cell>
        </row>
        <row r="5129">
          <cell r="H5129" t="str">
            <v/>
          </cell>
        </row>
        <row r="5130">
          <cell r="H5130" t="str">
            <v/>
          </cell>
        </row>
        <row r="5131">
          <cell r="H5131" t="str">
            <v/>
          </cell>
        </row>
        <row r="5132">
          <cell r="H5132" t="str">
            <v/>
          </cell>
        </row>
        <row r="5133">
          <cell r="H5133" t="str">
            <v/>
          </cell>
        </row>
        <row r="5134">
          <cell r="H5134" t="str">
            <v/>
          </cell>
        </row>
        <row r="5135">
          <cell r="H5135" t="str">
            <v/>
          </cell>
        </row>
        <row r="5136">
          <cell r="H5136" t="str">
            <v/>
          </cell>
        </row>
        <row r="5137">
          <cell r="H5137" t="str">
            <v/>
          </cell>
        </row>
        <row r="5138">
          <cell r="H5138" t="str">
            <v/>
          </cell>
        </row>
        <row r="5139">
          <cell r="H5139" t="str">
            <v/>
          </cell>
        </row>
        <row r="5140">
          <cell r="H5140" t="str">
            <v/>
          </cell>
        </row>
        <row r="5141">
          <cell r="H5141" t="str">
            <v/>
          </cell>
        </row>
        <row r="5142">
          <cell r="H5142" t="str">
            <v/>
          </cell>
        </row>
        <row r="5143">
          <cell r="H5143" t="str">
            <v/>
          </cell>
        </row>
        <row r="5144">
          <cell r="H5144" t="str">
            <v/>
          </cell>
        </row>
        <row r="5145">
          <cell r="H5145" t="str">
            <v/>
          </cell>
        </row>
        <row r="5146">
          <cell r="H5146" t="str">
            <v/>
          </cell>
        </row>
        <row r="5147">
          <cell r="H5147" t="str">
            <v/>
          </cell>
        </row>
        <row r="5148">
          <cell r="H5148" t="str">
            <v/>
          </cell>
        </row>
        <row r="5149">
          <cell r="H5149" t="str">
            <v/>
          </cell>
        </row>
        <row r="5150">
          <cell r="H5150" t="str">
            <v/>
          </cell>
        </row>
        <row r="5151">
          <cell r="H5151" t="str">
            <v/>
          </cell>
        </row>
        <row r="5152">
          <cell r="H5152" t="str">
            <v/>
          </cell>
        </row>
        <row r="5153">
          <cell r="H5153" t="str">
            <v/>
          </cell>
        </row>
        <row r="5154">
          <cell r="H5154" t="str">
            <v/>
          </cell>
        </row>
        <row r="5155">
          <cell r="H5155" t="str">
            <v/>
          </cell>
        </row>
        <row r="5156">
          <cell r="H5156" t="str">
            <v/>
          </cell>
        </row>
        <row r="5157">
          <cell r="H5157" t="str">
            <v/>
          </cell>
        </row>
        <row r="5158">
          <cell r="H5158" t="str">
            <v/>
          </cell>
        </row>
        <row r="5159">
          <cell r="H5159" t="str">
            <v/>
          </cell>
        </row>
        <row r="5160">
          <cell r="H5160" t="str">
            <v/>
          </cell>
        </row>
        <row r="5161">
          <cell r="H5161" t="str">
            <v/>
          </cell>
        </row>
        <row r="5162">
          <cell r="H5162" t="str">
            <v/>
          </cell>
        </row>
        <row r="5163">
          <cell r="H5163" t="str">
            <v/>
          </cell>
        </row>
        <row r="5164">
          <cell r="H5164" t="str">
            <v/>
          </cell>
        </row>
        <row r="5165">
          <cell r="H5165" t="str">
            <v/>
          </cell>
        </row>
        <row r="5166">
          <cell r="H5166" t="str">
            <v/>
          </cell>
        </row>
        <row r="5167">
          <cell r="H5167" t="str">
            <v/>
          </cell>
        </row>
        <row r="5168">
          <cell r="H5168" t="str">
            <v/>
          </cell>
        </row>
        <row r="5169">
          <cell r="H5169" t="str">
            <v/>
          </cell>
        </row>
        <row r="5170">
          <cell r="H5170" t="str">
            <v/>
          </cell>
        </row>
        <row r="5171">
          <cell r="H5171" t="str">
            <v/>
          </cell>
        </row>
        <row r="5172">
          <cell r="H5172" t="str">
            <v/>
          </cell>
        </row>
        <row r="5173">
          <cell r="H5173" t="str">
            <v/>
          </cell>
        </row>
        <row r="5174">
          <cell r="H5174" t="str">
            <v/>
          </cell>
        </row>
        <row r="5175">
          <cell r="H5175" t="str">
            <v/>
          </cell>
        </row>
        <row r="5176">
          <cell r="H5176" t="str">
            <v/>
          </cell>
        </row>
        <row r="5177">
          <cell r="H5177" t="str">
            <v/>
          </cell>
        </row>
        <row r="5178">
          <cell r="H5178" t="str">
            <v/>
          </cell>
        </row>
        <row r="5179">
          <cell r="H5179" t="str">
            <v/>
          </cell>
        </row>
        <row r="5180">
          <cell r="H5180" t="str">
            <v/>
          </cell>
        </row>
        <row r="5181">
          <cell r="H5181" t="str">
            <v/>
          </cell>
        </row>
        <row r="5182">
          <cell r="H5182" t="str">
            <v/>
          </cell>
        </row>
        <row r="5183">
          <cell r="H5183" t="str">
            <v/>
          </cell>
        </row>
        <row r="5184">
          <cell r="H5184" t="str">
            <v/>
          </cell>
        </row>
        <row r="5185">
          <cell r="H5185" t="str">
            <v/>
          </cell>
        </row>
        <row r="5186">
          <cell r="H5186" t="str">
            <v/>
          </cell>
        </row>
        <row r="5187">
          <cell r="H5187" t="str">
            <v/>
          </cell>
        </row>
        <row r="5188">
          <cell r="H5188" t="str">
            <v/>
          </cell>
        </row>
        <row r="5189">
          <cell r="H5189" t="str">
            <v/>
          </cell>
        </row>
        <row r="5190">
          <cell r="H5190" t="str">
            <v/>
          </cell>
        </row>
        <row r="5191">
          <cell r="H5191" t="str">
            <v/>
          </cell>
        </row>
        <row r="5192">
          <cell r="H5192" t="str">
            <v/>
          </cell>
        </row>
        <row r="5193">
          <cell r="H5193" t="str">
            <v/>
          </cell>
        </row>
        <row r="5194">
          <cell r="H5194" t="str">
            <v/>
          </cell>
        </row>
        <row r="5195">
          <cell r="H5195" t="str">
            <v/>
          </cell>
        </row>
        <row r="5196">
          <cell r="H5196" t="str">
            <v/>
          </cell>
        </row>
        <row r="5197">
          <cell r="H5197" t="str">
            <v/>
          </cell>
        </row>
        <row r="5198">
          <cell r="H5198" t="str">
            <v/>
          </cell>
        </row>
        <row r="5199">
          <cell r="H5199" t="str">
            <v/>
          </cell>
        </row>
        <row r="5200">
          <cell r="H5200" t="str">
            <v/>
          </cell>
        </row>
        <row r="5201">
          <cell r="H5201" t="str">
            <v/>
          </cell>
        </row>
        <row r="5202">
          <cell r="H5202" t="str">
            <v/>
          </cell>
        </row>
        <row r="5203">
          <cell r="H5203" t="str">
            <v/>
          </cell>
        </row>
        <row r="5204">
          <cell r="H5204" t="str">
            <v/>
          </cell>
        </row>
        <row r="5205">
          <cell r="H5205" t="str">
            <v/>
          </cell>
        </row>
        <row r="5206">
          <cell r="H5206" t="str">
            <v/>
          </cell>
        </row>
        <row r="5207">
          <cell r="H5207" t="str">
            <v/>
          </cell>
        </row>
        <row r="5208">
          <cell r="H5208" t="str">
            <v/>
          </cell>
        </row>
        <row r="5209">
          <cell r="H5209" t="str">
            <v/>
          </cell>
        </row>
        <row r="5210">
          <cell r="H5210" t="str">
            <v/>
          </cell>
        </row>
        <row r="5211">
          <cell r="H5211" t="str">
            <v/>
          </cell>
        </row>
        <row r="5212">
          <cell r="H5212" t="str">
            <v/>
          </cell>
        </row>
        <row r="5213">
          <cell r="H5213" t="str">
            <v/>
          </cell>
        </row>
        <row r="5214">
          <cell r="H5214" t="str">
            <v/>
          </cell>
        </row>
        <row r="5215">
          <cell r="H5215" t="str">
            <v/>
          </cell>
        </row>
        <row r="5216">
          <cell r="H5216" t="str">
            <v/>
          </cell>
        </row>
        <row r="5217">
          <cell r="H5217" t="str">
            <v/>
          </cell>
        </row>
        <row r="5218">
          <cell r="H5218" t="str">
            <v/>
          </cell>
        </row>
        <row r="5219">
          <cell r="H5219" t="str">
            <v/>
          </cell>
        </row>
        <row r="5220">
          <cell r="H5220" t="str">
            <v/>
          </cell>
        </row>
        <row r="5221">
          <cell r="H5221" t="str">
            <v/>
          </cell>
        </row>
        <row r="5222">
          <cell r="H5222" t="str">
            <v/>
          </cell>
        </row>
        <row r="5223">
          <cell r="H5223" t="str">
            <v/>
          </cell>
        </row>
        <row r="5224">
          <cell r="H5224" t="str">
            <v/>
          </cell>
        </row>
        <row r="5225">
          <cell r="H5225" t="str">
            <v/>
          </cell>
        </row>
        <row r="5226">
          <cell r="H5226" t="str">
            <v/>
          </cell>
        </row>
        <row r="5227">
          <cell r="H5227" t="str">
            <v/>
          </cell>
        </row>
        <row r="5228">
          <cell r="H5228" t="str">
            <v/>
          </cell>
        </row>
        <row r="5229">
          <cell r="H5229" t="str">
            <v/>
          </cell>
        </row>
        <row r="5230">
          <cell r="H5230" t="str">
            <v/>
          </cell>
        </row>
        <row r="5231">
          <cell r="H5231" t="str">
            <v/>
          </cell>
        </row>
        <row r="5232">
          <cell r="H5232" t="str">
            <v/>
          </cell>
        </row>
        <row r="5233">
          <cell r="H5233" t="str">
            <v/>
          </cell>
        </row>
        <row r="5234">
          <cell r="H5234" t="str">
            <v/>
          </cell>
        </row>
        <row r="5235">
          <cell r="H5235" t="str">
            <v/>
          </cell>
        </row>
        <row r="5236">
          <cell r="H5236" t="str">
            <v/>
          </cell>
        </row>
        <row r="5237">
          <cell r="H5237" t="str">
            <v/>
          </cell>
        </row>
        <row r="5238">
          <cell r="H5238" t="str">
            <v/>
          </cell>
        </row>
        <row r="5239">
          <cell r="H5239" t="str">
            <v/>
          </cell>
        </row>
        <row r="5240">
          <cell r="H5240" t="str">
            <v/>
          </cell>
        </row>
        <row r="5241">
          <cell r="H5241" t="str">
            <v/>
          </cell>
        </row>
        <row r="5242">
          <cell r="H5242" t="str">
            <v/>
          </cell>
        </row>
        <row r="5243">
          <cell r="H5243" t="str">
            <v/>
          </cell>
        </row>
        <row r="5244">
          <cell r="H5244" t="str">
            <v/>
          </cell>
        </row>
        <row r="5245">
          <cell r="H5245" t="str">
            <v/>
          </cell>
        </row>
        <row r="5246">
          <cell r="H5246" t="str">
            <v/>
          </cell>
        </row>
        <row r="5247">
          <cell r="H5247" t="str">
            <v/>
          </cell>
        </row>
        <row r="5248">
          <cell r="H5248" t="str">
            <v/>
          </cell>
        </row>
        <row r="5249">
          <cell r="H5249" t="str">
            <v/>
          </cell>
        </row>
        <row r="5250">
          <cell r="H5250" t="str">
            <v/>
          </cell>
        </row>
        <row r="5251">
          <cell r="H5251" t="str">
            <v/>
          </cell>
        </row>
        <row r="5252">
          <cell r="H5252" t="str">
            <v/>
          </cell>
        </row>
        <row r="5253">
          <cell r="H5253" t="str">
            <v/>
          </cell>
        </row>
        <row r="5254">
          <cell r="H5254" t="str">
            <v/>
          </cell>
        </row>
        <row r="5255">
          <cell r="H5255" t="str">
            <v/>
          </cell>
        </row>
        <row r="5256">
          <cell r="H5256" t="str">
            <v/>
          </cell>
        </row>
        <row r="5257">
          <cell r="H5257" t="str">
            <v/>
          </cell>
        </row>
        <row r="5258">
          <cell r="H5258" t="str">
            <v/>
          </cell>
        </row>
        <row r="5259">
          <cell r="H5259" t="str">
            <v/>
          </cell>
        </row>
        <row r="5260">
          <cell r="H5260" t="str">
            <v/>
          </cell>
        </row>
        <row r="5261">
          <cell r="H5261" t="str">
            <v/>
          </cell>
        </row>
        <row r="5262">
          <cell r="H5262" t="str">
            <v/>
          </cell>
        </row>
        <row r="5263">
          <cell r="H5263" t="str">
            <v/>
          </cell>
        </row>
        <row r="5264">
          <cell r="H5264" t="str">
            <v/>
          </cell>
        </row>
        <row r="5265">
          <cell r="H5265" t="str">
            <v/>
          </cell>
        </row>
        <row r="5266">
          <cell r="H5266" t="str">
            <v/>
          </cell>
        </row>
        <row r="5267">
          <cell r="H5267" t="str">
            <v/>
          </cell>
        </row>
        <row r="5268">
          <cell r="H5268" t="str">
            <v/>
          </cell>
        </row>
        <row r="5269">
          <cell r="H5269" t="str">
            <v/>
          </cell>
        </row>
        <row r="5270">
          <cell r="H5270" t="str">
            <v/>
          </cell>
        </row>
        <row r="5271">
          <cell r="H5271" t="str">
            <v/>
          </cell>
        </row>
        <row r="5272">
          <cell r="H5272" t="str">
            <v/>
          </cell>
        </row>
        <row r="5273">
          <cell r="H5273" t="str">
            <v/>
          </cell>
        </row>
        <row r="5274">
          <cell r="H5274" t="str">
            <v/>
          </cell>
        </row>
        <row r="5275">
          <cell r="H5275" t="str">
            <v/>
          </cell>
        </row>
        <row r="5276">
          <cell r="H5276" t="str">
            <v/>
          </cell>
        </row>
        <row r="5277">
          <cell r="H5277" t="str">
            <v/>
          </cell>
        </row>
        <row r="5278">
          <cell r="H5278" t="str">
            <v/>
          </cell>
        </row>
        <row r="5279">
          <cell r="H5279" t="str">
            <v/>
          </cell>
        </row>
        <row r="5280">
          <cell r="H5280" t="str">
            <v/>
          </cell>
        </row>
        <row r="5281">
          <cell r="H5281" t="str">
            <v/>
          </cell>
        </row>
        <row r="5282">
          <cell r="H5282" t="str">
            <v/>
          </cell>
        </row>
        <row r="5283">
          <cell r="H5283" t="str">
            <v/>
          </cell>
        </row>
        <row r="5284">
          <cell r="H5284" t="str">
            <v/>
          </cell>
        </row>
        <row r="5285">
          <cell r="H5285" t="str">
            <v/>
          </cell>
        </row>
        <row r="5286">
          <cell r="H5286" t="str">
            <v/>
          </cell>
        </row>
        <row r="5287">
          <cell r="H5287" t="str">
            <v/>
          </cell>
        </row>
        <row r="5288">
          <cell r="H5288" t="str">
            <v/>
          </cell>
        </row>
        <row r="5289">
          <cell r="H5289" t="str">
            <v/>
          </cell>
        </row>
        <row r="5290">
          <cell r="H5290" t="str">
            <v/>
          </cell>
        </row>
        <row r="5291">
          <cell r="H5291" t="str">
            <v/>
          </cell>
        </row>
        <row r="5292">
          <cell r="H5292" t="str">
            <v/>
          </cell>
        </row>
        <row r="5293">
          <cell r="H5293" t="str">
            <v/>
          </cell>
        </row>
        <row r="5294">
          <cell r="H5294" t="str">
            <v/>
          </cell>
        </row>
        <row r="5295">
          <cell r="H5295" t="str">
            <v/>
          </cell>
        </row>
        <row r="5296">
          <cell r="H5296" t="str">
            <v/>
          </cell>
        </row>
        <row r="5297">
          <cell r="H5297" t="str">
            <v/>
          </cell>
        </row>
        <row r="5298">
          <cell r="H5298" t="str">
            <v/>
          </cell>
        </row>
        <row r="5299">
          <cell r="H5299" t="str">
            <v/>
          </cell>
        </row>
        <row r="5300">
          <cell r="H5300" t="str">
            <v/>
          </cell>
        </row>
        <row r="5301">
          <cell r="H5301" t="str">
            <v/>
          </cell>
        </row>
        <row r="5302">
          <cell r="H5302" t="str">
            <v/>
          </cell>
        </row>
        <row r="5303">
          <cell r="H5303" t="str">
            <v/>
          </cell>
        </row>
        <row r="5304">
          <cell r="H5304" t="str">
            <v/>
          </cell>
        </row>
        <row r="5305">
          <cell r="H5305" t="str">
            <v/>
          </cell>
        </row>
        <row r="5306">
          <cell r="H5306" t="str">
            <v/>
          </cell>
        </row>
        <row r="5307">
          <cell r="H5307" t="str">
            <v/>
          </cell>
        </row>
        <row r="5308">
          <cell r="H5308" t="str">
            <v/>
          </cell>
        </row>
        <row r="5309">
          <cell r="H5309" t="str">
            <v/>
          </cell>
        </row>
        <row r="5310">
          <cell r="H5310" t="str">
            <v/>
          </cell>
        </row>
        <row r="5311">
          <cell r="H5311" t="str">
            <v/>
          </cell>
        </row>
        <row r="5312">
          <cell r="H5312" t="str">
            <v/>
          </cell>
        </row>
        <row r="5313">
          <cell r="H5313" t="str">
            <v/>
          </cell>
        </row>
        <row r="5314">
          <cell r="H5314" t="str">
            <v/>
          </cell>
        </row>
        <row r="5315">
          <cell r="H5315" t="str">
            <v/>
          </cell>
        </row>
        <row r="5316">
          <cell r="H5316" t="str">
            <v/>
          </cell>
        </row>
        <row r="5317">
          <cell r="H5317" t="str">
            <v/>
          </cell>
        </row>
        <row r="5318">
          <cell r="H5318" t="str">
            <v/>
          </cell>
        </row>
        <row r="5319">
          <cell r="H5319" t="str">
            <v/>
          </cell>
        </row>
        <row r="5320">
          <cell r="H5320" t="str">
            <v/>
          </cell>
        </row>
        <row r="5321">
          <cell r="H5321" t="str">
            <v/>
          </cell>
        </row>
        <row r="5322">
          <cell r="H5322" t="str">
            <v/>
          </cell>
        </row>
        <row r="5323">
          <cell r="H5323" t="str">
            <v/>
          </cell>
        </row>
        <row r="5324">
          <cell r="H5324" t="str">
            <v/>
          </cell>
        </row>
        <row r="5325">
          <cell r="H5325" t="str">
            <v/>
          </cell>
        </row>
        <row r="5326">
          <cell r="H5326" t="str">
            <v/>
          </cell>
        </row>
        <row r="5327">
          <cell r="H5327" t="str">
            <v/>
          </cell>
        </row>
        <row r="5328">
          <cell r="H5328" t="str">
            <v/>
          </cell>
        </row>
        <row r="5329">
          <cell r="H5329" t="str">
            <v/>
          </cell>
        </row>
        <row r="5330">
          <cell r="H5330" t="str">
            <v/>
          </cell>
        </row>
        <row r="5331">
          <cell r="H5331" t="str">
            <v/>
          </cell>
        </row>
        <row r="5332">
          <cell r="H5332" t="str">
            <v/>
          </cell>
        </row>
        <row r="5333">
          <cell r="H5333" t="str">
            <v/>
          </cell>
        </row>
        <row r="5334">
          <cell r="H5334" t="str">
            <v/>
          </cell>
        </row>
        <row r="5335">
          <cell r="H5335" t="str">
            <v/>
          </cell>
        </row>
        <row r="5336">
          <cell r="H5336" t="str">
            <v/>
          </cell>
        </row>
        <row r="5337">
          <cell r="H5337" t="str">
            <v/>
          </cell>
        </row>
        <row r="5338">
          <cell r="H5338" t="str">
            <v/>
          </cell>
        </row>
        <row r="5339">
          <cell r="H5339" t="str">
            <v/>
          </cell>
        </row>
        <row r="5340">
          <cell r="H5340" t="str">
            <v/>
          </cell>
        </row>
        <row r="5341">
          <cell r="H5341" t="str">
            <v/>
          </cell>
        </row>
        <row r="5342">
          <cell r="H5342" t="str">
            <v/>
          </cell>
        </row>
        <row r="5343">
          <cell r="H5343" t="str">
            <v/>
          </cell>
        </row>
        <row r="5344">
          <cell r="H5344" t="str">
            <v/>
          </cell>
        </row>
        <row r="5345">
          <cell r="H5345" t="str">
            <v/>
          </cell>
        </row>
        <row r="5346">
          <cell r="H5346" t="str">
            <v/>
          </cell>
        </row>
        <row r="5347">
          <cell r="H5347" t="str">
            <v/>
          </cell>
        </row>
        <row r="5348">
          <cell r="H5348" t="str">
            <v/>
          </cell>
        </row>
        <row r="5349">
          <cell r="H5349" t="str">
            <v/>
          </cell>
        </row>
        <row r="5350">
          <cell r="H5350" t="str">
            <v/>
          </cell>
        </row>
        <row r="5351">
          <cell r="H5351" t="str">
            <v/>
          </cell>
        </row>
        <row r="5352">
          <cell r="H5352" t="str">
            <v/>
          </cell>
        </row>
        <row r="5353">
          <cell r="H5353" t="str">
            <v/>
          </cell>
        </row>
        <row r="5354">
          <cell r="H5354" t="str">
            <v/>
          </cell>
        </row>
        <row r="5355">
          <cell r="H5355" t="str">
            <v/>
          </cell>
        </row>
        <row r="5356">
          <cell r="H5356" t="str">
            <v/>
          </cell>
        </row>
        <row r="5357">
          <cell r="H5357" t="str">
            <v/>
          </cell>
        </row>
        <row r="5358">
          <cell r="H5358" t="str">
            <v/>
          </cell>
        </row>
        <row r="5359">
          <cell r="H5359" t="str">
            <v/>
          </cell>
        </row>
        <row r="5360">
          <cell r="H5360" t="str">
            <v/>
          </cell>
        </row>
        <row r="5361">
          <cell r="H5361" t="str">
            <v/>
          </cell>
        </row>
        <row r="5362">
          <cell r="H5362" t="str">
            <v/>
          </cell>
        </row>
        <row r="5363">
          <cell r="H5363" t="str">
            <v/>
          </cell>
        </row>
        <row r="5364">
          <cell r="H5364" t="str">
            <v/>
          </cell>
        </row>
        <row r="5365">
          <cell r="H5365" t="str">
            <v/>
          </cell>
        </row>
        <row r="5366">
          <cell r="H5366" t="str">
            <v/>
          </cell>
        </row>
        <row r="5367">
          <cell r="H5367" t="str">
            <v/>
          </cell>
        </row>
        <row r="5368">
          <cell r="H5368" t="str">
            <v/>
          </cell>
        </row>
        <row r="5369">
          <cell r="H5369" t="str">
            <v/>
          </cell>
        </row>
        <row r="5370">
          <cell r="H5370" t="str">
            <v/>
          </cell>
        </row>
        <row r="5371">
          <cell r="H5371" t="str">
            <v/>
          </cell>
        </row>
        <row r="5372">
          <cell r="H5372" t="str">
            <v/>
          </cell>
        </row>
        <row r="5373">
          <cell r="H5373" t="str">
            <v/>
          </cell>
        </row>
        <row r="5374">
          <cell r="H5374" t="str">
            <v/>
          </cell>
        </row>
        <row r="5375">
          <cell r="H5375" t="str">
            <v/>
          </cell>
        </row>
        <row r="5376">
          <cell r="H5376" t="str">
            <v/>
          </cell>
        </row>
        <row r="5377">
          <cell r="H5377" t="str">
            <v/>
          </cell>
        </row>
        <row r="5378">
          <cell r="H5378" t="str">
            <v/>
          </cell>
        </row>
        <row r="5379">
          <cell r="H5379" t="str">
            <v/>
          </cell>
        </row>
        <row r="5380">
          <cell r="H5380" t="str">
            <v/>
          </cell>
        </row>
        <row r="5381">
          <cell r="H5381" t="str">
            <v/>
          </cell>
        </row>
        <row r="5382">
          <cell r="H5382" t="str">
            <v/>
          </cell>
        </row>
        <row r="5383">
          <cell r="H5383" t="str">
            <v/>
          </cell>
        </row>
        <row r="5384">
          <cell r="H5384" t="str">
            <v/>
          </cell>
        </row>
        <row r="5385">
          <cell r="H5385" t="str">
            <v/>
          </cell>
        </row>
        <row r="5386">
          <cell r="H5386" t="str">
            <v/>
          </cell>
        </row>
        <row r="5387">
          <cell r="H5387" t="str">
            <v/>
          </cell>
        </row>
        <row r="5388">
          <cell r="H5388" t="str">
            <v/>
          </cell>
        </row>
        <row r="5389">
          <cell r="H5389" t="str">
            <v/>
          </cell>
        </row>
        <row r="5390">
          <cell r="H5390" t="str">
            <v/>
          </cell>
        </row>
        <row r="5391">
          <cell r="H5391" t="str">
            <v/>
          </cell>
        </row>
        <row r="5392">
          <cell r="H5392" t="str">
            <v/>
          </cell>
        </row>
        <row r="5393">
          <cell r="H5393" t="str">
            <v/>
          </cell>
        </row>
        <row r="5394">
          <cell r="H5394" t="str">
            <v/>
          </cell>
        </row>
        <row r="5395">
          <cell r="H5395" t="str">
            <v/>
          </cell>
        </row>
        <row r="5396">
          <cell r="H5396" t="str">
            <v/>
          </cell>
        </row>
        <row r="5397">
          <cell r="H5397" t="str">
            <v/>
          </cell>
        </row>
        <row r="5398">
          <cell r="H5398" t="str">
            <v/>
          </cell>
        </row>
        <row r="5399">
          <cell r="H5399" t="str">
            <v/>
          </cell>
        </row>
        <row r="5400">
          <cell r="H5400" t="str">
            <v/>
          </cell>
        </row>
        <row r="5401">
          <cell r="H5401" t="str">
            <v/>
          </cell>
        </row>
        <row r="5402">
          <cell r="H5402" t="str">
            <v/>
          </cell>
        </row>
        <row r="5403">
          <cell r="H5403" t="str">
            <v/>
          </cell>
        </row>
        <row r="5404">
          <cell r="H5404" t="str">
            <v/>
          </cell>
        </row>
        <row r="5405">
          <cell r="H5405" t="str">
            <v/>
          </cell>
        </row>
        <row r="5406">
          <cell r="H5406" t="str">
            <v/>
          </cell>
        </row>
        <row r="5407">
          <cell r="H5407" t="str">
            <v/>
          </cell>
        </row>
        <row r="5408">
          <cell r="H5408" t="str">
            <v/>
          </cell>
        </row>
        <row r="5409">
          <cell r="H5409" t="str">
            <v/>
          </cell>
        </row>
        <row r="5410">
          <cell r="H5410" t="str">
            <v/>
          </cell>
        </row>
        <row r="5411">
          <cell r="H5411" t="str">
            <v/>
          </cell>
        </row>
        <row r="5412">
          <cell r="H5412" t="str">
            <v/>
          </cell>
        </row>
        <row r="5413">
          <cell r="H5413" t="str">
            <v/>
          </cell>
        </row>
        <row r="5414">
          <cell r="H5414" t="str">
            <v/>
          </cell>
        </row>
        <row r="5415">
          <cell r="H5415" t="str">
            <v/>
          </cell>
        </row>
        <row r="5416">
          <cell r="H5416" t="str">
            <v/>
          </cell>
        </row>
        <row r="5417">
          <cell r="H5417" t="str">
            <v/>
          </cell>
        </row>
        <row r="5418">
          <cell r="H5418" t="str">
            <v/>
          </cell>
        </row>
        <row r="5419">
          <cell r="H5419" t="str">
            <v/>
          </cell>
        </row>
        <row r="5420">
          <cell r="H5420" t="str">
            <v/>
          </cell>
        </row>
        <row r="5421">
          <cell r="H5421" t="str">
            <v/>
          </cell>
        </row>
        <row r="5422">
          <cell r="H5422" t="str">
            <v/>
          </cell>
        </row>
        <row r="5423">
          <cell r="H5423" t="str">
            <v/>
          </cell>
        </row>
        <row r="5424">
          <cell r="H5424" t="str">
            <v/>
          </cell>
        </row>
        <row r="5425">
          <cell r="H5425" t="str">
            <v/>
          </cell>
        </row>
        <row r="5426">
          <cell r="H5426" t="str">
            <v/>
          </cell>
        </row>
        <row r="5427">
          <cell r="H5427" t="str">
            <v/>
          </cell>
        </row>
        <row r="5428">
          <cell r="H5428" t="str">
            <v/>
          </cell>
        </row>
        <row r="5429">
          <cell r="H5429" t="str">
            <v/>
          </cell>
        </row>
        <row r="5430">
          <cell r="H5430" t="str">
            <v/>
          </cell>
        </row>
        <row r="5431">
          <cell r="H5431" t="str">
            <v/>
          </cell>
        </row>
        <row r="5432">
          <cell r="H5432" t="str">
            <v/>
          </cell>
        </row>
        <row r="5433">
          <cell r="H5433" t="str">
            <v/>
          </cell>
        </row>
        <row r="5434">
          <cell r="H5434" t="str">
            <v/>
          </cell>
        </row>
        <row r="5435">
          <cell r="H5435" t="str">
            <v/>
          </cell>
        </row>
        <row r="5436">
          <cell r="H5436" t="str">
            <v/>
          </cell>
        </row>
        <row r="5437">
          <cell r="H5437" t="str">
            <v/>
          </cell>
        </row>
        <row r="5438">
          <cell r="H5438" t="str">
            <v/>
          </cell>
        </row>
        <row r="5439">
          <cell r="H5439" t="str">
            <v/>
          </cell>
        </row>
        <row r="5440">
          <cell r="H5440" t="str">
            <v/>
          </cell>
        </row>
        <row r="5441">
          <cell r="H5441" t="str">
            <v/>
          </cell>
        </row>
        <row r="5442">
          <cell r="H5442" t="str">
            <v/>
          </cell>
        </row>
        <row r="5443">
          <cell r="H5443" t="str">
            <v/>
          </cell>
        </row>
        <row r="5444">
          <cell r="H5444" t="str">
            <v/>
          </cell>
        </row>
        <row r="5445">
          <cell r="H5445" t="str">
            <v/>
          </cell>
        </row>
        <row r="5446">
          <cell r="H5446" t="str">
            <v/>
          </cell>
        </row>
        <row r="5447">
          <cell r="H5447" t="str">
            <v/>
          </cell>
        </row>
        <row r="5448">
          <cell r="H5448" t="str">
            <v/>
          </cell>
        </row>
        <row r="5449">
          <cell r="H5449" t="str">
            <v/>
          </cell>
        </row>
        <row r="5450">
          <cell r="H5450" t="str">
            <v/>
          </cell>
        </row>
        <row r="5451">
          <cell r="H5451" t="str">
            <v/>
          </cell>
        </row>
        <row r="5452">
          <cell r="H5452" t="str">
            <v/>
          </cell>
        </row>
        <row r="5453">
          <cell r="H5453" t="str">
            <v/>
          </cell>
        </row>
        <row r="5454">
          <cell r="H5454" t="str">
            <v/>
          </cell>
        </row>
        <row r="5455">
          <cell r="H5455" t="str">
            <v/>
          </cell>
        </row>
        <row r="5456">
          <cell r="H5456" t="str">
            <v/>
          </cell>
        </row>
        <row r="5457">
          <cell r="H5457" t="str">
            <v/>
          </cell>
        </row>
        <row r="5458">
          <cell r="H5458" t="str">
            <v/>
          </cell>
        </row>
        <row r="5459">
          <cell r="H5459" t="str">
            <v/>
          </cell>
        </row>
        <row r="5460">
          <cell r="H5460" t="str">
            <v/>
          </cell>
        </row>
        <row r="5461">
          <cell r="H5461" t="str">
            <v/>
          </cell>
        </row>
        <row r="5462">
          <cell r="H5462" t="str">
            <v/>
          </cell>
        </row>
        <row r="5463">
          <cell r="H5463" t="str">
            <v/>
          </cell>
        </row>
        <row r="5464">
          <cell r="H5464" t="str">
            <v/>
          </cell>
        </row>
        <row r="5465">
          <cell r="H5465" t="str">
            <v/>
          </cell>
        </row>
        <row r="5466">
          <cell r="H5466" t="str">
            <v/>
          </cell>
        </row>
        <row r="5467">
          <cell r="H5467" t="str">
            <v/>
          </cell>
        </row>
        <row r="5468">
          <cell r="H5468" t="str">
            <v/>
          </cell>
        </row>
        <row r="5469">
          <cell r="H5469" t="str">
            <v/>
          </cell>
        </row>
        <row r="5470">
          <cell r="H5470" t="str">
            <v/>
          </cell>
        </row>
        <row r="5471">
          <cell r="H5471" t="str">
            <v/>
          </cell>
        </row>
        <row r="5472">
          <cell r="H5472" t="str">
            <v/>
          </cell>
        </row>
        <row r="5473">
          <cell r="H5473" t="str">
            <v/>
          </cell>
        </row>
        <row r="5474">
          <cell r="H5474" t="str">
            <v/>
          </cell>
        </row>
        <row r="5475">
          <cell r="H5475" t="str">
            <v/>
          </cell>
        </row>
        <row r="5476">
          <cell r="H5476" t="str">
            <v/>
          </cell>
        </row>
        <row r="5477">
          <cell r="H5477" t="str">
            <v/>
          </cell>
        </row>
        <row r="5478">
          <cell r="H5478" t="str">
            <v/>
          </cell>
        </row>
        <row r="5479">
          <cell r="H5479" t="str">
            <v/>
          </cell>
        </row>
        <row r="5480">
          <cell r="H5480" t="str">
            <v/>
          </cell>
        </row>
        <row r="5481">
          <cell r="H5481" t="str">
            <v/>
          </cell>
        </row>
        <row r="5482">
          <cell r="H5482" t="str">
            <v/>
          </cell>
        </row>
        <row r="5483">
          <cell r="H5483" t="str">
            <v/>
          </cell>
        </row>
        <row r="5484">
          <cell r="H5484" t="str">
            <v/>
          </cell>
        </row>
        <row r="5485">
          <cell r="H5485" t="str">
            <v/>
          </cell>
        </row>
        <row r="5486">
          <cell r="H5486" t="str">
            <v/>
          </cell>
        </row>
        <row r="5487">
          <cell r="H5487" t="str">
            <v/>
          </cell>
        </row>
        <row r="5488">
          <cell r="H5488" t="str">
            <v/>
          </cell>
        </row>
        <row r="5489">
          <cell r="H5489" t="str">
            <v/>
          </cell>
        </row>
        <row r="5490">
          <cell r="H5490" t="str">
            <v/>
          </cell>
        </row>
        <row r="5491">
          <cell r="H5491" t="str">
            <v/>
          </cell>
        </row>
        <row r="5492">
          <cell r="H5492" t="str">
            <v/>
          </cell>
        </row>
        <row r="5493">
          <cell r="H5493" t="str">
            <v/>
          </cell>
        </row>
        <row r="5494">
          <cell r="H5494" t="str">
            <v/>
          </cell>
        </row>
        <row r="5495">
          <cell r="H5495" t="str">
            <v/>
          </cell>
        </row>
        <row r="5496">
          <cell r="H5496" t="str">
            <v/>
          </cell>
        </row>
        <row r="5497">
          <cell r="H5497" t="str">
            <v/>
          </cell>
        </row>
        <row r="5498">
          <cell r="H5498" t="str">
            <v/>
          </cell>
        </row>
        <row r="5499">
          <cell r="H5499" t="str">
            <v/>
          </cell>
        </row>
        <row r="5500">
          <cell r="H5500" t="str">
            <v/>
          </cell>
        </row>
        <row r="5501">
          <cell r="H5501" t="str">
            <v/>
          </cell>
        </row>
        <row r="5502">
          <cell r="H5502" t="str">
            <v/>
          </cell>
        </row>
        <row r="5503">
          <cell r="H5503" t="str">
            <v/>
          </cell>
        </row>
        <row r="5504">
          <cell r="H5504" t="str">
            <v/>
          </cell>
        </row>
        <row r="5505">
          <cell r="H5505" t="str">
            <v/>
          </cell>
        </row>
        <row r="5506">
          <cell r="H5506" t="str">
            <v/>
          </cell>
        </row>
        <row r="5507">
          <cell r="H5507" t="str">
            <v/>
          </cell>
        </row>
        <row r="5508">
          <cell r="H5508" t="str">
            <v/>
          </cell>
        </row>
        <row r="5509">
          <cell r="H5509" t="str">
            <v/>
          </cell>
        </row>
        <row r="5510">
          <cell r="H5510" t="str">
            <v/>
          </cell>
        </row>
        <row r="5511">
          <cell r="H5511" t="str">
            <v/>
          </cell>
        </row>
        <row r="5512">
          <cell r="H5512" t="str">
            <v/>
          </cell>
        </row>
        <row r="5513">
          <cell r="H5513" t="str">
            <v/>
          </cell>
        </row>
        <row r="5514">
          <cell r="H5514" t="str">
            <v/>
          </cell>
        </row>
        <row r="5515">
          <cell r="H5515" t="str">
            <v/>
          </cell>
        </row>
        <row r="5516">
          <cell r="H5516" t="str">
            <v/>
          </cell>
        </row>
        <row r="5517">
          <cell r="H5517" t="str">
            <v/>
          </cell>
        </row>
        <row r="5518">
          <cell r="H5518" t="str">
            <v/>
          </cell>
        </row>
        <row r="5519">
          <cell r="H5519" t="str">
            <v/>
          </cell>
        </row>
        <row r="5520">
          <cell r="H5520" t="str">
            <v/>
          </cell>
        </row>
        <row r="5521">
          <cell r="H5521" t="str">
            <v/>
          </cell>
        </row>
        <row r="5522">
          <cell r="H5522" t="str">
            <v/>
          </cell>
        </row>
        <row r="5523">
          <cell r="H5523" t="str">
            <v/>
          </cell>
        </row>
        <row r="5524">
          <cell r="H5524" t="str">
            <v/>
          </cell>
        </row>
        <row r="5525">
          <cell r="H5525" t="str">
            <v/>
          </cell>
        </row>
        <row r="5526">
          <cell r="H5526" t="str">
            <v/>
          </cell>
        </row>
        <row r="5527">
          <cell r="H5527" t="str">
            <v/>
          </cell>
        </row>
        <row r="5528">
          <cell r="H5528" t="str">
            <v/>
          </cell>
        </row>
        <row r="5529">
          <cell r="H5529" t="str">
            <v/>
          </cell>
        </row>
        <row r="5530">
          <cell r="H5530" t="str">
            <v/>
          </cell>
        </row>
        <row r="5531">
          <cell r="H5531" t="str">
            <v/>
          </cell>
        </row>
        <row r="5532">
          <cell r="H5532" t="str">
            <v/>
          </cell>
        </row>
        <row r="5533">
          <cell r="H5533" t="str">
            <v/>
          </cell>
        </row>
        <row r="5534">
          <cell r="H5534" t="str">
            <v/>
          </cell>
        </row>
        <row r="5535">
          <cell r="H5535" t="str">
            <v/>
          </cell>
        </row>
        <row r="5536">
          <cell r="H5536" t="str">
            <v/>
          </cell>
        </row>
        <row r="5537">
          <cell r="H5537" t="str">
            <v/>
          </cell>
        </row>
        <row r="5538">
          <cell r="H5538" t="str">
            <v/>
          </cell>
        </row>
        <row r="5539">
          <cell r="H5539" t="str">
            <v/>
          </cell>
        </row>
        <row r="5540">
          <cell r="H5540" t="str">
            <v/>
          </cell>
        </row>
        <row r="5541">
          <cell r="H5541" t="str">
            <v/>
          </cell>
        </row>
        <row r="5542">
          <cell r="H5542" t="str">
            <v/>
          </cell>
        </row>
        <row r="5543">
          <cell r="H5543" t="str">
            <v/>
          </cell>
        </row>
        <row r="5544">
          <cell r="H5544" t="str">
            <v/>
          </cell>
        </row>
        <row r="5545">
          <cell r="H5545" t="str">
            <v/>
          </cell>
        </row>
        <row r="5546">
          <cell r="H5546" t="str">
            <v/>
          </cell>
        </row>
        <row r="5547">
          <cell r="H5547" t="str">
            <v/>
          </cell>
        </row>
        <row r="5548">
          <cell r="H5548" t="str">
            <v/>
          </cell>
        </row>
        <row r="5549">
          <cell r="H5549" t="str">
            <v/>
          </cell>
        </row>
        <row r="5550">
          <cell r="H5550" t="str">
            <v/>
          </cell>
        </row>
        <row r="5551">
          <cell r="H5551" t="str">
            <v/>
          </cell>
        </row>
        <row r="5552">
          <cell r="H5552" t="str">
            <v/>
          </cell>
        </row>
        <row r="5553">
          <cell r="H5553" t="str">
            <v/>
          </cell>
        </row>
        <row r="5554">
          <cell r="H5554" t="str">
            <v/>
          </cell>
        </row>
        <row r="5555">
          <cell r="H5555" t="str">
            <v/>
          </cell>
        </row>
        <row r="5556">
          <cell r="H5556" t="str">
            <v/>
          </cell>
        </row>
        <row r="5557">
          <cell r="H5557" t="str">
            <v/>
          </cell>
        </row>
        <row r="5558">
          <cell r="H5558" t="str">
            <v/>
          </cell>
        </row>
        <row r="5559">
          <cell r="H5559" t="str">
            <v/>
          </cell>
        </row>
        <row r="5560">
          <cell r="H5560" t="str">
            <v/>
          </cell>
        </row>
        <row r="5561">
          <cell r="H5561" t="str">
            <v/>
          </cell>
        </row>
        <row r="5562">
          <cell r="H5562" t="str">
            <v/>
          </cell>
        </row>
        <row r="5563">
          <cell r="H5563" t="str">
            <v/>
          </cell>
        </row>
        <row r="5564">
          <cell r="H5564" t="str">
            <v/>
          </cell>
        </row>
        <row r="5565">
          <cell r="H5565" t="str">
            <v/>
          </cell>
        </row>
        <row r="5566">
          <cell r="H5566" t="str">
            <v/>
          </cell>
        </row>
        <row r="5567">
          <cell r="H5567" t="str">
            <v/>
          </cell>
        </row>
        <row r="5568">
          <cell r="H5568" t="str">
            <v/>
          </cell>
        </row>
        <row r="5569">
          <cell r="H5569" t="str">
            <v/>
          </cell>
        </row>
        <row r="5570">
          <cell r="H5570" t="str">
            <v/>
          </cell>
        </row>
        <row r="5571">
          <cell r="H5571" t="str">
            <v/>
          </cell>
        </row>
        <row r="5572">
          <cell r="H5572" t="str">
            <v/>
          </cell>
        </row>
        <row r="5573">
          <cell r="H5573" t="str">
            <v/>
          </cell>
        </row>
        <row r="5574">
          <cell r="H5574" t="str">
            <v/>
          </cell>
        </row>
        <row r="5575">
          <cell r="H5575" t="str">
            <v/>
          </cell>
        </row>
        <row r="5576">
          <cell r="H5576" t="str">
            <v/>
          </cell>
        </row>
        <row r="5577">
          <cell r="H5577" t="str">
            <v/>
          </cell>
        </row>
        <row r="5578">
          <cell r="H5578" t="str">
            <v/>
          </cell>
        </row>
        <row r="5579">
          <cell r="H5579" t="str">
            <v/>
          </cell>
        </row>
        <row r="5580">
          <cell r="H5580" t="str">
            <v/>
          </cell>
        </row>
        <row r="5581">
          <cell r="H5581" t="str">
            <v/>
          </cell>
        </row>
        <row r="5582">
          <cell r="H5582" t="str">
            <v/>
          </cell>
        </row>
        <row r="5583">
          <cell r="H5583" t="str">
            <v/>
          </cell>
        </row>
        <row r="5584">
          <cell r="H5584" t="str">
            <v/>
          </cell>
        </row>
        <row r="5585">
          <cell r="H5585" t="str">
            <v/>
          </cell>
        </row>
        <row r="5586">
          <cell r="H5586" t="str">
            <v/>
          </cell>
        </row>
        <row r="5587">
          <cell r="H5587" t="str">
            <v/>
          </cell>
        </row>
        <row r="5588">
          <cell r="H5588" t="str">
            <v/>
          </cell>
        </row>
        <row r="5589">
          <cell r="H5589" t="str">
            <v/>
          </cell>
        </row>
        <row r="5590">
          <cell r="H5590" t="str">
            <v/>
          </cell>
        </row>
        <row r="5591">
          <cell r="H5591" t="str">
            <v/>
          </cell>
        </row>
        <row r="5592">
          <cell r="H5592" t="str">
            <v/>
          </cell>
        </row>
        <row r="5593">
          <cell r="H5593" t="str">
            <v/>
          </cell>
        </row>
        <row r="5594">
          <cell r="H5594" t="str">
            <v/>
          </cell>
        </row>
        <row r="5595">
          <cell r="H5595" t="str">
            <v/>
          </cell>
        </row>
        <row r="5596">
          <cell r="H5596" t="str">
            <v/>
          </cell>
        </row>
        <row r="5597">
          <cell r="H5597" t="str">
            <v/>
          </cell>
        </row>
        <row r="5598">
          <cell r="H5598" t="str">
            <v/>
          </cell>
        </row>
        <row r="5599">
          <cell r="H5599" t="str">
            <v/>
          </cell>
        </row>
        <row r="5600">
          <cell r="H5600" t="str">
            <v/>
          </cell>
        </row>
        <row r="5601">
          <cell r="H5601" t="str">
            <v/>
          </cell>
        </row>
        <row r="5602">
          <cell r="H5602" t="str">
            <v/>
          </cell>
        </row>
        <row r="5603">
          <cell r="H5603" t="str">
            <v/>
          </cell>
        </row>
        <row r="5604">
          <cell r="H5604" t="str">
            <v/>
          </cell>
        </row>
        <row r="5605">
          <cell r="H5605" t="str">
            <v/>
          </cell>
        </row>
        <row r="5606">
          <cell r="H5606" t="str">
            <v/>
          </cell>
        </row>
        <row r="5607">
          <cell r="H5607" t="str">
            <v/>
          </cell>
        </row>
        <row r="5608">
          <cell r="H5608" t="str">
            <v/>
          </cell>
        </row>
        <row r="5609">
          <cell r="H5609" t="str">
            <v/>
          </cell>
        </row>
        <row r="5610">
          <cell r="H5610" t="str">
            <v/>
          </cell>
        </row>
        <row r="5611">
          <cell r="H5611" t="str">
            <v/>
          </cell>
        </row>
        <row r="5612">
          <cell r="H5612" t="str">
            <v/>
          </cell>
        </row>
        <row r="5613">
          <cell r="H5613" t="str">
            <v/>
          </cell>
        </row>
        <row r="5614">
          <cell r="H5614" t="str">
            <v/>
          </cell>
        </row>
        <row r="5615">
          <cell r="H5615" t="str">
            <v/>
          </cell>
        </row>
        <row r="5616">
          <cell r="H5616" t="str">
            <v/>
          </cell>
        </row>
        <row r="5617">
          <cell r="H5617" t="str">
            <v/>
          </cell>
        </row>
        <row r="5618">
          <cell r="H5618" t="str">
            <v/>
          </cell>
        </row>
        <row r="5619">
          <cell r="H5619" t="str">
            <v/>
          </cell>
        </row>
        <row r="5620">
          <cell r="H5620" t="str">
            <v/>
          </cell>
        </row>
        <row r="5621">
          <cell r="H5621" t="str">
            <v/>
          </cell>
        </row>
        <row r="5622">
          <cell r="H5622" t="str">
            <v/>
          </cell>
        </row>
        <row r="5623">
          <cell r="H5623" t="str">
            <v/>
          </cell>
        </row>
        <row r="5624">
          <cell r="H5624" t="str">
            <v/>
          </cell>
        </row>
        <row r="5625">
          <cell r="H5625" t="str">
            <v/>
          </cell>
        </row>
        <row r="5626">
          <cell r="H5626" t="str">
            <v/>
          </cell>
        </row>
        <row r="5627">
          <cell r="H5627" t="str">
            <v/>
          </cell>
        </row>
        <row r="5628">
          <cell r="H5628" t="str">
            <v/>
          </cell>
        </row>
        <row r="5629">
          <cell r="H5629" t="str">
            <v/>
          </cell>
        </row>
        <row r="5630">
          <cell r="H5630" t="str">
            <v/>
          </cell>
        </row>
        <row r="5631">
          <cell r="H5631" t="str">
            <v/>
          </cell>
        </row>
        <row r="5632">
          <cell r="H5632" t="str">
            <v/>
          </cell>
        </row>
        <row r="5633">
          <cell r="H5633" t="str">
            <v/>
          </cell>
        </row>
        <row r="5634">
          <cell r="H5634" t="str">
            <v/>
          </cell>
        </row>
        <row r="5635">
          <cell r="H5635" t="str">
            <v/>
          </cell>
        </row>
        <row r="5636">
          <cell r="H5636" t="str">
            <v/>
          </cell>
        </row>
        <row r="5637">
          <cell r="H5637" t="str">
            <v/>
          </cell>
        </row>
        <row r="5638">
          <cell r="H5638" t="str">
            <v/>
          </cell>
        </row>
        <row r="5639">
          <cell r="H5639" t="str">
            <v/>
          </cell>
        </row>
        <row r="5640">
          <cell r="H5640" t="str">
            <v/>
          </cell>
        </row>
        <row r="5641">
          <cell r="H5641" t="str">
            <v/>
          </cell>
        </row>
        <row r="5642">
          <cell r="H5642" t="str">
            <v/>
          </cell>
        </row>
        <row r="5643">
          <cell r="H5643" t="str">
            <v/>
          </cell>
        </row>
        <row r="5644">
          <cell r="H5644" t="str">
            <v/>
          </cell>
        </row>
        <row r="5645">
          <cell r="H5645" t="str">
            <v/>
          </cell>
        </row>
        <row r="5646">
          <cell r="H5646" t="str">
            <v/>
          </cell>
        </row>
        <row r="5647">
          <cell r="H5647" t="str">
            <v/>
          </cell>
        </row>
        <row r="5648">
          <cell r="H5648" t="str">
            <v/>
          </cell>
        </row>
        <row r="5649">
          <cell r="H5649" t="str">
            <v/>
          </cell>
        </row>
        <row r="5650">
          <cell r="H5650" t="str">
            <v/>
          </cell>
        </row>
        <row r="5651">
          <cell r="H5651" t="str">
            <v/>
          </cell>
        </row>
        <row r="5652">
          <cell r="H5652" t="str">
            <v/>
          </cell>
        </row>
        <row r="5653">
          <cell r="H5653" t="str">
            <v/>
          </cell>
        </row>
        <row r="5654">
          <cell r="H5654" t="str">
            <v/>
          </cell>
        </row>
        <row r="5655">
          <cell r="H5655" t="str">
            <v/>
          </cell>
        </row>
        <row r="5656">
          <cell r="H5656" t="str">
            <v/>
          </cell>
        </row>
        <row r="5657">
          <cell r="H5657" t="str">
            <v/>
          </cell>
        </row>
        <row r="5658">
          <cell r="H5658" t="str">
            <v/>
          </cell>
        </row>
        <row r="5659">
          <cell r="H5659" t="str">
            <v/>
          </cell>
        </row>
        <row r="5660">
          <cell r="H5660" t="str">
            <v/>
          </cell>
        </row>
        <row r="5661">
          <cell r="H5661" t="str">
            <v/>
          </cell>
        </row>
        <row r="5662">
          <cell r="H5662" t="str">
            <v/>
          </cell>
        </row>
        <row r="5663">
          <cell r="H5663" t="str">
            <v/>
          </cell>
        </row>
        <row r="5664">
          <cell r="H5664" t="str">
            <v/>
          </cell>
        </row>
        <row r="5665">
          <cell r="H5665" t="str">
            <v/>
          </cell>
        </row>
        <row r="5666">
          <cell r="H5666" t="str">
            <v/>
          </cell>
        </row>
        <row r="5667">
          <cell r="H5667" t="str">
            <v/>
          </cell>
        </row>
        <row r="5668">
          <cell r="H5668" t="str">
            <v/>
          </cell>
        </row>
        <row r="5669">
          <cell r="H5669" t="str">
            <v/>
          </cell>
        </row>
        <row r="5670">
          <cell r="H5670" t="str">
            <v/>
          </cell>
        </row>
        <row r="5671">
          <cell r="H5671" t="str">
            <v/>
          </cell>
        </row>
        <row r="5672">
          <cell r="H5672" t="str">
            <v/>
          </cell>
        </row>
        <row r="5673">
          <cell r="H5673" t="str">
            <v/>
          </cell>
        </row>
        <row r="5674">
          <cell r="H5674" t="str">
            <v/>
          </cell>
        </row>
        <row r="5675">
          <cell r="H5675" t="str">
            <v/>
          </cell>
        </row>
        <row r="5676">
          <cell r="H5676" t="str">
            <v/>
          </cell>
        </row>
        <row r="5677">
          <cell r="H5677" t="str">
            <v/>
          </cell>
        </row>
        <row r="5678">
          <cell r="H5678" t="str">
            <v/>
          </cell>
        </row>
        <row r="5679">
          <cell r="H5679" t="str">
            <v/>
          </cell>
        </row>
        <row r="5680">
          <cell r="H5680" t="str">
            <v/>
          </cell>
        </row>
        <row r="5681">
          <cell r="H5681" t="str">
            <v/>
          </cell>
        </row>
        <row r="5682">
          <cell r="H5682" t="str">
            <v/>
          </cell>
        </row>
        <row r="5683">
          <cell r="H5683" t="str">
            <v/>
          </cell>
        </row>
        <row r="5684">
          <cell r="H5684" t="str">
            <v/>
          </cell>
        </row>
        <row r="5685">
          <cell r="H5685" t="str">
            <v/>
          </cell>
        </row>
        <row r="5686">
          <cell r="H5686" t="str">
            <v/>
          </cell>
        </row>
        <row r="5687">
          <cell r="H5687" t="str">
            <v/>
          </cell>
        </row>
        <row r="5688">
          <cell r="H5688" t="str">
            <v/>
          </cell>
        </row>
        <row r="5689">
          <cell r="H5689" t="str">
            <v/>
          </cell>
        </row>
        <row r="5690">
          <cell r="H5690" t="str">
            <v/>
          </cell>
        </row>
        <row r="5691">
          <cell r="H5691" t="str">
            <v/>
          </cell>
        </row>
        <row r="5692">
          <cell r="H5692" t="str">
            <v/>
          </cell>
        </row>
        <row r="5693">
          <cell r="H5693" t="str">
            <v/>
          </cell>
        </row>
        <row r="5694">
          <cell r="H5694" t="str">
            <v/>
          </cell>
        </row>
        <row r="5695">
          <cell r="H5695" t="str">
            <v/>
          </cell>
        </row>
        <row r="5696">
          <cell r="H5696" t="str">
            <v/>
          </cell>
        </row>
        <row r="5697">
          <cell r="H5697" t="str">
            <v/>
          </cell>
        </row>
        <row r="5698">
          <cell r="H5698" t="str">
            <v/>
          </cell>
        </row>
        <row r="5699">
          <cell r="H5699" t="str">
            <v/>
          </cell>
        </row>
        <row r="5700">
          <cell r="H5700" t="str">
            <v/>
          </cell>
        </row>
        <row r="5701">
          <cell r="H5701" t="str">
            <v/>
          </cell>
        </row>
        <row r="5702">
          <cell r="H5702" t="str">
            <v/>
          </cell>
        </row>
        <row r="5703">
          <cell r="H5703" t="str">
            <v/>
          </cell>
        </row>
        <row r="5704">
          <cell r="H5704" t="str">
            <v/>
          </cell>
        </row>
        <row r="5705">
          <cell r="H5705" t="str">
            <v/>
          </cell>
        </row>
        <row r="5706">
          <cell r="H5706" t="str">
            <v/>
          </cell>
        </row>
        <row r="5707">
          <cell r="H5707" t="str">
            <v/>
          </cell>
        </row>
        <row r="5708">
          <cell r="H5708" t="str">
            <v/>
          </cell>
        </row>
        <row r="5709">
          <cell r="H5709" t="str">
            <v/>
          </cell>
        </row>
        <row r="5710">
          <cell r="H5710" t="str">
            <v/>
          </cell>
        </row>
        <row r="5711">
          <cell r="H5711" t="str">
            <v/>
          </cell>
        </row>
        <row r="5712">
          <cell r="H5712" t="str">
            <v/>
          </cell>
        </row>
        <row r="5713">
          <cell r="H5713" t="str">
            <v/>
          </cell>
        </row>
        <row r="5714">
          <cell r="H5714" t="str">
            <v/>
          </cell>
        </row>
        <row r="5715">
          <cell r="H5715" t="str">
            <v/>
          </cell>
        </row>
        <row r="5716">
          <cell r="H5716" t="str">
            <v/>
          </cell>
        </row>
        <row r="5717">
          <cell r="H5717" t="str">
            <v/>
          </cell>
        </row>
        <row r="5718">
          <cell r="H5718" t="str">
            <v/>
          </cell>
        </row>
        <row r="5719">
          <cell r="H5719" t="str">
            <v/>
          </cell>
        </row>
        <row r="5720">
          <cell r="H5720" t="str">
            <v/>
          </cell>
        </row>
        <row r="5721">
          <cell r="H5721" t="str">
            <v/>
          </cell>
        </row>
        <row r="5722">
          <cell r="H5722" t="str">
            <v/>
          </cell>
        </row>
        <row r="5723">
          <cell r="H5723" t="str">
            <v/>
          </cell>
        </row>
        <row r="5724">
          <cell r="H5724" t="str">
            <v/>
          </cell>
        </row>
        <row r="5725">
          <cell r="H5725" t="str">
            <v/>
          </cell>
        </row>
        <row r="5726">
          <cell r="H5726" t="str">
            <v/>
          </cell>
        </row>
        <row r="5727">
          <cell r="H5727" t="str">
            <v/>
          </cell>
        </row>
        <row r="5728">
          <cell r="H5728" t="str">
            <v/>
          </cell>
        </row>
        <row r="5729">
          <cell r="H5729" t="str">
            <v/>
          </cell>
        </row>
        <row r="5730">
          <cell r="H5730" t="str">
            <v/>
          </cell>
        </row>
        <row r="5731">
          <cell r="H5731" t="str">
            <v/>
          </cell>
        </row>
        <row r="5732">
          <cell r="H5732" t="str">
            <v/>
          </cell>
        </row>
        <row r="5733">
          <cell r="H5733" t="str">
            <v/>
          </cell>
        </row>
        <row r="5734">
          <cell r="H5734" t="str">
            <v/>
          </cell>
        </row>
        <row r="5735">
          <cell r="H5735" t="str">
            <v/>
          </cell>
        </row>
        <row r="5736">
          <cell r="H5736" t="str">
            <v/>
          </cell>
        </row>
        <row r="5737">
          <cell r="H5737" t="str">
            <v/>
          </cell>
        </row>
        <row r="5738">
          <cell r="H5738" t="str">
            <v/>
          </cell>
        </row>
        <row r="5739">
          <cell r="H5739" t="str">
            <v/>
          </cell>
        </row>
        <row r="5740">
          <cell r="H5740" t="str">
            <v/>
          </cell>
        </row>
        <row r="5741">
          <cell r="H5741" t="str">
            <v/>
          </cell>
        </row>
        <row r="5742">
          <cell r="H5742" t="str">
            <v/>
          </cell>
        </row>
        <row r="5743">
          <cell r="H5743" t="str">
            <v/>
          </cell>
        </row>
        <row r="5744">
          <cell r="H5744" t="str">
            <v/>
          </cell>
        </row>
        <row r="5745">
          <cell r="H5745" t="str">
            <v/>
          </cell>
        </row>
        <row r="5746">
          <cell r="H5746" t="str">
            <v/>
          </cell>
        </row>
        <row r="5747">
          <cell r="H5747" t="str">
            <v/>
          </cell>
        </row>
        <row r="5748">
          <cell r="H5748" t="str">
            <v/>
          </cell>
        </row>
        <row r="5749">
          <cell r="H5749" t="str">
            <v/>
          </cell>
        </row>
        <row r="5750">
          <cell r="H5750" t="str">
            <v/>
          </cell>
        </row>
        <row r="5751">
          <cell r="H5751" t="str">
            <v/>
          </cell>
        </row>
        <row r="5752">
          <cell r="H5752" t="str">
            <v/>
          </cell>
        </row>
        <row r="5753">
          <cell r="H5753" t="str">
            <v/>
          </cell>
        </row>
        <row r="5754">
          <cell r="H5754" t="str">
            <v/>
          </cell>
        </row>
        <row r="5755">
          <cell r="H5755" t="str">
            <v/>
          </cell>
        </row>
        <row r="5756">
          <cell r="H5756" t="str">
            <v/>
          </cell>
        </row>
        <row r="5757">
          <cell r="H5757" t="str">
            <v/>
          </cell>
        </row>
        <row r="5758">
          <cell r="H5758" t="str">
            <v/>
          </cell>
        </row>
        <row r="5759">
          <cell r="H5759" t="str">
            <v/>
          </cell>
        </row>
        <row r="5760">
          <cell r="H5760" t="str">
            <v/>
          </cell>
        </row>
        <row r="5761">
          <cell r="H5761" t="str">
            <v/>
          </cell>
        </row>
        <row r="5762">
          <cell r="H5762" t="str">
            <v/>
          </cell>
        </row>
        <row r="5763">
          <cell r="H5763" t="str">
            <v/>
          </cell>
        </row>
        <row r="5764">
          <cell r="H5764" t="str">
            <v/>
          </cell>
        </row>
        <row r="5765">
          <cell r="H5765" t="str">
            <v/>
          </cell>
        </row>
        <row r="5766">
          <cell r="H5766" t="str">
            <v/>
          </cell>
        </row>
        <row r="5767">
          <cell r="H5767" t="str">
            <v/>
          </cell>
        </row>
        <row r="5768">
          <cell r="H5768" t="str">
            <v/>
          </cell>
        </row>
        <row r="5769">
          <cell r="H5769" t="str">
            <v/>
          </cell>
        </row>
        <row r="5770">
          <cell r="H5770" t="str">
            <v/>
          </cell>
        </row>
        <row r="5771">
          <cell r="H5771" t="str">
            <v/>
          </cell>
        </row>
        <row r="5772">
          <cell r="H5772" t="str">
            <v/>
          </cell>
        </row>
        <row r="5773">
          <cell r="H5773" t="str">
            <v/>
          </cell>
        </row>
        <row r="5774">
          <cell r="H5774" t="str">
            <v/>
          </cell>
        </row>
        <row r="5775">
          <cell r="H5775" t="str">
            <v/>
          </cell>
        </row>
        <row r="5776">
          <cell r="H5776" t="str">
            <v/>
          </cell>
        </row>
        <row r="5777">
          <cell r="H5777" t="str">
            <v/>
          </cell>
        </row>
        <row r="5778">
          <cell r="H5778" t="str">
            <v/>
          </cell>
        </row>
        <row r="5779">
          <cell r="H5779" t="str">
            <v/>
          </cell>
        </row>
        <row r="5780">
          <cell r="H5780" t="str">
            <v/>
          </cell>
        </row>
        <row r="5781">
          <cell r="H5781" t="str">
            <v/>
          </cell>
        </row>
        <row r="5782">
          <cell r="H5782" t="str">
            <v/>
          </cell>
        </row>
        <row r="5783">
          <cell r="H5783" t="str">
            <v/>
          </cell>
        </row>
        <row r="5784">
          <cell r="H5784" t="str">
            <v/>
          </cell>
        </row>
        <row r="5785">
          <cell r="H5785" t="str">
            <v/>
          </cell>
        </row>
        <row r="5786">
          <cell r="H5786" t="str">
            <v/>
          </cell>
        </row>
        <row r="5787">
          <cell r="H5787" t="str">
            <v/>
          </cell>
        </row>
        <row r="5788">
          <cell r="H5788" t="str">
            <v/>
          </cell>
        </row>
        <row r="5789">
          <cell r="H5789" t="str">
            <v/>
          </cell>
        </row>
        <row r="5790">
          <cell r="H5790" t="str">
            <v/>
          </cell>
        </row>
        <row r="5791">
          <cell r="H5791" t="str">
            <v/>
          </cell>
        </row>
        <row r="5792">
          <cell r="H5792" t="str">
            <v/>
          </cell>
        </row>
        <row r="5793">
          <cell r="H5793" t="str">
            <v/>
          </cell>
        </row>
        <row r="5794">
          <cell r="H5794" t="str">
            <v/>
          </cell>
        </row>
        <row r="5795">
          <cell r="H5795" t="str">
            <v/>
          </cell>
        </row>
        <row r="5796">
          <cell r="H5796" t="str">
            <v/>
          </cell>
        </row>
        <row r="5797">
          <cell r="H5797" t="str">
            <v/>
          </cell>
        </row>
        <row r="5798">
          <cell r="H5798" t="str">
            <v/>
          </cell>
        </row>
        <row r="5799">
          <cell r="H5799" t="str">
            <v/>
          </cell>
        </row>
        <row r="5800">
          <cell r="H5800" t="str">
            <v/>
          </cell>
        </row>
        <row r="5801">
          <cell r="H5801" t="str">
            <v/>
          </cell>
        </row>
        <row r="5802">
          <cell r="H5802" t="str">
            <v/>
          </cell>
        </row>
        <row r="5803">
          <cell r="H5803" t="str">
            <v/>
          </cell>
        </row>
        <row r="5804">
          <cell r="H5804" t="str">
            <v/>
          </cell>
        </row>
        <row r="5805">
          <cell r="H5805" t="str">
            <v/>
          </cell>
        </row>
        <row r="5806">
          <cell r="H5806" t="str">
            <v/>
          </cell>
        </row>
        <row r="5807">
          <cell r="H5807" t="str">
            <v/>
          </cell>
        </row>
        <row r="5808">
          <cell r="H5808" t="str">
            <v/>
          </cell>
        </row>
        <row r="5809">
          <cell r="H5809" t="str">
            <v/>
          </cell>
        </row>
        <row r="5810">
          <cell r="H5810" t="str">
            <v/>
          </cell>
        </row>
        <row r="5811">
          <cell r="H5811" t="str">
            <v/>
          </cell>
        </row>
        <row r="5812">
          <cell r="H5812" t="str">
            <v/>
          </cell>
        </row>
        <row r="5813">
          <cell r="H5813" t="str">
            <v/>
          </cell>
        </row>
        <row r="5814">
          <cell r="H5814" t="str">
            <v/>
          </cell>
        </row>
        <row r="5815">
          <cell r="H5815" t="str">
            <v/>
          </cell>
        </row>
        <row r="5816">
          <cell r="H5816" t="str">
            <v/>
          </cell>
        </row>
        <row r="5817">
          <cell r="H5817" t="str">
            <v/>
          </cell>
        </row>
        <row r="5818">
          <cell r="H5818" t="str">
            <v/>
          </cell>
        </row>
        <row r="5819">
          <cell r="H5819" t="str">
            <v/>
          </cell>
        </row>
        <row r="5820">
          <cell r="H5820" t="str">
            <v/>
          </cell>
        </row>
        <row r="5821">
          <cell r="H5821" t="str">
            <v/>
          </cell>
        </row>
        <row r="5822">
          <cell r="H5822" t="str">
            <v/>
          </cell>
        </row>
        <row r="5823">
          <cell r="H5823" t="str">
            <v/>
          </cell>
        </row>
        <row r="5824">
          <cell r="H5824" t="str">
            <v/>
          </cell>
        </row>
        <row r="5825">
          <cell r="H5825" t="str">
            <v/>
          </cell>
        </row>
        <row r="5826">
          <cell r="H5826" t="str">
            <v/>
          </cell>
        </row>
        <row r="5827">
          <cell r="H5827" t="str">
            <v/>
          </cell>
        </row>
        <row r="5828">
          <cell r="H5828" t="str">
            <v/>
          </cell>
        </row>
        <row r="5829">
          <cell r="H5829" t="str">
            <v/>
          </cell>
        </row>
        <row r="5830">
          <cell r="H5830" t="str">
            <v/>
          </cell>
        </row>
        <row r="5831">
          <cell r="H5831" t="str">
            <v/>
          </cell>
        </row>
        <row r="5832">
          <cell r="H5832" t="str">
            <v/>
          </cell>
        </row>
        <row r="5833">
          <cell r="H5833" t="str">
            <v/>
          </cell>
        </row>
        <row r="5834">
          <cell r="H5834" t="str">
            <v/>
          </cell>
        </row>
        <row r="5835">
          <cell r="H5835" t="str">
            <v/>
          </cell>
        </row>
        <row r="5836">
          <cell r="H5836" t="str">
            <v/>
          </cell>
        </row>
        <row r="5837">
          <cell r="H5837" t="str">
            <v/>
          </cell>
        </row>
        <row r="5838">
          <cell r="H5838" t="str">
            <v/>
          </cell>
        </row>
        <row r="5839">
          <cell r="H5839" t="str">
            <v/>
          </cell>
        </row>
        <row r="5840">
          <cell r="H5840" t="str">
            <v/>
          </cell>
        </row>
        <row r="5841">
          <cell r="H5841" t="str">
            <v/>
          </cell>
        </row>
        <row r="5842">
          <cell r="H5842" t="str">
            <v/>
          </cell>
        </row>
        <row r="5843">
          <cell r="H5843" t="str">
            <v/>
          </cell>
        </row>
        <row r="5844">
          <cell r="H5844" t="str">
            <v/>
          </cell>
        </row>
        <row r="5845">
          <cell r="H5845" t="str">
            <v/>
          </cell>
        </row>
        <row r="5846">
          <cell r="H5846" t="str">
            <v/>
          </cell>
        </row>
        <row r="5847">
          <cell r="H5847" t="str">
            <v/>
          </cell>
        </row>
        <row r="5848">
          <cell r="H5848" t="str">
            <v/>
          </cell>
        </row>
        <row r="5849">
          <cell r="H5849" t="str">
            <v/>
          </cell>
        </row>
        <row r="5850">
          <cell r="H5850" t="str">
            <v/>
          </cell>
        </row>
        <row r="5851">
          <cell r="H5851" t="str">
            <v/>
          </cell>
        </row>
        <row r="5852">
          <cell r="H5852" t="str">
            <v/>
          </cell>
        </row>
        <row r="5853">
          <cell r="H5853" t="str">
            <v/>
          </cell>
        </row>
        <row r="5854">
          <cell r="H5854" t="str">
            <v/>
          </cell>
        </row>
        <row r="5855">
          <cell r="H5855" t="str">
            <v/>
          </cell>
        </row>
        <row r="5856">
          <cell r="H5856" t="str">
            <v/>
          </cell>
        </row>
        <row r="5857">
          <cell r="H5857" t="str">
            <v/>
          </cell>
        </row>
        <row r="5858">
          <cell r="H5858" t="str">
            <v/>
          </cell>
        </row>
        <row r="5859">
          <cell r="H5859" t="str">
            <v/>
          </cell>
        </row>
        <row r="5860">
          <cell r="H5860" t="str">
            <v/>
          </cell>
        </row>
        <row r="5861">
          <cell r="H5861" t="str">
            <v/>
          </cell>
        </row>
        <row r="5862">
          <cell r="H5862" t="str">
            <v/>
          </cell>
        </row>
        <row r="5863">
          <cell r="H5863" t="str">
            <v/>
          </cell>
        </row>
        <row r="5864">
          <cell r="H5864" t="str">
            <v/>
          </cell>
        </row>
        <row r="5865">
          <cell r="H5865" t="str">
            <v/>
          </cell>
        </row>
        <row r="5866">
          <cell r="H5866" t="str">
            <v/>
          </cell>
        </row>
        <row r="5867">
          <cell r="H5867" t="str">
            <v/>
          </cell>
        </row>
        <row r="5868">
          <cell r="H5868" t="str">
            <v/>
          </cell>
        </row>
        <row r="5869">
          <cell r="H5869" t="str">
            <v/>
          </cell>
        </row>
        <row r="5870">
          <cell r="H5870" t="str">
            <v/>
          </cell>
        </row>
        <row r="5871">
          <cell r="H5871" t="str">
            <v/>
          </cell>
        </row>
        <row r="5872">
          <cell r="H5872" t="str">
            <v/>
          </cell>
        </row>
        <row r="5873">
          <cell r="H5873" t="str">
            <v/>
          </cell>
        </row>
        <row r="5874">
          <cell r="H5874" t="str">
            <v/>
          </cell>
        </row>
        <row r="5875">
          <cell r="H5875" t="str">
            <v/>
          </cell>
        </row>
        <row r="5876">
          <cell r="H5876" t="str">
            <v/>
          </cell>
        </row>
        <row r="5877">
          <cell r="H5877" t="str">
            <v/>
          </cell>
        </row>
        <row r="5878">
          <cell r="H5878" t="str">
            <v/>
          </cell>
        </row>
        <row r="5879">
          <cell r="H5879" t="str">
            <v/>
          </cell>
        </row>
        <row r="5880">
          <cell r="H5880" t="str">
            <v/>
          </cell>
        </row>
        <row r="5881">
          <cell r="H5881" t="str">
            <v/>
          </cell>
        </row>
        <row r="5882">
          <cell r="H5882" t="str">
            <v/>
          </cell>
        </row>
        <row r="5883">
          <cell r="H5883" t="str">
            <v/>
          </cell>
        </row>
        <row r="5884">
          <cell r="H5884" t="str">
            <v/>
          </cell>
        </row>
        <row r="5885">
          <cell r="H5885" t="str">
            <v/>
          </cell>
        </row>
        <row r="5886">
          <cell r="H5886" t="str">
            <v/>
          </cell>
        </row>
        <row r="5887">
          <cell r="H5887" t="str">
            <v/>
          </cell>
        </row>
        <row r="5888">
          <cell r="H5888" t="str">
            <v/>
          </cell>
        </row>
        <row r="5889">
          <cell r="H5889" t="str">
            <v/>
          </cell>
        </row>
        <row r="5890">
          <cell r="H5890" t="str">
            <v/>
          </cell>
        </row>
        <row r="5891">
          <cell r="H5891" t="str">
            <v/>
          </cell>
        </row>
        <row r="5892">
          <cell r="H5892" t="str">
            <v/>
          </cell>
        </row>
        <row r="5893">
          <cell r="H5893" t="str">
            <v/>
          </cell>
        </row>
        <row r="5894">
          <cell r="H5894" t="str">
            <v/>
          </cell>
        </row>
        <row r="5895">
          <cell r="H5895" t="str">
            <v/>
          </cell>
        </row>
        <row r="5896">
          <cell r="H5896" t="str">
            <v/>
          </cell>
        </row>
        <row r="5897">
          <cell r="H5897" t="str">
            <v/>
          </cell>
        </row>
        <row r="5898">
          <cell r="H5898" t="str">
            <v/>
          </cell>
        </row>
        <row r="5899">
          <cell r="H5899" t="str">
            <v/>
          </cell>
        </row>
        <row r="5900">
          <cell r="H5900" t="str">
            <v/>
          </cell>
        </row>
        <row r="5901">
          <cell r="H5901" t="str">
            <v/>
          </cell>
        </row>
        <row r="5902">
          <cell r="H5902" t="str">
            <v/>
          </cell>
        </row>
        <row r="5903">
          <cell r="H5903" t="str">
            <v/>
          </cell>
        </row>
        <row r="5904">
          <cell r="H5904" t="str">
            <v/>
          </cell>
        </row>
        <row r="5905">
          <cell r="H5905" t="str">
            <v/>
          </cell>
        </row>
        <row r="5906">
          <cell r="H5906" t="str">
            <v/>
          </cell>
        </row>
        <row r="5907">
          <cell r="H5907" t="str">
            <v/>
          </cell>
        </row>
        <row r="5908">
          <cell r="H5908" t="str">
            <v/>
          </cell>
        </row>
        <row r="5909">
          <cell r="H5909" t="str">
            <v/>
          </cell>
        </row>
        <row r="5910">
          <cell r="H5910" t="str">
            <v/>
          </cell>
        </row>
        <row r="5911">
          <cell r="H5911" t="str">
            <v/>
          </cell>
        </row>
        <row r="5912">
          <cell r="H5912" t="str">
            <v/>
          </cell>
        </row>
        <row r="5913">
          <cell r="H5913" t="str">
            <v/>
          </cell>
        </row>
        <row r="5914">
          <cell r="H5914" t="str">
            <v/>
          </cell>
        </row>
        <row r="5915">
          <cell r="H5915" t="str">
            <v/>
          </cell>
        </row>
        <row r="5916">
          <cell r="H5916" t="str">
            <v/>
          </cell>
        </row>
        <row r="5917">
          <cell r="H5917" t="str">
            <v/>
          </cell>
        </row>
        <row r="5918">
          <cell r="H5918" t="str">
            <v/>
          </cell>
        </row>
        <row r="5919">
          <cell r="H5919" t="str">
            <v/>
          </cell>
        </row>
        <row r="5920">
          <cell r="H5920" t="str">
            <v/>
          </cell>
        </row>
        <row r="5921">
          <cell r="H5921" t="str">
            <v/>
          </cell>
        </row>
        <row r="5922">
          <cell r="H5922" t="str">
            <v/>
          </cell>
        </row>
        <row r="5923">
          <cell r="H5923" t="str">
            <v/>
          </cell>
        </row>
        <row r="5924">
          <cell r="H5924" t="str">
            <v/>
          </cell>
        </row>
        <row r="5925">
          <cell r="H5925" t="str">
            <v/>
          </cell>
        </row>
        <row r="5926">
          <cell r="H5926" t="str">
            <v/>
          </cell>
        </row>
        <row r="5927">
          <cell r="H5927" t="str">
            <v/>
          </cell>
        </row>
        <row r="5928">
          <cell r="H5928" t="str">
            <v/>
          </cell>
        </row>
        <row r="5929">
          <cell r="H5929" t="str">
            <v/>
          </cell>
        </row>
        <row r="5930">
          <cell r="H5930" t="str">
            <v/>
          </cell>
        </row>
        <row r="5931">
          <cell r="H5931" t="str">
            <v/>
          </cell>
        </row>
        <row r="5932">
          <cell r="H5932" t="str">
            <v/>
          </cell>
        </row>
        <row r="5933">
          <cell r="H5933" t="str">
            <v/>
          </cell>
        </row>
        <row r="5934">
          <cell r="H5934" t="str">
            <v/>
          </cell>
        </row>
        <row r="5935">
          <cell r="H5935" t="str">
            <v/>
          </cell>
        </row>
        <row r="5936">
          <cell r="H5936" t="str">
            <v/>
          </cell>
        </row>
        <row r="5937">
          <cell r="H5937" t="str">
            <v/>
          </cell>
        </row>
        <row r="5938">
          <cell r="H5938" t="str">
            <v/>
          </cell>
        </row>
        <row r="5939">
          <cell r="H5939" t="str">
            <v/>
          </cell>
        </row>
        <row r="5940">
          <cell r="H5940" t="str">
            <v/>
          </cell>
        </row>
        <row r="5941">
          <cell r="H5941" t="str">
            <v/>
          </cell>
        </row>
        <row r="5942">
          <cell r="H5942" t="str">
            <v/>
          </cell>
        </row>
        <row r="5943">
          <cell r="H5943" t="str">
            <v/>
          </cell>
        </row>
        <row r="5944">
          <cell r="H5944" t="str">
            <v/>
          </cell>
        </row>
        <row r="5945">
          <cell r="H5945" t="str">
            <v/>
          </cell>
        </row>
        <row r="5946">
          <cell r="H5946" t="str">
            <v/>
          </cell>
        </row>
        <row r="5947">
          <cell r="H5947" t="str">
            <v/>
          </cell>
        </row>
        <row r="5948">
          <cell r="H5948" t="str">
            <v/>
          </cell>
        </row>
        <row r="5949">
          <cell r="H5949" t="str">
            <v/>
          </cell>
        </row>
        <row r="5950">
          <cell r="H5950" t="str">
            <v/>
          </cell>
        </row>
        <row r="5951">
          <cell r="H5951" t="str">
            <v/>
          </cell>
        </row>
        <row r="5952">
          <cell r="H5952" t="str">
            <v/>
          </cell>
        </row>
        <row r="5953">
          <cell r="H5953" t="str">
            <v/>
          </cell>
        </row>
        <row r="5954">
          <cell r="H5954" t="str">
            <v/>
          </cell>
        </row>
        <row r="5955">
          <cell r="H5955" t="str">
            <v/>
          </cell>
        </row>
        <row r="5956">
          <cell r="H5956" t="str">
            <v/>
          </cell>
        </row>
        <row r="5957">
          <cell r="H5957" t="str">
            <v/>
          </cell>
        </row>
        <row r="5958">
          <cell r="H5958" t="str">
            <v/>
          </cell>
        </row>
        <row r="5959">
          <cell r="H5959" t="str">
            <v/>
          </cell>
        </row>
        <row r="5960">
          <cell r="H5960" t="str">
            <v/>
          </cell>
        </row>
        <row r="5961">
          <cell r="H5961" t="str">
            <v/>
          </cell>
        </row>
        <row r="5962">
          <cell r="H5962" t="str">
            <v/>
          </cell>
        </row>
        <row r="5963">
          <cell r="H5963" t="str">
            <v/>
          </cell>
        </row>
        <row r="5964">
          <cell r="H5964" t="str">
            <v/>
          </cell>
        </row>
        <row r="5965">
          <cell r="H5965" t="str">
            <v/>
          </cell>
        </row>
        <row r="5966">
          <cell r="H5966" t="str">
            <v/>
          </cell>
        </row>
        <row r="5967">
          <cell r="H5967" t="str">
            <v/>
          </cell>
        </row>
        <row r="5968">
          <cell r="H5968" t="str">
            <v/>
          </cell>
        </row>
        <row r="5969">
          <cell r="H5969" t="str">
            <v/>
          </cell>
        </row>
        <row r="5970">
          <cell r="H5970" t="str">
            <v/>
          </cell>
        </row>
        <row r="5971">
          <cell r="H5971" t="str">
            <v/>
          </cell>
        </row>
        <row r="5972">
          <cell r="H5972" t="str">
            <v/>
          </cell>
        </row>
        <row r="5973">
          <cell r="H5973" t="str">
            <v/>
          </cell>
        </row>
        <row r="5974">
          <cell r="H5974" t="str">
            <v/>
          </cell>
        </row>
        <row r="5975">
          <cell r="H5975" t="str">
            <v/>
          </cell>
        </row>
        <row r="5976">
          <cell r="H5976" t="str">
            <v/>
          </cell>
        </row>
        <row r="5977">
          <cell r="H5977" t="str">
            <v/>
          </cell>
        </row>
        <row r="5978">
          <cell r="H5978" t="str">
            <v/>
          </cell>
        </row>
        <row r="5979">
          <cell r="H5979" t="str">
            <v/>
          </cell>
        </row>
        <row r="5980">
          <cell r="H5980" t="str">
            <v/>
          </cell>
        </row>
        <row r="5981">
          <cell r="H5981" t="str">
            <v/>
          </cell>
        </row>
        <row r="5982">
          <cell r="H5982" t="str">
            <v/>
          </cell>
        </row>
        <row r="5983">
          <cell r="H5983" t="str">
            <v/>
          </cell>
        </row>
        <row r="5984">
          <cell r="H5984" t="str">
            <v/>
          </cell>
        </row>
        <row r="5985">
          <cell r="H5985" t="str">
            <v/>
          </cell>
        </row>
        <row r="5986">
          <cell r="H5986" t="str">
            <v/>
          </cell>
        </row>
        <row r="5987">
          <cell r="H5987" t="str">
            <v/>
          </cell>
        </row>
        <row r="5988">
          <cell r="H5988" t="str">
            <v/>
          </cell>
        </row>
        <row r="5989">
          <cell r="H5989" t="str">
            <v/>
          </cell>
        </row>
        <row r="5990">
          <cell r="H5990" t="str">
            <v/>
          </cell>
        </row>
        <row r="5991">
          <cell r="H5991" t="str">
            <v/>
          </cell>
        </row>
        <row r="5992">
          <cell r="H5992" t="str">
            <v/>
          </cell>
        </row>
        <row r="5993">
          <cell r="H5993" t="str">
            <v/>
          </cell>
        </row>
        <row r="5994">
          <cell r="H5994" t="str">
            <v/>
          </cell>
        </row>
        <row r="5995">
          <cell r="H5995" t="str">
            <v/>
          </cell>
        </row>
        <row r="5996">
          <cell r="H5996" t="str">
            <v/>
          </cell>
        </row>
        <row r="5997">
          <cell r="H5997" t="str">
            <v/>
          </cell>
        </row>
        <row r="5998">
          <cell r="H5998" t="str">
            <v/>
          </cell>
        </row>
        <row r="5999">
          <cell r="H5999" t="str">
            <v/>
          </cell>
        </row>
        <row r="6000">
          <cell r="H6000" t="str">
            <v/>
          </cell>
        </row>
        <row r="6001">
          <cell r="H6001" t="str">
            <v/>
          </cell>
        </row>
        <row r="6002">
          <cell r="H6002" t="str">
            <v/>
          </cell>
        </row>
        <row r="6003">
          <cell r="H6003" t="str">
            <v/>
          </cell>
        </row>
        <row r="6004">
          <cell r="H6004" t="str">
            <v/>
          </cell>
        </row>
        <row r="6005">
          <cell r="H6005" t="str">
            <v/>
          </cell>
        </row>
        <row r="6006">
          <cell r="H6006" t="str">
            <v/>
          </cell>
        </row>
        <row r="6007">
          <cell r="H6007" t="str">
            <v/>
          </cell>
        </row>
        <row r="6008">
          <cell r="H6008" t="str">
            <v/>
          </cell>
        </row>
        <row r="6009">
          <cell r="H6009" t="str">
            <v/>
          </cell>
        </row>
        <row r="6010">
          <cell r="H6010" t="str">
            <v/>
          </cell>
        </row>
        <row r="6011">
          <cell r="H6011" t="str">
            <v/>
          </cell>
        </row>
        <row r="6012">
          <cell r="H6012" t="str">
            <v/>
          </cell>
        </row>
        <row r="6013">
          <cell r="H6013" t="str">
            <v/>
          </cell>
        </row>
        <row r="6014">
          <cell r="H6014" t="str">
            <v/>
          </cell>
        </row>
        <row r="6015">
          <cell r="H6015" t="str">
            <v/>
          </cell>
        </row>
        <row r="6016">
          <cell r="H6016" t="str">
            <v/>
          </cell>
        </row>
        <row r="6017">
          <cell r="H6017" t="str">
            <v/>
          </cell>
        </row>
        <row r="6018">
          <cell r="H6018" t="str">
            <v/>
          </cell>
        </row>
        <row r="6019">
          <cell r="H6019" t="str">
            <v/>
          </cell>
        </row>
        <row r="6020">
          <cell r="H6020" t="str">
            <v/>
          </cell>
        </row>
        <row r="6021">
          <cell r="H6021" t="str">
            <v/>
          </cell>
        </row>
        <row r="6022">
          <cell r="H6022" t="str">
            <v/>
          </cell>
        </row>
        <row r="6023">
          <cell r="H6023" t="str">
            <v/>
          </cell>
        </row>
        <row r="6024">
          <cell r="H6024" t="str">
            <v/>
          </cell>
        </row>
        <row r="6025">
          <cell r="H6025" t="str">
            <v/>
          </cell>
        </row>
        <row r="6026">
          <cell r="H6026" t="str">
            <v/>
          </cell>
        </row>
        <row r="6027">
          <cell r="H6027" t="str">
            <v/>
          </cell>
        </row>
        <row r="6028">
          <cell r="H6028" t="str">
            <v/>
          </cell>
        </row>
        <row r="6029">
          <cell r="H6029" t="str">
            <v/>
          </cell>
        </row>
        <row r="6030">
          <cell r="H6030" t="str">
            <v/>
          </cell>
        </row>
        <row r="6031">
          <cell r="H6031" t="str">
            <v/>
          </cell>
        </row>
        <row r="6032">
          <cell r="H6032" t="str">
            <v/>
          </cell>
        </row>
        <row r="6033">
          <cell r="H6033" t="str">
            <v/>
          </cell>
        </row>
        <row r="6034">
          <cell r="H6034" t="str">
            <v/>
          </cell>
        </row>
        <row r="6035">
          <cell r="H6035" t="str">
            <v/>
          </cell>
        </row>
        <row r="6036">
          <cell r="H6036" t="str">
            <v/>
          </cell>
        </row>
        <row r="6037">
          <cell r="H6037" t="str">
            <v/>
          </cell>
        </row>
        <row r="6038">
          <cell r="H6038" t="str">
            <v/>
          </cell>
        </row>
        <row r="6039">
          <cell r="H6039" t="str">
            <v/>
          </cell>
        </row>
        <row r="6040">
          <cell r="H6040" t="str">
            <v/>
          </cell>
        </row>
        <row r="6041">
          <cell r="H6041" t="str">
            <v/>
          </cell>
        </row>
        <row r="6042">
          <cell r="H6042" t="str">
            <v/>
          </cell>
        </row>
        <row r="6043">
          <cell r="H6043" t="str">
            <v/>
          </cell>
        </row>
        <row r="6044">
          <cell r="H6044" t="str">
            <v/>
          </cell>
        </row>
        <row r="6045">
          <cell r="H6045" t="str">
            <v/>
          </cell>
        </row>
        <row r="6046">
          <cell r="H6046" t="str">
            <v/>
          </cell>
        </row>
        <row r="6047">
          <cell r="H6047" t="str">
            <v/>
          </cell>
        </row>
        <row r="6048">
          <cell r="H6048" t="str">
            <v/>
          </cell>
        </row>
        <row r="6049">
          <cell r="H6049" t="str">
            <v/>
          </cell>
        </row>
        <row r="6050">
          <cell r="H6050" t="str">
            <v/>
          </cell>
        </row>
        <row r="6051">
          <cell r="H6051" t="str">
            <v/>
          </cell>
        </row>
        <row r="6052">
          <cell r="H6052" t="str">
            <v/>
          </cell>
        </row>
        <row r="6053">
          <cell r="H6053" t="str">
            <v/>
          </cell>
        </row>
        <row r="6054">
          <cell r="H6054" t="str">
            <v/>
          </cell>
        </row>
        <row r="6055">
          <cell r="H6055" t="str">
            <v/>
          </cell>
        </row>
        <row r="6056">
          <cell r="H6056" t="str">
            <v/>
          </cell>
        </row>
        <row r="6057">
          <cell r="H6057" t="str">
            <v/>
          </cell>
        </row>
        <row r="6058">
          <cell r="H6058" t="str">
            <v/>
          </cell>
        </row>
        <row r="6059">
          <cell r="H6059" t="str">
            <v/>
          </cell>
        </row>
        <row r="6060">
          <cell r="H6060" t="str">
            <v/>
          </cell>
        </row>
        <row r="6061">
          <cell r="H6061" t="str">
            <v/>
          </cell>
        </row>
        <row r="6062">
          <cell r="H6062" t="str">
            <v/>
          </cell>
        </row>
        <row r="6063">
          <cell r="H6063" t="str">
            <v/>
          </cell>
        </row>
        <row r="6064">
          <cell r="H6064" t="str">
            <v/>
          </cell>
        </row>
        <row r="6065">
          <cell r="H6065" t="str">
            <v/>
          </cell>
        </row>
        <row r="6066">
          <cell r="H6066" t="str">
            <v/>
          </cell>
        </row>
        <row r="6067">
          <cell r="H6067" t="str">
            <v/>
          </cell>
        </row>
        <row r="6068">
          <cell r="H6068" t="str">
            <v/>
          </cell>
        </row>
        <row r="6069">
          <cell r="H6069" t="str">
            <v/>
          </cell>
        </row>
        <row r="6070">
          <cell r="H6070" t="str">
            <v/>
          </cell>
        </row>
        <row r="6071">
          <cell r="H6071" t="str">
            <v/>
          </cell>
        </row>
        <row r="6072">
          <cell r="H6072" t="str">
            <v/>
          </cell>
        </row>
        <row r="6073">
          <cell r="H6073" t="str">
            <v/>
          </cell>
        </row>
        <row r="6074">
          <cell r="H6074" t="str">
            <v/>
          </cell>
        </row>
        <row r="6075">
          <cell r="H6075" t="str">
            <v/>
          </cell>
        </row>
        <row r="6076">
          <cell r="H6076" t="str">
            <v/>
          </cell>
        </row>
        <row r="6077">
          <cell r="H6077" t="str">
            <v/>
          </cell>
        </row>
        <row r="6078">
          <cell r="H6078" t="str">
            <v/>
          </cell>
        </row>
        <row r="6079">
          <cell r="H6079" t="str">
            <v/>
          </cell>
        </row>
        <row r="6080">
          <cell r="H6080" t="str">
            <v/>
          </cell>
        </row>
        <row r="6081">
          <cell r="H6081" t="str">
            <v/>
          </cell>
        </row>
        <row r="6082">
          <cell r="H6082" t="str">
            <v/>
          </cell>
        </row>
        <row r="6083">
          <cell r="H6083" t="str">
            <v/>
          </cell>
        </row>
        <row r="6084">
          <cell r="H6084" t="str">
            <v/>
          </cell>
        </row>
        <row r="6085">
          <cell r="H6085" t="str">
            <v/>
          </cell>
        </row>
        <row r="6086">
          <cell r="H6086" t="str">
            <v/>
          </cell>
        </row>
        <row r="6087">
          <cell r="H6087" t="str">
            <v/>
          </cell>
        </row>
        <row r="6088">
          <cell r="H6088" t="str">
            <v/>
          </cell>
        </row>
        <row r="6089">
          <cell r="H6089" t="str">
            <v/>
          </cell>
        </row>
        <row r="6090">
          <cell r="H6090" t="str">
            <v/>
          </cell>
        </row>
        <row r="6091">
          <cell r="H6091" t="str">
            <v/>
          </cell>
        </row>
        <row r="6092">
          <cell r="H6092" t="str">
            <v/>
          </cell>
        </row>
        <row r="6093">
          <cell r="H6093" t="str">
            <v/>
          </cell>
        </row>
        <row r="6094">
          <cell r="H6094" t="str">
            <v/>
          </cell>
        </row>
        <row r="6095">
          <cell r="H6095" t="str">
            <v/>
          </cell>
        </row>
        <row r="6096">
          <cell r="H6096" t="str">
            <v/>
          </cell>
        </row>
        <row r="6097">
          <cell r="H6097" t="str">
            <v/>
          </cell>
        </row>
        <row r="6098">
          <cell r="H6098" t="str">
            <v/>
          </cell>
        </row>
        <row r="6099">
          <cell r="H6099" t="str">
            <v/>
          </cell>
        </row>
        <row r="6100">
          <cell r="H6100" t="str">
            <v/>
          </cell>
        </row>
        <row r="6101">
          <cell r="H6101" t="str">
            <v/>
          </cell>
        </row>
        <row r="6102">
          <cell r="H6102" t="str">
            <v/>
          </cell>
        </row>
        <row r="6103">
          <cell r="H6103" t="str">
            <v/>
          </cell>
        </row>
        <row r="6104">
          <cell r="H6104" t="str">
            <v/>
          </cell>
        </row>
        <row r="6105">
          <cell r="H6105" t="str">
            <v/>
          </cell>
        </row>
        <row r="6106">
          <cell r="H6106" t="str">
            <v/>
          </cell>
        </row>
        <row r="6107">
          <cell r="H6107" t="str">
            <v/>
          </cell>
        </row>
        <row r="6108">
          <cell r="H6108" t="str">
            <v/>
          </cell>
        </row>
        <row r="6109">
          <cell r="H6109" t="str">
            <v/>
          </cell>
        </row>
        <row r="6110">
          <cell r="H6110" t="str">
            <v/>
          </cell>
        </row>
        <row r="6111">
          <cell r="H6111" t="str">
            <v/>
          </cell>
        </row>
        <row r="6112">
          <cell r="H6112" t="str">
            <v/>
          </cell>
        </row>
        <row r="6113">
          <cell r="H6113" t="str">
            <v/>
          </cell>
        </row>
        <row r="6114">
          <cell r="H6114" t="str">
            <v/>
          </cell>
        </row>
        <row r="6115">
          <cell r="H6115" t="str">
            <v/>
          </cell>
        </row>
        <row r="6116">
          <cell r="H6116" t="str">
            <v/>
          </cell>
        </row>
        <row r="6117">
          <cell r="H6117" t="str">
            <v/>
          </cell>
        </row>
        <row r="6118">
          <cell r="H6118" t="str">
            <v/>
          </cell>
        </row>
        <row r="6119">
          <cell r="H6119" t="str">
            <v/>
          </cell>
        </row>
        <row r="6120">
          <cell r="H6120" t="str">
            <v/>
          </cell>
        </row>
        <row r="6121">
          <cell r="H6121" t="str">
            <v/>
          </cell>
        </row>
        <row r="6122">
          <cell r="H6122" t="str">
            <v/>
          </cell>
        </row>
        <row r="6123">
          <cell r="H6123" t="str">
            <v/>
          </cell>
        </row>
        <row r="6124">
          <cell r="H6124" t="str">
            <v/>
          </cell>
        </row>
        <row r="6125">
          <cell r="H6125" t="str">
            <v/>
          </cell>
        </row>
        <row r="6126">
          <cell r="H6126" t="str">
            <v/>
          </cell>
        </row>
        <row r="6127">
          <cell r="H6127" t="str">
            <v/>
          </cell>
        </row>
        <row r="6128">
          <cell r="H6128" t="str">
            <v/>
          </cell>
        </row>
        <row r="6129">
          <cell r="H6129" t="str">
            <v/>
          </cell>
        </row>
        <row r="6130">
          <cell r="H6130" t="str">
            <v/>
          </cell>
        </row>
        <row r="6131">
          <cell r="H6131" t="str">
            <v/>
          </cell>
        </row>
        <row r="6132">
          <cell r="H6132" t="str">
            <v/>
          </cell>
        </row>
        <row r="6133">
          <cell r="H6133" t="str">
            <v/>
          </cell>
        </row>
        <row r="6134">
          <cell r="H6134" t="str">
            <v/>
          </cell>
        </row>
        <row r="6135">
          <cell r="H6135" t="str">
            <v/>
          </cell>
        </row>
        <row r="6136">
          <cell r="H6136" t="str">
            <v/>
          </cell>
        </row>
        <row r="6137">
          <cell r="H6137" t="str">
            <v/>
          </cell>
        </row>
        <row r="6138">
          <cell r="H6138" t="str">
            <v/>
          </cell>
        </row>
        <row r="6139">
          <cell r="H6139" t="str">
            <v/>
          </cell>
        </row>
        <row r="6140">
          <cell r="H6140" t="str">
            <v/>
          </cell>
        </row>
        <row r="6141">
          <cell r="H6141" t="str">
            <v/>
          </cell>
        </row>
        <row r="6142">
          <cell r="H6142" t="str">
            <v/>
          </cell>
        </row>
        <row r="6143">
          <cell r="H6143" t="str">
            <v/>
          </cell>
        </row>
        <row r="6144">
          <cell r="H6144" t="str">
            <v/>
          </cell>
        </row>
        <row r="6145">
          <cell r="H6145" t="str">
            <v/>
          </cell>
        </row>
        <row r="6146">
          <cell r="H6146" t="str">
            <v/>
          </cell>
        </row>
        <row r="6147">
          <cell r="H6147" t="str">
            <v/>
          </cell>
        </row>
        <row r="6148">
          <cell r="H6148" t="str">
            <v/>
          </cell>
        </row>
        <row r="6149">
          <cell r="H6149" t="str">
            <v/>
          </cell>
        </row>
        <row r="6150">
          <cell r="H6150" t="str">
            <v/>
          </cell>
        </row>
        <row r="6151">
          <cell r="H6151" t="str">
            <v/>
          </cell>
        </row>
        <row r="6152">
          <cell r="H6152" t="str">
            <v/>
          </cell>
        </row>
        <row r="6153">
          <cell r="H6153" t="str">
            <v/>
          </cell>
        </row>
        <row r="6154">
          <cell r="H6154" t="str">
            <v/>
          </cell>
        </row>
        <row r="6155">
          <cell r="H6155" t="str">
            <v/>
          </cell>
        </row>
        <row r="6156">
          <cell r="H6156" t="str">
            <v/>
          </cell>
        </row>
        <row r="6157">
          <cell r="H6157" t="str">
            <v/>
          </cell>
        </row>
        <row r="6158">
          <cell r="H6158" t="str">
            <v/>
          </cell>
        </row>
        <row r="6159">
          <cell r="H6159" t="str">
            <v/>
          </cell>
        </row>
        <row r="6160">
          <cell r="H6160" t="str">
            <v/>
          </cell>
        </row>
        <row r="6161">
          <cell r="H6161" t="str">
            <v/>
          </cell>
        </row>
        <row r="6162">
          <cell r="H6162" t="str">
            <v/>
          </cell>
        </row>
        <row r="6163">
          <cell r="H6163" t="str">
            <v/>
          </cell>
        </row>
        <row r="6164">
          <cell r="H6164" t="str">
            <v/>
          </cell>
        </row>
        <row r="6165">
          <cell r="H6165" t="str">
            <v/>
          </cell>
        </row>
        <row r="6166">
          <cell r="H6166" t="str">
            <v/>
          </cell>
        </row>
        <row r="6167">
          <cell r="H6167" t="str">
            <v/>
          </cell>
        </row>
        <row r="6168">
          <cell r="H6168" t="str">
            <v/>
          </cell>
        </row>
        <row r="6169">
          <cell r="H6169" t="str">
            <v/>
          </cell>
        </row>
        <row r="6170">
          <cell r="H6170" t="str">
            <v/>
          </cell>
        </row>
        <row r="6171">
          <cell r="H6171" t="str">
            <v/>
          </cell>
        </row>
        <row r="6172">
          <cell r="H6172" t="str">
            <v/>
          </cell>
        </row>
        <row r="6173">
          <cell r="H6173" t="str">
            <v/>
          </cell>
        </row>
        <row r="6174">
          <cell r="H6174" t="str">
            <v/>
          </cell>
        </row>
        <row r="6175">
          <cell r="H6175" t="str">
            <v/>
          </cell>
        </row>
        <row r="6176">
          <cell r="H6176" t="str">
            <v/>
          </cell>
        </row>
        <row r="6177">
          <cell r="H6177" t="str">
            <v/>
          </cell>
        </row>
        <row r="6178">
          <cell r="H6178" t="str">
            <v/>
          </cell>
        </row>
        <row r="6179">
          <cell r="H6179" t="str">
            <v/>
          </cell>
        </row>
        <row r="6180">
          <cell r="H6180" t="str">
            <v/>
          </cell>
        </row>
        <row r="6181">
          <cell r="H6181" t="str">
            <v/>
          </cell>
        </row>
        <row r="6182">
          <cell r="H6182" t="str">
            <v/>
          </cell>
        </row>
        <row r="6183">
          <cell r="H6183" t="str">
            <v/>
          </cell>
        </row>
        <row r="6184">
          <cell r="H6184" t="str">
            <v/>
          </cell>
        </row>
        <row r="6185">
          <cell r="H6185" t="str">
            <v/>
          </cell>
        </row>
        <row r="6186">
          <cell r="H6186" t="str">
            <v/>
          </cell>
        </row>
        <row r="6187">
          <cell r="H6187" t="str">
            <v/>
          </cell>
        </row>
        <row r="6188">
          <cell r="H6188" t="str">
            <v/>
          </cell>
        </row>
        <row r="6189">
          <cell r="H6189" t="str">
            <v/>
          </cell>
        </row>
        <row r="6190">
          <cell r="H6190" t="str">
            <v/>
          </cell>
        </row>
        <row r="6191">
          <cell r="H6191" t="str">
            <v/>
          </cell>
        </row>
        <row r="6192">
          <cell r="H6192" t="str">
            <v/>
          </cell>
        </row>
        <row r="6193">
          <cell r="H6193" t="str">
            <v/>
          </cell>
        </row>
        <row r="6194">
          <cell r="H6194" t="str">
            <v/>
          </cell>
        </row>
        <row r="6195">
          <cell r="H6195" t="str">
            <v/>
          </cell>
        </row>
        <row r="6196">
          <cell r="H6196" t="str">
            <v/>
          </cell>
        </row>
        <row r="6197">
          <cell r="H6197" t="str">
            <v/>
          </cell>
        </row>
        <row r="6198">
          <cell r="H6198" t="str">
            <v/>
          </cell>
        </row>
        <row r="6199">
          <cell r="H6199" t="str">
            <v/>
          </cell>
        </row>
        <row r="6200">
          <cell r="H6200" t="str">
            <v/>
          </cell>
        </row>
        <row r="6201">
          <cell r="H6201" t="str">
            <v/>
          </cell>
        </row>
        <row r="6202">
          <cell r="H6202" t="str">
            <v/>
          </cell>
        </row>
        <row r="6203">
          <cell r="H6203" t="str">
            <v/>
          </cell>
        </row>
        <row r="6204">
          <cell r="H6204" t="str">
            <v/>
          </cell>
        </row>
        <row r="6205">
          <cell r="H6205" t="str">
            <v/>
          </cell>
        </row>
        <row r="6206">
          <cell r="H6206" t="str">
            <v/>
          </cell>
        </row>
        <row r="6207">
          <cell r="H6207" t="str">
            <v/>
          </cell>
        </row>
        <row r="6208">
          <cell r="H6208" t="str">
            <v/>
          </cell>
        </row>
        <row r="6209">
          <cell r="H6209" t="str">
            <v/>
          </cell>
        </row>
        <row r="6210">
          <cell r="H6210" t="str">
            <v/>
          </cell>
        </row>
        <row r="6211">
          <cell r="H6211" t="str">
            <v/>
          </cell>
        </row>
        <row r="6212">
          <cell r="H6212" t="str">
            <v/>
          </cell>
        </row>
        <row r="6213">
          <cell r="H6213" t="str">
            <v/>
          </cell>
        </row>
        <row r="6214">
          <cell r="H6214" t="str">
            <v/>
          </cell>
        </row>
        <row r="6215">
          <cell r="H6215" t="str">
            <v/>
          </cell>
        </row>
        <row r="6216">
          <cell r="H6216" t="str">
            <v/>
          </cell>
        </row>
        <row r="6217">
          <cell r="H6217" t="str">
            <v/>
          </cell>
        </row>
        <row r="6218">
          <cell r="H6218" t="str">
            <v/>
          </cell>
        </row>
        <row r="6219">
          <cell r="H6219" t="str">
            <v/>
          </cell>
        </row>
        <row r="6220">
          <cell r="H6220" t="str">
            <v/>
          </cell>
        </row>
        <row r="6221">
          <cell r="H6221" t="str">
            <v/>
          </cell>
        </row>
        <row r="6222">
          <cell r="H6222" t="str">
            <v/>
          </cell>
        </row>
        <row r="6223">
          <cell r="H6223" t="str">
            <v/>
          </cell>
        </row>
        <row r="6224">
          <cell r="H6224" t="str">
            <v/>
          </cell>
        </row>
        <row r="6225">
          <cell r="H6225" t="str">
            <v/>
          </cell>
        </row>
        <row r="6226">
          <cell r="H6226" t="str">
            <v/>
          </cell>
        </row>
        <row r="6227">
          <cell r="H6227" t="str">
            <v/>
          </cell>
        </row>
        <row r="6228">
          <cell r="H6228" t="str">
            <v/>
          </cell>
        </row>
        <row r="6229">
          <cell r="H6229" t="str">
            <v/>
          </cell>
        </row>
        <row r="6230">
          <cell r="H6230" t="str">
            <v/>
          </cell>
        </row>
        <row r="6231">
          <cell r="H6231" t="str">
            <v/>
          </cell>
        </row>
        <row r="6232">
          <cell r="H6232" t="str">
            <v/>
          </cell>
        </row>
        <row r="6233">
          <cell r="H6233" t="str">
            <v/>
          </cell>
        </row>
        <row r="6234">
          <cell r="H6234" t="str">
            <v/>
          </cell>
        </row>
        <row r="6235">
          <cell r="H6235" t="str">
            <v/>
          </cell>
        </row>
        <row r="6236">
          <cell r="H6236" t="str">
            <v/>
          </cell>
        </row>
        <row r="6237">
          <cell r="H6237" t="str">
            <v/>
          </cell>
        </row>
        <row r="6238">
          <cell r="H6238" t="str">
            <v/>
          </cell>
        </row>
        <row r="6239">
          <cell r="H6239" t="str">
            <v/>
          </cell>
        </row>
        <row r="6240">
          <cell r="H6240" t="str">
            <v/>
          </cell>
        </row>
        <row r="6241">
          <cell r="H6241" t="str">
            <v/>
          </cell>
        </row>
        <row r="6242">
          <cell r="H6242" t="str">
            <v/>
          </cell>
        </row>
        <row r="6243">
          <cell r="H6243" t="str">
            <v/>
          </cell>
        </row>
        <row r="6244">
          <cell r="H6244" t="str">
            <v/>
          </cell>
        </row>
        <row r="6245">
          <cell r="H6245" t="str">
            <v/>
          </cell>
        </row>
        <row r="6246">
          <cell r="H6246" t="str">
            <v/>
          </cell>
        </row>
        <row r="6247">
          <cell r="H6247" t="str">
            <v/>
          </cell>
        </row>
        <row r="6248">
          <cell r="H6248" t="str">
            <v/>
          </cell>
        </row>
        <row r="6249">
          <cell r="H6249" t="str">
            <v/>
          </cell>
        </row>
        <row r="6250">
          <cell r="H6250" t="str">
            <v/>
          </cell>
        </row>
        <row r="6251">
          <cell r="H6251" t="str">
            <v/>
          </cell>
        </row>
        <row r="6252">
          <cell r="H6252" t="str">
            <v/>
          </cell>
        </row>
        <row r="6253">
          <cell r="H6253" t="str">
            <v/>
          </cell>
        </row>
        <row r="6254">
          <cell r="H6254" t="str">
            <v/>
          </cell>
        </row>
        <row r="6255">
          <cell r="H6255" t="str">
            <v/>
          </cell>
        </row>
        <row r="6256">
          <cell r="H6256" t="str">
            <v/>
          </cell>
        </row>
        <row r="6257">
          <cell r="H6257" t="str">
            <v/>
          </cell>
        </row>
        <row r="6258">
          <cell r="H6258" t="str">
            <v/>
          </cell>
        </row>
        <row r="6259">
          <cell r="H6259" t="str">
            <v/>
          </cell>
        </row>
        <row r="6260">
          <cell r="H6260" t="str">
            <v/>
          </cell>
        </row>
        <row r="6261">
          <cell r="H6261" t="str">
            <v/>
          </cell>
        </row>
        <row r="6262">
          <cell r="H6262" t="str">
            <v/>
          </cell>
        </row>
        <row r="6263">
          <cell r="H6263" t="str">
            <v/>
          </cell>
        </row>
        <row r="6264">
          <cell r="H6264" t="str">
            <v/>
          </cell>
        </row>
        <row r="6265">
          <cell r="H6265" t="str">
            <v/>
          </cell>
        </row>
        <row r="6266">
          <cell r="H6266" t="str">
            <v/>
          </cell>
        </row>
        <row r="6267">
          <cell r="H6267" t="str">
            <v/>
          </cell>
        </row>
        <row r="6268">
          <cell r="H6268" t="str">
            <v/>
          </cell>
        </row>
        <row r="6269">
          <cell r="H6269" t="str">
            <v/>
          </cell>
        </row>
        <row r="6270">
          <cell r="H6270" t="str">
            <v/>
          </cell>
        </row>
        <row r="6271">
          <cell r="H6271" t="str">
            <v/>
          </cell>
        </row>
        <row r="6272">
          <cell r="H6272" t="str">
            <v/>
          </cell>
        </row>
        <row r="6273">
          <cell r="H6273" t="str">
            <v/>
          </cell>
        </row>
        <row r="6274">
          <cell r="H6274" t="str">
            <v/>
          </cell>
        </row>
        <row r="6275">
          <cell r="H6275" t="str">
            <v/>
          </cell>
        </row>
        <row r="6276">
          <cell r="H6276" t="str">
            <v/>
          </cell>
        </row>
        <row r="6277">
          <cell r="H6277" t="str">
            <v/>
          </cell>
        </row>
        <row r="6278">
          <cell r="H6278" t="str">
            <v/>
          </cell>
        </row>
        <row r="6279">
          <cell r="H6279" t="str">
            <v/>
          </cell>
        </row>
        <row r="6280">
          <cell r="H6280" t="str">
            <v/>
          </cell>
        </row>
        <row r="6281">
          <cell r="H6281" t="str">
            <v/>
          </cell>
        </row>
        <row r="6282">
          <cell r="H6282" t="str">
            <v/>
          </cell>
        </row>
        <row r="6283">
          <cell r="H6283" t="str">
            <v/>
          </cell>
        </row>
        <row r="6284">
          <cell r="H6284" t="str">
            <v/>
          </cell>
        </row>
        <row r="6285">
          <cell r="H6285" t="str">
            <v/>
          </cell>
        </row>
        <row r="6286">
          <cell r="H6286" t="str">
            <v/>
          </cell>
        </row>
        <row r="6287">
          <cell r="H6287" t="str">
            <v/>
          </cell>
        </row>
        <row r="6288">
          <cell r="H6288" t="str">
            <v/>
          </cell>
        </row>
        <row r="6289">
          <cell r="H6289" t="str">
            <v/>
          </cell>
        </row>
        <row r="6290">
          <cell r="H6290" t="str">
            <v/>
          </cell>
        </row>
        <row r="6291">
          <cell r="H6291" t="str">
            <v/>
          </cell>
        </row>
        <row r="6292">
          <cell r="H6292" t="str">
            <v/>
          </cell>
        </row>
        <row r="6293">
          <cell r="H6293" t="str">
            <v/>
          </cell>
        </row>
        <row r="6294">
          <cell r="H6294" t="str">
            <v/>
          </cell>
        </row>
        <row r="6295">
          <cell r="H6295" t="str">
            <v/>
          </cell>
        </row>
        <row r="6296">
          <cell r="H6296" t="str">
            <v/>
          </cell>
        </row>
        <row r="6297">
          <cell r="H6297" t="str">
            <v/>
          </cell>
        </row>
        <row r="6298">
          <cell r="H6298" t="str">
            <v/>
          </cell>
        </row>
        <row r="6299">
          <cell r="H6299" t="str">
            <v/>
          </cell>
        </row>
        <row r="6300">
          <cell r="H6300" t="str">
            <v/>
          </cell>
        </row>
        <row r="6301">
          <cell r="H6301" t="str">
            <v/>
          </cell>
        </row>
        <row r="6302">
          <cell r="H6302" t="str">
            <v/>
          </cell>
        </row>
        <row r="6303">
          <cell r="H6303" t="str">
            <v/>
          </cell>
        </row>
        <row r="6304">
          <cell r="H6304" t="str">
            <v/>
          </cell>
        </row>
        <row r="6305">
          <cell r="H6305" t="str">
            <v/>
          </cell>
        </row>
        <row r="6306">
          <cell r="H6306" t="str">
            <v/>
          </cell>
        </row>
        <row r="6307">
          <cell r="H6307" t="str">
            <v/>
          </cell>
        </row>
        <row r="6308">
          <cell r="H6308" t="str">
            <v/>
          </cell>
        </row>
        <row r="6309">
          <cell r="H6309" t="str">
            <v/>
          </cell>
        </row>
        <row r="6310">
          <cell r="H6310" t="str">
            <v/>
          </cell>
        </row>
        <row r="6311">
          <cell r="H6311" t="str">
            <v/>
          </cell>
        </row>
        <row r="6312">
          <cell r="H6312" t="str">
            <v/>
          </cell>
        </row>
        <row r="6313">
          <cell r="H6313" t="str">
            <v/>
          </cell>
        </row>
        <row r="6314">
          <cell r="H6314" t="str">
            <v/>
          </cell>
        </row>
        <row r="6315">
          <cell r="H6315" t="str">
            <v/>
          </cell>
        </row>
        <row r="6316">
          <cell r="H6316" t="str">
            <v/>
          </cell>
        </row>
        <row r="6317">
          <cell r="H6317" t="str">
            <v/>
          </cell>
        </row>
        <row r="6318">
          <cell r="H6318" t="str">
            <v/>
          </cell>
        </row>
        <row r="6319">
          <cell r="H6319" t="str">
            <v/>
          </cell>
        </row>
        <row r="6320">
          <cell r="H6320" t="str">
            <v/>
          </cell>
        </row>
        <row r="6321">
          <cell r="H6321" t="str">
            <v/>
          </cell>
        </row>
        <row r="6322">
          <cell r="H6322" t="str">
            <v/>
          </cell>
        </row>
        <row r="6323">
          <cell r="H6323" t="str">
            <v/>
          </cell>
        </row>
        <row r="6324">
          <cell r="H6324" t="str">
            <v/>
          </cell>
        </row>
        <row r="6325">
          <cell r="H6325" t="str">
            <v/>
          </cell>
        </row>
        <row r="6326">
          <cell r="H6326" t="str">
            <v/>
          </cell>
        </row>
        <row r="6327">
          <cell r="H6327" t="str">
            <v/>
          </cell>
        </row>
        <row r="6328">
          <cell r="H6328" t="str">
            <v/>
          </cell>
        </row>
        <row r="6329">
          <cell r="H6329" t="str">
            <v/>
          </cell>
        </row>
        <row r="6330">
          <cell r="H6330" t="str">
            <v/>
          </cell>
        </row>
        <row r="6331">
          <cell r="H6331" t="str">
            <v/>
          </cell>
        </row>
        <row r="6332">
          <cell r="H6332" t="str">
            <v/>
          </cell>
        </row>
        <row r="6333">
          <cell r="H6333" t="str">
            <v/>
          </cell>
        </row>
        <row r="6334">
          <cell r="H6334" t="str">
            <v/>
          </cell>
        </row>
        <row r="6335">
          <cell r="H6335" t="str">
            <v/>
          </cell>
        </row>
        <row r="6336">
          <cell r="H6336" t="str">
            <v/>
          </cell>
        </row>
        <row r="6337">
          <cell r="H6337" t="str">
            <v/>
          </cell>
        </row>
        <row r="6338">
          <cell r="H6338" t="str">
            <v/>
          </cell>
        </row>
        <row r="6339">
          <cell r="H6339" t="str">
            <v/>
          </cell>
        </row>
        <row r="6340">
          <cell r="H6340" t="str">
            <v/>
          </cell>
        </row>
        <row r="6341">
          <cell r="H6341" t="str">
            <v/>
          </cell>
        </row>
        <row r="6342">
          <cell r="H6342" t="str">
            <v/>
          </cell>
        </row>
        <row r="6343">
          <cell r="H6343" t="str">
            <v/>
          </cell>
        </row>
        <row r="6344">
          <cell r="H6344" t="str">
            <v/>
          </cell>
        </row>
        <row r="6345">
          <cell r="H6345" t="str">
            <v/>
          </cell>
        </row>
        <row r="6346">
          <cell r="H6346" t="str">
            <v/>
          </cell>
        </row>
        <row r="6347">
          <cell r="H6347" t="str">
            <v/>
          </cell>
        </row>
        <row r="6348">
          <cell r="H6348" t="str">
            <v/>
          </cell>
        </row>
        <row r="6349">
          <cell r="H6349" t="str">
            <v/>
          </cell>
        </row>
        <row r="6350">
          <cell r="H6350" t="str">
            <v/>
          </cell>
        </row>
        <row r="6351">
          <cell r="H6351" t="str">
            <v/>
          </cell>
        </row>
        <row r="6352">
          <cell r="H6352" t="str">
            <v/>
          </cell>
        </row>
        <row r="6353">
          <cell r="H6353" t="str">
            <v/>
          </cell>
        </row>
        <row r="6354">
          <cell r="H6354" t="str">
            <v/>
          </cell>
        </row>
        <row r="6355">
          <cell r="H6355" t="str">
            <v/>
          </cell>
        </row>
        <row r="6356">
          <cell r="H6356" t="str">
            <v/>
          </cell>
        </row>
        <row r="6357">
          <cell r="H6357" t="str">
            <v/>
          </cell>
        </row>
        <row r="6358">
          <cell r="H6358" t="str">
            <v/>
          </cell>
        </row>
        <row r="6359">
          <cell r="H6359" t="str">
            <v/>
          </cell>
        </row>
        <row r="6360">
          <cell r="H6360" t="str">
            <v/>
          </cell>
        </row>
        <row r="6361">
          <cell r="H6361" t="str">
            <v/>
          </cell>
        </row>
        <row r="6362">
          <cell r="H6362" t="str">
            <v/>
          </cell>
        </row>
        <row r="6363">
          <cell r="H6363" t="str">
            <v/>
          </cell>
        </row>
        <row r="6364">
          <cell r="H6364" t="str">
            <v/>
          </cell>
        </row>
        <row r="6365">
          <cell r="H6365" t="str">
            <v/>
          </cell>
        </row>
        <row r="6366">
          <cell r="H6366" t="str">
            <v/>
          </cell>
        </row>
        <row r="6367">
          <cell r="H6367" t="str">
            <v/>
          </cell>
        </row>
        <row r="6368">
          <cell r="H6368" t="str">
            <v/>
          </cell>
        </row>
        <row r="6369">
          <cell r="H6369" t="str">
            <v/>
          </cell>
        </row>
        <row r="6370">
          <cell r="H6370" t="str">
            <v/>
          </cell>
        </row>
        <row r="6371">
          <cell r="H6371" t="str">
            <v/>
          </cell>
        </row>
        <row r="6372">
          <cell r="H6372" t="str">
            <v/>
          </cell>
        </row>
        <row r="6373">
          <cell r="H6373" t="str">
            <v/>
          </cell>
        </row>
        <row r="6374">
          <cell r="H6374" t="str">
            <v/>
          </cell>
        </row>
        <row r="6375">
          <cell r="H6375" t="str">
            <v/>
          </cell>
        </row>
        <row r="6376">
          <cell r="H6376" t="str">
            <v/>
          </cell>
        </row>
        <row r="6377">
          <cell r="H6377" t="str">
            <v/>
          </cell>
        </row>
        <row r="6378">
          <cell r="H6378" t="str">
            <v/>
          </cell>
        </row>
        <row r="6379">
          <cell r="H6379" t="str">
            <v/>
          </cell>
        </row>
        <row r="6380">
          <cell r="H6380" t="str">
            <v/>
          </cell>
        </row>
        <row r="6381">
          <cell r="H6381" t="str">
            <v/>
          </cell>
        </row>
        <row r="6382">
          <cell r="H6382" t="str">
            <v/>
          </cell>
        </row>
        <row r="6383">
          <cell r="H6383" t="str">
            <v/>
          </cell>
        </row>
        <row r="6384">
          <cell r="H6384" t="str">
            <v/>
          </cell>
        </row>
        <row r="6385">
          <cell r="H6385" t="str">
            <v/>
          </cell>
        </row>
        <row r="6386">
          <cell r="H6386" t="str">
            <v/>
          </cell>
        </row>
        <row r="6387">
          <cell r="H6387" t="str">
            <v/>
          </cell>
        </row>
        <row r="6388">
          <cell r="H6388" t="str">
            <v/>
          </cell>
        </row>
        <row r="6389">
          <cell r="H6389" t="str">
            <v/>
          </cell>
        </row>
        <row r="6390">
          <cell r="H6390" t="str">
            <v/>
          </cell>
        </row>
        <row r="6391">
          <cell r="H6391" t="str">
            <v/>
          </cell>
        </row>
        <row r="6392">
          <cell r="H6392" t="str">
            <v/>
          </cell>
        </row>
        <row r="6393">
          <cell r="H6393" t="str">
            <v/>
          </cell>
        </row>
        <row r="6394">
          <cell r="H6394" t="str">
            <v/>
          </cell>
        </row>
        <row r="6395">
          <cell r="H6395" t="str">
            <v/>
          </cell>
        </row>
        <row r="6396">
          <cell r="H6396" t="str">
            <v/>
          </cell>
        </row>
        <row r="6397">
          <cell r="H6397" t="str">
            <v/>
          </cell>
        </row>
        <row r="6398">
          <cell r="H6398" t="str">
            <v/>
          </cell>
        </row>
        <row r="6399">
          <cell r="H6399" t="str">
            <v/>
          </cell>
        </row>
        <row r="6400">
          <cell r="H6400" t="str">
            <v/>
          </cell>
        </row>
        <row r="6401">
          <cell r="H6401" t="str">
            <v/>
          </cell>
        </row>
        <row r="6402">
          <cell r="H6402" t="str">
            <v/>
          </cell>
        </row>
        <row r="6403">
          <cell r="H6403" t="str">
            <v/>
          </cell>
        </row>
        <row r="6404">
          <cell r="H6404" t="str">
            <v/>
          </cell>
        </row>
        <row r="6405">
          <cell r="H6405" t="str">
            <v/>
          </cell>
        </row>
        <row r="6406">
          <cell r="H6406" t="str">
            <v/>
          </cell>
        </row>
        <row r="6407">
          <cell r="H6407" t="str">
            <v/>
          </cell>
        </row>
        <row r="6408">
          <cell r="H6408" t="str">
            <v/>
          </cell>
        </row>
        <row r="6409">
          <cell r="H6409" t="str">
            <v/>
          </cell>
        </row>
        <row r="6410">
          <cell r="H6410" t="str">
            <v/>
          </cell>
        </row>
        <row r="6411">
          <cell r="H6411" t="str">
            <v/>
          </cell>
        </row>
        <row r="6412">
          <cell r="H6412" t="str">
            <v/>
          </cell>
        </row>
        <row r="6413">
          <cell r="H6413" t="str">
            <v/>
          </cell>
        </row>
        <row r="6414">
          <cell r="H6414" t="str">
            <v/>
          </cell>
        </row>
        <row r="6415">
          <cell r="H6415" t="str">
            <v/>
          </cell>
        </row>
        <row r="6416">
          <cell r="H6416" t="str">
            <v/>
          </cell>
        </row>
        <row r="6417">
          <cell r="H6417" t="str">
            <v/>
          </cell>
        </row>
        <row r="6418">
          <cell r="H6418" t="str">
            <v/>
          </cell>
        </row>
        <row r="6419">
          <cell r="H6419" t="str">
            <v/>
          </cell>
        </row>
        <row r="6420">
          <cell r="H6420" t="str">
            <v/>
          </cell>
        </row>
        <row r="6421">
          <cell r="H6421" t="str">
            <v/>
          </cell>
        </row>
        <row r="6422">
          <cell r="H6422" t="str">
            <v/>
          </cell>
        </row>
        <row r="6423">
          <cell r="H6423" t="str">
            <v/>
          </cell>
        </row>
        <row r="6424">
          <cell r="H6424" t="str">
            <v/>
          </cell>
        </row>
        <row r="6425">
          <cell r="H6425" t="str">
            <v/>
          </cell>
        </row>
        <row r="6426">
          <cell r="H6426" t="str">
            <v/>
          </cell>
        </row>
        <row r="6427">
          <cell r="H6427" t="str">
            <v/>
          </cell>
        </row>
        <row r="6428">
          <cell r="H6428" t="str">
            <v/>
          </cell>
        </row>
        <row r="6429">
          <cell r="H6429" t="str">
            <v/>
          </cell>
        </row>
        <row r="6430">
          <cell r="H6430" t="str">
            <v/>
          </cell>
        </row>
        <row r="6431">
          <cell r="H6431" t="str">
            <v/>
          </cell>
        </row>
        <row r="6432">
          <cell r="H6432" t="str">
            <v/>
          </cell>
        </row>
        <row r="6433">
          <cell r="H6433" t="str">
            <v/>
          </cell>
        </row>
        <row r="6434">
          <cell r="H6434" t="str">
            <v/>
          </cell>
        </row>
        <row r="6435">
          <cell r="H6435" t="str">
            <v/>
          </cell>
        </row>
        <row r="6436">
          <cell r="H6436" t="str">
            <v/>
          </cell>
        </row>
        <row r="6437">
          <cell r="H6437" t="str">
            <v/>
          </cell>
        </row>
        <row r="6438">
          <cell r="H6438" t="str">
            <v/>
          </cell>
        </row>
        <row r="6439">
          <cell r="H6439" t="str">
            <v/>
          </cell>
        </row>
        <row r="6440">
          <cell r="H6440" t="str">
            <v/>
          </cell>
        </row>
        <row r="6441">
          <cell r="H6441" t="str">
            <v/>
          </cell>
        </row>
        <row r="6442">
          <cell r="H6442" t="str">
            <v/>
          </cell>
        </row>
        <row r="6443">
          <cell r="H6443" t="str">
            <v/>
          </cell>
        </row>
        <row r="6444">
          <cell r="H6444" t="str">
            <v/>
          </cell>
        </row>
        <row r="6445">
          <cell r="H6445" t="str">
            <v/>
          </cell>
        </row>
        <row r="6446">
          <cell r="H6446" t="str">
            <v/>
          </cell>
        </row>
        <row r="6447">
          <cell r="H6447" t="str">
            <v/>
          </cell>
        </row>
        <row r="6448">
          <cell r="H6448" t="str">
            <v/>
          </cell>
        </row>
        <row r="6449">
          <cell r="H6449" t="str">
            <v/>
          </cell>
        </row>
        <row r="6450">
          <cell r="H6450" t="str">
            <v/>
          </cell>
        </row>
        <row r="6451">
          <cell r="H6451" t="str">
            <v/>
          </cell>
        </row>
        <row r="6452">
          <cell r="H6452" t="str">
            <v/>
          </cell>
        </row>
        <row r="6453">
          <cell r="H6453" t="str">
            <v/>
          </cell>
        </row>
        <row r="6454">
          <cell r="H6454" t="str">
            <v/>
          </cell>
        </row>
        <row r="6455">
          <cell r="H6455" t="str">
            <v/>
          </cell>
        </row>
        <row r="6456">
          <cell r="H6456" t="str">
            <v/>
          </cell>
        </row>
        <row r="6457">
          <cell r="H6457" t="str">
            <v/>
          </cell>
        </row>
        <row r="6458">
          <cell r="H6458" t="str">
            <v/>
          </cell>
        </row>
        <row r="6459">
          <cell r="H6459" t="str">
            <v/>
          </cell>
        </row>
        <row r="6460">
          <cell r="H6460" t="str">
            <v/>
          </cell>
        </row>
        <row r="6461">
          <cell r="H6461" t="str">
            <v/>
          </cell>
        </row>
        <row r="6462">
          <cell r="H6462" t="str">
            <v/>
          </cell>
        </row>
        <row r="6463">
          <cell r="H6463" t="str">
            <v/>
          </cell>
        </row>
        <row r="6464">
          <cell r="H6464" t="str">
            <v/>
          </cell>
        </row>
        <row r="6465">
          <cell r="H6465" t="str">
            <v/>
          </cell>
        </row>
        <row r="6466">
          <cell r="H6466" t="str">
            <v/>
          </cell>
        </row>
        <row r="6467">
          <cell r="H6467" t="str">
            <v/>
          </cell>
        </row>
        <row r="6468">
          <cell r="H6468" t="str">
            <v/>
          </cell>
        </row>
        <row r="6469">
          <cell r="H6469" t="str">
            <v/>
          </cell>
        </row>
        <row r="6470">
          <cell r="H6470" t="str">
            <v/>
          </cell>
        </row>
        <row r="6471">
          <cell r="H6471" t="str">
            <v/>
          </cell>
        </row>
        <row r="6472">
          <cell r="H6472" t="str">
            <v/>
          </cell>
        </row>
        <row r="6473">
          <cell r="H6473" t="str">
            <v/>
          </cell>
        </row>
        <row r="6474">
          <cell r="H6474" t="str">
            <v/>
          </cell>
        </row>
        <row r="6475">
          <cell r="H6475" t="str">
            <v/>
          </cell>
        </row>
        <row r="6476">
          <cell r="H6476" t="str">
            <v/>
          </cell>
        </row>
        <row r="6477">
          <cell r="H6477" t="str">
            <v/>
          </cell>
        </row>
        <row r="6478">
          <cell r="H6478" t="str">
            <v/>
          </cell>
        </row>
        <row r="6479">
          <cell r="H6479" t="str">
            <v/>
          </cell>
        </row>
        <row r="6480">
          <cell r="H6480" t="str">
            <v/>
          </cell>
        </row>
        <row r="6481">
          <cell r="H6481" t="str">
            <v/>
          </cell>
        </row>
        <row r="6482">
          <cell r="H6482" t="str">
            <v/>
          </cell>
        </row>
        <row r="6483">
          <cell r="H6483" t="str">
            <v/>
          </cell>
        </row>
        <row r="6484">
          <cell r="H6484" t="str">
            <v/>
          </cell>
        </row>
        <row r="6485">
          <cell r="H6485" t="str">
            <v/>
          </cell>
        </row>
        <row r="6486">
          <cell r="H6486" t="str">
            <v/>
          </cell>
        </row>
        <row r="6487">
          <cell r="H6487" t="str">
            <v/>
          </cell>
        </row>
        <row r="6488">
          <cell r="H6488" t="str">
            <v/>
          </cell>
        </row>
        <row r="6489">
          <cell r="H6489" t="str">
            <v/>
          </cell>
        </row>
        <row r="6490">
          <cell r="H6490" t="str">
            <v/>
          </cell>
        </row>
        <row r="6491">
          <cell r="H6491" t="str">
            <v/>
          </cell>
        </row>
        <row r="6492">
          <cell r="H6492" t="str">
            <v/>
          </cell>
        </row>
        <row r="6493">
          <cell r="H6493" t="str">
            <v/>
          </cell>
        </row>
        <row r="6494">
          <cell r="H6494" t="str">
            <v/>
          </cell>
        </row>
        <row r="6495">
          <cell r="H6495" t="str">
            <v/>
          </cell>
        </row>
        <row r="6496">
          <cell r="H6496" t="str">
            <v/>
          </cell>
        </row>
        <row r="6497">
          <cell r="H6497" t="str">
            <v/>
          </cell>
        </row>
        <row r="6498">
          <cell r="H6498" t="str">
            <v/>
          </cell>
        </row>
        <row r="6499">
          <cell r="H6499" t="str">
            <v/>
          </cell>
        </row>
        <row r="6500">
          <cell r="H6500" t="str">
            <v/>
          </cell>
        </row>
        <row r="6501">
          <cell r="H6501" t="str">
            <v/>
          </cell>
        </row>
        <row r="6502">
          <cell r="H6502" t="str">
            <v/>
          </cell>
        </row>
        <row r="6503">
          <cell r="H6503" t="str">
            <v/>
          </cell>
        </row>
        <row r="6504">
          <cell r="H6504" t="str">
            <v/>
          </cell>
        </row>
        <row r="6505">
          <cell r="H6505" t="str">
            <v/>
          </cell>
        </row>
        <row r="6506">
          <cell r="H6506" t="str">
            <v/>
          </cell>
        </row>
        <row r="6507">
          <cell r="H6507" t="str">
            <v/>
          </cell>
        </row>
        <row r="6508">
          <cell r="H6508" t="str">
            <v/>
          </cell>
        </row>
        <row r="6509">
          <cell r="H6509" t="str">
            <v/>
          </cell>
        </row>
        <row r="6510">
          <cell r="H6510" t="str">
            <v/>
          </cell>
        </row>
        <row r="6511">
          <cell r="H6511" t="str">
            <v/>
          </cell>
        </row>
        <row r="6512">
          <cell r="H6512" t="str">
            <v/>
          </cell>
        </row>
        <row r="6513">
          <cell r="H6513" t="str">
            <v/>
          </cell>
        </row>
        <row r="6514">
          <cell r="H6514" t="str">
            <v/>
          </cell>
        </row>
        <row r="6515">
          <cell r="H6515" t="str">
            <v/>
          </cell>
        </row>
        <row r="6516">
          <cell r="H6516" t="str">
            <v/>
          </cell>
        </row>
        <row r="6517">
          <cell r="H6517" t="str">
            <v/>
          </cell>
        </row>
        <row r="6518">
          <cell r="H6518" t="str">
            <v/>
          </cell>
        </row>
        <row r="6519">
          <cell r="H6519" t="str">
            <v/>
          </cell>
        </row>
        <row r="6520">
          <cell r="H6520" t="str">
            <v/>
          </cell>
        </row>
        <row r="6521">
          <cell r="H6521" t="str">
            <v/>
          </cell>
        </row>
        <row r="6522">
          <cell r="H6522" t="str">
            <v/>
          </cell>
        </row>
        <row r="6523">
          <cell r="H6523" t="str">
            <v/>
          </cell>
        </row>
        <row r="6524">
          <cell r="H6524" t="str">
            <v/>
          </cell>
        </row>
        <row r="6525">
          <cell r="H6525" t="str">
            <v/>
          </cell>
        </row>
        <row r="6526">
          <cell r="H6526" t="str">
            <v/>
          </cell>
        </row>
        <row r="6527">
          <cell r="H6527" t="str">
            <v/>
          </cell>
        </row>
        <row r="6528">
          <cell r="H6528" t="str">
            <v/>
          </cell>
        </row>
        <row r="6529">
          <cell r="H6529" t="str">
            <v/>
          </cell>
        </row>
        <row r="6530">
          <cell r="H6530" t="str">
            <v/>
          </cell>
        </row>
        <row r="6531">
          <cell r="H6531" t="str">
            <v/>
          </cell>
        </row>
        <row r="6532">
          <cell r="H6532" t="str">
            <v/>
          </cell>
        </row>
        <row r="6533">
          <cell r="H6533" t="str">
            <v/>
          </cell>
        </row>
        <row r="6534">
          <cell r="H6534" t="str">
            <v/>
          </cell>
        </row>
        <row r="6535">
          <cell r="H6535" t="str">
            <v/>
          </cell>
        </row>
        <row r="6536">
          <cell r="H6536" t="str">
            <v/>
          </cell>
        </row>
        <row r="6537">
          <cell r="H6537" t="str">
            <v/>
          </cell>
        </row>
        <row r="6538">
          <cell r="H6538" t="str">
            <v/>
          </cell>
        </row>
        <row r="6539">
          <cell r="H6539" t="str">
            <v/>
          </cell>
        </row>
        <row r="6540">
          <cell r="H6540" t="str">
            <v/>
          </cell>
        </row>
        <row r="6541">
          <cell r="H6541" t="str">
            <v/>
          </cell>
        </row>
        <row r="6542">
          <cell r="H6542" t="str">
            <v/>
          </cell>
        </row>
        <row r="6543">
          <cell r="H6543" t="str">
            <v/>
          </cell>
        </row>
        <row r="6544">
          <cell r="H6544" t="str">
            <v/>
          </cell>
        </row>
        <row r="6545">
          <cell r="H6545" t="str">
            <v/>
          </cell>
        </row>
        <row r="6546">
          <cell r="H6546" t="str">
            <v/>
          </cell>
        </row>
        <row r="6547">
          <cell r="H6547" t="str">
            <v/>
          </cell>
        </row>
        <row r="6548">
          <cell r="H6548" t="str">
            <v/>
          </cell>
        </row>
        <row r="6549">
          <cell r="H6549" t="str">
            <v/>
          </cell>
        </row>
        <row r="6550">
          <cell r="H6550" t="str">
            <v/>
          </cell>
        </row>
        <row r="6551">
          <cell r="H6551" t="str">
            <v/>
          </cell>
        </row>
        <row r="6552">
          <cell r="H6552" t="str">
            <v/>
          </cell>
        </row>
        <row r="6553">
          <cell r="H6553" t="str">
            <v/>
          </cell>
        </row>
        <row r="6554">
          <cell r="H6554" t="str">
            <v/>
          </cell>
        </row>
        <row r="6555">
          <cell r="H6555" t="str">
            <v/>
          </cell>
        </row>
        <row r="6556">
          <cell r="H6556" t="str">
            <v/>
          </cell>
        </row>
        <row r="6557">
          <cell r="H6557" t="str">
            <v/>
          </cell>
        </row>
        <row r="6558">
          <cell r="H6558" t="str">
            <v/>
          </cell>
        </row>
        <row r="6559">
          <cell r="H6559" t="str">
            <v/>
          </cell>
        </row>
        <row r="6560">
          <cell r="H6560" t="str">
            <v/>
          </cell>
        </row>
        <row r="6561">
          <cell r="H6561" t="str">
            <v/>
          </cell>
        </row>
        <row r="6562">
          <cell r="H6562" t="str">
            <v/>
          </cell>
        </row>
        <row r="6563">
          <cell r="H6563" t="str">
            <v/>
          </cell>
        </row>
        <row r="6564">
          <cell r="H6564" t="str">
            <v/>
          </cell>
        </row>
        <row r="6565">
          <cell r="H6565" t="str">
            <v/>
          </cell>
        </row>
        <row r="6566">
          <cell r="H6566" t="str">
            <v/>
          </cell>
        </row>
        <row r="6567">
          <cell r="H6567" t="str">
            <v/>
          </cell>
        </row>
        <row r="6568">
          <cell r="H6568" t="str">
            <v/>
          </cell>
        </row>
        <row r="6569">
          <cell r="H6569" t="str">
            <v/>
          </cell>
        </row>
        <row r="6570">
          <cell r="H6570" t="str">
            <v/>
          </cell>
        </row>
        <row r="6571">
          <cell r="H6571" t="str">
            <v/>
          </cell>
        </row>
        <row r="6572">
          <cell r="H6572" t="str">
            <v/>
          </cell>
        </row>
        <row r="6573">
          <cell r="H6573" t="str">
            <v/>
          </cell>
        </row>
        <row r="6574">
          <cell r="H6574" t="str">
            <v/>
          </cell>
        </row>
        <row r="6575">
          <cell r="H6575" t="str">
            <v/>
          </cell>
        </row>
        <row r="6576">
          <cell r="H6576" t="str">
            <v/>
          </cell>
        </row>
        <row r="6577">
          <cell r="H6577" t="str">
            <v/>
          </cell>
        </row>
        <row r="6578">
          <cell r="H6578" t="str">
            <v/>
          </cell>
        </row>
        <row r="6579">
          <cell r="H6579" t="str">
            <v/>
          </cell>
        </row>
        <row r="6580">
          <cell r="H6580" t="str">
            <v/>
          </cell>
        </row>
        <row r="6581">
          <cell r="H6581" t="str">
            <v/>
          </cell>
        </row>
        <row r="6582">
          <cell r="H6582" t="str">
            <v/>
          </cell>
        </row>
        <row r="6583">
          <cell r="H6583" t="str">
            <v/>
          </cell>
        </row>
        <row r="6584">
          <cell r="H6584" t="str">
            <v/>
          </cell>
        </row>
        <row r="6585">
          <cell r="H6585" t="str">
            <v/>
          </cell>
        </row>
        <row r="6586">
          <cell r="H6586" t="str">
            <v/>
          </cell>
        </row>
        <row r="6587">
          <cell r="H6587" t="str">
            <v/>
          </cell>
        </row>
        <row r="6588">
          <cell r="H6588" t="str">
            <v/>
          </cell>
        </row>
        <row r="6589">
          <cell r="H6589" t="str">
            <v/>
          </cell>
        </row>
        <row r="6590">
          <cell r="H6590" t="str">
            <v/>
          </cell>
        </row>
        <row r="6591">
          <cell r="H6591" t="str">
            <v/>
          </cell>
        </row>
        <row r="6592">
          <cell r="H6592" t="str">
            <v/>
          </cell>
        </row>
        <row r="6593">
          <cell r="H6593" t="str">
            <v/>
          </cell>
        </row>
        <row r="6594">
          <cell r="H6594" t="str">
            <v/>
          </cell>
        </row>
        <row r="6595">
          <cell r="H6595" t="str">
            <v/>
          </cell>
        </row>
        <row r="6596">
          <cell r="H6596" t="str">
            <v/>
          </cell>
        </row>
        <row r="6597">
          <cell r="H6597" t="str">
            <v/>
          </cell>
        </row>
        <row r="6598">
          <cell r="H6598" t="str">
            <v/>
          </cell>
        </row>
        <row r="6599">
          <cell r="H6599" t="str">
            <v/>
          </cell>
        </row>
        <row r="6600">
          <cell r="H6600" t="str">
            <v/>
          </cell>
        </row>
        <row r="6601">
          <cell r="H6601" t="str">
            <v/>
          </cell>
        </row>
        <row r="6602">
          <cell r="H6602" t="str">
            <v/>
          </cell>
        </row>
        <row r="6603">
          <cell r="H6603" t="str">
            <v/>
          </cell>
        </row>
        <row r="6604">
          <cell r="H6604" t="str">
            <v/>
          </cell>
        </row>
        <row r="6605">
          <cell r="H6605" t="str">
            <v/>
          </cell>
        </row>
        <row r="6606">
          <cell r="H6606" t="str">
            <v/>
          </cell>
        </row>
        <row r="6607">
          <cell r="H6607" t="str">
            <v/>
          </cell>
        </row>
        <row r="6608">
          <cell r="H6608" t="str">
            <v/>
          </cell>
        </row>
        <row r="6609">
          <cell r="H6609" t="str">
            <v/>
          </cell>
        </row>
        <row r="6610">
          <cell r="H6610" t="str">
            <v/>
          </cell>
        </row>
        <row r="6611">
          <cell r="H6611" t="str">
            <v/>
          </cell>
        </row>
        <row r="6612">
          <cell r="H6612" t="str">
            <v/>
          </cell>
        </row>
        <row r="6613">
          <cell r="H6613" t="str">
            <v/>
          </cell>
        </row>
        <row r="6614">
          <cell r="H6614" t="str">
            <v/>
          </cell>
        </row>
        <row r="6615">
          <cell r="H6615" t="str">
            <v/>
          </cell>
        </row>
        <row r="6616">
          <cell r="H6616" t="str">
            <v/>
          </cell>
        </row>
        <row r="6617">
          <cell r="H6617" t="str">
            <v/>
          </cell>
        </row>
        <row r="6618">
          <cell r="H6618" t="str">
            <v/>
          </cell>
        </row>
        <row r="6619">
          <cell r="H6619" t="str">
            <v/>
          </cell>
        </row>
        <row r="6620">
          <cell r="H6620" t="str">
            <v/>
          </cell>
        </row>
        <row r="6621">
          <cell r="H6621" t="str">
            <v/>
          </cell>
        </row>
        <row r="6622">
          <cell r="H6622" t="str">
            <v/>
          </cell>
        </row>
        <row r="6623">
          <cell r="H6623" t="str">
            <v/>
          </cell>
        </row>
        <row r="6624">
          <cell r="H6624" t="str">
            <v/>
          </cell>
        </row>
        <row r="6625">
          <cell r="H6625" t="str">
            <v/>
          </cell>
        </row>
        <row r="6626">
          <cell r="H6626" t="str">
            <v/>
          </cell>
        </row>
        <row r="6627">
          <cell r="H6627" t="str">
            <v/>
          </cell>
        </row>
        <row r="6628">
          <cell r="H6628" t="str">
            <v/>
          </cell>
        </row>
        <row r="6629">
          <cell r="H6629" t="str">
            <v/>
          </cell>
        </row>
        <row r="6630">
          <cell r="H6630" t="str">
            <v/>
          </cell>
        </row>
        <row r="6631">
          <cell r="H6631" t="str">
            <v/>
          </cell>
        </row>
        <row r="6632">
          <cell r="H6632" t="str">
            <v/>
          </cell>
        </row>
        <row r="6633">
          <cell r="H6633" t="str">
            <v/>
          </cell>
        </row>
        <row r="6634">
          <cell r="H6634" t="str">
            <v/>
          </cell>
        </row>
        <row r="6635">
          <cell r="H6635" t="str">
            <v/>
          </cell>
        </row>
        <row r="6636">
          <cell r="H6636" t="str">
            <v/>
          </cell>
        </row>
        <row r="6637">
          <cell r="H6637" t="str">
            <v/>
          </cell>
        </row>
        <row r="6638">
          <cell r="H6638" t="str">
            <v/>
          </cell>
        </row>
        <row r="6639">
          <cell r="H6639" t="str">
            <v/>
          </cell>
        </row>
        <row r="6640">
          <cell r="H6640" t="str">
            <v/>
          </cell>
        </row>
        <row r="6641">
          <cell r="H6641" t="str">
            <v/>
          </cell>
        </row>
        <row r="6642">
          <cell r="H6642" t="str">
            <v/>
          </cell>
        </row>
        <row r="6643">
          <cell r="H6643" t="str">
            <v/>
          </cell>
        </row>
        <row r="6644">
          <cell r="H6644" t="str">
            <v/>
          </cell>
        </row>
        <row r="6645">
          <cell r="H6645" t="str">
            <v/>
          </cell>
        </row>
        <row r="6646">
          <cell r="H6646" t="str">
            <v/>
          </cell>
        </row>
        <row r="6647">
          <cell r="H6647" t="str">
            <v/>
          </cell>
        </row>
        <row r="6648">
          <cell r="H6648" t="str">
            <v/>
          </cell>
        </row>
        <row r="6649">
          <cell r="H6649" t="str">
            <v/>
          </cell>
        </row>
        <row r="6650">
          <cell r="H6650" t="str">
            <v/>
          </cell>
        </row>
        <row r="6651">
          <cell r="H6651" t="str">
            <v/>
          </cell>
        </row>
        <row r="6652">
          <cell r="H6652" t="str">
            <v/>
          </cell>
        </row>
        <row r="6653">
          <cell r="H6653" t="str">
            <v/>
          </cell>
        </row>
        <row r="6654">
          <cell r="H6654" t="str">
            <v/>
          </cell>
        </row>
        <row r="6655">
          <cell r="H6655" t="str">
            <v/>
          </cell>
        </row>
        <row r="6656">
          <cell r="H6656" t="str">
            <v/>
          </cell>
        </row>
        <row r="6657">
          <cell r="H6657" t="str">
            <v/>
          </cell>
        </row>
        <row r="6658">
          <cell r="H6658" t="str">
            <v/>
          </cell>
        </row>
        <row r="6659">
          <cell r="H6659" t="str">
            <v/>
          </cell>
        </row>
        <row r="6660">
          <cell r="H6660" t="str">
            <v/>
          </cell>
        </row>
        <row r="6661">
          <cell r="H6661" t="str">
            <v/>
          </cell>
        </row>
        <row r="6662">
          <cell r="H6662" t="str">
            <v/>
          </cell>
        </row>
        <row r="6663">
          <cell r="H6663" t="str">
            <v/>
          </cell>
        </row>
        <row r="6664">
          <cell r="H6664" t="str">
            <v/>
          </cell>
        </row>
        <row r="6665">
          <cell r="H6665" t="str">
            <v/>
          </cell>
        </row>
        <row r="6666">
          <cell r="H6666" t="str">
            <v/>
          </cell>
        </row>
        <row r="6667">
          <cell r="H6667" t="str">
            <v/>
          </cell>
        </row>
        <row r="6668">
          <cell r="H6668" t="str">
            <v/>
          </cell>
        </row>
        <row r="6669">
          <cell r="H6669" t="str">
            <v/>
          </cell>
        </row>
        <row r="6670">
          <cell r="H6670" t="str">
            <v/>
          </cell>
        </row>
        <row r="6671">
          <cell r="H6671" t="str">
            <v/>
          </cell>
        </row>
        <row r="6672">
          <cell r="H6672" t="str">
            <v/>
          </cell>
        </row>
        <row r="6673">
          <cell r="H6673" t="str">
            <v/>
          </cell>
        </row>
        <row r="6674">
          <cell r="H6674" t="str">
            <v/>
          </cell>
        </row>
        <row r="6675">
          <cell r="H6675" t="str">
            <v/>
          </cell>
        </row>
        <row r="6676">
          <cell r="H6676" t="str">
            <v/>
          </cell>
        </row>
        <row r="6677">
          <cell r="H6677" t="str">
            <v/>
          </cell>
        </row>
        <row r="6678">
          <cell r="H6678" t="str">
            <v/>
          </cell>
        </row>
        <row r="6679">
          <cell r="H6679" t="str">
            <v/>
          </cell>
        </row>
        <row r="6680">
          <cell r="H6680" t="str">
            <v/>
          </cell>
        </row>
        <row r="6681">
          <cell r="H6681" t="str">
            <v/>
          </cell>
        </row>
        <row r="6682">
          <cell r="H6682" t="str">
            <v/>
          </cell>
        </row>
        <row r="6683">
          <cell r="H6683" t="str">
            <v/>
          </cell>
        </row>
        <row r="6684">
          <cell r="H6684" t="str">
            <v/>
          </cell>
        </row>
        <row r="6685">
          <cell r="H6685" t="str">
            <v/>
          </cell>
        </row>
        <row r="6686">
          <cell r="H6686" t="str">
            <v/>
          </cell>
        </row>
        <row r="6687">
          <cell r="H6687" t="str">
            <v/>
          </cell>
        </row>
        <row r="6688">
          <cell r="H6688" t="str">
            <v/>
          </cell>
        </row>
        <row r="6689">
          <cell r="H6689" t="str">
            <v/>
          </cell>
        </row>
        <row r="6690">
          <cell r="H6690" t="str">
            <v/>
          </cell>
        </row>
        <row r="6691">
          <cell r="H6691" t="str">
            <v/>
          </cell>
        </row>
        <row r="6692">
          <cell r="H6692" t="str">
            <v/>
          </cell>
        </row>
        <row r="6693">
          <cell r="H6693" t="str">
            <v/>
          </cell>
        </row>
        <row r="6694">
          <cell r="H6694" t="str">
            <v/>
          </cell>
        </row>
        <row r="6695">
          <cell r="H6695" t="str">
            <v/>
          </cell>
        </row>
        <row r="6696">
          <cell r="H6696" t="str">
            <v/>
          </cell>
        </row>
        <row r="6697">
          <cell r="H6697" t="str">
            <v/>
          </cell>
        </row>
        <row r="6698">
          <cell r="H6698" t="str">
            <v/>
          </cell>
        </row>
        <row r="6699">
          <cell r="H6699" t="str">
            <v/>
          </cell>
        </row>
        <row r="6700">
          <cell r="H6700" t="str">
            <v/>
          </cell>
        </row>
        <row r="6701">
          <cell r="H6701" t="str">
            <v/>
          </cell>
        </row>
        <row r="6702">
          <cell r="H6702" t="str">
            <v/>
          </cell>
        </row>
        <row r="6703">
          <cell r="H6703" t="str">
            <v/>
          </cell>
        </row>
        <row r="6704">
          <cell r="H6704" t="str">
            <v/>
          </cell>
        </row>
        <row r="6705">
          <cell r="H6705" t="str">
            <v/>
          </cell>
        </row>
        <row r="6706">
          <cell r="H6706" t="str">
            <v/>
          </cell>
        </row>
        <row r="6707">
          <cell r="H6707" t="str">
            <v/>
          </cell>
        </row>
        <row r="6708">
          <cell r="H6708" t="str">
            <v/>
          </cell>
        </row>
        <row r="6709">
          <cell r="H6709" t="str">
            <v/>
          </cell>
        </row>
        <row r="6710">
          <cell r="H6710" t="str">
            <v/>
          </cell>
        </row>
        <row r="6711">
          <cell r="H6711" t="str">
            <v/>
          </cell>
        </row>
        <row r="6712">
          <cell r="H6712" t="str">
            <v/>
          </cell>
        </row>
        <row r="6713">
          <cell r="H6713" t="str">
            <v/>
          </cell>
        </row>
        <row r="6714">
          <cell r="H6714" t="str">
            <v/>
          </cell>
        </row>
        <row r="6715">
          <cell r="H6715" t="str">
            <v/>
          </cell>
        </row>
        <row r="6716">
          <cell r="H6716" t="str">
            <v/>
          </cell>
        </row>
        <row r="6717">
          <cell r="H6717" t="str">
            <v/>
          </cell>
        </row>
        <row r="6718">
          <cell r="H6718" t="str">
            <v/>
          </cell>
        </row>
        <row r="6719">
          <cell r="H6719" t="str">
            <v/>
          </cell>
        </row>
        <row r="6720">
          <cell r="H6720" t="str">
            <v/>
          </cell>
        </row>
        <row r="6721">
          <cell r="H6721" t="str">
            <v/>
          </cell>
        </row>
        <row r="6722">
          <cell r="H6722" t="str">
            <v/>
          </cell>
        </row>
        <row r="6723">
          <cell r="H6723" t="str">
            <v/>
          </cell>
        </row>
        <row r="6724">
          <cell r="H6724" t="str">
            <v/>
          </cell>
        </row>
        <row r="6725">
          <cell r="H6725" t="str">
            <v/>
          </cell>
        </row>
        <row r="6726">
          <cell r="H6726" t="str">
            <v/>
          </cell>
        </row>
        <row r="6727">
          <cell r="H6727" t="str">
            <v/>
          </cell>
        </row>
        <row r="6728">
          <cell r="H6728" t="str">
            <v/>
          </cell>
        </row>
        <row r="6729">
          <cell r="H6729" t="str">
            <v/>
          </cell>
        </row>
        <row r="6730">
          <cell r="H6730" t="str">
            <v/>
          </cell>
        </row>
        <row r="6731">
          <cell r="H6731" t="str">
            <v/>
          </cell>
        </row>
        <row r="6732">
          <cell r="H6732" t="str">
            <v/>
          </cell>
        </row>
        <row r="6733">
          <cell r="H6733" t="str">
            <v/>
          </cell>
        </row>
        <row r="6734">
          <cell r="H6734" t="str">
            <v/>
          </cell>
        </row>
        <row r="6735">
          <cell r="H6735" t="str">
            <v/>
          </cell>
        </row>
        <row r="6736">
          <cell r="H6736" t="str">
            <v/>
          </cell>
        </row>
        <row r="6737">
          <cell r="H6737" t="str">
            <v/>
          </cell>
        </row>
        <row r="6738">
          <cell r="H6738" t="str">
            <v/>
          </cell>
        </row>
        <row r="6739">
          <cell r="H6739" t="str">
            <v/>
          </cell>
        </row>
        <row r="6740">
          <cell r="H6740" t="str">
            <v/>
          </cell>
        </row>
        <row r="6741">
          <cell r="H6741" t="str">
            <v/>
          </cell>
        </row>
        <row r="6742">
          <cell r="H6742" t="str">
            <v/>
          </cell>
        </row>
        <row r="6743">
          <cell r="H6743" t="str">
            <v/>
          </cell>
        </row>
        <row r="6744">
          <cell r="H6744" t="str">
            <v/>
          </cell>
        </row>
        <row r="6745">
          <cell r="H6745" t="str">
            <v/>
          </cell>
        </row>
        <row r="6746">
          <cell r="H6746" t="str">
            <v/>
          </cell>
        </row>
        <row r="6747">
          <cell r="H6747" t="str">
            <v/>
          </cell>
        </row>
        <row r="6748">
          <cell r="H6748" t="str">
            <v/>
          </cell>
        </row>
        <row r="6749">
          <cell r="H6749" t="str">
            <v/>
          </cell>
        </row>
        <row r="6750">
          <cell r="H6750" t="str">
            <v/>
          </cell>
        </row>
        <row r="6751">
          <cell r="H6751" t="str">
            <v/>
          </cell>
        </row>
        <row r="6752">
          <cell r="H6752" t="str">
            <v/>
          </cell>
        </row>
        <row r="6753">
          <cell r="H6753" t="str">
            <v/>
          </cell>
        </row>
        <row r="6754">
          <cell r="H6754" t="str">
            <v/>
          </cell>
        </row>
        <row r="6755">
          <cell r="H6755" t="str">
            <v/>
          </cell>
        </row>
        <row r="6756">
          <cell r="H6756" t="str">
            <v/>
          </cell>
        </row>
        <row r="6757">
          <cell r="H6757" t="str">
            <v/>
          </cell>
        </row>
        <row r="6758">
          <cell r="H6758" t="str">
            <v/>
          </cell>
        </row>
        <row r="6759">
          <cell r="H6759" t="str">
            <v/>
          </cell>
        </row>
        <row r="6760">
          <cell r="H6760" t="str">
            <v/>
          </cell>
        </row>
        <row r="6761">
          <cell r="H6761" t="str">
            <v/>
          </cell>
        </row>
        <row r="6762">
          <cell r="H6762" t="str">
            <v/>
          </cell>
        </row>
        <row r="6763">
          <cell r="H6763" t="str">
            <v/>
          </cell>
        </row>
        <row r="6764">
          <cell r="H6764" t="str">
            <v/>
          </cell>
        </row>
        <row r="6765">
          <cell r="H6765" t="str">
            <v/>
          </cell>
        </row>
        <row r="6766">
          <cell r="H6766" t="str">
            <v/>
          </cell>
        </row>
        <row r="6767">
          <cell r="H6767" t="str">
            <v/>
          </cell>
        </row>
        <row r="6768">
          <cell r="H6768" t="str">
            <v/>
          </cell>
        </row>
        <row r="6769">
          <cell r="H6769" t="str">
            <v/>
          </cell>
        </row>
        <row r="6770">
          <cell r="H6770" t="str">
            <v/>
          </cell>
        </row>
        <row r="6771">
          <cell r="H6771" t="str">
            <v/>
          </cell>
        </row>
        <row r="6772">
          <cell r="H6772" t="str">
            <v/>
          </cell>
        </row>
        <row r="6773">
          <cell r="H6773" t="str">
            <v/>
          </cell>
        </row>
        <row r="6774">
          <cell r="H6774" t="str">
            <v/>
          </cell>
        </row>
        <row r="6775">
          <cell r="H6775" t="str">
            <v/>
          </cell>
        </row>
        <row r="6776">
          <cell r="H6776" t="str">
            <v/>
          </cell>
        </row>
        <row r="6777">
          <cell r="H6777" t="str">
            <v/>
          </cell>
        </row>
        <row r="6778">
          <cell r="H6778" t="str">
            <v/>
          </cell>
        </row>
        <row r="6779">
          <cell r="H6779" t="str">
            <v/>
          </cell>
        </row>
        <row r="6780">
          <cell r="H6780" t="str">
            <v/>
          </cell>
        </row>
        <row r="6781">
          <cell r="H6781" t="str">
            <v/>
          </cell>
        </row>
        <row r="6782">
          <cell r="H6782" t="str">
            <v/>
          </cell>
        </row>
        <row r="6783">
          <cell r="H6783" t="str">
            <v/>
          </cell>
        </row>
        <row r="6784">
          <cell r="H6784" t="str">
            <v/>
          </cell>
        </row>
        <row r="6785">
          <cell r="H6785" t="str">
            <v/>
          </cell>
        </row>
        <row r="6786">
          <cell r="H6786" t="str">
            <v/>
          </cell>
        </row>
        <row r="6787">
          <cell r="H6787" t="str">
            <v/>
          </cell>
        </row>
        <row r="6788">
          <cell r="H6788" t="str">
            <v/>
          </cell>
        </row>
        <row r="6789">
          <cell r="H6789" t="str">
            <v/>
          </cell>
        </row>
        <row r="6790">
          <cell r="H6790" t="str">
            <v/>
          </cell>
        </row>
        <row r="6791">
          <cell r="H6791" t="str">
            <v/>
          </cell>
        </row>
        <row r="6792">
          <cell r="H6792" t="str">
            <v/>
          </cell>
        </row>
        <row r="6793">
          <cell r="H6793" t="str">
            <v/>
          </cell>
        </row>
        <row r="6794">
          <cell r="H6794" t="str">
            <v/>
          </cell>
        </row>
        <row r="6795">
          <cell r="H6795" t="str">
            <v/>
          </cell>
        </row>
        <row r="6796">
          <cell r="H6796" t="str">
            <v/>
          </cell>
        </row>
        <row r="6797">
          <cell r="H6797" t="str">
            <v/>
          </cell>
        </row>
        <row r="6798">
          <cell r="H6798" t="str">
            <v/>
          </cell>
        </row>
        <row r="6799">
          <cell r="H6799" t="str">
            <v/>
          </cell>
        </row>
        <row r="6800">
          <cell r="H6800" t="str">
            <v/>
          </cell>
        </row>
        <row r="6801">
          <cell r="H6801" t="str">
            <v/>
          </cell>
        </row>
        <row r="6802">
          <cell r="H6802" t="str">
            <v/>
          </cell>
        </row>
        <row r="6803">
          <cell r="H6803" t="str">
            <v/>
          </cell>
        </row>
        <row r="6804">
          <cell r="H6804" t="str">
            <v/>
          </cell>
        </row>
        <row r="6805">
          <cell r="H6805" t="str">
            <v/>
          </cell>
        </row>
        <row r="6806">
          <cell r="H6806" t="str">
            <v/>
          </cell>
        </row>
        <row r="6807">
          <cell r="H6807" t="str">
            <v/>
          </cell>
        </row>
        <row r="6808">
          <cell r="H6808" t="str">
            <v/>
          </cell>
        </row>
        <row r="6809">
          <cell r="H6809" t="str">
            <v/>
          </cell>
        </row>
        <row r="6810">
          <cell r="H6810" t="str">
            <v/>
          </cell>
        </row>
        <row r="6811">
          <cell r="H6811" t="str">
            <v/>
          </cell>
        </row>
        <row r="6812">
          <cell r="H6812" t="str">
            <v/>
          </cell>
        </row>
        <row r="6813">
          <cell r="H6813" t="str">
            <v/>
          </cell>
        </row>
        <row r="6814">
          <cell r="H6814" t="str">
            <v/>
          </cell>
        </row>
        <row r="6815">
          <cell r="H6815" t="str">
            <v/>
          </cell>
        </row>
        <row r="6816">
          <cell r="H6816" t="str">
            <v/>
          </cell>
        </row>
        <row r="6817">
          <cell r="H6817" t="str">
            <v/>
          </cell>
        </row>
        <row r="6818">
          <cell r="H6818" t="str">
            <v/>
          </cell>
        </row>
        <row r="6819">
          <cell r="H6819" t="str">
            <v/>
          </cell>
        </row>
        <row r="6820">
          <cell r="H6820" t="str">
            <v/>
          </cell>
        </row>
        <row r="6821">
          <cell r="H6821" t="str">
            <v/>
          </cell>
        </row>
        <row r="6822">
          <cell r="H6822" t="str">
            <v/>
          </cell>
        </row>
        <row r="6823">
          <cell r="H6823" t="str">
            <v/>
          </cell>
        </row>
        <row r="6824">
          <cell r="H6824" t="str">
            <v/>
          </cell>
        </row>
        <row r="6825">
          <cell r="H6825" t="str">
            <v/>
          </cell>
        </row>
        <row r="6826">
          <cell r="H6826" t="str">
            <v/>
          </cell>
        </row>
        <row r="6827">
          <cell r="H6827" t="str">
            <v/>
          </cell>
        </row>
        <row r="6828">
          <cell r="H6828" t="str">
            <v/>
          </cell>
        </row>
        <row r="6829">
          <cell r="H6829" t="str">
            <v/>
          </cell>
        </row>
        <row r="6830">
          <cell r="H6830" t="str">
            <v/>
          </cell>
        </row>
        <row r="6831">
          <cell r="H6831" t="str">
            <v/>
          </cell>
        </row>
        <row r="6832">
          <cell r="H6832" t="str">
            <v/>
          </cell>
        </row>
        <row r="6833">
          <cell r="H6833" t="str">
            <v/>
          </cell>
        </row>
        <row r="6834">
          <cell r="H6834" t="str">
            <v/>
          </cell>
        </row>
        <row r="6835">
          <cell r="H6835" t="str">
            <v/>
          </cell>
        </row>
        <row r="6836">
          <cell r="H6836" t="str">
            <v/>
          </cell>
        </row>
        <row r="6837">
          <cell r="H6837" t="str">
            <v/>
          </cell>
        </row>
        <row r="6838">
          <cell r="H6838" t="str">
            <v/>
          </cell>
        </row>
        <row r="6839">
          <cell r="H6839" t="str">
            <v/>
          </cell>
        </row>
        <row r="6840">
          <cell r="H6840" t="str">
            <v/>
          </cell>
        </row>
        <row r="6841">
          <cell r="H6841" t="str">
            <v/>
          </cell>
        </row>
        <row r="6842">
          <cell r="H6842" t="str">
            <v/>
          </cell>
        </row>
        <row r="6843">
          <cell r="H6843" t="str">
            <v/>
          </cell>
        </row>
        <row r="6844">
          <cell r="H6844" t="str">
            <v/>
          </cell>
        </row>
        <row r="6845">
          <cell r="H6845" t="str">
            <v/>
          </cell>
        </row>
        <row r="6846">
          <cell r="H6846" t="str">
            <v/>
          </cell>
        </row>
        <row r="6847">
          <cell r="H6847" t="str">
            <v/>
          </cell>
        </row>
        <row r="6848">
          <cell r="H6848" t="str">
            <v/>
          </cell>
        </row>
        <row r="6849">
          <cell r="H6849" t="str">
            <v/>
          </cell>
        </row>
        <row r="6850">
          <cell r="H6850" t="str">
            <v/>
          </cell>
        </row>
        <row r="6851">
          <cell r="H6851" t="str">
            <v/>
          </cell>
        </row>
        <row r="6852">
          <cell r="H6852" t="str">
            <v/>
          </cell>
        </row>
        <row r="6853">
          <cell r="H6853" t="str">
            <v/>
          </cell>
        </row>
        <row r="6854">
          <cell r="H6854" t="str">
            <v/>
          </cell>
        </row>
        <row r="6855">
          <cell r="H6855" t="str">
            <v/>
          </cell>
        </row>
        <row r="6856">
          <cell r="H6856" t="str">
            <v/>
          </cell>
        </row>
        <row r="6857">
          <cell r="H6857" t="str">
            <v/>
          </cell>
        </row>
        <row r="6858">
          <cell r="H6858" t="str">
            <v/>
          </cell>
        </row>
        <row r="6859">
          <cell r="H6859" t="str">
            <v/>
          </cell>
        </row>
        <row r="6860">
          <cell r="H6860" t="str">
            <v/>
          </cell>
        </row>
        <row r="6861">
          <cell r="H6861" t="str">
            <v/>
          </cell>
        </row>
        <row r="6862">
          <cell r="H6862" t="str">
            <v/>
          </cell>
        </row>
        <row r="6863">
          <cell r="H6863" t="str">
            <v/>
          </cell>
        </row>
        <row r="6864">
          <cell r="H6864" t="str">
            <v/>
          </cell>
        </row>
        <row r="6865">
          <cell r="H6865" t="str">
            <v/>
          </cell>
        </row>
        <row r="6866">
          <cell r="H6866" t="str">
            <v/>
          </cell>
        </row>
        <row r="6867">
          <cell r="H6867" t="str">
            <v/>
          </cell>
        </row>
        <row r="6868">
          <cell r="H6868" t="str">
            <v/>
          </cell>
        </row>
        <row r="6869">
          <cell r="H6869" t="str">
            <v/>
          </cell>
        </row>
        <row r="6870">
          <cell r="H6870" t="str">
            <v/>
          </cell>
        </row>
        <row r="6871">
          <cell r="H6871" t="str">
            <v/>
          </cell>
        </row>
        <row r="6872">
          <cell r="H6872" t="str">
            <v/>
          </cell>
        </row>
        <row r="6873">
          <cell r="H6873" t="str">
            <v/>
          </cell>
        </row>
        <row r="6874">
          <cell r="H6874" t="str">
            <v/>
          </cell>
        </row>
        <row r="6875">
          <cell r="H6875" t="str">
            <v/>
          </cell>
        </row>
        <row r="6876">
          <cell r="H6876" t="str">
            <v/>
          </cell>
        </row>
        <row r="6877">
          <cell r="H6877" t="str">
            <v/>
          </cell>
        </row>
        <row r="6878">
          <cell r="H6878" t="str">
            <v/>
          </cell>
        </row>
        <row r="6879">
          <cell r="H6879" t="str">
            <v/>
          </cell>
        </row>
        <row r="6880">
          <cell r="H6880" t="str">
            <v/>
          </cell>
        </row>
        <row r="6881">
          <cell r="H6881" t="str">
            <v/>
          </cell>
        </row>
        <row r="6882">
          <cell r="H6882" t="str">
            <v/>
          </cell>
        </row>
        <row r="6883">
          <cell r="H6883" t="str">
            <v/>
          </cell>
        </row>
        <row r="6884">
          <cell r="H6884" t="str">
            <v/>
          </cell>
        </row>
        <row r="6885">
          <cell r="H6885" t="str">
            <v/>
          </cell>
        </row>
        <row r="6886">
          <cell r="H6886" t="str">
            <v/>
          </cell>
        </row>
        <row r="6887">
          <cell r="H6887" t="str">
            <v/>
          </cell>
        </row>
        <row r="6888">
          <cell r="H6888" t="str">
            <v/>
          </cell>
        </row>
        <row r="6889">
          <cell r="H6889" t="str">
            <v/>
          </cell>
        </row>
        <row r="6890">
          <cell r="H6890" t="str">
            <v/>
          </cell>
        </row>
        <row r="6891">
          <cell r="H6891" t="str">
            <v/>
          </cell>
        </row>
        <row r="6892">
          <cell r="H6892" t="str">
            <v/>
          </cell>
        </row>
        <row r="6893">
          <cell r="H6893" t="str">
            <v/>
          </cell>
        </row>
        <row r="6894">
          <cell r="H6894" t="str">
            <v/>
          </cell>
        </row>
        <row r="6895">
          <cell r="H6895" t="str">
            <v/>
          </cell>
        </row>
        <row r="6896">
          <cell r="H6896" t="str">
            <v/>
          </cell>
        </row>
        <row r="6897">
          <cell r="H6897" t="str">
            <v/>
          </cell>
        </row>
        <row r="6898">
          <cell r="H6898" t="str">
            <v/>
          </cell>
        </row>
        <row r="6899">
          <cell r="H6899" t="str">
            <v/>
          </cell>
        </row>
        <row r="6900">
          <cell r="H6900" t="str">
            <v/>
          </cell>
        </row>
        <row r="6901">
          <cell r="H6901" t="str">
            <v/>
          </cell>
        </row>
        <row r="6902">
          <cell r="H6902" t="str">
            <v/>
          </cell>
        </row>
        <row r="6903">
          <cell r="H6903" t="str">
            <v/>
          </cell>
        </row>
        <row r="6904">
          <cell r="H6904" t="str">
            <v/>
          </cell>
        </row>
        <row r="6905">
          <cell r="H6905" t="str">
            <v/>
          </cell>
        </row>
        <row r="6906">
          <cell r="H6906" t="str">
            <v/>
          </cell>
        </row>
        <row r="6907">
          <cell r="H6907" t="str">
            <v/>
          </cell>
        </row>
        <row r="6908">
          <cell r="H6908" t="str">
            <v/>
          </cell>
        </row>
        <row r="6909">
          <cell r="H6909" t="str">
            <v/>
          </cell>
        </row>
        <row r="6910">
          <cell r="H6910" t="str">
            <v/>
          </cell>
        </row>
        <row r="6911">
          <cell r="H6911" t="str">
            <v/>
          </cell>
        </row>
        <row r="6912">
          <cell r="H6912" t="str">
            <v/>
          </cell>
        </row>
        <row r="6913">
          <cell r="H6913" t="str">
            <v/>
          </cell>
        </row>
        <row r="6914">
          <cell r="H6914" t="str">
            <v/>
          </cell>
        </row>
        <row r="6915">
          <cell r="H6915" t="str">
            <v/>
          </cell>
        </row>
        <row r="6916">
          <cell r="H6916" t="str">
            <v/>
          </cell>
        </row>
        <row r="6917">
          <cell r="H6917" t="str">
            <v/>
          </cell>
        </row>
        <row r="6918">
          <cell r="H6918" t="str">
            <v/>
          </cell>
        </row>
        <row r="6919">
          <cell r="H6919" t="str">
            <v/>
          </cell>
        </row>
        <row r="6920">
          <cell r="H6920" t="str">
            <v/>
          </cell>
        </row>
        <row r="6921">
          <cell r="H6921" t="str">
            <v/>
          </cell>
        </row>
        <row r="6922">
          <cell r="H6922" t="str">
            <v/>
          </cell>
        </row>
        <row r="6923">
          <cell r="H6923" t="str">
            <v/>
          </cell>
        </row>
        <row r="6924">
          <cell r="H6924" t="str">
            <v/>
          </cell>
        </row>
        <row r="6925">
          <cell r="H6925" t="str">
            <v/>
          </cell>
        </row>
        <row r="6926">
          <cell r="H6926" t="str">
            <v/>
          </cell>
        </row>
        <row r="6927">
          <cell r="H6927" t="str">
            <v/>
          </cell>
        </row>
        <row r="6928">
          <cell r="H6928" t="str">
            <v/>
          </cell>
        </row>
        <row r="6929">
          <cell r="H6929" t="str">
            <v/>
          </cell>
        </row>
        <row r="6930">
          <cell r="H6930" t="str">
            <v/>
          </cell>
        </row>
        <row r="6931">
          <cell r="H6931" t="str">
            <v/>
          </cell>
        </row>
        <row r="6932">
          <cell r="H6932" t="str">
            <v/>
          </cell>
        </row>
        <row r="6933">
          <cell r="H6933" t="str">
            <v/>
          </cell>
        </row>
        <row r="6934">
          <cell r="H6934" t="str">
            <v/>
          </cell>
        </row>
        <row r="6935">
          <cell r="H6935" t="str">
            <v/>
          </cell>
        </row>
        <row r="6936">
          <cell r="H6936" t="str">
            <v/>
          </cell>
        </row>
        <row r="6937">
          <cell r="H6937" t="str">
            <v/>
          </cell>
        </row>
        <row r="6938">
          <cell r="H6938" t="str">
            <v/>
          </cell>
        </row>
        <row r="6939">
          <cell r="H6939" t="str">
            <v/>
          </cell>
        </row>
        <row r="6940">
          <cell r="H6940" t="str">
            <v/>
          </cell>
        </row>
        <row r="6941">
          <cell r="H6941" t="str">
            <v/>
          </cell>
        </row>
        <row r="6942">
          <cell r="H6942" t="str">
            <v/>
          </cell>
        </row>
        <row r="6943">
          <cell r="H6943" t="str">
            <v/>
          </cell>
        </row>
        <row r="6944">
          <cell r="H6944" t="str">
            <v/>
          </cell>
        </row>
        <row r="6945">
          <cell r="H6945" t="str">
            <v/>
          </cell>
        </row>
        <row r="6946">
          <cell r="H6946" t="str">
            <v/>
          </cell>
        </row>
        <row r="6947">
          <cell r="H6947" t="str">
            <v/>
          </cell>
        </row>
        <row r="6948">
          <cell r="H6948" t="str">
            <v/>
          </cell>
        </row>
        <row r="6949">
          <cell r="H6949" t="str">
            <v/>
          </cell>
        </row>
        <row r="6950">
          <cell r="H6950" t="str">
            <v/>
          </cell>
        </row>
        <row r="6951">
          <cell r="H6951" t="str">
            <v/>
          </cell>
        </row>
        <row r="6952">
          <cell r="H6952" t="str">
            <v/>
          </cell>
        </row>
        <row r="6953">
          <cell r="H6953" t="str">
            <v/>
          </cell>
        </row>
        <row r="6954">
          <cell r="H6954" t="str">
            <v/>
          </cell>
        </row>
        <row r="6955">
          <cell r="H6955" t="str">
            <v/>
          </cell>
        </row>
        <row r="6956">
          <cell r="H6956" t="str">
            <v/>
          </cell>
        </row>
        <row r="6957">
          <cell r="H6957" t="str">
            <v/>
          </cell>
        </row>
        <row r="6958">
          <cell r="H6958" t="str">
            <v/>
          </cell>
        </row>
        <row r="6959">
          <cell r="H6959" t="str">
            <v/>
          </cell>
        </row>
        <row r="6960">
          <cell r="H6960" t="str">
            <v/>
          </cell>
        </row>
        <row r="6961">
          <cell r="H6961" t="str">
            <v/>
          </cell>
        </row>
        <row r="6962">
          <cell r="H6962" t="str">
            <v/>
          </cell>
        </row>
        <row r="6963">
          <cell r="H6963" t="str">
            <v/>
          </cell>
        </row>
        <row r="6964">
          <cell r="H6964" t="str">
            <v/>
          </cell>
        </row>
        <row r="6965">
          <cell r="H6965" t="str">
            <v/>
          </cell>
        </row>
        <row r="6966">
          <cell r="H6966" t="str">
            <v/>
          </cell>
        </row>
        <row r="6967">
          <cell r="H6967" t="str">
            <v/>
          </cell>
        </row>
        <row r="6968">
          <cell r="H6968" t="str">
            <v/>
          </cell>
        </row>
        <row r="6969">
          <cell r="H6969" t="str">
            <v/>
          </cell>
        </row>
        <row r="6970">
          <cell r="H6970" t="str">
            <v/>
          </cell>
        </row>
        <row r="6971">
          <cell r="H6971" t="str">
            <v/>
          </cell>
        </row>
        <row r="6972">
          <cell r="H6972" t="str">
            <v/>
          </cell>
        </row>
        <row r="6973">
          <cell r="H6973" t="str">
            <v/>
          </cell>
        </row>
        <row r="6974">
          <cell r="H6974" t="str">
            <v/>
          </cell>
        </row>
        <row r="6975">
          <cell r="H6975" t="str">
            <v/>
          </cell>
        </row>
        <row r="6976">
          <cell r="H6976" t="str">
            <v/>
          </cell>
        </row>
        <row r="6977">
          <cell r="H6977" t="str">
            <v/>
          </cell>
        </row>
        <row r="6978">
          <cell r="H6978" t="str">
            <v/>
          </cell>
        </row>
        <row r="6979">
          <cell r="H6979" t="str">
            <v/>
          </cell>
        </row>
        <row r="6980">
          <cell r="H6980" t="str">
            <v/>
          </cell>
        </row>
        <row r="6981">
          <cell r="H6981" t="str">
            <v/>
          </cell>
        </row>
        <row r="6982">
          <cell r="H6982" t="str">
            <v/>
          </cell>
        </row>
        <row r="6983">
          <cell r="H6983" t="str">
            <v/>
          </cell>
        </row>
        <row r="6984">
          <cell r="H6984" t="str">
            <v/>
          </cell>
        </row>
        <row r="6985">
          <cell r="H6985" t="str">
            <v/>
          </cell>
        </row>
        <row r="6986">
          <cell r="H6986" t="str">
            <v/>
          </cell>
        </row>
        <row r="6987">
          <cell r="H6987" t="str">
            <v/>
          </cell>
        </row>
        <row r="6988">
          <cell r="H6988" t="str">
            <v/>
          </cell>
        </row>
        <row r="6989">
          <cell r="H6989" t="str">
            <v/>
          </cell>
        </row>
        <row r="6990">
          <cell r="H6990" t="str">
            <v/>
          </cell>
        </row>
        <row r="6991">
          <cell r="H6991" t="str">
            <v/>
          </cell>
        </row>
        <row r="6992">
          <cell r="H6992" t="str">
            <v/>
          </cell>
        </row>
        <row r="6993">
          <cell r="H6993" t="str">
            <v/>
          </cell>
        </row>
        <row r="6994">
          <cell r="H6994" t="str">
            <v/>
          </cell>
        </row>
        <row r="6995">
          <cell r="H6995" t="str">
            <v/>
          </cell>
        </row>
        <row r="6996">
          <cell r="H6996" t="str">
            <v/>
          </cell>
        </row>
        <row r="6997">
          <cell r="H6997" t="str">
            <v/>
          </cell>
        </row>
        <row r="6998">
          <cell r="H6998" t="str">
            <v/>
          </cell>
        </row>
        <row r="6999">
          <cell r="H6999" t="str">
            <v/>
          </cell>
        </row>
        <row r="7000">
          <cell r="H7000" t="str">
            <v/>
          </cell>
        </row>
        <row r="7001">
          <cell r="H7001" t="str">
            <v/>
          </cell>
        </row>
        <row r="7002">
          <cell r="H7002" t="str">
            <v/>
          </cell>
        </row>
        <row r="7003">
          <cell r="H7003" t="str">
            <v/>
          </cell>
        </row>
        <row r="7004">
          <cell r="H7004" t="str">
            <v/>
          </cell>
        </row>
        <row r="7005">
          <cell r="H7005" t="str">
            <v/>
          </cell>
        </row>
        <row r="7006">
          <cell r="H7006" t="str">
            <v/>
          </cell>
        </row>
        <row r="7007">
          <cell r="H7007" t="str">
            <v/>
          </cell>
        </row>
        <row r="7008">
          <cell r="H7008" t="str">
            <v/>
          </cell>
        </row>
        <row r="7009">
          <cell r="H7009" t="str">
            <v/>
          </cell>
        </row>
        <row r="7010">
          <cell r="H7010" t="str">
            <v/>
          </cell>
        </row>
        <row r="7011">
          <cell r="H7011" t="str">
            <v/>
          </cell>
        </row>
        <row r="7012">
          <cell r="H7012" t="str">
            <v/>
          </cell>
        </row>
        <row r="7013">
          <cell r="H7013" t="str">
            <v/>
          </cell>
        </row>
        <row r="7014">
          <cell r="H7014" t="str">
            <v/>
          </cell>
        </row>
        <row r="7015">
          <cell r="H7015" t="str">
            <v/>
          </cell>
        </row>
        <row r="7016">
          <cell r="H7016" t="str">
            <v/>
          </cell>
        </row>
        <row r="7017">
          <cell r="H7017" t="str">
            <v/>
          </cell>
        </row>
        <row r="7018">
          <cell r="H7018" t="str">
            <v/>
          </cell>
        </row>
        <row r="7019">
          <cell r="H7019" t="str">
            <v/>
          </cell>
        </row>
        <row r="7020">
          <cell r="H7020" t="str">
            <v/>
          </cell>
        </row>
        <row r="7021">
          <cell r="H7021" t="str">
            <v/>
          </cell>
        </row>
        <row r="7022">
          <cell r="H7022" t="str">
            <v/>
          </cell>
        </row>
        <row r="7023">
          <cell r="H7023" t="str">
            <v/>
          </cell>
        </row>
        <row r="7024">
          <cell r="H7024" t="str">
            <v/>
          </cell>
        </row>
        <row r="7025">
          <cell r="H7025" t="str">
            <v/>
          </cell>
        </row>
        <row r="7026">
          <cell r="H7026" t="str">
            <v/>
          </cell>
        </row>
        <row r="7027">
          <cell r="H7027" t="str">
            <v/>
          </cell>
        </row>
        <row r="7028">
          <cell r="H7028" t="str">
            <v/>
          </cell>
        </row>
        <row r="7029">
          <cell r="H7029" t="str">
            <v/>
          </cell>
        </row>
        <row r="7030">
          <cell r="H7030" t="str">
            <v/>
          </cell>
        </row>
        <row r="7031">
          <cell r="H7031" t="str">
            <v/>
          </cell>
        </row>
        <row r="7032">
          <cell r="H7032" t="str">
            <v/>
          </cell>
        </row>
        <row r="7033">
          <cell r="H7033" t="str">
            <v/>
          </cell>
        </row>
        <row r="7034">
          <cell r="H7034" t="str">
            <v/>
          </cell>
        </row>
        <row r="7035">
          <cell r="H7035" t="str">
            <v/>
          </cell>
        </row>
        <row r="7036">
          <cell r="H7036" t="str">
            <v/>
          </cell>
        </row>
        <row r="7037">
          <cell r="H7037" t="str">
            <v/>
          </cell>
        </row>
        <row r="7038">
          <cell r="H7038" t="str">
            <v/>
          </cell>
        </row>
        <row r="7039">
          <cell r="H7039" t="str">
            <v/>
          </cell>
        </row>
        <row r="7040">
          <cell r="H7040" t="str">
            <v/>
          </cell>
        </row>
        <row r="7041">
          <cell r="H7041" t="str">
            <v/>
          </cell>
        </row>
        <row r="7042">
          <cell r="H7042" t="str">
            <v/>
          </cell>
        </row>
        <row r="7043">
          <cell r="H7043" t="str">
            <v/>
          </cell>
        </row>
        <row r="7044">
          <cell r="H7044" t="str">
            <v/>
          </cell>
        </row>
        <row r="7045">
          <cell r="H7045" t="str">
            <v/>
          </cell>
        </row>
        <row r="7046">
          <cell r="H7046" t="str">
            <v/>
          </cell>
        </row>
        <row r="7047">
          <cell r="H7047" t="str">
            <v/>
          </cell>
        </row>
        <row r="7048">
          <cell r="H7048" t="str">
            <v/>
          </cell>
        </row>
        <row r="7049">
          <cell r="H7049" t="str">
            <v/>
          </cell>
        </row>
        <row r="7050">
          <cell r="H7050" t="str">
            <v/>
          </cell>
        </row>
        <row r="7051">
          <cell r="H7051" t="str">
            <v/>
          </cell>
        </row>
        <row r="7052">
          <cell r="H7052" t="str">
            <v/>
          </cell>
        </row>
        <row r="7053">
          <cell r="H7053" t="str">
            <v/>
          </cell>
        </row>
        <row r="7054">
          <cell r="H7054" t="str">
            <v/>
          </cell>
        </row>
        <row r="7055">
          <cell r="H7055" t="str">
            <v/>
          </cell>
        </row>
        <row r="7056">
          <cell r="H7056" t="str">
            <v/>
          </cell>
        </row>
        <row r="7057">
          <cell r="H7057" t="str">
            <v/>
          </cell>
        </row>
        <row r="7058">
          <cell r="H7058" t="str">
            <v/>
          </cell>
        </row>
        <row r="7059">
          <cell r="H7059" t="str">
            <v/>
          </cell>
        </row>
        <row r="7060">
          <cell r="H7060" t="str">
            <v/>
          </cell>
        </row>
        <row r="7061">
          <cell r="H7061" t="str">
            <v/>
          </cell>
        </row>
        <row r="7062">
          <cell r="H7062" t="str">
            <v/>
          </cell>
        </row>
        <row r="7063">
          <cell r="H7063" t="str">
            <v/>
          </cell>
        </row>
        <row r="7064">
          <cell r="H7064" t="str">
            <v/>
          </cell>
        </row>
        <row r="7065">
          <cell r="H7065" t="str">
            <v/>
          </cell>
        </row>
        <row r="7066">
          <cell r="H7066" t="str">
            <v/>
          </cell>
        </row>
        <row r="7067">
          <cell r="H7067" t="str">
            <v/>
          </cell>
        </row>
        <row r="7068">
          <cell r="H7068" t="str">
            <v/>
          </cell>
        </row>
        <row r="7069">
          <cell r="H7069" t="str">
            <v/>
          </cell>
        </row>
        <row r="7070">
          <cell r="H7070" t="str">
            <v/>
          </cell>
        </row>
        <row r="7071">
          <cell r="H7071" t="str">
            <v/>
          </cell>
        </row>
        <row r="7072">
          <cell r="H7072" t="str">
            <v/>
          </cell>
        </row>
        <row r="7073">
          <cell r="H7073" t="str">
            <v/>
          </cell>
        </row>
        <row r="7074">
          <cell r="H7074" t="str">
            <v/>
          </cell>
        </row>
        <row r="7075">
          <cell r="H7075" t="str">
            <v/>
          </cell>
        </row>
        <row r="7076">
          <cell r="H7076" t="str">
            <v/>
          </cell>
        </row>
        <row r="7077">
          <cell r="H7077" t="str">
            <v/>
          </cell>
        </row>
        <row r="7078">
          <cell r="H7078" t="str">
            <v/>
          </cell>
        </row>
        <row r="7079">
          <cell r="H7079" t="str">
            <v/>
          </cell>
        </row>
        <row r="7080">
          <cell r="H7080" t="str">
            <v/>
          </cell>
        </row>
        <row r="7081">
          <cell r="H7081" t="str">
            <v/>
          </cell>
        </row>
        <row r="7082">
          <cell r="H7082" t="str">
            <v/>
          </cell>
        </row>
        <row r="7083">
          <cell r="H7083" t="str">
            <v/>
          </cell>
        </row>
        <row r="7084">
          <cell r="H7084" t="str">
            <v/>
          </cell>
        </row>
        <row r="7085">
          <cell r="H7085" t="str">
            <v/>
          </cell>
        </row>
        <row r="7086">
          <cell r="H7086" t="str">
            <v/>
          </cell>
        </row>
        <row r="7087">
          <cell r="H7087" t="str">
            <v/>
          </cell>
        </row>
        <row r="7088">
          <cell r="H7088" t="str">
            <v/>
          </cell>
        </row>
        <row r="7089">
          <cell r="H7089" t="str">
            <v/>
          </cell>
        </row>
        <row r="7090">
          <cell r="H7090" t="str">
            <v/>
          </cell>
        </row>
        <row r="7091">
          <cell r="H7091" t="str">
            <v/>
          </cell>
        </row>
        <row r="7092">
          <cell r="H7092" t="str">
            <v/>
          </cell>
        </row>
        <row r="7093">
          <cell r="H7093" t="str">
            <v/>
          </cell>
        </row>
        <row r="7094">
          <cell r="H7094" t="str">
            <v/>
          </cell>
        </row>
        <row r="7095">
          <cell r="H7095" t="str">
            <v/>
          </cell>
        </row>
        <row r="7096">
          <cell r="H7096" t="str">
            <v/>
          </cell>
        </row>
        <row r="7097">
          <cell r="H7097" t="str">
            <v/>
          </cell>
        </row>
        <row r="7098">
          <cell r="H7098" t="str">
            <v/>
          </cell>
        </row>
        <row r="7099">
          <cell r="H7099" t="str">
            <v/>
          </cell>
        </row>
        <row r="7100">
          <cell r="H7100" t="str">
            <v/>
          </cell>
        </row>
        <row r="7101">
          <cell r="H7101" t="str">
            <v/>
          </cell>
        </row>
        <row r="7102">
          <cell r="H7102" t="str">
            <v/>
          </cell>
        </row>
        <row r="7103">
          <cell r="H7103" t="str">
            <v/>
          </cell>
        </row>
        <row r="7104">
          <cell r="H7104" t="str">
            <v/>
          </cell>
        </row>
        <row r="7105">
          <cell r="H7105" t="str">
            <v/>
          </cell>
        </row>
        <row r="7106">
          <cell r="H7106" t="str">
            <v/>
          </cell>
        </row>
        <row r="7107">
          <cell r="H7107" t="str">
            <v/>
          </cell>
        </row>
        <row r="7108">
          <cell r="H7108" t="str">
            <v/>
          </cell>
        </row>
        <row r="7109">
          <cell r="H7109" t="str">
            <v/>
          </cell>
        </row>
        <row r="7110">
          <cell r="H7110" t="str">
            <v/>
          </cell>
        </row>
        <row r="7111">
          <cell r="H7111" t="str">
            <v/>
          </cell>
        </row>
        <row r="7112">
          <cell r="H7112" t="str">
            <v/>
          </cell>
        </row>
        <row r="7113">
          <cell r="H7113" t="str">
            <v/>
          </cell>
        </row>
        <row r="7114">
          <cell r="H7114" t="str">
            <v/>
          </cell>
        </row>
        <row r="7115">
          <cell r="H7115" t="str">
            <v/>
          </cell>
        </row>
        <row r="7116">
          <cell r="H7116" t="str">
            <v/>
          </cell>
        </row>
        <row r="7117">
          <cell r="H7117" t="str">
            <v/>
          </cell>
        </row>
        <row r="7118">
          <cell r="H7118" t="str">
            <v/>
          </cell>
        </row>
        <row r="7119">
          <cell r="H7119" t="str">
            <v/>
          </cell>
        </row>
        <row r="7120">
          <cell r="H7120" t="str">
            <v/>
          </cell>
        </row>
        <row r="7121">
          <cell r="H7121" t="str">
            <v/>
          </cell>
        </row>
        <row r="7122">
          <cell r="H7122" t="str">
            <v/>
          </cell>
        </row>
        <row r="7123">
          <cell r="H7123" t="str">
            <v/>
          </cell>
        </row>
        <row r="7124">
          <cell r="H7124" t="str">
            <v/>
          </cell>
        </row>
        <row r="7125">
          <cell r="H7125" t="str">
            <v/>
          </cell>
        </row>
        <row r="7126">
          <cell r="H7126" t="str">
            <v/>
          </cell>
        </row>
        <row r="7127">
          <cell r="H7127" t="str">
            <v/>
          </cell>
        </row>
        <row r="7128">
          <cell r="H7128" t="str">
            <v/>
          </cell>
        </row>
        <row r="7129">
          <cell r="H7129" t="str">
            <v/>
          </cell>
        </row>
        <row r="7130">
          <cell r="H7130" t="str">
            <v/>
          </cell>
        </row>
        <row r="7131">
          <cell r="H7131" t="str">
            <v/>
          </cell>
        </row>
        <row r="7132">
          <cell r="H7132" t="str">
            <v/>
          </cell>
        </row>
        <row r="7133">
          <cell r="H7133" t="str">
            <v/>
          </cell>
        </row>
        <row r="7134">
          <cell r="H7134" t="str">
            <v/>
          </cell>
        </row>
        <row r="7135">
          <cell r="H7135" t="str">
            <v/>
          </cell>
        </row>
        <row r="7136">
          <cell r="H7136" t="str">
            <v/>
          </cell>
        </row>
        <row r="7137">
          <cell r="H7137" t="str">
            <v/>
          </cell>
        </row>
        <row r="7138">
          <cell r="H7138" t="str">
            <v/>
          </cell>
        </row>
        <row r="7139">
          <cell r="H7139" t="str">
            <v/>
          </cell>
        </row>
        <row r="7140">
          <cell r="H7140" t="str">
            <v/>
          </cell>
        </row>
        <row r="7141">
          <cell r="H7141" t="str">
            <v/>
          </cell>
        </row>
        <row r="7142">
          <cell r="H7142" t="str">
            <v/>
          </cell>
        </row>
        <row r="7143">
          <cell r="H7143" t="str">
            <v/>
          </cell>
        </row>
        <row r="7144">
          <cell r="H7144" t="str">
            <v/>
          </cell>
        </row>
        <row r="7145">
          <cell r="H7145" t="str">
            <v/>
          </cell>
        </row>
        <row r="7146">
          <cell r="H7146" t="str">
            <v/>
          </cell>
        </row>
        <row r="7147">
          <cell r="H7147" t="str">
            <v/>
          </cell>
        </row>
        <row r="7148">
          <cell r="H7148" t="str">
            <v/>
          </cell>
        </row>
        <row r="7149">
          <cell r="H7149" t="str">
            <v/>
          </cell>
        </row>
        <row r="7150">
          <cell r="H7150" t="str">
            <v/>
          </cell>
        </row>
        <row r="7151">
          <cell r="H7151" t="str">
            <v/>
          </cell>
        </row>
        <row r="7152">
          <cell r="H7152" t="str">
            <v/>
          </cell>
        </row>
        <row r="7153">
          <cell r="H7153" t="str">
            <v/>
          </cell>
        </row>
        <row r="7154">
          <cell r="H7154" t="str">
            <v/>
          </cell>
        </row>
        <row r="7155">
          <cell r="H7155" t="str">
            <v/>
          </cell>
        </row>
        <row r="7156">
          <cell r="H7156" t="str">
            <v/>
          </cell>
        </row>
        <row r="7157">
          <cell r="H7157" t="str">
            <v/>
          </cell>
        </row>
        <row r="7158">
          <cell r="H7158" t="str">
            <v/>
          </cell>
        </row>
        <row r="7159">
          <cell r="H7159" t="str">
            <v/>
          </cell>
        </row>
        <row r="7160">
          <cell r="H7160" t="str">
            <v/>
          </cell>
        </row>
        <row r="7161">
          <cell r="H7161" t="str">
            <v/>
          </cell>
        </row>
        <row r="7162">
          <cell r="H7162" t="str">
            <v/>
          </cell>
        </row>
        <row r="7163">
          <cell r="H7163" t="str">
            <v/>
          </cell>
        </row>
        <row r="7164">
          <cell r="H7164" t="str">
            <v/>
          </cell>
        </row>
        <row r="7165">
          <cell r="H7165" t="str">
            <v/>
          </cell>
        </row>
        <row r="7166">
          <cell r="H7166" t="str">
            <v/>
          </cell>
        </row>
        <row r="7167">
          <cell r="H7167" t="str">
            <v/>
          </cell>
        </row>
        <row r="7168">
          <cell r="H7168" t="str">
            <v/>
          </cell>
        </row>
        <row r="7169">
          <cell r="H7169" t="str">
            <v/>
          </cell>
        </row>
        <row r="7170">
          <cell r="H7170" t="str">
            <v/>
          </cell>
        </row>
        <row r="7171">
          <cell r="H7171" t="str">
            <v/>
          </cell>
        </row>
        <row r="7172">
          <cell r="H7172" t="str">
            <v/>
          </cell>
        </row>
        <row r="7173">
          <cell r="H7173" t="str">
            <v/>
          </cell>
        </row>
        <row r="7174">
          <cell r="H7174" t="str">
            <v/>
          </cell>
        </row>
        <row r="7175">
          <cell r="H7175" t="str">
            <v/>
          </cell>
        </row>
        <row r="7176">
          <cell r="H7176" t="str">
            <v/>
          </cell>
        </row>
        <row r="7177">
          <cell r="H7177" t="str">
            <v/>
          </cell>
        </row>
        <row r="7178">
          <cell r="H7178" t="str">
            <v/>
          </cell>
        </row>
        <row r="7179">
          <cell r="H7179" t="str">
            <v/>
          </cell>
        </row>
        <row r="7180">
          <cell r="H7180" t="str">
            <v/>
          </cell>
        </row>
        <row r="7181">
          <cell r="H7181" t="str">
            <v/>
          </cell>
        </row>
        <row r="7182">
          <cell r="H7182" t="str">
            <v/>
          </cell>
        </row>
        <row r="7183">
          <cell r="H7183" t="str">
            <v/>
          </cell>
        </row>
        <row r="7184">
          <cell r="H7184" t="str">
            <v/>
          </cell>
        </row>
        <row r="7185">
          <cell r="H7185" t="str">
            <v/>
          </cell>
        </row>
        <row r="7186">
          <cell r="H7186" t="str">
            <v/>
          </cell>
        </row>
        <row r="7187">
          <cell r="H7187" t="str">
            <v/>
          </cell>
        </row>
        <row r="7188">
          <cell r="H7188" t="str">
            <v/>
          </cell>
        </row>
        <row r="7189">
          <cell r="H7189" t="str">
            <v/>
          </cell>
        </row>
        <row r="7190">
          <cell r="H7190" t="str">
            <v/>
          </cell>
        </row>
        <row r="7191">
          <cell r="H7191" t="str">
            <v/>
          </cell>
        </row>
        <row r="7192">
          <cell r="H7192" t="str">
            <v/>
          </cell>
        </row>
        <row r="7193">
          <cell r="H7193" t="str">
            <v/>
          </cell>
        </row>
        <row r="7194">
          <cell r="H7194" t="str">
            <v/>
          </cell>
        </row>
        <row r="7195">
          <cell r="H7195" t="str">
            <v/>
          </cell>
        </row>
        <row r="7196">
          <cell r="H7196" t="str">
            <v/>
          </cell>
        </row>
        <row r="7197">
          <cell r="H7197" t="str">
            <v/>
          </cell>
        </row>
        <row r="7198">
          <cell r="H7198" t="str">
            <v/>
          </cell>
        </row>
        <row r="7199">
          <cell r="H7199" t="str">
            <v/>
          </cell>
        </row>
        <row r="7200">
          <cell r="H7200" t="str">
            <v/>
          </cell>
        </row>
        <row r="7201">
          <cell r="H7201" t="str">
            <v/>
          </cell>
        </row>
        <row r="7202">
          <cell r="H7202" t="str">
            <v/>
          </cell>
        </row>
        <row r="7203">
          <cell r="H7203" t="str">
            <v/>
          </cell>
        </row>
        <row r="7204">
          <cell r="H7204" t="str">
            <v/>
          </cell>
        </row>
        <row r="7205">
          <cell r="H7205" t="str">
            <v/>
          </cell>
        </row>
        <row r="7206">
          <cell r="H7206" t="str">
            <v/>
          </cell>
        </row>
        <row r="7207">
          <cell r="H7207" t="str">
            <v/>
          </cell>
        </row>
        <row r="7208">
          <cell r="H7208" t="str">
            <v/>
          </cell>
        </row>
        <row r="7209">
          <cell r="H7209" t="str">
            <v/>
          </cell>
        </row>
        <row r="7210">
          <cell r="H7210" t="str">
            <v/>
          </cell>
        </row>
        <row r="7211">
          <cell r="H7211" t="str">
            <v/>
          </cell>
        </row>
        <row r="7212">
          <cell r="H7212" t="str">
            <v/>
          </cell>
        </row>
        <row r="7213">
          <cell r="H7213" t="str">
            <v/>
          </cell>
        </row>
        <row r="7214">
          <cell r="H7214" t="str">
            <v/>
          </cell>
        </row>
        <row r="7215">
          <cell r="H7215" t="str">
            <v/>
          </cell>
        </row>
        <row r="7216">
          <cell r="H7216" t="str">
            <v/>
          </cell>
        </row>
        <row r="7217">
          <cell r="H7217" t="str">
            <v/>
          </cell>
        </row>
        <row r="7218">
          <cell r="H7218" t="str">
            <v/>
          </cell>
        </row>
        <row r="7219">
          <cell r="H7219" t="str">
            <v/>
          </cell>
        </row>
        <row r="7220">
          <cell r="H7220" t="str">
            <v/>
          </cell>
        </row>
        <row r="7221">
          <cell r="H7221" t="str">
            <v/>
          </cell>
        </row>
        <row r="7222">
          <cell r="H7222" t="str">
            <v/>
          </cell>
        </row>
        <row r="7223">
          <cell r="H7223" t="str">
            <v/>
          </cell>
        </row>
        <row r="7224">
          <cell r="H7224" t="str">
            <v/>
          </cell>
        </row>
        <row r="7225">
          <cell r="H7225" t="str">
            <v/>
          </cell>
        </row>
        <row r="7226">
          <cell r="H7226" t="str">
            <v/>
          </cell>
        </row>
        <row r="7227">
          <cell r="H7227" t="str">
            <v/>
          </cell>
        </row>
        <row r="7228">
          <cell r="H7228" t="str">
            <v/>
          </cell>
        </row>
        <row r="7229">
          <cell r="H7229" t="str">
            <v/>
          </cell>
        </row>
        <row r="7230">
          <cell r="H7230" t="str">
            <v/>
          </cell>
        </row>
        <row r="7231">
          <cell r="H7231" t="str">
            <v/>
          </cell>
        </row>
        <row r="7232">
          <cell r="H7232" t="str">
            <v/>
          </cell>
        </row>
        <row r="7233">
          <cell r="H7233" t="str">
            <v/>
          </cell>
        </row>
        <row r="7234">
          <cell r="H7234" t="str">
            <v/>
          </cell>
        </row>
        <row r="7235">
          <cell r="H7235" t="str">
            <v/>
          </cell>
        </row>
        <row r="7236">
          <cell r="H7236" t="str">
            <v/>
          </cell>
        </row>
        <row r="7237">
          <cell r="H7237" t="str">
            <v/>
          </cell>
        </row>
        <row r="7238">
          <cell r="H7238" t="str">
            <v/>
          </cell>
        </row>
        <row r="7239">
          <cell r="H7239" t="str">
            <v/>
          </cell>
        </row>
        <row r="7240">
          <cell r="H7240" t="str">
            <v/>
          </cell>
        </row>
        <row r="7241">
          <cell r="H7241" t="str">
            <v/>
          </cell>
        </row>
        <row r="7242">
          <cell r="H7242" t="str">
            <v/>
          </cell>
        </row>
        <row r="7243">
          <cell r="H7243" t="str">
            <v/>
          </cell>
        </row>
        <row r="7244">
          <cell r="H7244" t="str">
            <v/>
          </cell>
        </row>
        <row r="7245">
          <cell r="H7245" t="str">
            <v/>
          </cell>
        </row>
        <row r="7246">
          <cell r="H7246" t="str">
            <v/>
          </cell>
        </row>
        <row r="7247">
          <cell r="H7247" t="str">
            <v/>
          </cell>
        </row>
        <row r="7248">
          <cell r="H7248" t="str">
            <v/>
          </cell>
        </row>
        <row r="7249">
          <cell r="H7249" t="str">
            <v/>
          </cell>
        </row>
        <row r="7250">
          <cell r="H7250" t="str">
            <v/>
          </cell>
        </row>
        <row r="7251">
          <cell r="H7251" t="str">
            <v/>
          </cell>
        </row>
        <row r="7252">
          <cell r="H7252" t="str">
            <v/>
          </cell>
        </row>
        <row r="7253">
          <cell r="H7253" t="str">
            <v/>
          </cell>
        </row>
        <row r="7254">
          <cell r="H7254" t="str">
            <v/>
          </cell>
        </row>
        <row r="7255">
          <cell r="H7255" t="str">
            <v/>
          </cell>
        </row>
        <row r="7256">
          <cell r="H7256" t="str">
            <v/>
          </cell>
        </row>
        <row r="7257">
          <cell r="H7257" t="str">
            <v/>
          </cell>
        </row>
        <row r="7258">
          <cell r="H7258" t="str">
            <v/>
          </cell>
        </row>
        <row r="7259">
          <cell r="H7259" t="str">
            <v/>
          </cell>
        </row>
        <row r="7260">
          <cell r="H7260" t="str">
            <v/>
          </cell>
        </row>
        <row r="7261">
          <cell r="H7261" t="str">
            <v/>
          </cell>
        </row>
        <row r="7262">
          <cell r="H7262" t="str">
            <v/>
          </cell>
        </row>
        <row r="7263">
          <cell r="H7263" t="str">
            <v/>
          </cell>
        </row>
        <row r="7264">
          <cell r="H7264" t="str">
            <v/>
          </cell>
        </row>
        <row r="7265">
          <cell r="H7265" t="str">
            <v/>
          </cell>
        </row>
        <row r="7266">
          <cell r="H7266" t="str">
            <v/>
          </cell>
        </row>
        <row r="7267">
          <cell r="H7267" t="str">
            <v/>
          </cell>
        </row>
        <row r="7268">
          <cell r="H7268" t="str">
            <v/>
          </cell>
        </row>
        <row r="7269">
          <cell r="H7269" t="str">
            <v/>
          </cell>
        </row>
        <row r="7270">
          <cell r="H7270" t="str">
            <v/>
          </cell>
        </row>
        <row r="7271">
          <cell r="H7271" t="str">
            <v/>
          </cell>
        </row>
        <row r="7272">
          <cell r="H7272" t="str">
            <v/>
          </cell>
        </row>
        <row r="7273">
          <cell r="H7273" t="str">
            <v/>
          </cell>
        </row>
        <row r="7274">
          <cell r="H7274" t="str">
            <v/>
          </cell>
        </row>
        <row r="7275">
          <cell r="H7275" t="str">
            <v/>
          </cell>
        </row>
        <row r="7276">
          <cell r="H7276" t="str">
            <v/>
          </cell>
        </row>
        <row r="7277">
          <cell r="H7277" t="str">
            <v/>
          </cell>
        </row>
        <row r="7278">
          <cell r="H7278" t="str">
            <v/>
          </cell>
        </row>
        <row r="7279">
          <cell r="H7279" t="str">
            <v/>
          </cell>
        </row>
        <row r="7280">
          <cell r="H7280" t="str">
            <v/>
          </cell>
        </row>
        <row r="7281">
          <cell r="H7281" t="str">
            <v/>
          </cell>
        </row>
        <row r="7282">
          <cell r="H7282" t="str">
            <v/>
          </cell>
        </row>
        <row r="7283">
          <cell r="H7283" t="str">
            <v/>
          </cell>
        </row>
        <row r="7284">
          <cell r="H7284" t="str">
            <v/>
          </cell>
        </row>
        <row r="7285">
          <cell r="H7285" t="str">
            <v/>
          </cell>
        </row>
        <row r="7286">
          <cell r="H7286" t="str">
            <v/>
          </cell>
        </row>
        <row r="7287">
          <cell r="H7287" t="str">
            <v/>
          </cell>
        </row>
        <row r="7288">
          <cell r="H7288" t="str">
            <v/>
          </cell>
        </row>
        <row r="7289">
          <cell r="H7289" t="str">
            <v/>
          </cell>
        </row>
        <row r="7290">
          <cell r="H7290" t="str">
            <v/>
          </cell>
        </row>
        <row r="7291">
          <cell r="H7291" t="str">
            <v/>
          </cell>
        </row>
        <row r="7292">
          <cell r="H7292" t="str">
            <v/>
          </cell>
        </row>
        <row r="7293">
          <cell r="H7293" t="str">
            <v/>
          </cell>
        </row>
        <row r="7294">
          <cell r="H7294" t="str">
            <v/>
          </cell>
        </row>
        <row r="7295">
          <cell r="H7295" t="str">
            <v/>
          </cell>
        </row>
        <row r="7296">
          <cell r="H7296" t="str">
            <v/>
          </cell>
        </row>
        <row r="7297">
          <cell r="H7297" t="str">
            <v/>
          </cell>
        </row>
        <row r="7298">
          <cell r="H7298" t="str">
            <v/>
          </cell>
        </row>
        <row r="7299">
          <cell r="H7299" t="str">
            <v/>
          </cell>
        </row>
        <row r="7300">
          <cell r="H7300" t="str">
            <v/>
          </cell>
        </row>
        <row r="7301">
          <cell r="H7301" t="str">
            <v/>
          </cell>
        </row>
        <row r="7302">
          <cell r="H7302" t="str">
            <v/>
          </cell>
        </row>
        <row r="7303">
          <cell r="H7303" t="str">
            <v/>
          </cell>
        </row>
        <row r="7304">
          <cell r="H7304" t="str">
            <v/>
          </cell>
        </row>
        <row r="7305">
          <cell r="H7305" t="str">
            <v/>
          </cell>
        </row>
        <row r="7306">
          <cell r="H7306" t="str">
            <v/>
          </cell>
        </row>
        <row r="7307">
          <cell r="H7307" t="str">
            <v/>
          </cell>
        </row>
        <row r="7308">
          <cell r="H7308" t="str">
            <v/>
          </cell>
        </row>
        <row r="7309">
          <cell r="H7309" t="str">
            <v/>
          </cell>
        </row>
        <row r="7310">
          <cell r="H7310" t="str">
            <v/>
          </cell>
        </row>
        <row r="7311">
          <cell r="H7311" t="str">
            <v/>
          </cell>
        </row>
        <row r="7312">
          <cell r="H7312" t="str">
            <v/>
          </cell>
        </row>
        <row r="7313">
          <cell r="H7313" t="str">
            <v/>
          </cell>
        </row>
        <row r="7314">
          <cell r="H7314" t="str">
            <v/>
          </cell>
        </row>
        <row r="7315">
          <cell r="H7315" t="str">
            <v/>
          </cell>
        </row>
        <row r="7316">
          <cell r="H7316" t="str">
            <v/>
          </cell>
        </row>
        <row r="7317">
          <cell r="H7317" t="str">
            <v/>
          </cell>
        </row>
        <row r="7318">
          <cell r="H7318" t="str">
            <v/>
          </cell>
        </row>
        <row r="7319">
          <cell r="H7319" t="str">
            <v/>
          </cell>
        </row>
        <row r="7320">
          <cell r="H7320" t="str">
            <v/>
          </cell>
        </row>
        <row r="7321">
          <cell r="H7321" t="str">
            <v/>
          </cell>
        </row>
        <row r="7322">
          <cell r="H7322" t="str">
            <v/>
          </cell>
        </row>
        <row r="7323">
          <cell r="H7323" t="str">
            <v/>
          </cell>
        </row>
        <row r="7324">
          <cell r="H7324" t="str">
            <v/>
          </cell>
        </row>
        <row r="7325">
          <cell r="H7325" t="str">
            <v/>
          </cell>
        </row>
        <row r="7326">
          <cell r="H7326" t="str">
            <v/>
          </cell>
        </row>
        <row r="7327">
          <cell r="H7327" t="str">
            <v/>
          </cell>
        </row>
        <row r="7328">
          <cell r="H7328" t="str">
            <v/>
          </cell>
        </row>
        <row r="7329">
          <cell r="H7329" t="str">
            <v/>
          </cell>
        </row>
        <row r="7330">
          <cell r="H7330" t="str">
            <v/>
          </cell>
        </row>
        <row r="7331">
          <cell r="H7331" t="str">
            <v/>
          </cell>
        </row>
        <row r="7332">
          <cell r="H7332" t="str">
            <v/>
          </cell>
        </row>
        <row r="7333">
          <cell r="H7333" t="str">
            <v/>
          </cell>
        </row>
        <row r="7334">
          <cell r="H7334" t="str">
            <v/>
          </cell>
        </row>
        <row r="7335">
          <cell r="H7335" t="str">
            <v/>
          </cell>
        </row>
        <row r="7336">
          <cell r="H7336" t="str">
            <v/>
          </cell>
        </row>
        <row r="7337">
          <cell r="H7337" t="str">
            <v/>
          </cell>
        </row>
        <row r="7338">
          <cell r="H7338" t="str">
            <v/>
          </cell>
        </row>
        <row r="7339">
          <cell r="H7339" t="str">
            <v/>
          </cell>
        </row>
        <row r="7340">
          <cell r="H7340" t="str">
            <v/>
          </cell>
        </row>
        <row r="7341">
          <cell r="H7341" t="str">
            <v/>
          </cell>
        </row>
        <row r="7342">
          <cell r="H7342" t="str">
            <v/>
          </cell>
        </row>
        <row r="7343">
          <cell r="H7343" t="str">
            <v/>
          </cell>
        </row>
        <row r="7344">
          <cell r="H7344" t="str">
            <v/>
          </cell>
        </row>
        <row r="7345">
          <cell r="H7345" t="str">
            <v/>
          </cell>
        </row>
        <row r="7346">
          <cell r="H7346" t="str">
            <v/>
          </cell>
        </row>
        <row r="7347">
          <cell r="H7347" t="str">
            <v/>
          </cell>
        </row>
        <row r="7348">
          <cell r="H7348" t="str">
            <v/>
          </cell>
        </row>
        <row r="7349">
          <cell r="H7349" t="str">
            <v/>
          </cell>
        </row>
        <row r="7350">
          <cell r="H7350" t="str">
            <v/>
          </cell>
        </row>
        <row r="7351">
          <cell r="H7351" t="str">
            <v/>
          </cell>
        </row>
        <row r="7352">
          <cell r="H7352" t="str">
            <v/>
          </cell>
        </row>
        <row r="7353">
          <cell r="H7353" t="str">
            <v/>
          </cell>
        </row>
        <row r="7354">
          <cell r="H7354" t="str">
            <v/>
          </cell>
        </row>
        <row r="7355">
          <cell r="H7355" t="str">
            <v/>
          </cell>
        </row>
        <row r="7356">
          <cell r="H7356" t="str">
            <v/>
          </cell>
        </row>
        <row r="7357">
          <cell r="H7357" t="str">
            <v/>
          </cell>
        </row>
        <row r="7358">
          <cell r="H7358" t="str">
            <v/>
          </cell>
        </row>
        <row r="7359">
          <cell r="H7359" t="str">
            <v/>
          </cell>
        </row>
        <row r="7360">
          <cell r="H7360" t="str">
            <v/>
          </cell>
        </row>
        <row r="7361">
          <cell r="H7361" t="str">
            <v/>
          </cell>
        </row>
        <row r="7362">
          <cell r="H7362" t="str">
            <v/>
          </cell>
        </row>
        <row r="7363">
          <cell r="H7363" t="str">
            <v/>
          </cell>
        </row>
        <row r="7364">
          <cell r="H7364" t="str">
            <v/>
          </cell>
        </row>
        <row r="7365">
          <cell r="H7365" t="str">
            <v/>
          </cell>
        </row>
        <row r="7366">
          <cell r="H7366" t="str">
            <v/>
          </cell>
        </row>
        <row r="7367">
          <cell r="H7367" t="str">
            <v/>
          </cell>
        </row>
        <row r="7368">
          <cell r="H7368" t="str">
            <v/>
          </cell>
        </row>
        <row r="7369">
          <cell r="H7369" t="str">
            <v/>
          </cell>
        </row>
        <row r="7370">
          <cell r="H7370" t="str">
            <v/>
          </cell>
        </row>
        <row r="7371">
          <cell r="H7371" t="str">
            <v/>
          </cell>
        </row>
        <row r="7372">
          <cell r="H7372" t="str">
            <v/>
          </cell>
        </row>
        <row r="7373">
          <cell r="H7373" t="str">
            <v/>
          </cell>
        </row>
        <row r="7374">
          <cell r="H7374" t="str">
            <v/>
          </cell>
        </row>
        <row r="7375">
          <cell r="H7375" t="str">
            <v/>
          </cell>
        </row>
        <row r="7376">
          <cell r="H7376" t="str">
            <v/>
          </cell>
        </row>
        <row r="7377">
          <cell r="H7377" t="str">
            <v/>
          </cell>
        </row>
        <row r="7378">
          <cell r="H7378" t="str">
            <v/>
          </cell>
        </row>
        <row r="7379">
          <cell r="H7379" t="str">
            <v/>
          </cell>
        </row>
        <row r="7380">
          <cell r="H7380" t="str">
            <v/>
          </cell>
        </row>
        <row r="7381">
          <cell r="H7381" t="str">
            <v/>
          </cell>
        </row>
        <row r="7382">
          <cell r="H7382" t="str">
            <v/>
          </cell>
        </row>
        <row r="7383">
          <cell r="H7383" t="str">
            <v/>
          </cell>
        </row>
        <row r="7384">
          <cell r="H7384" t="str">
            <v/>
          </cell>
        </row>
        <row r="7385">
          <cell r="H7385" t="str">
            <v/>
          </cell>
        </row>
        <row r="7386">
          <cell r="H7386" t="str">
            <v/>
          </cell>
        </row>
        <row r="7387">
          <cell r="H7387" t="str">
            <v/>
          </cell>
        </row>
        <row r="7388">
          <cell r="H7388" t="str">
            <v/>
          </cell>
        </row>
        <row r="7389">
          <cell r="H7389" t="str">
            <v/>
          </cell>
        </row>
        <row r="7390">
          <cell r="H7390" t="str">
            <v/>
          </cell>
        </row>
        <row r="7391">
          <cell r="H7391" t="str">
            <v/>
          </cell>
        </row>
        <row r="7392">
          <cell r="H7392" t="str">
            <v/>
          </cell>
        </row>
        <row r="7393">
          <cell r="H7393" t="str">
            <v/>
          </cell>
        </row>
        <row r="7394">
          <cell r="H7394" t="str">
            <v/>
          </cell>
        </row>
        <row r="7395">
          <cell r="H7395" t="str">
            <v/>
          </cell>
        </row>
        <row r="7396">
          <cell r="H7396" t="str">
            <v/>
          </cell>
        </row>
        <row r="7397">
          <cell r="H7397" t="str">
            <v/>
          </cell>
        </row>
        <row r="7398">
          <cell r="H7398" t="str">
            <v/>
          </cell>
        </row>
        <row r="7399">
          <cell r="H7399" t="str">
            <v/>
          </cell>
        </row>
        <row r="7400">
          <cell r="H7400" t="str">
            <v/>
          </cell>
        </row>
        <row r="7401">
          <cell r="H7401" t="str">
            <v/>
          </cell>
        </row>
        <row r="7402">
          <cell r="H7402" t="str">
            <v/>
          </cell>
        </row>
        <row r="7403">
          <cell r="H7403" t="str">
            <v/>
          </cell>
        </row>
        <row r="7404">
          <cell r="H7404" t="str">
            <v/>
          </cell>
        </row>
        <row r="7405">
          <cell r="H7405" t="str">
            <v/>
          </cell>
        </row>
        <row r="7406">
          <cell r="H7406" t="str">
            <v/>
          </cell>
        </row>
        <row r="7407">
          <cell r="H7407" t="str">
            <v/>
          </cell>
        </row>
        <row r="7408">
          <cell r="H7408" t="str">
            <v/>
          </cell>
        </row>
        <row r="7409">
          <cell r="H7409" t="str">
            <v/>
          </cell>
        </row>
        <row r="7410">
          <cell r="H7410" t="str">
            <v/>
          </cell>
        </row>
        <row r="7411">
          <cell r="H7411" t="str">
            <v/>
          </cell>
        </row>
        <row r="7412">
          <cell r="H7412" t="str">
            <v/>
          </cell>
        </row>
        <row r="7413">
          <cell r="H7413" t="str">
            <v/>
          </cell>
        </row>
        <row r="7414">
          <cell r="H7414" t="str">
            <v/>
          </cell>
        </row>
        <row r="7415">
          <cell r="H7415" t="str">
            <v/>
          </cell>
        </row>
        <row r="7416">
          <cell r="H7416" t="str">
            <v/>
          </cell>
        </row>
        <row r="7417">
          <cell r="H7417" t="str">
            <v/>
          </cell>
        </row>
        <row r="7418">
          <cell r="H7418" t="str">
            <v/>
          </cell>
        </row>
        <row r="7419">
          <cell r="H7419" t="str">
            <v/>
          </cell>
        </row>
        <row r="7420">
          <cell r="H7420" t="str">
            <v/>
          </cell>
        </row>
        <row r="7421">
          <cell r="H7421" t="str">
            <v/>
          </cell>
        </row>
        <row r="7422">
          <cell r="H7422" t="str">
            <v/>
          </cell>
        </row>
        <row r="7423">
          <cell r="H7423" t="str">
            <v/>
          </cell>
        </row>
        <row r="7424">
          <cell r="H7424" t="str">
            <v/>
          </cell>
        </row>
        <row r="7425">
          <cell r="H7425" t="str">
            <v/>
          </cell>
        </row>
        <row r="7426">
          <cell r="H7426" t="str">
            <v/>
          </cell>
        </row>
        <row r="7427">
          <cell r="H7427" t="str">
            <v/>
          </cell>
        </row>
        <row r="7428">
          <cell r="H7428" t="str">
            <v/>
          </cell>
        </row>
        <row r="7429">
          <cell r="H7429" t="str">
            <v/>
          </cell>
        </row>
        <row r="7430">
          <cell r="H7430" t="str">
            <v/>
          </cell>
        </row>
        <row r="7431">
          <cell r="H7431" t="str">
            <v/>
          </cell>
        </row>
        <row r="7432">
          <cell r="H7432" t="str">
            <v/>
          </cell>
        </row>
        <row r="7433">
          <cell r="H7433" t="str">
            <v/>
          </cell>
        </row>
        <row r="7434">
          <cell r="H7434" t="str">
            <v/>
          </cell>
        </row>
        <row r="7435">
          <cell r="H7435" t="str">
            <v/>
          </cell>
        </row>
        <row r="7436">
          <cell r="H7436" t="str">
            <v/>
          </cell>
        </row>
        <row r="7437">
          <cell r="H7437" t="str">
            <v/>
          </cell>
        </row>
        <row r="7438">
          <cell r="H7438" t="str">
            <v/>
          </cell>
        </row>
        <row r="7439">
          <cell r="H7439" t="str">
            <v/>
          </cell>
        </row>
        <row r="7440">
          <cell r="H7440" t="str">
            <v/>
          </cell>
        </row>
        <row r="7441">
          <cell r="H7441" t="str">
            <v/>
          </cell>
        </row>
        <row r="7442">
          <cell r="H7442" t="str">
            <v/>
          </cell>
        </row>
        <row r="7443">
          <cell r="H7443" t="str">
            <v/>
          </cell>
        </row>
        <row r="7444">
          <cell r="H7444" t="str">
            <v/>
          </cell>
        </row>
        <row r="7445">
          <cell r="H7445" t="str">
            <v/>
          </cell>
        </row>
        <row r="7446">
          <cell r="H7446" t="str">
            <v/>
          </cell>
        </row>
        <row r="7447">
          <cell r="H7447" t="str">
            <v/>
          </cell>
        </row>
        <row r="7448">
          <cell r="H7448" t="str">
            <v/>
          </cell>
        </row>
        <row r="7449">
          <cell r="H7449" t="str">
            <v/>
          </cell>
        </row>
        <row r="7450">
          <cell r="H7450" t="str">
            <v/>
          </cell>
        </row>
        <row r="7451">
          <cell r="H7451" t="str">
            <v/>
          </cell>
        </row>
        <row r="7452">
          <cell r="H7452" t="str">
            <v/>
          </cell>
        </row>
        <row r="7453">
          <cell r="H7453" t="str">
            <v/>
          </cell>
        </row>
        <row r="7454">
          <cell r="H7454" t="str">
            <v/>
          </cell>
        </row>
        <row r="7455">
          <cell r="H7455" t="str">
            <v/>
          </cell>
        </row>
        <row r="7456">
          <cell r="H7456" t="str">
            <v/>
          </cell>
        </row>
        <row r="7457">
          <cell r="H7457" t="str">
            <v/>
          </cell>
        </row>
        <row r="7458">
          <cell r="H7458" t="str">
            <v/>
          </cell>
        </row>
        <row r="7459">
          <cell r="H7459" t="str">
            <v/>
          </cell>
        </row>
        <row r="7460">
          <cell r="H7460" t="str">
            <v/>
          </cell>
        </row>
        <row r="7461">
          <cell r="H7461" t="str">
            <v/>
          </cell>
        </row>
        <row r="7462">
          <cell r="H7462" t="str">
            <v/>
          </cell>
        </row>
        <row r="7463">
          <cell r="H7463" t="str">
            <v/>
          </cell>
        </row>
        <row r="7464">
          <cell r="H7464" t="str">
            <v/>
          </cell>
        </row>
        <row r="7465">
          <cell r="H7465" t="str">
            <v/>
          </cell>
        </row>
        <row r="7466">
          <cell r="H7466" t="str">
            <v/>
          </cell>
        </row>
        <row r="7467">
          <cell r="H7467" t="str">
            <v/>
          </cell>
        </row>
        <row r="7468">
          <cell r="H7468" t="str">
            <v/>
          </cell>
        </row>
        <row r="7469">
          <cell r="H7469" t="str">
            <v/>
          </cell>
        </row>
        <row r="7470">
          <cell r="H7470" t="str">
            <v/>
          </cell>
        </row>
        <row r="7471">
          <cell r="H7471" t="str">
            <v/>
          </cell>
        </row>
        <row r="7472">
          <cell r="H7472" t="str">
            <v/>
          </cell>
        </row>
        <row r="7473">
          <cell r="H7473" t="str">
            <v/>
          </cell>
        </row>
        <row r="7474">
          <cell r="H7474" t="str">
            <v/>
          </cell>
        </row>
        <row r="7475">
          <cell r="H7475" t="str">
            <v/>
          </cell>
        </row>
        <row r="7476">
          <cell r="H7476" t="str">
            <v/>
          </cell>
        </row>
        <row r="7477">
          <cell r="H7477" t="str">
            <v/>
          </cell>
        </row>
        <row r="7478">
          <cell r="H7478" t="str">
            <v/>
          </cell>
        </row>
        <row r="7479">
          <cell r="H7479" t="str">
            <v/>
          </cell>
        </row>
        <row r="7480">
          <cell r="H7480" t="str">
            <v/>
          </cell>
        </row>
        <row r="7481">
          <cell r="H7481" t="str">
            <v/>
          </cell>
        </row>
        <row r="7482">
          <cell r="H7482" t="str">
            <v/>
          </cell>
        </row>
        <row r="7483">
          <cell r="H7483" t="str">
            <v/>
          </cell>
        </row>
        <row r="7484">
          <cell r="H7484" t="str">
            <v/>
          </cell>
        </row>
        <row r="7485">
          <cell r="H7485" t="str">
            <v/>
          </cell>
        </row>
        <row r="7486">
          <cell r="H7486" t="str">
            <v/>
          </cell>
        </row>
        <row r="7487">
          <cell r="H7487" t="str">
            <v/>
          </cell>
        </row>
        <row r="7488">
          <cell r="H7488" t="str">
            <v/>
          </cell>
        </row>
        <row r="7489">
          <cell r="H7489" t="str">
            <v/>
          </cell>
        </row>
        <row r="7490">
          <cell r="H7490" t="str">
            <v/>
          </cell>
        </row>
        <row r="7491">
          <cell r="H7491" t="str">
            <v/>
          </cell>
        </row>
        <row r="7492">
          <cell r="H7492" t="str">
            <v/>
          </cell>
        </row>
        <row r="7493">
          <cell r="H7493" t="str">
            <v/>
          </cell>
        </row>
        <row r="7494">
          <cell r="H7494" t="str">
            <v/>
          </cell>
        </row>
        <row r="7495">
          <cell r="H7495" t="str">
            <v/>
          </cell>
        </row>
        <row r="7496">
          <cell r="H7496" t="str">
            <v/>
          </cell>
        </row>
        <row r="7497">
          <cell r="H7497" t="str">
            <v/>
          </cell>
        </row>
        <row r="7498">
          <cell r="H7498" t="str">
            <v/>
          </cell>
        </row>
        <row r="7499">
          <cell r="H7499" t="str">
            <v/>
          </cell>
        </row>
        <row r="7500">
          <cell r="H7500" t="str">
            <v/>
          </cell>
        </row>
        <row r="7501">
          <cell r="H7501" t="str">
            <v/>
          </cell>
        </row>
        <row r="7502">
          <cell r="H7502" t="str">
            <v/>
          </cell>
        </row>
        <row r="7503">
          <cell r="H7503" t="str">
            <v/>
          </cell>
        </row>
        <row r="7504">
          <cell r="H7504" t="str">
            <v/>
          </cell>
        </row>
        <row r="7505">
          <cell r="H7505" t="str">
            <v/>
          </cell>
        </row>
        <row r="7506">
          <cell r="H7506" t="str">
            <v/>
          </cell>
        </row>
        <row r="7507">
          <cell r="H7507" t="str">
            <v/>
          </cell>
        </row>
        <row r="7508">
          <cell r="H7508" t="str">
            <v/>
          </cell>
        </row>
        <row r="7509">
          <cell r="H7509" t="str">
            <v/>
          </cell>
        </row>
        <row r="7510">
          <cell r="H7510" t="str">
            <v/>
          </cell>
        </row>
        <row r="7511">
          <cell r="H7511" t="str">
            <v/>
          </cell>
        </row>
        <row r="7512">
          <cell r="H7512" t="str">
            <v/>
          </cell>
        </row>
        <row r="7513">
          <cell r="H7513" t="str">
            <v/>
          </cell>
        </row>
        <row r="7514">
          <cell r="H7514" t="str">
            <v/>
          </cell>
        </row>
        <row r="7515">
          <cell r="H7515" t="str">
            <v/>
          </cell>
        </row>
        <row r="7516">
          <cell r="H7516" t="str">
            <v/>
          </cell>
        </row>
        <row r="7517">
          <cell r="H7517" t="str">
            <v/>
          </cell>
        </row>
        <row r="7518">
          <cell r="H7518" t="str">
            <v/>
          </cell>
        </row>
        <row r="7519">
          <cell r="H7519" t="str">
            <v/>
          </cell>
        </row>
        <row r="7520">
          <cell r="H7520" t="str">
            <v/>
          </cell>
        </row>
        <row r="7521">
          <cell r="H7521" t="str">
            <v/>
          </cell>
        </row>
        <row r="7522">
          <cell r="H7522" t="str">
            <v/>
          </cell>
        </row>
        <row r="7523">
          <cell r="H7523" t="str">
            <v/>
          </cell>
        </row>
        <row r="7524">
          <cell r="H7524" t="str">
            <v/>
          </cell>
        </row>
        <row r="7525">
          <cell r="H7525" t="str">
            <v/>
          </cell>
        </row>
        <row r="7526">
          <cell r="H7526" t="str">
            <v/>
          </cell>
        </row>
        <row r="7527">
          <cell r="H7527" t="str">
            <v/>
          </cell>
        </row>
        <row r="7528">
          <cell r="H7528" t="str">
            <v/>
          </cell>
        </row>
        <row r="7529">
          <cell r="H7529" t="str">
            <v/>
          </cell>
        </row>
        <row r="7530">
          <cell r="H7530" t="str">
            <v/>
          </cell>
        </row>
        <row r="7531">
          <cell r="H7531" t="str">
            <v/>
          </cell>
        </row>
        <row r="7532">
          <cell r="H7532" t="str">
            <v/>
          </cell>
        </row>
        <row r="7533">
          <cell r="H7533" t="str">
            <v/>
          </cell>
        </row>
        <row r="7534">
          <cell r="H7534" t="str">
            <v/>
          </cell>
        </row>
        <row r="7535">
          <cell r="H7535" t="str">
            <v/>
          </cell>
        </row>
        <row r="7536">
          <cell r="H7536" t="str">
            <v/>
          </cell>
        </row>
        <row r="7537">
          <cell r="H7537" t="str">
            <v/>
          </cell>
        </row>
        <row r="7538">
          <cell r="H7538" t="str">
            <v/>
          </cell>
        </row>
        <row r="7539">
          <cell r="H7539" t="str">
            <v/>
          </cell>
        </row>
        <row r="7540">
          <cell r="H7540" t="str">
            <v/>
          </cell>
        </row>
        <row r="7541">
          <cell r="H7541" t="str">
            <v/>
          </cell>
        </row>
        <row r="7542">
          <cell r="H7542" t="str">
            <v/>
          </cell>
        </row>
        <row r="7543">
          <cell r="H7543" t="str">
            <v/>
          </cell>
        </row>
        <row r="7544">
          <cell r="H7544" t="str">
            <v/>
          </cell>
        </row>
        <row r="7545">
          <cell r="H7545" t="str">
            <v/>
          </cell>
        </row>
        <row r="7546">
          <cell r="H7546" t="str">
            <v/>
          </cell>
        </row>
        <row r="7547">
          <cell r="H7547" t="str">
            <v/>
          </cell>
        </row>
        <row r="7548">
          <cell r="H7548" t="str">
            <v/>
          </cell>
        </row>
        <row r="7549">
          <cell r="H7549" t="str">
            <v/>
          </cell>
        </row>
        <row r="7550">
          <cell r="H7550" t="str">
            <v/>
          </cell>
        </row>
        <row r="7551">
          <cell r="H7551" t="str">
            <v/>
          </cell>
        </row>
        <row r="7552">
          <cell r="H7552" t="str">
            <v/>
          </cell>
        </row>
        <row r="7553">
          <cell r="H7553" t="str">
            <v/>
          </cell>
        </row>
        <row r="7554">
          <cell r="H7554" t="str">
            <v/>
          </cell>
        </row>
        <row r="7555">
          <cell r="H7555" t="str">
            <v/>
          </cell>
        </row>
        <row r="7556">
          <cell r="H7556" t="str">
            <v/>
          </cell>
        </row>
        <row r="7557">
          <cell r="H7557" t="str">
            <v/>
          </cell>
        </row>
        <row r="7558">
          <cell r="H7558" t="str">
            <v/>
          </cell>
        </row>
        <row r="7559">
          <cell r="H7559" t="str">
            <v/>
          </cell>
        </row>
        <row r="7560">
          <cell r="H7560" t="str">
            <v/>
          </cell>
        </row>
        <row r="7561">
          <cell r="H7561" t="str">
            <v/>
          </cell>
        </row>
        <row r="7562">
          <cell r="H7562" t="str">
            <v/>
          </cell>
        </row>
        <row r="7563">
          <cell r="H7563" t="str">
            <v/>
          </cell>
        </row>
        <row r="7564">
          <cell r="H7564" t="str">
            <v/>
          </cell>
        </row>
        <row r="7565">
          <cell r="H7565" t="str">
            <v/>
          </cell>
        </row>
        <row r="7566">
          <cell r="H7566" t="str">
            <v/>
          </cell>
        </row>
        <row r="7567">
          <cell r="H7567" t="str">
            <v/>
          </cell>
        </row>
        <row r="7568">
          <cell r="H7568" t="str">
            <v/>
          </cell>
        </row>
        <row r="7569">
          <cell r="H7569" t="str">
            <v/>
          </cell>
        </row>
        <row r="7570">
          <cell r="H7570" t="str">
            <v/>
          </cell>
        </row>
        <row r="7571">
          <cell r="H7571" t="str">
            <v/>
          </cell>
        </row>
        <row r="7572">
          <cell r="H7572" t="str">
            <v/>
          </cell>
        </row>
        <row r="7573">
          <cell r="H7573" t="str">
            <v/>
          </cell>
        </row>
        <row r="7574">
          <cell r="H7574" t="str">
            <v/>
          </cell>
        </row>
        <row r="7575">
          <cell r="H7575" t="str">
            <v/>
          </cell>
        </row>
        <row r="7576">
          <cell r="H7576" t="str">
            <v/>
          </cell>
        </row>
        <row r="7577">
          <cell r="H7577" t="str">
            <v/>
          </cell>
        </row>
        <row r="7578">
          <cell r="H7578" t="str">
            <v/>
          </cell>
        </row>
        <row r="7579">
          <cell r="H7579" t="str">
            <v/>
          </cell>
        </row>
        <row r="7580">
          <cell r="H7580" t="str">
            <v/>
          </cell>
        </row>
        <row r="7581">
          <cell r="H7581" t="str">
            <v/>
          </cell>
        </row>
        <row r="7582">
          <cell r="H7582" t="str">
            <v/>
          </cell>
        </row>
        <row r="7583">
          <cell r="H7583" t="str">
            <v/>
          </cell>
        </row>
        <row r="7584">
          <cell r="H7584" t="str">
            <v/>
          </cell>
        </row>
        <row r="7585">
          <cell r="H7585" t="str">
            <v/>
          </cell>
        </row>
        <row r="7586">
          <cell r="H7586" t="str">
            <v/>
          </cell>
        </row>
        <row r="7587">
          <cell r="H7587" t="str">
            <v/>
          </cell>
        </row>
        <row r="7588">
          <cell r="H7588" t="str">
            <v/>
          </cell>
        </row>
        <row r="7589">
          <cell r="H7589" t="str">
            <v/>
          </cell>
        </row>
        <row r="7590">
          <cell r="H7590" t="str">
            <v/>
          </cell>
        </row>
        <row r="7591">
          <cell r="H7591" t="str">
            <v/>
          </cell>
        </row>
        <row r="7592">
          <cell r="H7592" t="str">
            <v/>
          </cell>
        </row>
        <row r="7593">
          <cell r="H7593" t="str">
            <v/>
          </cell>
        </row>
        <row r="7594">
          <cell r="H7594" t="str">
            <v/>
          </cell>
        </row>
        <row r="7595">
          <cell r="H7595" t="str">
            <v/>
          </cell>
        </row>
        <row r="7596">
          <cell r="H7596" t="str">
            <v/>
          </cell>
        </row>
        <row r="7597">
          <cell r="H7597" t="str">
            <v/>
          </cell>
        </row>
        <row r="7598">
          <cell r="H7598" t="str">
            <v/>
          </cell>
        </row>
        <row r="7599">
          <cell r="H7599" t="str">
            <v/>
          </cell>
        </row>
        <row r="7600">
          <cell r="H7600" t="str">
            <v/>
          </cell>
        </row>
        <row r="7601">
          <cell r="H7601" t="str">
            <v/>
          </cell>
        </row>
        <row r="7602">
          <cell r="H7602" t="str">
            <v/>
          </cell>
        </row>
        <row r="7603">
          <cell r="H7603" t="str">
            <v/>
          </cell>
        </row>
        <row r="7604">
          <cell r="H7604" t="str">
            <v/>
          </cell>
        </row>
        <row r="7605">
          <cell r="H7605" t="str">
            <v/>
          </cell>
        </row>
        <row r="7606">
          <cell r="H7606" t="str">
            <v/>
          </cell>
        </row>
        <row r="7607">
          <cell r="H7607" t="str">
            <v/>
          </cell>
        </row>
        <row r="7608">
          <cell r="H7608" t="str">
            <v/>
          </cell>
        </row>
        <row r="7609">
          <cell r="H7609" t="str">
            <v/>
          </cell>
        </row>
        <row r="7610">
          <cell r="H7610" t="str">
            <v/>
          </cell>
        </row>
        <row r="7611">
          <cell r="H7611" t="str">
            <v/>
          </cell>
        </row>
        <row r="7612">
          <cell r="H7612" t="str">
            <v/>
          </cell>
        </row>
        <row r="7613">
          <cell r="H7613" t="str">
            <v/>
          </cell>
        </row>
        <row r="7614">
          <cell r="H7614" t="str">
            <v/>
          </cell>
        </row>
        <row r="7615">
          <cell r="H7615" t="str">
            <v/>
          </cell>
        </row>
        <row r="7616">
          <cell r="H7616" t="str">
            <v/>
          </cell>
        </row>
        <row r="7617">
          <cell r="H7617" t="str">
            <v/>
          </cell>
        </row>
        <row r="7618">
          <cell r="H7618" t="str">
            <v/>
          </cell>
        </row>
        <row r="7619">
          <cell r="H7619" t="str">
            <v/>
          </cell>
        </row>
        <row r="7620">
          <cell r="H7620" t="str">
            <v/>
          </cell>
        </row>
        <row r="7621">
          <cell r="H7621" t="str">
            <v/>
          </cell>
        </row>
        <row r="7622">
          <cell r="H7622" t="str">
            <v/>
          </cell>
        </row>
        <row r="7623">
          <cell r="H7623" t="str">
            <v/>
          </cell>
        </row>
        <row r="7624">
          <cell r="H7624" t="str">
            <v/>
          </cell>
        </row>
        <row r="7625">
          <cell r="H7625" t="str">
            <v/>
          </cell>
        </row>
        <row r="7626">
          <cell r="H7626" t="str">
            <v/>
          </cell>
        </row>
        <row r="7627">
          <cell r="H7627" t="str">
            <v/>
          </cell>
        </row>
        <row r="7628">
          <cell r="H7628" t="str">
            <v/>
          </cell>
        </row>
        <row r="7629">
          <cell r="H7629" t="str">
            <v/>
          </cell>
        </row>
        <row r="7630">
          <cell r="H7630" t="str">
            <v/>
          </cell>
        </row>
        <row r="7631">
          <cell r="H7631" t="str">
            <v/>
          </cell>
        </row>
        <row r="7632">
          <cell r="H7632" t="str">
            <v/>
          </cell>
        </row>
        <row r="7633">
          <cell r="H7633" t="str">
            <v/>
          </cell>
        </row>
        <row r="7634">
          <cell r="H7634" t="str">
            <v/>
          </cell>
        </row>
        <row r="7635">
          <cell r="H7635" t="str">
            <v/>
          </cell>
        </row>
        <row r="7636">
          <cell r="H7636" t="str">
            <v/>
          </cell>
        </row>
        <row r="7637">
          <cell r="H7637" t="str">
            <v/>
          </cell>
        </row>
        <row r="7638">
          <cell r="H7638" t="str">
            <v/>
          </cell>
        </row>
        <row r="7639">
          <cell r="H7639" t="str">
            <v/>
          </cell>
        </row>
        <row r="7640">
          <cell r="H7640" t="str">
            <v/>
          </cell>
        </row>
        <row r="7641">
          <cell r="H7641" t="str">
            <v/>
          </cell>
        </row>
        <row r="7642">
          <cell r="H7642" t="str">
            <v/>
          </cell>
        </row>
        <row r="7643">
          <cell r="H7643" t="str">
            <v/>
          </cell>
        </row>
        <row r="7644">
          <cell r="H7644" t="str">
            <v/>
          </cell>
        </row>
        <row r="7645">
          <cell r="H7645" t="str">
            <v/>
          </cell>
        </row>
        <row r="7646">
          <cell r="H7646" t="str">
            <v/>
          </cell>
        </row>
        <row r="7647">
          <cell r="H7647" t="str">
            <v/>
          </cell>
        </row>
        <row r="7648">
          <cell r="H7648" t="str">
            <v/>
          </cell>
        </row>
        <row r="7649">
          <cell r="H7649" t="str">
            <v/>
          </cell>
        </row>
        <row r="7650">
          <cell r="H7650" t="str">
            <v/>
          </cell>
        </row>
        <row r="7651">
          <cell r="H7651" t="str">
            <v/>
          </cell>
        </row>
        <row r="7652">
          <cell r="H7652" t="str">
            <v/>
          </cell>
        </row>
        <row r="7653">
          <cell r="H7653" t="str">
            <v/>
          </cell>
        </row>
        <row r="7654">
          <cell r="H7654" t="str">
            <v/>
          </cell>
        </row>
        <row r="7655">
          <cell r="H7655" t="str">
            <v/>
          </cell>
        </row>
        <row r="7656">
          <cell r="H7656" t="str">
            <v/>
          </cell>
        </row>
        <row r="7657">
          <cell r="H7657" t="str">
            <v/>
          </cell>
        </row>
        <row r="7658">
          <cell r="H7658" t="str">
            <v/>
          </cell>
        </row>
        <row r="7659">
          <cell r="H7659" t="str">
            <v/>
          </cell>
        </row>
        <row r="7660">
          <cell r="H7660" t="str">
            <v/>
          </cell>
        </row>
        <row r="7661">
          <cell r="H7661" t="str">
            <v/>
          </cell>
        </row>
        <row r="7662">
          <cell r="H7662" t="str">
            <v/>
          </cell>
        </row>
        <row r="7663">
          <cell r="H7663" t="str">
            <v/>
          </cell>
        </row>
        <row r="7664">
          <cell r="H7664" t="str">
            <v/>
          </cell>
        </row>
        <row r="7665">
          <cell r="H7665" t="str">
            <v/>
          </cell>
        </row>
        <row r="7666">
          <cell r="H7666" t="str">
            <v/>
          </cell>
        </row>
        <row r="7667">
          <cell r="H7667" t="str">
            <v/>
          </cell>
        </row>
        <row r="7668">
          <cell r="H7668" t="str">
            <v/>
          </cell>
        </row>
        <row r="7669">
          <cell r="H7669" t="str">
            <v/>
          </cell>
        </row>
        <row r="7670">
          <cell r="H7670" t="str">
            <v/>
          </cell>
        </row>
        <row r="7671">
          <cell r="H7671" t="str">
            <v/>
          </cell>
        </row>
        <row r="7672">
          <cell r="H7672" t="str">
            <v/>
          </cell>
        </row>
        <row r="7673">
          <cell r="H7673" t="str">
            <v/>
          </cell>
        </row>
        <row r="7674">
          <cell r="H7674" t="str">
            <v/>
          </cell>
        </row>
        <row r="7675">
          <cell r="H7675" t="str">
            <v/>
          </cell>
        </row>
        <row r="7676">
          <cell r="H7676" t="str">
            <v/>
          </cell>
        </row>
        <row r="7677">
          <cell r="H7677" t="str">
            <v/>
          </cell>
        </row>
        <row r="7678">
          <cell r="H7678" t="str">
            <v/>
          </cell>
        </row>
        <row r="7679">
          <cell r="H7679" t="str">
            <v/>
          </cell>
        </row>
        <row r="7680">
          <cell r="H7680" t="str">
            <v/>
          </cell>
        </row>
        <row r="7681">
          <cell r="H7681" t="str">
            <v/>
          </cell>
        </row>
        <row r="7682">
          <cell r="H7682" t="str">
            <v/>
          </cell>
        </row>
        <row r="7683">
          <cell r="H7683" t="str">
            <v/>
          </cell>
        </row>
        <row r="7684">
          <cell r="H7684" t="str">
            <v/>
          </cell>
        </row>
        <row r="7685">
          <cell r="H7685" t="str">
            <v/>
          </cell>
        </row>
        <row r="7686">
          <cell r="H7686" t="str">
            <v/>
          </cell>
        </row>
        <row r="7687">
          <cell r="H7687" t="str">
            <v/>
          </cell>
        </row>
        <row r="7688">
          <cell r="H7688" t="str">
            <v/>
          </cell>
        </row>
        <row r="7689">
          <cell r="H7689" t="str">
            <v/>
          </cell>
        </row>
        <row r="7690">
          <cell r="H7690" t="str">
            <v/>
          </cell>
        </row>
        <row r="7691">
          <cell r="H7691" t="str">
            <v/>
          </cell>
        </row>
        <row r="7692">
          <cell r="H7692" t="str">
            <v/>
          </cell>
        </row>
        <row r="7693">
          <cell r="H7693" t="str">
            <v/>
          </cell>
        </row>
        <row r="7694">
          <cell r="H7694" t="str">
            <v/>
          </cell>
        </row>
        <row r="7695">
          <cell r="H7695" t="str">
            <v/>
          </cell>
        </row>
        <row r="7696">
          <cell r="H7696" t="str">
            <v/>
          </cell>
        </row>
        <row r="7697">
          <cell r="H7697" t="str">
            <v/>
          </cell>
        </row>
        <row r="7698">
          <cell r="H7698" t="str">
            <v/>
          </cell>
        </row>
        <row r="7699">
          <cell r="H7699" t="str">
            <v/>
          </cell>
        </row>
        <row r="7700">
          <cell r="H7700" t="str">
            <v/>
          </cell>
        </row>
        <row r="7701">
          <cell r="H7701" t="str">
            <v/>
          </cell>
        </row>
        <row r="7702">
          <cell r="H7702" t="str">
            <v/>
          </cell>
        </row>
        <row r="7703">
          <cell r="H7703" t="str">
            <v/>
          </cell>
        </row>
        <row r="7704">
          <cell r="H7704" t="str">
            <v/>
          </cell>
        </row>
        <row r="7705">
          <cell r="H7705" t="str">
            <v/>
          </cell>
        </row>
        <row r="7706">
          <cell r="H7706" t="str">
            <v/>
          </cell>
        </row>
        <row r="7707">
          <cell r="H7707" t="str">
            <v/>
          </cell>
        </row>
        <row r="7708">
          <cell r="H7708" t="str">
            <v/>
          </cell>
        </row>
        <row r="7709">
          <cell r="H7709" t="str">
            <v/>
          </cell>
        </row>
        <row r="7710">
          <cell r="H7710" t="str">
            <v/>
          </cell>
        </row>
        <row r="7711">
          <cell r="H7711" t="str">
            <v/>
          </cell>
        </row>
        <row r="7712">
          <cell r="H7712" t="str">
            <v/>
          </cell>
        </row>
        <row r="7713">
          <cell r="H7713" t="str">
            <v/>
          </cell>
        </row>
        <row r="7714">
          <cell r="H7714" t="str">
            <v/>
          </cell>
        </row>
        <row r="7715">
          <cell r="H7715" t="str">
            <v/>
          </cell>
        </row>
        <row r="7716">
          <cell r="H7716" t="str">
            <v/>
          </cell>
        </row>
        <row r="7717">
          <cell r="H7717" t="str">
            <v/>
          </cell>
        </row>
        <row r="7718">
          <cell r="H7718" t="str">
            <v/>
          </cell>
        </row>
        <row r="7719">
          <cell r="H7719" t="str">
            <v/>
          </cell>
        </row>
        <row r="7720">
          <cell r="H7720" t="str">
            <v/>
          </cell>
        </row>
        <row r="7721">
          <cell r="H7721" t="str">
            <v/>
          </cell>
        </row>
        <row r="7722">
          <cell r="H7722" t="str">
            <v/>
          </cell>
        </row>
        <row r="7723">
          <cell r="H7723" t="str">
            <v/>
          </cell>
        </row>
        <row r="7724">
          <cell r="H7724" t="str">
            <v/>
          </cell>
        </row>
        <row r="7725">
          <cell r="H7725" t="str">
            <v/>
          </cell>
        </row>
        <row r="7726">
          <cell r="H7726" t="str">
            <v/>
          </cell>
        </row>
        <row r="7727">
          <cell r="H7727" t="str">
            <v/>
          </cell>
        </row>
        <row r="7728">
          <cell r="H7728" t="str">
            <v/>
          </cell>
        </row>
        <row r="7729">
          <cell r="H7729" t="str">
            <v/>
          </cell>
        </row>
        <row r="7730">
          <cell r="H7730" t="str">
            <v/>
          </cell>
        </row>
        <row r="7731">
          <cell r="H7731" t="str">
            <v/>
          </cell>
        </row>
        <row r="7732">
          <cell r="H7732" t="str">
            <v/>
          </cell>
        </row>
        <row r="7733">
          <cell r="H7733" t="str">
            <v/>
          </cell>
        </row>
        <row r="7734">
          <cell r="H7734" t="str">
            <v/>
          </cell>
        </row>
        <row r="7735">
          <cell r="H7735" t="str">
            <v/>
          </cell>
        </row>
        <row r="7736">
          <cell r="H7736" t="str">
            <v/>
          </cell>
        </row>
        <row r="7737">
          <cell r="H7737" t="str">
            <v/>
          </cell>
        </row>
        <row r="7738">
          <cell r="H7738" t="str">
            <v/>
          </cell>
        </row>
        <row r="7739">
          <cell r="H7739" t="str">
            <v/>
          </cell>
        </row>
        <row r="7740">
          <cell r="H7740" t="str">
            <v/>
          </cell>
        </row>
        <row r="7741">
          <cell r="H7741" t="str">
            <v/>
          </cell>
        </row>
        <row r="7742">
          <cell r="H7742" t="str">
            <v/>
          </cell>
        </row>
        <row r="7743">
          <cell r="H7743" t="str">
            <v/>
          </cell>
        </row>
        <row r="7744">
          <cell r="H7744" t="str">
            <v/>
          </cell>
        </row>
        <row r="7745">
          <cell r="H7745" t="str">
            <v/>
          </cell>
        </row>
        <row r="7746">
          <cell r="H7746" t="str">
            <v/>
          </cell>
        </row>
        <row r="7747">
          <cell r="H7747" t="str">
            <v/>
          </cell>
        </row>
        <row r="7748">
          <cell r="H7748" t="str">
            <v/>
          </cell>
        </row>
        <row r="7749">
          <cell r="H7749" t="str">
            <v/>
          </cell>
        </row>
        <row r="7750">
          <cell r="H7750" t="str">
            <v/>
          </cell>
        </row>
        <row r="7751">
          <cell r="H7751" t="str">
            <v/>
          </cell>
        </row>
        <row r="7752">
          <cell r="H7752" t="str">
            <v/>
          </cell>
        </row>
        <row r="7753">
          <cell r="H7753" t="str">
            <v/>
          </cell>
        </row>
        <row r="7754">
          <cell r="H7754" t="str">
            <v/>
          </cell>
        </row>
        <row r="7755">
          <cell r="H7755" t="str">
            <v/>
          </cell>
        </row>
        <row r="7756">
          <cell r="H7756" t="str">
            <v/>
          </cell>
        </row>
        <row r="7757">
          <cell r="H7757" t="str">
            <v/>
          </cell>
        </row>
        <row r="7758">
          <cell r="H7758" t="str">
            <v/>
          </cell>
        </row>
        <row r="7759">
          <cell r="H7759" t="str">
            <v/>
          </cell>
        </row>
        <row r="7760">
          <cell r="H7760" t="str">
            <v/>
          </cell>
        </row>
        <row r="7761">
          <cell r="H7761" t="str">
            <v/>
          </cell>
        </row>
        <row r="7762">
          <cell r="H7762" t="str">
            <v/>
          </cell>
        </row>
        <row r="7763">
          <cell r="H7763" t="str">
            <v/>
          </cell>
        </row>
        <row r="7764">
          <cell r="H7764" t="str">
            <v/>
          </cell>
        </row>
        <row r="7765">
          <cell r="H7765" t="str">
            <v/>
          </cell>
        </row>
        <row r="7766">
          <cell r="H7766" t="str">
            <v/>
          </cell>
        </row>
        <row r="7767">
          <cell r="H7767" t="str">
            <v/>
          </cell>
        </row>
        <row r="7768">
          <cell r="H7768" t="str">
            <v/>
          </cell>
        </row>
        <row r="7769">
          <cell r="H7769" t="str">
            <v/>
          </cell>
        </row>
        <row r="7770">
          <cell r="H7770" t="str">
            <v/>
          </cell>
        </row>
        <row r="7771">
          <cell r="H7771" t="str">
            <v/>
          </cell>
        </row>
        <row r="7772">
          <cell r="H7772" t="str">
            <v/>
          </cell>
        </row>
        <row r="7773">
          <cell r="H7773" t="str">
            <v/>
          </cell>
        </row>
        <row r="7774">
          <cell r="H7774" t="str">
            <v/>
          </cell>
        </row>
        <row r="7775">
          <cell r="H7775" t="str">
            <v/>
          </cell>
        </row>
        <row r="7776">
          <cell r="H7776" t="str">
            <v/>
          </cell>
        </row>
        <row r="7777">
          <cell r="H7777" t="str">
            <v/>
          </cell>
        </row>
        <row r="7778">
          <cell r="H7778" t="str">
            <v/>
          </cell>
        </row>
        <row r="7779">
          <cell r="H7779" t="str">
            <v/>
          </cell>
        </row>
        <row r="7780">
          <cell r="H7780" t="str">
            <v/>
          </cell>
        </row>
        <row r="7781">
          <cell r="H7781" t="str">
            <v/>
          </cell>
        </row>
        <row r="7782">
          <cell r="H7782" t="str">
            <v/>
          </cell>
        </row>
        <row r="7783">
          <cell r="H7783" t="str">
            <v/>
          </cell>
        </row>
        <row r="7784">
          <cell r="H7784" t="str">
            <v/>
          </cell>
        </row>
        <row r="7785">
          <cell r="H7785" t="str">
            <v/>
          </cell>
        </row>
        <row r="7786">
          <cell r="H7786" t="str">
            <v/>
          </cell>
        </row>
        <row r="7787">
          <cell r="H7787" t="str">
            <v/>
          </cell>
        </row>
        <row r="7788">
          <cell r="H7788" t="str">
            <v/>
          </cell>
        </row>
        <row r="7789">
          <cell r="H7789" t="str">
            <v/>
          </cell>
        </row>
        <row r="7790">
          <cell r="H7790" t="str">
            <v/>
          </cell>
        </row>
        <row r="7791">
          <cell r="H7791" t="str">
            <v/>
          </cell>
        </row>
        <row r="7792">
          <cell r="H7792" t="str">
            <v/>
          </cell>
        </row>
        <row r="7793">
          <cell r="H7793" t="str">
            <v/>
          </cell>
        </row>
        <row r="7794">
          <cell r="H7794" t="str">
            <v/>
          </cell>
        </row>
        <row r="7795">
          <cell r="H7795" t="str">
            <v/>
          </cell>
        </row>
        <row r="7796">
          <cell r="H7796" t="str">
            <v/>
          </cell>
        </row>
        <row r="7797">
          <cell r="H7797" t="str">
            <v/>
          </cell>
        </row>
        <row r="7798">
          <cell r="H7798" t="str">
            <v/>
          </cell>
        </row>
        <row r="7799">
          <cell r="H7799" t="str">
            <v/>
          </cell>
        </row>
        <row r="7800">
          <cell r="H7800" t="str">
            <v/>
          </cell>
        </row>
        <row r="7801">
          <cell r="H7801" t="str">
            <v/>
          </cell>
        </row>
        <row r="7802">
          <cell r="H7802" t="str">
            <v/>
          </cell>
        </row>
        <row r="7803">
          <cell r="H7803" t="str">
            <v/>
          </cell>
        </row>
        <row r="7804">
          <cell r="H7804" t="str">
            <v/>
          </cell>
        </row>
        <row r="7805">
          <cell r="H7805" t="str">
            <v/>
          </cell>
        </row>
        <row r="7806">
          <cell r="H7806" t="str">
            <v/>
          </cell>
        </row>
        <row r="7807">
          <cell r="H7807" t="str">
            <v/>
          </cell>
        </row>
        <row r="7808">
          <cell r="H7808" t="str">
            <v/>
          </cell>
        </row>
        <row r="7809">
          <cell r="H7809" t="str">
            <v/>
          </cell>
        </row>
        <row r="7810">
          <cell r="H7810" t="str">
            <v/>
          </cell>
        </row>
        <row r="7811">
          <cell r="H7811" t="str">
            <v/>
          </cell>
        </row>
        <row r="7812">
          <cell r="H7812" t="str">
            <v/>
          </cell>
        </row>
        <row r="7813">
          <cell r="H7813" t="str">
            <v/>
          </cell>
        </row>
        <row r="7814">
          <cell r="H7814" t="str">
            <v/>
          </cell>
        </row>
        <row r="7815">
          <cell r="H7815" t="str">
            <v/>
          </cell>
        </row>
        <row r="7816">
          <cell r="H7816" t="str">
            <v/>
          </cell>
        </row>
        <row r="7817">
          <cell r="H7817" t="str">
            <v/>
          </cell>
        </row>
        <row r="7818">
          <cell r="H7818" t="str">
            <v/>
          </cell>
        </row>
        <row r="7819">
          <cell r="H7819" t="str">
            <v/>
          </cell>
        </row>
        <row r="7820">
          <cell r="H7820" t="str">
            <v/>
          </cell>
        </row>
        <row r="7821">
          <cell r="H7821" t="str">
            <v/>
          </cell>
        </row>
        <row r="7822">
          <cell r="H7822" t="str">
            <v/>
          </cell>
        </row>
        <row r="7823">
          <cell r="H7823" t="str">
            <v/>
          </cell>
        </row>
        <row r="7824">
          <cell r="H7824" t="str">
            <v/>
          </cell>
        </row>
        <row r="7825">
          <cell r="H7825" t="str">
            <v/>
          </cell>
        </row>
        <row r="7826">
          <cell r="H7826" t="str">
            <v/>
          </cell>
        </row>
        <row r="7827">
          <cell r="H7827" t="str">
            <v/>
          </cell>
        </row>
        <row r="7828">
          <cell r="H7828" t="str">
            <v/>
          </cell>
        </row>
        <row r="7829">
          <cell r="H7829" t="str">
            <v/>
          </cell>
        </row>
        <row r="7830">
          <cell r="H7830" t="str">
            <v/>
          </cell>
        </row>
        <row r="7831">
          <cell r="H7831" t="str">
            <v/>
          </cell>
        </row>
        <row r="7832">
          <cell r="H7832" t="str">
            <v/>
          </cell>
        </row>
        <row r="7833">
          <cell r="H7833" t="str">
            <v/>
          </cell>
        </row>
        <row r="7834">
          <cell r="H7834" t="str">
            <v/>
          </cell>
        </row>
        <row r="7835">
          <cell r="H7835" t="str">
            <v/>
          </cell>
        </row>
        <row r="7836">
          <cell r="H7836" t="str">
            <v/>
          </cell>
        </row>
        <row r="7837">
          <cell r="H7837" t="str">
            <v/>
          </cell>
        </row>
        <row r="7838">
          <cell r="H7838" t="str">
            <v/>
          </cell>
        </row>
        <row r="7839">
          <cell r="H7839" t="str">
            <v/>
          </cell>
        </row>
        <row r="7840">
          <cell r="H7840" t="str">
            <v/>
          </cell>
        </row>
        <row r="7841">
          <cell r="H7841" t="str">
            <v/>
          </cell>
        </row>
        <row r="7842">
          <cell r="H7842" t="str">
            <v/>
          </cell>
        </row>
        <row r="7843">
          <cell r="H7843" t="str">
            <v/>
          </cell>
        </row>
        <row r="7844">
          <cell r="H7844" t="str">
            <v/>
          </cell>
        </row>
        <row r="7845">
          <cell r="H7845" t="str">
            <v/>
          </cell>
        </row>
        <row r="7846">
          <cell r="H7846" t="str">
            <v/>
          </cell>
        </row>
        <row r="7847">
          <cell r="H7847" t="str">
            <v/>
          </cell>
        </row>
        <row r="7848">
          <cell r="H7848" t="str">
            <v/>
          </cell>
        </row>
        <row r="7849">
          <cell r="H7849" t="str">
            <v/>
          </cell>
        </row>
        <row r="7850">
          <cell r="H7850" t="str">
            <v/>
          </cell>
        </row>
        <row r="7851">
          <cell r="H7851" t="str">
            <v/>
          </cell>
        </row>
        <row r="7852">
          <cell r="H7852" t="str">
            <v/>
          </cell>
        </row>
        <row r="7853">
          <cell r="H7853" t="str">
            <v/>
          </cell>
        </row>
        <row r="7854">
          <cell r="H7854" t="str">
            <v/>
          </cell>
        </row>
        <row r="7855">
          <cell r="H7855" t="str">
            <v/>
          </cell>
        </row>
        <row r="7856">
          <cell r="H7856" t="str">
            <v/>
          </cell>
        </row>
        <row r="7857">
          <cell r="H7857" t="str">
            <v/>
          </cell>
        </row>
        <row r="7858">
          <cell r="H7858" t="str">
            <v/>
          </cell>
        </row>
        <row r="7859">
          <cell r="H7859" t="str">
            <v/>
          </cell>
        </row>
        <row r="7860">
          <cell r="H7860" t="str">
            <v/>
          </cell>
        </row>
        <row r="7861">
          <cell r="H7861" t="str">
            <v/>
          </cell>
        </row>
        <row r="7862">
          <cell r="H7862" t="str">
            <v/>
          </cell>
        </row>
        <row r="7863">
          <cell r="H7863" t="str">
            <v/>
          </cell>
        </row>
        <row r="7864">
          <cell r="H7864" t="str">
            <v/>
          </cell>
        </row>
        <row r="7865">
          <cell r="H7865" t="str">
            <v/>
          </cell>
        </row>
        <row r="7866">
          <cell r="H7866" t="str">
            <v/>
          </cell>
        </row>
        <row r="7867">
          <cell r="H7867" t="str">
            <v/>
          </cell>
        </row>
        <row r="7868">
          <cell r="H7868" t="str">
            <v/>
          </cell>
        </row>
        <row r="7869">
          <cell r="H7869" t="str">
            <v/>
          </cell>
        </row>
        <row r="7870">
          <cell r="H7870" t="str">
            <v/>
          </cell>
        </row>
        <row r="7871">
          <cell r="H7871" t="str">
            <v/>
          </cell>
        </row>
        <row r="7872">
          <cell r="H7872" t="str">
            <v/>
          </cell>
        </row>
        <row r="7873">
          <cell r="H7873" t="str">
            <v/>
          </cell>
        </row>
        <row r="7874">
          <cell r="H7874" t="str">
            <v/>
          </cell>
        </row>
        <row r="7875">
          <cell r="H7875" t="str">
            <v/>
          </cell>
        </row>
        <row r="7876">
          <cell r="H7876" t="str">
            <v/>
          </cell>
        </row>
        <row r="7877">
          <cell r="H7877" t="str">
            <v/>
          </cell>
        </row>
        <row r="7878">
          <cell r="H7878" t="str">
            <v/>
          </cell>
        </row>
        <row r="7879">
          <cell r="H7879" t="str">
            <v/>
          </cell>
        </row>
        <row r="7880">
          <cell r="H7880" t="str">
            <v/>
          </cell>
        </row>
        <row r="7881">
          <cell r="H7881" t="str">
            <v/>
          </cell>
        </row>
        <row r="7882">
          <cell r="H7882" t="str">
            <v/>
          </cell>
        </row>
        <row r="7883">
          <cell r="H7883" t="str">
            <v/>
          </cell>
        </row>
        <row r="7884">
          <cell r="H7884" t="str">
            <v/>
          </cell>
        </row>
        <row r="7885">
          <cell r="H7885" t="str">
            <v/>
          </cell>
        </row>
        <row r="7886">
          <cell r="H7886" t="str">
            <v/>
          </cell>
        </row>
        <row r="7887">
          <cell r="H7887" t="str">
            <v/>
          </cell>
        </row>
        <row r="7888">
          <cell r="H7888" t="str">
            <v/>
          </cell>
        </row>
        <row r="7889">
          <cell r="H7889" t="str">
            <v/>
          </cell>
        </row>
        <row r="7890">
          <cell r="H7890" t="str">
            <v/>
          </cell>
        </row>
        <row r="7891">
          <cell r="H7891" t="str">
            <v/>
          </cell>
        </row>
        <row r="7892">
          <cell r="H7892" t="str">
            <v/>
          </cell>
        </row>
        <row r="7893">
          <cell r="H7893" t="str">
            <v/>
          </cell>
        </row>
        <row r="7894">
          <cell r="H7894" t="str">
            <v/>
          </cell>
        </row>
        <row r="7895">
          <cell r="H7895" t="str">
            <v/>
          </cell>
        </row>
        <row r="7896">
          <cell r="H7896" t="str">
            <v/>
          </cell>
        </row>
        <row r="7897">
          <cell r="H7897" t="str">
            <v/>
          </cell>
        </row>
        <row r="7898">
          <cell r="H7898" t="str">
            <v/>
          </cell>
        </row>
        <row r="7899">
          <cell r="H7899" t="str">
            <v/>
          </cell>
        </row>
        <row r="7900">
          <cell r="H7900" t="str">
            <v/>
          </cell>
        </row>
        <row r="7901">
          <cell r="H7901" t="str">
            <v/>
          </cell>
        </row>
        <row r="7902">
          <cell r="H7902" t="str">
            <v/>
          </cell>
        </row>
        <row r="7903">
          <cell r="H7903" t="str">
            <v/>
          </cell>
        </row>
        <row r="7904">
          <cell r="H7904" t="str">
            <v/>
          </cell>
        </row>
        <row r="7905">
          <cell r="H7905" t="str">
            <v/>
          </cell>
        </row>
        <row r="7906">
          <cell r="H7906" t="str">
            <v/>
          </cell>
        </row>
        <row r="7907">
          <cell r="H7907" t="str">
            <v/>
          </cell>
        </row>
        <row r="7908">
          <cell r="H7908" t="str">
            <v/>
          </cell>
        </row>
        <row r="7909">
          <cell r="H7909" t="str">
            <v/>
          </cell>
        </row>
        <row r="7910">
          <cell r="H7910" t="str">
            <v/>
          </cell>
        </row>
        <row r="7911">
          <cell r="H7911" t="str">
            <v/>
          </cell>
        </row>
        <row r="7912">
          <cell r="H7912" t="str">
            <v/>
          </cell>
        </row>
        <row r="7913">
          <cell r="H7913" t="str">
            <v/>
          </cell>
        </row>
        <row r="7914">
          <cell r="H7914" t="str">
            <v/>
          </cell>
        </row>
        <row r="7915">
          <cell r="H7915" t="str">
            <v/>
          </cell>
        </row>
        <row r="7916">
          <cell r="H7916" t="str">
            <v/>
          </cell>
        </row>
        <row r="7917">
          <cell r="H7917" t="str">
            <v/>
          </cell>
        </row>
        <row r="7918">
          <cell r="H7918" t="str">
            <v/>
          </cell>
        </row>
        <row r="7919">
          <cell r="H7919" t="str">
            <v/>
          </cell>
        </row>
        <row r="7920">
          <cell r="H7920" t="str">
            <v/>
          </cell>
        </row>
        <row r="7921">
          <cell r="H7921" t="str">
            <v/>
          </cell>
        </row>
        <row r="7922">
          <cell r="H7922" t="str">
            <v/>
          </cell>
        </row>
        <row r="7923">
          <cell r="H7923" t="str">
            <v/>
          </cell>
        </row>
        <row r="7924">
          <cell r="H7924" t="str">
            <v/>
          </cell>
        </row>
        <row r="7925">
          <cell r="H7925" t="str">
            <v/>
          </cell>
        </row>
        <row r="7926">
          <cell r="H7926" t="str">
            <v/>
          </cell>
        </row>
        <row r="7927">
          <cell r="H7927" t="str">
            <v/>
          </cell>
        </row>
        <row r="7928">
          <cell r="H7928" t="str">
            <v/>
          </cell>
        </row>
        <row r="7929">
          <cell r="H7929" t="str">
            <v/>
          </cell>
        </row>
        <row r="7930">
          <cell r="H7930" t="str">
            <v/>
          </cell>
        </row>
        <row r="7931">
          <cell r="H7931" t="str">
            <v/>
          </cell>
        </row>
        <row r="7932">
          <cell r="H7932" t="str">
            <v/>
          </cell>
        </row>
        <row r="7933">
          <cell r="H7933" t="str">
            <v/>
          </cell>
        </row>
        <row r="7934">
          <cell r="H7934" t="str">
            <v/>
          </cell>
        </row>
        <row r="7935">
          <cell r="H7935" t="str">
            <v/>
          </cell>
        </row>
        <row r="7936">
          <cell r="H7936" t="str">
            <v/>
          </cell>
        </row>
        <row r="7937">
          <cell r="H7937" t="str">
            <v/>
          </cell>
        </row>
        <row r="7938">
          <cell r="H7938" t="str">
            <v/>
          </cell>
        </row>
        <row r="7939">
          <cell r="H7939" t="str">
            <v/>
          </cell>
        </row>
        <row r="7940">
          <cell r="H7940" t="str">
            <v/>
          </cell>
        </row>
        <row r="7941">
          <cell r="H7941" t="str">
            <v/>
          </cell>
        </row>
        <row r="7942">
          <cell r="H7942" t="str">
            <v/>
          </cell>
        </row>
        <row r="7943">
          <cell r="H7943" t="str">
            <v/>
          </cell>
        </row>
        <row r="7944">
          <cell r="H7944" t="str">
            <v/>
          </cell>
        </row>
        <row r="7945">
          <cell r="H7945" t="str">
            <v/>
          </cell>
        </row>
        <row r="7946">
          <cell r="H7946" t="str">
            <v/>
          </cell>
        </row>
        <row r="7947">
          <cell r="H7947" t="str">
            <v/>
          </cell>
        </row>
        <row r="7948">
          <cell r="H7948" t="str">
            <v/>
          </cell>
        </row>
        <row r="7949">
          <cell r="H7949" t="str">
            <v/>
          </cell>
        </row>
        <row r="7950">
          <cell r="H7950" t="str">
            <v/>
          </cell>
        </row>
        <row r="7951">
          <cell r="H7951" t="str">
            <v/>
          </cell>
        </row>
      </sheetData>
      <sheetData sheetId="1"/>
      <sheetData sheetId="2"/>
      <sheetData sheetId="3"/>
      <sheetData sheetId="4"/>
      <sheetData sheetId="5"/>
      <sheetData sheetId="6"/>
      <sheetData sheetId="7">
        <row r="2">
          <cell r="B2" t="str">
            <v>1.00.00</v>
          </cell>
        </row>
      </sheetData>
      <sheetData sheetId="8"/>
      <sheetData sheetId="9"/>
      <sheetData sheetId="10"/>
      <sheetData sheetId="11"/>
      <sheetData sheetId="12"/>
      <sheetData sheetId="13"/>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TANAH"/>
      <sheetName val="B. PELTN MSIN "/>
      <sheetName val="B. PELTN MSIN  (2)"/>
      <sheetName val="c. GB"/>
      <sheetName val="D. JIJ"/>
      <sheetName val="E.ATL"/>
      <sheetName val="F.AL"/>
      <sheetName val="BI"/>
      <sheetName val="2011"/>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PATI"/>
      <sheetName val="WABUP"/>
      <sheetName val="DPRD"/>
      <sheetName val="SEKRETARIAT DAERAH"/>
      <sheetName val="SEKDA"/>
      <sheetName val="ASS. 1"/>
      <sheetName val="ASS. 2"/>
      <sheetName val="UMUM"/>
      <sheetName val="KEUANGAN"/>
      <sheetName val="KEPEGAWAIAN"/>
      <sheetName val="HUKUM"/>
      <sheetName val="PERTANIAN"/>
      <sheetName val="PERINDAG"/>
      <sheetName val="RT. ANGIN"/>
      <sheetName val="LASUSUA"/>
      <sheetName val="KODEOHA "/>
      <sheetName val="NGAPA"/>
      <sheetName val="PAKUE"/>
      <sheetName val="BT. PUTIH"/>
      <sheetName val="SETWAN"/>
      <sheetName val="KPUD kurang 66 jt"/>
      <sheetName val="PERTAMBANGAN"/>
      <sheetName val="PU "/>
      <sheetName val="KEHUTANAN"/>
      <sheetName val="KESEHATAN"/>
      <sheetName val="Aliran Kas"/>
      <sheetName val="LRA"/>
      <sheetName val="Silpa"/>
      <sheetName val="Rekap Pdptn"/>
      <sheetName val="Pdptn"/>
      <sheetName val="Rekap Belanja"/>
      <sheetName val="Rekap Publik"/>
      <sheetName val="Publik"/>
      <sheetName val="Rekap Aprtr"/>
      <sheetName val="Aparatur"/>
      <sheetName val="Bant &amp; Tdk Trsangka"/>
      <sheetName val="Pembiayaan"/>
      <sheetName val="DISPENDA"/>
      <sheetName val="DIKBUDP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
      <sheetName val="KIB B "/>
      <sheetName val=" KIB A PErumahan"/>
      <sheetName val="KIB B PERUMAHAN ok"/>
      <sheetName val="KIB B PERUMAHAN"/>
      <sheetName val="BA MUTASI ASET (2)"/>
      <sheetName val="KIB C Perumahan "/>
      <sheetName val="KIB D Petruamahn"/>
      <sheetName val="KIB D"/>
      <sheetName val="KIR 2016 (2)"/>
      <sheetName val="KIB B&lt;300000"/>
      <sheetName val="KIB E"/>
      <sheetName val="KIB F PERUMAHAN"/>
      <sheetName val="KIR 2016"/>
      <sheetName val="KIB F"/>
      <sheetName val="KIB C"/>
      <sheetName val="BA MUTASI ASET"/>
      <sheetName val="Sheet1"/>
      <sheetName val="kode barang"/>
      <sheetName val="MASA MANFA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2">
          <cell r="B2" t="str">
            <v>1.00.00</v>
          </cell>
          <cell r="C2" t="str">
            <v>GOLONGAN TANAH</v>
          </cell>
        </row>
        <row r="3">
          <cell r="B3" t="str">
            <v>1.01.00</v>
          </cell>
          <cell r="C3" t="str">
            <v>TANAH</v>
          </cell>
        </row>
        <row r="4">
          <cell r="B4" t="str">
            <v>1.01.01</v>
          </cell>
          <cell r="C4" t="str">
            <v>PERKAMPUNGAN</v>
          </cell>
          <cell r="D4">
            <v>3</v>
          </cell>
        </row>
        <row r="5">
          <cell r="B5" t="str">
            <v>1.01.02</v>
          </cell>
          <cell r="C5" t="str">
            <v>TANAH PERTANIAN</v>
          </cell>
          <cell r="D5">
            <v>3</v>
          </cell>
        </row>
        <row r="6">
          <cell r="B6" t="str">
            <v>1.01.03</v>
          </cell>
          <cell r="C6" t="str">
            <v>TANAH PERKEBUNAN</v>
          </cell>
          <cell r="D6">
            <v>3</v>
          </cell>
        </row>
        <row r="7">
          <cell r="B7" t="str">
            <v>1.01.04</v>
          </cell>
          <cell r="C7" t="str">
            <v>KEBUN CAMPURAN</v>
          </cell>
          <cell r="D7">
            <v>3</v>
          </cell>
        </row>
        <row r="8">
          <cell r="B8" t="str">
            <v>1.01.05</v>
          </cell>
          <cell r="C8" t="str">
            <v>HUTAN</v>
          </cell>
          <cell r="D8">
            <v>3</v>
          </cell>
        </row>
        <row r="9">
          <cell r="B9" t="str">
            <v>1.01.06</v>
          </cell>
          <cell r="C9" t="str">
            <v>KOLAM IKAN</v>
          </cell>
          <cell r="D9">
            <v>3</v>
          </cell>
        </row>
        <row r="10">
          <cell r="B10" t="str">
            <v>1.01.07</v>
          </cell>
          <cell r="C10" t="str">
            <v>DANAU/RAWA</v>
          </cell>
          <cell r="D10">
            <v>3</v>
          </cell>
        </row>
        <row r="11">
          <cell r="B11" t="str">
            <v>1.01.08</v>
          </cell>
          <cell r="C11" t="str">
            <v>TANAH TANDUS/RUSAK</v>
          </cell>
          <cell r="D11">
            <v>3</v>
          </cell>
        </row>
        <row r="12">
          <cell r="B12" t="str">
            <v>1.01.09</v>
          </cell>
          <cell r="C12" t="str">
            <v>ALANG-ALANG DAN PADANG RUMPUT</v>
          </cell>
          <cell r="D12">
            <v>3</v>
          </cell>
        </row>
        <row r="13">
          <cell r="B13" t="str">
            <v>1.01.10</v>
          </cell>
          <cell r="C13" t="str">
            <v>TANAH PENGGUNA LAIN</v>
          </cell>
          <cell r="D13">
            <v>3</v>
          </cell>
        </row>
        <row r="14">
          <cell r="B14" t="str">
            <v>1.01.11</v>
          </cell>
          <cell r="C14" t="str">
            <v>TANAH UNTUK BANGUNAN GEDUNG</v>
          </cell>
          <cell r="D14">
            <v>3</v>
          </cell>
        </row>
        <row r="15">
          <cell r="B15" t="str">
            <v>1.01.12</v>
          </cell>
          <cell r="C15" t="str">
            <v>TANAH PERTAMBANGAN</v>
          </cell>
          <cell r="D15">
            <v>3</v>
          </cell>
        </row>
        <row r="16">
          <cell r="B16" t="str">
            <v>1.01.13</v>
          </cell>
          <cell r="C16" t="str">
            <v>TANAH UNTUK BANGUNAN BUKAN GEDUNG</v>
          </cell>
          <cell r="D16">
            <v>3</v>
          </cell>
        </row>
        <row r="17">
          <cell r="B17" t="str">
            <v>2.00.00</v>
          </cell>
          <cell r="C17" t="str">
            <v>GOLONGAN PERALATAN DAN MESIN</v>
          </cell>
          <cell r="D17">
            <v>1</v>
          </cell>
        </row>
        <row r="18">
          <cell r="B18" t="str">
            <v>2.02.00</v>
          </cell>
          <cell r="C18" t="str">
            <v>ALAT -ALAT BESAR</v>
          </cell>
          <cell r="D18">
            <v>2</v>
          </cell>
        </row>
        <row r="19">
          <cell r="B19" t="str">
            <v>2.02.01</v>
          </cell>
          <cell r="C19" t="str">
            <v>Alat-alat Besar Darat</v>
          </cell>
          <cell r="D19">
            <v>3</v>
          </cell>
          <cell r="E19">
            <v>10</v>
          </cell>
        </row>
        <row r="20">
          <cell r="B20" t="str">
            <v>2.02.02</v>
          </cell>
          <cell r="C20" t="str">
            <v>Alat-alat Besar Apung</v>
          </cell>
          <cell r="D20">
            <v>3</v>
          </cell>
          <cell r="E20">
            <v>8</v>
          </cell>
        </row>
        <row r="21">
          <cell r="B21" t="str">
            <v>2.02.03</v>
          </cell>
          <cell r="C21" t="str">
            <v>Alat-alat Bantu</v>
          </cell>
          <cell r="D21">
            <v>3</v>
          </cell>
          <cell r="E21">
            <v>7</v>
          </cell>
        </row>
        <row r="22">
          <cell r="B22" t="str">
            <v>2.03.00</v>
          </cell>
          <cell r="C22" t="str">
            <v>ALAT- ALAT ANGKUTAN</v>
          </cell>
          <cell r="D22">
            <v>2</v>
          </cell>
        </row>
        <row r="23">
          <cell r="B23" t="str">
            <v>2.03.01</v>
          </cell>
          <cell r="C23" t="str">
            <v>Alat Angkutan Darat Bermotor</v>
          </cell>
          <cell r="D23">
            <v>3</v>
          </cell>
          <cell r="E23">
            <v>7</v>
          </cell>
        </row>
        <row r="24">
          <cell r="B24" t="str">
            <v>2.03.02</v>
          </cell>
          <cell r="C24" t="str">
            <v>Alat Angkutan Berat tak Bermotor</v>
          </cell>
          <cell r="D24">
            <v>3</v>
          </cell>
          <cell r="E24">
            <v>2</v>
          </cell>
        </row>
        <row r="25">
          <cell r="B25" t="str">
            <v>2.03.03</v>
          </cell>
          <cell r="C25" t="str">
            <v>Alat Angkut Apung Bermotor</v>
          </cell>
          <cell r="D25">
            <v>3</v>
          </cell>
          <cell r="E25">
            <v>10</v>
          </cell>
        </row>
        <row r="26">
          <cell r="B26" t="str">
            <v>2.03.04</v>
          </cell>
          <cell r="C26" t="str">
            <v>Alat Angkut Apung Tak Bermotor</v>
          </cell>
          <cell r="D26">
            <v>3</v>
          </cell>
          <cell r="E26">
            <v>3</v>
          </cell>
        </row>
        <row r="27">
          <cell r="B27" t="str">
            <v>2.04.00</v>
          </cell>
          <cell r="C27" t="str">
            <v>ALAT BENGKEL DAN ALAT UKUR</v>
          </cell>
          <cell r="D27">
            <v>2</v>
          </cell>
        </row>
        <row r="28">
          <cell r="B28" t="str">
            <v>2.04.01</v>
          </cell>
          <cell r="C28" t="str">
            <v>Alat Bengkel Bermesin</v>
          </cell>
          <cell r="D28">
            <v>3</v>
          </cell>
          <cell r="E28">
            <v>10</v>
          </cell>
        </row>
        <row r="29">
          <cell r="B29" t="str">
            <v>2.04.02</v>
          </cell>
          <cell r="C29" t="str">
            <v>Alat Bengkel Tak Bermesin</v>
          </cell>
          <cell r="D29">
            <v>3</v>
          </cell>
          <cell r="E29">
            <v>5</v>
          </cell>
        </row>
        <row r="30">
          <cell r="B30" t="str">
            <v>2.04.03</v>
          </cell>
          <cell r="C30" t="str">
            <v>Alat Ukur</v>
          </cell>
          <cell r="D30">
            <v>3</v>
          </cell>
          <cell r="E30">
            <v>5</v>
          </cell>
        </row>
        <row r="31">
          <cell r="B31" t="str">
            <v>2.05.00</v>
          </cell>
          <cell r="C31" t="str">
            <v>ALAT PERTANIAN</v>
          </cell>
          <cell r="D31">
            <v>2</v>
          </cell>
        </row>
        <row r="32">
          <cell r="B32" t="str">
            <v>2.05.01</v>
          </cell>
          <cell r="C32" t="str">
            <v>ALAT PENGOLAHAN</v>
          </cell>
          <cell r="D32">
            <v>3</v>
          </cell>
          <cell r="E32">
            <v>4</v>
          </cell>
        </row>
        <row r="33">
          <cell r="B33" t="str">
            <v>2.05.02</v>
          </cell>
          <cell r="C33" t="str">
            <v>ALAT PEMELIHARAAN TANAMAN/ALAT PENYIMPANAN</v>
          </cell>
          <cell r="D33">
            <v>3</v>
          </cell>
          <cell r="E33">
            <v>4</v>
          </cell>
        </row>
        <row r="34">
          <cell r="B34" t="str">
            <v>2.06.00</v>
          </cell>
          <cell r="C34" t="str">
            <v>ALAT KANTOR DAN RUMAH TANGGA</v>
          </cell>
          <cell r="D34">
            <v>2</v>
          </cell>
        </row>
        <row r="35">
          <cell r="B35" t="str">
            <v>2.06.01</v>
          </cell>
          <cell r="C35" t="str">
            <v>ALAT KANTOR</v>
          </cell>
          <cell r="D35">
            <v>3</v>
          </cell>
          <cell r="E35">
            <v>5</v>
          </cell>
        </row>
        <row r="36">
          <cell r="B36" t="str">
            <v>2.06.02</v>
          </cell>
          <cell r="C36" t="str">
            <v>ALAT RUMAH TANGGA</v>
          </cell>
          <cell r="D36">
            <v>3</v>
          </cell>
          <cell r="E36">
            <v>5</v>
          </cell>
        </row>
        <row r="37">
          <cell r="B37" t="str">
            <v>2.06.03</v>
          </cell>
          <cell r="C37" t="str">
            <v>KOMPUTER</v>
          </cell>
          <cell r="D37">
            <v>3</v>
          </cell>
          <cell r="E37">
            <v>4</v>
          </cell>
        </row>
        <row r="38">
          <cell r="B38" t="str">
            <v>2.06.04</v>
          </cell>
          <cell r="C38" t="str">
            <v>MEJA DAN KURSI KERJA/RAPAT PEJABAT</v>
          </cell>
          <cell r="D38">
            <v>3</v>
          </cell>
          <cell r="E38">
            <v>5</v>
          </cell>
        </row>
        <row r="39">
          <cell r="B39" t="str">
            <v>2.07.00</v>
          </cell>
          <cell r="C39" t="str">
            <v>ALAT STUDIO DAN ALAT KOMUNIKASI</v>
          </cell>
          <cell r="D39">
            <v>2</v>
          </cell>
        </row>
        <row r="40">
          <cell r="B40" t="str">
            <v>2.07.01</v>
          </cell>
          <cell r="C40" t="str">
            <v>ALAT STUDIO</v>
          </cell>
          <cell r="D40">
            <v>3</v>
          </cell>
          <cell r="E40">
            <v>5</v>
          </cell>
        </row>
        <row r="41">
          <cell r="B41" t="str">
            <v>2.07.02</v>
          </cell>
          <cell r="C41" t="str">
            <v>ALAT KOMUNIKASI</v>
          </cell>
          <cell r="D41">
            <v>3</v>
          </cell>
          <cell r="E41">
            <v>5</v>
          </cell>
        </row>
        <row r="42">
          <cell r="B42" t="str">
            <v>2.07.03</v>
          </cell>
          <cell r="C42" t="str">
            <v>PERALATAN PEMANCAR</v>
          </cell>
          <cell r="D42">
            <v>3</v>
          </cell>
          <cell r="E42">
            <v>10</v>
          </cell>
        </row>
        <row r="43">
          <cell r="B43" t="str">
            <v>2.08.00</v>
          </cell>
          <cell r="C43" t="str">
            <v>ALAT-ALAT KEDOKTERAN</v>
          </cell>
          <cell r="D43">
            <v>2</v>
          </cell>
        </row>
        <row r="44">
          <cell r="B44" t="str">
            <v>2.08.01</v>
          </cell>
          <cell r="C44" t="str">
            <v>ALAT KEDOKTERAN</v>
          </cell>
          <cell r="D44">
            <v>3</v>
          </cell>
          <cell r="E44">
            <v>5</v>
          </cell>
        </row>
        <row r="45">
          <cell r="B45" t="str">
            <v>2.08.02</v>
          </cell>
          <cell r="C45" t="str">
            <v>ALAT KESEHATAN</v>
          </cell>
          <cell r="D45">
            <v>3</v>
          </cell>
          <cell r="E45">
            <v>5</v>
          </cell>
        </row>
        <row r="46">
          <cell r="B46" t="str">
            <v>2.09.00</v>
          </cell>
          <cell r="C46" t="str">
            <v>ALAT LABORATORIM</v>
          </cell>
          <cell r="D46">
            <v>2</v>
          </cell>
        </row>
        <row r="47">
          <cell r="B47" t="str">
            <v>2.09.01</v>
          </cell>
          <cell r="C47" t="str">
            <v>UNIT UNIT LABORATORIUM</v>
          </cell>
          <cell r="D47">
            <v>3</v>
          </cell>
          <cell r="E47">
            <v>8</v>
          </cell>
        </row>
        <row r="48">
          <cell r="B48" t="str">
            <v>2.09.02</v>
          </cell>
          <cell r="C48" t="str">
            <v>ALAT PERAGA / PRAKTEK SEKOLAH</v>
          </cell>
          <cell r="D48">
            <v>3</v>
          </cell>
          <cell r="E48">
            <v>10</v>
          </cell>
        </row>
        <row r="49">
          <cell r="B49" t="str">
            <v>2.09.03</v>
          </cell>
          <cell r="C49" t="str">
            <v>UNIT ALAT LABORATORIUM KIMIA NUKLIR</v>
          </cell>
          <cell r="D49">
            <v>3</v>
          </cell>
          <cell r="E49">
            <v>15</v>
          </cell>
        </row>
        <row r="50">
          <cell r="B50" t="str">
            <v>2.09.04</v>
          </cell>
          <cell r="C50" t="str">
            <v>ALAT LABORAORIUM FISIKA NUKLIR /ELEKTRONIKA</v>
          </cell>
          <cell r="D50">
            <v>3</v>
          </cell>
          <cell r="E50">
            <v>15</v>
          </cell>
        </row>
        <row r="51">
          <cell r="B51" t="str">
            <v>2.09.05</v>
          </cell>
          <cell r="C51" t="str">
            <v>ALAT PROTEKSI RADIASI / PROTEKSI LINGKUNGAN</v>
          </cell>
          <cell r="D51">
            <v>3</v>
          </cell>
          <cell r="E51">
            <v>10</v>
          </cell>
        </row>
        <row r="52">
          <cell r="B52" t="str">
            <v>2.09.06</v>
          </cell>
          <cell r="C52" t="str">
            <v>RADIATION APPLICATION AND NON DESTRUCTIVE TESTING LABORATORY (BATAM)</v>
          </cell>
          <cell r="D52">
            <v>3</v>
          </cell>
          <cell r="E52">
            <v>10</v>
          </cell>
        </row>
        <row r="53">
          <cell r="B53" t="str">
            <v>2.09.07</v>
          </cell>
          <cell r="C53" t="str">
            <v>ALAT LABORATORIUM LINGKUNGAN HIDUP</v>
          </cell>
          <cell r="D53">
            <v>3</v>
          </cell>
          <cell r="E53">
            <v>7</v>
          </cell>
        </row>
        <row r="54">
          <cell r="B54" t="str">
            <v>2.09.08</v>
          </cell>
          <cell r="C54" t="str">
            <v>PERALATAN LABORATORIUM HIDRODINAMIKA</v>
          </cell>
          <cell r="D54">
            <v>3</v>
          </cell>
          <cell r="E54">
            <v>15</v>
          </cell>
        </row>
        <row r="55">
          <cell r="B55" t="str">
            <v>2.10.00</v>
          </cell>
          <cell r="C55" t="str">
            <v>ALAT-ALAT PERSENJATAAN/KEAMANAN</v>
          </cell>
          <cell r="D55">
            <v>2</v>
          </cell>
        </row>
        <row r="56">
          <cell r="B56" t="str">
            <v>2.10.01</v>
          </cell>
          <cell r="C56" t="str">
            <v>SENJATA API</v>
          </cell>
          <cell r="D56">
            <v>3</v>
          </cell>
          <cell r="E56">
            <v>10</v>
          </cell>
        </row>
        <row r="57">
          <cell r="B57" t="str">
            <v>2.10.02</v>
          </cell>
          <cell r="C57" t="str">
            <v>PERSENJATAAN NON SENJATA API</v>
          </cell>
          <cell r="D57">
            <v>3</v>
          </cell>
          <cell r="E57">
            <v>3</v>
          </cell>
        </row>
        <row r="58">
          <cell r="B58" t="str">
            <v>2.10.03</v>
          </cell>
          <cell r="C58" t="str">
            <v>AMUNIISI</v>
          </cell>
          <cell r="D58">
            <v>3</v>
          </cell>
          <cell r="E58">
            <v>5</v>
          </cell>
        </row>
        <row r="59">
          <cell r="B59" t="str">
            <v>2.10.04</v>
          </cell>
          <cell r="C59" t="str">
            <v>SENJATA SINAR</v>
          </cell>
          <cell r="D59">
            <v>3</v>
          </cell>
        </row>
        <row r="60">
          <cell r="B60" t="str">
            <v>3.00.00</v>
          </cell>
          <cell r="C60" t="str">
            <v>GOLONGAN GEDUNG DAN BANGUNAN</v>
          </cell>
          <cell r="D60">
            <v>1</v>
          </cell>
        </row>
        <row r="61">
          <cell r="B61" t="str">
            <v>3.11.00</v>
          </cell>
          <cell r="C61" t="str">
            <v>BANGUNAN GEDUNG</v>
          </cell>
          <cell r="D61">
            <v>2</v>
          </cell>
        </row>
        <row r="62">
          <cell r="B62" t="str">
            <v>3.11.01</v>
          </cell>
          <cell r="C62" t="str">
            <v>BANGUNAN GEDUNG TEMPAT KERJA</v>
          </cell>
          <cell r="D62">
            <v>3</v>
          </cell>
          <cell r="E62">
            <v>50</v>
          </cell>
        </row>
        <row r="63">
          <cell r="B63" t="str">
            <v>3.11.02</v>
          </cell>
          <cell r="C63" t="str">
            <v>BANGUNAN GEDUNG TEMPAT TINGGAL</v>
          </cell>
          <cell r="D63">
            <v>3</v>
          </cell>
          <cell r="E63">
            <v>50</v>
          </cell>
        </row>
        <row r="64">
          <cell r="B64" t="str">
            <v>3.11.03</v>
          </cell>
          <cell r="C64" t="str">
            <v>BANGUNAN MENARA</v>
          </cell>
          <cell r="D64">
            <v>3</v>
          </cell>
          <cell r="E64">
            <v>40</v>
          </cell>
        </row>
        <row r="65">
          <cell r="B65" t="str">
            <v>3.12.00</v>
          </cell>
          <cell r="C65" t="str">
            <v>MONUMEN</v>
          </cell>
          <cell r="D65">
            <v>2</v>
          </cell>
        </row>
        <row r="66">
          <cell r="B66" t="str">
            <v>3.12.01</v>
          </cell>
          <cell r="C66" t="str">
            <v>Bangunan Bersejarah</v>
          </cell>
          <cell r="D66">
            <v>3</v>
          </cell>
          <cell r="E66">
            <v>50</v>
          </cell>
        </row>
        <row r="67">
          <cell r="B67" t="str">
            <v>3.12.02</v>
          </cell>
          <cell r="C67" t="str">
            <v>TUGU PERINGATAN</v>
          </cell>
          <cell r="D67">
            <v>3</v>
          </cell>
          <cell r="E67">
            <v>50</v>
          </cell>
        </row>
        <row r="68">
          <cell r="B68" t="str">
            <v>3.12.03</v>
          </cell>
          <cell r="C68" t="str">
            <v>CANDI</v>
          </cell>
          <cell r="D68">
            <v>3</v>
          </cell>
          <cell r="E68">
            <v>50</v>
          </cell>
        </row>
        <row r="69">
          <cell r="B69" t="str">
            <v>3.12.04</v>
          </cell>
          <cell r="C69" t="str">
            <v>MONUMEN/BANUNAN BERSEJARAH</v>
          </cell>
          <cell r="D69">
            <v>3</v>
          </cell>
          <cell r="E69">
            <v>50</v>
          </cell>
        </row>
        <row r="70">
          <cell r="B70" t="str">
            <v>3.12.07</v>
          </cell>
          <cell r="C70" t="str">
            <v>RAMBU-RAMBU</v>
          </cell>
          <cell r="D70">
            <v>3</v>
          </cell>
          <cell r="E70">
            <v>50</v>
          </cell>
        </row>
        <row r="71">
          <cell r="B71" t="str">
            <v>3.12.08</v>
          </cell>
          <cell r="C71" t="str">
            <v>RAMBU-RAMBU LALU LINTAS UDARA</v>
          </cell>
          <cell r="D71">
            <v>3</v>
          </cell>
          <cell r="E71">
            <v>50</v>
          </cell>
        </row>
        <row r="72">
          <cell r="B72" t="str">
            <v>4.00.00</v>
          </cell>
          <cell r="C72" t="str">
            <v>GOLONGAN JALAN, IRIGASI DAN JARINGAN</v>
          </cell>
          <cell r="D72">
            <v>1</v>
          </cell>
        </row>
        <row r="73">
          <cell r="B73" t="str">
            <v>4.13.00</v>
          </cell>
          <cell r="C73" t="str">
            <v>JALAN DAN JEMBATAN</v>
          </cell>
          <cell r="D73">
            <v>2</v>
          </cell>
        </row>
        <row r="74">
          <cell r="B74" t="str">
            <v>4.13.01</v>
          </cell>
          <cell r="C74" t="str">
            <v>JALAN</v>
          </cell>
          <cell r="D74">
            <v>3</v>
          </cell>
          <cell r="E74">
            <v>10</v>
          </cell>
        </row>
        <row r="75">
          <cell r="B75" t="str">
            <v>4.14.00</v>
          </cell>
          <cell r="C75" t="str">
            <v>BANGUNAN AIR/IRIGASI</v>
          </cell>
          <cell r="D75">
            <v>2</v>
          </cell>
        </row>
        <row r="76">
          <cell r="B76" t="str">
            <v>4.13.02</v>
          </cell>
          <cell r="C76" t="str">
            <v>JEMBATAN</v>
          </cell>
          <cell r="D76">
            <v>3</v>
          </cell>
          <cell r="E76">
            <v>50</v>
          </cell>
        </row>
        <row r="77">
          <cell r="B77" t="str">
            <v>4.14.01</v>
          </cell>
          <cell r="C77" t="str">
            <v>Bangunan Air Irigasi</v>
          </cell>
          <cell r="D77">
            <v>3</v>
          </cell>
          <cell r="E77">
            <v>50</v>
          </cell>
        </row>
        <row r="78">
          <cell r="B78" t="str">
            <v>4.14.04</v>
          </cell>
          <cell r="C78" t="str">
            <v>BANGUNAN PENGAMAN SUNGAI DAN PENANGGULANGAN BENCANA ALAM</v>
          </cell>
          <cell r="D78">
            <v>3</v>
          </cell>
          <cell r="E78">
            <v>10</v>
          </cell>
        </row>
        <row r="79">
          <cell r="B79" t="str">
            <v>4.14.05</v>
          </cell>
          <cell r="C79" t="str">
            <v>BANGUNAN PENGEMBANGAN SUMBER AIR DAN AIR TNH</v>
          </cell>
          <cell r="D79">
            <v>3</v>
          </cell>
          <cell r="E79">
            <v>30</v>
          </cell>
        </row>
        <row r="80">
          <cell r="B80" t="str">
            <v>4.14.08</v>
          </cell>
          <cell r="C80" t="str">
            <v>BANGUNAN AIR</v>
          </cell>
          <cell r="D80">
            <v>3</v>
          </cell>
          <cell r="E80">
            <v>40</v>
          </cell>
        </row>
        <row r="81">
          <cell r="B81" t="str">
            <v>4.15.00</v>
          </cell>
          <cell r="C81" t="str">
            <v>INSTALASI</v>
          </cell>
          <cell r="D81">
            <v>2</v>
          </cell>
        </row>
        <row r="82">
          <cell r="B82" t="str">
            <v>4.15.01</v>
          </cell>
          <cell r="C82" t="str">
            <v>INSTALASI AIR MINUM/BERSIH</v>
          </cell>
          <cell r="D82">
            <v>3</v>
          </cell>
          <cell r="E82">
            <v>30</v>
          </cell>
        </row>
        <row r="83">
          <cell r="B83" t="str">
            <v>4.15.03</v>
          </cell>
          <cell r="C83" t="str">
            <v>INSTALASI PENGOLAHAN SAMPAH NON ORGANIK</v>
          </cell>
          <cell r="D83">
            <v>3</v>
          </cell>
          <cell r="E83">
            <v>10</v>
          </cell>
        </row>
        <row r="84">
          <cell r="B84" t="str">
            <v>4.15.04</v>
          </cell>
          <cell r="C84" t="str">
            <v>INSTALASI PENGOLAHAN BAHAN BANGUNAN</v>
          </cell>
          <cell r="D84">
            <v>3</v>
          </cell>
          <cell r="E84">
            <v>10</v>
          </cell>
        </row>
        <row r="85">
          <cell r="B85" t="str">
            <v>4.15.06</v>
          </cell>
          <cell r="C85" t="str">
            <v>INSTALASI GARDU LISTRIK</v>
          </cell>
          <cell r="D85">
            <v>3</v>
          </cell>
          <cell r="E85">
            <v>40</v>
          </cell>
        </row>
        <row r="86">
          <cell r="B86" t="str">
            <v>4.15.07</v>
          </cell>
          <cell r="C86" t="str">
            <v>INSTALASI PERTAHANAN</v>
          </cell>
          <cell r="D86">
            <v>3</v>
          </cell>
          <cell r="E86">
            <v>30</v>
          </cell>
        </row>
        <row r="87">
          <cell r="B87" t="str">
            <v>4.15.08</v>
          </cell>
          <cell r="C87" t="str">
            <v>INSTALASI GAS</v>
          </cell>
          <cell r="D87">
            <v>3</v>
          </cell>
          <cell r="E87">
            <v>30</v>
          </cell>
        </row>
        <row r="88">
          <cell r="B88" t="str">
            <v>4.15.09</v>
          </cell>
          <cell r="C88" t="str">
            <v>INSTALASI PENGAMAN</v>
          </cell>
          <cell r="D88">
            <v>3</v>
          </cell>
          <cell r="E88">
            <v>20</v>
          </cell>
        </row>
        <row r="89">
          <cell r="B89" t="str">
            <v>4.16.00</v>
          </cell>
          <cell r="C89" t="str">
            <v>JARINGAN</v>
          </cell>
          <cell r="D89">
            <v>2</v>
          </cell>
        </row>
        <row r="90">
          <cell r="B90" t="str">
            <v>4.16.01</v>
          </cell>
          <cell r="C90" t="str">
            <v>Jaringan Air Minum</v>
          </cell>
          <cell r="D90">
            <v>3</v>
          </cell>
          <cell r="E90">
            <v>30</v>
          </cell>
        </row>
        <row r="91">
          <cell r="B91" t="str">
            <v>4.16.02</v>
          </cell>
          <cell r="C91" t="str">
            <v>JARINGAN LISTRIK</v>
          </cell>
          <cell r="D91">
            <v>3</v>
          </cell>
          <cell r="E91">
            <v>40</v>
          </cell>
        </row>
        <row r="92">
          <cell r="B92" t="str">
            <v>4.16.03</v>
          </cell>
          <cell r="C92" t="str">
            <v>JARINGAN TELEPON</v>
          </cell>
          <cell r="D92">
            <v>3</v>
          </cell>
          <cell r="E92">
            <v>20</v>
          </cell>
        </row>
        <row r="93">
          <cell r="B93" t="str">
            <v>4.16.04</v>
          </cell>
          <cell r="C93" t="str">
            <v>JARINGAN GAS</v>
          </cell>
          <cell r="D93">
            <v>3</v>
          </cell>
          <cell r="E93">
            <v>30</v>
          </cell>
        </row>
        <row r="94">
          <cell r="B94" t="str">
            <v>5.00.00</v>
          </cell>
          <cell r="C94" t="str">
            <v>GOLONGAN ASSET TETAP LAINNYA</v>
          </cell>
          <cell r="D94">
            <v>1</v>
          </cell>
        </row>
        <row r="95">
          <cell r="B95" t="str">
            <v>5.17.00</v>
          </cell>
          <cell r="C95" t="str">
            <v>BUKU DAN PERPUSTAKAAN</v>
          </cell>
          <cell r="D95">
            <v>2</v>
          </cell>
        </row>
        <row r="96">
          <cell r="B96" t="str">
            <v>5.17.01</v>
          </cell>
          <cell r="C96" t="str">
            <v>BUKU</v>
          </cell>
          <cell r="D96">
            <v>3</v>
          </cell>
        </row>
        <row r="97">
          <cell r="B97" t="str">
            <v>5.17.03</v>
          </cell>
          <cell r="C97" t="str">
            <v>BARANG-BARANG PERPUSTAKAAN</v>
          </cell>
          <cell r="D97">
            <v>3</v>
          </cell>
        </row>
        <row r="98">
          <cell r="B98" t="str">
            <v>5.18.00</v>
          </cell>
          <cell r="C98" t="str">
            <v>BARANG BERCORAK KEBUDAYAAN</v>
          </cell>
          <cell r="D98">
            <v>2</v>
          </cell>
        </row>
        <row r="99">
          <cell r="B99" t="str">
            <v>5.18.01</v>
          </cell>
          <cell r="C99" t="str">
            <v>BARANG BERCORAK KEBUDAYAAN</v>
          </cell>
          <cell r="D99">
            <v>3</v>
          </cell>
        </row>
        <row r="100">
          <cell r="B100" t="str">
            <v>5.18.02</v>
          </cell>
          <cell r="C100" t="str">
            <v>ALAT OLAH RAGA LAINNYA</v>
          </cell>
          <cell r="D100">
            <v>3</v>
          </cell>
        </row>
        <row r="101">
          <cell r="B101" t="str">
            <v>5.19.00</v>
          </cell>
          <cell r="C101" t="str">
            <v>HEWAN DAN TERNAK SERTA TANAMAN</v>
          </cell>
          <cell r="D101">
            <v>2</v>
          </cell>
        </row>
        <row r="102">
          <cell r="B102" t="str">
            <v>5.19.01</v>
          </cell>
          <cell r="C102" t="str">
            <v>HEWAN</v>
          </cell>
          <cell r="D102">
            <v>3</v>
          </cell>
        </row>
        <row r="103">
          <cell r="B103" t="str">
            <v>6.00.00</v>
          </cell>
          <cell r="C103" t="str">
            <v>GOLONGAN KONSTRUKSI DLM PENGERJAAN</v>
          </cell>
          <cell r="D103">
            <v>1</v>
          </cell>
        </row>
      </sheetData>
      <sheetData sheetId="19"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DANG"/>
      <sheetName val="COVER"/>
      <sheetName val="RUANG A"/>
      <sheetName val="RUANG B"/>
      <sheetName val="UMUM"/>
      <sheetName val="SEKBAN"/>
      <sheetName val="KABAN"/>
      <sheetName val="PROGRAM"/>
      <sheetName val="KEUANGAN"/>
      <sheetName val="DIKLAT"/>
      <sheetName val="PEMBINAAN"/>
      <sheetName val="PERENCANAAN"/>
      <sheetName val="MUTASI"/>
      <sheetName val="MAKAN"/>
      <sheetName val="MUSHALL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L (2)"/>
      <sheetName val="A.TANAH  PENGGABUNGAN 2015"/>
      <sheetName val="A.TANAH  PERUBAHAN  (2)"/>
      <sheetName val="A.TANAH"/>
      <sheetName val="B. PELTN BPKB  PERUBAHAN ( 2 )"/>
      <sheetName val="B. PELTN MSIN  PENGGABUNGAN2015"/>
      <sheetName val="B. PELTN MSIN  PERUBAHAN (2)"/>
      <sheetName val="B. PELTN MSIN "/>
      <sheetName val="C.GEDUNG  pengabungan 2015"/>
      <sheetName val="C.GEDUNG perubahan (2)"/>
      <sheetName val="C.GEDUNG"/>
      <sheetName val="D.JIJ PENGABUNGAN 2015"/>
      <sheetName val="D.JIJ"/>
      <sheetName val="E.ATL PENGABUNGAN 2015"/>
      <sheetName val="E.ATL"/>
      <sheetName val="F.AL"/>
      <sheetName val="BI"/>
      <sheetName val="2011"/>
      <sheetName val="JLH REKAP  (2) 2015"/>
      <sheetName val="JLH REKAP"/>
      <sheetName val="REKAP KIB"/>
      <sheetName val="Sheet1"/>
      <sheetName val="B. PELTN MSIN  PENGGABUNGAN2014"/>
      <sheetName val="ASET YANG RUSAK"/>
    </sheetNames>
    <sheetDataSet>
      <sheetData sheetId="0" refreshError="1"/>
      <sheetData sheetId="1">
        <row r="35">
          <cell r="P35">
            <v>5470552.0423859162</v>
          </cell>
        </row>
      </sheetData>
      <sheetData sheetId="2"/>
      <sheetData sheetId="3"/>
      <sheetData sheetId="4"/>
      <sheetData sheetId="5">
        <row r="12">
          <cell r="P12">
            <v>342331999.99999994</v>
          </cell>
        </row>
      </sheetData>
      <sheetData sheetId="6"/>
      <sheetData sheetId="7">
        <row r="19">
          <cell r="U19">
            <v>3993077.9968591868</v>
          </cell>
        </row>
      </sheetData>
      <sheetData sheetId="8">
        <row r="19">
          <cell r="U19">
            <v>3993077.9968591868</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row r="14">
          <cell r="Z14">
            <v>1083637147.6107485</v>
          </cell>
        </row>
      </sheetData>
      <sheetData sheetId="22"/>
      <sheetData sheetId="2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KBUDPAR"/>
      <sheetName val="TAPEM"/>
      <sheetName val="EKBANG"/>
      <sheetName val="PMD"/>
      <sheetName val="KESBANG"/>
      <sheetName val="CAPIL"/>
      <sheetName val="BAPPEDA"/>
      <sheetName val="BAWASDA"/>
    </sheetNames>
    <sheetDataSet>
      <sheetData sheetId="0">
        <row r="5">
          <cell r="J5" t="str">
            <v>BAGIAN PEMERINTAHAN</v>
          </cell>
        </row>
      </sheetData>
      <sheetData sheetId="1">
        <row r="4">
          <cell r="J4" t="str">
            <v>BAGIAN EKONOMI PEMBANGUNAN</v>
          </cell>
        </row>
      </sheetData>
      <sheetData sheetId="2">
        <row r="4">
          <cell r="J4" t="str">
            <v>BAGIAN EKONOMI PEMBANGUNAN</v>
          </cell>
        </row>
      </sheetData>
      <sheetData sheetId="3">
        <row r="5">
          <cell r="J5" t="str">
            <v>BAGIAN PEMBERDAYAAN MASYARAKAT DESA</v>
          </cell>
        </row>
      </sheetData>
      <sheetData sheetId="4">
        <row r="5">
          <cell r="J5" t="str">
            <v>KANTOR KESATUAN BANGSA DAN PERLINDUNGAN MASYARAKAT</v>
          </cell>
        </row>
      </sheetData>
      <sheetData sheetId="5">
        <row r="5">
          <cell r="J5" t="str">
            <v>KANTOR CATATAN SIPIL</v>
          </cell>
        </row>
      </sheetData>
      <sheetData sheetId="6">
        <row r="5">
          <cell r="J5" t="str">
            <v>B A P P E D A</v>
          </cell>
        </row>
      </sheetData>
      <sheetData sheetId="7">
        <row r="5">
          <cell r="J5" t="str">
            <v>B A W A S D A</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PKP 2012"/>
      <sheetName val="KIB A DPKP"/>
      <sheetName val="KIB M DPKP"/>
      <sheetName val="kode barang"/>
      <sheetName val="MASA MANFAAT"/>
      <sheetName val="KIB A DPKP (2)"/>
      <sheetName val="KIB B DPKP"/>
      <sheetName val="KIB C DPKP"/>
      <sheetName val="KIB D DPKP"/>
      <sheetName val="KIB E DPKP"/>
      <sheetName val="KIB F DPKP"/>
      <sheetName val="KIB B&lt;300000"/>
      <sheetName val="KIB A DPKP (3)"/>
      <sheetName val="DPKP 2012 RB "/>
    </sheetNames>
    <sheetDataSet>
      <sheetData sheetId="0" refreshError="1"/>
      <sheetData sheetId="1" refreshError="1"/>
      <sheetData sheetId="2" refreshError="1"/>
      <sheetData sheetId="3" refreshError="1">
        <row r="2">
          <cell r="B2" t="str">
            <v>1.00.00</v>
          </cell>
          <cell r="C2" t="str">
            <v>GOLONGAN TANAH</v>
          </cell>
        </row>
        <row r="3">
          <cell r="B3" t="str">
            <v>1.01.00</v>
          </cell>
          <cell r="C3" t="str">
            <v>TANAH</v>
          </cell>
        </row>
        <row r="4">
          <cell r="B4" t="str">
            <v>1.01.01</v>
          </cell>
          <cell r="C4" t="str">
            <v>PERKAMPUNGAN</v>
          </cell>
          <cell r="D4">
            <v>3</v>
          </cell>
        </row>
        <row r="5">
          <cell r="B5" t="str">
            <v>1.01.02</v>
          </cell>
          <cell r="C5" t="str">
            <v>TANAH PERTANIAN</v>
          </cell>
          <cell r="D5">
            <v>3</v>
          </cell>
        </row>
        <row r="6">
          <cell r="B6" t="str">
            <v>1.01.03</v>
          </cell>
          <cell r="C6" t="str">
            <v>TANAH PERKEBUNAN</v>
          </cell>
          <cell r="D6">
            <v>3</v>
          </cell>
        </row>
        <row r="7">
          <cell r="B7" t="str">
            <v>1.01.04</v>
          </cell>
          <cell r="C7" t="str">
            <v>KEBUN CAMPURAN</v>
          </cell>
          <cell r="D7">
            <v>3</v>
          </cell>
        </row>
        <row r="8">
          <cell r="B8" t="str">
            <v>1.01.05</v>
          </cell>
          <cell r="C8" t="str">
            <v>HUTAN</v>
          </cell>
          <cell r="D8">
            <v>3</v>
          </cell>
        </row>
        <row r="9">
          <cell r="B9" t="str">
            <v>1.01.06</v>
          </cell>
          <cell r="C9" t="str">
            <v>KOLAM IKAN</v>
          </cell>
          <cell r="D9">
            <v>3</v>
          </cell>
        </row>
        <row r="10">
          <cell r="B10" t="str">
            <v>1.01.07</v>
          </cell>
          <cell r="C10" t="str">
            <v>DANAU/RAWA</v>
          </cell>
          <cell r="D10">
            <v>3</v>
          </cell>
        </row>
        <row r="11">
          <cell r="B11" t="str">
            <v>1.01.08</v>
          </cell>
          <cell r="C11" t="str">
            <v>TANAH TANDUS/RUSAK</v>
          </cell>
          <cell r="D11">
            <v>3</v>
          </cell>
        </row>
        <row r="12">
          <cell r="B12" t="str">
            <v>1.01.09</v>
          </cell>
          <cell r="C12" t="str">
            <v>ALANG-ALANG DAN PADANG RUMPUT</v>
          </cell>
          <cell r="D12">
            <v>3</v>
          </cell>
        </row>
        <row r="13">
          <cell r="B13" t="str">
            <v>1.01.10</v>
          </cell>
          <cell r="C13" t="str">
            <v>TANAH PENGGUNA LAIN</v>
          </cell>
          <cell r="D13">
            <v>3</v>
          </cell>
        </row>
        <row r="14">
          <cell r="B14" t="str">
            <v>1.01.11</v>
          </cell>
          <cell r="C14" t="str">
            <v>TANAH UNTUK BANGUNAN GEDUNG</v>
          </cell>
          <cell r="D14">
            <v>3</v>
          </cell>
        </row>
        <row r="15">
          <cell r="B15" t="str">
            <v>1.01.12</v>
          </cell>
          <cell r="C15" t="str">
            <v>TANAH PERTAMBANGAN</v>
          </cell>
          <cell r="D15">
            <v>3</v>
          </cell>
        </row>
        <row r="16">
          <cell r="B16" t="str">
            <v>1.01.13</v>
          </cell>
          <cell r="C16" t="str">
            <v>TANAH UNTUK BANGUNAN BUKAN GEDUNG</v>
          </cell>
          <cell r="D16">
            <v>3</v>
          </cell>
        </row>
        <row r="17">
          <cell r="B17" t="str">
            <v>2.00.00</v>
          </cell>
          <cell r="C17" t="str">
            <v>GOLONGAN PERALATAN DAN MESIN</v>
          </cell>
          <cell r="D17">
            <v>1</v>
          </cell>
        </row>
        <row r="18">
          <cell r="B18" t="str">
            <v>2.02.00</v>
          </cell>
          <cell r="C18" t="str">
            <v>ALAT -ALAT BESAR</v>
          </cell>
          <cell r="D18">
            <v>2</v>
          </cell>
        </row>
        <row r="19">
          <cell r="B19" t="str">
            <v>2.02.01</v>
          </cell>
          <cell r="C19" t="str">
            <v>Alat-alat Besar Darat</v>
          </cell>
          <cell r="D19">
            <v>3</v>
          </cell>
          <cell r="E19">
            <v>10</v>
          </cell>
        </row>
        <row r="20">
          <cell r="B20" t="str">
            <v>2.02.02</v>
          </cell>
          <cell r="C20" t="str">
            <v>Alat-alat Besar Apung</v>
          </cell>
          <cell r="D20">
            <v>3</v>
          </cell>
          <cell r="E20">
            <v>8</v>
          </cell>
        </row>
        <row r="21">
          <cell r="B21" t="str">
            <v>2.02.03</v>
          </cell>
          <cell r="C21" t="str">
            <v>Alat-alat Bantu</v>
          </cell>
          <cell r="D21">
            <v>3</v>
          </cell>
          <cell r="E21">
            <v>7</v>
          </cell>
        </row>
        <row r="22">
          <cell r="B22" t="str">
            <v>2.03.00</v>
          </cell>
          <cell r="C22" t="str">
            <v>ALAT- ALAT ANGKUTAN</v>
          </cell>
          <cell r="D22">
            <v>2</v>
          </cell>
        </row>
        <row r="23">
          <cell r="B23" t="str">
            <v>2.03.01</v>
          </cell>
          <cell r="C23" t="str">
            <v>Alat Angkutan Darat Bermotor</v>
          </cell>
          <cell r="D23">
            <v>3</v>
          </cell>
          <cell r="E23">
            <v>7</v>
          </cell>
        </row>
        <row r="24">
          <cell r="B24" t="str">
            <v>2.03.02</v>
          </cell>
          <cell r="C24" t="str">
            <v>Alat Angkutan Berat tak Bermotor</v>
          </cell>
          <cell r="D24">
            <v>3</v>
          </cell>
          <cell r="E24">
            <v>2</v>
          </cell>
        </row>
        <row r="25">
          <cell r="B25" t="str">
            <v>2.03.03</v>
          </cell>
          <cell r="C25" t="str">
            <v>Alat Angkut Apung Bermotor</v>
          </cell>
          <cell r="D25">
            <v>3</v>
          </cell>
          <cell r="E25">
            <v>10</v>
          </cell>
        </row>
        <row r="26">
          <cell r="B26" t="str">
            <v>2.03.04</v>
          </cell>
          <cell r="C26" t="str">
            <v>Alat Angkut Apung Tak Bermotor</v>
          </cell>
          <cell r="D26">
            <v>3</v>
          </cell>
          <cell r="E26">
            <v>3</v>
          </cell>
        </row>
        <row r="27">
          <cell r="B27" t="str">
            <v>2.04.00</v>
          </cell>
          <cell r="C27" t="str">
            <v>ALAT BENGKEL DAN ALAT UKUR</v>
          </cell>
          <cell r="D27">
            <v>2</v>
          </cell>
        </row>
        <row r="28">
          <cell r="B28" t="str">
            <v>2.04.01</v>
          </cell>
          <cell r="C28" t="str">
            <v>Alat Bengkel Bermesin</v>
          </cell>
          <cell r="D28">
            <v>3</v>
          </cell>
          <cell r="E28">
            <v>10</v>
          </cell>
        </row>
        <row r="29">
          <cell r="B29" t="str">
            <v>2.04.02</v>
          </cell>
          <cell r="C29" t="str">
            <v>Alat Bengkel Tak Bermesin</v>
          </cell>
          <cell r="D29">
            <v>3</v>
          </cell>
          <cell r="E29">
            <v>5</v>
          </cell>
        </row>
        <row r="30">
          <cell r="B30" t="str">
            <v>2.04.03</v>
          </cell>
          <cell r="C30" t="str">
            <v>Alat Ukur</v>
          </cell>
          <cell r="D30">
            <v>3</v>
          </cell>
          <cell r="E30">
            <v>5</v>
          </cell>
        </row>
        <row r="31">
          <cell r="B31" t="str">
            <v>2.05.00</v>
          </cell>
          <cell r="C31" t="str">
            <v>ALAT PERTANIAN</v>
          </cell>
          <cell r="D31">
            <v>2</v>
          </cell>
        </row>
        <row r="32">
          <cell r="B32" t="str">
            <v>2.05.01</v>
          </cell>
          <cell r="C32" t="str">
            <v>ALAT PENGOLAHAN</v>
          </cell>
          <cell r="D32">
            <v>3</v>
          </cell>
          <cell r="E32">
            <v>4</v>
          </cell>
        </row>
        <row r="33">
          <cell r="B33" t="str">
            <v>2.05.02</v>
          </cell>
          <cell r="C33" t="str">
            <v>ALAT PEMELIHARAAN TANAMAN/ALAT PENYIMPANAN</v>
          </cell>
          <cell r="D33">
            <v>3</v>
          </cell>
          <cell r="E33">
            <v>4</v>
          </cell>
        </row>
        <row r="34">
          <cell r="B34" t="str">
            <v>2.06.00</v>
          </cell>
          <cell r="C34" t="str">
            <v>ALAT KANTOR DAN RUMAH TANGGA</v>
          </cell>
          <cell r="D34">
            <v>2</v>
          </cell>
        </row>
        <row r="35">
          <cell r="B35" t="str">
            <v>2.06.01</v>
          </cell>
          <cell r="C35" t="str">
            <v>ALAT KANTOR</v>
          </cell>
          <cell r="D35">
            <v>3</v>
          </cell>
          <cell r="E35">
            <v>5</v>
          </cell>
        </row>
        <row r="36">
          <cell r="B36" t="str">
            <v>2.06.02</v>
          </cell>
          <cell r="C36" t="str">
            <v>ALAT RUMAH TANGGA</v>
          </cell>
          <cell r="D36">
            <v>3</v>
          </cell>
          <cell r="E36">
            <v>5</v>
          </cell>
        </row>
        <row r="37">
          <cell r="B37" t="str">
            <v>2.06.03</v>
          </cell>
          <cell r="C37" t="str">
            <v>KOMPUTER</v>
          </cell>
          <cell r="D37">
            <v>3</v>
          </cell>
          <cell r="E37">
            <v>4</v>
          </cell>
        </row>
        <row r="38">
          <cell r="B38" t="str">
            <v>2.06.04</v>
          </cell>
          <cell r="C38" t="str">
            <v>MEJA DAN KURSI KERJA/RAPAT PEJABAT</v>
          </cell>
          <cell r="D38">
            <v>3</v>
          </cell>
          <cell r="E38">
            <v>5</v>
          </cell>
        </row>
        <row r="39">
          <cell r="B39" t="str">
            <v>2.07.00</v>
          </cell>
          <cell r="C39" t="str">
            <v>ALAT STUDIO DAN ALAT KOMUNIKASI</v>
          </cell>
          <cell r="D39">
            <v>2</v>
          </cell>
        </row>
        <row r="40">
          <cell r="B40" t="str">
            <v>2.07.01</v>
          </cell>
          <cell r="C40" t="str">
            <v>ALAT STUDIO</v>
          </cell>
          <cell r="D40">
            <v>3</v>
          </cell>
          <cell r="E40">
            <v>5</v>
          </cell>
        </row>
        <row r="41">
          <cell r="B41" t="str">
            <v>2.07.02</v>
          </cell>
          <cell r="C41" t="str">
            <v>ALAT KOMUNIKASI</v>
          </cell>
          <cell r="D41">
            <v>3</v>
          </cell>
          <cell r="E41">
            <v>5</v>
          </cell>
        </row>
        <row r="42">
          <cell r="B42" t="str">
            <v>2.07.03</v>
          </cell>
          <cell r="C42" t="str">
            <v>PERALATAN PEMANCAR</v>
          </cell>
          <cell r="D42">
            <v>3</v>
          </cell>
          <cell r="E42">
            <v>10</v>
          </cell>
        </row>
        <row r="43">
          <cell r="B43" t="str">
            <v>2.08.00</v>
          </cell>
          <cell r="C43" t="str">
            <v>ALAT-ALAT KEDOKTERAN</v>
          </cell>
          <cell r="D43">
            <v>2</v>
          </cell>
        </row>
        <row r="44">
          <cell r="B44" t="str">
            <v>2.08.01</v>
          </cell>
          <cell r="C44" t="str">
            <v>ALAT KEDOKTERAN</v>
          </cell>
          <cell r="D44">
            <v>3</v>
          </cell>
          <cell r="E44">
            <v>5</v>
          </cell>
        </row>
        <row r="45">
          <cell r="B45" t="str">
            <v>2.08.02</v>
          </cell>
          <cell r="C45" t="str">
            <v>ALAT KESEHATAN</v>
          </cell>
          <cell r="D45">
            <v>3</v>
          </cell>
          <cell r="E45">
            <v>5</v>
          </cell>
        </row>
        <row r="46">
          <cell r="B46" t="str">
            <v>2.09.00</v>
          </cell>
          <cell r="C46" t="str">
            <v>ALAT LABORATORIM</v>
          </cell>
          <cell r="D46">
            <v>2</v>
          </cell>
        </row>
        <row r="47">
          <cell r="B47" t="str">
            <v>2.09.01</v>
          </cell>
          <cell r="C47" t="str">
            <v>UNIT UNIT LABORATORIUM</v>
          </cell>
          <cell r="D47">
            <v>3</v>
          </cell>
          <cell r="E47">
            <v>8</v>
          </cell>
        </row>
        <row r="48">
          <cell r="B48" t="str">
            <v>2.09.02</v>
          </cell>
          <cell r="C48" t="str">
            <v>ALAT PERAGA / PRAKTEK SEKOLAH</v>
          </cell>
          <cell r="D48">
            <v>3</v>
          </cell>
          <cell r="E48">
            <v>10</v>
          </cell>
        </row>
        <row r="49">
          <cell r="B49" t="str">
            <v>2.09.03</v>
          </cell>
          <cell r="C49" t="str">
            <v>UNIT ALAT LABORATORIUM KIMIA NUKLIR</v>
          </cell>
          <cell r="D49">
            <v>3</v>
          </cell>
          <cell r="E49">
            <v>15</v>
          </cell>
        </row>
        <row r="50">
          <cell r="B50" t="str">
            <v>2.09.04</v>
          </cell>
          <cell r="C50" t="str">
            <v>ALAT LABORAORIUM FISIKA NUKLIR /ELEKTRONIKA</v>
          </cell>
          <cell r="D50">
            <v>3</v>
          </cell>
          <cell r="E50">
            <v>15</v>
          </cell>
        </row>
        <row r="51">
          <cell r="B51" t="str">
            <v>2.09.05</v>
          </cell>
          <cell r="C51" t="str">
            <v>ALAT PROTEKSI RADIASI / PROTEKSI LINGKUNGAN</v>
          </cell>
          <cell r="D51">
            <v>3</v>
          </cell>
          <cell r="E51">
            <v>10</v>
          </cell>
        </row>
        <row r="52">
          <cell r="B52" t="str">
            <v>2.09.06</v>
          </cell>
          <cell r="C52" t="str">
            <v>RADIATION APPLICATION AND NON DESTRUCTIVE TESTING LABORATORY (BATAM)</v>
          </cell>
          <cell r="D52">
            <v>3</v>
          </cell>
          <cell r="E52">
            <v>10</v>
          </cell>
        </row>
        <row r="53">
          <cell r="B53" t="str">
            <v>2.09.07</v>
          </cell>
          <cell r="C53" t="str">
            <v>ALAT LABORATORIUM LINGKUNGAN HIDUP</v>
          </cell>
          <cell r="D53">
            <v>3</v>
          </cell>
          <cell r="E53">
            <v>7</v>
          </cell>
        </row>
        <row r="54">
          <cell r="B54" t="str">
            <v>2.09.08</v>
          </cell>
          <cell r="C54" t="str">
            <v>PERALATAN LABORATORIUM HIDRODINAMIKA</v>
          </cell>
          <cell r="D54">
            <v>3</v>
          </cell>
          <cell r="E54">
            <v>15</v>
          </cell>
        </row>
        <row r="55">
          <cell r="B55" t="str">
            <v>2.10.00</v>
          </cell>
          <cell r="C55" t="str">
            <v>ALAT-ALAT PERSENJATAAN/KEAMANAN</v>
          </cell>
          <cell r="D55">
            <v>2</v>
          </cell>
        </row>
        <row r="56">
          <cell r="B56" t="str">
            <v>2.10.01</v>
          </cell>
          <cell r="C56" t="str">
            <v>SENJATA API</v>
          </cell>
          <cell r="D56">
            <v>3</v>
          </cell>
          <cell r="E56">
            <v>10</v>
          </cell>
        </row>
        <row r="57">
          <cell r="B57" t="str">
            <v>2.10.02</v>
          </cell>
          <cell r="C57" t="str">
            <v>PERSENJATAAN NON SENJATA API</v>
          </cell>
          <cell r="D57">
            <v>3</v>
          </cell>
          <cell r="E57">
            <v>3</v>
          </cell>
        </row>
        <row r="58">
          <cell r="B58" t="str">
            <v>2.10.03</v>
          </cell>
          <cell r="C58" t="str">
            <v>AMUNIISI</v>
          </cell>
          <cell r="D58">
            <v>3</v>
          </cell>
          <cell r="E58">
            <v>5</v>
          </cell>
        </row>
        <row r="59">
          <cell r="B59" t="str">
            <v>2.10.04</v>
          </cell>
          <cell r="C59" t="str">
            <v>SENJATA SINAR</v>
          </cell>
          <cell r="D59">
            <v>3</v>
          </cell>
        </row>
        <row r="60">
          <cell r="B60" t="str">
            <v>3.00.00</v>
          </cell>
          <cell r="C60" t="str">
            <v>GOLONGAN GEDUNG DAN BANGUNAN</v>
          </cell>
          <cell r="D60">
            <v>1</v>
          </cell>
        </row>
        <row r="61">
          <cell r="B61" t="str">
            <v>3.11.00</v>
          </cell>
          <cell r="C61" t="str">
            <v>BANGUNAN GEDUNG</v>
          </cell>
          <cell r="D61">
            <v>2</v>
          </cell>
        </row>
        <row r="62">
          <cell r="B62" t="str">
            <v>3.11.01</v>
          </cell>
          <cell r="C62" t="str">
            <v>BANGUNAN GEDUNG TEMPAT KERJA</v>
          </cell>
          <cell r="D62">
            <v>3</v>
          </cell>
          <cell r="E62">
            <v>50</v>
          </cell>
        </row>
        <row r="63">
          <cell r="B63" t="str">
            <v>3.11.02</v>
          </cell>
          <cell r="C63" t="str">
            <v>BANGUNAN GEDUNG TEMPAT TINGGAL</v>
          </cell>
          <cell r="D63">
            <v>3</v>
          </cell>
          <cell r="E63">
            <v>50</v>
          </cell>
        </row>
        <row r="64">
          <cell r="B64" t="str">
            <v>3.11.03</v>
          </cell>
          <cell r="C64" t="str">
            <v>BANGUNAN MENARA</v>
          </cell>
          <cell r="D64">
            <v>3</v>
          </cell>
          <cell r="E64">
            <v>40</v>
          </cell>
        </row>
        <row r="65">
          <cell r="B65" t="str">
            <v>3.12.00</v>
          </cell>
          <cell r="C65" t="str">
            <v>MONUMEN</v>
          </cell>
          <cell r="D65">
            <v>2</v>
          </cell>
        </row>
        <row r="66">
          <cell r="B66" t="str">
            <v>3.12.01</v>
          </cell>
          <cell r="C66" t="str">
            <v>Bangunan Bersejarah</v>
          </cell>
          <cell r="D66">
            <v>3</v>
          </cell>
          <cell r="E66">
            <v>50</v>
          </cell>
        </row>
        <row r="67">
          <cell r="B67" t="str">
            <v>3.12.02</v>
          </cell>
          <cell r="C67" t="str">
            <v>TUGU PERINGATAN</v>
          </cell>
          <cell r="D67">
            <v>3</v>
          </cell>
          <cell r="E67">
            <v>50</v>
          </cell>
        </row>
        <row r="68">
          <cell r="B68" t="str">
            <v>3.12.03</v>
          </cell>
          <cell r="C68" t="str">
            <v>CANDI</v>
          </cell>
          <cell r="D68">
            <v>3</v>
          </cell>
          <cell r="E68">
            <v>50</v>
          </cell>
        </row>
        <row r="69">
          <cell r="B69" t="str">
            <v>3.12.04</v>
          </cell>
          <cell r="C69" t="str">
            <v>MONUMEN/BANUNAN BERSEJARAH</v>
          </cell>
          <cell r="D69">
            <v>3</v>
          </cell>
          <cell r="E69">
            <v>50</v>
          </cell>
        </row>
        <row r="70">
          <cell r="B70" t="str">
            <v>3.12.07</v>
          </cell>
          <cell r="C70" t="str">
            <v>RAMBU-RAMBU</v>
          </cell>
          <cell r="D70">
            <v>3</v>
          </cell>
          <cell r="E70">
            <v>50</v>
          </cell>
        </row>
        <row r="71">
          <cell r="B71" t="str">
            <v>3.12.08</v>
          </cell>
          <cell r="C71" t="str">
            <v>RAMBU-RAMBU LALU LINTAS UDARA</v>
          </cell>
          <cell r="D71">
            <v>3</v>
          </cell>
          <cell r="E71">
            <v>50</v>
          </cell>
        </row>
        <row r="72">
          <cell r="B72" t="str">
            <v>4.00.00</v>
          </cell>
          <cell r="C72" t="str">
            <v>GOLONGAN JALAN, IRIGASI DAN JARINGAN</v>
          </cell>
          <cell r="D72">
            <v>1</v>
          </cell>
        </row>
        <row r="73">
          <cell r="B73" t="str">
            <v>4.13.00</v>
          </cell>
          <cell r="C73" t="str">
            <v>JALAN DAN JEMBATAN</v>
          </cell>
          <cell r="D73">
            <v>2</v>
          </cell>
        </row>
        <row r="74">
          <cell r="B74" t="str">
            <v>4.13.01</v>
          </cell>
          <cell r="C74" t="str">
            <v>JALAN</v>
          </cell>
          <cell r="D74">
            <v>3</v>
          </cell>
          <cell r="E74">
            <v>10</v>
          </cell>
        </row>
        <row r="75">
          <cell r="B75" t="str">
            <v>4.14.00</v>
          </cell>
          <cell r="C75" t="str">
            <v>BANGUNAN AIR/IRIGASI</v>
          </cell>
          <cell r="D75">
            <v>2</v>
          </cell>
        </row>
        <row r="76">
          <cell r="B76" t="str">
            <v>4.13.02</v>
          </cell>
          <cell r="C76" t="str">
            <v>JEMBATAN</v>
          </cell>
          <cell r="D76">
            <v>3</v>
          </cell>
          <cell r="E76">
            <v>50</v>
          </cell>
        </row>
        <row r="77">
          <cell r="B77" t="str">
            <v>4.14.01</v>
          </cell>
          <cell r="C77" t="str">
            <v>Bangunan Air Irigasi</v>
          </cell>
          <cell r="D77">
            <v>3</v>
          </cell>
          <cell r="E77">
            <v>50</v>
          </cell>
        </row>
        <row r="78">
          <cell r="B78" t="str">
            <v>4.14.04</v>
          </cell>
          <cell r="C78" t="str">
            <v>BANGUNAN PENGAMAN SUNGAI DAN PENANGGULANGAN BENCANA ALAM</v>
          </cell>
          <cell r="D78">
            <v>3</v>
          </cell>
          <cell r="E78">
            <v>10</v>
          </cell>
        </row>
        <row r="79">
          <cell r="B79" t="str">
            <v>4.14.05</v>
          </cell>
          <cell r="C79" t="str">
            <v>BANGUNAN PENGEMBANGAN SUMBER AIR DAN AIR TNH</v>
          </cell>
          <cell r="D79">
            <v>3</v>
          </cell>
          <cell r="E79">
            <v>30</v>
          </cell>
        </row>
        <row r="80">
          <cell r="B80" t="str">
            <v>4.14.08</v>
          </cell>
          <cell r="C80" t="str">
            <v>BANGUNAN AIR</v>
          </cell>
          <cell r="D80">
            <v>3</v>
          </cell>
          <cell r="E80">
            <v>40</v>
          </cell>
        </row>
        <row r="81">
          <cell r="B81" t="str">
            <v>4.15.00</v>
          </cell>
          <cell r="C81" t="str">
            <v>INSTALASI</v>
          </cell>
          <cell r="D81">
            <v>2</v>
          </cell>
        </row>
        <row r="82">
          <cell r="B82" t="str">
            <v>4.15.01</v>
          </cell>
          <cell r="C82" t="str">
            <v>INSTALASI AIR MINUM/BERSIH</v>
          </cell>
          <cell r="D82">
            <v>3</v>
          </cell>
          <cell r="E82">
            <v>30</v>
          </cell>
        </row>
        <row r="83">
          <cell r="B83" t="str">
            <v>4.15.03</v>
          </cell>
          <cell r="C83" t="str">
            <v>INSTALASI PENGOLAHAN SAMPAH NON ORGANIK</v>
          </cell>
          <cell r="D83">
            <v>3</v>
          </cell>
          <cell r="E83">
            <v>10</v>
          </cell>
        </row>
        <row r="84">
          <cell r="B84" t="str">
            <v>4.15.04</v>
          </cell>
          <cell r="C84" t="str">
            <v>INSTALASI PENGOLAHAN BAHAN BANGUNAN</v>
          </cell>
          <cell r="D84">
            <v>3</v>
          </cell>
          <cell r="E84">
            <v>10</v>
          </cell>
        </row>
        <row r="85">
          <cell r="B85" t="str">
            <v>4.15.06</v>
          </cell>
          <cell r="C85" t="str">
            <v>INSTALASI GARDU LISTRIK</v>
          </cell>
          <cell r="D85">
            <v>3</v>
          </cell>
          <cell r="E85">
            <v>40</v>
          </cell>
        </row>
        <row r="86">
          <cell r="B86" t="str">
            <v>4.15.07</v>
          </cell>
          <cell r="C86" t="str">
            <v>INSTALASI PERTAHANAN</v>
          </cell>
          <cell r="D86">
            <v>3</v>
          </cell>
          <cell r="E86">
            <v>30</v>
          </cell>
        </row>
        <row r="87">
          <cell r="B87" t="str">
            <v>4.15.08</v>
          </cell>
          <cell r="C87" t="str">
            <v>INSTALASI GAS</v>
          </cell>
          <cell r="D87">
            <v>3</v>
          </cell>
          <cell r="E87">
            <v>30</v>
          </cell>
        </row>
        <row r="88">
          <cell r="B88" t="str">
            <v>4.15.09</v>
          </cell>
          <cell r="C88" t="str">
            <v>INSTALASI PENGAMAN</v>
          </cell>
          <cell r="D88">
            <v>3</v>
          </cell>
          <cell r="E88">
            <v>20</v>
          </cell>
        </row>
        <row r="89">
          <cell r="B89" t="str">
            <v>4.16.00</v>
          </cell>
          <cell r="C89" t="str">
            <v>JARINGAN</v>
          </cell>
          <cell r="D89">
            <v>2</v>
          </cell>
        </row>
        <row r="90">
          <cell r="B90" t="str">
            <v>4.16.01</v>
          </cell>
          <cell r="C90" t="str">
            <v>Jaringan Air Minum</v>
          </cell>
          <cell r="D90">
            <v>3</v>
          </cell>
          <cell r="E90">
            <v>30</v>
          </cell>
        </row>
        <row r="91">
          <cell r="B91" t="str">
            <v>4.16.02</v>
          </cell>
          <cell r="C91" t="str">
            <v>JARINGAN LISTRIK</v>
          </cell>
          <cell r="D91">
            <v>3</v>
          </cell>
          <cell r="E91">
            <v>40</v>
          </cell>
        </row>
        <row r="92">
          <cell r="B92" t="str">
            <v>4.16.03</v>
          </cell>
          <cell r="C92" t="str">
            <v>JARINGAN TELEPON</v>
          </cell>
          <cell r="D92">
            <v>3</v>
          </cell>
          <cell r="E92">
            <v>20</v>
          </cell>
        </row>
        <row r="93">
          <cell r="B93" t="str">
            <v>4.16.04</v>
          </cell>
          <cell r="C93" t="str">
            <v>JARINGAN GAS</v>
          </cell>
          <cell r="D93">
            <v>3</v>
          </cell>
          <cell r="E93">
            <v>30</v>
          </cell>
        </row>
        <row r="94">
          <cell r="B94" t="str">
            <v>5.00.00</v>
          </cell>
          <cell r="C94" t="str">
            <v>GOLONGAN ASSET TETAP LAINNYA</v>
          </cell>
          <cell r="D94">
            <v>1</v>
          </cell>
        </row>
        <row r="95">
          <cell r="B95" t="str">
            <v>5.17.00</v>
          </cell>
          <cell r="C95" t="str">
            <v>BUKU DAN PERPUSTAKAAN</v>
          </cell>
          <cell r="D95">
            <v>2</v>
          </cell>
        </row>
        <row r="96">
          <cell r="B96" t="str">
            <v>5.17.01</v>
          </cell>
          <cell r="C96" t="str">
            <v>BUKU</v>
          </cell>
          <cell r="D96">
            <v>3</v>
          </cell>
        </row>
        <row r="97">
          <cell r="B97" t="str">
            <v>5.17.03</v>
          </cell>
          <cell r="C97" t="str">
            <v>BARANG-BARANG PERPUSTAKAAN</v>
          </cell>
          <cell r="D97">
            <v>3</v>
          </cell>
        </row>
        <row r="98">
          <cell r="B98" t="str">
            <v>5.18.00</v>
          </cell>
          <cell r="C98" t="str">
            <v>BARANG BERCORAK KEBUDAYAAN</v>
          </cell>
          <cell r="D98">
            <v>2</v>
          </cell>
        </row>
        <row r="99">
          <cell r="B99" t="str">
            <v>5.18.01</v>
          </cell>
          <cell r="C99" t="str">
            <v>BARANG BERCORAK KEBUDAYAAN</v>
          </cell>
          <cell r="D99">
            <v>3</v>
          </cell>
        </row>
        <row r="100">
          <cell r="B100" t="str">
            <v>5.18.02</v>
          </cell>
          <cell r="C100" t="str">
            <v>ALAT OLAH RAGA LAINNYA</v>
          </cell>
          <cell r="D100">
            <v>3</v>
          </cell>
        </row>
        <row r="101">
          <cell r="B101" t="str">
            <v>5.19.00</v>
          </cell>
          <cell r="C101" t="str">
            <v>HEWAN DAN TERNAK SERTA TANAMAN</v>
          </cell>
          <cell r="D101">
            <v>2</v>
          </cell>
        </row>
        <row r="102">
          <cell r="B102" t="str">
            <v>5.19.01</v>
          </cell>
          <cell r="C102" t="str">
            <v>HEWAN</v>
          </cell>
          <cell r="D102">
            <v>3</v>
          </cell>
        </row>
        <row r="103">
          <cell r="B103" t="str">
            <v>6.00.00</v>
          </cell>
          <cell r="C103" t="str">
            <v>GOLONGAN KONSTRUKSI DLM PENGERJAAN</v>
          </cell>
          <cell r="D103">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1:AW320"/>
  <sheetViews>
    <sheetView zoomScale="60" zoomScaleNormal="60" workbookViewId="0">
      <pane ySplit="9" topLeftCell="A293" activePane="bottomLeft" state="frozen"/>
      <selection activeCell="J309" sqref="J309"/>
      <selection pane="bottomLeft" activeCell="J309" sqref="J309"/>
    </sheetView>
  </sheetViews>
  <sheetFormatPr baseColWidth="10" defaultColWidth="9.1640625" defaultRowHeight="15"/>
  <cols>
    <col min="1" max="1" width="3.83203125" style="204" customWidth="1"/>
    <col min="2" max="2" width="8.1640625" style="204" customWidth="1"/>
    <col min="3" max="3" width="31.83203125" style="204" customWidth="1"/>
    <col min="4" max="4" width="13.5" style="204" customWidth="1"/>
    <col min="5" max="5" width="10.33203125" style="204" customWidth="1"/>
    <col min="6" max="6" width="8.5" style="204" customWidth="1"/>
    <col min="7" max="7" width="8.1640625" style="204" customWidth="1"/>
    <col min="8" max="8" width="8.5" style="204" customWidth="1"/>
    <col min="9" max="9" width="9.6640625" style="204" customWidth="1"/>
    <col min="10" max="10" width="11.83203125" style="204" customWidth="1"/>
    <col min="11" max="11" width="17.6640625" style="204" hidden="1" customWidth="1"/>
    <col min="12" max="12" width="7.1640625" style="204" hidden="1" customWidth="1"/>
    <col min="13" max="13" width="11.5" style="204" hidden="1" customWidth="1"/>
    <col min="14" max="18" width="9" style="204" hidden="1" customWidth="1"/>
    <col min="19" max="23" width="10" style="204" customWidth="1"/>
    <col min="24" max="24" width="11.5" style="204" customWidth="1"/>
    <col min="25" max="31" width="12.5" style="204" hidden="1" customWidth="1"/>
    <col min="32" max="33" width="7.83203125" style="204" customWidth="1"/>
    <col min="34" max="34" width="8.33203125" style="204" customWidth="1"/>
    <col min="35" max="35" width="7.83203125" style="204" customWidth="1"/>
    <col min="36" max="36" width="10.5" style="204" customWidth="1"/>
    <col min="37" max="37" width="9.5" style="204" customWidth="1"/>
    <col min="38" max="40" width="10.5" style="204" customWidth="1"/>
    <col min="41" max="41" width="13.33203125" style="204" customWidth="1"/>
    <col min="42" max="42" width="11.6640625" style="204" customWidth="1"/>
    <col min="43" max="43" width="8.6640625" style="204" customWidth="1"/>
    <col min="44" max="46" width="12.5" style="204" customWidth="1"/>
    <col min="47" max="47" width="11.83203125" style="204" customWidth="1"/>
    <col min="48" max="49" width="15.83203125" style="204" customWidth="1"/>
    <col min="50" max="16384" width="9.1640625" style="204"/>
  </cols>
  <sheetData>
    <row r="1" spans="2:49" ht="27.75" customHeight="1"/>
    <row r="2" spans="2:49" ht="26">
      <c r="B2" s="957" t="s">
        <v>104</v>
      </c>
      <c r="C2" s="957"/>
      <c r="D2" s="957"/>
      <c r="E2" s="957"/>
      <c r="F2" s="957"/>
      <c r="G2" s="957"/>
      <c r="H2" s="957"/>
      <c r="I2" s="957"/>
      <c r="J2" s="957"/>
      <c r="K2" s="957"/>
      <c r="L2" s="957"/>
      <c r="M2" s="957"/>
      <c r="N2" s="957"/>
      <c r="O2" s="957"/>
      <c r="P2" s="957"/>
      <c r="Q2" s="957"/>
      <c r="R2" s="957"/>
      <c r="S2" s="957"/>
      <c r="T2" s="957"/>
      <c r="U2" s="957"/>
      <c r="V2" s="957"/>
      <c r="W2" s="957"/>
      <c r="X2" s="957"/>
      <c r="Y2" s="957"/>
      <c r="Z2" s="957"/>
      <c r="AA2" s="957"/>
      <c r="AB2" s="957"/>
      <c r="AC2" s="957"/>
      <c r="AD2" s="957"/>
      <c r="AE2" s="957"/>
      <c r="AF2" s="957"/>
      <c r="AG2" s="957"/>
      <c r="AH2" s="957"/>
      <c r="AI2" s="957"/>
      <c r="AJ2" s="957"/>
      <c r="AK2" s="957"/>
      <c r="AL2" s="957"/>
      <c r="AM2" s="957"/>
      <c r="AN2" s="957"/>
      <c r="AO2" s="957"/>
      <c r="AP2" s="957"/>
      <c r="AQ2" s="957"/>
      <c r="AR2" s="957"/>
      <c r="AS2" s="957"/>
      <c r="AT2" s="957"/>
      <c r="AU2" s="957"/>
      <c r="AV2" s="957"/>
      <c r="AW2" s="957"/>
    </row>
    <row r="3" spans="2:49" ht="26">
      <c r="B3" s="957" t="s">
        <v>407</v>
      </c>
      <c r="C3" s="957"/>
      <c r="D3" s="957"/>
      <c r="E3" s="957"/>
      <c r="F3" s="957"/>
      <c r="G3" s="957"/>
      <c r="H3" s="957"/>
      <c r="I3" s="957"/>
      <c r="J3" s="957"/>
      <c r="K3" s="957"/>
      <c r="L3" s="957"/>
      <c r="M3" s="957"/>
      <c r="N3" s="957"/>
      <c r="O3" s="957"/>
      <c r="P3" s="957"/>
      <c r="Q3" s="957"/>
      <c r="R3" s="957"/>
      <c r="S3" s="957"/>
      <c r="T3" s="957"/>
      <c r="U3" s="957"/>
      <c r="V3" s="957"/>
      <c r="W3" s="957"/>
      <c r="X3" s="957"/>
      <c r="Y3" s="957"/>
      <c r="Z3" s="957"/>
      <c r="AA3" s="957"/>
      <c r="AB3" s="957"/>
      <c r="AC3" s="957"/>
      <c r="AD3" s="957"/>
      <c r="AE3" s="957"/>
      <c r="AF3" s="957"/>
      <c r="AG3" s="957"/>
      <c r="AH3" s="957"/>
      <c r="AI3" s="957"/>
      <c r="AJ3" s="957"/>
      <c r="AK3" s="957"/>
      <c r="AL3" s="957"/>
      <c r="AM3" s="957"/>
      <c r="AN3" s="957"/>
      <c r="AO3" s="957"/>
      <c r="AP3" s="957"/>
      <c r="AQ3" s="957"/>
      <c r="AR3" s="957"/>
      <c r="AS3" s="957"/>
      <c r="AT3" s="957"/>
      <c r="AU3" s="957"/>
      <c r="AV3" s="957"/>
      <c r="AW3" s="957"/>
    </row>
    <row r="4" spans="2:49" ht="26">
      <c r="B4" s="957" t="s">
        <v>125</v>
      </c>
      <c r="C4" s="957"/>
      <c r="D4" s="957"/>
      <c r="E4" s="957"/>
      <c r="F4" s="957"/>
      <c r="G4" s="957"/>
      <c r="H4" s="957"/>
      <c r="I4" s="957"/>
      <c r="J4" s="957"/>
      <c r="K4" s="957"/>
      <c r="L4" s="957"/>
      <c r="M4" s="957"/>
      <c r="N4" s="957"/>
      <c r="O4" s="957"/>
      <c r="P4" s="957"/>
      <c r="Q4" s="957"/>
      <c r="R4" s="957"/>
      <c r="S4" s="957"/>
      <c r="T4" s="957"/>
      <c r="U4" s="957"/>
      <c r="V4" s="957"/>
      <c r="W4" s="957"/>
      <c r="X4" s="957"/>
      <c r="Y4" s="957"/>
      <c r="Z4" s="957"/>
      <c r="AA4" s="957"/>
      <c r="AB4" s="957"/>
      <c r="AC4" s="957"/>
      <c r="AD4" s="957"/>
      <c r="AE4" s="957"/>
      <c r="AF4" s="957"/>
      <c r="AG4" s="957"/>
      <c r="AH4" s="957"/>
      <c r="AI4" s="957"/>
      <c r="AJ4" s="957"/>
      <c r="AK4" s="957"/>
      <c r="AL4" s="957"/>
      <c r="AM4" s="957"/>
      <c r="AN4" s="957"/>
      <c r="AO4" s="957"/>
      <c r="AP4" s="957"/>
      <c r="AQ4" s="957"/>
      <c r="AR4" s="957"/>
      <c r="AS4" s="957"/>
      <c r="AT4" s="957"/>
      <c r="AU4" s="957"/>
      <c r="AV4" s="957"/>
      <c r="AW4" s="957"/>
    </row>
    <row r="5" spans="2:49" ht="26">
      <c r="B5" s="205"/>
      <c r="C5" s="205"/>
      <c r="D5" s="205"/>
      <c r="E5" s="205"/>
      <c r="F5" s="205"/>
      <c r="G5" s="205"/>
      <c r="H5" s="205"/>
      <c r="I5" s="205"/>
      <c r="J5" s="205"/>
      <c r="K5" s="205"/>
      <c r="L5" s="205"/>
      <c r="M5" s="205"/>
      <c r="N5" s="205"/>
      <c r="O5" s="205"/>
      <c r="P5" s="205"/>
      <c r="Q5" s="205"/>
      <c r="R5" s="205"/>
      <c r="S5" s="205"/>
      <c r="T5" s="205"/>
      <c r="U5" s="205"/>
      <c r="V5" s="205"/>
      <c r="W5" s="205"/>
      <c r="X5" s="205"/>
      <c r="Y5" s="205"/>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row>
    <row r="7" spans="2:49" s="207" customFormat="1" ht="15" customHeight="1">
      <c r="B7" s="973" t="s">
        <v>0</v>
      </c>
      <c r="C7" s="974" t="s">
        <v>1</v>
      </c>
      <c r="D7" s="969" t="s">
        <v>2</v>
      </c>
      <c r="E7" s="969" t="s">
        <v>3</v>
      </c>
      <c r="F7" s="969" t="s">
        <v>4</v>
      </c>
      <c r="G7" s="969" t="s">
        <v>5</v>
      </c>
      <c r="H7" s="969"/>
      <c r="I7" s="969"/>
      <c r="J7" s="969"/>
      <c r="K7" s="969" t="s">
        <v>6</v>
      </c>
      <c r="L7" s="969" t="s">
        <v>7</v>
      </c>
      <c r="M7" s="969" t="s">
        <v>8</v>
      </c>
      <c r="N7" s="969" t="s">
        <v>9</v>
      </c>
      <c r="O7" s="969"/>
      <c r="P7" s="969"/>
      <c r="Q7" s="969"/>
      <c r="R7" s="969"/>
      <c r="S7" s="969" t="s">
        <v>73</v>
      </c>
      <c r="T7" s="969"/>
      <c r="U7" s="969"/>
      <c r="V7" s="969" t="s">
        <v>77</v>
      </c>
      <c r="W7" s="969"/>
      <c r="X7" s="969" t="s">
        <v>78</v>
      </c>
      <c r="Y7" s="969" t="s">
        <v>79</v>
      </c>
      <c r="Z7" s="969"/>
      <c r="AA7" s="969" t="s">
        <v>80</v>
      </c>
      <c r="AB7" s="969"/>
      <c r="AC7" s="969"/>
      <c r="AD7" s="969" t="s">
        <v>81</v>
      </c>
      <c r="AE7" s="969"/>
      <c r="AF7" s="973" t="s">
        <v>88</v>
      </c>
      <c r="AG7" s="969" t="s">
        <v>89</v>
      </c>
      <c r="AH7" s="969" t="s">
        <v>90</v>
      </c>
      <c r="AI7" s="969" t="s">
        <v>91</v>
      </c>
      <c r="AJ7" s="969" t="s">
        <v>10</v>
      </c>
      <c r="AK7" s="969" t="s">
        <v>92</v>
      </c>
      <c r="AL7" s="969" t="s">
        <v>100</v>
      </c>
      <c r="AM7" s="969"/>
      <c r="AN7" s="969"/>
      <c r="AO7" s="969"/>
      <c r="AP7" s="969" t="s">
        <v>103</v>
      </c>
      <c r="AQ7" s="969" t="s">
        <v>95</v>
      </c>
      <c r="AR7" s="969"/>
      <c r="AS7" s="969"/>
      <c r="AT7" s="968" t="s">
        <v>102</v>
      </c>
      <c r="AU7" s="967" t="s">
        <v>113</v>
      </c>
      <c r="AV7" s="967"/>
      <c r="AW7" s="967"/>
    </row>
    <row r="8" spans="2:49" ht="38.25" customHeight="1">
      <c r="B8" s="973"/>
      <c r="C8" s="974"/>
      <c r="D8" s="969"/>
      <c r="E8" s="969"/>
      <c r="F8" s="969"/>
      <c r="G8" s="968" t="s">
        <v>11</v>
      </c>
      <c r="H8" s="968" t="s">
        <v>12</v>
      </c>
      <c r="I8" s="968"/>
      <c r="J8" s="968" t="s">
        <v>13</v>
      </c>
      <c r="K8" s="969"/>
      <c r="L8" s="969"/>
      <c r="M8" s="969"/>
      <c r="N8" s="968" t="s">
        <v>14</v>
      </c>
      <c r="O8" s="968" t="s">
        <v>15</v>
      </c>
      <c r="P8" s="968" t="s">
        <v>16</v>
      </c>
      <c r="Q8" s="968" t="s">
        <v>17</v>
      </c>
      <c r="R8" s="968" t="s">
        <v>18</v>
      </c>
      <c r="S8" s="969" t="s">
        <v>75</v>
      </c>
      <c r="T8" s="969" t="s">
        <v>76</v>
      </c>
      <c r="U8" s="969" t="s">
        <v>74</v>
      </c>
      <c r="V8" s="968" t="s">
        <v>19</v>
      </c>
      <c r="W8" s="968" t="s">
        <v>9</v>
      </c>
      <c r="X8" s="969"/>
      <c r="Y8" s="969" t="s">
        <v>82</v>
      </c>
      <c r="Z8" s="969" t="s">
        <v>83</v>
      </c>
      <c r="AA8" s="969" t="s">
        <v>84</v>
      </c>
      <c r="AB8" s="969" t="s">
        <v>85</v>
      </c>
      <c r="AC8" s="969" t="s">
        <v>8</v>
      </c>
      <c r="AD8" s="968" t="s">
        <v>86</v>
      </c>
      <c r="AE8" s="968" t="s">
        <v>87</v>
      </c>
      <c r="AF8" s="973"/>
      <c r="AG8" s="969"/>
      <c r="AH8" s="969"/>
      <c r="AI8" s="969"/>
      <c r="AJ8" s="969"/>
      <c r="AK8" s="969"/>
      <c r="AL8" s="969" t="s">
        <v>97</v>
      </c>
      <c r="AM8" s="969" t="s">
        <v>98</v>
      </c>
      <c r="AN8" s="969" t="s">
        <v>99</v>
      </c>
      <c r="AO8" s="969" t="s">
        <v>101</v>
      </c>
      <c r="AP8" s="969"/>
      <c r="AQ8" s="969" t="s">
        <v>93</v>
      </c>
      <c r="AR8" s="970" t="s">
        <v>94</v>
      </c>
      <c r="AS8" s="970" t="s">
        <v>96</v>
      </c>
      <c r="AT8" s="968"/>
      <c r="AU8" s="969" t="s">
        <v>114</v>
      </c>
      <c r="AV8" s="970" t="s">
        <v>115</v>
      </c>
      <c r="AW8" s="970"/>
    </row>
    <row r="9" spans="2:49" ht="27" customHeight="1">
      <c r="B9" s="973"/>
      <c r="C9" s="974"/>
      <c r="D9" s="969"/>
      <c r="E9" s="969"/>
      <c r="F9" s="969"/>
      <c r="G9" s="968"/>
      <c r="H9" s="231" t="s">
        <v>19</v>
      </c>
      <c r="I9" s="231" t="s">
        <v>9</v>
      </c>
      <c r="J9" s="968"/>
      <c r="K9" s="969"/>
      <c r="L9" s="969"/>
      <c r="M9" s="969"/>
      <c r="N9" s="968"/>
      <c r="O9" s="968"/>
      <c r="P9" s="968"/>
      <c r="Q9" s="968"/>
      <c r="R9" s="968"/>
      <c r="S9" s="969"/>
      <c r="T9" s="969"/>
      <c r="U9" s="969"/>
      <c r="V9" s="968"/>
      <c r="W9" s="968"/>
      <c r="X9" s="969"/>
      <c r="Y9" s="969"/>
      <c r="Z9" s="969"/>
      <c r="AA9" s="969"/>
      <c r="AB9" s="969"/>
      <c r="AC9" s="969"/>
      <c r="AD9" s="968"/>
      <c r="AE9" s="968"/>
      <c r="AF9" s="973"/>
      <c r="AG9" s="969"/>
      <c r="AH9" s="969"/>
      <c r="AI9" s="969"/>
      <c r="AJ9" s="969"/>
      <c r="AK9" s="969"/>
      <c r="AL9" s="969"/>
      <c r="AM9" s="969"/>
      <c r="AN9" s="969"/>
      <c r="AO9" s="969"/>
      <c r="AP9" s="969"/>
      <c r="AQ9" s="969"/>
      <c r="AR9" s="970"/>
      <c r="AS9" s="970"/>
      <c r="AT9" s="968"/>
      <c r="AU9" s="969"/>
      <c r="AV9" s="208" t="s">
        <v>111</v>
      </c>
      <c r="AW9" s="209" t="s">
        <v>116</v>
      </c>
    </row>
    <row r="10" spans="2:49" ht="24.75" customHeight="1">
      <c r="B10" s="232">
        <v>1</v>
      </c>
      <c r="C10" s="210">
        <v>2</v>
      </c>
      <c r="D10" s="232">
        <v>3</v>
      </c>
      <c r="E10" s="232">
        <v>4</v>
      </c>
      <c r="F10" s="210">
        <v>5</v>
      </c>
      <c r="G10" s="232">
        <v>6</v>
      </c>
      <c r="H10" s="232">
        <v>7</v>
      </c>
      <c r="I10" s="210">
        <v>8</v>
      </c>
      <c r="J10" s="232">
        <v>9</v>
      </c>
      <c r="K10" s="232">
        <v>10</v>
      </c>
      <c r="L10" s="210">
        <v>11</v>
      </c>
      <c r="M10" s="232">
        <v>12</v>
      </c>
      <c r="N10" s="232">
        <v>13</v>
      </c>
      <c r="O10" s="210">
        <v>14</v>
      </c>
      <c r="P10" s="232">
        <v>15</v>
      </c>
      <c r="Q10" s="232">
        <v>16</v>
      </c>
      <c r="R10" s="210">
        <v>17</v>
      </c>
      <c r="S10" s="232">
        <v>18</v>
      </c>
      <c r="T10" s="232">
        <v>19</v>
      </c>
      <c r="U10" s="210">
        <v>20</v>
      </c>
      <c r="V10" s="232">
        <v>21</v>
      </c>
      <c r="W10" s="232">
        <v>22</v>
      </c>
      <c r="X10" s="210">
        <v>23</v>
      </c>
      <c r="Y10" s="232">
        <v>24</v>
      </c>
      <c r="Z10" s="232">
        <v>25</v>
      </c>
      <c r="AA10" s="210">
        <v>26</v>
      </c>
      <c r="AB10" s="232">
        <v>27</v>
      </c>
      <c r="AC10" s="232">
        <v>28</v>
      </c>
      <c r="AD10" s="210">
        <v>29</v>
      </c>
      <c r="AE10" s="232">
        <v>30</v>
      </c>
      <c r="AF10" s="232">
        <v>31</v>
      </c>
      <c r="AG10" s="210">
        <v>32</v>
      </c>
      <c r="AH10" s="232">
        <v>33</v>
      </c>
      <c r="AI10" s="232">
        <v>34</v>
      </c>
      <c r="AJ10" s="210">
        <v>35</v>
      </c>
      <c r="AK10" s="232">
        <v>36</v>
      </c>
      <c r="AL10" s="232">
        <v>37</v>
      </c>
      <c r="AM10" s="210">
        <v>38</v>
      </c>
      <c r="AN10" s="232">
        <v>39</v>
      </c>
      <c r="AO10" s="232">
        <v>40</v>
      </c>
      <c r="AP10" s="210">
        <v>41</v>
      </c>
      <c r="AQ10" s="232">
        <v>42</v>
      </c>
      <c r="AR10" s="232">
        <v>43</v>
      </c>
      <c r="AS10" s="210">
        <v>44</v>
      </c>
      <c r="AT10" s="232">
        <v>45</v>
      </c>
      <c r="AU10" s="232">
        <v>46</v>
      </c>
      <c r="AV10" s="210">
        <v>47</v>
      </c>
      <c r="AW10" s="232">
        <v>48</v>
      </c>
    </row>
    <row r="11" spans="2:49" ht="24.75" customHeight="1">
      <c r="B11" s="211">
        <v>1</v>
      </c>
      <c r="C11" s="212" t="s">
        <v>20</v>
      </c>
      <c r="D11" s="213"/>
      <c r="E11" s="213"/>
      <c r="F11" s="213"/>
      <c r="G11" s="213"/>
      <c r="H11" s="213"/>
      <c r="I11" s="213"/>
      <c r="J11" s="213"/>
      <c r="K11" s="213"/>
      <c r="L11" s="213"/>
      <c r="M11" s="213"/>
      <c r="N11" s="213"/>
      <c r="O11" s="213"/>
      <c r="P11" s="213"/>
      <c r="Q11" s="213"/>
      <c r="R11" s="213"/>
      <c r="S11" s="213"/>
      <c r="T11" s="213"/>
      <c r="U11" s="213"/>
      <c r="V11" s="213"/>
      <c r="W11" s="213"/>
      <c r="X11" s="213"/>
      <c r="Y11" s="213"/>
      <c r="Z11" s="213"/>
      <c r="AA11" s="213"/>
      <c r="AB11" s="213"/>
      <c r="AC11" s="213"/>
      <c r="AD11" s="213"/>
      <c r="AE11" s="213"/>
      <c r="AF11" s="213"/>
      <c r="AG11" s="213"/>
      <c r="AH11" s="213"/>
      <c r="AI11" s="213"/>
      <c r="AJ11" s="213"/>
      <c r="AK11" s="213"/>
      <c r="AL11" s="213"/>
      <c r="AM11" s="213"/>
      <c r="AN11" s="213"/>
      <c r="AO11" s="213"/>
      <c r="AP11" s="213"/>
      <c r="AQ11" s="213"/>
      <c r="AR11" s="213"/>
      <c r="AS11" s="213"/>
      <c r="AT11" s="213"/>
      <c r="AU11" s="213"/>
      <c r="AV11" s="213"/>
      <c r="AW11" s="213"/>
    </row>
    <row r="12" spans="2:49" ht="24.75" customHeight="1">
      <c r="B12" s="211" t="s">
        <v>21</v>
      </c>
      <c r="C12" s="212" t="s">
        <v>22</v>
      </c>
      <c r="D12" s="213"/>
      <c r="E12" s="213"/>
      <c r="F12" s="213"/>
      <c r="G12" s="213"/>
      <c r="H12" s="213"/>
      <c r="I12" s="213"/>
      <c r="J12" s="213"/>
      <c r="K12" s="213"/>
      <c r="L12" s="213"/>
      <c r="M12" s="213"/>
      <c r="N12" s="213"/>
      <c r="O12" s="213"/>
      <c r="P12" s="213"/>
      <c r="Q12" s="213"/>
      <c r="R12" s="213"/>
      <c r="S12" s="213"/>
      <c r="T12" s="213"/>
      <c r="U12" s="213"/>
      <c r="V12" s="213"/>
      <c r="W12" s="213"/>
      <c r="X12" s="213"/>
      <c r="Y12" s="213"/>
      <c r="Z12" s="213"/>
      <c r="AA12" s="213"/>
      <c r="AB12" s="213"/>
      <c r="AC12" s="213"/>
      <c r="AD12" s="213"/>
      <c r="AE12" s="213"/>
      <c r="AF12" s="213"/>
      <c r="AG12" s="213"/>
      <c r="AH12" s="213"/>
      <c r="AI12" s="213"/>
      <c r="AJ12" s="213"/>
      <c r="AK12" s="213"/>
      <c r="AL12" s="213"/>
      <c r="AM12" s="213"/>
      <c r="AN12" s="213"/>
      <c r="AO12" s="213"/>
      <c r="AP12" s="213"/>
      <c r="AQ12" s="213"/>
      <c r="AR12" s="213"/>
      <c r="AS12" s="213"/>
      <c r="AT12" s="213"/>
      <c r="AU12" s="213"/>
      <c r="AV12" s="213"/>
      <c r="AW12" s="213"/>
    </row>
    <row r="13" spans="2:49" ht="24.75" customHeight="1">
      <c r="B13" s="211" t="s">
        <v>23</v>
      </c>
      <c r="C13" s="214" t="s">
        <v>22</v>
      </c>
      <c r="D13" s="958" t="s">
        <v>134</v>
      </c>
      <c r="E13" s="959"/>
      <c r="F13" s="960"/>
      <c r="G13" s="215"/>
      <c r="H13" s="215"/>
      <c r="I13" s="215"/>
      <c r="J13" s="215"/>
      <c r="K13" s="213"/>
      <c r="L13" s="213"/>
      <c r="M13" s="213"/>
      <c r="N13" s="213"/>
      <c r="O13" s="213"/>
      <c r="P13" s="213"/>
      <c r="Q13" s="213"/>
      <c r="R13" s="213"/>
      <c r="S13" s="213"/>
      <c r="T13" s="213"/>
      <c r="U13" s="213"/>
      <c r="V13" s="213"/>
      <c r="W13" s="213"/>
      <c r="X13" s="213"/>
      <c r="Y13" s="213"/>
      <c r="Z13" s="213"/>
      <c r="AA13" s="213"/>
      <c r="AB13" s="213"/>
      <c r="AC13" s="213"/>
      <c r="AD13" s="213"/>
      <c r="AE13" s="213"/>
      <c r="AF13" s="213"/>
      <c r="AG13" s="213"/>
      <c r="AH13" s="213"/>
      <c r="AI13" s="213"/>
      <c r="AJ13" s="213"/>
      <c r="AK13" s="213"/>
      <c r="AL13" s="213"/>
      <c r="AM13" s="215"/>
      <c r="AN13" s="215"/>
      <c r="AO13" s="215"/>
      <c r="AP13" s="213"/>
      <c r="AQ13" s="215"/>
      <c r="AR13" s="215"/>
      <c r="AS13" s="215"/>
      <c r="AT13" s="215"/>
      <c r="AU13" s="215"/>
      <c r="AV13" s="215"/>
      <c r="AW13" s="215"/>
    </row>
    <row r="14" spans="2:49" ht="24.75" customHeight="1">
      <c r="B14" s="211"/>
      <c r="C14" s="214" t="s">
        <v>105</v>
      </c>
      <c r="D14" s="961"/>
      <c r="E14" s="962"/>
      <c r="F14" s="963"/>
      <c r="G14" s="215"/>
      <c r="H14" s="215"/>
      <c r="I14" s="215"/>
      <c r="J14" s="215"/>
      <c r="K14" s="213"/>
      <c r="L14" s="213"/>
      <c r="M14" s="213"/>
      <c r="N14" s="213"/>
      <c r="O14" s="213"/>
      <c r="P14" s="213"/>
      <c r="Q14" s="213"/>
      <c r="R14" s="213"/>
      <c r="S14" s="213"/>
      <c r="T14" s="213"/>
      <c r="U14" s="213"/>
      <c r="V14" s="213"/>
      <c r="W14" s="213"/>
      <c r="X14" s="213"/>
      <c r="Y14" s="213"/>
      <c r="Z14" s="213"/>
      <c r="AA14" s="213"/>
      <c r="AB14" s="213"/>
      <c r="AC14" s="213"/>
      <c r="AD14" s="213"/>
      <c r="AE14" s="213"/>
      <c r="AF14" s="213"/>
      <c r="AG14" s="213"/>
      <c r="AH14" s="213"/>
      <c r="AI14" s="213"/>
      <c r="AJ14" s="213"/>
      <c r="AK14" s="213"/>
      <c r="AL14" s="213"/>
      <c r="AM14" s="215"/>
      <c r="AN14" s="215"/>
      <c r="AO14" s="215"/>
      <c r="AP14" s="213"/>
      <c r="AQ14" s="215"/>
      <c r="AR14" s="215"/>
      <c r="AS14" s="215"/>
      <c r="AT14" s="215"/>
      <c r="AU14" s="215"/>
      <c r="AV14" s="215"/>
      <c r="AW14" s="215"/>
    </row>
    <row r="15" spans="2:49" ht="24.75" customHeight="1">
      <c r="B15" s="211"/>
      <c r="C15" s="214"/>
      <c r="D15" s="961"/>
      <c r="E15" s="962"/>
      <c r="F15" s="963"/>
      <c r="G15" s="215"/>
      <c r="H15" s="215"/>
      <c r="I15" s="215"/>
      <c r="J15" s="215"/>
      <c r="K15" s="213"/>
      <c r="L15" s="213"/>
      <c r="M15" s="213"/>
      <c r="N15" s="213"/>
      <c r="O15" s="213"/>
      <c r="P15" s="213"/>
      <c r="Q15" s="213"/>
      <c r="R15" s="213"/>
      <c r="S15" s="213"/>
      <c r="T15" s="213"/>
      <c r="U15" s="213"/>
      <c r="V15" s="213"/>
      <c r="W15" s="213"/>
      <c r="X15" s="213"/>
      <c r="Y15" s="213"/>
      <c r="Z15" s="213"/>
      <c r="AA15" s="213"/>
      <c r="AB15" s="213"/>
      <c r="AC15" s="213"/>
      <c r="AD15" s="213"/>
      <c r="AE15" s="213"/>
      <c r="AF15" s="213"/>
      <c r="AG15" s="213"/>
      <c r="AH15" s="213"/>
      <c r="AI15" s="213"/>
      <c r="AJ15" s="213"/>
      <c r="AK15" s="213"/>
      <c r="AL15" s="213"/>
      <c r="AM15" s="215"/>
      <c r="AN15" s="215"/>
      <c r="AO15" s="215"/>
      <c r="AP15" s="213"/>
      <c r="AQ15" s="215"/>
      <c r="AR15" s="215"/>
      <c r="AS15" s="215"/>
      <c r="AT15" s="215"/>
      <c r="AU15" s="215"/>
      <c r="AV15" s="215"/>
      <c r="AW15" s="215"/>
    </row>
    <row r="16" spans="2:49" ht="24.75" customHeight="1">
      <c r="B16" s="211"/>
      <c r="C16" s="214"/>
      <c r="D16" s="964"/>
      <c r="E16" s="965"/>
      <c r="F16" s="966"/>
      <c r="G16" s="215"/>
      <c r="H16" s="215"/>
      <c r="I16" s="215"/>
      <c r="J16" s="215"/>
      <c r="K16" s="213"/>
      <c r="L16" s="213"/>
      <c r="M16" s="213"/>
      <c r="N16" s="213"/>
      <c r="O16" s="213"/>
      <c r="P16" s="213"/>
      <c r="Q16" s="213"/>
      <c r="R16" s="213"/>
      <c r="S16" s="213"/>
      <c r="T16" s="213"/>
      <c r="U16" s="213"/>
      <c r="V16" s="213"/>
      <c r="W16" s="213"/>
      <c r="X16" s="213"/>
      <c r="Y16" s="213"/>
      <c r="Z16" s="213"/>
      <c r="AA16" s="213"/>
      <c r="AB16" s="213"/>
      <c r="AC16" s="213"/>
      <c r="AD16" s="213"/>
      <c r="AE16" s="213"/>
      <c r="AF16" s="213"/>
      <c r="AG16" s="213"/>
      <c r="AH16" s="213"/>
      <c r="AI16" s="213"/>
      <c r="AJ16" s="213"/>
      <c r="AK16" s="213"/>
      <c r="AL16" s="213"/>
      <c r="AM16" s="215"/>
      <c r="AN16" s="215"/>
      <c r="AO16" s="215"/>
      <c r="AP16" s="213"/>
      <c r="AQ16" s="215"/>
      <c r="AR16" s="215"/>
      <c r="AS16" s="215"/>
      <c r="AT16" s="215"/>
      <c r="AU16" s="215"/>
      <c r="AV16" s="215"/>
      <c r="AW16" s="215"/>
    </row>
    <row r="17" spans="2:49" ht="24.75" customHeight="1">
      <c r="B17" s="211"/>
      <c r="C17" s="214"/>
      <c r="D17" s="107"/>
      <c r="E17" s="108"/>
      <c r="F17" s="109"/>
      <c r="G17" s="215"/>
      <c r="H17" s="215"/>
      <c r="I17" s="215"/>
      <c r="J17" s="215"/>
      <c r="K17" s="213"/>
      <c r="L17" s="213"/>
      <c r="M17" s="213"/>
      <c r="N17" s="213"/>
      <c r="O17" s="213"/>
      <c r="P17" s="213"/>
      <c r="Q17" s="213"/>
      <c r="R17" s="213"/>
      <c r="S17" s="213"/>
      <c r="T17" s="213"/>
      <c r="U17" s="213"/>
      <c r="V17" s="213"/>
      <c r="W17" s="213"/>
      <c r="X17" s="213"/>
      <c r="Y17" s="213"/>
      <c r="Z17" s="213"/>
      <c r="AA17" s="213"/>
      <c r="AB17" s="213"/>
      <c r="AC17" s="213"/>
      <c r="AD17" s="213"/>
      <c r="AE17" s="213"/>
      <c r="AF17" s="213"/>
      <c r="AG17" s="213"/>
      <c r="AH17" s="213"/>
      <c r="AI17" s="213"/>
      <c r="AJ17" s="213"/>
      <c r="AK17" s="213"/>
      <c r="AL17" s="213"/>
      <c r="AM17" s="215"/>
      <c r="AN17" s="215"/>
      <c r="AO17" s="215"/>
      <c r="AP17" s="213"/>
      <c r="AQ17" s="215"/>
      <c r="AR17" s="215"/>
      <c r="AS17" s="215"/>
      <c r="AT17" s="215"/>
      <c r="AU17" s="215"/>
      <c r="AV17" s="215"/>
      <c r="AW17" s="215"/>
    </row>
    <row r="18" spans="2:49" ht="24.75" customHeight="1">
      <c r="B18" s="211"/>
      <c r="C18" s="214"/>
      <c r="D18" s="213"/>
      <c r="E18" s="213"/>
      <c r="F18" s="213"/>
      <c r="G18" s="213"/>
      <c r="H18" s="213"/>
      <c r="I18" s="213"/>
      <c r="J18" s="213"/>
      <c r="K18" s="213"/>
      <c r="L18" s="213"/>
      <c r="M18" s="213"/>
      <c r="N18" s="213"/>
      <c r="O18" s="213"/>
      <c r="P18" s="213"/>
      <c r="Q18" s="213"/>
      <c r="R18" s="213"/>
      <c r="S18" s="213"/>
      <c r="T18" s="213"/>
      <c r="U18" s="213"/>
      <c r="V18" s="213"/>
      <c r="W18" s="213"/>
      <c r="X18" s="213"/>
      <c r="Y18" s="213"/>
      <c r="Z18" s="213"/>
      <c r="AA18" s="213"/>
      <c r="AB18" s="213"/>
      <c r="AC18" s="213"/>
      <c r="AD18" s="213"/>
      <c r="AE18" s="213"/>
      <c r="AF18" s="213"/>
      <c r="AG18" s="213"/>
      <c r="AH18" s="213"/>
      <c r="AI18" s="213"/>
      <c r="AJ18" s="213"/>
      <c r="AK18" s="213"/>
      <c r="AL18" s="213"/>
      <c r="AM18" s="213"/>
      <c r="AN18" s="213"/>
      <c r="AO18" s="213"/>
      <c r="AP18" s="213"/>
      <c r="AQ18" s="213"/>
      <c r="AR18" s="213"/>
      <c r="AS18" s="213"/>
      <c r="AT18" s="213"/>
      <c r="AU18" s="213"/>
      <c r="AV18" s="213"/>
      <c r="AW18" s="213"/>
    </row>
    <row r="19" spans="2:49" ht="24.75" customHeight="1">
      <c r="B19" s="211" t="s">
        <v>24</v>
      </c>
      <c r="C19" s="212" t="s">
        <v>25</v>
      </c>
      <c r="D19" s="213"/>
      <c r="E19" s="213"/>
      <c r="F19" s="213"/>
      <c r="G19" s="213"/>
      <c r="H19" s="213"/>
      <c r="I19" s="213"/>
      <c r="J19" s="213"/>
      <c r="K19" s="213"/>
      <c r="L19" s="213"/>
      <c r="M19" s="213"/>
      <c r="N19" s="213"/>
      <c r="O19" s="213"/>
      <c r="P19" s="213"/>
      <c r="Q19" s="213"/>
      <c r="R19" s="213"/>
      <c r="S19" s="213"/>
      <c r="T19" s="213"/>
      <c r="U19" s="213"/>
      <c r="V19" s="213"/>
      <c r="W19" s="213"/>
      <c r="X19" s="213"/>
      <c r="Y19" s="213"/>
      <c r="Z19" s="213"/>
      <c r="AA19" s="213"/>
      <c r="AB19" s="213"/>
      <c r="AC19" s="213"/>
      <c r="AD19" s="213"/>
      <c r="AE19" s="213"/>
      <c r="AF19" s="213"/>
      <c r="AG19" s="213"/>
      <c r="AH19" s="213"/>
      <c r="AI19" s="213"/>
      <c r="AJ19" s="213"/>
      <c r="AK19" s="213"/>
      <c r="AL19" s="213"/>
      <c r="AM19" s="213"/>
      <c r="AN19" s="213"/>
      <c r="AO19" s="213"/>
      <c r="AP19" s="213"/>
      <c r="AQ19" s="213"/>
      <c r="AR19" s="213"/>
      <c r="AS19" s="213"/>
      <c r="AT19" s="213"/>
      <c r="AU19" s="213"/>
      <c r="AV19" s="213"/>
      <c r="AW19" s="213"/>
    </row>
    <row r="20" spans="2:49" ht="24.75" customHeight="1">
      <c r="B20" s="211" t="s">
        <v>26</v>
      </c>
      <c r="C20" s="214" t="s">
        <v>27</v>
      </c>
      <c r="D20" s="958" t="s">
        <v>413</v>
      </c>
      <c r="E20" s="959"/>
      <c r="F20" s="960"/>
      <c r="G20" s="213"/>
      <c r="H20" s="213"/>
      <c r="I20" s="213"/>
      <c r="J20" s="213"/>
      <c r="K20" s="215"/>
      <c r="L20" s="215"/>
      <c r="M20" s="215"/>
      <c r="N20" s="215"/>
      <c r="O20" s="215"/>
      <c r="P20" s="215"/>
      <c r="Q20" s="215"/>
      <c r="R20" s="215"/>
      <c r="S20" s="215"/>
      <c r="T20" s="215"/>
      <c r="U20" s="215"/>
      <c r="V20" s="215"/>
      <c r="W20" s="215"/>
      <c r="X20" s="215"/>
      <c r="Y20" s="215"/>
      <c r="Z20" s="215"/>
      <c r="AA20" s="215"/>
      <c r="AB20" s="215"/>
      <c r="AC20" s="215"/>
      <c r="AD20" s="215"/>
      <c r="AE20" s="215"/>
      <c r="AF20" s="215"/>
      <c r="AG20" s="215"/>
      <c r="AH20" s="215"/>
      <c r="AI20" s="215"/>
      <c r="AJ20" s="215"/>
      <c r="AK20" s="215"/>
      <c r="AL20" s="215"/>
      <c r="AM20" s="215"/>
      <c r="AN20" s="215"/>
      <c r="AO20" s="215"/>
      <c r="AP20" s="215"/>
      <c r="AQ20" s="215"/>
      <c r="AR20" s="215"/>
      <c r="AS20" s="215"/>
      <c r="AT20" s="215"/>
      <c r="AU20" s="215"/>
      <c r="AV20" s="215"/>
      <c r="AW20" s="215"/>
    </row>
    <row r="21" spans="2:49" ht="24.75" customHeight="1">
      <c r="B21" s="211"/>
      <c r="C21" s="214" t="s">
        <v>106</v>
      </c>
      <c r="D21" s="964"/>
      <c r="E21" s="965"/>
      <c r="F21" s="966"/>
      <c r="G21" s="213"/>
      <c r="H21" s="213"/>
      <c r="I21" s="213"/>
      <c r="J21" s="213"/>
      <c r="K21" s="215"/>
      <c r="L21" s="215"/>
      <c r="M21" s="215"/>
      <c r="N21" s="215"/>
      <c r="O21" s="215"/>
      <c r="P21" s="215"/>
      <c r="Q21" s="215"/>
      <c r="R21" s="215"/>
      <c r="S21" s="215"/>
      <c r="T21" s="215"/>
      <c r="U21" s="215"/>
      <c r="V21" s="215"/>
      <c r="W21" s="215"/>
      <c r="X21" s="215"/>
      <c r="Y21" s="215"/>
      <c r="Z21" s="215"/>
      <c r="AA21" s="215"/>
      <c r="AB21" s="215"/>
      <c r="AC21" s="215"/>
      <c r="AD21" s="215"/>
      <c r="AE21" s="215"/>
      <c r="AF21" s="215"/>
      <c r="AG21" s="215"/>
      <c r="AH21" s="215"/>
      <c r="AI21" s="215"/>
      <c r="AJ21" s="215"/>
      <c r="AK21" s="215"/>
      <c r="AL21" s="215"/>
      <c r="AM21" s="215"/>
      <c r="AN21" s="215"/>
      <c r="AO21" s="215"/>
      <c r="AP21" s="215"/>
      <c r="AQ21" s="215"/>
      <c r="AR21" s="215"/>
      <c r="AS21" s="215"/>
      <c r="AT21" s="215"/>
      <c r="AU21" s="215"/>
      <c r="AV21" s="215"/>
      <c r="AW21" s="215"/>
    </row>
    <row r="22" spans="2:49" ht="24.75" customHeight="1">
      <c r="B22" s="211"/>
      <c r="C22" s="214"/>
      <c r="D22" s="213"/>
      <c r="E22" s="213"/>
      <c r="F22" s="213"/>
      <c r="G22" s="213"/>
      <c r="H22" s="213"/>
      <c r="I22" s="213"/>
      <c r="J22" s="213"/>
      <c r="K22" s="213"/>
      <c r="L22" s="213"/>
      <c r="M22" s="213"/>
      <c r="N22" s="213"/>
      <c r="O22" s="213"/>
      <c r="P22" s="213"/>
      <c r="Q22" s="213"/>
      <c r="R22" s="213"/>
      <c r="S22" s="213"/>
      <c r="T22" s="213"/>
      <c r="U22" s="213"/>
      <c r="V22" s="213"/>
      <c r="W22" s="213"/>
      <c r="X22" s="213"/>
      <c r="Y22" s="213"/>
      <c r="Z22" s="213"/>
      <c r="AA22" s="213"/>
      <c r="AB22" s="213"/>
      <c r="AC22" s="213"/>
      <c r="AD22" s="213"/>
      <c r="AE22" s="213"/>
      <c r="AF22" s="213"/>
      <c r="AG22" s="213"/>
      <c r="AH22" s="213"/>
      <c r="AI22" s="213"/>
      <c r="AJ22" s="213"/>
      <c r="AK22" s="213"/>
      <c r="AL22" s="213"/>
      <c r="AM22" s="213"/>
      <c r="AN22" s="213"/>
      <c r="AO22" s="213"/>
      <c r="AP22" s="213"/>
      <c r="AQ22" s="213"/>
      <c r="AR22" s="213"/>
      <c r="AS22" s="213"/>
      <c r="AT22" s="213"/>
      <c r="AU22" s="213"/>
      <c r="AV22" s="213"/>
      <c r="AW22" s="213"/>
    </row>
    <row r="23" spans="2:49" ht="24.75" customHeight="1">
      <c r="B23" s="211"/>
      <c r="C23" s="214"/>
      <c r="D23" s="213"/>
      <c r="E23" s="213"/>
      <c r="F23" s="213"/>
      <c r="G23" s="213"/>
      <c r="H23" s="21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13"/>
      <c r="AT23" s="213"/>
      <c r="AU23" s="213"/>
      <c r="AV23" s="213"/>
      <c r="AW23" s="213"/>
    </row>
    <row r="24" spans="2:49" ht="24.75" customHeight="1">
      <c r="B24" s="211" t="s">
        <v>28</v>
      </c>
      <c r="C24" s="212" t="s">
        <v>29</v>
      </c>
      <c r="D24" s="213"/>
      <c r="E24" s="213"/>
      <c r="F24" s="213"/>
      <c r="G24" s="213"/>
      <c r="H24" s="21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38">
        <f>SUM(AO25:AO31)</f>
        <v>172000000</v>
      </c>
      <c r="AP24" s="213"/>
      <c r="AQ24" s="213"/>
      <c r="AR24" s="213"/>
      <c r="AS24" s="213"/>
      <c r="AT24" s="213"/>
      <c r="AU24" s="213"/>
      <c r="AV24" s="213"/>
      <c r="AW24" s="213"/>
    </row>
    <row r="25" spans="2:49" ht="24.75" customHeight="1">
      <c r="B25" s="211"/>
      <c r="C25" s="214" t="s">
        <v>106</v>
      </c>
      <c r="D25" s="216" t="s">
        <v>127</v>
      </c>
      <c r="E25" s="233" t="s">
        <v>129</v>
      </c>
      <c r="F25" s="210"/>
      <c r="G25" s="213"/>
      <c r="H25" s="213"/>
      <c r="I25" s="213"/>
      <c r="J25" s="213"/>
      <c r="K25" s="234" t="s">
        <v>136</v>
      </c>
      <c r="L25" s="210" t="s">
        <v>141</v>
      </c>
      <c r="M25" s="213"/>
      <c r="N25" s="213"/>
      <c r="O25" s="211" t="s">
        <v>143</v>
      </c>
      <c r="P25" s="211" t="s">
        <v>144</v>
      </c>
      <c r="Q25" s="211" t="s">
        <v>145</v>
      </c>
      <c r="R25" s="210" t="s">
        <v>146</v>
      </c>
      <c r="S25" s="213"/>
      <c r="T25" s="213"/>
      <c r="U25" s="213"/>
      <c r="V25" s="213"/>
      <c r="W25" s="213"/>
      <c r="X25" s="213"/>
      <c r="Y25" s="213"/>
      <c r="Z25" s="213"/>
      <c r="AA25" s="213"/>
      <c r="AB25" s="213"/>
      <c r="AC25" s="213"/>
      <c r="AD25" s="213"/>
      <c r="AE25" s="213"/>
      <c r="AF25" s="213"/>
      <c r="AG25" s="213"/>
      <c r="AH25" s="213"/>
      <c r="AI25" s="235"/>
      <c r="AJ25" s="213"/>
      <c r="AK25" s="215"/>
      <c r="AL25" s="215"/>
      <c r="AM25" s="215"/>
      <c r="AN25" s="215"/>
      <c r="AO25" s="217">
        <v>130000000</v>
      </c>
      <c r="AP25" s="215"/>
      <c r="AQ25" s="215"/>
      <c r="AR25" s="215"/>
      <c r="AS25" s="215"/>
      <c r="AT25" s="215"/>
      <c r="AU25" s="215"/>
      <c r="AV25" s="215"/>
      <c r="AW25" s="215"/>
    </row>
    <row r="26" spans="2:49" ht="24.75" customHeight="1">
      <c r="B26" s="211"/>
      <c r="C26" s="214"/>
      <c r="D26" s="216" t="s">
        <v>126</v>
      </c>
      <c r="E26" s="233" t="s">
        <v>128</v>
      </c>
      <c r="F26" s="210"/>
      <c r="G26" s="213"/>
      <c r="H26" s="213"/>
      <c r="I26" s="213"/>
      <c r="J26" s="213"/>
      <c r="K26" s="234" t="s">
        <v>137</v>
      </c>
      <c r="L26" s="210" t="s">
        <v>130</v>
      </c>
      <c r="M26" s="213"/>
      <c r="N26" s="213"/>
      <c r="O26" s="211" t="s">
        <v>147</v>
      </c>
      <c r="P26" s="211" t="s">
        <v>148</v>
      </c>
      <c r="Q26" s="211" t="s">
        <v>149</v>
      </c>
      <c r="R26" s="210" t="s">
        <v>150</v>
      </c>
      <c r="S26" s="213"/>
      <c r="T26" s="213"/>
      <c r="U26" s="213"/>
      <c r="V26" s="213"/>
      <c r="W26" s="213"/>
      <c r="X26" s="213"/>
      <c r="Y26" s="213"/>
      <c r="Z26" s="213"/>
      <c r="AA26" s="213"/>
      <c r="AB26" s="213"/>
      <c r="AC26" s="213"/>
      <c r="AD26" s="213"/>
      <c r="AE26" s="213"/>
      <c r="AF26" s="213"/>
      <c r="AG26" s="213"/>
      <c r="AH26" s="213"/>
      <c r="AI26" s="235"/>
      <c r="AJ26" s="210" t="s">
        <v>161</v>
      </c>
      <c r="AK26" s="239"/>
      <c r="AL26" s="215"/>
      <c r="AM26" s="215"/>
      <c r="AN26" s="215"/>
      <c r="AO26" s="217">
        <v>4000000</v>
      </c>
      <c r="AP26" s="215"/>
      <c r="AQ26" s="215"/>
      <c r="AR26" s="215"/>
      <c r="AS26" s="215"/>
      <c r="AT26" s="215"/>
      <c r="AU26" s="215"/>
      <c r="AV26" s="215"/>
      <c r="AW26" s="215"/>
    </row>
    <row r="27" spans="2:49" ht="24.75" customHeight="1">
      <c r="B27" s="211"/>
      <c r="C27" s="214"/>
      <c r="D27" s="216" t="s">
        <v>126</v>
      </c>
      <c r="E27" s="233" t="s">
        <v>128</v>
      </c>
      <c r="F27" s="210"/>
      <c r="G27" s="213"/>
      <c r="H27" s="213"/>
      <c r="I27" s="213"/>
      <c r="J27" s="213"/>
      <c r="K27" s="234" t="s">
        <v>137</v>
      </c>
      <c r="L27" s="210" t="s">
        <v>130</v>
      </c>
      <c r="M27" s="213"/>
      <c r="N27" s="213"/>
      <c r="O27" s="211" t="s">
        <v>151</v>
      </c>
      <c r="P27" s="211" t="s">
        <v>152</v>
      </c>
      <c r="Q27" s="211" t="s">
        <v>153</v>
      </c>
      <c r="R27" s="210" t="s">
        <v>154</v>
      </c>
      <c r="S27" s="213"/>
      <c r="T27" s="213"/>
      <c r="U27" s="213"/>
      <c r="V27" s="213"/>
      <c r="W27" s="213"/>
      <c r="X27" s="213"/>
      <c r="Y27" s="213"/>
      <c r="Z27" s="213"/>
      <c r="AA27" s="213"/>
      <c r="AB27" s="213"/>
      <c r="AC27" s="213"/>
      <c r="AD27" s="213"/>
      <c r="AE27" s="213"/>
      <c r="AF27" s="213"/>
      <c r="AG27" s="213"/>
      <c r="AH27" s="213"/>
      <c r="AI27" s="235"/>
      <c r="AJ27" s="210" t="s">
        <v>133</v>
      </c>
      <c r="AK27" s="239"/>
      <c r="AL27" s="215"/>
      <c r="AM27" s="215"/>
      <c r="AN27" s="215"/>
      <c r="AO27" s="217">
        <v>4000000</v>
      </c>
      <c r="AP27" s="215"/>
      <c r="AQ27" s="215"/>
      <c r="AR27" s="215"/>
      <c r="AS27" s="215"/>
      <c r="AT27" s="215"/>
      <c r="AU27" s="215"/>
      <c r="AV27" s="215"/>
      <c r="AW27" s="215"/>
    </row>
    <row r="28" spans="2:49" ht="24.75" customHeight="1">
      <c r="B28" s="211"/>
      <c r="C28" s="214"/>
      <c r="D28" s="213" t="s">
        <v>135</v>
      </c>
      <c r="E28" s="213" t="s">
        <v>128</v>
      </c>
      <c r="F28" s="210"/>
      <c r="G28" s="213"/>
      <c r="H28" s="213"/>
      <c r="I28" s="213"/>
      <c r="J28" s="213"/>
      <c r="K28" s="234" t="s">
        <v>138</v>
      </c>
      <c r="L28" s="210" t="s">
        <v>142</v>
      </c>
      <c r="M28" s="213"/>
      <c r="N28" s="213"/>
      <c r="O28" s="211"/>
      <c r="P28" s="211"/>
      <c r="Q28" s="211" t="s">
        <v>155</v>
      </c>
      <c r="R28" s="210"/>
      <c r="S28" s="213"/>
      <c r="T28" s="213"/>
      <c r="U28" s="213"/>
      <c r="V28" s="213"/>
      <c r="W28" s="213"/>
      <c r="X28" s="213"/>
      <c r="Y28" s="213"/>
      <c r="Z28" s="213"/>
      <c r="AA28" s="213"/>
      <c r="AB28" s="213"/>
      <c r="AC28" s="213"/>
      <c r="AD28" s="213"/>
      <c r="AE28" s="213"/>
      <c r="AF28" s="213"/>
      <c r="AG28" s="213"/>
      <c r="AH28" s="213"/>
      <c r="AI28" s="235"/>
      <c r="AJ28" s="210" t="s">
        <v>161</v>
      </c>
      <c r="AK28" s="239"/>
      <c r="AL28" s="215"/>
      <c r="AM28" s="215"/>
      <c r="AN28" s="215"/>
      <c r="AO28" s="217">
        <v>8000000</v>
      </c>
      <c r="AP28" s="215"/>
      <c r="AQ28" s="215"/>
      <c r="AR28" s="215"/>
      <c r="AS28" s="215"/>
      <c r="AT28" s="215"/>
      <c r="AU28" s="215"/>
      <c r="AV28" s="215"/>
      <c r="AW28" s="215"/>
    </row>
    <row r="29" spans="2:49" ht="24.75" customHeight="1">
      <c r="B29" s="211"/>
      <c r="C29" s="214"/>
      <c r="D29" s="213" t="s">
        <v>135</v>
      </c>
      <c r="E29" s="213" t="s">
        <v>128</v>
      </c>
      <c r="F29" s="210"/>
      <c r="G29" s="213"/>
      <c r="H29" s="213"/>
      <c r="I29" s="213"/>
      <c r="J29" s="213"/>
      <c r="K29" s="234" t="s">
        <v>139</v>
      </c>
      <c r="L29" s="210" t="s">
        <v>131</v>
      </c>
      <c r="M29" s="213"/>
      <c r="N29" s="213"/>
      <c r="O29" s="211"/>
      <c r="P29" s="211"/>
      <c r="Q29" s="211" t="s">
        <v>156</v>
      </c>
      <c r="R29" s="210"/>
      <c r="S29" s="213"/>
      <c r="T29" s="213"/>
      <c r="U29" s="213"/>
      <c r="V29" s="213"/>
      <c r="W29" s="213"/>
      <c r="X29" s="213"/>
      <c r="Y29" s="213"/>
      <c r="Z29" s="213"/>
      <c r="AA29" s="213"/>
      <c r="AB29" s="213"/>
      <c r="AC29" s="213"/>
      <c r="AD29" s="213"/>
      <c r="AE29" s="213"/>
      <c r="AF29" s="213"/>
      <c r="AG29" s="213"/>
      <c r="AH29" s="213"/>
      <c r="AI29" s="235"/>
      <c r="AJ29" s="210" t="s">
        <v>161</v>
      </c>
      <c r="AK29" s="239"/>
      <c r="AL29" s="215"/>
      <c r="AM29" s="215"/>
      <c r="AN29" s="215"/>
      <c r="AO29" s="217">
        <v>9500000</v>
      </c>
      <c r="AP29" s="215"/>
      <c r="AQ29" s="215"/>
      <c r="AR29" s="215"/>
      <c r="AS29" s="215"/>
      <c r="AT29" s="215"/>
      <c r="AU29" s="215"/>
      <c r="AV29" s="215"/>
      <c r="AW29" s="215"/>
    </row>
    <row r="30" spans="2:49" ht="24.75" customHeight="1">
      <c r="B30" s="211"/>
      <c r="C30" s="214"/>
      <c r="D30" s="213" t="s">
        <v>135</v>
      </c>
      <c r="E30" s="213" t="s">
        <v>128</v>
      </c>
      <c r="F30" s="210"/>
      <c r="G30" s="213"/>
      <c r="H30" s="213"/>
      <c r="I30" s="213"/>
      <c r="J30" s="213"/>
      <c r="K30" s="234" t="s">
        <v>139</v>
      </c>
      <c r="L30" s="210" t="s">
        <v>131</v>
      </c>
      <c r="M30" s="213"/>
      <c r="N30" s="213"/>
      <c r="O30" s="211"/>
      <c r="P30" s="211"/>
      <c r="Q30" s="211" t="s">
        <v>157</v>
      </c>
      <c r="R30" s="210"/>
      <c r="S30" s="213"/>
      <c r="T30" s="213"/>
      <c r="U30" s="213"/>
      <c r="V30" s="213"/>
      <c r="W30" s="213"/>
      <c r="X30" s="213"/>
      <c r="Y30" s="213"/>
      <c r="Z30" s="213"/>
      <c r="AA30" s="213"/>
      <c r="AB30" s="213"/>
      <c r="AC30" s="213"/>
      <c r="AD30" s="213"/>
      <c r="AE30" s="213"/>
      <c r="AF30" s="213"/>
      <c r="AG30" s="213"/>
      <c r="AH30" s="213"/>
      <c r="AI30" s="235"/>
      <c r="AJ30" s="210" t="s">
        <v>161</v>
      </c>
      <c r="AK30" s="239"/>
      <c r="AL30" s="215"/>
      <c r="AM30" s="215"/>
      <c r="AN30" s="215"/>
      <c r="AO30" s="217">
        <v>9500000</v>
      </c>
      <c r="AP30" s="215"/>
      <c r="AQ30" s="215"/>
      <c r="AR30" s="215"/>
      <c r="AS30" s="215"/>
      <c r="AT30" s="215"/>
      <c r="AU30" s="215"/>
      <c r="AV30" s="215"/>
      <c r="AW30" s="215"/>
    </row>
    <row r="31" spans="2:49" ht="24.75" customHeight="1">
      <c r="B31" s="211"/>
      <c r="C31" s="214"/>
      <c r="D31" s="213" t="s">
        <v>135</v>
      </c>
      <c r="E31" s="213" t="s">
        <v>128</v>
      </c>
      <c r="F31" s="210"/>
      <c r="G31" s="213"/>
      <c r="H31" s="213"/>
      <c r="I31" s="213"/>
      <c r="J31" s="213"/>
      <c r="K31" s="234" t="s">
        <v>140</v>
      </c>
      <c r="L31" s="210" t="s">
        <v>142</v>
      </c>
      <c r="M31" s="213"/>
      <c r="N31" s="213"/>
      <c r="O31" s="211" t="s">
        <v>158</v>
      </c>
      <c r="P31" s="211" t="s">
        <v>159</v>
      </c>
      <c r="Q31" s="211" t="s">
        <v>160</v>
      </c>
      <c r="R31" s="210"/>
      <c r="S31" s="213"/>
      <c r="T31" s="213"/>
      <c r="U31" s="213"/>
      <c r="V31" s="213"/>
      <c r="W31" s="213"/>
      <c r="X31" s="213"/>
      <c r="Y31" s="213"/>
      <c r="Z31" s="213"/>
      <c r="AA31" s="213"/>
      <c r="AB31" s="213"/>
      <c r="AC31" s="213"/>
      <c r="AD31" s="213"/>
      <c r="AE31" s="213"/>
      <c r="AF31" s="213"/>
      <c r="AG31" s="213"/>
      <c r="AH31" s="213"/>
      <c r="AI31" s="235"/>
      <c r="AJ31" s="210" t="s">
        <v>161</v>
      </c>
      <c r="AK31" s="239"/>
      <c r="AL31" s="215"/>
      <c r="AM31" s="215"/>
      <c r="AN31" s="215"/>
      <c r="AO31" s="217">
        <v>7000000</v>
      </c>
      <c r="AP31" s="215"/>
      <c r="AQ31" s="215"/>
      <c r="AR31" s="215"/>
      <c r="AS31" s="215"/>
      <c r="AT31" s="215"/>
      <c r="AU31" s="215"/>
      <c r="AV31" s="215"/>
      <c r="AW31" s="215"/>
    </row>
    <row r="32" spans="2:49" ht="24.75" customHeight="1">
      <c r="B32" s="211" t="s">
        <v>30</v>
      </c>
      <c r="C32" s="212" t="s">
        <v>31</v>
      </c>
      <c r="D32" s="213"/>
      <c r="E32" s="213"/>
      <c r="F32" s="213"/>
      <c r="G32" s="213"/>
      <c r="H32" s="213"/>
      <c r="I32" s="213"/>
      <c r="J32" s="213"/>
      <c r="K32" s="211"/>
      <c r="L32" s="211"/>
      <c r="M32" s="211"/>
      <c r="N32" s="211"/>
      <c r="O32" s="211"/>
      <c r="P32" s="211"/>
      <c r="Q32" s="211"/>
      <c r="R32" s="211"/>
      <c r="S32" s="213"/>
      <c r="T32" s="213"/>
      <c r="U32" s="213"/>
      <c r="V32" s="213"/>
      <c r="W32" s="213"/>
      <c r="X32" s="213"/>
      <c r="Y32" s="213"/>
      <c r="Z32" s="213"/>
      <c r="AA32" s="213"/>
      <c r="AB32" s="213"/>
      <c r="AC32" s="213"/>
      <c r="AD32" s="213"/>
      <c r="AE32" s="213"/>
      <c r="AF32" s="213"/>
      <c r="AG32" s="213"/>
      <c r="AH32" s="213"/>
      <c r="AI32" s="236"/>
      <c r="AJ32" s="237"/>
      <c r="AK32" s="237"/>
      <c r="AL32" s="213"/>
      <c r="AM32" s="213"/>
      <c r="AN32" s="213"/>
      <c r="AO32" s="238">
        <f>SUM(AO33:AO35)</f>
        <v>22440000</v>
      </c>
      <c r="AP32" s="213"/>
      <c r="AQ32" s="213"/>
      <c r="AR32" s="213"/>
      <c r="AS32" s="213"/>
      <c r="AT32" s="213"/>
      <c r="AU32" s="213"/>
      <c r="AV32" s="213"/>
      <c r="AW32" s="213"/>
    </row>
    <row r="33" spans="2:49" ht="24.75" customHeight="1">
      <c r="B33" s="211"/>
      <c r="C33" s="214" t="s">
        <v>106</v>
      </c>
      <c r="D33" s="216" t="s">
        <v>162</v>
      </c>
      <c r="E33" s="233" t="s">
        <v>165</v>
      </c>
      <c r="F33" s="210"/>
      <c r="G33" s="213"/>
      <c r="H33" s="213"/>
      <c r="I33" s="213"/>
      <c r="J33" s="213"/>
      <c r="K33" s="234" t="s">
        <v>168</v>
      </c>
      <c r="L33" s="211"/>
      <c r="M33" s="211"/>
      <c r="N33" s="211"/>
      <c r="O33" s="211"/>
      <c r="P33" s="211"/>
      <c r="Q33" s="211"/>
      <c r="R33" s="211"/>
      <c r="S33" s="213"/>
      <c r="T33" s="213"/>
      <c r="U33" s="213"/>
      <c r="V33" s="213"/>
      <c r="W33" s="213"/>
      <c r="X33" s="213"/>
      <c r="Y33" s="213"/>
      <c r="Z33" s="213"/>
      <c r="AA33" s="213"/>
      <c r="AB33" s="213"/>
      <c r="AC33" s="213"/>
      <c r="AD33" s="213"/>
      <c r="AE33" s="213"/>
      <c r="AF33" s="213"/>
      <c r="AG33" s="213"/>
      <c r="AH33" s="213"/>
      <c r="AI33" s="236"/>
      <c r="AJ33" s="210" t="s">
        <v>133</v>
      </c>
      <c r="AK33" s="240"/>
      <c r="AL33" s="215"/>
      <c r="AM33" s="215"/>
      <c r="AN33" s="215"/>
      <c r="AO33" s="217">
        <v>1000000</v>
      </c>
      <c r="AP33" s="215"/>
      <c r="AQ33" s="215"/>
      <c r="AR33" s="215"/>
      <c r="AS33" s="215"/>
      <c r="AT33" s="215"/>
      <c r="AU33" s="215"/>
      <c r="AV33" s="215"/>
      <c r="AW33" s="215"/>
    </row>
    <row r="34" spans="2:49" ht="24.75" customHeight="1">
      <c r="B34" s="211"/>
      <c r="C34" s="214"/>
      <c r="D34" s="216" t="s">
        <v>163</v>
      </c>
      <c r="E34" s="233" t="s">
        <v>166</v>
      </c>
      <c r="F34" s="210"/>
      <c r="G34" s="213"/>
      <c r="H34" s="213"/>
      <c r="I34" s="213"/>
      <c r="J34" s="213"/>
      <c r="K34" s="234" t="s">
        <v>168</v>
      </c>
      <c r="L34" s="211"/>
      <c r="M34" s="211"/>
      <c r="N34" s="211"/>
      <c r="O34" s="211"/>
      <c r="P34" s="211"/>
      <c r="Q34" s="211"/>
      <c r="R34" s="211"/>
      <c r="S34" s="213"/>
      <c r="T34" s="213"/>
      <c r="U34" s="213"/>
      <c r="V34" s="213"/>
      <c r="W34" s="213"/>
      <c r="X34" s="213"/>
      <c r="Y34" s="213"/>
      <c r="Z34" s="213"/>
      <c r="AA34" s="213"/>
      <c r="AB34" s="213"/>
      <c r="AC34" s="213"/>
      <c r="AD34" s="213"/>
      <c r="AE34" s="213"/>
      <c r="AF34" s="213"/>
      <c r="AG34" s="213"/>
      <c r="AH34" s="213"/>
      <c r="AI34" s="236"/>
      <c r="AJ34" s="210" t="s">
        <v>133</v>
      </c>
      <c r="AK34" s="240"/>
      <c r="AL34" s="215"/>
      <c r="AM34" s="215"/>
      <c r="AN34" s="215"/>
      <c r="AO34" s="217">
        <v>20800000</v>
      </c>
      <c r="AP34" s="215"/>
      <c r="AQ34" s="215"/>
      <c r="AR34" s="215"/>
      <c r="AS34" s="215"/>
      <c r="AT34" s="215"/>
      <c r="AU34" s="215"/>
      <c r="AV34" s="215"/>
      <c r="AW34" s="215"/>
    </row>
    <row r="35" spans="2:49" ht="24.75" customHeight="1">
      <c r="B35" s="211"/>
      <c r="C35" s="214"/>
      <c r="D35" s="216" t="s">
        <v>164</v>
      </c>
      <c r="E35" s="233" t="s">
        <v>167</v>
      </c>
      <c r="F35" s="210"/>
      <c r="G35" s="213"/>
      <c r="H35" s="213"/>
      <c r="I35" s="213"/>
      <c r="J35" s="213"/>
      <c r="K35" s="234" t="s">
        <v>168</v>
      </c>
      <c r="L35" s="211"/>
      <c r="M35" s="211"/>
      <c r="N35" s="211"/>
      <c r="O35" s="211"/>
      <c r="P35" s="211"/>
      <c r="Q35" s="211"/>
      <c r="R35" s="211"/>
      <c r="S35" s="213"/>
      <c r="T35" s="213"/>
      <c r="U35" s="213"/>
      <c r="V35" s="213"/>
      <c r="W35" s="213"/>
      <c r="X35" s="213"/>
      <c r="Y35" s="213"/>
      <c r="Z35" s="213"/>
      <c r="AA35" s="213"/>
      <c r="AB35" s="213"/>
      <c r="AC35" s="213"/>
      <c r="AD35" s="213"/>
      <c r="AE35" s="213"/>
      <c r="AF35" s="213"/>
      <c r="AG35" s="213"/>
      <c r="AH35" s="213"/>
      <c r="AI35" s="236"/>
      <c r="AJ35" s="210" t="s">
        <v>133</v>
      </c>
      <c r="AK35" s="240"/>
      <c r="AL35" s="215"/>
      <c r="AM35" s="215"/>
      <c r="AN35" s="215"/>
      <c r="AO35" s="217">
        <v>640000</v>
      </c>
      <c r="AP35" s="215"/>
      <c r="AQ35" s="215"/>
      <c r="AR35" s="215"/>
      <c r="AS35" s="215"/>
      <c r="AT35" s="215"/>
      <c r="AU35" s="215"/>
      <c r="AV35" s="215"/>
      <c r="AW35" s="215"/>
    </row>
    <row r="36" spans="2:49" ht="24.75" customHeight="1">
      <c r="B36" s="211"/>
      <c r="C36" s="214"/>
      <c r="D36" s="211"/>
      <c r="E36" s="211"/>
      <c r="F36" s="211"/>
      <c r="G36" s="211"/>
      <c r="H36" s="213"/>
      <c r="I36" s="213"/>
      <c r="J36" s="213"/>
      <c r="K36" s="211"/>
      <c r="L36" s="211"/>
      <c r="M36" s="211"/>
      <c r="N36" s="211"/>
      <c r="O36" s="211"/>
      <c r="P36" s="211"/>
      <c r="Q36" s="211"/>
      <c r="R36" s="211"/>
      <c r="S36" s="213"/>
      <c r="T36" s="213"/>
      <c r="U36" s="213"/>
      <c r="V36" s="213"/>
      <c r="W36" s="213"/>
      <c r="X36" s="213"/>
      <c r="Y36" s="213"/>
      <c r="Z36" s="213"/>
      <c r="AA36" s="213"/>
      <c r="AB36" s="213"/>
      <c r="AC36" s="213"/>
      <c r="AD36" s="213"/>
      <c r="AE36" s="213"/>
      <c r="AF36" s="213"/>
      <c r="AG36" s="213"/>
      <c r="AH36" s="213"/>
      <c r="AI36" s="236"/>
      <c r="AJ36" s="237"/>
      <c r="AK36" s="237"/>
      <c r="AL36" s="213"/>
      <c r="AM36" s="213"/>
      <c r="AN36" s="213"/>
      <c r="AO36" s="213"/>
      <c r="AP36" s="213"/>
      <c r="AQ36" s="213"/>
      <c r="AR36" s="213"/>
      <c r="AS36" s="213"/>
      <c r="AT36" s="213"/>
      <c r="AU36" s="213"/>
      <c r="AV36" s="213"/>
      <c r="AW36" s="213"/>
    </row>
    <row r="37" spans="2:49" ht="30" customHeight="1">
      <c r="B37" s="211" t="s">
        <v>32</v>
      </c>
      <c r="C37" s="212" t="s">
        <v>33</v>
      </c>
      <c r="D37" s="958" t="s">
        <v>134</v>
      </c>
      <c r="E37" s="959"/>
      <c r="F37" s="960"/>
      <c r="G37" s="213"/>
      <c r="H37" s="213"/>
      <c r="I37" s="213"/>
      <c r="J37" s="213"/>
      <c r="K37" s="241"/>
      <c r="L37" s="241"/>
      <c r="M37" s="241"/>
      <c r="N37" s="241"/>
      <c r="O37" s="241"/>
      <c r="P37" s="241"/>
      <c r="Q37" s="241"/>
      <c r="R37" s="241"/>
      <c r="S37" s="215"/>
      <c r="T37" s="215"/>
      <c r="U37" s="215"/>
      <c r="V37" s="215"/>
      <c r="W37" s="215"/>
      <c r="X37" s="215"/>
      <c r="Y37" s="215"/>
      <c r="Z37" s="215"/>
      <c r="AA37" s="215"/>
      <c r="AB37" s="215"/>
      <c r="AC37" s="215"/>
      <c r="AD37" s="215"/>
      <c r="AE37" s="215"/>
      <c r="AF37" s="215"/>
      <c r="AG37" s="215"/>
      <c r="AH37" s="215"/>
      <c r="AI37" s="215"/>
      <c r="AJ37" s="240"/>
      <c r="AK37" s="240"/>
      <c r="AL37" s="215"/>
      <c r="AM37" s="215"/>
      <c r="AN37" s="215"/>
      <c r="AO37" s="215"/>
      <c r="AP37" s="215"/>
      <c r="AQ37" s="215"/>
      <c r="AR37" s="215"/>
      <c r="AS37" s="215"/>
      <c r="AT37" s="215"/>
      <c r="AU37" s="215"/>
      <c r="AV37" s="215"/>
      <c r="AW37" s="215"/>
    </row>
    <row r="38" spans="2:49" ht="24.75" customHeight="1">
      <c r="B38" s="211"/>
      <c r="C38" s="214" t="s">
        <v>106</v>
      </c>
      <c r="D38" s="961"/>
      <c r="E38" s="962"/>
      <c r="F38" s="963"/>
      <c r="G38" s="213"/>
      <c r="H38" s="213"/>
      <c r="I38" s="213"/>
      <c r="J38" s="213"/>
      <c r="K38" s="241"/>
      <c r="L38" s="241"/>
      <c r="M38" s="241"/>
      <c r="N38" s="241"/>
      <c r="O38" s="241"/>
      <c r="P38" s="241"/>
      <c r="Q38" s="241"/>
      <c r="R38" s="241"/>
      <c r="S38" s="215"/>
      <c r="T38" s="215"/>
      <c r="U38" s="215"/>
      <c r="V38" s="215"/>
      <c r="W38" s="215"/>
      <c r="X38" s="215"/>
      <c r="Y38" s="215"/>
      <c r="Z38" s="215"/>
      <c r="AA38" s="215"/>
      <c r="AB38" s="215"/>
      <c r="AC38" s="215"/>
      <c r="AD38" s="215"/>
      <c r="AE38" s="215"/>
      <c r="AF38" s="215"/>
      <c r="AG38" s="215"/>
      <c r="AH38" s="215"/>
      <c r="AI38" s="215"/>
      <c r="AJ38" s="240"/>
      <c r="AK38" s="240"/>
      <c r="AL38" s="215"/>
      <c r="AM38" s="215"/>
      <c r="AN38" s="215"/>
      <c r="AO38" s="215"/>
      <c r="AP38" s="215"/>
      <c r="AQ38" s="215"/>
      <c r="AR38" s="215"/>
      <c r="AS38" s="215"/>
      <c r="AT38" s="215"/>
      <c r="AU38" s="215"/>
      <c r="AV38" s="215"/>
      <c r="AW38" s="215"/>
    </row>
    <row r="39" spans="2:49" ht="24.75" customHeight="1">
      <c r="B39" s="211"/>
      <c r="C39" s="214"/>
      <c r="D39" s="961"/>
      <c r="E39" s="962"/>
      <c r="F39" s="963"/>
      <c r="G39" s="213"/>
      <c r="H39" s="213"/>
      <c r="I39" s="213"/>
      <c r="J39" s="213"/>
      <c r="K39" s="241"/>
      <c r="L39" s="241"/>
      <c r="M39" s="241"/>
      <c r="N39" s="241"/>
      <c r="O39" s="241"/>
      <c r="P39" s="241"/>
      <c r="Q39" s="241"/>
      <c r="R39" s="241"/>
      <c r="S39" s="215"/>
      <c r="T39" s="215"/>
      <c r="U39" s="215"/>
      <c r="V39" s="215"/>
      <c r="W39" s="215"/>
      <c r="X39" s="215"/>
      <c r="Y39" s="215"/>
      <c r="Z39" s="215"/>
      <c r="AA39" s="215"/>
      <c r="AB39" s="215"/>
      <c r="AC39" s="215"/>
      <c r="AD39" s="215"/>
      <c r="AE39" s="215"/>
      <c r="AF39" s="215"/>
      <c r="AG39" s="215"/>
      <c r="AH39" s="215"/>
      <c r="AI39" s="215"/>
      <c r="AJ39" s="240"/>
      <c r="AK39" s="240"/>
      <c r="AL39" s="215"/>
      <c r="AM39" s="215"/>
      <c r="AN39" s="215"/>
      <c r="AO39" s="215"/>
      <c r="AP39" s="215"/>
      <c r="AQ39" s="215"/>
      <c r="AR39" s="215"/>
      <c r="AS39" s="215"/>
      <c r="AT39" s="215"/>
      <c r="AU39" s="215"/>
      <c r="AV39" s="215"/>
      <c r="AW39" s="215"/>
    </row>
    <row r="40" spans="2:49" ht="24.75" customHeight="1">
      <c r="B40" s="211"/>
      <c r="C40" s="214"/>
      <c r="D40" s="964"/>
      <c r="E40" s="965"/>
      <c r="F40" s="966"/>
      <c r="G40" s="213"/>
      <c r="H40" s="213"/>
      <c r="I40" s="213"/>
      <c r="J40" s="213"/>
      <c r="K40" s="241"/>
      <c r="L40" s="241"/>
      <c r="M40" s="241"/>
      <c r="N40" s="241"/>
      <c r="O40" s="241"/>
      <c r="P40" s="241"/>
      <c r="Q40" s="241"/>
      <c r="R40" s="241"/>
      <c r="S40" s="215"/>
      <c r="T40" s="215"/>
      <c r="U40" s="215"/>
      <c r="V40" s="215"/>
      <c r="W40" s="215"/>
      <c r="X40" s="215"/>
      <c r="Y40" s="215"/>
      <c r="Z40" s="215"/>
      <c r="AA40" s="215"/>
      <c r="AB40" s="215"/>
      <c r="AC40" s="215"/>
      <c r="AD40" s="215"/>
      <c r="AE40" s="215"/>
      <c r="AF40" s="215"/>
      <c r="AG40" s="215"/>
      <c r="AH40" s="215"/>
      <c r="AI40" s="215"/>
      <c r="AJ40" s="240"/>
      <c r="AK40" s="240"/>
      <c r="AL40" s="215"/>
      <c r="AM40" s="215"/>
      <c r="AN40" s="215"/>
      <c r="AO40" s="215"/>
      <c r="AP40" s="215"/>
      <c r="AQ40" s="215"/>
      <c r="AR40" s="215"/>
      <c r="AS40" s="215"/>
      <c r="AT40" s="215"/>
      <c r="AU40" s="215"/>
      <c r="AV40" s="215"/>
      <c r="AW40" s="215"/>
    </row>
    <row r="41" spans="2:49" ht="24.75" customHeight="1">
      <c r="B41" s="211"/>
      <c r="C41" s="214"/>
      <c r="D41" s="107"/>
      <c r="E41" s="108"/>
      <c r="F41" s="109"/>
      <c r="G41" s="213"/>
      <c r="H41" s="213"/>
      <c r="I41" s="213"/>
      <c r="J41" s="213"/>
      <c r="K41" s="241"/>
      <c r="L41" s="241"/>
      <c r="M41" s="241"/>
      <c r="N41" s="241"/>
      <c r="O41" s="241"/>
      <c r="P41" s="241"/>
      <c r="Q41" s="241"/>
      <c r="R41" s="241"/>
      <c r="S41" s="215"/>
      <c r="T41" s="215"/>
      <c r="U41" s="215"/>
      <c r="V41" s="215"/>
      <c r="W41" s="215"/>
      <c r="X41" s="215"/>
      <c r="Y41" s="215"/>
      <c r="Z41" s="215"/>
      <c r="AA41" s="215"/>
      <c r="AB41" s="215"/>
      <c r="AC41" s="215"/>
      <c r="AD41" s="215"/>
      <c r="AE41" s="215"/>
      <c r="AF41" s="215"/>
      <c r="AG41" s="215"/>
      <c r="AH41" s="215"/>
      <c r="AI41" s="215"/>
      <c r="AJ41" s="240"/>
      <c r="AK41" s="240"/>
      <c r="AL41" s="215"/>
      <c r="AM41" s="215"/>
      <c r="AN41" s="215"/>
      <c r="AO41" s="215"/>
      <c r="AP41" s="215"/>
      <c r="AQ41" s="215"/>
      <c r="AR41" s="215"/>
      <c r="AS41" s="215"/>
      <c r="AT41" s="215"/>
      <c r="AU41" s="215"/>
      <c r="AV41" s="215"/>
      <c r="AW41" s="215"/>
    </row>
    <row r="42" spans="2:49" ht="24.75" customHeight="1">
      <c r="B42" s="211"/>
      <c r="C42" s="214"/>
      <c r="D42" s="213"/>
      <c r="E42" s="213"/>
      <c r="F42" s="213"/>
      <c r="G42" s="213"/>
      <c r="H42" s="213"/>
      <c r="I42" s="213"/>
      <c r="J42" s="213"/>
      <c r="K42" s="211"/>
      <c r="L42" s="211"/>
      <c r="M42" s="211"/>
      <c r="N42" s="211"/>
      <c r="O42" s="211"/>
      <c r="P42" s="211"/>
      <c r="Q42" s="211"/>
      <c r="R42" s="211"/>
      <c r="S42" s="213"/>
      <c r="T42" s="213"/>
      <c r="U42" s="213"/>
      <c r="V42" s="213"/>
      <c r="W42" s="213"/>
      <c r="X42" s="213"/>
      <c r="Y42" s="213"/>
      <c r="Z42" s="213"/>
      <c r="AA42" s="213"/>
      <c r="AB42" s="213"/>
      <c r="AC42" s="213"/>
      <c r="AD42" s="213"/>
      <c r="AE42" s="213"/>
      <c r="AF42" s="213"/>
      <c r="AG42" s="213"/>
      <c r="AH42" s="213"/>
      <c r="AI42" s="213"/>
      <c r="AJ42" s="237"/>
      <c r="AK42" s="237"/>
      <c r="AL42" s="213"/>
      <c r="AM42" s="213"/>
      <c r="AN42" s="213"/>
      <c r="AO42" s="213"/>
      <c r="AP42" s="213"/>
      <c r="AQ42" s="213"/>
      <c r="AR42" s="213"/>
      <c r="AS42" s="213"/>
      <c r="AT42" s="213"/>
      <c r="AU42" s="213"/>
      <c r="AV42" s="213"/>
      <c r="AW42" s="213"/>
    </row>
    <row r="43" spans="2:49" ht="16">
      <c r="B43" s="211" t="s">
        <v>34</v>
      </c>
      <c r="C43" s="212" t="s">
        <v>35</v>
      </c>
      <c r="D43" s="213"/>
      <c r="E43" s="213"/>
      <c r="F43" s="213"/>
      <c r="G43" s="213"/>
      <c r="H43" s="213"/>
      <c r="I43" s="213"/>
      <c r="J43" s="213"/>
      <c r="K43" s="213"/>
      <c r="L43" s="213"/>
      <c r="M43" s="213"/>
      <c r="N43" s="211"/>
      <c r="O43" s="211"/>
      <c r="P43" s="211"/>
      <c r="Q43" s="211"/>
      <c r="R43" s="211"/>
      <c r="S43" s="213"/>
      <c r="T43" s="213"/>
      <c r="U43" s="213"/>
      <c r="V43" s="213"/>
      <c r="W43" s="213"/>
      <c r="X43" s="213"/>
      <c r="Y43" s="213"/>
      <c r="Z43" s="213"/>
      <c r="AA43" s="213"/>
      <c r="AB43" s="213"/>
      <c r="AC43" s="213"/>
      <c r="AD43" s="213"/>
      <c r="AE43" s="213"/>
      <c r="AF43" s="213"/>
      <c r="AG43" s="213"/>
      <c r="AH43" s="213"/>
      <c r="AI43" s="213"/>
      <c r="AJ43" s="237"/>
      <c r="AK43" s="237"/>
      <c r="AL43" s="213"/>
      <c r="AM43" s="213"/>
      <c r="AN43" s="213"/>
      <c r="AO43" s="238">
        <f>SUM(AO44:AO228)</f>
        <v>512441900</v>
      </c>
      <c r="AP43" s="213"/>
      <c r="AQ43" s="213"/>
      <c r="AR43" s="213"/>
      <c r="AS43" s="213"/>
      <c r="AT43" s="213"/>
      <c r="AU43" s="213"/>
      <c r="AV43" s="213"/>
      <c r="AW43" s="213"/>
    </row>
    <row r="44" spans="2:49" ht="24.75" customHeight="1">
      <c r="B44" s="211"/>
      <c r="C44" s="214" t="s">
        <v>106</v>
      </c>
      <c r="D44" s="216" t="s">
        <v>169</v>
      </c>
      <c r="E44" s="233" t="s">
        <v>226</v>
      </c>
      <c r="F44" s="210"/>
      <c r="G44" s="213"/>
      <c r="H44" s="213"/>
      <c r="I44" s="213"/>
      <c r="J44" s="213"/>
      <c r="K44" s="234" t="s">
        <v>293</v>
      </c>
      <c r="L44" s="210"/>
      <c r="M44" s="211" t="s">
        <v>354</v>
      </c>
      <c r="N44" s="211"/>
      <c r="O44" s="211"/>
      <c r="P44" s="211"/>
      <c r="Q44" s="211"/>
      <c r="R44" s="211"/>
      <c r="S44" s="213"/>
      <c r="T44" s="213"/>
      <c r="U44" s="213"/>
      <c r="V44" s="213"/>
      <c r="W44" s="213"/>
      <c r="X44" s="213"/>
      <c r="Y44" s="213"/>
      <c r="Z44" s="213"/>
      <c r="AA44" s="213"/>
      <c r="AB44" s="213"/>
      <c r="AC44" s="213"/>
      <c r="AD44" s="213"/>
      <c r="AE44" s="213"/>
      <c r="AF44" s="213"/>
      <c r="AG44" s="213"/>
      <c r="AH44" s="213"/>
      <c r="AI44" s="213"/>
      <c r="AJ44" s="210" t="s">
        <v>133</v>
      </c>
      <c r="AK44" s="210">
        <v>2000</v>
      </c>
      <c r="AL44" s="213"/>
      <c r="AM44" s="213"/>
      <c r="AN44" s="213"/>
      <c r="AO44" s="217">
        <v>280000</v>
      </c>
      <c r="AP44" s="213"/>
      <c r="AQ44" s="213"/>
      <c r="AR44" s="213"/>
      <c r="AS44" s="213"/>
      <c r="AT44" s="213"/>
      <c r="AU44" s="213"/>
      <c r="AV44" s="213"/>
      <c r="AW44" s="213"/>
    </row>
    <row r="45" spans="2:49" ht="24.75" customHeight="1">
      <c r="B45" s="211"/>
      <c r="C45" s="214"/>
      <c r="D45" s="216" t="s">
        <v>170</v>
      </c>
      <c r="E45" s="233" t="s">
        <v>227</v>
      </c>
      <c r="F45" s="210"/>
      <c r="G45" s="213"/>
      <c r="H45" s="213"/>
      <c r="I45" s="213"/>
      <c r="J45" s="213"/>
      <c r="K45" s="234" t="s">
        <v>294</v>
      </c>
      <c r="L45" s="210"/>
      <c r="M45" s="211" t="s">
        <v>355</v>
      </c>
      <c r="N45" s="211"/>
      <c r="O45" s="211"/>
      <c r="P45" s="211"/>
      <c r="Q45" s="211"/>
      <c r="R45" s="211"/>
      <c r="S45" s="213"/>
      <c r="T45" s="213"/>
      <c r="U45" s="213"/>
      <c r="V45" s="213"/>
      <c r="W45" s="213"/>
      <c r="X45" s="213"/>
      <c r="Y45" s="213"/>
      <c r="Z45" s="213"/>
      <c r="AA45" s="213"/>
      <c r="AB45" s="213"/>
      <c r="AC45" s="213"/>
      <c r="AD45" s="213"/>
      <c r="AE45" s="213"/>
      <c r="AF45" s="213"/>
      <c r="AG45" s="213"/>
      <c r="AH45" s="213"/>
      <c r="AI45" s="213"/>
      <c r="AJ45" s="210" t="s">
        <v>133</v>
      </c>
      <c r="AK45" s="210">
        <v>2000</v>
      </c>
      <c r="AL45" s="213"/>
      <c r="AM45" s="213"/>
      <c r="AN45" s="213"/>
      <c r="AO45" s="217">
        <v>637500</v>
      </c>
      <c r="AP45" s="213"/>
      <c r="AQ45" s="213"/>
      <c r="AR45" s="213"/>
      <c r="AS45" s="213"/>
      <c r="AT45" s="213"/>
      <c r="AU45" s="213"/>
      <c r="AV45" s="213"/>
      <c r="AW45" s="213"/>
    </row>
    <row r="46" spans="2:49" ht="24.75" customHeight="1">
      <c r="B46" s="211"/>
      <c r="C46" s="214"/>
      <c r="D46" s="216" t="s">
        <v>171</v>
      </c>
      <c r="E46" s="233" t="s">
        <v>228</v>
      </c>
      <c r="F46" s="210"/>
      <c r="G46" s="213"/>
      <c r="H46" s="213"/>
      <c r="I46" s="213"/>
      <c r="J46" s="213"/>
      <c r="K46" s="234" t="s">
        <v>294</v>
      </c>
      <c r="L46" s="210"/>
      <c r="M46" s="211" t="s">
        <v>356</v>
      </c>
      <c r="N46" s="211"/>
      <c r="O46" s="211"/>
      <c r="P46" s="211"/>
      <c r="Q46" s="211"/>
      <c r="R46" s="211"/>
      <c r="S46" s="213"/>
      <c r="T46" s="213"/>
      <c r="U46" s="213"/>
      <c r="V46" s="213"/>
      <c r="W46" s="213"/>
      <c r="X46" s="213"/>
      <c r="Y46" s="213"/>
      <c r="Z46" s="213"/>
      <c r="AA46" s="213"/>
      <c r="AB46" s="213"/>
      <c r="AC46" s="213"/>
      <c r="AD46" s="213"/>
      <c r="AE46" s="213"/>
      <c r="AF46" s="213"/>
      <c r="AG46" s="213"/>
      <c r="AH46" s="213"/>
      <c r="AI46" s="213"/>
      <c r="AJ46" s="210" t="s">
        <v>133</v>
      </c>
      <c r="AK46" s="210">
        <v>2000</v>
      </c>
      <c r="AL46" s="213"/>
      <c r="AM46" s="213"/>
      <c r="AN46" s="213"/>
      <c r="AO46" s="217">
        <v>3750000</v>
      </c>
      <c r="AP46" s="213"/>
      <c r="AQ46" s="213"/>
      <c r="AR46" s="213"/>
      <c r="AS46" s="213"/>
      <c r="AT46" s="213"/>
      <c r="AU46" s="213"/>
      <c r="AV46" s="213"/>
      <c r="AW46" s="213"/>
    </row>
    <row r="47" spans="2:49" ht="24.75" customHeight="1">
      <c r="B47" s="211"/>
      <c r="C47" s="214"/>
      <c r="D47" s="216" t="s">
        <v>172</v>
      </c>
      <c r="E47" s="233" t="s">
        <v>229</v>
      </c>
      <c r="F47" s="210"/>
      <c r="G47" s="213"/>
      <c r="H47" s="213"/>
      <c r="I47" s="213"/>
      <c r="J47" s="213"/>
      <c r="K47" s="234" t="s">
        <v>295</v>
      </c>
      <c r="L47" s="210"/>
      <c r="M47" s="211" t="s">
        <v>355</v>
      </c>
      <c r="N47" s="211"/>
      <c r="O47" s="211"/>
      <c r="P47" s="211"/>
      <c r="Q47" s="211"/>
      <c r="R47" s="211"/>
      <c r="S47" s="213"/>
      <c r="T47" s="213"/>
      <c r="U47" s="213"/>
      <c r="V47" s="213"/>
      <c r="W47" s="213"/>
      <c r="X47" s="213"/>
      <c r="Y47" s="213"/>
      <c r="Z47" s="213"/>
      <c r="AA47" s="213"/>
      <c r="AB47" s="213"/>
      <c r="AC47" s="213"/>
      <c r="AD47" s="213"/>
      <c r="AE47" s="213"/>
      <c r="AF47" s="213"/>
      <c r="AG47" s="213"/>
      <c r="AH47" s="213"/>
      <c r="AI47" s="213"/>
      <c r="AJ47" s="210" t="s">
        <v>133</v>
      </c>
      <c r="AK47" s="210">
        <v>2000</v>
      </c>
      <c r="AL47" s="213"/>
      <c r="AM47" s="213"/>
      <c r="AN47" s="213"/>
      <c r="AO47" s="217">
        <v>2625000</v>
      </c>
      <c r="AP47" s="213"/>
      <c r="AQ47" s="213"/>
      <c r="AR47" s="213"/>
      <c r="AS47" s="213"/>
      <c r="AT47" s="213"/>
      <c r="AU47" s="213"/>
      <c r="AV47" s="213"/>
      <c r="AW47" s="213"/>
    </row>
    <row r="48" spans="2:49" ht="24.75" customHeight="1">
      <c r="B48" s="211"/>
      <c r="C48" s="214"/>
      <c r="D48" s="216" t="s">
        <v>173</v>
      </c>
      <c r="E48" s="233" t="s">
        <v>230</v>
      </c>
      <c r="F48" s="210"/>
      <c r="G48" s="213"/>
      <c r="H48" s="213"/>
      <c r="I48" s="213"/>
      <c r="J48" s="213"/>
      <c r="K48" s="234" t="s">
        <v>296</v>
      </c>
      <c r="L48" s="210"/>
      <c r="M48" s="211" t="s">
        <v>357</v>
      </c>
      <c r="N48" s="211"/>
      <c r="O48" s="211"/>
      <c r="P48" s="211"/>
      <c r="Q48" s="211"/>
      <c r="R48" s="211"/>
      <c r="S48" s="213"/>
      <c r="T48" s="213"/>
      <c r="U48" s="213"/>
      <c r="V48" s="213"/>
      <c r="W48" s="213"/>
      <c r="X48" s="213"/>
      <c r="Y48" s="213"/>
      <c r="Z48" s="213"/>
      <c r="AA48" s="213"/>
      <c r="AB48" s="213"/>
      <c r="AC48" s="213"/>
      <c r="AD48" s="213"/>
      <c r="AE48" s="213"/>
      <c r="AF48" s="213"/>
      <c r="AG48" s="213"/>
      <c r="AH48" s="213"/>
      <c r="AI48" s="213"/>
      <c r="AJ48" s="210" t="s">
        <v>133</v>
      </c>
      <c r="AK48" s="210">
        <v>2000</v>
      </c>
      <c r="AL48" s="213"/>
      <c r="AM48" s="213"/>
      <c r="AN48" s="213"/>
      <c r="AO48" s="217">
        <v>2560000</v>
      </c>
      <c r="AP48" s="213"/>
      <c r="AQ48" s="213"/>
      <c r="AR48" s="213"/>
      <c r="AS48" s="213"/>
      <c r="AT48" s="213"/>
      <c r="AU48" s="213"/>
      <c r="AV48" s="213"/>
      <c r="AW48" s="213"/>
    </row>
    <row r="49" spans="2:49" ht="24.75" customHeight="1">
      <c r="B49" s="211"/>
      <c r="C49" s="214"/>
      <c r="D49" s="216" t="s">
        <v>174</v>
      </c>
      <c r="E49" s="233" t="s">
        <v>231</v>
      </c>
      <c r="F49" s="210"/>
      <c r="G49" s="213"/>
      <c r="H49" s="213"/>
      <c r="I49" s="213"/>
      <c r="J49" s="213"/>
      <c r="K49" s="234" t="s">
        <v>297</v>
      </c>
      <c r="L49" s="210"/>
      <c r="M49" s="211" t="s">
        <v>355</v>
      </c>
      <c r="N49" s="211"/>
      <c r="O49" s="211"/>
      <c r="P49" s="211"/>
      <c r="Q49" s="211"/>
      <c r="R49" s="211"/>
      <c r="S49" s="213"/>
      <c r="T49" s="213"/>
      <c r="U49" s="213"/>
      <c r="V49" s="213"/>
      <c r="W49" s="213"/>
      <c r="X49" s="213"/>
      <c r="Y49" s="213"/>
      <c r="Z49" s="213"/>
      <c r="AA49" s="213"/>
      <c r="AB49" s="213"/>
      <c r="AC49" s="213"/>
      <c r="AD49" s="213"/>
      <c r="AE49" s="213"/>
      <c r="AF49" s="213"/>
      <c r="AG49" s="213"/>
      <c r="AH49" s="213"/>
      <c r="AI49" s="213"/>
      <c r="AJ49" s="210" t="s">
        <v>133</v>
      </c>
      <c r="AK49" s="210">
        <v>2000</v>
      </c>
      <c r="AL49" s="213"/>
      <c r="AM49" s="213"/>
      <c r="AN49" s="213"/>
      <c r="AO49" s="217">
        <v>187500</v>
      </c>
      <c r="AP49" s="213"/>
      <c r="AQ49" s="213"/>
      <c r="AR49" s="213"/>
      <c r="AS49" s="213"/>
      <c r="AT49" s="213"/>
      <c r="AU49" s="213"/>
      <c r="AV49" s="213"/>
      <c r="AW49" s="213"/>
    </row>
    <row r="50" spans="2:49" ht="24.75" customHeight="1">
      <c r="B50" s="211"/>
      <c r="C50" s="214"/>
      <c r="D50" s="216" t="s">
        <v>175</v>
      </c>
      <c r="E50" s="233" t="s">
        <v>232</v>
      </c>
      <c r="F50" s="210"/>
      <c r="G50" s="213"/>
      <c r="H50" s="213"/>
      <c r="I50" s="213"/>
      <c r="J50" s="213"/>
      <c r="K50" s="234" t="s">
        <v>298</v>
      </c>
      <c r="L50" s="210"/>
      <c r="M50" s="211" t="s">
        <v>358</v>
      </c>
      <c r="N50" s="211"/>
      <c r="O50" s="211"/>
      <c r="P50" s="211"/>
      <c r="Q50" s="211"/>
      <c r="R50" s="211"/>
      <c r="S50" s="213"/>
      <c r="T50" s="213"/>
      <c r="U50" s="213"/>
      <c r="V50" s="213"/>
      <c r="W50" s="213"/>
      <c r="X50" s="213"/>
      <c r="Y50" s="213"/>
      <c r="Z50" s="213"/>
      <c r="AA50" s="213"/>
      <c r="AB50" s="213"/>
      <c r="AC50" s="213"/>
      <c r="AD50" s="213"/>
      <c r="AE50" s="213"/>
      <c r="AF50" s="213"/>
      <c r="AG50" s="213"/>
      <c r="AH50" s="213"/>
      <c r="AI50" s="213"/>
      <c r="AJ50" s="210" t="s">
        <v>133</v>
      </c>
      <c r="AK50" s="210">
        <v>2000</v>
      </c>
      <c r="AL50" s="213"/>
      <c r="AM50" s="213"/>
      <c r="AN50" s="213"/>
      <c r="AO50" s="217">
        <v>825000</v>
      </c>
      <c r="AP50" s="213"/>
      <c r="AQ50" s="213"/>
      <c r="AR50" s="213"/>
      <c r="AS50" s="213"/>
      <c r="AT50" s="213"/>
      <c r="AU50" s="213"/>
      <c r="AV50" s="213"/>
      <c r="AW50" s="213"/>
    </row>
    <row r="51" spans="2:49" ht="24.75" customHeight="1">
      <c r="B51" s="211"/>
      <c r="C51" s="214"/>
      <c r="D51" s="216" t="s">
        <v>176</v>
      </c>
      <c r="E51" s="233" t="s">
        <v>233</v>
      </c>
      <c r="F51" s="210"/>
      <c r="G51" s="213"/>
      <c r="H51" s="213"/>
      <c r="I51" s="213"/>
      <c r="J51" s="213"/>
      <c r="K51" s="234" t="s">
        <v>299</v>
      </c>
      <c r="L51" s="210"/>
      <c r="M51" s="211" t="s">
        <v>359</v>
      </c>
      <c r="N51" s="211"/>
      <c r="O51" s="211"/>
      <c r="P51" s="211"/>
      <c r="Q51" s="211"/>
      <c r="R51" s="211"/>
      <c r="S51" s="213"/>
      <c r="T51" s="213"/>
      <c r="U51" s="213"/>
      <c r="V51" s="213"/>
      <c r="W51" s="213"/>
      <c r="X51" s="213"/>
      <c r="Y51" s="213"/>
      <c r="Z51" s="213"/>
      <c r="AA51" s="213"/>
      <c r="AB51" s="213"/>
      <c r="AC51" s="213"/>
      <c r="AD51" s="213"/>
      <c r="AE51" s="213"/>
      <c r="AF51" s="213"/>
      <c r="AG51" s="213"/>
      <c r="AH51" s="213"/>
      <c r="AI51" s="213"/>
      <c r="AJ51" s="210" t="s">
        <v>133</v>
      </c>
      <c r="AK51" s="210">
        <v>2000</v>
      </c>
      <c r="AL51" s="213"/>
      <c r="AM51" s="213"/>
      <c r="AN51" s="213"/>
      <c r="AO51" s="217">
        <v>1200000</v>
      </c>
      <c r="AP51" s="213"/>
      <c r="AQ51" s="213"/>
      <c r="AR51" s="213"/>
      <c r="AS51" s="213"/>
      <c r="AT51" s="213"/>
      <c r="AU51" s="213"/>
      <c r="AV51" s="213"/>
      <c r="AW51" s="213"/>
    </row>
    <row r="52" spans="2:49" ht="24.75" customHeight="1">
      <c r="B52" s="211"/>
      <c r="C52" s="214"/>
      <c r="D52" s="216" t="s">
        <v>177</v>
      </c>
      <c r="E52" s="233" t="s">
        <v>234</v>
      </c>
      <c r="F52" s="210"/>
      <c r="G52" s="213"/>
      <c r="H52" s="213"/>
      <c r="I52" s="213"/>
      <c r="J52" s="213"/>
      <c r="K52" s="234" t="s">
        <v>300</v>
      </c>
      <c r="L52" s="210"/>
      <c r="M52" s="211" t="s">
        <v>358</v>
      </c>
      <c r="N52" s="211"/>
      <c r="O52" s="211"/>
      <c r="P52" s="211"/>
      <c r="Q52" s="211"/>
      <c r="R52" s="211"/>
      <c r="S52" s="213"/>
      <c r="T52" s="213"/>
      <c r="U52" s="213"/>
      <c r="V52" s="213"/>
      <c r="W52" s="213"/>
      <c r="X52" s="213"/>
      <c r="Y52" s="213"/>
      <c r="Z52" s="213"/>
      <c r="AA52" s="213"/>
      <c r="AB52" s="213"/>
      <c r="AC52" s="213"/>
      <c r="AD52" s="213"/>
      <c r="AE52" s="213"/>
      <c r="AF52" s="213"/>
      <c r="AG52" s="213"/>
      <c r="AH52" s="213"/>
      <c r="AI52" s="213"/>
      <c r="AJ52" s="210" t="s">
        <v>133</v>
      </c>
      <c r="AK52" s="210">
        <v>2000</v>
      </c>
      <c r="AL52" s="213"/>
      <c r="AM52" s="213"/>
      <c r="AN52" s="213"/>
      <c r="AO52" s="217">
        <v>960000</v>
      </c>
      <c r="AP52" s="213"/>
      <c r="AQ52" s="213"/>
      <c r="AR52" s="213"/>
      <c r="AS52" s="213"/>
      <c r="AT52" s="213"/>
      <c r="AU52" s="213"/>
      <c r="AV52" s="213"/>
      <c r="AW52" s="213"/>
    </row>
    <row r="53" spans="2:49" ht="24.75" customHeight="1">
      <c r="B53" s="211"/>
      <c r="C53" s="214"/>
      <c r="D53" s="216" t="s">
        <v>177</v>
      </c>
      <c r="E53" s="233" t="s">
        <v>234</v>
      </c>
      <c r="F53" s="210"/>
      <c r="G53" s="213"/>
      <c r="H53" s="213"/>
      <c r="I53" s="213"/>
      <c r="J53" s="213"/>
      <c r="K53" s="234" t="s">
        <v>298</v>
      </c>
      <c r="L53" s="210"/>
      <c r="M53" s="211" t="s">
        <v>360</v>
      </c>
      <c r="N53" s="211"/>
      <c r="O53" s="211"/>
      <c r="P53" s="211"/>
      <c r="Q53" s="211"/>
      <c r="R53" s="211"/>
      <c r="S53" s="213"/>
      <c r="T53" s="213"/>
      <c r="U53" s="213"/>
      <c r="V53" s="213"/>
      <c r="W53" s="213"/>
      <c r="X53" s="213"/>
      <c r="Y53" s="213"/>
      <c r="Z53" s="213"/>
      <c r="AA53" s="213"/>
      <c r="AB53" s="213"/>
      <c r="AC53" s="213"/>
      <c r="AD53" s="213"/>
      <c r="AE53" s="213"/>
      <c r="AF53" s="213"/>
      <c r="AG53" s="213"/>
      <c r="AH53" s="213"/>
      <c r="AI53" s="213"/>
      <c r="AJ53" s="210" t="s">
        <v>133</v>
      </c>
      <c r="AK53" s="210">
        <v>2000</v>
      </c>
      <c r="AL53" s="213"/>
      <c r="AM53" s="213"/>
      <c r="AN53" s="213"/>
      <c r="AO53" s="217">
        <v>3325000</v>
      </c>
      <c r="AP53" s="213"/>
      <c r="AQ53" s="213"/>
      <c r="AR53" s="213"/>
      <c r="AS53" s="213"/>
      <c r="AT53" s="213"/>
      <c r="AU53" s="213"/>
      <c r="AV53" s="213"/>
      <c r="AW53" s="213"/>
    </row>
    <row r="54" spans="2:49" ht="24.75" customHeight="1">
      <c r="B54" s="211"/>
      <c r="C54" s="214"/>
      <c r="D54" s="216" t="s">
        <v>177</v>
      </c>
      <c r="E54" s="233" t="s">
        <v>234</v>
      </c>
      <c r="F54" s="210"/>
      <c r="G54" s="213"/>
      <c r="H54" s="213"/>
      <c r="I54" s="213"/>
      <c r="J54" s="213"/>
      <c r="K54" s="234" t="s">
        <v>298</v>
      </c>
      <c r="L54" s="210"/>
      <c r="M54" s="211" t="s">
        <v>361</v>
      </c>
      <c r="N54" s="211"/>
      <c r="O54" s="211"/>
      <c r="P54" s="211"/>
      <c r="Q54" s="211"/>
      <c r="R54" s="211"/>
      <c r="S54" s="213"/>
      <c r="T54" s="213"/>
      <c r="U54" s="213"/>
      <c r="V54" s="213"/>
      <c r="W54" s="213"/>
      <c r="X54" s="213"/>
      <c r="Y54" s="213"/>
      <c r="Z54" s="213"/>
      <c r="AA54" s="213"/>
      <c r="AB54" s="213"/>
      <c r="AC54" s="213"/>
      <c r="AD54" s="213"/>
      <c r="AE54" s="213"/>
      <c r="AF54" s="213"/>
      <c r="AG54" s="213"/>
      <c r="AH54" s="213"/>
      <c r="AI54" s="213"/>
      <c r="AJ54" s="210" t="s">
        <v>133</v>
      </c>
      <c r="AK54" s="210">
        <v>2000</v>
      </c>
      <c r="AL54" s="213"/>
      <c r="AM54" s="213"/>
      <c r="AN54" s="213"/>
      <c r="AO54" s="217">
        <v>637500</v>
      </c>
      <c r="AP54" s="213"/>
      <c r="AQ54" s="213"/>
      <c r="AR54" s="213"/>
      <c r="AS54" s="213"/>
      <c r="AT54" s="213"/>
      <c r="AU54" s="213"/>
      <c r="AV54" s="213"/>
      <c r="AW54" s="213"/>
    </row>
    <row r="55" spans="2:49" ht="24.75" customHeight="1">
      <c r="B55" s="211"/>
      <c r="C55" s="214"/>
      <c r="D55" s="216" t="s">
        <v>177</v>
      </c>
      <c r="E55" s="233" t="s">
        <v>234</v>
      </c>
      <c r="F55" s="210"/>
      <c r="G55" s="213"/>
      <c r="H55" s="213"/>
      <c r="I55" s="213"/>
      <c r="J55" s="213"/>
      <c r="K55" s="234" t="s">
        <v>298</v>
      </c>
      <c r="L55" s="210"/>
      <c r="M55" s="211" t="s">
        <v>358</v>
      </c>
      <c r="N55" s="211"/>
      <c r="O55" s="211"/>
      <c r="P55" s="211"/>
      <c r="Q55" s="211"/>
      <c r="R55" s="211"/>
      <c r="S55" s="213"/>
      <c r="T55" s="213"/>
      <c r="U55" s="213"/>
      <c r="V55" s="213"/>
      <c r="W55" s="213"/>
      <c r="X55" s="213"/>
      <c r="Y55" s="213"/>
      <c r="Z55" s="213"/>
      <c r="AA55" s="213"/>
      <c r="AB55" s="213"/>
      <c r="AC55" s="213"/>
      <c r="AD55" s="213"/>
      <c r="AE55" s="213"/>
      <c r="AF55" s="213"/>
      <c r="AG55" s="213"/>
      <c r="AH55" s="213"/>
      <c r="AI55" s="213"/>
      <c r="AJ55" s="210" t="s">
        <v>133</v>
      </c>
      <c r="AK55" s="210">
        <v>2000</v>
      </c>
      <c r="AL55" s="213"/>
      <c r="AM55" s="213"/>
      <c r="AN55" s="213"/>
      <c r="AO55" s="217">
        <v>595000</v>
      </c>
      <c r="AP55" s="213"/>
      <c r="AQ55" s="213"/>
      <c r="AR55" s="213"/>
      <c r="AS55" s="213"/>
      <c r="AT55" s="213"/>
      <c r="AU55" s="213"/>
      <c r="AV55" s="213"/>
      <c r="AW55" s="213"/>
    </row>
    <row r="56" spans="2:49" ht="24.75" customHeight="1">
      <c r="B56" s="211"/>
      <c r="C56" s="214"/>
      <c r="D56" s="216" t="s">
        <v>177</v>
      </c>
      <c r="E56" s="233" t="s">
        <v>234</v>
      </c>
      <c r="F56" s="210"/>
      <c r="G56" s="213"/>
      <c r="H56" s="213"/>
      <c r="I56" s="213"/>
      <c r="J56" s="213"/>
      <c r="K56" s="234" t="s">
        <v>301</v>
      </c>
      <c r="L56" s="210"/>
      <c r="M56" s="211" t="s">
        <v>362</v>
      </c>
      <c r="N56" s="211"/>
      <c r="O56" s="211"/>
      <c r="P56" s="211"/>
      <c r="Q56" s="211"/>
      <c r="R56" s="211"/>
      <c r="S56" s="213"/>
      <c r="T56" s="213"/>
      <c r="U56" s="213"/>
      <c r="V56" s="213"/>
      <c r="W56" s="213"/>
      <c r="X56" s="213"/>
      <c r="Y56" s="213"/>
      <c r="Z56" s="213"/>
      <c r="AA56" s="213"/>
      <c r="AB56" s="213"/>
      <c r="AC56" s="213"/>
      <c r="AD56" s="213"/>
      <c r="AE56" s="213"/>
      <c r="AF56" s="213"/>
      <c r="AG56" s="213"/>
      <c r="AH56" s="213"/>
      <c r="AI56" s="213"/>
      <c r="AJ56" s="210" t="s">
        <v>133</v>
      </c>
      <c r="AK56" s="210">
        <v>2000</v>
      </c>
      <c r="AL56" s="213"/>
      <c r="AM56" s="213"/>
      <c r="AN56" s="213"/>
      <c r="AO56" s="217">
        <v>1000000</v>
      </c>
      <c r="AP56" s="213"/>
      <c r="AQ56" s="213"/>
      <c r="AR56" s="213"/>
      <c r="AS56" s="213"/>
      <c r="AT56" s="213"/>
      <c r="AU56" s="213"/>
      <c r="AV56" s="213"/>
      <c r="AW56" s="213"/>
    </row>
    <row r="57" spans="2:49" ht="24.75" customHeight="1">
      <c r="B57" s="211"/>
      <c r="C57" s="214"/>
      <c r="D57" s="216" t="s">
        <v>177</v>
      </c>
      <c r="E57" s="233" t="s">
        <v>234</v>
      </c>
      <c r="F57" s="210"/>
      <c r="G57" s="213"/>
      <c r="H57" s="213"/>
      <c r="I57" s="213"/>
      <c r="J57" s="213"/>
      <c r="K57" s="234" t="s">
        <v>302</v>
      </c>
      <c r="L57" s="210"/>
      <c r="M57" s="211" t="s">
        <v>356</v>
      </c>
      <c r="N57" s="211"/>
      <c r="O57" s="211"/>
      <c r="P57" s="213"/>
      <c r="Q57" s="213"/>
      <c r="R57" s="213"/>
      <c r="S57" s="213"/>
      <c r="T57" s="213"/>
      <c r="U57" s="213"/>
      <c r="V57" s="213"/>
      <c r="W57" s="213"/>
      <c r="X57" s="213"/>
      <c r="Y57" s="213"/>
      <c r="Z57" s="213"/>
      <c r="AA57" s="213"/>
      <c r="AB57" s="213"/>
      <c r="AC57" s="213"/>
      <c r="AD57" s="213"/>
      <c r="AE57" s="213"/>
      <c r="AF57" s="213"/>
      <c r="AG57" s="213"/>
      <c r="AH57" s="213"/>
      <c r="AI57" s="213"/>
      <c r="AJ57" s="210" t="s">
        <v>133</v>
      </c>
      <c r="AK57" s="210">
        <v>2000</v>
      </c>
      <c r="AL57" s="213"/>
      <c r="AM57" s="213"/>
      <c r="AN57" s="213"/>
      <c r="AO57" s="217">
        <v>1125000</v>
      </c>
      <c r="AP57" s="213"/>
      <c r="AQ57" s="213"/>
      <c r="AR57" s="213"/>
      <c r="AS57" s="213"/>
      <c r="AT57" s="213"/>
      <c r="AU57" s="213"/>
      <c r="AV57" s="213"/>
      <c r="AW57" s="213"/>
    </row>
    <row r="58" spans="2:49" ht="24.75" customHeight="1">
      <c r="B58" s="211"/>
      <c r="C58" s="214"/>
      <c r="D58" s="216" t="s">
        <v>178</v>
      </c>
      <c r="E58" s="233" t="s">
        <v>235</v>
      </c>
      <c r="F58" s="210"/>
      <c r="G58" s="213"/>
      <c r="H58" s="213"/>
      <c r="I58" s="213"/>
      <c r="J58" s="213"/>
      <c r="K58" s="234" t="s">
        <v>298</v>
      </c>
      <c r="L58" s="210"/>
      <c r="M58" s="211" t="s">
        <v>363</v>
      </c>
      <c r="N58" s="211"/>
      <c r="O58" s="211"/>
      <c r="P58" s="213"/>
      <c r="Q58" s="213"/>
      <c r="R58" s="213"/>
      <c r="S58" s="213"/>
      <c r="T58" s="213"/>
      <c r="U58" s="213"/>
      <c r="V58" s="213"/>
      <c r="W58" s="213"/>
      <c r="X58" s="213"/>
      <c r="Y58" s="213"/>
      <c r="Z58" s="213"/>
      <c r="AA58" s="213"/>
      <c r="AB58" s="213"/>
      <c r="AC58" s="213"/>
      <c r="AD58" s="213"/>
      <c r="AE58" s="213"/>
      <c r="AF58" s="213"/>
      <c r="AG58" s="213"/>
      <c r="AH58" s="213"/>
      <c r="AI58" s="213"/>
      <c r="AJ58" s="210" t="s">
        <v>133</v>
      </c>
      <c r="AK58" s="210">
        <v>2000</v>
      </c>
      <c r="AL58" s="213"/>
      <c r="AM58" s="213"/>
      <c r="AN58" s="213"/>
      <c r="AO58" s="217">
        <v>750000</v>
      </c>
      <c r="AP58" s="213"/>
      <c r="AQ58" s="213"/>
      <c r="AR58" s="213"/>
      <c r="AS58" s="213"/>
      <c r="AT58" s="213"/>
      <c r="AU58" s="213"/>
      <c r="AV58" s="213"/>
      <c r="AW58" s="213"/>
    </row>
    <row r="59" spans="2:49" ht="24.75" customHeight="1">
      <c r="B59" s="211"/>
      <c r="C59" s="214"/>
      <c r="D59" s="216" t="s">
        <v>179</v>
      </c>
      <c r="E59" s="233" t="s">
        <v>236</v>
      </c>
      <c r="F59" s="210"/>
      <c r="G59" s="213"/>
      <c r="H59" s="213"/>
      <c r="I59" s="213"/>
      <c r="J59" s="213"/>
      <c r="K59" s="234" t="s">
        <v>298</v>
      </c>
      <c r="L59" s="210"/>
      <c r="M59" s="211" t="s">
        <v>358</v>
      </c>
      <c r="N59" s="213"/>
      <c r="O59" s="213"/>
      <c r="P59" s="213"/>
      <c r="Q59" s="213"/>
      <c r="R59" s="213"/>
      <c r="S59" s="213"/>
      <c r="T59" s="213"/>
      <c r="U59" s="213"/>
      <c r="V59" s="213"/>
      <c r="W59" s="213"/>
      <c r="X59" s="213"/>
      <c r="Y59" s="213"/>
      <c r="Z59" s="213"/>
      <c r="AA59" s="213"/>
      <c r="AB59" s="213"/>
      <c r="AC59" s="213"/>
      <c r="AD59" s="213"/>
      <c r="AE59" s="213"/>
      <c r="AF59" s="213"/>
      <c r="AG59" s="213"/>
      <c r="AH59" s="213"/>
      <c r="AI59" s="213"/>
      <c r="AJ59" s="210" t="s">
        <v>133</v>
      </c>
      <c r="AK59" s="210">
        <v>2000</v>
      </c>
      <c r="AL59" s="213"/>
      <c r="AM59" s="213"/>
      <c r="AN59" s="213"/>
      <c r="AO59" s="217">
        <v>450000</v>
      </c>
      <c r="AP59" s="213"/>
      <c r="AQ59" s="213"/>
      <c r="AR59" s="213"/>
      <c r="AS59" s="213"/>
      <c r="AT59" s="213"/>
      <c r="AU59" s="213"/>
      <c r="AV59" s="213"/>
      <c r="AW59" s="213"/>
    </row>
    <row r="60" spans="2:49" ht="24.75" customHeight="1">
      <c r="B60" s="211"/>
      <c r="C60" s="214"/>
      <c r="D60" s="216" t="s">
        <v>170</v>
      </c>
      <c r="E60" s="233" t="s">
        <v>227</v>
      </c>
      <c r="F60" s="210"/>
      <c r="G60" s="213"/>
      <c r="H60" s="213"/>
      <c r="I60" s="213"/>
      <c r="J60" s="213"/>
      <c r="K60" s="234" t="s">
        <v>294</v>
      </c>
      <c r="L60" s="210"/>
      <c r="M60" s="211" t="s">
        <v>357</v>
      </c>
      <c r="N60" s="213"/>
      <c r="O60" s="213"/>
      <c r="P60" s="213"/>
      <c r="Q60" s="213"/>
      <c r="R60" s="213"/>
      <c r="S60" s="213"/>
      <c r="T60" s="213"/>
      <c r="U60" s="213"/>
      <c r="V60" s="213"/>
      <c r="W60" s="213"/>
      <c r="X60" s="213"/>
      <c r="Y60" s="213"/>
      <c r="Z60" s="213"/>
      <c r="AA60" s="213"/>
      <c r="AB60" s="213"/>
      <c r="AC60" s="213"/>
      <c r="AD60" s="213"/>
      <c r="AE60" s="213"/>
      <c r="AF60" s="213"/>
      <c r="AG60" s="213"/>
      <c r="AH60" s="213"/>
      <c r="AI60" s="213"/>
      <c r="AJ60" s="210" t="s">
        <v>133</v>
      </c>
      <c r="AK60" s="210">
        <v>2000</v>
      </c>
      <c r="AL60" s="213"/>
      <c r="AM60" s="213"/>
      <c r="AN60" s="213"/>
      <c r="AO60" s="217">
        <v>637500</v>
      </c>
      <c r="AP60" s="213"/>
      <c r="AQ60" s="213"/>
      <c r="AR60" s="213"/>
      <c r="AS60" s="213"/>
      <c r="AT60" s="213"/>
      <c r="AU60" s="213"/>
      <c r="AV60" s="213"/>
      <c r="AW60" s="213"/>
    </row>
    <row r="61" spans="2:49" ht="24.75" customHeight="1">
      <c r="B61" s="211"/>
      <c r="C61" s="214"/>
      <c r="D61" s="216" t="s">
        <v>180</v>
      </c>
      <c r="E61" s="233" t="s">
        <v>237</v>
      </c>
      <c r="F61" s="210"/>
      <c r="G61" s="213"/>
      <c r="H61" s="213"/>
      <c r="I61" s="213"/>
      <c r="J61" s="213"/>
      <c r="K61" s="234" t="s">
        <v>303</v>
      </c>
      <c r="L61" s="210"/>
      <c r="M61" s="211" t="s">
        <v>355</v>
      </c>
      <c r="N61" s="213"/>
      <c r="O61" s="213"/>
      <c r="P61" s="213"/>
      <c r="Q61" s="213"/>
      <c r="R61" s="213"/>
      <c r="S61" s="213"/>
      <c r="T61" s="213"/>
      <c r="U61" s="213"/>
      <c r="V61" s="213"/>
      <c r="W61" s="213"/>
      <c r="X61" s="213"/>
      <c r="Y61" s="213"/>
      <c r="Z61" s="213"/>
      <c r="AA61" s="213"/>
      <c r="AB61" s="213"/>
      <c r="AC61" s="213"/>
      <c r="AD61" s="213"/>
      <c r="AE61" s="213"/>
      <c r="AF61" s="213"/>
      <c r="AG61" s="213"/>
      <c r="AH61" s="213"/>
      <c r="AI61" s="213"/>
      <c r="AJ61" s="210" t="s">
        <v>133</v>
      </c>
      <c r="AK61" s="210">
        <v>2000</v>
      </c>
      <c r="AL61" s="213"/>
      <c r="AM61" s="213"/>
      <c r="AN61" s="213"/>
      <c r="AO61" s="217">
        <v>262500</v>
      </c>
      <c r="AP61" s="213"/>
      <c r="AQ61" s="213"/>
      <c r="AR61" s="213"/>
      <c r="AS61" s="213"/>
      <c r="AT61" s="213"/>
      <c r="AU61" s="213"/>
      <c r="AV61" s="213"/>
      <c r="AW61" s="213"/>
    </row>
    <row r="62" spans="2:49" ht="24.75" customHeight="1">
      <c r="B62" s="211"/>
      <c r="C62" s="214"/>
      <c r="D62" s="216" t="s">
        <v>180</v>
      </c>
      <c r="E62" s="233" t="s">
        <v>238</v>
      </c>
      <c r="F62" s="210"/>
      <c r="G62" s="213"/>
      <c r="H62" s="213"/>
      <c r="I62" s="213"/>
      <c r="J62" s="213"/>
      <c r="K62" s="234" t="s">
        <v>303</v>
      </c>
      <c r="L62" s="210"/>
      <c r="M62" s="211" t="s">
        <v>355</v>
      </c>
      <c r="N62" s="213"/>
      <c r="O62" s="213"/>
      <c r="P62" s="213"/>
      <c r="Q62" s="213"/>
      <c r="R62" s="213"/>
      <c r="S62" s="213"/>
      <c r="T62" s="213"/>
      <c r="U62" s="213"/>
      <c r="V62" s="213"/>
      <c r="W62" s="213"/>
      <c r="X62" s="213"/>
      <c r="Y62" s="213"/>
      <c r="Z62" s="213"/>
      <c r="AA62" s="213"/>
      <c r="AB62" s="213"/>
      <c r="AC62" s="213"/>
      <c r="AD62" s="213"/>
      <c r="AE62" s="213"/>
      <c r="AF62" s="213"/>
      <c r="AG62" s="213"/>
      <c r="AH62" s="213"/>
      <c r="AI62" s="213"/>
      <c r="AJ62" s="210" t="s">
        <v>133</v>
      </c>
      <c r="AK62" s="210">
        <v>2000</v>
      </c>
      <c r="AL62" s="213"/>
      <c r="AM62" s="213"/>
      <c r="AN62" s="213"/>
      <c r="AO62" s="217">
        <v>560000</v>
      </c>
      <c r="AP62" s="213"/>
      <c r="AQ62" s="213"/>
      <c r="AR62" s="213"/>
      <c r="AS62" s="213"/>
      <c r="AT62" s="213"/>
      <c r="AU62" s="213"/>
      <c r="AV62" s="213"/>
      <c r="AW62" s="213"/>
    </row>
    <row r="63" spans="2:49" ht="24.75" customHeight="1">
      <c r="B63" s="211"/>
      <c r="C63" s="214"/>
      <c r="D63" s="216" t="s">
        <v>179</v>
      </c>
      <c r="E63" s="233" t="s">
        <v>236</v>
      </c>
      <c r="F63" s="210"/>
      <c r="G63" s="213"/>
      <c r="H63" s="213"/>
      <c r="I63" s="213"/>
      <c r="J63" s="213"/>
      <c r="K63" s="234" t="s">
        <v>293</v>
      </c>
      <c r="L63" s="210"/>
      <c r="M63" s="211" t="s">
        <v>358</v>
      </c>
      <c r="N63" s="213"/>
      <c r="O63" s="213"/>
      <c r="P63" s="213"/>
      <c r="Q63" s="213"/>
      <c r="R63" s="213"/>
      <c r="S63" s="213"/>
      <c r="T63" s="213"/>
      <c r="U63" s="213"/>
      <c r="V63" s="213"/>
      <c r="W63" s="213"/>
      <c r="X63" s="213"/>
      <c r="Y63" s="213"/>
      <c r="Z63" s="213"/>
      <c r="AA63" s="213"/>
      <c r="AB63" s="213"/>
      <c r="AC63" s="213"/>
      <c r="AD63" s="213"/>
      <c r="AE63" s="213"/>
      <c r="AF63" s="213"/>
      <c r="AG63" s="213"/>
      <c r="AH63" s="213"/>
      <c r="AI63" s="213"/>
      <c r="AJ63" s="210" t="s">
        <v>133</v>
      </c>
      <c r="AK63" s="210">
        <v>2000</v>
      </c>
      <c r="AL63" s="213"/>
      <c r="AM63" s="213"/>
      <c r="AN63" s="213"/>
      <c r="AO63" s="217">
        <v>140000</v>
      </c>
      <c r="AP63" s="213"/>
      <c r="AQ63" s="213"/>
      <c r="AR63" s="213"/>
      <c r="AS63" s="213"/>
      <c r="AT63" s="213"/>
      <c r="AU63" s="213"/>
      <c r="AV63" s="213"/>
      <c r="AW63" s="213"/>
    </row>
    <row r="64" spans="2:49" ht="24.75" customHeight="1">
      <c r="B64" s="211"/>
      <c r="C64" s="214"/>
      <c r="D64" s="216" t="s">
        <v>181</v>
      </c>
      <c r="E64" s="233" t="s">
        <v>239</v>
      </c>
      <c r="F64" s="210"/>
      <c r="G64" s="213"/>
      <c r="H64" s="213"/>
      <c r="I64" s="213"/>
      <c r="J64" s="213"/>
      <c r="K64" s="234" t="s">
        <v>298</v>
      </c>
      <c r="L64" s="210"/>
      <c r="M64" s="211" t="s">
        <v>364</v>
      </c>
      <c r="N64" s="213"/>
      <c r="O64" s="213"/>
      <c r="P64" s="213"/>
      <c r="Q64" s="213"/>
      <c r="R64" s="213"/>
      <c r="S64" s="213"/>
      <c r="T64" s="213"/>
      <c r="U64" s="213"/>
      <c r="V64" s="213"/>
      <c r="W64" s="213"/>
      <c r="X64" s="213"/>
      <c r="Y64" s="213"/>
      <c r="Z64" s="213"/>
      <c r="AA64" s="213"/>
      <c r="AB64" s="213"/>
      <c r="AC64" s="213"/>
      <c r="AD64" s="213"/>
      <c r="AE64" s="213"/>
      <c r="AF64" s="213"/>
      <c r="AG64" s="213"/>
      <c r="AH64" s="213"/>
      <c r="AI64" s="213"/>
      <c r="AJ64" s="210" t="s">
        <v>133</v>
      </c>
      <c r="AK64" s="210">
        <v>2000</v>
      </c>
      <c r="AL64" s="213"/>
      <c r="AM64" s="213"/>
      <c r="AN64" s="213"/>
      <c r="AO64" s="217">
        <v>490000</v>
      </c>
      <c r="AP64" s="213"/>
      <c r="AQ64" s="213"/>
      <c r="AR64" s="213"/>
      <c r="AS64" s="213"/>
      <c r="AT64" s="213"/>
      <c r="AU64" s="213"/>
      <c r="AV64" s="213"/>
      <c r="AW64" s="213"/>
    </row>
    <row r="65" spans="2:49" ht="24.75" customHeight="1">
      <c r="B65" s="211"/>
      <c r="C65" s="214"/>
      <c r="D65" s="216" t="s">
        <v>181</v>
      </c>
      <c r="E65" s="233" t="s">
        <v>239</v>
      </c>
      <c r="F65" s="210"/>
      <c r="G65" s="213"/>
      <c r="H65" s="213"/>
      <c r="I65" s="213"/>
      <c r="J65" s="213"/>
      <c r="K65" s="234" t="s">
        <v>298</v>
      </c>
      <c r="L65" s="210"/>
      <c r="M65" s="211" t="s">
        <v>364</v>
      </c>
      <c r="N65" s="213"/>
      <c r="O65" s="213"/>
      <c r="P65" s="213"/>
      <c r="Q65" s="213"/>
      <c r="R65" s="213"/>
      <c r="S65" s="213"/>
      <c r="T65" s="213"/>
      <c r="U65" s="213"/>
      <c r="V65" s="213"/>
      <c r="W65" s="213"/>
      <c r="X65" s="213"/>
      <c r="Y65" s="213"/>
      <c r="Z65" s="213"/>
      <c r="AA65" s="213"/>
      <c r="AB65" s="213"/>
      <c r="AC65" s="213"/>
      <c r="AD65" s="213"/>
      <c r="AE65" s="213"/>
      <c r="AF65" s="213"/>
      <c r="AG65" s="213"/>
      <c r="AH65" s="213"/>
      <c r="AI65" s="213"/>
      <c r="AJ65" s="210" t="s">
        <v>133</v>
      </c>
      <c r="AK65" s="210">
        <v>2000</v>
      </c>
      <c r="AL65" s="213"/>
      <c r="AM65" s="213"/>
      <c r="AN65" s="213"/>
      <c r="AO65" s="217">
        <v>525000</v>
      </c>
      <c r="AP65" s="213"/>
      <c r="AQ65" s="213"/>
      <c r="AR65" s="213"/>
      <c r="AS65" s="213"/>
      <c r="AT65" s="213"/>
      <c r="AU65" s="213"/>
      <c r="AV65" s="213"/>
      <c r="AW65" s="213"/>
    </row>
    <row r="66" spans="2:49" ht="24.75" customHeight="1">
      <c r="B66" s="211"/>
      <c r="C66" s="214"/>
      <c r="D66" s="216" t="s">
        <v>181</v>
      </c>
      <c r="E66" s="233" t="s">
        <v>239</v>
      </c>
      <c r="F66" s="210"/>
      <c r="G66" s="213"/>
      <c r="H66" s="213"/>
      <c r="I66" s="213"/>
      <c r="J66" s="213"/>
      <c r="K66" s="234" t="s">
        <v>298</v>
      </c>
      <c r="L66" s="210"/>
      <c r="M66" s="211" t="s">
        <v>364</v>
      </c>
      <c r="N66" s="213"/>
      <c r="O66" s="213"/>
      <c r="P66" s="213"/>
      <c r="Q66" s="213"/>
      <c r="R66" s="213"/>
      <c r="S66" s="213"/>
      <c r="T66" s="213"/>
      <c r="U66" s="213"/>
      <c r="V66" s="213"/>
      <c r="W66" s="213"/>
      <c r="X66" s="213"/>
      <c r="Y66" s="213"/>
      <c r="Z66" s="213"/>
      <c r="AA66" s="213"/>
      <c r="AB66" s="213"/>
      <c r="AC66" s="213"/>
      <c r="AD66" s="213"/>
      <c r="AE66" s="213"/>
      <c r="AF66" s="213"/>
      <c r="AG66" s="213"/>
      <c r="AH66" s="213"/>
      <c r="AI66" s="213"/>
      <c r="AJ66" s="210" t="s">
        <v>133</v>
      </c>
      <c r="AK66" s="210">
        <v>2000</v>
      </c>
      <c r="AL66" s="213"/>
      <c r="AM66" s="213"/>
      <c r="AN66" s="213"/>
      <c r="AO66" s="217">
        <v>980000</v>
      </c>
      <c r="AP66" s="213"/>
      <c r="AQ66" s="213"/>
      <c r="AR66" s="213"/>
      <c r="AS66" s="213"/>
      <c r="AT66" s="213"/>
      <c r="AU66" s="213"/>
      <c r="AV66" s="213"/>
      <c r="AW66" s="213"/>
    </row>
    <row r="67" spans="2:49" ht="24.75" customHeight="1">
      <c r="B67" s="211"/>
      <c r="C67" s="214"/>
      <c r="D67" s="216" t="s">
        <v>169</v>
      </c>
      <c r="E67" s="233" t="s">
        <v>226</v>
      </c>
      <c r="F67" s="210"/>
      <c r="G67" s="213"/>
      <c r="H67" s="213"/>
      <c r="I67" s="213"/>
      <c r="J67" s="213"/>
      <c r="K67" s="234" t="s">
        <v>293</v>
      </c>
      <c r="L67" s="210"/>
      <c r="M67" s="211" t="s">
        <v>354</v>
      </c>
      <c r="N67" s="213"/>
      <c r="O67" s="213"/>
      <c r="P67" s="213"/>
      <c r="Q67" s="213"/>
      <c r="R67" s="213"/>
      <c r="S67" s="213"/>
      <c r="T67" s="213"/>
      <c r="U67" s="213"/>
      <c r="V67" s="213"/>
      <c r="W67" s="213"/>
      <c r="X67" s="213"/>
      <c r="Y67" s="213"/>
      <c r="Z67" s="213"/>
      <c r="AA67" s="213"/>
      <c r="AB67" s="213"/>
      <c r="AC67" s="213"/>
      <c r="AD67" s="213"/>
      <c r="AE67" s="213"/>
      <c r="AF67" s="213"/>
      <c r="AG67" s="213"/>
      <c r="AH67" s="213"/>
      <c r="AI67" s="213"/>
      <c r="AJ67" s="210" t="s">
        <v>133</v>
      </c>
      <c r="AK67" s="210">
        <v>2000</v>
      </c>
      <c r="AL67" s="213"/>
      <c r="AM67" s="213"/>
      <c r="AN67" s="213"/>
      <c r="AO67" s="217">
        <v>1120000</v>
      </c>
      <c r="AP67" s="213"/>
      <c r="AQ67" s="213"/>
      <c r="AR67" s="213"/>
      <c r="AS67" s="213"/>
      <c r="AT67" s="213"/>
      <c r="AU67" s="213"/>
      <c r="AV67" s="213"/>
      <c r="AW67" s="213"/>
    </row>
    <row r="68" spans="2:49" ht="24.75" customHeight="1">
      <c r="B68" s="211"/>
      <c r="C68" s="214"/>
      <c r="D68" s="216" t="s">
        <v>182</v>
      </c>
      <c r="E68" s="233" t="s">
        <v>240</v>
      </c>
      <c r="F68" s="210"/>
      <c r="G68" s="213"/>
      <c r="H68" s="213"/>
      <c r="I68" s="213"/>
      <c r="J68" s="213"/>
      <c r="K68" s="234" t="s">
        <v>132</v>
      </c>
      <c r="L68" s="210"/>
      <c r="M68" s="211" t="s">
        <v>355</v>
      </c>
      <c r="N68" s="213"/>
      <c r="O68" s="213"/>
      <c r="P68" s="213"/>
      <c r="Q68" s="213"/>
      <c r="R68" s="213"/>
      <c r="S68" s="213"/>
      <c r="T68" s="213"/>
      <c r="U68" s="213"/>
      <c r="V68" s="213"/>
      <c r="W68" s="213"/>
      <c r="X68" s="213"/>
      <c r="Y68" s="213"/>
      <c r="Z68" s="213"/>
      <c r="AA68" s="213"/>
      <c r="AB68" s="213"/>
      <c r="AC68" s="213"/>
      <c r="AD68" s="213"/>
      <c r="AE68" s="213"/>
      <c r="AF68" s="213"/>
      <c r="AG68" s="213"/>
      <c r="AH68" s="213"/>
      <c r="AI68" s="213"/>
      <c r="AJ68" s="210" t="s">
        <v>133</v>
      </c>
      <c r="AK68" s="210">
        <v>2000</v>
      </c>
      <c r="AL68" s="213"/>
      <c r="AM68" s="213"/>
      <c r="AN68" s="213"/>
      <c r="AO68" s="217">
        <v>750000</v>
      </c>
      <c r="AP68" s="213"/>
      <c r="AQ68" s="213"/>
      <c r="AR68" s="213"/>
      <c r="AS68" s="213"/>
      <c r="AT68" s="213"/>
      <c r="AU68" s="213"/>
      <c r="AV68" s="213"/>
      <c r="AW68" s="213"/>
    </row>
    <row r="69" spans="2:49" ht="24.75" customHeight="1">
      <c r="B69" s="211"/>
      <c r="C69" s="214"/>
      <c r="D69" s="216" t="s">
        <v>171</v>
      </c>
      <c r="E69" s="233" t="s">
        <v>228</v>
      </c>
      <c r="F69" s="210"/>
      <c r="G69" s="213"/>
      <c r="H69" s="213"/>
      <c r="I69" s="213"/>
      <c r="J69" s="213"/>
      <c r="K69" s="234" t="s">
        <v>304</v>
      </c>
      <c r="L69" s="210"/>
      <c r="M69" s="211" t="s">
        <v>356</v>
      </c>
      <c r="N69" s="213"/>
      <c r="O69" s="213"/>
      <c r="P69" s="213"/>
      <c r="Q69" s="213"/>
      <c r="R69" s="213"/>
      <c r="S69" s="213"/>
      <c r="T69" s="213"/>
      <c r="U69" s="213"/>
      <c r="V69" s="213"/>
      <c r="W69" s="213"/>
      <c r="X69" s="213"/>
      <c r="Y69" s="213"/>
      <c r="Z69" s="213"/>
      <c r="AA69" s="213"/>
      <c r="AB69" s="213"/>
      <c r="AC69" s="213"/>
      <c r="AD69" s="213"/>
      <c r="AE69" s="213"/>
      <c r="AF69" s="213"/>
      <c r="AG69" s="213"/>
      <c r="AH69" s="213"/>
      <c r="AI69" s="213"/>
      <c r="AJ69" s="210" t="s">
        <v>133</v>
      </c>
      <c r="AK69" s="210">
        <v>2000</v>
      </c>
      <c r="AL69" s="213"/>
      <c r="AM69" s="213"/>
      <c r="AN69" s="213"/>
      <c r="AO69" s="217">
        <v>2700000</v>
      </c>
      <c r="AP69" s="213"/>
      <c r="AQ69" s="213"/>
      <c r="AR69" s="213"/>
      <c r="AS69" s="213"/>
      <c r="AT69" s="213"/>
      <c r="AU69" s="213"/>
      <c r="AV69" s="213"/>
      <c r="AW69" s="213"/>
    </row>
    <row r="70" spans="2:49" ht="24.75" customHeight="1">
      <c r="B70" s="211"/>
      <c r="C70" s="214"/>
      <c r="D70" s="216" t="s">
        <v>183</v>
      </c>
      <c r="E70" s="233" t="s">
        <v>241</v>
      </c>
      <c r="F70" s="210"/>
      <c r="G70" s="213"/>
      <c r="H70" s="213"/>
      <c r="I70" s="213"/>
      <c r="J70" s="213"/>
      <c r="K70" s="234" t="s">
        <v>305</v>
      </c>
      <c r="L70" s="210"/>
      <c r="M70" s="211" t="s">
        <v>355</v>
      </c>
      <c r="N70" s="213"/>
      <c r="O70" s="213"/>
      <c r="P70" s="213"/>
      <c r="Q70" s="213"/>
      <c r="R70" s="213"/>
      <c r="S70" s="213"/>
      <c r="T70" s="213"/>
      <c r="U70" s="213"/>
      <c r="V70" s="213"/>
      <c r="W70" s="213"/>
      <c r="X70" s="213"/>
      <c r="Y70" s="213"/>
      <c r="Z70" s="213"/>
      <c r="AA70" s="213"/>
      <c r="AB70" s="213"/>
      <c r="AC70" s="213"/>
      <c r="AD70" s="213"/>
      <c r="AE70" s="213"/>
      <c r="AF70" s="213"/>
      <c r="AG70" s="213"/>
      <c r="AH70" s="213"/>
      <c r="AI70" s="213"/>
      <c r="AJ70" s="210" t="s">
        <v>133</v>
      </c>
      <c r="AK70" s="210">
        <v>2000</v>
      </c>
      <c r="AL70" s="213"/>
      <c r="AM70" s="213"/>
      <c r="AN70" s="213"/>
      <c r="AO70" s="217">
        <v>135000</v>
      </c>
      <c r="AP70" s="213"/>
      <c r="AQ70" s="213"/>
      <c r="AR70" s="213"/>
      <c r="AS70" s="213"/>
      <c r="AT70" s="213"/>
      <c r="AU70" s="213"/>
      <c r="AV70" s="213"/>
      <c r="AW70" s="213"/>
    </row>
    <row r="71" spans="2:49" ht="24.75" customHeight="1">
      <c r="B71" s="211"/>
      <c r="C71" s="214"/>
      <c r="D71" s="216" t="s">
        <v>184</v>
      </c>
      <c r="E71" s="233" t="s">
        <v>242</v>
      </c>
      <c r="F71" s="210"/>
      <c r="G71" s="213"/>
      <c r="H71" s="213"/>
      <c r="I71" s="213"/>
      <c r="J71" s="213"/>
      <c r="K71" s="234" t="s">
        <v>298</v>
      </c>
      <c r="L71" s="210"/>
      <c r="M71" s="211" t="s">
        <v>365</v>
      </c>
      <c r="N71" s="213"/>
      <c r="O71" s="213"/>
      <c r="P71" s="213"/>
      <c r="Q71" s="213"/>
      <c r="R71" s="213"/>
      <c r="S71" s="213"/>
      <c r="T71" s="213"/>
      <c r="U71" s="213"/>
      <c r="V71" s="213"/>
      <c r="W71" s="213"/>
      <c r="X71" s="213"/>
      <c r="Y71" s="213"/>
      <c r="Z71" s="213"/>
      <c r="AA71" s="213"/>
      <c r="AB71" s="213"/>
      <c r="AC71" s="213"/>
      <c r="AD71" s="213"/>
      <c r="AE71" s="213"/>
      <c r="AF71" s="213"/>
      <c r="AG71" s="213"/>
      <c r="AH71" s="213"/>
      <c r="AI71" s="213"/>
      <c r="AJ71" s="210" t="s">
        <v>133</v>
      </c>
      <c r="AK71" s="210">
        <v>2000</v>
      </c>
      <c r="AL71" s="213"/>
      <c r="AM71" s="213"/>
      <c r="AN71" s="213"/>
      <c r="AO71" s="217">
        <v>1125000</v>
      </c>
      <c r="AP71" s="213"/>
      <c r="AQ71" s="213"/>
      <c r="AR71" s="213"/>
      <c r="AS71" s="213"/>
      <c r="AT71" s="213"/>
      <c r="AU71" s="213"/>
      <c r="AV71" s="213"/>
      <c r="AW71" s="213"/>
    </row>
    <row r="72" spans="2:49" ht="24.75" customHeight="1">
      <c r="B72" s="211"/>
      <c r="C72" s="214"/>
      <c r="D72" s="216" t="s">
        <v>178</v>
      </c>
      <c r="E72" s="233" t="s">
        <v>235</v>
      </c>
      <c r="F72" s="210"/>
      <c r="G72" s="213"/>
      <c r="H72" s="213"/>
      <c r="I72" s="213"/>
      <c r="J72" s="213"/>
      <c r="K72" s="234" t="s">
        <v>298</v>
      </c>
      <c r="L72" s="210"/>
      <c r="M72" s="211" t="s">
        <v>358</v>
      </c>
      <c r="N72" s="213"/>
      <c r="O72" s="213"/>
      <c r="P72" s="213"/>
      <c r="Q72" s="213"/>
      <c r="R72" s="213"/>
      <c r="S72" s="213"/>
      <c r="T72" s="213"/>
      <c r="U72" s="213"/>
      <c r="V72" s="213"/>
      <c r="W72" s="213"/>
      <c r="X72" s="213"/>
      <c r="Y72" s="213"/>
      <c r="Z72" s="213"/>
      <c r="AA72" s="213"/>
      <c r="AB72" s="213"/>
      <c r="AC72" s="213"/>
      <c r="AD72" s="213"/>
      <c r="AE72" s="213"/>
      <c r="AF72" s="213"/>
      <c r="AG72" s="213"/>
      <c r="AH72" s="213"/>
      <c r="AI72" s="213"/>
      <c r="AJ72" s="210" t="s">
        <v>133</v>
      </c>
      <c r="AK72" s="210">
        <v>2000</v>
      </c>
      <c r="AL72" s="213"/>
      <c r="AM72" s="213"/>
      <c r="AN72" s="213"/>
      <c r="AO72" s="217">
        <v>1280000</v>
      </c>
      <c r="AP72" s="213"/>
      <c r="AQ72" s="213"/>
      <c r="AR72" s="213"/>
      <c r="AS72" s="213"/>
      <c r="AT72" s="213"/>
      <c r="AU72" s="213"/>
      <c r="AV72" s="213"/>
      <c r="AW72" s="213"/>
    </row>
    <row r="73" spans="2:49" ht="24.75" customHeight="1">
      <c r="B73" s="211"/>
      <c r="C73" s="214"/>
      <c r="D73" s="216" t="s">
        <v>175</v>
      </c>
      <c r="E73" s="233" t="s">
        <v>232</v>
      </c>
      <c r="F73" s="210"/>
      <c r="G73" s="213"/>
      <c r="H73" s="213"/>
      <c r="I73" s="213"/>
      <c r="J73" s="213"/>
      <c r="K73" s="234" t="s">
        <v>300</v>
      </c>
      <c r="L73" s="210"/>
      <c r="M73" s="211" t="s">
        <v>358</v>
      </c>
      <c r="N73" s="213"/>
      <c r="O73" s="213"/>
      <c r="P73" s="213"/>
      <c r="Q73" s="213"/>
      <c r="R73" s="213"/>
      <c r="S73" s="213"/>
      <c r="T73" s="213"/>
      <c r="U73" s="213"/>
      <c r="V73" s="213"/>
      <c r="W73" s="213"/>
      <c r="X73" s="213"/>
      <c r="Y73" s="213"/>
      <c r="Z73" s="213"/>
      <c r="AA73" s="213"/>
      <c r="AB73" s="213"/>
      <c r="AC73" s="213"/>
      <c r="AD73" s="213"/>
      <c r="AE73" s="213"/>
      <c r="AF73" s="213"/>
      <c r="AG73" s="213"/>
      <c r="AH73" s="213"/>
      <c r="AI73" s="213"/>
      <c r="AJ73" s="210" t="s">
        <v>133</v>
      </c>
      <c r="AK73" s="210">
        <v>2000</v>
      </c>
      <c r="AL73" s="213"/>
      <c r="AM73" s="213"/>
      <c r="AN73" s="213"/>
      <c r="AO73" s="217">
        <v>800000</v>
      </c>
      <c r="AP73" s="213"/>
      <c r="AQ73" s="213"/>
      <c r="AR73" s="213"/>
      <c r="AS73" s="213"/>
      <c r="AT73" s="213"/>
      <c r="AU73" s="213"/>
      <c r="AV73" s="213"/>
      <c r="AW73" s="213"/>
    </row>
    <row r="74" spans="2:49" ht="24.75" customHeight="1">
      <c r="B74" s="211"/>
      <c r="C74" s="214"/>
      <c r="D74" s="216" t="s">
        <v>176</v>
      </c>
      <c r="E74" s="233" t="s">
        <v>233</v>
      </c>
      <c r="F74" s="210"/>
      <c r="G74" s="213"/>
      <c r="H74" s="213"/>
      <c r="I74" s="213"/>
      <c r="J74" s="213"/>
      <c r="K74" s="234" t="s">
        <v>302</v>
      </c>
      <c r="L74" s="210"/>
      <c r="M74" s="211" t="s">
        <v>356</v>
      </c>
      <c r="N74" s="213"/>
      <c r="O74" s="213"/>
      <c r="P74" s="213"/>
      <c r="Q74" s="213"/>
      <c r="R74" s="213"/>
      <c r="S74" s="213"/>
      <c r="T74" s="213"/>
      <c r="U74" s="213"/>
      <c r="V74" s="213"/>
      <c r="W74" s="213"/>
      <c r="X74" s="213"/>
      <c r="Y74" s="213"/>
      <c r="Z74" s="213"/>
      <c r="AA74" s="213"/>
      <c r="AB74" s="213"/>
      <c r="AC74" s="213"/>
      <c r="AD74" s="213"/>
      <c r="AE74" s="213"/>
      <c r="AF74" s="213"/>
      <c r="AG74" s="213"/>
      <c r="AH74" s="213"/>
      <c r="AI74" s="213"/>
      <c r="AJ74" s="210" t="s">
        <v>133</v>
      </c>
      <c r="AK74" s="210">
        <v>2000</v>
      </c>
      <c r="AL74" s="213"/>
      <c r="AM74" s="213"/>
      <c r="AN74" s="213"/>
      <c r="AO74" s="217">
        <v>1040000</v>
      </c>
      <c r="AP74" s="213"/>
      <c r="AQ74" s="213"/>
      <c r="AR74" s="213"/>
      <c r="AS74" s="213"/>
      <c r="AT74" s="213"/>
      <c r="AU74" s="213"/>
      <c r="AV74" s="213"/>
      <c r="AW74" s="213"/>
    </row>
    <row r="75" spans="2:49" ht="24.75" customHeight="1">
      <c r="B75" s="211"/>
      <c r="C75" s="214"/>
      <c r="D75" s="216" t="s">
        <v>177</v>
      </c>
      <c r="E75" s="233" t="s">
        <v>234</v>
      </c>
      <c r="F75" s="210"/>
      <c r="G75" s="213"/>
      <c r="H75" s="213"/>
      <c r="I75" s="213"/>
      <c r="J75" s="213"/>
      <c r="K75" s="234" t="s">
        <v>298</v>
      </c>
      <c r="L75" s="210"/>
      <c r="M75" s="211" t="s">
        <v>358</v>
      </c>
      <c r="N75" s="213"/>
      <c r="O75" s="213"/>
      <c r="P75" s="213"/>
      <c r="Q75" s="213"/>
      <c r="R75" s="213"/>
      <c r="S75" s="213"/>
      <c r="T75" s="213"/>
      <c r="U75" s="213"/>
      <c r="V75" s="213"/>
      <c r="W75" s="213"/>
      <c r="X75" s="213"/>
      <c r="Y75" s="213"/>
      <c r="Z75" s="213"/>
      <c r="AA75" s="213"/>
      <c r="AB75" s="213"/>
      <c r="AC75" s="213"/>
      <c r="AD75" s="213"/>
      <c r="AE75" s="213"/>
      <c r="AF75" s="213"/>
      <c r="AG75" s="213"/>
      <c r="AH75" s="213"/>
      <c r="AI75" s="213"/>
      <c r="AJ75" s="210" t="s">
        <v>133</v>
      </c>
      <c r="AK75" s="210">
        <v>2000</v>
      </c>
      <c r="AL75" s="213"/>
      <c r="AM75" s="213"/>
      <c r="AN75" s="213"/>
      <c r="AO75" s="217">
        <v>1000000</v>
      </c>
      <c r="AP75" s="213"/>
      <c r="AQ75" s="213"/>
      <c r="AR75" s="213"/>
      <c r="AS75" s="213"/>
      <c r="AT75" s="213"/>
      <c r="AU75" s="213"/>
      <c r="AV75" s="213"/>
      <c r="AW75" s="213"/>
    </row>
    <row r="76" spans="2:49" ht="24.75" customHeight="1">
      <c r="B76" s="211"/>
      <c r="C76" s="214"/>
      <c r="D76" s="216" t="s">
        <v>179</v>
      </c>
      <c r="E76" s="233" t="s">
        <v>236</v>
      </c>
      <c r="F76" s="210"/>
      <c r="G76" s="213"/>
      <c r="H76" s="213"/>
      <c r="I76" s="213"/>
      <c r="J76" s="213"/>
      <c r="K76" s="234" t="s">
        <v>293</v>
      </c>
      <c r="L76" s="210"/>
      <c r="M76" s="211" t="s">
        <v>358</v>
      </c>
      <c r="N76" s="213"/>
      <c r="O76" s="213"/>
      <c r="P76" s="213"/>
      <c r="Q76" s="213"/>
      <c r="R76" s="213"/>
      <c r="S76" s="213"/>
      <c r="T76" s="213"/>
      <c r="U76" s="213"/>
      <c r="V76" s="213"/>
      <c r="W76" s="213"/>
      <c r="X76" s="213"/>
      <c r="Y76" s="213"/>
      <c r="Z76" s="213"/>
      <c r="AA76" s="213"/>
      <c r="AB76" s="213"/>
      <c r="AC76" s="213"/>
      <c r="AD76" s="213"/>
      <c r="AE76" s="213"/>
      <c r="AF76" s="213"/>
      <c r="AG76" s="213"/>
      <c r="AH76" s="213"/>
      <c r="AI76" s="213"/>
      <c r="AJ76" s="210" t="s">
        <v>133</v>
      </c>
      <c r="AK76" s="210">
        <v>2000</v>
      </c>
      <c r="AL76" s="213"/>
      <c r="AM76" s="213"/>
      <c r="AN76" s="213"/>
      <c r="AO76" s="217">
        <v>320000</v>
      </c>
      <c r="AP76" s="213"/>
      <c r="AQ76" s="213"/>
      <c r="AR76" s="213"/>
      <c r="AS76" s="213"/>
      <c r="AT76" s="213"/>
      <c r="AU76" s="213"/>
      <c r="AV76" s="213"/>
      <c r="AW76" s="213"/>
    </row>
    <row r="77" spans="2:49" ht="24.75" customHeight="1">
      <c r="B77" s="211"/>
      <c r="C77" s="214"/>
      <c r="D77" s="216" t="s">
        <v>181</v>
      </c>
      <c r="E77" s="233" t="s">
        <v>239</v>
      </c>
      <c r="F77" s="210"/>
      <c r="G77" s="213"/>
      <c r="H77" s="213"/>
      <c r="I77" s="213"/>
      <c r="J77" s="213"/>
      <c r="K77" s="234" t="s">
        <v>298</v>
      </c>
      <c r="L77" s="210"/>
      <c r="M77" s="211" t="s">
        <v>354</v>
      </c>
      <c r="N77" s="213"/>
      <c r="O77" s="213"/>
      <c r="P77" s="213"/>
      <c r="Q77" s="213"/>
      <c r="R77" s="213"/>
      <c r="S77" s="213"/>
      <c r="T77" s="213"/>
      <c r="U77" s="213"/>
      <c r="V77" s="213"/>
      <c r="W77" s="213"/>
      <c r="X77" s="213"/>
      <c r="Y77" s="213"/>
      <c r="Z77" s="213"/>
      <c r="AA77" s="213"/>
      <c r="AB77" s="213"/>
      <c r="AC77" s="213"/>
      <c r="AD77" s="213"/>
      <c r="AE77" s="213"/>
      <c r="AF77" s="213"/>
      <c r="AG77" s="213"/>
      <c r="AH77" s="213"/>
      <c r="AI77" s="213"/>
      <c r="AJ77" s="210" t="s">
        <v>133</v>
      </c>
      <c r="AK77" s="210">
        <v>2000</v>
      </c>
      <c r="AL77" s="213"/>
      <c r="AM77" s="213"/>
      <c r="AN77" s="213"/>
      <c r="AO77" s="217">
        <v>490000</v>
      </c>
      <c r="AP77" s="213"/>
      <c r="AQ77" s="213"/>
      <c r="AR77" s="213"/>
      <c r="AS77" s="213"/>
      <c r="AT77" s="213"/>
      <c r="AU77" s="213"/>
      <c r="AV77" s="213"/>
      <c r="AW77" s="213"/>
    </row>
    <row r="78" spans="2:49" ht="24.75" customHeight="1">
      <c r="B78" s="211"/>
      <c r="C78" s="214"/>
      <c r="D78" s="216" t="s">
        <v>181</v>
      </c>
      <c r="E78" s="233" t="s">
        <v>239</v>
      </c>
      <c r="F78" s="210"/>
      <c r="G78" s="213"/>
      <c r="H78" s="213"/>
      <c r="I78" s="213"/>
      <c r="J78" s="213"/>
      <c r="K78" s="234" t="s">
        <v>298</v>
      </c>
      <c r="L78" s="210"/>
      <c r="M78" s="211" t="s">
        <v>354</v>
      </c>
      <c r="N78" s="213"/>
      <c r="O78" s="213"/>
      <c r="P78" s="213"/>
      <c r="Q78" s="213"/>
      <c r="R78" s="213"/>
      <c r="S78" s="213"/>
      <c r="T78" s="213"/>
      <c r="U78" s="213"/>
      <c r="V78" s="213"/>
      <c r="W78" s="213"/>
      <c r="X78" s="213"/>
      <c r="Y78" s="213"/>
      <c r="Z78" s="213"/>
      <c r="AA78" s="213"/>
      <c r="AB78" s="213"/>
      <c r="AC78" s="213"/>
      <c r="AD78" s="213"/>
      <c r="AE78" s="213"/>
      <c r="AF78" s="213"/>
      <c r="AG78" s="213"/>
      <c r="AH78" s="213"/>
      <c r="AI78" s="213"/>
      <c r="AJ78" s="210" t="s">
        <v>133</v>
      </c>
      <c r="AK78" s="210">
        <v>2000</v>
      </c>
      <c r="AL78" s="213"/>
      <c r="AM78" s="213"/>
      <c r="AN78" s="213"/>
      <c r="AO78" s="217">
        <v>525000</v>
      </c>
      <c r="AP78" s="213"/>
      <c r="AQ78" s="213"/>
      <c r="AR78" s="213"/>
      <c r="AS78" s="213"/>
      <c r="AT78" s="213"/>
      <c r="AU78" s="213"/>
      <c r="AV78" s="213"/>
      <c r="AW78" s="213"/>
    </row>
    <row r="79" spans="2:49" ht="24.75" customHeight="1">
      <c r="B79" s="211"/>
      <c r="C79" s="214"/>
      <c r="D79" s="216" t="s">
        <v>185</v>
      </c>
      <c r="E79" s="233" t="s">
        <v>243</v>
      </c>
      <c r="F79" s="210"/>
      <c r="G79" s="213"/>
      <c r="H79" s="213"/>
      <c r="I79" s="213"/>
      <c r="J79" s="213"/>
      <c r="K79" s="234" t="s">
        <v>298</v>
      </c>
      <c r="L79" s="210"/>
      <c r="M79" s="211" t="s">
        <v>366</v>
      </c>
      <c r="N79" s="213"/>
      <c r="O79" s="213"/>
      <c r="P79" s="213"/>
      <c r="Q79" s="213"/>
      <c r="R79" s="213"/>
      <c r="S79" s="213"/>
      <c r="T79" s="213"/>
      <c r="U79" s="213"/>
      <c r="V79" s="213"/>
      <c r="W79" s="213"/>
      <c r="X79" s="213"/>
      <c r="Y79" s="213"/>
      <c r="Z79" s="213"/>
      <c r="AA79" s="213"/>
      <c r="AB79" s="213"/>
      <c r="AC79" s="213"/>
      <c r="AD79" s="213"/>
      <c r="AE79" s="213"/>
      <c r="AF79" s="213"/>
      <c r="AG79" s="213"/>
      <c r="AH79" s="213"/>
      <c r="AI79" s="213"/>
      <c r="AJ79" s="210" t="s">
        <v>133</v>
      </c>
      <c r="AK79" s="210">
        <v>2000</v>
      </c>
      <c r="AL79" s="213"/>
      <c r="AM79" s="213"/>
      <c r="AN79" s="213"/>
      <c r="AO79" s="217">
        <v>1170000</v>
      </c>
      <c r="AP79" s="213"/>
      <c r="AQ79" s="213"/>
      <c r="AR79" s="213"/>
      <c r="AS79" s="213"/>
      <c r="AT79" s="213"/>
      <c r="AU79" s="213"/>
      <c r="AV79" s="213"/>
      <c r="AW79" s="213"/>
    </row>
    <row r="80" spans="2:49" ht="24.75" customHeight="1">
      <c r="B80" s="211"/>
      <c r="C80" s="214"/>
      <c r="D80" s="216" t="s">
        <v>186</v>
      </c>
      <c r="E80" s="233" t="s">
        <v>244</v>
      </c>
      <c r="F80" s="210"/>
      <c r="G80" s="213"/>
      <c r="H80" s="213"/>
      <c r="I80" s="213"/>
      <c r="J80" s="213"/>
      <c r="K80" s="234" t="s">
        <v>298</v>
      </c>
      <c r="L80" s="210"/>
      <c r="M80" s="211" t="s">
        <v>367</v>
      </c>
      <c r="N80" s="213"/>
      <c r="O80" s="213"/>
      <c r="P80" s="213"/>
      <c r="Q80" s="213"/>
      <c r="R80" s="213"/>
      <c r="S80" s="213"/>
      <c r="T80" s="213"/>
      <c r="U80" s="213"/>
      <c r="V80" s="213"/>
      <c r="W80" s="213"/>
      <c r="X80" s="213"/>
      <c r="Y80" s="213"/>
      <c r="Z80" s="213"/>
      <c r="AA80" s="213"/>
      <c r="AB80" s="213"/>
      <c r="AC80" s="213"/>
      <c r="AD80" s="213"/>
      <c r="AE80" s="213"/>
      <c r="AF80" s="213"/>
      <c r="AG80" s="213"/>
      <c r="AH80" s="213"/>
      <c r="AI80" s="213"/>
      <c r="AJ80" s="210" t="s">
        <v>133</v>
      </c>
      <c r="AK80" s="210">
        <v>2000</v>
      </c>
      <c r="AL80" s="213"/>
      <c r="AM80" s="213"/>
      <c r="AN80" s="213"/>
      <c r="AO80" s="217">
        <v>1300000</v>
      </c>
      <c r="AP80" s="213"/>
      <c r="AQ80" s="213"/>
      <c r="AR80" s="213"/>
      <c r="AS80" s="213"/>
      <c r="AT80" s="213"/>
      <c r="AU80" s="213"/>
      <c r="AV80" s="213"/>
      <c r="AW80" s="213"/>
    </row>
    <row r="81" spans="2:49" ht="24.75" customHeight="1">
      <c r="B81" s="211"/>
      <c r="C81" s="214"/>
      <c r="D81" s="216" t="s">
        <v>184</v>
      </c>
      <c r="E81" s="233" t="s">
        <v>242</v>
      </c>
      <c r="F81" s="210"/>
      <c r="G81" s="213"/>
      <c r="H81" s="213"/>
      <c r="I81" s="213"/>
      <c r="J81" s="213"/>
      <c r="K81" s="234" t="s">
        <v>298</v>
      </c>
      <c r="L81" s="210"/>
      <c r="M81" s="211" t="s">
        <v>365</v>
      </c>
      <c r="N81" s="213"/>
      <c r="O81" s="213"/>
      <c r="P81" s="213"/>
      <c r="Q81" s="213"/>
      <c r="R81" s="213"/>
      <c r="S81" s="213"/>
      <c r="T81" s="213"/>
      <c r="U81" s="213"/>
      <c r="V81" s="213"/>
      <c r="W81" s="213"/>
      <c r="X81" s="213"/>
      <c r="Y81" s="213"/>
      <c r="Z81" s="213"/>
      <c r="AA81" s="213"/>
      <c r="AB81" s="213"/>
      <c r="AC81" s="213"/>
      <c r="AD81" s="213"/>
      <c r="AE81" s="213"/>
      <c r="AF81" s="213"/>
      <c r="AG81" s="213"/>
      <c r="AH81" s="213"/>
      <c r="AI81" s="213"/>
      <c r="AJ81" s="210" t="s">
        <v>133</v>
      </c>
      <c r="AK81" s="210">
        <v>2000</v>
      </c>
      <c r="AL81" s="213"/>
      <c r="AM81" s="213"/>
      <c r="AN81" s="213"/>
      <c r="AO81" s="217">
        <v>975000</v>
      </c>
      <c r="AP81" s="213"/>
      <c r="AQ81" s="213"/>
      <c r="AR81" s="213"/>
      <c r="AS81" s="213"/>
      <c r="AT81" s="213"/>
      <c r="AU81" s="213"/>
      <c r="AV81" s="213"/>
      <c r="AW81" s="213"/>
    </row>
    <row r="82" spans="2:49" ht="24.75" customHeight="1">
      <c r="B82" s="211"/>
      <c r="C82" s="214"/>
      <c r="D82" s="216" t="s">
        <v>176</v>
      </c>
      <c r="E82" s="233" t="s">
        <v>233</v>
      </c>
      <c r="F82" s="210"/>
      <c r="G82" s="213"/>
      <c r="H82" s="213"/>
      <c r="I82" s="213"/>
      <c r="J82" s="213"/>
      <c r="K82" s="234" t="s">
        <v>302</v>
      </c>
      <c r="L82" s="210"/>
      <c r="M82" s="211" t="s">
        <v>356</v>
      </c>
      <c r="N82" s="213"/>
      <c r="O82" s="213"/>
      <c r="P82" s="213"/>
      <c r="Q82" s="213"/>
      <c r="R82" s="213"/>
      <c r="S82" s="213"/>
      <c r="T82" s="213"/>
      <c r="U82" s="213"/>
      <c r="V82" s="213"/>
      <c r="W82" s="213"/>
      <c r="X82" s="213"/>
      <c r="Y82" s="213"/>
      <c r="Z82" s="213"/>
      <c r="AA82" s="213"/>
      <c r="AB82" s="213"/>
      <c r="AC82" s="213"/>
      <c r="AD82" s="213"/>
      <c r="AE82" s="213"/>
      <c r="AF82" s="213"/>
      <c r="AG82" s="213"/>
      <c r="AH82" s="213"/>
      <c r="AI82" s="213"/>
      <c r="AJ82" s="210" t="s">
        <v>133</v>
      </c>
      <c r="AK82" s="210">
        <v>2000</v>
      </c>
      <c r="AL82" s="213"/>
      <c r="AM82" s="213"/>
      <c r="AN82" s="213"/>
      <c r="AO82" s="217">
        <v>975000</v>
      </c>
      <c r="AP82" s="213"/>
      <c r="AQ82" s="213"/>
      <c r="AR82" s="213"/>
      <c r="AS82" s="213"/>
      <c r="AT82" s="213"/>
      <c r="AU82" s="213"/>
      <c r="AV82" s="213"/>
      <c r="AW82" s="213"/>
    </row>
    <row r="83" spans="2:49" ht="24.75" customHeight="1">
      <c r="B83" s="211"/>
      <c r="C83" s="214"/>
      <c r="D83" s="216" t="s">
        <v>187</v>
      </c>
      <c r="E83" s="233" t="s">
        <v>245</v>
      </c>
      <c r="F83" s="210"/>
      <c r="G83" s="213"/>
      <c r="H83" s="213"/>
      <c r="I83" s="213"/>
      <c r="J83" s="213"/>
      <c r="K83" s="234" t="s">
        <v>306</v>
      </c>
      <c r="L83" s="210"/>
      <c r="M83" s="211" t="s">
        <v>356</v>
      </c>
      <c r="N83" s="213"/>
      <c r="O83" s="213"/>
      <c r="P83" s="213"/>
      <c r="Q83" s="213"/>
      <c r="R83" s="213"/>
      <c r="S83" s="213"/>
      <c r="T83" s="213"/>
      <c r="U83" s="213"/>
      <c r="V83" s="213"/>
      <c r="W83" s="213"/>
      <c r="X83" s="213"/>
      <c r="Y83" s="213"/>
      <c r="Z83" s="213"/>
      <c r="AA83" s="213"/>
      <c r="AB83" s="213"/>
      <c r="AC83" s="213"/>
      <c r="AD83" s="213"/>
      <c r="AE83" s="213"/>
      <c r="AF83" s="213"/>
      <c r="AG83" s="213"/>
      <c r="AH83" s="213"/>
      <c r="AI83" s="213"/>
      <c r="AJ83" s="210" t="s">
        <v>133</v>
      </c>
      <c r="AK83" s="210">
        <v>2000</v>
      </c>
      <c r="AL83" s="213"/>
      <c r="AM83" s="213"/>
      <c r="AN83" s="213"/>
      <c r="AO83" s="217">
        <v>80000</v>
      </c>
      <c r="AP83" s="213"/>
      <c r="AQ83" s="213"/>
      <c r="AR83" s="213"/>
      <c r="AS83" s="213"/>
      <c r="AT83" s="213"/>
      <c r="AU83" s="213"/>
      <c r="AV83" s="213"/>
      <c r="AW83" s="213"/>
    </row>
    <row r="84" spans="2:49" ht="24.75" customHeight="1">
      <c r="B84" s="211"/>
      <c r="C84" s="214"/>
      <c r="D84" s="216" t="s">
        <v>172</v>
      </c>
      <c r="E84" s="233" t="s">
        <v>229</v>
      </c>
      <c r="F84" s="210"/>
      <c r="G84" s="213"/>
      <c r="H84" s="213"/>
      <c r="I84" s="213"/>
      <c r="J84" s="213"/>
      <c r="K84" s="234" t="s">
        <v>294</v>
      </c>
      <c r="L84" s="210"/>
      <c r="M84" s="211" t="s">
        <v>355</v>
      </c>
      <c r="N84" s="213"/>
      <c r="O84" s="213"/>
      <c r="P84" s="213"/>
      <c r="Q84" s="213"/>
      <c r="R84" s="213"/>
      <c r="S84" s="213"/>
      <c r="T84" s="213"/>
      <c r="U84" s="213"/>
      <c r="V84" s="213"/>
      <c r="W84" s="213"/>
      <c r="X84" s="213"/>
      <c r="Y84" s="213"/>
      <c r="Z84" s="213"/>
      <c r="AA84" s="213"/>
      <c r="AB84" s="213"/>
      <c r="AC84" s="213"/>
      <c r="AD84" s="213"/>
      <c r="AE84" s="213"/>
      <c r="AF84" s="213"/>
      <c r="AG84" s="213"/>
      <c r="AH84" s="213"/>
      <c r="AI84" s="213"/>
      <c r="AJ84" s="210" t="s">
        <v>133</v>
      </c>
      <c r="AK84" s="210">
        <v>2000</v>
      </c>
      <c r="AL84" s="213"/>
      <c r="AM84" s="213"/>
      <c r="AN84" s="213"/>
      <c r="AO84" s="217">
        <v>2062500</v>
      </c>
      <c r="AP84" s="213"/>
      <c r="AQ84" s="213"/>
      <c r="AR84" s="213"/>
      <c r="AS84" s="213"/>
      <c r="AT84" s="213"/>
      <c r="AU84" s="213"/>
      <c r="AV84" s="213"/>
      <c r="AW84" s="213"/>
    </row>
    <row r="85" spans="2:49" ht="24.75" customHeight="1">
      <c r="B85" s="211"/>
      <c r="C85" s="214"/>
      <c r="D85" s="216" t="s">
        <v>181</v>
      </c>
      <c r="E85" s="233" t="s">
        <v>239</v>
      </c>
      <c r="F85" s="210"/>
      <c r="G85" s="213"/>
      <c r="H85" s="213"/>
      <c r="I85" s="213"/>
      <c r="J85" s="213"/>
      <c r="K85" s="234" t="s">
        <v>298</v>
      </c>
      <c r="L85" s="210"/>
      <c r="M85" s="211" t="s">
        <v>368</v>
      </c>
      <c r="N85" s="213"/>
      <c r="O85" s="213"/>
      <c r="P85" s="213"/>
      <c r="Q85" s="213"/>
      <c r="R85" s="213"/>
      <c r="S85" s="213"/>
      <c r="T85" s="213"/>
      <c r="U85" s="213"/>
      <c r="V85" s="213"/>
      <c r="W85" s="213"/>
      <c r="X85" s="213"/>
      <c r="Y85" s="213"/>
      <c r="Z85" s="213"/>
      <c r="AA85" s="213"/>
      <c r="AB85" s="213"/>
      <c r="AC85" s="213"/>
      <c r="AD85" s="213"/>
      <c r="AE85" s="213"/>
      <c r="AF85" s="213"/>
      <c r="AG85" s="213"/>
      <c r="AH85" s="213"/>
      <c r="AI85" s="213"/>
      <c r="AJ85" s="210" t="s">
        <v>133</v>
      </c>
      <c r="AK85" s="210">
        <v>2001</v>
      </c>
      <c r="AL85" s="213"/>
      <c r="AM85" s="213"/>
      <c r="AN85" s="213"/>
      <c r="AO85" s="217">
        <v>1300000</v>
      </c>
      <c r="AP85" s="213"/>
      <c r="AQ85" s="213"/>
      <c r="AR85" s="213"/>
      <c r="AS85" s="213"/>
      <c r="AT85" s="213"/>
      <c r="AU85" s="213"/>
      <c r="AV85" s="213"/>
      <c r="AW85" s="213"/>
    </row>
    <row r="86" spans="2:49" ht="24.75" customHeight="1">
      <c r="B86" s="211"/>
      <c r="C86" s="214"/>
      <c r="D86" s="216" t="s">
        <v>188</v>
      </c>
      <c r="E86" s="233" t="s">
        <v>234</v>
      </c>
      <c r="F86" s="210"/>
      <c r="G86" s="213"/>
      <c r="H86" s="213"/>
      <c r="I86" s="213"/>
      <c r="J86" s="213"/>
      <c r="K86" s="234" t="s">
        <v>307</v>
      </c>
      <c r="L86" s="210"/>
      <c r="M86" s="211" t="s">
        <v>363</v>
      </c>
      <c r="N86" s="213"/>
      <c r="O86" s="213"/>
      <c r="P86" s="213"/>
      <c r="Q86" s="213"/>
      <c r="R86" s="213"/>
      <c r="S86" s="213"/>
      <c r="T86" s="213"/>
      <c r="U86" s="213"/>
      <c r="V86" s="213"/>
      <c r="W86" s="213"/>
      <c r="X86" s="213"/>
      <c r="Y86" s="213"/>
      <c r="Z86" s="213"/>
      <c r="AA86" s="213"/>
      <c r="AB86" s="213"/>
      <c r="AC86" s="213"/>
      <c r="AD86" s="213"/>
      <c r="AE86" s="213"/>
      <c r="AF86" s="213"/>
      <c r="AG86" s="213"/>
      <c r="AH86" s="213"/>
      <c r="AI86" s="213"/>
      <c r="AJ86" s="210" t="s">
        <v>133</v>
      </c>
      <c r="AK86" s="210">
        <v>2001</v>
      </c>
      <c r="AL86" s="213"/>
      <c r="AM86" s="213"/>
      <c r="AN86" s="213"/>
      <c r="AO86" s="217">
        <v>1040000</v>
      </c>
      <c r="AP86" s="213"/>
      <c r="AQ86" s="213"/>
      <c r="AR86" s="213"/>
      <c r="AS86" s="213"/>
      <c r="AT86" s="213"/>
      <c r="AU86" s="213"/>
      <c r="AV86" s="213"/>
      <c r="AW86" s="213"/>
    </row>
    <row r="87" spans="2:49" ht="24.75" customHeight="1">
      <c r="B87" s="211"/>
      <c r="C87" s="214"/>
      <c r="D87" s="216" t="s">
        <v>189</v>
      </c>
      <c r="E87" s="233" t="s">
        <v>226</v>
      </c>
      <c r="F87" s="210"/>
      <c r="G87" s="213"/>
      <c r="H87" s="213"/>
      <c r="I87" s="213"/>
      <c r="J87" s="213"/>
      <c r="K87" s="234" t="s">
        <v>298</v>
      </c>
      <c r="L87" s="210"/>
      <c r="M87" s="211" t="s">
        <v>367</v>
      </c>
      <c r="N87" s="213"/>
      <c r="O87" s="213"/>
      <c r="P87" s="213"/>
      <c r="Q87" s="213"/>
      <c r="R87" s="213"/>
      <c r="S87" s="213"/>
      <c r="T87" s="213"/>
      <c r="U87" s="213"/>
      <c r="V87" s="213"/>
      <c r="W87" s="213"/>
      <c r="X87" s="213"/>
      <c r="Y87" s="213"/>
      <c r="Z87" s="213"/>
      <c r="AA87" s="213"/>
      <c r="AB87" s="213"/>
      <c r="AC87" s="213"/>
      <c r="AD87" s="213"/>
      <c r="AE87" s="213"/>
      <c r="AF87" s="213"/>
      <c r="AG87" s="213"/>
      <c r="AH87" s="213"/>
      <c r="AI87" s="213"/>
      <c r="AJ87" s="210" t="s">
        <v>133</v>
      </c>
      <c r="AK87" s="210">
        <v>2001</v>
      </c>
      <c r="AL87" s="213"/>
      <c r="AM87" s="213"/>
      <c r="AN87" s="213"/>
      <c r="AO87" s="217">
        <v>97500</v>
      </c>
      <c r="AP87" s="213"/>
      <c r="AQ87" s="213"/>
      <c r="AR87" s="213"/>
      <c r="AS87" s="213"/>
      <c r="AT87" s="213"/>
      <c r="AU87" s="213"/>
      <c r="AV87" s="213"/>
      <c r="AW87" s="213"/>
    </row>
    <row r="88" spans="2:49" ht="24.75" customHeight="1">
      <c r="B88" s="211"/>
      <c r="C88" s="214"/>
      <c r="D88" s="216" t="s">
        <v>189</v>
      </c>
      <c r="E88" s="233" t="s">
        <v>226</v>
      </c>
      <c r="F88" s="210"/>
      <c r="G88" s="213"/>
      <c r="H88" s="213"/>
      <c r="I88" s="213"/>
      <c r="J88" s="213"/>
      <c r="K88" s="234" t="s">
        <v>298</v>
      </c>
      <c r="L88" s="210"/>
      <c r="M88" s="211" t="s">
        <v>367</v>
      </c>
      <c r="N88" s="213"/>
      <c r="O88" s="213"/>
      <c r="P88" s="213"/>
      <c r="Q88" s="213"/>
      <c r="R88" s="213"/>
      <c r="S88" s="213"/>
      <c r="T88" s="213"/>
      <c r="U88" s="213"/>
      <c r="V88" s="213"/>
      <c r="W88" s="213"/>
      <c r="X88" s="213"/>
      <c r="Y88" s="213"/>
      <c r="Z88" s="213"/>
      <c r="AA88" s="213"/>
      <c r="AB88" s="213"/>
      <c r="AC88" s="213"/>
      <c r="AD88" s="213"/>
      <c r="AE88" s="213"/>
      <c r="AF88" s="213"/>
      <c r="AG88" s="213"/>
      <c r="AH88" s="213"/>
      <c r="AI88" s="213"/>
      <c r="AJ88" s="210" t="s">
        <v>133</v>
      </c>
      <c r="AK88" s="210">
        <v>2001</v>
      </c>
      <c r="AL88" s="213"/>
      <c r="AM88" s="213"/>
      <c r="AN88" s="213"/>
      <c r="AO88" s="217">
        <v>292500</v>
      </c>
      <c r="AP88" s="213"/>
      <c r="AQ88" s="213"/>
      <c r="AR88" s="213"/>
      <c r="AS88" s="213"/>
      <c r="AT88" s="213"/>
      <c r="AU88" s="213"/>
      <c r="AV88" s="213"/>
      <c r="AW88" s="213"/>
    </row>
    <row r="89" spans="2:49" ht="24.75" customHeight="1">
      <c r="B89" s="211"/>
      <c r="C89" s="214"/>
      <c r="D89" s="216" t="s">
        <v>188</v>
      </c>
      <c r="E89" s="233" t="s">
        <v>246</v>
      </c>
      <c r="F89" s="210"/>
      <c r="G89" s="213"/>
      <c r="H89" s="213"/>
      <c r="I89" s="213"/>
      <c r="J89" s="213"/>
      <c r="K89" s="234" t="s">
        <v>298</v>
      </c>
      <c r="L89" s="210"/>
      <c r="M89" s="211" t="s">
        <v>363</v>
      </c>
      <c r="N89" s="213"/>
      <c r="O89" s="213"/>
      <c r="P89" s="213"/>
      <c r="Q89" s="213"/>
      <c r="R89" s="213"/>
      <c r="S89" s="213"/>
      <c r="T89" s="213"/>
      <c r="U89" s="213"/>
      <c r="V89" s="213"/>
      <c r="W89" s="213"/>
      <c r="X89" s="213"/>
      <c r="Y89" s="213"/>
      <c r="Z89" s="213"/>
      <c r="AA89" s="213"/>
      <c r="AB89" s="213"/>
      <c r="AC89" s="213"/>
      <c r="AD89" s="213"/>
      <c r="AE89" s="213"/>
      <c r="AF89" s="213"/>
      <c r="AG89" s="213"/>
      <c r="AH89" s="213"/>
      <c r="AI89" s="213"/>
      <c r="AJ89" s="210" t="s">
        <v>133</v>
      </c>
      <c r="AK89" s="210">
        <v>2001</v>
      </c>
      <c r="AL89" s="213"/>
      <c r="AM89" s="213"/>
      <c r="AN89" s="213"/>
      <c r="AO89" s="217">
        <v>300000</v>
      </c>
      <c r="AP89" s="213"/>
      <c r="AQ89" s="213"/>
      <c r="AR89" s="213"/>
      <c r="AS89" s="213"/>
      <c r="AT89" s="213"/>
      <c r="AU89" s="213"/>
      <c r="AV89" s="213"/>
      <c r="AW89" s="213"/>
    </row>
    <row r="90" spans="2:49" ht="24.75" customHeight="1">
      <c r="B90" s="211"/>
      <c r="C90" s="214"/>
      <c r="D90" s="216" t="s">
        <v>188</v>
      </c>
      <c r="E90" s="233" t="s">
        <v>247</v>
      </c>
      <c r="F90" s="210"/>
      <c r="G90" s="213"/>
      <c r="H90" s="213"/>
      <c r="I90" s="213"/>
      <c r="J90" s="213"/>
      <c r="K90" s="234" t="s">
        <v>298</v>
      </c>
      <c r="L90" s="210"/>
      <c r="M90" s="211" t="s">
        <v>363</v>
      </c>
      <c r="N90" s="213"/>
      <c r="O90" s="213"/>
      <c r="P90" s="213"/>
      <c r="Q90" s="213"/>
      <c r="R90" s="213"/>
      <c r="S90" s="213"/>
      <c r="T90" s="213"/>
      <c r="U90" s="213"/>
      <c r="V90" s="213"/>
      <c r="W90" s="213"/>
      <c r="X90" s="213"/>
      <c r="Y90" s="213"/>
      <c r="Z90" s="213"/>
      <c r="AA90" s="213"/>
      <c r="AB90" s="213"/>
      <c r="AC90" s="213"/>
      <c r="AD90" s="213"/>
      <c r="AE90" s="213"/>
      <c r="AF90" s="213"/>
      <c r="AG90" s="213"/>
      <c r="AH90" s="213"/>
      <c r="AI90" s="213"/>
      <c r="AJ90" s="210" t="s">
        <v>133</v>
      </c>
      <c r="AK90" s="210">
        <v>2001</v>
      </c>
      <c r="AL90" s="213"/>
      <c r="AM90" s="213"/>
      <c r="AN90" s="213"/>
      <c r="AO90" s="217">
        <v>260000</v>
      </c>
      <c r="AP90" s="213"/>
      <c r="AQ90" s="213"/>
      <c r="AR90" s="213"/>
      <c r="AS90" s="213"/>
      <c r="AT90" s="213"/>
      <c r="AU90" s="213"/>
      <c r="AV90" s="213"/>
      <c r="AW90" s="213"/>
    </row>
    <row r="91" spans="2:49" ht="24.75" customHeight="1">
      <c r="B91" s="211"/>
      <c r="C91" s="214"/>
      <c r="D91" s="216" t="s">
        <v>175</v>
      </c>
      <c r="E91" s="233" t="s">
        <v>248</v>
      </c>
      <c r="F91" s="210"/>
      <c r="G91" s="213"/>
      <c r="H91" s="213"/>
      <c r="I91" s="213"/>
      <c r="J91" s="213"/>
      <c r="K91" s="234" t="s">
        <v>298</v>
      </c>
      <c r="L91" s="210"/>
      <c r="M91" s="211" t="s">
        <v>366</v>
      </c>
      <c r="N91" s="213"/>
      <c r="O91" s="213"/>
      <c r="P91" s="213"/>
      <c r="Q91" s="213"/>
      <c r="R91" s="213"/>
      <c r="S91" s="213"/>
      <c r="T91" s="213"/>
      <c r="U91" s="213"/>
      <c r="V91" s="213"/>
      <c r="W91" s="213"/>
      <c r="X91" s="213"/>
      <c r="Y91" s="213"/>
      <c r="Z91" s="213"/>
      <c r="AA91" s="213"/>
      <c r="AB91" s="213"/>
      <c r="AC91" s="213"/>
      <c r="AD91" s="213"/>
      <c r="AE91" s="213"/>
      <c r="AF91" s="213"/>
      <c r="AG91" s="213"/>
      <c r="AH91" s="213"/>
      <c r="AI91" s="213"/>
      <c r="AJ91" s="210" t="s">
        <v>133</v>
      </c>
      <c r="AK91" s="210">
        <v>2001</v>
      </c>
      <c r="AL91" s="213"/>
      <c r="AM91" s="213"/>
      <c r="AN91" s="213"/>
      <c r="AO91" s="217">
        <v>825000</v>
      </c>
      <c r="AP91" s="213"/>
      <c r="AQ91" s="213"/>
      <c r="AR91" s="213"/>
      <c r="AS91" s="213"/>
      <c r="AT91" s="213"/>
      <c r="AU91" s="213"/>
      <c r="AV91" s="213"/>
      <c r="AW91" s="213"/>
    </row>
    <row r="92" spans="2:49" ht="24.75" customHeight="1">
      <c r="B92" s="211"/>
      <c r="C92" s="214"/>
      <c r="D92" s="216" t="s">
        <v>177</v>
      </c>
      <c r="E92" s="233" t="s">
        <v>234</v>
      </c>
      <c r="F92" s="210"/>
      <c r="G92" s="213"/>
      <c r="H92" s="213"/>
      <c r="I92" s="213"/>
      <c r="J92" s="213"/>
      <c r="K92" s="234" t="s">
        <v>307</v>
      </c>
      <c r="L92" s="210"/>
      <c r="M92" s="211" t="s">
        <v>362</v>
      </c>
      <c r="N92" s="213"/>
      <c r="O92" s="213"/>
      <c r="P92" s="213"/>
      <c r="Q92" s="213"/>
      <c r="R92" s="213"/>
      <c r="S92" s="213"/>
      <c r="T92" s="213"/>
      <c r="U92" s="213"/>
      <c r="V92" s="213"/>
      <c r="W92" s="213"/>
      <c r="X92" s="213"/>
      <c r="Y92" s="213"/>
      <c r="Z92" s="213"/>
      <c r="AA92" s="213"/>
      <c r="AB92" s="213"/>
      <c r="AC92" s="213"/>
      <c r="AD92" s="213"/>
      <c r="AE92" s="213"/>
      <c r="AF92" s="213"/>
      <c r="AG92" s="213"/>
      <c r="AH92" s="213"/>
      <c r="AI92" s="213"/>
      <c r="AJ92" s="210" t="s">
        <v>133</v>
      </c>
      <c r="AK92" s="210">
        <v>2001</v>
      </c>
      <c r="AL92" s="213"/>
      <c r="AM92" s="213"/>
      <c r="AN92" s="213"/>
      <c r="AO92" s="217">
        <v>900000</v>
      </c>
      <c r="AP92" s="213"/>
      <c r="AQ92" s="213"/>
      <c r="AR92" s="213"/>
      <c r="AS92" s="213"/>
      <c r="AT92" s="213"/>
      <c r="AU92" s="213"/>
      <c r="AV92" s="213"/>
      <c r="AW92" s="213"/>
    </row>
    <row r="93" spans="2:49" ht="24.75" customHeight="1">
      <c r="B93" s="211"/>
      <c r="C93" s="214"/>
      <c r="D93" s="216" t="s">
        <v>176</v>
      </c>
      <c r="E93" s="233" t="s">
        <v>233</v>
      </c>
      <c r="F93" s="210"/>
      <c r="G93" s="213"/>
      <c r="H93" s="213"/>
      <c r="I93" s="213"/>
      <c r="J93" s="213"/>
      <c r="K93" s="234" t="s">
        <v>308</v>
      </c>
      <c r="L93" s="210"/>
      <c r="M93" s="211"/>
      <c r="N93" s="213"/>
      <c r="O93" s="213"/>
      <c r="P93" s="213"/>
      <c r="Q93" s="213"/>
      <c r="R93" s="213"/>
      <c r="S93" s="213"/>
      <c r="T93" s="213"/>
      <c r="U93" s="213"/>
      <c r="V93" s="213"/>
      <c r="W93" s="213"/>
      <c r="X93" s="213"/>
      <c r="Y93" s="213"/>
      <c r="Z93" s="213"/>
      <c r="AA93" s="213"/>
      <c r="AB93" s="213"/>
      <c r="AC93" s="213"/>
      <c r="AD93" s="213"/>
      <c r="AE93" s="213"/>
      <c r="AF93" s="213"/>
      <c r="AG93" s="213"/>
      <c r="AH93" s="213"/>
      <c r="AI93" s="213"/>
      <c r="AJ93" s="210" t="s">
        <v>133</v>
      </c>
      <c r="AK93" s="210">
        <v>2002</v>
      </c>
      <c r="AL93" s="213"/>
      <c r="AM93" s="213"/>
      <c r="AN93" s="213"/>
      <c r="AO93" s="217">
        <v>845000</v>
      </c>
      <c r="AP93" s="213"/>
      <c r="AQ93" s="213"/>
      <c r="AR93" s="213"/>
      <c r="AS93" s="213"/>
      <c r="AT93" s="213"/>
      <c r="AU93" s="213"/>
      <c r="AV93" s="213"/>
      <c r="AW93" s="213"/>
    </row>
    <row r="94" spans="2:49" ht="24.75" customHeight="1">
      <c r="B94" s="211"/>
      <c r="C94" s="214"/>
      <c r="D94" s="216" t="s">
        <v>190</v>
      </c>
      <c r="E94" s="233" t="s">
        <v>249</v>
      </c>
      <c r="F94" s="210"/>
      <c r="G94" s="213"/>
      <c r="H94" s="213"/>
      <c r="I94" s="213"/>
      <c r="J94" s="213"/>
      <c r="K94" s="234" t="s">
        <v>298</v>
      </c>
      <c r="L94" s="210"/>
      <c r="M94" s="211"/>
      <c r="N94" s="213"/>
      <c r="O94" s="213"/>
      <c r="P94" s="213"/>
      <c r="Q94" s="213"/>
      <c r="R94" s="213"/>
      <c r="S94" s="213"/>
      <c r="T94" s="213"/>
      <c r="U94" s="213"/>
      <c r="V94" s="213"/>
      <c r="W94" s="213"/>
      <c r="X94" s="213"/>
      <c r="Y94" s="213"/>
      <c r="Z94" s="213"/>
      <c r="AA94" s="213"/>
      <c r="AB94" s="213"/>
      <c r="AC94" s="213"/>
      <c r="AD94" s="213"/>
      <c r="AE94" s="213"/>
      <c r="AF94" s="213"/>
      <c r="AG94" s="213"/>
      <c r="AH94" s="213"/>
      <c r="AI94" s="213"/>
      <c r="AJ94" s="210" t="s">
        <v>133</v>
      </c>
      <c r="AK94" s="210">
        <v>2002</v>
      </c>
      <c r="AL94" s="213"/>
      <c r="AM94" s="213"/>
      <c r="AN94" s="213"/>
      <c r="AO94" s="217">
        <v>2275000</v>
      </c>
      <c r="AP94" s="213"/>
      <c r="AQ94" s="213"/>
      <c r="AR94" s="213"/>
      <c r="AS94" s="213"/>
      <c r="AT94" s="213"/>
      <c r="AU94" s="213"/>
      <c r="AV94" s="213"/>
      <c r="AW94" s="213"/>
    </row>
    <row r="95" spans="2:49" ht="24.75" customHeight="1">
      <c r="B95" s="211"/>
      <c r="C95" s="214"/>
      <c r="D95" s="216" t="s">
        <v>177</v>
      </c>
      <c r="E95" s="233" t="s">
        <v>234</v>
      </c>
      <c r="F95" s="210"/>
      <c r="G95" s="213"/>
      <c r="H95" s="213"/>
      <c r="I95" s="213"/>
      <c r="J95" s="213"/>
      <c r="K95" s="234" t="s">
        <v>300</v>
      </c>
      <c r="L95" s="210"/>
      <c r="M95" s="211"/>
      <c r="N95" s="213"/>
      <c r="O95" s="213"/>
      <c r="P95" s="213"/>
      <c r="Q95" s="213"/>
      <c r="R95" s="213"/>
      <c r="S95" s="213"/>
      <c r="T95" s="213"/>
      <c r="U95" s="213"/>
      <c r="V95" s="213"/>
      <c r="W95" s="213"/>
      <c r="X95" s="213"/>
      <c r="Y95" s="213"/>
      <c r="Z95" s="213"/>
      <c r="AA95" s="213"/>
      <c r="AB95" s="213"/>
      <c r="AC95" s="213"/>
      <c r="AD95" s="213"/>
      <c r="AE95" s="213"/>
      <c r="AF95" s="213"/>
      <c r="AG95" s="213"/>
      <c r="AH95" s="213"/>
      <c r="AI95" s="213"/>
      <c r="AJ95" s="210" t="s">
        <v>133</v>
      </c>
      <c r="AK95" s="210">
        <v>2002</v>
      </c>
      <c r="AL95" s="213"/>
      <c r="AM95" s="213"/>
      <c r="AN95" s="213"/>
      <c r="AO95" s="217">
        <v>780000</v>
      </c>
      <c r="AP95" s="213"/>
      <c r="AQ95" s="213"/>
      <c r="AR95" s="213"/>
      <c r="AS95" s="213"/>
      <c r="AT95" s="213"/>
      <c r="AU95" s="213"/>
      <c r="AV95" s="213"/>
      <c r="AW95" s="213"/>
    </row>
    <row r="96" spans="2:49" ht="24.75" customHeight="1">
      <c r="B96" s="211"/>
      <c r="C96" s="214"/>
      <c r="D96" s="216" t="s">
        <v>181</v>
      </c>
      <c r="E96" s="233" t="s">
        <v>239</v>
      </c>
      <c r="F96" s="210"/>
      <c r="G96" s="213"/>
      <c r="H96" s="213"/>
      <c r="I96" s="213"/>
      <c r="J96" s="213"/>
      <c r="K96" s="234" t="s">
        <v>309</v>
      </c>
      <c r="L96" s="210"/>
      <c r="M96" s="211" t="s">
        <v>356</v>
      </c>
      <c r="N96" s="213"/>
      <c r="O96" s="213"/>
      <c r="P96" s="213"/>
      <c r="Q96" s="213"/>
      <c r="R96" s="213"/>
      <c r="S96" s="213"/>
      <c r="T96" s="213"/>
      <c r="U96" s="213"/>
      <c r="V96" s="213"/>
      <c r="W96" s="213"/>
      <c r="X96" s="213"/>
      <c r="Y96" s="213"/>
      <c r="Z96" s="213"/>
      <c r="AA96" s="213"/>
      <c r="AB96" s="213"/>
      <c r="AC96" s="213"/>
      <c r="AD96" s="213"/>
      <c r="AE96" s="213"/>
      <c r="AF96" s="213"/>
      <c r="AG96" s="213"/>
      <c r="AH96" s="213"/>
      <c r="AI96" s="213"/>
      <c r="AJ96" s="210" t="s">
        <v>133</v>
      </c>
      <c r="AK96" s="210">
        <v>2002</v>
      </c>
      <c r="AL96" s="213"/>
      <c r="AM96" s="213"/>
      <c r="AN96" s="213"/>
      <c r="AO96" s="217">
        <v>1800000</v>
      </c>
      <c r="AP96" s="213"/>
      <c r="AQ96" s="213"/>
      <c r="AR96" s="213"/>
      <c r="AS96" s="213"/>
      <c r="AT96" s="213"/>
      <c r="AU96" s="213"/>
      <c r="AV96" s="213"/>
      <c r="AW96" s="213"/>
    </row>
    <row r="97" spans="2:49" ht="24.75" customHeight="1">
      <c r="B97" s="211"/>
      <c r="C97" s="214"/>
      <c r="D97" s="216" t="s">
        <v>170</v>
      </c>
      <c r="E97" s="233" t="s">
        <v>227</v>
      </c>
      <c r="F97" s="210"/>
      <c r="G97" s="213"/>
      <c r="H97" s="213"/>
      <c r="I97" s="213"/>
      <c r="J97" s="213"/>
      <c r="K97" s="234" t="s">
        <v>294</v>
      </c>
      <c r="L97" s="210"/>
      <c r="M97" s="211" t="s">
        <v>367</v>
      </c>
      <c r="N97" s="213"/>
      <c r="O97" s="213"/>
      <c r="P97" s="213"/>
      <c r="Q97" s="213"/>
      <c r="R97" s="213"/>
      <c r="S97" s="213"/>
      <c r="T97" s="213"/>
      <c r="U97" s="213"/>
      <c r="V97" s="213"/>
      <c r="W97" s="213"/>
      <c r="X97" s="213"/>
      <c r="Y97" s="213"/>
      <c r="Z97" s="213"/>
      <c r="AA97" s="213"/>
      <c r="AB97" s="213"/>
      <c r="AC97" s="213"/>
      <c r="AD97" s="213"/>
      <c r="AE97" s="213"/>
      <c r="AF97" s="213"/>
      <c r="AG97" s="213"/>
      <c r="AH97" s="213"/>
      <c r="AI97" s="213"/>
      <c r="AJ97" s="210" t="s">
        <v>133</v>
      </c>
      <c r="AK97" s="210">
        <v>2002</v>
      </c>
      <c r="AL97" s="213"/>
      <c r="AM97" s="213"/>
      <c r="AN97" s="213"/>
      <c r="AO97" s="217">
        <v>637500</v>
      </c>
      <c r="AP97" s="213"/>
      <c r="AQ97" s="213"/>
      <c r="AR97" s="213"/>
      <c r="AS97" s="213"/>
      <c r="AT97" s="213"/>
      <c r="AU97" s="213"/>
      <c r="AV97" s="213"/>
      <c r="AW97" s="213"/>
    </row>
    <row r="98" spans="2:49" ht="24.75" customHeight="1">
      <c r="B98" s="211"/>
      <c r="C98" s="214"/>
      <c r="D98" s="216" t="s">
        <v>180</v>
      </c>
      <c r="E98" s="233" t="s">
        <v>250</v>
      </c>
      <c r="F98" s="210"/>
      <c r="G98" s="213"/>
      <c r="H98" s="213"/>
      <c r="I98" s="213"/>
      <c r="J98" s="213"/>
      <c r="K98" s="234" t="s">
        <v>303</v>
      </c>
      <c r="L98" s="210"/>
      <c r="M98" s="211" t="s">
        <v>363</v>
      </c>
      <c r="N98" s="213"/>
      <c r="O98" s="213"/>
      <c r="P98" s="213"/>
      <c r="Q98" s="213"/>
      <c r="R98" s="213"/>
      <c r="S98" s="213"/>
      <c r="T98" s="213"/>
      <c r="U98" s="213"/>
      <c r="V98" s="213"/>
      <c r="W98" s="213"/>
      <c r="X98" s="213"/>
      <c r="Y98" s="213"/>
      <c r="Z98" s="213"/>
      <c r="AA98" s="213"/>
      <c r="AB98" s="213"/>
      <c r="AC98" s="213"/>
      <c r="AD98" s="213"/>
      <c r="AE98" s="213"/>
      <c r="AF98" s="213"/>
      <c r="AG98" s="213"/>
      <c r="AH98" s="213"/>
      <c r="AI98" s="213"/>
      <c r="AJ98" s="210" t="s">
        <v>133</v>
      </c>
      <c r="AK98" s="210">
        <v>2002</v>
      </c>
      <c r="AL98" s="213"/>
      <c r="AM98" s="213"/>
      <c r="AN98" s="213"/>
      <c r="AO98" s="217">
        <v>360000</v>
      </c>
      <c r="AP98" s="213"/>
      <c r="AQ98" s="213"/>
      <c r="AR98" s="213"/>
      <c r="AS98" s="213"/>
      <c r="AT98" s="213"/>
      <c r="AU98" s="213"/>
      <c r="AV98" s="213"/>
      <c r="AW98" s="213"/>
    </row>
    <row r="99" spans="2:49" ht="24.75" customHeight="1">
      <c r="B99" s="211"/>
      <c r="C99" s="214"/>
      <c r="D99" s="216" t="s">
        <v>171</v>
      </c>
      <c r="E99" s="233" t="s">
        <v>228</v>
      </c>
      <c r="F99" s="210"/>
      <c r="G99" s="213"/>
      <c r="H99" s="213"/>
      <c r="I99" s="213"/>
      <c r="J99" s="213"/>
      <c r="K99" s="234" t="s">
        <v>294</v>
      </c>
      <c r="L99" s="210"/>
      <c r="M99" s="211" t="s">
        <v>368</v>
      </c>
      <c r="N99" s="213"/>
      <c r="O99" s="213"/>
      <c r="P99" s="213"/>
      <c r="Q99" s="213"/>
      <c r="R99" s="213"/>
      <c r="S99" s="213"/>
      <c r="T99" s="213"/>
      <c r="U99" s="213"/>
      <c r="V99" s="213"/>
      <c r="W99" s="213"/>
      <c r="X99" s="213"/>
      <c r="Y99" s="213"/>
      <c r="Z99" s="213"/>
      <c r="AA99" s="213"/>
      <c r="AB99" s="213"/>
      <c r="AC99" s="213"/>
      <c r="AD99" s="213"/>
      <c r="AE99" s="213"/>
      <c r="AF99" s="213"/>
      <c r="AG99" s="213"/>
      <c r="AH99" s="213"/>
      <c r="AI99" s="213"/>
      <c r="AJ99" s="210" t="s">
        <v>133</v>
      </c>
      <c r="AK99" s="210">
        <v>2002</v>
      </c>
      <c r="AL99" s="213"/>
      <c r="AM99" s="213"/>
      <c r="AN99" s="213"/>
      <c r="AO99" s="217">
        <v>3750000</v>
      </c>
      <c r="AP99" s="213"/>
      <c r="AQ99" s="213"/>
      <c r="AR99" s="213"/>
      <c r="AS99" s="213"/>
      <c r="AT99" s="213"/>
      <c r="AU99" s="213"/>
      <c r="AV99" s="213"/>
      <c r="AW99" s="213"/>
    </row>
    <row r="100" spans="2:49" ht="24.75" customHeight="1">
      <c r="B100" s="211"/>
      <c r="C100" s="214"/>
      <c r="D100" s="216" t="s">
        <v>188</v>
      </c>
      <c r="E100" s="233" t="s">
        <v>234</v>
      </c>
      <c r="F100" s="210"/>
      <c r="G100" s="213"/>
      <c r="H100" s="213"/>
      <c r="I100" s="213"/>
      <c r="J100" s="213"/>
      <c r="K100" s="234" t="s">
        <v>298</v>
      </c>
      <c r="L100" s="210"/>
      <c r="M100" s="211" t="s">
        <v>357</v>
      </c>
      <c r="N100" s="213"/>
      <c r="O100" s="213"/>
      <c r="P100" s="213"/>
      <c r="Q100" s="213"/>
      <c r="R100" s="213"/>
      <c r="S100" s="213"/>
      <c r="T100" s="213"/>
      <c r="U100" s="213"/>
      <c r="V100" s="213"/>
      <c r="W100" s="213"/>
      <c r="X100" s="213"/>
      <c r="Y100" s="213"/>
      <c r="Z100" s="213"/>
      <c r="AA100" s="213"/>
      <c r="AB100" s="213"/>
      <c r="AC100" s="213"/>
      <c r="AD100" s="213"/>
      <c r="AE100" s="213"/>
      <c r="AF100" s="213"/>
      <c r="AG100" s="213"/>
      <c r="AH100" s="213"/>
      <c r="AI100" s="213"/>
      <c r="AJ100" s="210" t="s">
        <v>133</v>
      </c>
      <c r="AK100" s="210">
        <v>2002</v>
      </c>
      <c r="AL100" s="213"/>
      <c r="AM100" s="213"/>
      <c r="AN100" s="213"/>
      <c r="AO100" s="217">
        <v>780000</v>
      </c>
      <c r="AP100" s="213"/>
      <c r="AQ100" s="213"/>
      <c r="AR100" s="213"/>
      <c r="AS100" s="213"/>
      <c r="AT100" s="213"/>
      <c r="AU100" s="213"/>
      <c r="AV100" s="213"/>
      <c r="AW100" s="213"/>
    </row>
    <row r="101" spans="2:49" ht="24.75" customHeight="1">
      <c r="B101" s="211"/>
      <c r="C101" s="214"/>
      <c r="D101" s="216" t="s">
        <v>191</v>
      </c>
      <c r="E101" s="233" t="s">
        <v>251</v>
      </c>
      <c r="F101" s="210"/>
      <c r="G101" s="213"/>
      <c r="H101" s="213"/>
      <c r="I101" s="213"/>
      <c r="J101" s="213"/>
      <c r="K101" s="234" t="s">
        <v>310</v>
      </c>
      <c r="L101" s="210"/>
      <c r="M101" s="211" t="s">
        <v>357</v>
      </c>
      <c r="N101" s="213"/>
      <c r="O101" s="213"/>
      <c r="P101" s="213"/>
      <c r="Q101" s="213"/>
      <c r="R101" s="213"/>
      <c r="S101" s="213"/>
      <c r="T101" s="213"/>
      <c r="U101" s="213"/>
      <c r="V101" s="213"/>
      <c r="W101" s="213"/>
      <c r="X101" s="213"/>
      <c r="Y101" s="213"/>
      <c r="Z101" s="213"/>
      <c r="AA101" s="213"/>
      <c r="AB101" s="213"/>
      <c r="AC101" s="213"/>
      <c r="AD101" s="213"/>
      <c r="AE101" s="213"/>
      <c r="AF101" s="213"/>
      <c r="AG101" s="213"/>
      <c r="AH101" s="213"/>
      <c r="AI101" s="213"/>
      <c r="AJ101" s="210" t="s">
        <v>133</v>
      </c>
      <c r="AK101" s="210">
        <v>2002</v>
      </c>
      <c r="AL101" s="213"/>
      <c r="AM101" s="213"/>
      <c r="AN101" s="213"/>
      <c r="AO101" s="217">
        <v>97500</v>
      </c>
      <c r="AP101" s="213"/>
      <c r="AQ101" s="213"/>
      <c r="AR101" s="213"/>
      <c r="AS101" s="213"/>
      <c r="AT101" s="213"/>
      <c r="AU101" s="213"/>
      <c r="AV101" s="213"/>
      <c r="AW101" s="213"/>
    </row>
    <row r="102" spans="2:49" ht="24.75" customHeight="1">
      <c r="B102" s="211"/>
      <c r="C102" s="214"/>
      <c r="D102" s="216" t="s">
        <v>176</v>
      </c>
      <c r="E102" s="233" t="s">
        <v>233</v>
      </c>
      <c r="F102" s="210"/>
      <c r="G102" s="213"/>
      <c r="H102" s="213"/>
      <c r="I102" s="213"/>
      <c r="J102" s="213"/>
      <c r="K102" s="234" t="s">
        <v>302</v>
      </c>
      <c r="L102" s="210"/>
      <c r="M102" s="211" t="s">
        <v>356</v>
      </c>
      <c r="N102" s="213"/>
      <c r="O102" s="213"/>
      <c r="P102" s="213"/>
      <c r="Q102" s="213"/>
      <c r="R102" s="213"/>
      <c r="S102" s="213"/>
      <c r="T102" s="213"/>
      <c r="U102" s="213"/>
      <c r="V102" s="213"/>
      <c r="W102" s="213"/>
      <c r="X102" s="213"/>
      <c r="Y102" s="213"/>
      <c r="Z102" s="213"/>
      <c r="AA102" s="213"/>
      <c r="AB102" s="213"/>
      <c r="AC102" s="213"/>
      <c r="AD102" s="213"/>
      <c r="AE102" s="213"/>
      <c r="AF102" s="213"/>
      <c r="AG102" s="213"/>
      <c r="AH102" s="213"/>
      <c r="AI102" s="213"/>
      <c r="AJ102" s="210" t="s">
        <v>133</v>
      </c>
      <c r="AK102" s="210">
        <v>2002</v>
      </c>
      <c r="AL102" s="213"/>
      <c r="AM102" s="213"/>
      <c r="AN102" s="213"/>
      <c r="AO102" s="217">
        <v>1950000</v>
      </c>
      <c r="AP102" s="213"/>
      <c r="AQ102" s="213"/>
      <c r="AR102" s="213"/>
      <c r="AS102" s="213"/>
      <c r="AT102" s="213"/>
      <c r="AU102" s="213"/>
      <c r="AV102" s="213"/>
      <c r="AW102" s="213"/>
    </row>
    <row r="103" spans="2:49" ht="24.75" customHeight="1">
      <c r="B103" s="211"/>
      <c r="C103" s="214"/>
      <c r="D103" s="216" t="s">
        <v>181</v>
      </c>
      <c r="E103" s="233" t="s">
        <v>239</v>
      </c>
      <c r="F103" s="210"/>
      <c r="G103" s="213"/>
      <c r="H103" s="213"/>
      <c r="I103" s="213"/>
      <c r="J103" s="213"/>
      <c r="K103" s="234" t="s">
        <v>298</v>
      </c>
      <c r="L103" s="210"/>
      <c r="M103" s="211" t="s">
        <v>363</v>
      </c>
      <c r="N103" s="213"/>
      <c r="O103" s="213"/>
      <c r="P103" s="213"/>
      <c r="Q103" s="213"/>
      <c r="R103" s="213"/>
      <c r="S103" s="213"/>
      <c r="T103" s="213"/>
      <c r="U103" s="213"/>
      <c r="V103" s="213"/>
      <c r="W103" s="213"/>
      <c r="X103" s="213"/>
      <c r="Y103" s="213"/>
      <c r="Z103" s="213"/>
      <c r="AA103" s="213"/>
      <c r="AB103" s="213"/>
      <c r="AC103" s="213"/>
      <c r="AD103" s="213"/>
      <c r="AE103" s="213"/>
      <c r="AF103" s="213"/>
      <c r="AG103" s="213"/>
      <c r="AH103" s="213"/>
      <c r="AI103" s="213"/>
      <c r="AJ103" s="210" t="s">
        <v>133</v>
      </c>
      <c r="AK103" s="210">
        <v>2002</v>
      </c>
      <c r="AL103" s="213"/>
      <c r="AM103" s="213"/>
      <c r="AN103" s="213"/>
      <c r="AO103" s="217">
        <v>162500</v>
      </c>
      <c r="AP103" s="213"/>
      <c r="AQ103" s="213"/>
      <c r="AR103" s="213"/>
      <c r="AS103" s="213"/>
      <c r="AT103" s="213"/>
      <c r="AU103" s="213"/>
      <c r="AV103" s="213"/>
      <c r="AW103" s="213"/>
    </row>
    <row r="104" spans="2:49" ht="24.75" customHeight="1">
      <c r="B104" s="211"/>
      <c r="C104" s="214"/>
      <c r="D104" s="216" t="s">
        <v>188</v>
      </c>
      <c r="E104" s="233" t="s">
        <v>247</v>
      </c>
      <c r="F104" s="210"/>
      <c r="G104" s="213"/>
      <c r="H104" s="213"/>
      <c r="I104" s="213"/>
      <c r="J104" s="213"/>
      <c r="K104" s="234" t="s">
        <v>298</v>
      </c>
      <c r="L104" s="210"/>
      <c r="M104" s="211" t="s">
        <v>359</v>
      </c>
      <c r="N104" s="213"/>
      <c r="O104" s="213"/>
      <c r="P104" s="213"/>
      <c r="Q104" s="213"/>
      <c r="R104" s="213"/>
      <c r="S104" s="213"/>
      <c r="T104" s="213"/>
      <c r="U104" s="213"/>
      <c r="V104" s="213"/>
      <c r="W104" s="213"/>
      <c r="X104" s="213"/>
      <c r="Y104" s="213"/>
      <c r="Z104" s="213"/>
      <c r="AA104" s="213"/>
      <c r="AB104" s="213"/>
      <c r="AC104" s="213"/>
      <c r="AD104" s="213"/>
      <c r="AE104" s="213"/>
      <c r="AF104" s="213"/>
      <c r="AG104" s="213"/>
      <c r="AH104" s="213"/>
      <c r="AI104" s="213"/>
      <c r="AJ104" s="210" t="s">
        <v>133</v>
      </c>
      <c r="AK104" s="210">
        <v>2002</v>
      </c>
      <c r="AL104" s="213"/>
      <c r="AM104" s="213"/>
      <c r="AN104" s="213"/>
      <c r="AO104" s="217">
        <v>260000</v>
      </c>
      <c r="AP104" s="213"/>
      <c r="AQ104" s="213"/>
      <c r="AR104" s="213"/>
      <c r="AS104" s="213"/>
      <c r="AT104" s="213"/>
      <c r="AU104" s="213"/>
      <c r="AV104" s="213"/>
      <c r="AW104" s="213"/>
    </row>
    <row r="105" spans="2:49" ht="24.75" customHeight="1">
      <c r="B105" s="211"/>
      <c r="C105" s="214"/>
      <c r="D105" s="216" t="s">
        <v>192</v>
      </c>
      <c r="E105" s="233" t="s">
        <v>252</v>
      </c>
      <c r="F105" s="210"/>
      <c r="G105" s="213"/>
      <c r="H105" s="213"/>
      <c r="I105" s="213"/>
      <c r="J105" s="213"/>
      <c r="K105" s="234" t="s">
        <v>298</v>
      </c>
      <c r="L105" s="210"/>
      <c r="M105" s="211" t="s">
        <v>356</v>
      </c>
      <c r="N105" s="213"/>
      <c r="O105" s="213"/>
      <c r="P105" s="213"/>
      <c r="Q105" s="213"/>
      <c r="R105" s="213"/>
      <c r="S105" s="213"/>
      <c r="T105" s="213"/>
      <c r="U105" s="213"/>
      <c r="V105" s="213"/>
      <c r="W105" s="213"/>
      <c r="X105" s="213"/>
      <c r="Y105" s="213"/>
      <c r="Z105" s="213"/>
      <c r="AA105" s="213"/>
      <c r="AB105" s="213"/>
      <c r="AC105" s="213"/>
      <c r="AD105" s="213"/>
      <c r="AE105" s="213"/>
      <c r="AF105" s="213"/>
      <c r="AG105" s="213"/>
      <c r="AH105" s="213"/>
      <c r="AI105" s="213"/>
      <c r="AJ105" s="210" t="s">
        <v>133</v>
      </c>
      <c r="AK105" s="210">
        <v>2002</v>
      </c>
      <c r="AL105" s="213"/>
      <c r="AM105" s="213"/>
      <c r="AN105" s="213"/>
      <c r="AO105" s="217">
        <v>975000</v>
      </c>
      <c r="AP105" s="213"/>
      <c r="AQ105" s="213"/>
      <c r="AR105" s="213"/>
      <c r="AS105" s="213"/>
      <c r="AT105" s="213"/>
      <c r="AU105" s="213"/>
      <c r="AV105" s="213"/>
      <c r="AW105" s="213"/>
    </row>
    <row r="106" spans="2:49" ht="24.75" customHeight="1">
      <c r="B106" s="211"/>
      <c r="C106" s="214"/>
      <c r="D106" s="216" t="s">
        <v>181</v>
      </c>
      <c r="E106" s="233" t="s">
        <v>239</v>
      </c>
      <c r="F106" s="210"/>
      <c r="G106" s="213"/>
      <c r="H106" s="213"/>
      <c r="I106" s="213"/>
      <c r="J106" s="213"/>
      <c r="K106" s="234" t="s">
        <v>298</v>
      </c>
      <c r="L106" s="210"/>
      <c r="M106" s="211" t="s">
        <v>364</v>
      </c>
      <c r="N106" s="213"/>
      <c r="O106" s="213"/>
      <c r="P106" s="213"/>
      <c r="Q106" s="213"/>
      <c r="R106" s="213"/>
      <c r="S106" s="213"/>
      <c r="T106" s="213"/>
      <c r="U106" s="213"/>
      <c r="V106" s="213"/>
      <c r="W106" s="213"/>
      <c r="X106" s="213"/>
      <c r="Y106" s="213"/>
      <c r="Z106" s="213"/>
      <c r="AA106" s="213"/>
      <c r="AB106" s="213"/>
      <c r="AC106" s="213"/>
      <c r="AD106" s="213"/>
      <c r="AE106" s="213"/>
      <c r="AF106" s="213"/>
      <c r="AG106" s="213"/>
      <c r="AH106" s="213"/>
      <c r="AI106" s="213"/>
      <c r="AJ106" s="210" t="s">
        <v>133</v>
      </c>
      <c r="AK106" s="210">
        <v>2003</v>
      </c>
      <c r="AL106" s="213"/>
      <c r="AM106" s="213"/>
      <c r="AN106" s="213"/>
      <c r="AO106" s="217">
        <v>560000</v>
      </c>
      <c r="AP106" s="213"/>
      <c r="AQ106" s="213"/>
      <c r="AR106" s="213"/>
      <c r="AS106" s="213"/>
      <c r="AT106" s="213"/>
      <c r="AU106" s="213"/>
      <c r="AV106" s="213"/>
      <c r="AW106" s="213"/>
    </row>
    <row r="107" spans="2:49" ht="24.75" customHeight="1">
      <c r="B107" s="211"/>
      <c r="C107" s="214"/>
      <c r="D107" s="216" t="s">
        <v>181</v>
      </c>
      <c r="E107" s="233" t="s">
        <v>239</v>
      </c>
      <c r="F107" s="210"/>
      <c r="G107" s="213"/>
      <c r="H107" s="213"/>
      <c r="I107" s="213"/>
      <c r="J107" s="213"/>
      <c r="K107" s="234" t="s">
        <v>298</v>
      </c>
      <c r="L107" s="210"/>
      <c r="M107" s="211" t="s">
        <v>363</v>
      </c>
      <c r="N107" s="213"/>
      <c r="O107" s="213"/>
      <c r="P107" s="213"/>
      <c r="Q107" s="213"/>
      <c r="R107" s="213"/>
      <c r="S107" s="213"/>
      <c r="T107" s="213"/>
      <c r="U107" s="213"/>
      <c r="V107" s="213"/>
      <c r="W107" s="213"/>
      <c r="X107" s="213"/>
      <c r="Y107" s="213"/>
      <c r="Z107" s="213"/>
      <c r="AA107" s="213"/>
      <c r="AB107" s="213"/>
      <c r="AC107" s="213"/>
      <c r="AD107" s="213"/>
      <c r="AE107" s="213"/>
      <c r="AF107" s="213"/>
      <c r="AG107" s="213"/>
      <c r="AH107" s="213"/>
      <c r="AI107" s="213"/>
      <c r="AJ107" s="210" t="s">
        <v>133</v>
      </c>
      <c r="AK107" s="210">
        <v>2003</v>
      </c>
      <c r="AL107" s="213"/>
      <c r="AM107" s="213"/>
      <c r="AN107" s="213"/>
      <c r="AO107" s="217">
        <v>245000</v>
      </c>
      <c r="AP107" s="213"/>
      <c r="AQ107" s="213"/>
      <c r="AR107" s="213"/>
      <c r="AS107" s="213"/>
      <c r="AT107" s="213"/>
      <c r="AU107" s="213"/>
      <c r="AV107" s="213"/>
      <c r="AW107" s="213"/>
    </row>
    <row r="108" spans="2:49" ht="24.75" customHeight="1">
      <c r="B108" s="211"/>
      <c r="C108" s="214"/>
      <c r="D108" s="216" t="s">
        <v>169</v>
      </c>
      <c r="E108" s="233" t="s">
        <v>226</v>
      </c>
      <c r="F108" s="210"/>
      <c r="G108" s="213"/>
      <c r="H108" s="213"/>
      <c r="I108" s="213"/>
      <c r="J108" s="213"/>
      <c r="K108" s="234" t="s">
        <v>293</v>
      </c>
      <c r="L108" s="210"/>
      <c r="M108" s="211" t="s">
        <v>369</v>
      </c>
      <c r="N108" s="213"/>
      <c r="O108" s="213"/>
      <c r="P108" s="213"/>
      <c r="Q108" s="213"/>
      <c r="R108" s="213"/>
      <c r="S108" s="213"/>
      <c r="T108" s="213"/>
      <c r="U108" s="213"/>
      <c r="V108" s="213"/>
      <c r="W108" s="213"/>
      <c r="X108" s="213"/>
      <c r="Y108" s="213"/>
      <c r="Z108" s="213"/>
      <c r="AA108" s="213"/>
      <c r="AB108" s="213"/>
      <c r="AC108" s="213"/>
      <c r="AD108" s="213"/>
      <c r="AE108" s="213"/>
      <c r="AF108" s="213"/>
      <c r="AG108" s="213"/>
      <c r="AH108" s="213"/>
      <c r="AI108" s="213"/>
      <c r="AJ108" s="210" t="s">
        <v>133</v>
      </c>
      <c r="AK108" s="210">
        <v>2003</v>
      </c>
      <c r="AL108" s="213"/>
      <c r="AM108" s="213"/>
      <c r="AN108" s="213"/>
      <c r="AO108" s="217">
        <v>245000</v>
      </c>
      <c r="AP108" s="213"/>
      <c r="AQ108" s="213"/>
      <c r="AR108" s="213"/>
      <c r="AS108" s="213"/>
      <c r="AT108" s="213"/>
      <c r="AU108" s="213"/>
      <c r="AV108" s="213"/>
      <c r="AW108" s="213"/>
    </row>
    <row r="109" spans="2:49" ht="24.75" customHeight="1">
      <c r="B109" s="211"/>
      <c r="C109" s="214"/>
      <c r="D109" s="216" t="s">
        <v>188</v>
      </c>
      <c r="E109" s="233" t="s">
        <v>234</v>
      </c>
      <c r="F109" s="210"/>
      <c r="G109" s="213"/>
      <c r="H109" s="213"/>
      <c r="I109" s="213"/>
      <c r="J109" s="213"/>
      <c r="K109" s="234" t="s">
        <v>307</v>
      </c>
      <c r="L109" s="210"/>
      <c r="M109" s="211" t="s">
        <v>364</v>
      </c>
      <c r="N109" s="213"/>
      <c r="O109" s="213"/>
      <c r="P109" s="213"/>
      <c r="Q109" s="213"/>
      <c r="R109" s="213"/>
      <c r="S109" s="213"/>
      <c r="T109" s="213"/>
      <c r="U109" s="213"/>
      <c r="V109" s="213"/>
      <c r="W109" s="213"/>
      <c r="X109" s="213"/>
      <c r="Y109" s="213"/>
      <c r="Z109" s="213"/>
      <c r="AA109" s="213"/>
      <c r="AB109" s="213"/>
      <c r="AC109" s="213"/>
      <c r="AD109" s="213"/>
      <c r="AE109" s="213"/>
      <c r="AF109" s="213"/>
      <c r="AG109" s="213"/>
      <c r="AH109" s="213"/>
      <c r="AI109" s="213"/>
      <c r="AJ109" s="210" t="s">
        <v>133</v>
      </c>
      <c r="AK109" s="210">
        <v>2003</v>
      </c>
      <c r="AL109" s="213"/>
      <c r="AM109" s="213"/>
      <c r="AN109" s="213"/>
      <c r="AO109" s="217">
        <v>780000</v>
      </c>
      <c r="AP109" s="213"/>
      <c r="AQ109" s="213"/>
      <c r="AR109" s="213"/>
      <c r="AS109" s="213"/>
      <c r="AT109" s="213"/>
      <c r="AU109" s="213"/>
      <c r="AV109" s="213"/>
      <c r="AW109" s="213"/>
    </row>
    <row r="110" spans="2:49" ht="24.75" customHeight="1">
      <c r="B110" s="211"/>
      <c r="C110" s="214"/>
      <c r="D110" s="216" t="s">
        <v>176</v>
      </c>
      <c r="E110" s="233" t="s">
        <v>233</v>
      </c>
      <c r="F110" s="210"/>
      <c r="G110" s="213"/>
      <c r="H110" s="213"/>
      <c r="I110" s="213"/>
      <c r="J110" s="213"/>
      <c r="K110" s="234" t="s">
        <v>311</v>
      </c>
      <c r="L110" s="210"/>
      <c r="M110" s="211" t="s">
        <v>354</v>
      </c>
      <c r="N110" s="213"/>
      <c r="O110" s="213"/>
      <c r="P110" s="213"/>
      <c r="Q110" s="213"/>
      <c r="R110" s="213"/>
      <c r="S110" s="213"/>
      <c r="T110" s="213"/>
      <c r="U110" s="213"/>
      <c r="V110" s="213"/>
      <c r="W110" s="213"/>
      <c r="X110" s="213"/>
      <c r="Y110" s="213"/>
      <c r="Z110" s="213"/>
      <c r="AA110" s="213"/>
      <c r="AB110" s="213"/>
      <c r="AC110" s="213"/>
      <c r="AD110" s="213"/>
      <c r="AE110" s="213"/>
      <c r="AF110" s="213"/>
      <c r="AG110" s="213"/>
      <c r="AH110" s="213"/>
      <c r="AI110" s="213"/>
      <c r="AJ110" s="210" t="s">
        <v>133</v>
      </c>
      <c r="AK110" s="210">
        <v>2003</v>
      </c>
      <c r="AL110" s="213"/>
      <c r="AM110" s="213"/>
      <c r="AN110" s="213"/>
      <c r="AO110" s="217">
        <v>3375000</v>
      </c>
      <c r="AP110" s="213"/>
      <c r="AQ110" s="213"/>
      <c r="AR110" s="213"/>
      <c r="AS110" s="213"/>
      <c r="AT110" s="213"/>
      <c r="AU110" s="213"/>
      <c r="AV110" s="213"/>
      <c r="AW110" s="213"/>
    </row>
    <row r="111" spans="2:49" ht="24.75" customHeight="1">
      <c r="B111" s="211"/>
      <c r="C111" s="214"/>
      <c r="D111" s="216" t="s">
        <v>193</v>
      </c>
      <c r="E111" s="233" t="s">
        <v>253</v>
      </c>
      <c r="F111" s="210"/>
      <c r="G111" s="213"/>
      <c r="H111" s="213"/>
      <c r="I111" s="213"/>
      <c r="J111" s="213"/>
      <c r="K111" s="234" t="s">
        <v>312</v>
      </c>
      <c r="L111" s="210"/>
      <c r="M111" s="211" t="s">
        <v>354</v>
      </c>
      <c r="N111" s="213"/>
      <c r="O111" s="213"/>
      <c r="P111" s="213"/>
      <c r="Q111" s="213"/>
      <c r="R111" s="213"/>
      <c r="S111" s="213"/>
      <c r="T111" s="213"/>
      <c r="U111" s="213"/>
      <c r="V111" s="213"/>
      <c r="W111" s="213"/>
      <c r="X111" s="213"/>
      <c r="Y111" s="213"/>
      <c r="Z111" s="213"/>
      <c r="AA111" s="213"/>
      <c r="AB111" s="213"/>
      <c r="AC111" s="213"/>
      <c r="AD111" s="213"/>
      <c r="AE111" s="213"/>
      <c r="AF111" s="213"/>
      <c r="AG111" s="213"/>
      <c r="AH111" s="213"/>
      <c r="AI111" s="213"/>
      <c r="AJ111" s="210" t="s">
        <v>133</v>
      </c>
      <c r="AK111" s="210">
        <v>2003</v>
      </c>
      <c r="AL111" s="213"/>
      <c r="AM111" s="213"/>
      <c r="AN111" s="213"/>
      <c r="AO111" s="217">
        <v>18000</v>
      </c>
      <c r="AP111" s="213"/>
      <c r="AQ111" s="213"/>
      <c r="AR111" s="213"/>
      <c r="AS111" s="213"/>
      <c r="AT111" s="213"/>
      <c r="AU111" s="213"/>
      <c r="AV111" s="213"/>
      <c r="AW111" s="213"/>
    </row>
    <row r="112" spans="2:49" ht="24.75" customHeight="1">
      <c r="B112" s="211"/>
      <c r="C112" s="214"/>
      <c r="D112" s="216" t="s">
        <v>172</v>
      </c>
      <c r="E112" s="233" t="s">
        <v>229</v>
      </c>
      <c r="F112" s="210"/>
      <c r="G112" s="213"/>
      <c r="H112" s="213"/>
      <c r="I112" s="213"/>
      <c r="J112" s="213"/>
      <c r="K112" s="234" t="s">
        <v>295</v>
      </c>
      <c r="L112" s="210"/>
      <c r="M112" s="211" t="s">
        <v>363</v>
      </c>
      <c r="N112" s="213"/>
      <c r="O112" s="213"/>
      <c r="P112" s="213"/>
      <c r="Q112" s="213"/>
      <c r="R112" s="213"/>
      <c r="S112" s="213"/>
      <c r="T112" s="213"/>
      <c r="U112" s="213"/>
      <c r="V112" s="213"/>
      <c r="W112" s="213"/>
      <c r="X112" s="213"/>
      <c r="Y112" s="213"/>
      <c r="Z112" s="213"/>
      <c r="AA112" s="213"/>
      <c r="AB112" s="213"/>
      <c r="AC112" s="213"/>
      <c r="AD112" s="213"/>
      <c r="AE112" s="213"/>
      <c r="AF112" s="213"/>
      <c r="AG112" s="213"/>
      <c r="AH112" s="213"/>
      <c r="AI112" s="213"/>
      <c r="AJ112" s="210" t="s">
        <v>133</v>
      </c>
      <c r="AK112" s="210">
        <v>2003</v>
      </c>
      <c r="AL112" s="213"/>
      <c r="AM112" s="213"/>
      <c r="AN112" s="213"/>
      <c r="AO112" s="217">
        <v>2625000</v>
      </c>
      <c r="AP112" s="213"/>
      <c r="AQ112" s="213"/>
      <c r="AR112" s="213"/>
      <c r="AS112" s="213"/>
      <c r="AT112" s="213"/>
      <c r="AU112" s="213"/>
      <c r="AV112" s="213"/>
      <c r="AW112" s="213"/>
    </row>
    <row r="113" spans="2:49" ht="24.75" customHeight="1">
      <c r="B113" s="211"/>
      <c r="C113" s="214"/>
      <c r="D113" s="216" t="s">
        <v>181</v>
      </c>
      <c r="E113" s="233" t="s">
        <v>239</v>
      </c>
      <c r="F113" s="210"/>
      <c r="G113" s="213"/>
      <c r="H113" s="213"/>
      <c r="I113" s="213"/>
      <c r="J113" s="213"/>
      <c r="K113" s="234" t="s">
        <v>309</v>
      </c>
      <c r="L113" s="210"/>
      <c r="M113" s="211" t="s">
        <v>356</v>
      </c>
      <c r="N113" s="213"/>
      <c r="O113" s="213"/>
      <c r="P113" s="213"/>
      <c r="Q113" s="213"/>
      <c r="R113" s="213"/>
      <c r="S113" s="213"/>
      <c r="T113" s="213"/>
      <c r="U113" s="213"/>
      <c r="V113" s="213"/>
      <c r="W113" s="213"/>
      <c r="X113" s="213"/>
      <c r="Y113" s="213"/>
      <c r="Z113" s="213"/>
      <c r="AA113" s="213"/>
      <c r="AB113" s="213"/>
      <c r="AC113" s="213"/>
      <c r="AD113" s="213"/>
      <c r="AE113" s="213"/>
      <c r="AF113" s="213"/>
      <c r="AG113" s="213"/>
      <c r="AH113" s="213"/>
      <c r="AI113" s="213"/>
      <c r="AJ113" s="210" t="s">
        <v>133</v>
      </c>
      <c r="AK113" s="210">
        <v>2003</v>
      </c>
      <c r="AL113" s="213"/>
      <c r="AM113" s="213"/>
      <c r="AN113" s="213"/>
      <c r="AO113" s="217">
        <v>1040000</v>
      </c>
      <c r="AP113" s="213"/>
      <c r="AQ113" s="213"/>
      <c r="AR113" s="213"/>
      <c r="AS113" s="213"/>
      <c r="AT113" s="213"/>
      <c r="AU113" s="213"/>
      <c r="AV113" s="213"/>
      <c r="AW113" s="213"/>
    </row>
    <row r="114" spans="2:49" ht="24.75" customHeight="1">
      <c r="B114" s="211"/>
      <c r="C114" s="214"/>
      <c r="D114" s="216" t="s">
        <v>181</v>
      </c>
      <c r="E114" s="233" t="s">
        <v>239</v>
      </c>
      <c r="F114" s="210"/>
      <c r="G114" s="213"/>
      <c r="H114" s="213"/>
      <c r="I114" s="213"/>
      <c r="J114" s="213"/>
      <c r="K114" s="234" t="s">
        <v>309</v>
      </c>
      <c r="L114" s="210"/>
      <c r="M114" s="211" t="s">
        <v>359</v>
      </c>
      <c r="N114" s="213"/>
      <c r="O114" s="213"/>
      <c r="P114" s="213"/>
      <c r="Q114" s="213"/>
      <c r="R114" s="213"/>
      <c r="S114" s="213"/>
      <c r="T114" s="213"/>
      <c r="U114" s="213"/>
      <c r="V114" s="213"/>
      <c r="W114" s="213"/>
      <c r="X114" s="213"/>
      <c r="Y114" s="213"/>
      <c r="Z114" s="213"/>
      <c r="AA114" s="213"/>
      <c r="AB114" s="213"/>
      <c r="AC114" s="213"/>
      <c r="AD114" s="213"/>
      <c r="AE114" s="213"/>
      <c r="AF114" s="213"/>
      <c r="AG114" s="213"/>
      <c r="AH114" s="213"/>
      <c r="AI114" s="213"/>
      <c r="AJ114" s="210" t="s">
        <v>133</v>
      </c>
      <c r="AK114" s="210">
        <v>2003</v>
      </c>
      <c r="AL114" s="213"/>
      <c r="AM114" s="213"/>
      <c r="AN114" s="213"/>
      <c r="AO114" s="217">
        <v>487500</v>
      </c>
      <c r="AP114" s="213"/>
      <c r="AQ114" s="213"/>
      <c r="AR114" s="213"/>
      <c r="AS114" s="213"/>
      <c r="AT114" s="213"/>
      <c r="AU114" s="213"/>
      <c r="AV114" s="213"/>
      <c r="AW114" s="213"/>
    </row>
    <row r="115" spans="2:49" ht="24.75" customHeight="1">
      <c r="B115" s="211"/>
      <c r="C115" s="214"/>
      <c r="D115" s="216" t="s">
        <v>176</v>
      </c>
      <c r="E115" s="233" t="s">
        <v>233</v>
      </c>
      <c r="F115" s="210"/>
      <c r="G115" s="213"/>
      <c r="H115" s="213"/>
      <c r="I115" s="213"/>
      <c r="J115" s="213"/>
      <c r="K115" s="234" t="s">
        <v>308</v>
      </c>
      <c r="L115" s="210"/>
      <c r="M115" s="211" t="s">
        <v>355</v>
      </c>
      <c r="N115" s="213"/>
      <c r="O115" s="213"/>
      <c r="P115" s="213"/>
      <c r="Q115" s="213"/>
      <c r="R115" s="213"/>
      <c r="S115" s="213"/>
      <c r="T115" s="213"/>
      <c r="U115" s="213"/>
      <c r="V115" s="213"/>
      <c r="W115" s="213"/>
      <c r="X115" s="213"/>
      <c r="Y115" s="213"/>
      <c r="Z115" s="213"/>
      <c r="AA115" s="213"/>
      <c r="AB115" s="213"/>
      <c r="AC115" s="213"/>
      <c r="AD115" s="213"/>
      <c r="AE115" s="213"/>
      <c r="AF115" s="213"/>
      <c r="AG115" s="213"/>
      <c r="AH115" s="213"/>
      <c r="AI115" s="213"/>
      <c r="AJ115" s="210" t="s">
        <v>133</v>
      </c>
      <c r="AK115" s="210">
        <v>2003</v>
      </c>
      <c r="AL115" s="213"/>
      <c r="AM115" s="213"/>
      <c r="AN115" s="213"/>
      <c r="AO115" s="217">
        <v>975000</v>
      </c>
      <c r="AP115" s="213"/>
      <c r="AQ115" s="213"/>
      <c r="AR115" s="213"/>
      <c r="AS115" s="213"/>
      <c r="AT115" s="213"/>
      <c r="AU115" s="213"/>
      <c r="AV115" s="213"/>
      <c r="AW115" s="213"/>
    </row>
    <row r="116" spans="2:49" ht="24.75" customHeight="1">
      <c r="B116" s="211"/>
      <c r="C116" s="214"/>
      <c r="D116" s="216" t="s">
        <v>170</v>
      </c>
      <c r="E116" s="233" t="s">
        <v>227</v>
      </c>
      <c r="F116" s="210"/>
      <c r="G116" s="213"/>
      <c r="H116" s="213"/>
      <c r="I116" s="213"/>
      <c r="J116" s="213"/>
      <c r="K116" s="234" t="s">
        <v>313</v>
      </c>
      <c r="L116" s="210"/>
      <c r="M116" s="211" t="s">
        <v>364</v>
      </c>
      <c r="N116" s="213"/>
      <c r="O116" s="213"/>
      <c r="P116" s="213"/>
      <c r="Q116" s="213"/>
      <c r="R116" s="213"/>
      <c r="S116" s="213"/>
      <c r="T116" s="213"/>
      <c r="U116" s="213"/>
      <c r="V116" s="213"/>
      <c r="W116" s="213"/>
      <c r="X116" s="213"/>
      <c r="Y116" s="213"/>
      <c r="Z116" s="213"/>
      <c r="AA116" s="213"/>
      <c r="AB116" s="213"/>
      <c r="AC116" s="213"/>
      <c r="AD116" s="213"/>
      <c r="AE116" s="213"/>
      <c r="AF116" s="213"/>
      <c r="AG116" s="213"/>
      <c r="AH116" s="213"/>
      <c r="AI116" s="213"/>
      <c r="AJ116" s="210" t="s">
        <v>133</v>
      </c>
      <c r="AK116" s="210">
        <v>2003</v>
      </c>
      <c r="AL116" s="213"/>
      <c r="AM116" s="213"/>
      <c r="AN116" s="213"/>
      <c r="AO116" s="217">
        <v>595000</v>
      </c>
      <c r="AP116" s="213"/>
      <c r="AQ116" s="213"/>
      <c r="AR116" s="213"/>
      <c r="AS116" s="213"/>
      <c r="AT116" s="213"/>
      <c r="AU116" s="213"/>
      <c r="AV116" s="213"/>
      <c r="AW116" s="213"/>
    </row>
    <row r="117" spans="2:49" ht="24.75" customHeight="1">
      <c r="B117" s="211"/>
      <c r="C117" s="214"/>
      <c r="D117" s="216" t="s">
        <v>175</v>
      </c>
      <c r="E117" s="233" t="s">
        <v>232</v>
      </c>
      <c r="F117" s="210"/>
      <c r="G117" s="213"/>
      <c r="H117" s="213"/>
      <c r="I117" s="213"/>
      <c r="J117" s="213"/>
      <c r="K117" s="234" t="s">
        <v>298</v>
      </c>
      <c r="L117" s="210"/>
      <c r="M117" s="211" t="s">
        <v>364</v>
      </c>
      <c r="N117" s="213"/>
      <c r="O117" s="213"/>
      <c r="P117" s="213"/>
      <c r="Q117" s="213"/>
      <c r="R117" s="213"/>
      <c r="S117" s="213"/>
      <c r="T117" s="213"/>
      <c r="U117" s="213"/>
      <c r="V117" s="213"/>
      <c r="W117" s="213"/>
      <c r="X117" s="213"/>
      <c r="Y117" s="213"/>
      <c r="Z117" s="213"/>
      <c r="AA117" s="213"/>
      <c r="AB117" s="213"/>
      <c r="AC117" s="213"/>
      <c r="AD117" s="213"/>
      <c r="AE117" s="213"/>
      <c r="AF117" s="213"/>
      <c r="AG117" s="213"/>
      <c r="AH117" s="213"/>
      <c r="AI117" s="213"/>
      <c r="AJ117" s="210" t="s">
        <v>133</v>
      </c>
      <c r="AK117" s="210">
        <v>2003</v>
      </c>
      <c r="AL117" s="213"/>
      <c r="AM117" s="213"/>
      <c r="AN117" s="213"/>
      <c r="AO117" s="217">
        <v>1400000</v>
      </c>
      <c r="AP117" s="213"/>
      <c r="AQ117" s="213"/>
      <c r="AR117" s="213"/>
      <c r="AS117" s="213"/>
      <c r="AT117" s="213"/>
      <c r="AU117" s="213"/>
      <c r="AV117" s="213"/>
      <c r="AW117" s="213"/>
    </row>
    <row r="118" spans="2:49" ht="24.75" customHeight="1">
      <c r="B118" s="211"/>
      <c r="C118" s="214"/>
      <c r="D118" s="216" t="s">
        <v>176</v>
      </c>
      <c r="E118" s="233" t="s">
        <v>233</v>
      </c>
      <c r="F118" s="210"/>
      <c r="G118" s="213"/>
      <c r="H118" s="213"/>
      <c r="I118" s="213"/>
      <c r="J118" s="213"/>
      <c r="K118" s="234" t="s">
        <v>302</v>
      </c>
      <c r="L118" s="210"/>
      <c r="M118" s="211" t="s">
        <v>356</v>
      </c>
      <c r="N118" s="213"/>
      <c r="O118" s="213"/>
      <c r="P118" s="213"/>
      <c r="Q118" s="213"/>
      <c r="R118" s="213"/>
      <c r="S118" s="213"/>
      <c r="T118" s="213"/>
      <c r="U118" s="213"/>
      <c r="V118" s="213"/>
      <c r="W118" s="213"/>
      <c r="X118" s="213"/>
      <c r="Y118" s="213"/>
      <c r="Z118" s="213"/>
      <c r="AA118" s="213"/>
      <c r="AB118" s="213"/>
      <c r="AC118" s="213"/>
      <c r="AD118" s="213"/>
      <c r="AE118" s="213"/>
      <c r="AF118" s="213"/>
      <c r="AG118" s="213"/>
      <c r="AH118" s="213"/>
      <c r="AI118" s="213"/>
      <c r="AJ118" s="210" t="s">
        <v>133</v>
      </c>
      <c r="AK118" s="210">
        <v>2003</v>
      </c>
      <c r="AL118" s="213"/>
      <c r="AM118" s="213"/>
      <c r="AN118" s="213"/>
      <c r="AO118" s="217">
        <v>975000</v>
      </c>
      <c r="AP118" s="213"/>
      <c r="AQ118" s="213"/>
      <c r="AR118" s="213"/>
      <c r="AS118" s="213"/>
      <c r="AT118" s="213"/>
      <c r="AU118" s="213"/>
      <c r="AV118" s="213"/>
      <c r="AW118" s="213"/>
    </row>
    <row r="119" spans="2:49" ht="24.75" customHeight="1">
      <c r="B119" s="211"/>
      <c r="C119" s="214"/>
      <c r="D119" s="216" t="s">
        <v>189</v>
      </c>
      <c r="E119" s="233" t="s">
        <v>226</v>
      </c>
      <c r="F119" s="210"/>
      <c r="G119" s="213"/>
      <c r="H119" s="213"/>
      <c r="I119" s="213"/>
      <c r="J119" s="213"/>
      <c r="K119" s="234" t="s">
        <v>309</v>
      </c>
      <c r="L119" s="210"/>
      <c r="M119" s="211" t="s">
        <v>357</v>
      </c>
      <c r="N119" s="213"/>
      <c r="O119" s="213"/>
      <c r="P119" s="213"/>
      <c r="Q119" s="213"/>
      <c r="R119" s="213"/>
      <c r="S119" s="213"/>
      <c r="T119" s="213"/>
      <c r="U119" s="213"/>
      <c r="V119" s="213"/>
      <c r="W119" s="213"/>
      <c r="X119" s="213"/>
      <c r="Y119" s="213"/>
      <c r="Z119" s="213"/>
      <c r="AA119" s="213"/>
      <c r="AB119" s="213"/>
      <c r="AC119" s="213"/>
      <c r="AD119" s="213"/>
      <c r="AE119" s="213"/>
      <c r="AF119" s="213"/>
      <c r="AG119" s="213"/>
      <c r="AH119" s="213"/>
      <c r="AI119" s="213"/>
      <c r="AJ119" s="210" t="s">
        <v>133</v>
      </c>
      <c r="AK119" s="210">
        <v>2004</v>
      </c>
      <c r="AL119" s="213"/>
      <c r="AM119" s="213"/>
      <c r="AN119" s="213"/>
      <c r="AO119" s="217">
        <v>262500</v>
      </c>
      <c r="AP119" s="213"/>
      <c r="AQ119" s="213"/>
      <c r="AR119" s="213"/>
      <c r="AS119" s="213"/>
      <c r="AT119" s="213"/>
      <c r="AU119" s="213"/>
      <c r="AV119" s="213"/>
      <c r="AW119" s="213"/>
    </row>
    <row r="120" spans="2:49" ht="24.75" customHeight="1">
      <c r="B120" s="211"/>
      <c r="C120" s="214"/>
      <c r="D120" s="216" t="s">
        <v>176</v>
      </c>
      <c r="E120" s="233" t="s">
        <v>233</v>
      </c>
      <c r="F120" s="210"/>
      <c r="G120" s="213"/>
      <c r="H120" s="213"/>
      <c r="I120" s="213"/>
      <c r="J120" s="213"/>
      <c r="K120" s="234" t="s">
        <v>302</v>
      </c>
      <c r="L120" s="210"/>
      <c r="M120" s="211" t="s">
        <v>363</v>
      </c>
      <c r="N120" s="213"/>
      <c r="O120" s="213"/>
      <c r="P120" s="213"/>
      <c r="Q120" s="213"/>
      <c r="R120" s="213"/>
      <c r="S120" s="213"/>
      <c r="T120" s="213"/>
      <c r="U120" s="213"/>
      <c r="V120" s="213"/>
      <c r="W120" s="213"/>
      <c r="X120" s="213"/>
      <c r="Y120" s="213"/>
      <c r="Z120" s="213"/>
      <c r="AA120" s="213"/>
      <c r="AB120" s="213"/>
      <c r="AC120" s="213"/>
      <c r="AD120" s="213"/>
      <c r="AE120" s="213"/>
      <c r="AF120" s="213"/>
      <c r="AG120" s="213"/>
      <c r="AH120" s="213"/>
      <c r="AI120" s="213"/>
      <c r="AJ120" s="210" t="s">
        <v>133</v>
      </c>
      <c r="AK120" s="210">
        <v>2004</v>
      </c>
      <c r="AL120" s="213"/>
      <c r="AM120" s="213"/>
      <c r="AN120" s="213"/>
      <c r="AO120" s="217">
        <v>975000</v>
      </c>
      <c r="AP120" s="213"/>
      <c r="AQ120" s="213"/>
      <c r="AR120" s="213"/>
      <c r="AS120" s="213"/>
      <c r="AT120" s="213"/>
      <c r="AU120" s="213"/>
      <c r="AV120" s="213"/>
      <c r="AW120" s="213"/>
    </row>
    <row r="121" spans="2:49" ht="24.75" customHeight="1">
      <c r="B121" s="211"/>
      <c r="C121" s="214"/>
      <c r="D121" s="216" t="s">
        <v>194</v>
      </c>
      <c r="E121" s="233" t="s">
        <v>254</v>
      </c>
      <c r="F121" s="210"/>
      <c r="G121" s="213"/>
      <c r="H121" s="213"/>
      <c r="I121" s="213"/>
      <c r="J121" s="213"/>
      <c r="K121" s="234" t="s">
        <v>314</v>
      </c>
      <c r="L121" s="210"/>
      <c r="M121" s="211" t="s">
        <v>356</v>
      </c>
      <c r="N121" s="213"/>
      <c r="O121" s="213"/>
      <c r="P121" s="213"/>
      <c r="Q121" s="213"/>
      <c r="R121" s="213"/>
      <c r="S121" s="213"/>
      <c r="T121" s="213"/>
      <c r="U121" s="213"/>
      <c r="V121" s="213"/>
      <c r="W121" s="213"/>
      <c r="X121" s="213"/>
      <c r="Y121" s="213"/>
      <c r="Z121" s="213"/>
      <c r="AA121" s="213"/>
      <c r="AB121" s="213"/>
      <c r="AC121" s="213"/>
      <c r="AD121" s="213"/>
      <c r="AE121" s="213"/>
      <c r="AF121" s="213"/>
      <c r="AG121" s="213"/>
      <c r="AH121" s="213"/>
      <c r="AI121" s="213"/>
      <c r="AJ121" s="210" t="s">
        <v>133</v>
      </c>
      <c r="AK121" s="210">
        <v>2004</v>
      </c>
      <c r="AL121" s="213"/>
      <c r="AM121" s="213"/>
      <c r="AN121" s="213"/>
      <c r="AO121" s="217">
        <v>130000</v>
      </c>
      <c r="AP121" s="213"/>
      <c r="AQ121" s="213"/>
      <c r="AR121" s="213"/>
      <c r="AS121" s="213"/>
      <c r="AT121" s="213"/>
      <c r="AU121" s="213"/>
      <c r="AV121" s="213"/>
      <c r="AW121" s="213"/>
    </row>
    <row r="122" spans="2:49" ht="24.75" customHeight="1">
      <c r="B122" s="211"/>
      <c r="C122" s="214"/>
      <c r="D122" s="216" t="s">
        <v>188</v>
      </c>
      <c r="E122" s="233" t="s">
        <v>255</v>
      </c>
      <c r="F122" s="210"/>
      <c r="G122" s="213"/>
      <c r="H122" s="213"/>
      <c r="I122" s="213"/>
      <c r="J122" s="213"/>
      <c r="K122" s="234" t="s">
        <v>307</v>
      </c>
      <c r="L122" s="210"/>
      <c r="M122" s="211" t="s">
        <v>364</v>
      </c>
      <c r="N122" s="213"/>
      <c r="O122" s="213"/>
      <c r="P122" s="213"/>
      <c r="Q122" s="213"/>
      <c r="R122" s="213"/>
      <c r="S122" s="213"/>
      <c r="T122" s="213"/>
      <c r="U122" s="213"/>
      <c r="V122" s="213"/>
      <c r="W122" s="213"/>
      <c r="X122" s="213"/>
      <c r="Y122" s="213"/>
      <c r="Z122" s="213"/>
      <c r="AA122" s="213"/>
      <c r="AB122" s="213"/>
      <c r="AC122" s="213"/>
      <c r="AD122" s="213"/>
      <c r="AE122" s="213"/>
      <c r="AF122" s="213"/>
      <c r="AG122" s="213"/>
      <c r="AH122" s="213"/>
      <c r="AI122" s="213"/>
      <c r="AJ122" s="210" t="s">
        <v>133</v>
      </c>
      <c r="AK122" s="210">
        <v>2004</v>
      </c>
      <c r="AL122" s="213"/>
      <c r="AM122" s="213"/>
      <c r="AN122" s="213"/>
      <c r="AO122" s="217">
        <v>1600000</v>
      </c>
      <c r="AP122" s="213"/>
      <c r="AQ122" s="213"/>
      <c r="AR122" s="213"/>
      <c r="AS122" s="213"/>
      <c r="AT122" s="213"/>
      <c r="AU122" s="213"/>
      <c r="AV122" s="213"/>
      <c r="AW122" s="213"/>
    </row>
    <row r="123" spans="2:49" ht="24.75" customHeight="1">
      <c r="B123" s="211"/>
      <c r="C123" s="214"/>
      <c r="D123" s="216" t="s">
        <v>189</v>
      </c>
      <c r="E123" s="233" t="s">
        <v>226</v>
      </c>
      <c r="F123" s="210"/>
      <c r="G123" s="213"/>
      <c r="H123" s="213"/>
      <c r="I123" s="213"/>
      <c r="J123" s="213"/>
      <c r="K123" s="234" t="s">
        <v>298</v>
      </c>
      <c r="L123" s="210"/>
      <c r="M123" s="211" t="s">
        <v>356</v>
      </c>
      <c r="N123" s="213"/>
      <c r="O123" s="213"/>
      <c r="P123" s="213"/>
      <c r="Q123" s="213"/>
      <c r="R123" s="213"/>
      <c r="S123" s="213"/>
      <c r="T123" s="213"/>
      <c r="U123" s="213"/>
      <c r="V123" s="213"/>
      <c r="W123" s="213"/>
      <c r="X123" s="213"/>
      <c r="Y123" s="213"/>
      <c r="Z123" s="213"/>
      <c r="AA123" s="213"/>
      <c r="AB123" s="213"/>
      <c r="AC123" s="213"/>
      <c r="AD123" s="213"/>
      <c r="AE123" s="213"/>
      <c r="AF123" s="213"/>
      <c r="AG123" s="213"/>
      <c r="AH123" s="213"/>
      <c r="AI123" s="213"/>
      <c r="AJ123" s="210" t="s">
        <v>133</v>
      </c>
      <c r="AK123" s="210">
        <v>2004</v>
      </c>
      <c r="AL123" s="213"/>
      <c r="AM123" s="213"/>
      <c r="AN123" s="213"/>
      <c r="AO123" s="217">
        <v>97500</v>
      </c>
      <c r="AP123" s="213"/>
      <c r="AQ123" s="213"/>
      <c r="AR123" s="213"/>
      <c r="AS123" s="213"/>
      <c r="AT123" s="213"/>
      <c r="AU123" s="213"/>
      <c r="AV123" s="213"/>
      <c r="AW123" s="213"/>
    </row>
    <row r="124" spans="2:49" ht="24.75" customHeight="1">
      <c r="B124" s="211"/>
      <c r="C124" s="214"/>
      <c r="D124" s="216" t="s">
        <v>191</v>
      </c>
      <c r="E124" s="233" t="s">
        <v>251</v>
      </c>
      <c r="F124" s="210"/>
      <c r="G124" s="213"/>
      <c r="H124" s="213"/>
      <c r="I124" s="213"/>
      <c r="J124" s="213"/>
      <c r="K124" s="234" t="s">
        <v>315</v>
      </c>
      <c r="L124" s="210"/>
      <c r="M124" s="211" t="s">
        <v>355</v>
      </c>
      <c r="N124" s="213"/>
      <c r="O124" s="213"/>
      <c r="P124" s="213"/>
      <c r="Q124" s="213"/>
      <c r="R124" s="213"/>
      <c r="S124" s="213"/>
      <c r="T124" s="213"/>
      <c r="U124" s="213"/>
      <c r="V124" s="213"/>
      <c r="W124" s="213"/>
      <c r="X124" s="213"/>
      <c r="Y124" s="213"/>
      <c r="Z124" s="213"/>
      <c r="AA124" s="213"/>
      <c r="AB124" s="213"/>
      <c r="AC124" s="213"/>
      <c r="AD124" s="213"/>
      <c r="AE124" s="213"/>
      <c r="AF124" s="213"/>
      <c r="AG124" s="213"/>
      <c r="AH124" s="213"/>
      <c r="AI124" s="213"/>
      <c r="AJ124" s="210" t="s">
        <v>133</v>
      </c>
      <c r="AK124" s="210">
        <v>2004</v>
      </c>
      <c r="AL124" s="213"/>
      <c r="AM124" s="213"/>
      <c r="AN124" s="213"/>
      <c r="AO124" s="217">
        <v>130000</v>
      </c>
      <c r="AP124" s="213"/>
      <c r="AQ124" s="213"/>
      <c r="AR124" s="213"/>
      <c r="AS124" s="213"/>
      <c r="AT124" s="213"/>
      <c r="AU124" s="213"/>
      <c r="AV124" s="213"/>
      <c r="AW124" s="213"/>
    </row>
    <row r="125" spans="2:49" ht="24.75" customHeight="1">
      <c r="B125" s="211"/>
      <c r="C125" s="214"/>
      <c r="D125" s="216" t="s">
        <v>175</v>
      </c>
      <c r="E125" s="233" t="s">
        <v>248</v>
      </c>
      <c r="F125" s="210"/>
      <c r="G125" s="213"/>
      <c r="H125" s="213"/>
      <c r="I125" s="213"/>
      <c r="J125" s="213"/>
      <c r="K125" s="234" t="s">
        <v>298</v>
      </c>
      <c r="L125" s="210"/>
      <c r="M125" s="211" t="s">
        <v>358</v>
      </c>
      <c r="N125" s="213"/>
      <c r="O125" s="213"/>
      <c r="P125" s="213"/>
      <c r="Q125" s="213"/>
      <c r="R125" s="213"/>
      <c r="S125" s="213"/>
      <c r="T125" s="213"/>
      <c r="U125" s="213"/>
      <c r="V125" s="213"/>
      <c r="W125" s="213"/>
      <c r="X125" s="213"/>
      <c r="Y125" s="213"/>
      <c r="Z125" s="213"/>
      <c r="AA125" s="213"/>
      <c r="AB125" s="213"/>
      <c r="AC125" s="213"/>
      <c r="AD125" s="213"/>
      <c r="AE125" s="213"/>
      <c r="AF125" s="213"/>
      <c r="AG125" s="213"/>
      <c r="AH125" s="213"/>
      <c r="AI125" s="213"/>
      <c r="AJ125" s="210" t="s">
        <v>133</v>
      </c>
      <c r="AK125" s="210">
        <v>2004</v>
      </c>
      <c r="AL125" s="213"/>
      <c r="AM125" s="213"/>
      <c r="AN125" s="213"/>
      <c r="AO125" s="217">
        <v>1500000</v>
      </c>
      <c r="AP125" s="213"/>
      <c r="AQ125" s="213"/>
      <c r="AR125" s="213"/>
      <c r="AS125" s="213"/>
      <c r="AT125" s="213"/>
      <c r="AU125" s="213"/>
      <c r="AV125" s="213"/>
      <c r="AW125" s="213"/>
    </row>
    <row r="126" spans="2:49" ht="24.75" customHeight="1">
      <c r="B126" s="211"/>
      <c r="C126" s="214"/>
      <c r="D126" s="216" t="s">
        <v>195</v>
      </c>
      <c r="E126" s="233" t="s">
        <v>256</v>
      </c>
      <c r="F126" s="210"/>
      <c r="G126" s="213"/>
      <c r="H126" s="213"/>
      <c r="I126" s="213"/>
      <c r="J126" s="213"/>
      <c r="K126" s="234" t="s">
        <v>298</v>
      </c>
      <c r="L126" s="210"/>
      <c r="M126" s="211" t="s">
        <v>364</v>
      </c>
      <c r="N126" s="213"/>
      <c r="O126" s="213"/>
      <c r="P126" s="213"/>
      <c r="Q126" s="213"/>
      <c r="R126" s="213"/>
      <c r="S126" s="213"/>
      <c r="T126" s="213"/>
      <c r="U126" s="213"/>
      <c r="V126" s="213"/>
      <c r="W126" s="213"/>
      <c r="X126" s="213"/>
      <c r="Y126" s="213"/>
      <c r="Z126" s="213"/>
      <c r="AA126" s="213"/>
      <c r="AB126" s="213"/>
      <c r="AC126" s="213"/>
      <c r="AD126" s="213"/>
      <c r="AE126" s="213"/>
      <c r="AF126" s="213"/>
      <c r="AG126" s="213"/>
      <c r="AH126" s="213"/>
      <c r="AI126" s="213"/>
      <c r="AJ126" s="210" t="s">
        <v>133</v>
      </c>
      <c r="AK126" s="210">
        <v>2004</v>
      </c>
      <c r="AL126" s="213"/>
      <c r="AM126" s="213"/>
      <c r="AN126" s="213"/>
      <c r="AO126" s="217">
        <v>260000</v>
      </c>
      <c r="AP126" s="213"/>
      <c r="AQ126" s="213"/>
      <c r="AR126" s="213"/>
      <c r="AS126" s="213"/>
      <c r="AT126" s="213"/>
      <c r="AU126" s="213"/>
      <c r="AV126" s="213"/>
      <c r="AW126" s="213"/>
    </row>
    <row r="127" spans="2:49" ht="24.75" customHeight="1">
      <c r="B127" s="211"/>
      <c r="C127" s="214"/>
      <c r="D127" s="216" t="s">
        <v>193</v>
      </c>
      <c r="E127" s="233" t="s">
        <v>253</v>
      </c>
      <c r="F127" s="210"/>
      <c r="G127" s="213"/>
      <c r="H127" s="213"/>
      <c r="I127" s="213"/>
      <c r="J127" s="213"/>
      <c r="K127" s="234" t="s">
        <v>298</v>
      </c>
      <c r="L127" s="210"/>
      <c r="M127" s="211" t="s">
        <v>370</v>
      </c>
      <c r="N127" s="213"/>
      <c r="O127" s="213"/>
      <c r="P127" s="213"/>
      <c r="Q127" s="213"/>
      <c r="R127" s="213"/>
      <c r="S127" s="213"/>
      <c r="T127" s="213"/>
      <c r="U127" s="213"/>
      <c r="V127" s="213"/>
      <c r="W127" s="213"/>
      <c r="X127" s="213"/>
      <c r="Y127" s="213"/>
      <c r="Z127" s="213"/>
      <c r="AA127" s="213"/>
      <c r="AB127" s="213"/>
      <c r="AC127" s="213"/>
      <c r="AD127" s="213"/>
      <c r="AE127" s="213"/>
      <c r="AF127" s="213"/>
      <c r="AG127" s="213"/>
      <c r="AH127" s="213"/>
      <c r="AI127" s="213"/>
      <c r="AJ127" s="210" t="s">
        <v>133</v>
      </c>
      <c r="AK127" s="210">
        <v>2004</v>
      </c>
      <c r="AL127" s="213"/>
      <c r="AM127" s="213"/>
      <c r="AN127" s="213"/>
      <c r="AO127" s="217">
        <v>39000</v>
      </c>
      <c r="AP127" s="213"/>
      <c r="AQ127" s="213"/>
      <c r="AR127" s="213"/>
      <c r="AS127" s="213"/>
      <c r="AT127" s="213"/>
      <c r="AU127" s="213"/>
      <c r="AV127" s="213"/>
      <c r="AW127" s="213"/>
    </row>
    <row r="128" spans="2:49" ht="24.75" customHeight="1">
      <c r="B128" s="211"/>
      <c r="C128" s="214"/>
      <c r="D128" s="216" t="s">
        <v>193</v>
      </c>
      <c r="E128" s="233" t="s">
        <v>253</v>
      </c>
      <c r="F128" s="210"/>
      <c r="G128" s="213"/>
      <c r="H128" s="213"/>
      <c r="I128" s="213"/>
      <c r="J128" s="213"/>
      <c r="K128" s="234" t="s">
        <v>312</v>
      </c>
      <c r="L128" s="210"/>
      <c r="M128" s="211" t="s">
        <v>363</v>
      </c>
      <c r="N128" s="213"/>
      <c r="O128" s="213"/>
      <c r="P128" s="213"/>
      <c r="Q128" s="213"/>
      <c r="R128" s="213"/>
      <c r="S128" s="213"/>
      <c r="T128" s="213"/>
      <c r="U128" s="213"/>
      <c r="V128" s="213"/>
      <c r="W128" s="213"/>
      <c r="X128" s="213"/>
      <c r="Y128" s="213"/>
      <c r="Z128" s="213"/>
      <c r="AA128" s="213"/>
      <c r="AB128" s="213"/>
      <c r="AC128" s="213"/>
      <c r="AD128" s="213"/>
      <c r="AE128" s="213"/>
      <c r="AF128" s="213"/>
      <c r="AG128" s="213"/>
      <c r="AH128" s="213"/>
      <c r="AI128" s="213"/>
      <c r="AJ128" s="210" t="s">
        <v>133</v>
      </c>
      <c r="AK128" s="210">
        <v>2004</v>
      </c>
      <c r="AL128" s="213"/>
      <c r="AM128" s="213"/>
      <c r="AN128" s="213"/>
      <c r="AO128" s="217">
        <v>175500</v>
      </c>
      <c r="AP128" s="213"/>
      <c r="AQ128" s="213"/>
      <c r="AR128" s="213"/>
      <c r="AS128" s="213"/>
      <c r="AT128" s="213"/>
      <c r="AU128" s="213"/>
      <c r="AV128" s="213"/>
      <c r="AW128" s="213"/>
    </row>
    <row r="129" spans="2:49" ht="24.75" customHeight="1">
      <c r="B129" s="211"/>
      <c r="C129" s="214"/>
      <c r="D129" s="216" t="s">
        <v>172</v>
      </c>
      <c r="E129" s="233" t="s">
        <v>257</v>
      </c>
      <c r="F129" s="210"/>
      <c r="G129" s="213"/>
      <c r="H129" s="213"/>
      <c r="I129" s="213"/>
      <c r="J129" s="213"/>
      <c r="K129" s="234" t="s">
        <v>316</v>
      </c>
      <c r="L129" s="210"/>
      <c r="M129" s="211" t="s">
        <v>367</v>
      </c>
      <c r="N129" s="213"/>
      <c r="O129" s="213"/>
      <c r="P129" s="213"/>
      <c r="Q129" s="213"/>
      <c r="R129" s="213"/>
      <c r="S129" s="213"/>
      <c r="T129" s="213"/>
      <c r="U129" s="213"/>
      <c r="V129" s="213"/>
      <c r="W129" s="213"/>
      <c r="X129" s="213"/>
      <c r="Y129" s="213"/>
      <c r="Z129" s="213"/>
      <c r="AA129" s="213"/>
      <c r="AB129" s="213"/>
      <c r="AC129" s="213"/>
      <c r="AD129" s="213"/>
      <c r="AE129" s="213"/>
      <c r="AF129" s="213"/>
      <c r="AG129" s="213"/>
      <c r="AH129" s="213"/>
      <c r="AI129" s="213"/>
      <c r="AJ129" s="210" t="s">
        <v>133</v>
      </c>
      <c r="AK129" s="210">
        <v>2004</v>
      </c>
      <c r="AL129" s="213"/>
      <c r="AM129" s="213"/>
      <c r="AN129" s="213"/>
      <c r="AO129" s="217">
        <v>3753750</v>
      </c>
      <c r="AP129" s="213"/>
      <c r="AQ129" s="213"/>
      <c r="AR129" s="213"/>
      <c r="AS129" s="213"/>
      <c r="AT129" s="213"/>
      <c r="AU129" s="213"/>
      <c r="AV129" s="213"/>
      <c r="AW129" s="213"/>
    </row>
    <row r="130" spans="2:49" ht="24.75" customHeight="1">
      <c r="B130" s="211"/>
      <c r="C130" s="214"/>
      <c r="D130" s="216" t="s">
        <v>184</v>
      </c>
      <c r="E130" s="233" t="s">
        <v>242</v>
      </c>
      <c r="F130" s="210"/>
      <c r="G130" s="213"/>
      <c r="H130" s="213"/>
      <c r="I130" s="213"/>
      <c r="J130" s="213"/>
      <c r="K130" s="234" t="s">
        <v>298</v>
      </c>
      <c r="L130" s="210"/>
      <c r="M130" s="211" t="s">
        <v>359</v>
      </c>
      <c r="N130" s="213"/>
      <c r="O130" s="213"/>
      <c r="P130" s="213"/>
      <c r="Q130" s="213"/>
      <c r="R130" s="213"/>
      <c r="S130" s="213"/>
      <c r="T130" s="213"/>
      <c r="U130" s="213"/>
      <c r="V130" s="213"/>
      <c r="W130" s="213"/>
      <c r="X130" s="213"/>
      <c r="Y130" s="213"/>
      <c r="Z130" s="213"/>
      <c r="AA130" s="213"/>
      <c r="AB130" s="213"/>
      <c r="AC130" s="213"/>
      <c r="AD130" s="213"/>
      <c r="AE130" s="213"/>
      <c r="AF130" s="213"/>
      <c r="AG130" s="213"/>
      <c r="AH130" s="213"/>
      <c r="AI130" s="213"/>
      <c r="AJ130" s="210" t="s">
        <v>133</v>
      </c>
      <c r="AK130" s="210">
        <v>2004</v>
      </c>
      <c r="AL130" s="213"/>
      <c r="AM130" s="213"/>
      <c r="AN130" s="213"/>
      <c r="AO130" s="217">
        <v>8400000</v>
      </c>
      <c r="AP130" s="213"/>
      <c r="AQ130" s="213"/>
      <c r="AR130" s="213"/>
      <c r="AS130" s="213"/>
      <c r="AT130" s="213"/>
      <c r="AU130" s="213"/>
      <c r="AV130" s="213"/>
      <c r="AW130" s="213"/>
    </row>
    <row r="131" spans="2:49" ht="24.75" customHeight="1">
      <c r="B131" s="211"/>
      <c r="C131" s="214"/>
      <c r="D131" s="216" t="s">
        <v>176</v>
      </c>
      <c r="E131" s="233" t="s">
        <v>233</v>
      </c>
      <c r="F131" s="210"/>
      <c r="G131" s="213"/>
      <c r="H131" s="213"/>
      <c r="I131" s="213"/>
      <c r="J131" s="213"/>
      <c r="K131" s="234" t="s">
        <v>311</v>
      </c>
      <c r="L131" s="210"/>
      <c r="M131" s="211" t="s">
        <v>359</v>
      </c>
      <c r="N131" s="213"/>
      <c r="O131" s="213"/>
      <c r="P131" s="213"/>
      <c r="Q131" s="213"/>
      <c r="R131" s="213"/>
      <c r="S131" s="213"/>
      <c r="T131" s="213"/>
      <c r="U131" s="213"/>
      <c r="V131" s="213"/>
      <c r="W131" s="213"/>
      <c r="X131" s="213"/>
      <c r="Y131" s="213"/>
      <c r="Z131" s="213"/>
      <c r="AA131" s="213"/>
      <c r="AB131" s="213"/>
      <c r="AC131" s="213"/>
      <c r="AD131" s="213"/>
      <c r="AE131" s="213"/>
      <c r="AF131" s="213"/>
      <c r="AG131" s="213"/>
      <c r="AH131" s="213"/>
      <c r="AI131" s="213"/>
      <c r="AJ131" s="210" t="s">
        <v>133</v>
      </c>
      <c r="AK131" s="210">
        <v>2004</v>
      </c>
      <c r="AL131" s="213"/>
      <c r="AM131" s="213"/>
      <c r="AN131" s="213"/>
      <c r="AO131" s="217">
        <v>2400000</v>
      </c>
      <c r="AP131" s="213"/>
      <c r="AQ131" s="213"/>
      <c r="AR131" s="213"/>
      <c r="AS131" s="213"/>
      <c r="AT131" s="213"/>
      <c r="AU131" s="213"/>
      <c r="AV131" s="213"/>
      <c r="AW131" s="213"/>
    </row>
    <row r="132" spans="2:49" ht="24.75" customHeight="1">
      <c r="B132" s="211"/>
      <c r="C132" s="214"/>
      <c r="D132" s="213" t="s">
        <v>170</v>
      </c>
      <c r="E132" s="213" t="s">
        <v>227</v>
      </c>
      <c r="F132" s="210"/>
      <c r="G132" s="213"/>
      <c r="H132" s="213"/>
      <c r="I132" s="213"/>
      <c r="J132" s="213"/>
      <c r="K132" s="234" t="s">
        <v>294</v>
      </c>
      <c r="L132" s="210"/>
      <c r="M132" s="211" t="s">
        <v>355</v>
      </c>
      <c r="N132" s="213"/>
      <c r="O132" s="213"/>
      <c r="P132" s="213"/>
      <c r="Q132" s="213"/>
      <c r="R132" s="213"/>
      <c r="S132" s="213"/>
      <c r="T132" s="213"/>
      <c r="U132" s="213"/>
      <c r="V132" s="213"/>
      <c r="W132" s="213"/>
      <c r="X132" s="213"/>
      <c r="Y132" s="213"/>
      <c r="Z132" s="213"/>
      <c r="AA132" s="213"/>
      <c r="AB132" s="213"/>
      <c r="AC132" s="213"/>
      <c r="AD132" s="213"/>
      <c r="AE132" s="213"/>
      <c r="AF132" s="213"/>
      <c r="AG132" s="213"/>
      <c r="AH132" s="213"/>
      <c r="AI132" s="213"/>
      <c r="AJ132" s="210" t="s">
        <v>133</v>
      </c>
      <c r="AK132" s="210">
        <v>2005</v>
      </c>
      <c r="AL132" s="213"/>
      <c r="AM132" s="213"/>
      <c r="AN132" s="213"/>
      <c r="AO132" s="217">
        <v>637500</v>
      </c>
      <c r="AP132" s="213"/>
      <c r="AQ132" s="213"/>
      <c r="AR132" s="213"/>
      <c r="AS132" s="213"/>
      <c r="AT132" s="213"/>
      <c r="AU132" s="213"/>
      <c r="AV132" s="213"/>
      <c r="AW132" s="213"/>
    </row>
    <row r="133" spans="2:49" ht="24.75" customHeight="1">
      <c r="B133" s="211"/>
      <c r="C133" s="214"/>
      <c r="D133" s="213" t="s">
        <v>180</v>
      </c>
      <c r="E133" s="213" t="s">
        <v>238</v>
      </c>
      <c r="F133" s="210"/>
      <c r="G133" s="213"/>
      <c r="H133" s="213"/>
      <c r="I133" s="213"/>
      <c r="J133" s="213"/>
      <c r="K133" s="234" t="s">
        <v>303</v>
      </c>
      <c r="L133" s="210"/>
      <c r="M133" s="211" t="s">
        <v>365</v>
      </c>
      <c r="N133" s="213"/>
      <c r="O133" s="213"/>
      <c r="P133" s="213"/>
      <c r="Q133" s="213"/>
      <c r="R133" s="213"/>
      <c r="S133" s="213"/>
      <c r="T133" s="213"/>
      <c r="U133" s="213"/>
      <c r="V133" s="213"/>
      <c r="W133" s="213"/>
      <c r="X133" s="213"/>
      <c r="Y133" s="213"/>
      <c r="Z133" s="213"/>
      <c r="AA133" s="213"/>
      <c r="AB133" s="213"/>
      <c r="AC133" s="213"/>
      <c r="AD133" s="213"/>
      <c r="AE133" s="213"/>
      <c r="AF133" s="213"/>
      <c r="AG133" s="213"/>
      <c r="AH133" s="213"/>
      <c r="AI133" s="213"/>
      <c r="AJ133" s="210" t="s">
        <v>133</v>
      </c>
      <c r="AK133" s="210">
        <v>2005</v>
      </c>
      <c r="AL133" s="213"/>
      <c r="AM133" s="213"/>
      <c r="AN133" s="213"/>
      <c r="AO133" s="217">
        <v>675000</v>
      </c>
      <c r="AP133" s="213"/>
      <c r="AQ133" s="213"/>
      <c r="AR133" s="213"/>
      <c r="AS133" s="213"/>
      <c r="AT133" s="213"/>
      <c r="AU133" s="213"/>
      <c r="AV133" s="213"/>
      <c r="AW133" s="213"/>
    </row>
    <row r="134" spans="2:49" ht="24.75" customHeight="1">
      <c r="B134" s="211"/>
      <c r="C134" s="214"/>
      <c r="D134" s="213" t="s">
        <v>171</v>
      </c>
      <c r="E134" s="213" t="s">
        <v>228</v>
      </c>
      <c r="F134" s="210"/>
      <c r="G134" s="213"/>
      <c r="H134" s="213"/>
      <c r="I134" s="213"/>
      <c r="J134" s="213"/>
      <c r="K134" s="234" t="s">
        <v>294</v>
      </c>
      <c r="L134" s="210"/>
      <c r="M134" s="211" t="s">
        <v>356</v>
      </c>
      <c r="N134" s="213"/>
      <c r="O134" s="213"/>
      <c r="P134" s="213"/>
      <c r="Q134" s="213"/>
      <c r="R134" s="213"/>
      <c r="S134" s="213"/>
      <c r="T134" s="213"/>
      <c r="U134" s="213"/>
      <c r="V134" s="213"/>
      <c r="W134" s="213"/>
      <c r="X134" s="213"/>
      <c r="Y134" s="213"/>
      <c r="Z134" s="213"/>
      <c r="AA134" s="213"/>
      <c r="AB134" s="213"/>
      <c r="AC134" s="213"/>
      <c r="AD134" s="213"/>
      <c r="AE134" s="213"/>
      <c r="AF134" s="213"/>
      <c r="AG134" s="213"/>
      <c r="AH134" s="213"/>
      <c r="AI134" s="213"/>
      <c r="AJ134" s="210" t="s">
        <v>133</v>
      </c>
      <c r="AK134" s="210">
        <v>2005</v>
      </c>
      <c r="AL134" s="213"/>
      <c r="AM134" s="213"/>
      <c r="AN134" s="213"/>
      <c r="AO134" s="217">
        <v>2625000</v>
      </c>
      <c r="AP134" s="213"/>
      <c r="AQ134" s="213"/>
      <c r="AR134" s="213"/>
      <c r="AS134" s="213"/>
      <c r="AT134" s="213"/>
      <c r="AU134" s="213"/>
      <c r="AV134" s="213"/>
      <c r="AW134" s="213"/>
    </row>
    <row r="135" spans="2:49" ht="24.75" customHeight="1">
      <c r="B135" s="211"/>
      <c r="C135" s="214"/>
      <c r="D135" s="213" t="s">
        <v>179</v>
      </c>
      <c r="E135" s="213" t="s">
        <v>236</v>
      </c>
      <c r="F135" s="210"/>
      <c r="G135" s="213"/>
      <c r="H135" s="213"/>
      <c r="I135" s="213"/>
      <c r="J135" s="213"/>
      <c r="K135" s="234" t="s">
        <v>314</v>
      </c>
      <c r="L135" s="210"/>
      <c r="M135" s="211"/>
      <c r="N135" s="213"/>
      <c r="O135" s="213"/>
      <c r="P135" s="213"/>
      <c r="Q135" s="213"/>
      <c r="R135" s="213"/>
      <c r="S135" s="213"/>
      <c r="T135" s="213"/>
      <c r="U135" s="213"/>
      <c r="V135" s="213"/>
      <c r="W135" s="213"/>
      <c r="X135" s="213"/>
      <c r="Y135" s="213"/>
      <c r="Z135" s="213"/>
      <c r="AA135" s="213"/>
      <c r="AB135" s="213"/>
      <c r="AC135" s="213"/>
      <c r="AD135" s="213"/>
      <c r="AE135" s="213"/>
      <c r="AF135" s="213"/>
      <c r="AG135" s="213"/>
      <c r="AH135" s="213"/>
      <c r="AI135" s="213"/>
      <c r="AJ135" s="210" t="s">
        <v>133</v>
      </c>
      <c r="AK135" s="210">
        <v>2005</v>
      </c>
      <c r="AL135" s="213"/>
      <c r="AM135" s="213"/>
      <c r="AN135" s="213"/>
      <c r="AO135" s="217">
        <v>487500</v>
      </c>
      <c r="AP135" s="213"/>
      <c r="AQ135" s="213"/>
      <c r="AR135" s="213"/>
      <c r="AS135" s="213"/>
      <c r="AT135" s="213"/>
      <c r="AU135" s="213"/>
      <c r="AV135" s="213"/>
      <c r="AW135" s="213"/>
    </row>
    <row r="136" spans="2:49" ht="24.75" customHeight="1">
      <c r="B136" s="211"/>
      <c r="C136" s="214"/>
      <c r="D136" s="213" t="s">
        <v>177</v>
      </c>
      <c r="E136" s="213" t="s">
        <v>234</v>
      </c>
      <c r="F136" s="210"/>
      <c r="G136" s="213"/>
      <c r="H136" s="213"/>
      <c r="I136" s="213"/>
      <c r="J136" s="213"/>
      <c r="K136" s="234" t="s">
        <v>293</v>
      </c>
      <c r="L136" s="210"/>
      <c r="M136" s="213" t="s">
        <v>355</v>
      </c>
      <c r="N136" s="213"/>
      <c r="O136" s="213"/>
      <c r="P136" s="213"/>
      <c r="Q136" s="213"/>
      <c r="R136" s="213"/>
      <c r="S136" s="213"/>
      <c r="T136" s="213"/>
      <c r="U136" s="213"/>
      <c r="V136" s="213"/>
      <c r="W136" s="213"/>
      <c r="X136" s="213"/>
      <c r="Y136" s="213"/>
      <c r="Z136" s="213"/>
      <c r="AA136" s="213"/>
      <c r="AB136" s="213"/>
      <c r="AC136" s="213"/>
      <c r="AD136" s="213"/>
      <c r="AE136" s="213"/>
      <c r="AF136" s="213"/>
      <c r="AG136" s="213"/>
      <c r="AH136" s="213"/>
      <c r="AI136" s="213"/>
      <c r="AJ136" s="210" t="s">
        <v>133</v>
      </c>
      <c r="AK136" s="210">
        <v>2005</v>
      </c>
      <c r="AL136" s="213"/>
      <c r="AM136" s="213"/>
      <c r="AN136" s="213"/>
      <c r="AO136" s="217">
        <v>937500</v>
      </c>
      <c r="AP136" s="213"/>
      <c r="AQ136" s="213"/>
      <c r="AR136" s="213"/>
      <c r="AS136" s="213"/>
      <c r="AT136" s="213"/>
      <c r="AU136" s="213"/>
      <c r="AV136" s="213"/>
      <c r="AW136" s="213"/>
    </row>
    <row r="137" spans="2:49" ht="24.75" customHeight="1">
      <c r="B137" s="211"/>
      <c r="C137" s="214"/>
      <c r="D137" s="213" t="s">
        <v>183</v>
      </c>
      <c r="E137" s="213" t="s">
        <v>241</v>
      </c>
      <c r="F137" s="210"/>
      <c r="G137" s="213"/>
      <c r="H137" s="213"/>
      <c r="I137" s="213"/>
      <c r="J137" s="213"/>
      <c r="K137" s="234" t="s">
        <v>317</v>
      </c>
      <c r="L137" s="210"/>
      <c r="M137" s="211" t="s">
        <v>357</v>
      </c>
      <c r="N137" s="213"/>
      <c r="O137" s="213"/>
      <c r="P137" s="213"/>
      <c r="Q137" s="213"/>
      <c r="R137" s="213"/>
      <c r="S137" s="213"/>
      <c r="T137" s="213"/>
      <c r="U137" s="213"/>
      <c r="V137" s="213"/>
      <c r="W137" s="213"/>
      <c r="X137" s="213"/>
      <c r="Y137" s="213"/>
      <c r="Z137" s="213"/>
      <c r="AA137" s="213"/>
      <c r="AB137" s="213"/>
      <c r="AC137" s="213"/>
      <c r="AD137" s="213"/>
      <c r="AE137" s="213"/>
      <c r="AF137" s="213"/>
      <c r="AG137" s="213"/>
      <c r="AH137" s="213"/>
      <c r="AI137" s="213"/>
      <c r="AJ137" s="210" t="s">
        <v>133</v>
      </c>
      <c r="AK137" s="210">
        <v>2005</v>
      </c>
      <c r="AL137" s="213"/>
      <c r="AM137" s="213"/>
      <c r="AN137" s="213"/>
      <c r="AO137" s="217">
        <v>131250</v>
      </c>
      <c r="AP137" s="213"/>
      <c r="AQ137" s="213"/>
      <c r="AR137" s="213"/>
      <c r="AS137" s="213"/>
      <c r="AT137" s="213"/>
      <c r="AU137" s="213"/>
      <c r="AV137" s="213"/>
      <c r="AW137" s="213"/>
    </row>
    <row r="138" spans="2:49" ht="24.75" customHeight="1">
      <c r="B138" s="211"/>
      <c r="C138" s="214"/>
      <c r="D138" s="213" t="s">
        <v>169</v>
      </c>
      <c r="E138" s="213" t="s">
        <v>226</v>
      </c>
      <c r="F138" s="210"/>
      <c r="G138" s="213"/>
      <c r="H138" s="213"/>
      <c r="I138" s="213"/>
      <c r="J138" s="213"/>
      <c r="K138" s="234" t="s">
        <v>293</v>
      </c>
      <c r="L138" s="210"/>
      <c r="M138" s="211" t="s">
        <v>355</v>
      </c>
      <c r="N138" s="213"/>
      <c r="O138" s="213"/>
      <c r="P138" s="213"/>
      <c r="Q138" s="213"/>
      <c r="R138" s="213"/>
      <c r="S138" s="213"/>
      <c r="T138" s="213"/>
      <c r="U138" s="213"/>
      <c r="V138" s="213"/>
      <c r="W138" s="213"/>
      <c r="X138" s="213"/>
      <c r="Y138" s="213"/>
      <c r="Z138" s="213"/>
      <c r="AA138" s="213"/>
      <c r="AB138" s="213"/>
      <c r="AC138" s="213"/>
      <c r="AD138" s="213"/>
      <c r="AE138" s="213"/>
      <c r="AF138" s="213"/>
      <c r="AG138" s="213"/>
      <c r="AH138" s="213"/>
      <c r="AI138" s="213"/>
      <c r="AJ138" s="210" t="s">
        <v>133</v>
      </c>
      <c r="AK138" s="210">
        <v>2005</v>
      </c>
      <c r="AL138" s="213"/>
      <c r="AM138" s="213"/>
      <c r="AN138" s="213"/>
      <c r="AO138" s="217">
        <v>112500</v>
      </c>
      <c r="AP138" s="213"/>
      <c r="AQ138" s="213"/>
      <c r="AR138" s="213"/>
      <c r="AS138" s="213"/>
      <c r="AT138" s="213"/>
      <c r="AU138" s="213"/>
      <c r="AV138" s="213"/>
      <c r="AW138" s="213"/>
    </row>
    <row r="139" spans="2:49" ht="24.75" customHeight="1">
      <c r="B139" s="211"/>
      <c r="C139" s="214"/>
      <c r="D139" s="213" t="s">
        <v>180</v>
      </c>
      <c r="E139" s="213" t="s">
        <v>237</v>
      </c>
      <c r="F139" s="210"/>
      <c r="G139" s="213"/>
      <c r="H139" s="213"/>
      <c r="I139" s="213"/>
      <c r="J139" s="213"/>
      <c r="K139" s="234" t="s">
        <v>310</v>
      </c>
      <c r="L139" s="210"/>
      <c r="M139" s="211" t="s">
        <v>356</v>
      </c>
      <c r="N139" s="213"/>
      <c r="O139" s="213"/>
      <c r="P139" s="213"/>
      <c r="Q139" s="213"/>
      <c r="R139" s="213"/>
      <c r="S139" s="213"/>
      <c r="T139" s="213"/>
      <c r="U139" s="213"/>
      <c r="V139" s="213"/>
      <c r="W139" s="213"/>
      <c r="X139" s="213"/>
      <c r="Y139" s="213"/>
      <c r="Z139" s="213"/>
      <c r="AA139" s="213"/>
      <c r="AB139" s="213"/>
      <c r="AC139" s="213"/>
      <c r="AD139" s="213"/>
      <c r="AE139" s="213"/>
      <c r="AF139" s="213"/>
      <c r="AG139" s="213"/>
      <c r="AH139" s="213"/>
      <c r="AI139" s="213"/>
      <c r="AJ139" s="210" t="s">
        <v>133</v>
      </c>
      <c r="AK139" s="210">
        <v>2005</v>
      </c>
      <c r="AL139" s="213"/>
      <c r="AM139" s="213"/>
      <c r="AN139" s="213"/>
      <c r="AO139" s="217">
        <v>7352000</v>
      </c>
      <c r="AP139" s="213"/>
      <c r="AQ139" s="213"/>
      <c r="AR139" s="213"/>
      <c r="AS139" s="213"/>
      <c r="AT139" s="213"/>
      <c r="AU139" s="213"/>
      <c r="AV139" s="213"/>
      <c r="AW139" s="213"/>
    </row>
    <row r="140" spans="2:49" ht="24.75" customHeight="1">
      <c r="B140" s="211"/>
      <c r="C140" s="214"/>
      <c r="D140" s="213" t="s">
        <v>170</v>
      </c>
      <c r="E140" s="213" t="s">
        <v>228</v>
      </c>
      <c r="F140" s="210"/>
      <c r="G140" s="213"/>
      <c r="H140" s="213"/>
      <c r="I140" s="213"/>
      <c r="J140" s="213"/>
      <c r="K140" s="234" t="s">
        <v>318</v>
      </c>
      <c r="L140" s="210"/>
      <c r="M140" s="211" t="s">
        <v>358</v>
      </c>
      <c r="N140" s="213"/>
      <c r="O140" s="213"/>
      <c r="P140" s="213"/>
      <c r="Q140" s="213"/>
      <c r="R140" s="213"/>
      <c r="S140" s="213"/>
      <c r="T140" s="213"/>
      <c r="U140" s="213"/>
      <c r="V140" s="213"/>
      <c r="W140" s="213"/>
      <c r="X140" s="213"/>
      <c r="Y140" s="213"/>
      <c r="Z140" s="213"/>
      <c r="AA140" s="213"/>
      <c r="AB140" s="213"/>
      <c r="AC140" s="213"/>
      <c r="AD140" s="213"/>
      <c r="AE140" s="213"/>
      <c r="AF140" s="213"/>
      <c r="AG140" s="213"/>
      <c r="AH140" s="213"/>
      <c r="AI140" s="213"/>
      <c r="AJ140" s="210" t="s">
        <v>133</v>
      </c>
      <c r="AK140" s="210">
        <v>2005</v>
      </c>
      <c r="AL140" s="213"/>
      <c r="AM140" s="213"/>
      <c r="AN140" s="213"/>
      <c r="AO140" s="217">
        <v>637500</v>
      </c>
      <c r="AP140" s="213"/>
      <c r="AQ140" s="213"/>
      <c r="AR140" s="213"/>
      <c r="AS140" s="213"/>
      <c r="AT140" s="213"/>
      <c r="AU140" s="213"/>
      <c r="AV140" s="213"/>
      <c r="AW140" s="213"/>
    </row>
    <row r="141" spans="2:49" ht="24.75" customHeight="1">
      <c r="B141" s="211"/>
      <c r="C141" s="214"/>
      <c r="D141" s="213" t="s">
        <v>183</v>
      </c>
      <c r="E141" s="213" t="s">
        <v>241</v>
      </c>
      <c r="F141" s="210"/>
      <c r="G141" s="213"/>
      <c r="H141" s="213"/>
      <c r="I141" s="213"/>
      <c r="J141" s="213"/>
      <c r="K141" s="234" t="s">
        <v>319</v>
      </c>
      <c r="L141" s="210"/>
      <c r="M141" s="211" t="s">
        <v>371</v>
      </c>
      <c r="N141" s="213"/>
      <c r="O141" s="213"/>
      <c r="P141" s="213"/>
      <c r="Q141" s="213"/>
      <c r="R141" s="213"/>
      <c r="S141" s="213"/>
      <c r="T141" s="213"/>
      <c r="U141" s="213"/>
      <c r="V141" s="213"/>
      <c r="W141" s="213"/>
      <c r="X141" s="213"/>
      <c r="Y141" s="213"/>
      <c r="Z141" s="213"/>
      <c r="AA141" s="213"/>
      <c r="AB141" s="213"/>
      <c r="AC141" s="213"/>
      <c r="AD141" s="213"/>
      <c r="AE141" s="213"/>
      <c r="AF141" s="213"/>
      <c r="AG141" s="213"/>
      <c r="AH141" s="213"/>
      <c r="AI141" s="213"/>
      <c r="AJ141" s="210" t="s">
        <v>133</v>
      </c>
      <c r="AK141" s="210">
        <v>2005</v>
      </c>
      <c r="AL141" s="213"/>
      <c r="AM141" s="213"/>
      <c r="AN141" s="213"/>
      <c r="AO141" s="217">
        <v>131250</v>
      </c>
      <c r="AP141" s="213"/>
      <c r="AQ141" s="213"/>
      <c r="AR141" s="213"/>
      <c r="AS141" s="213"/>
      <c r="AT141" s="213"/>
      <c r="AU141" s="213"/>
      <c r="AV141" s="213"/>
      <c r="AW141" s="213"/>
    </row>
    <row r="142" spans="2:49" ht="24.75" customHeight="1">
      <c r="B142" s="211"/>
      <c r="C142" s="214"/>
      <c r="D142" s="213" t="s">
        <v>177</v>
      </c>
      <c r="E142" s="213" t="s">
        <v>234</v>
      </c>
      <c r="F142" s="210"/>
      <c r="G142" s="213"/>
      <c r="H142" s="213"/>
      <c r="I142" s="213"/>
      <c r="J142" s="213"/>
      <c r="K142" s="234" t="s">
        <v>320</v>
      </c>
      <c r="L142" s="210"/>
      <c r="M142" s="211" t="s">
        <v>356</v>
      </c>
      <c r="N142" s="213"/>
      <c r="O142" s="213"/>
      <c r="P142" s="213"/>
      <c r="Q142" s="213"/>
      <c r="R142" s="213"/>
      <c r="S142" s="213"/>
      <c r="T142" s="213"/>
      <c r="U142" s="213"/>
      <c r="V142" s="213"/>
      <c r="W142" s="213"/>
      <c r="X142" s="213"/>
      <c r="Y142" s="213"/>
      <c r="Z142" s="213"/>
      <c r="AA142" s="213"/>
      <c r="AB142" s="213"/>
      <c r="AC142" s="213"/>
      <c r="AD142" s="213"/>
      <c r="AE142" s="213"/>
      <c r="AF142" s="213"/>
      <c r="AG142" s="213"/>
      <c r="AH142" s="213"/>
      <c r="AI142" s="213"/>
      <c r="AJ142" s="210" t="s">
        <v>133</v>
      </c>
      <c r="AK142" s="210">
        <v>2005</v>
      </c>
      <c r="AL142" s="213"/>
      <c r="AM142" s="213"/>
      <c r="AN142" s="213"/>
      <c r="AO142" s="217">
        <v>480000</v>
      </c>
      <c r="AP142" s="213"/>
      <c r="AQ142" s="213"/>
      <c r="AR142" s="213"/>
      <c r="AS142" s="213"/>
      <c r="AT142" s="213"/>
      <c r="AU142" s="213"/>
      <c r="AV142" s="213"/>
      <c r="AW142" s="213"/>
    </row>
    <row r="143" spans="2:49" ht="24.75" customHeight="1">
      <c r="B143" s="211"/>
      <c r="C143" s="214"/>
      <c r="D143" s="213" t="s">
        <v>177</v>
      </c>
      <c r="E143" s="213" t="s">
        <v>234</v>
      </c>
      <c r="F143" s="210"/>
      <c r="G143" s="213"/>
      <c r="H143" s="213"/>
      <c r="I143" s="213"/>
      <c r="J143" s="213"/>
      <c r="K143" s="234" t="s">
        <v>307</v>
      </c>
      <c r="L143" s="210"/>
      <c r="M143" s="211" t="s">
        <v>367</v>
      </c>
      <c r="N143" s="213"/>
      <c r="O143" s="213"/>
      <c r="P143" s="213"/>
      <c r="Q143" s="213"/>
      <c r="R143" s="213"/>
      <c r="S143" s="213"/>
      <c r="T143" s="213"/>
      <c r="U143" s="213"/>
      <c r="V143" s="213"/>
      <c r="W143" s="213"/>
      <c r="X143" s="213"/>
      <c r="Y143" s="213"/>
      <c r="Z143" s="213"/>
      <c r="AA143" s="213"/>
      <c r="AB143" s="213"/>
      <c r="AC143" s="213"/>
      <c r="AD143" s="213"/>
      <c r="AE143" s="213"/>
      <c r="AF143" s="213"/>
      <c r="AG143" s="213"/>
      <c r="AH143" s="213"/>
      <c r="AI143" s="213"/>
      <c r="AJ143" s="210" t="s">
        <v>133</v>
      </c>
      <c r="AK143" s="210">
        <v>2005</v>
      </c>
      <c r="AL143" s="213"/>
      <c r="AM143" s="213"/>
      <c r="AN143" s="213"/>
      <c r="AO143" s="217">
        <v>350000</v>
      </c>
      <c r="AP143" s="213"/>
      <c r="AQ143" s="213"/>
      <c r="AR143" s="213"/>
      <c r="AS143" s="213"/>
      <c r="AT143" s="213"/>
      <c r="AU143" s="213"/>
      <c r="AV143" s="213"/>
      <c r="AW143" s="213"/>
    </row>
    <row r="144" spans="2:49" ht="24.75" customHeight="1">
      <c r="B144" s="211"/>
      <c r="C144" s="214"/>
      <c r="D144" s="213" t="s">
        <v>177</v>
      </c>
      <c r="E144" s="213" t="s">
        <v>234</v>
      </c>
      <c r="F144" s="210"/>
      <c r="G144" s="213"/>
      <c r="H144" s="213"/>
      <c r="I144" s="213"/>
      <c r="J144" s="213"/>
      <c r="K144" s="234" t="s">
        <v>321</v>
      </c>
      <c r="L144" s="210"/>
      <c r="M144" s="211" t="s">
        <v>355</v>
      </c>
      <c r="N144" s="213"/>
      <c r="O144" s="213"/>
      <c r="P144" s="213"/>
      <c r="Q144" s="213"/>
      <c r="R144" s="213"/>
      <c r="S144" s="213"/>
      <c r="T144" s="213"/>
      <c r="U144" s="213"/>
      <c r="V144" s="213"/>
      <c r="W144" s="213"/>
      <c r="X144" s="213"/>
      <c r="Y144" s="213"/>
      <c r="Z144" s="213"/>
      <c r="AA144" s="213"/>
      <c r="AB144" s="213"/>
      <c r="AC144" s="213"/>
      <c r="AD144" s="213"/>
      <c r="AE144" s="213"/>
      <c r="AF144" s="213"/>
      <c r="AG144" s="213"/>
      <c r="AH144" s="213"/>
      <c r="AI144" s="213"/>
      <c r="AJ144" s="210" t="s">
        <v>133</v>
      </c>
      <c r="AK144" s="210">
        <v>2005</v>
      </c>
      <c r="AL144" s="213"/>
      <c r="AM144" s="213"/>
      <c r="AN144" s="213"/>
      <c r="AO144" s="217">
        <v>280000</v>
      </c>
      <c r="AP144" s="213"/>
      <c r="AQ144" s="213"/>
      <c r="AR144" s="213"/>
      <c r="AS144" s="213"/>
      <c r="AT144" s="213"/>
      <c r="AU144" s="213"/>
      <c r="AV144" s="213"/>
      <c r="AW144" s="213"/>
    </row>
    <row r="145" spans="2:49" ht="24.75" customHeight="1">
      <c r="B145" s="211"/>
      <c r="C145" s="214"/>
      <c r="D145" s="213" t="s">
        <v>182</v>
      </c>
      <c r="E145" s="213" t="s">
        <v>240</v>
      </c>
      <c r="F145" s="210"/>
      <c r="G145" s="213"/>
      <c r="H145" s="213"/>
      <c r="I145" s="213"/>
      <c r="J145" s="213"/>
      <c r="K145" s="234" t="s">
        <v>132</v>
      </c>
      <c r="L145" s="210"/>
      <c r="M145" s="211" t="s">
        <v>357</v>
      </c>
      <c r="N145" s="213"/>
      <c r="O145" s="213"/>
      <c r="P145" s="213"/>
      <c r="Q145" s="213"/>
      <c r="R145" s="213"/>
      <c r="S145" s="213"/>
      <c r="T145" s="213"/>
      <c r="U145" s="213"/>
      <c r="V145" s="213"/>
      <c r="W145" s="213"/>
      <c r="X145" s="213"/>
      <c r="Y145" s="213"/>
      <c r="Z145" s="213"/>
      <c r="AA145" s="213"/>
      <c r="AB145" s="213"/>
      <c r="AC145" s="213"/>
      <c r="AD145" s="213"/>
      <c r="AE145" s="213"/>
      <c r="AF145" s="213"/>
      <c r="AG145" s="213"/>
      <c r="AH145" s="213"/>
      <c r="AI145" s="213"/>
      <c r="AJ145" s="210" t="s">
        <v>133</v>
      </c>
      <c r="AK145" s="210">
        <v>2005</v>
      </c>
      <c r="AL145" s="213"/>
      <c r="AM145" s="213"/>
      <c r="AN145" s="213"/>
      <c r="AO145" s="217">
        <v>1125000</v>
      </c>
      <c r="AP145" s="213"/>
      <c r="AQ145" s="213"/>
      <c r="AR145" s="213"/>
      <c r="AS145" s="213"/>
      <c r="AT145" s="213"/>
      <c r="AU145" s="213"/>
      <c r="AV145" s="213"/>
      <c r="AW145" s="213"/>
    </row>
    <row r="146" spans="2:49" ht="24.75" customHeight="1">
      <c r="B146" s="211"/>
      <c r="C146" s="214"/>
      <c r="D146" s="213" t="s">
        <v>171</v>
      </c>
      <c r="E146" s="213" t="s">
        <v>228</v>
      </c>
      <c r="F146" s="210"/>
      <c r="G146" s="213"/>
      <c r="H146" s="213"/>
      <c r="I146" s="213"/>
      <c r="J146" s="213"/>
      <c r="K146" s="234" t="s">
        <v>322</v>
      </c>
      <c r="L146" s="210"/>
      <c r="M146" s="211" t="s">
        <v>356</v>
      </c>
      <c r="N146" s="213"/>
      <c r="O146" s="213"/>
      <c r="P146" s="213"/>
      <c r="Q146" s="213"/>
      <c r="R146" s="213"/>
      <c r="S146" s="213"/>
      <c r="T146" s="213"/>
      <c r="U146" s="213"/>
      <c r="V146" s="213"/>
      <c r="W146" s="213"/>
      <c r="X146" s="213"/>
      <c r="Y146" s="213"/>
      <c r="Z146" s="213"/>
      <c r="AA146" s="213"/>
      <c r="AB146" s="213"/>
      <c r="AC146" s="213"/>
      <c r="AD146" s="213"/>
      <c r="AE146" s="213"/>
      <c r="AF146" s="213"/>
      <c r="AG146" s="213"/>
      <c r="AH146" s="213"/>
      <c r="AI146" s="213"/>
      <c r="AJ146" s="210" t="s">
        <v>133</v>
      </c>
      <c r="AK146" s="210">
        <v>2005</v>
      </c>
      <c r="AL146" s="213"/>
      <c r="AM146" s="213"/>
      <c r="AN146" s="213"/>
      <c r="AO146" s="217">
        <v>2850000</v>
      </c>
      <c r="AP146" s="213"/>
      <c r="AQ146" s="213"/>
      <c r="AR146" s="213"/>
      <c r="AS146" s="213"/>
      <c r="AT146" s="213"/>
      <c r="AU146" s="213"/>
      <c r="AV146" s="213"/>
      <c r="AW146" s="213"/>
    </row>
    <row r="147" spans="2:49" ht="24.75" customHeight="1">
      <c r="B147" s="211"/>
      <c r="C147" s="214"/>
      <c r="D147" s="213" t="s">
        <v>180</v>
      </c>
      <c r="E147" s="213" t="s">
        <v>250</v>
      </c>
      <c r="F147" s="210"/>
      <c r="G147" s="213"/>
      <c r="H147" s="213"/>
      <c r="I147" s="213"/>
      <c r="J147" s="213"/>
      <c r="K147" s="234" t="s">
        <v>310</v>
      </c>
      <c r="L147" s="210"/>
      <c r="M147" s="211" t="s">
        <v>361</v>
      </c>
      <c r="N147" s="213"/>
      <c r="O147" s="213"/>
      <c r="P147" s="213"/>
      <c r="Q147" s="213"/>
      <c r="R147" s="213"/>
      <c r="S147" s="213"/>
      <c r="T147" s="213"/>
      <c r="U147" s="213"/>
      <c r="V147" s="213"/>
      <c r="W147" s="213"/>
      <c r="X147" s="213"/>
      <c r="Y147" s="213"/>
      <c r="Z147" s="213"/>
      <c r="AA147" s="213"/>
      <c r="AB147" s="213"/>
      <c r="AC147" s="213"/>
      <c r="AD147" s="213"/>
      <c r="AE147" s="213"/>
      <c r="AF147" s="213"/>
      <c r="AG147" s="213"/>
      <c r="AH147" s="213"/>
      <c r="AI147" s="213"/>
      <c r="AJ147" s="210" t="s">
        <v>133</v>
      </c>
      <c r="AK147" s="210">
        <v>2005</v>
      </c>
      <c r="AL147" s="213"/>
      <c r="AM147" s="213"/>
      <c r="AN147" s="213"/>
      <c r="AO147" s="217">
        <v>6892500</v>
      </c>
      <c r="AP147" s="213"/>
      <c r="AQ147" s="213"/>
      <c r="AR147" s="213"/>
      <c r="AS147" s="213"/>
      <c r="AT147" s="213"/>
      <c r="AU147" s="213"/>
      <c r="AV147" s="213"/>
      <c r="AW147" s="213"/>
    </row>
    <row r="148" spans="2:49" ht="24.75" customHeight="1">
      <c r="B148" s="211"/>
      <c r="C148" s="214"/>
      <c r="D148" s="213" t="s">
        <v>177</v>
      </c>
      <c r="E148" s="213" t="s">
        <v>246</v>
      </c>
      <c r="F148" s="210"/>
      <c r="G148" s="213"/>
      <c r="H148" s="213"/>
      <c r="I148" s="213"/>
      <c r="J148" s="213"/>
      <c r="K148" s="234" t="s">
        <v>298</v>
      </c>
      <c r="L148" s="210"/>
      <c r="M148" s="211" t="s">
        <v>361</v>
      </c>
      <c r="N148" s="213"/>
      <c r="O148" s="213"/>
      <c r="P148" s="213"/>
      <c r="Q148" s="213"/>
      <c r="R148" s="213"/>
      <c r="S148" s="213"/>
      <c r="T148" s="213"/>
      <c r="U148" s="213"/>
      <c r="V148" s="213"/>
      <c r="W148" s="213"/>
      <c r="X148" s="213"/>
      <c r="Y148" s="213"/>
      <c r="Z148" s="213"/>
      <c r="AA148" s="213"/>
      <c r="AB148" s="213"/>
      <c r="AC148" s="213"/>
      <c r="AD148" s="213"/>
      <c r="AE148" s="213"/>
      <c r="AF148" s="213"/>
      <c r="AG148" s="213"/>
      <c r="AH148" s="213"/>
      <c r="AI148" s="213"/>
      <c r="AJ148" s="210" t="s">
        <v>133</v>
      </c>
      <c r="AK148" s="210">
        <v>2005</v>
      </c>
      <c r="AL148" s="213"/>
      <c r="AM148" s="213"/>
      <c r="AN148" s="213"/>
      <c r="AO148" s="217">
        <v>1190000</v>
      </c>
      <c r="AP148" s="213"/>
      <c r="AQ148" s="213"/>
      <c r="AR148" s="213"/>
      <c r="AS148" s="213"/>
      <c r="AT148" s="213"/>
      <c r="AU148" s="213"/>
      <c r="AV148" s="213"/>
      <c r="AW148" s="213"/>
    </row>
    <row r="149" spans="2:49" ht="24.75" customHeight="1">
      <c r="B149" s="211"/>
      <c r="C149" s="214"/>
      <c r="D149" s="213" t="s">
        <v>196</v>
      </c>
      <c r="E149" s="213" t="s">
        <v>258</v>
      </c>
      <c r="F149" s="210"/>
      <c r="G149" s="213"/>
      <c r="H149" s="213"/>
      <c r="I149" s="213"/>
      <c r="J149" s="213"/>
      <c r="K149" s="234" t="s">
        <v>298</v>
      </c>
      <c r="L149" s="210"/>
      <c r="M149" s="211" t="s">
        <v>366</v>
      </c>
      <c r="N149" s="213"/>
      <c r="O149" s="213"/>
      <c r="P149" s="213"/>
      <c r="Q149" s="213"/>
      <c r="R149" s="213"/>
      <c r="S149" s="213"/>
      <c r="T149" s="213"/>
      <c r="U149" s="213"/>
      <c r="V149" s="213"/>
      <c r="W149" s="213"/>
      <c r="X149" s="213"/>
      <c r="Y149" s="213"/>
      <c r="Z149" s="213"/>
      <c r="AA149" s="213"/>
      <c r="AB149" s="213"/>
      <c r="AC149" s="213"/>
      <c r="AD149" s="213"/>
      <c r="AE149" s="213"/>
      <c r="AF149" s="213"/>
      <c r="AG149" s="213"/>
      <c r="AH149" s="213"/>
      <c r="AI149" s="213"/>
      <c r="AJ149" s="210" t="s">
        <v>133</v>
      </c>
      <c r="AK149" s="210">
        <v>2005</v>
      </c>
      <c r="AL149" s="213"/>
      <c r="AM149" s="213"/>
      <c r="AN149" s="213"/>
      <c r="AO149" s="217">
        <v>1125000</v>
      </c>
      <c r="AP149" s="213"/>
      <c r="AQ149" s="213"/>
      <c r="AR149" s="213"/>
      <c r="AS149" s="213"/>
      <c r="AT149" s="213"/>
      <c r="AU149" s="213"/>
      <c r="AV149" s="213"/>
      <c r="AW149" s="213"/>
    </row>
    <row r="150" spans="2:49" ht="24.75" customHeight="1">
      <c r="B150" s="211"/>
      <c r="C150" s="214"/>
      <c r="D150" s="213" t="s">
        <v>177</v>
      </c>
      <c r="E150" s="213" t="s">
        <v>234</v>
      </c>
      <c r="F150" s="210"/>
      <c r="G150" s="213"/>
      <c r="H150" s="213"/>
      <c r="I150" s="213"/>
      <c r="J150" s="213"/>
      <c r="K150" s="234" t="s">
        <v>298</v>
      </c>
      <c r="L150" s="210"/>
      <c r="M150" s="211" t="s">
        <v>372</v>
      </c>
      <c r="N150" s="213"/>
      <c r="O150" s="213"/>
      <c r="P150" s="213"/>
      <c r="Q150" s="213"/>
      <c r="R150" s="213"/>
      <c r="S150" s="213"/>
      <c r="T150" s="213"/>
      <c r="U150" s="213"/>
      <c r="V150" s="213"/>
      <c r="W150" s="213"/>
      <c r="X150" s="213"/>
      <c r="Y150" s="213"/>
      <c r="Z150" s="213"/>
      <c r="AA150" s="213"/>
      <c r="AB150" s="213"/>
      <c r="AC150" s="213"/>
      <c r="AD150" s="213"/>
      <c r="AE150" s="213"/>
      <c r="AF150" s="213"/>
      <c r="AG150" s="213"/>
      <c r="AH150" s="213"/>
      <c r="AI150" s="213"/>
      <c r="AJ150" s="210" t="s">
        <v>133</v>
      </c>
      <c r="AK150" s="210">
        <v>2005</v>
      </c>
      <c r="AL150" s="213"/>
      <c r="AM150" s="213"/>
      <c r="AN150" s="213"/>
      <c r="AO150" s="217">
        <v>360000</v>
      </c>
      <c r="AP150" s="213"/>
      <c r="AQ150" s="213"/>
      <c r="AR150" s="213"/>
      <c r="AS150" s="213"/>
      <c r="AT150" s="213"/>
      <c r="AU150" s="213"/>
      <c r="AV150" s="213"/>
      <c r="AW150" s="213"/>
    </row>
    <row r="151" spans="2:49" ht="24.75" customHeight="1">
      <c r="B151" s="211"/>
      <c r="C151" s="214"/>
      <c r="D151" s="213" t="s">
        <v>177</v>
      </c>
      <c r="E151" s="213" t="s">
        <v>234</v>
      </c>
      <c r="F151" s="210"/>
      <c r="G151" s="213"/>
      <c r="H151" s="213"/>
      <c r="I151" s="213"/>
      <c r="J151" s="213"/>
      <c r="K151" s="234" t="s">
        <v>298</v>
      </c>
      <c r="L151" s="210"/>
      <c r="M151" s="211" t="s">
        <v>356</v>
      </c>
      <c r="N151" s="213"/>
      <c r="O151" s="213"/>
      <c r="P151" s="213"/>
      <c r="Q151" s="213"/>
      <c r="R151" s="213"/>
      <c r="S151" s="213"/>
      <c r="T151" s="213"/>
      <c r="U151" s="213"/>
      <c r="V151" s="213"/>
      <c r="W151" s="213"/>
      <c r="X151" s="213"/>
      <c r="Y151" s="213"/>
      <c r="Z151" s="213"/>
      <c r="AA151" s="213"/>
      <c r="AB151" s="213"/>
      <c r="AC151" s="213"/>
      <c r="AD151" s="213"/>
      <c r="AE151" s="213"/>
      <c r="AF151" s="213"/>
      <c r="AG151" s="213"/>
      <c r="AH151" s="213"/>
      <c r="AI151" s="213"/>
      <c r="AJ151" s="210" t="s">
        <v>133</v>
      </c>
      <c r="AK151" s="210">
        <v>2005</v>
      </c>
      <c r="AL151" s="213"/>
      <c r="AM151" s="213"/>
      <c r="AN151" s="213"/>
      <c r="AO151" s="217">
        <v>1912500</v>
      </c>
      <c r="AP151" s="213"/>
      <c r="AQ151" s="213"/>
      <c r="AR151" s="213"/>
      <c r="AS151" s="213"/>
      <c r="AT151" s="213"/>
      <c r="AU151" s="213"/>
      <c r="AV151" s="213"/>
      <c r="AW151" s="213"/>
    </row>
    <row r="152" spans="2:49" ht="24.75" customHeight="1">
      <c r="B152" s="211"/>
      <c r="C152" s="214"/>
      <c r="D152" s="216" t="s">
        <v>188</v>
      </c>
      <c r="E152" s="233" t="s">
        <v>247</v>
      </c>
      <c r="F152" s="210"/>
      <c r="G152" s="213"/>
      <c r="H152" s="213"/>
      <c r="I152" s="213"/>
      <c r="J152" s="213"/>
      <c r="K152" s="234" t="s">
        <v>323</v>
      </c>
      <c r="L152" s="210"/>
      <c r="M152" s="211" t="s">
        <v>355</v>
      </c>
      <c r="N152" s="213"/>
      <c r="O152" s="213"/>
      <c r="P152" s="213"/>
      <c r="Q152" s="213"/>
      <c r="R152" s="213"/>
      <c r="S152" s="213"/>
      <c r="T152" s="213"/>
      <c r="U152" s="213"/>
      <c r="V152" s="213"/>
      <c r="W152" s="213"/>
      <c r="X152" s="213"/>
      <c r="Y152" s="213"/>
      <c r="Z152" s="213"/>
      <c r="AA152" s="213"/>
      <c r="AB152" s="213"/>
      <c r="AC152" s="213"/>
      <c r="AD152" s="213"/>
      <c r="AE152" s="213"/>
      <c r="AF152" s="213"/>
      <c r="AG152" s="213"/>
      <c r="AH152" s="213"/>
      <c r="AI152" s="213"/>
      <c r="AJ152" s="210" t="s">
        <v>133</v>
      </c>
      <c r="AK152" s="210">
        <v>2006</v>
      </c>
      <c r="AL152" s="213"/>
      <c r="AM152" s="213"/>
      <c r="AN152" s="213"/>
      <c r="AO152" s="217">
        <v>4500000</v>
      </c>
      <c r="AP152" s="213"/>
      <c r="AQ152" s="213"/>
      <c r="AR152" s="213"/>
      <c r="AS152" s="213"/>
      <c r="AT152" s="213"/>
      <c r="AU152" s="213"/>
      <c r="AV152" s="213"/>
      <c r="AW152" s="213"/>
    </row>
    <row r="153" spans="2:49" ht="24.75" customHeight="1">
      <c r="B153" s="211"/>
      <c r="C153" s="214"/>
      <c r="D153" s="216" t="s">
        <v>188</v>
      </c>
      <c r="E153" s="233" t="s">
        <v>247</v>
      </c>
      <c r="F153" s="210"/>
      <c r="G153" s="213"/>
      <c r="H153" s="213"/>
      <c r="I153" s="213"/>
      <c r="J153" s="213"/>
      <c r="K153" s="234" t="s">
        <v>298</v>
      </c>
      <c r="L153" s="210"/>
      <c r="M153" s="211" t="s">
        <v>363</v>
      </c>
      <c r="N153" s="213"/>
      <c r="O153" s="213"/>
      <c r="P153" s="213"/>
      <c r="Q153" s="213"/>
      <c r="R153" s="213"/>
      <c r="S153" s="213"/>
      <c r="T153" s="213"/>
      <c r="U153" s="213"/>
      <c r="V153" s="213"/>
      <c r="W153" s="213"/>
      <c r="X153" s="213"/>
      <c r="Y153" s="213"/>
      <c r="Z153" s="213"/>
      <c r="AA153" s="213"/>
      <c r="AB153" s="213"/>
      <c r="AC153" s="213"/>
      <c r="AD153" s="213"/>
      <c r="AE153" s="213"/>
      <c r="AF153" s="213"/>
      <c r="AG153" s="213"/>
      <c r="AH153" s="213"/>
      <c r="AI153" s="213"/>
      <c r="AJ153" s="210" t="s">
        <v>133</v>
      </c>
      <c r="AK153" s="210">
        <v>2006</v>
      </c>
      <c r="AL153" s="213"/>
      <c r="AM153" s="213"/>
      <c r="AN153" s="213"/>
      <c r="AO153" s="217">
        <v>520000</v>
      </c>
      <c r="AP153" s="213"/>
      <c r="AQ153" s="213"/>
      <c r="AR153" s="213"/>
      <c r="AS153" s="213"/>
      <c r="AT153" s="213"/>
      <c r="AU153" s="213"/>
      <c r="AV153" s="213"/>
      <c r="AW153" s="213"/>
    </row>
    <row r="154" spans="2:49" ht="24.75" customHeight="1">
      <c r="B154" s="211"/>
      <c r="C154" s="214"/>
      <c r="D154" s="216" t="s">
        <v>188</v>
      </c>
      <c r="E154" s="233" t="s">
        <v>255</v>
      </c>
      <c r="F154" s="210"/>
      <c r="G154" s="213"/>
      <c r="H154" s="213"/>
      <c r="I154" s="213"/>
      <c r="J154" s="213"/>
      <c r="K154" s="234" t="s">
        <v>298</v>
      </c>
      <c r="L154" s="210"/>
      <c r="M154" s="211" t="s">
        <v>363</v>
      </c>
      <c r="N154" s="213"/>
      <c r="O154" s="213"/>
      <c r="P154" s="213"/>
      <c r="Q154" s="213"/>
      <c r="R154" s="213"/>
      <c r="S154" s="213"/>
      <c r="T154" s="213"/>
      <c r="U154" s="213"/>
      <c r="V154" s="213"/>
      <c r="W154" s="213"/>
      <c r="X154" s="213"/>
      <c r="Y154" s="213"/>
      <c r="Z154" s="213"/>
      <c r="AA154" s="213"/>
      <c r="AB154" s="213"/>
      <c r="AC154" s="213"/>
      <c r="AD154" s="213"/>
      <c r="AE154" s="213"/>
      <c r="AF154" s="213"/>
      <c r="AG154" s="213"/>
      <c r="AH154" s="213"/>
      <c r="AI154" s="213"/>
      <c r="AJ154" s="210" t="s">
        <v>133</v>
      </c>
      <c r="AK154" s="210">
        <v>2006</v>
      </c>
      <c r="AL154" s="213"/>
      <c r="AM154" s="213"/>
      <c r="AN154" s="213"/>
      <c r="AO154" s="217">
        <v>520000</v>
      </c>
      <c r="AP154" s="213"/>
      <c r="AQ154" s="213"/>
      <c r="AR154" s="213"/>
      <c r="AS154" s="213"/>
      <c r="AT154" s="213"/>
      <c r="AU154" s="213"/>
      <c r="AV154" s="213"/>
      <c r="AW154" s="213"/>
    </row>
    <row r="155" spans="2:49" ht="24.75" customHeight="1">
      <c r="B155" s="211"/>
      <c r="C155" s="214"/>
      <c r="D155" s="216" t="s">
        <v>189</v>
      </c>
      <c r="E155" s="233" t="s">
        <v>226</v>
      </c>
      <c r="F155" s="210"/>
      <c r="G155" s="213"/>
      <c r="H155" s="213"/>
      <c r="I155" s="213"/>
      <c r="J155" s="213"/>
      <c r="K155" s="234" t="s">
        <v>293</v>
      </c>
      <c r="L155" s="210"/>
      <c r="M155" s="211" t="s">
        <v>363</v>
      </c>
      <c r="N155" s="213"/>
      <c r="O155" s="213"/>
      <c r="P155" s="213"/>
      <c r="Q155" s="213"/>
      <c r="R155" s="213"/>
      <c r="S155" s="213"/>
      <c r="T155" s="213"/>
      <c r="U155" s="213"/>
      <c r="V155" s="213"/>
      <c r="W155" s="213"/>
      <c r="X155" s="213"/>
      <c r="Y155" s="213"/>
      <c r="Z155" s="213"/>
      <c r="AA155" s="213"/>
      <c r="AB155" s="213"/>
      <c r="AC155" s="213"/>
      <c r="AD155" s="213"/>
      <c r="AE155" s="213"/>
      <c r="AF155" s="213"/>
      <c r="AG155" s="213"/>
      <c r="AH155" s="213"/>
      <c r="AI155" s="213"/>
      <c r="AJ155" s="210" t="s">
        <v>133</v>
      </c>
      <c r="AK155" s="210">
        <v>2006</v>
      </c>
      <c r="AL155" s="213"/>
      <c r="AM155" s="213"/>
      <c r="AN155" s="213"/>
      <c r="AO155" s="217">
        <v>1837500</v>
      </c>
      <c r="AP155" s="213"/>
      <c r="AQ155" s="213"/>
      <c r="AR155" s="213"/>
      <c r="AS155" s="213"/>
      <c r="AT155" s="213"/>
      <c r="AU155" s="213"/>
      <c r="AV155" s="213"/>
      <c r="AW155" s="213"/>
    </row>
    <row r="156" spans="2:49" ht="24.75" customHeight="1">
      <c r="B156" s="211"/>
      <c r="C156" s="214"/>
      <c r="D156" s="216" t="s">
        <v>170</v>
      </c>
      <c r="E156" s="233" t="s">
        <v>227</v>
      </c>
      <c r="F156" s="210"/>
      <c r="G156" s="213"/>
      <c r="H156" s="213"/>
      <c r="I156" s="213"/>
      <c r="J156" s="213"/>
      <c r="K156" s="234" t="s">
        <v>318</v>
      </c>
      <c r="L156" s="210"/>
      <c r="M156" s="211" t="s">
        <v>363</v>
      </c>
      <c r="N156" s="213"/>
      <c r="O156" s="213"/>
      <c r="P156" s="213"/>
      <c r="Q156" s="213"/>
      <c r="R156" s="213"/>
      <c r="S156" s="213"/>
      <c r="T156" s="213"/>
      <c r="U156" s="213"/>
      <c r="V156" s="213"/>
      <c r="W156" s="213"/>
      <c r="X156" s="213"/>
      <c r="Y156" s="213"/>
      <c r="Z156" s="213"/>
      <c r="AA156" s="213"/>
      <c r="AB156" s="213"/>
      <c r="AC156" s="213"/>
      <c r="AD156" s="213"/>
      <c r="AE156" s="213"/>
      <c r="AF156" s="213"/>
      <c r="AG156" s="213"/>
      <c r="AH156" s="213"/>
      <c r="AI156" s="213"/>
      <c r="AJ156" s="210" t="s">
        <v>133</v>
      </c>
      <c r="AK156" s="210">
        <v>2006</v>
      </c>
      <c r="AL156" s="213"/>
      <c r="AM156" s="213"/>
      <c r="AN156" s="213"/>
      <c r="AO156" s="217">
        <v>600000</v>
      </c>
      <c r="AP156" s="213"/>
      <c r="AQ156" s="213"/>
      <c r="AR156" s="213"/>
      <c r="AS156" s="213"/>
      <c r="AT156" s="213"/>
      <c r="AU156" s="213"/>
      <c r="AV156" s="213"/>
      <c r="AW156" s="213"/>
    </row>
    <row r="157" spans="2:49" ht="24.75" customHeight="1">
      <c r="B157" s="211"/>
      <c r="C157" s="214"/>
      <c r="D157" s="216" t="s">
        <v>180</v>
      </c>
      <c r="E157" s="233" t="s">
        <v>237</v>
      </c>
      <c r="F157" s="210"/>
      <c r="G157" s="213"/>
      <c r="H157" s="213"/>
      <c r="I157" s="213"/>
      <c r="J157" s="213"/>
      <c r="K157" s="234" t="s">
        <v>303</v>
      </c>
      <c r="L157" s="210"/>
      <c r="M157" s="211"/>
      <c r="N157" s="213"/>
      <c r="O157" s="213"/>
      <c r="P157" s="213"/>
      <c r="Q157" s="213"/>
      <c r="R157" s="213"/>
      <c r="S157" s="213"/>
      <c r="T157" s="213"/>
      <c r="U157" s="213"/>
      <c r="V157" s="213"/>
      <c r="W157" s="213"/>
      <c r="X157" s="213"/>
      <c r="Y157" s="213"/>
      <c r="Z157" s="213"/>
      <c r="AA157" s="213"/>
      <c r="AB157" s="213"/>
      <c r="AC157" s="213"/>
      <c r="AD157" s="213"/>
      <c r="AE157" s="213"/>
      <c r="AF157" s="213"/>
      <c r="AG157" s="213"/>
      <c r="AH157" s="213"/>
      <c r="AI157" s="213"/>
      <c r="AJ157" s="210" t="s">
        <v>133</v>
      </c>
      <c r="AK157" s="210">
        <v>2006</v>
      </c>
      <c r="AL157" s="213"/>
      <c r="AM157" s="213"/>
      <c r="AN157" s="213"/>
      <c r="AO157" s="217">
        <v>277500</v>
      </c>
      <c r="AP157" s="213"/>
      <c r="AQ157" s="213"/>
      <c r="AR157" s="213"/>
      <c r="AS157" s="213"/>
      <c r="AT157" s="213"/>
      <c r="AU157" s="213"/>
      <c r="AV157" s="213"/>
      <c r="AW157" s="213"/>
    </row>
    <row r="158" spans="2:49" ht="24.75" customHeight="1">
      <c r="B158" s="211"/>
      <c r="C158" s="214"/>
      <c r="D158" s="216" t="s">
        <v>187</v>
      </c>
      <c r="E158" s="233" t="s">
        <v>245</v>
      </c>
      <c r="F158" s="210"/>
      <c r="G158" s="213"/>
      <c r="H158" s="213"/>
      <c r="I158" s="213"/>
      <c r="J158" s="213"/>
      <c r="K158" s="234" t="s">
        <v>305</v>
      </c>
      <c r="L158" s="210"/>
      <c r="M158" s="211"/>
      <c r="N158" s="213"/>
      <c r="O158" s="213"/>
      <c r="P158" s="213"/>
      <c r="Q158" s="213"/>
      <c r="R158" s="213"/>
      <c r="S158" s="213"/>
      <c r="T158" s="213"/>
      <c r="U158" s="213"/>
      <c r="V158" s="213"/>
      <c r="W158" s="213"/>
      <c r="X158" s="213"/>
      <c r="Y158" s="213"/>
      <c r="Z158" s="213"/>
      <c r="AA158" s="213"/>
      <c r="AB158" s="213"/>
      <c r="AC158" s="213"/>
      <c r="AD158" s="213"/>
      <c r="AE158" s="213"/>
      <c r="AF158" s="213"/>
      <c r="AG158" s="213"/>
      <c r="AH158" s="213"/>
      <c r="AI158" s="213"/>
      <c r="AJ158" s="210" t="s">
        <v>133</v>
      </c>
      <c r="AK158" s="210">
        <v>2006</v>
      </c>
      <c r="AL158" s="213"/>
      <c r="AM158" s="213"/>
      <c r="AN158" s="213"/>
      <c r="AO158" s="217">
        <v>93750</v>
      </c>
      <c r="AP158" s="213"/>
      <c r="AQ158" s="213"/>
      <c r="AR158" s="213"/>
      <c r="AS158" s="213"/>
      <c r="AT158" s="213"/>
      <c r="AU158" s="213"/>
      <c r="AV158" s="213"/>
      <c r="AW158" s="213"/>
    </row>
    <row r="159" spans="2:49" ht="24.75" customHeight="1">
      <c r="B159" s="211"/>
      <c r="C159" s="214"/>
      <c r="D159" s="216" t="s">
        <v>171</v>
      </c>
      <c r="E159" s="233" t="s">
        <v>228</v>
      </c>
      <c r="F159" s="210"/>
      <c r="G159" s="213"/>
      <c r="H159" s="213"/>
      <c r="I159" s="213"/>
      <c r="J159" s="213"/>
      <c r="K159" s="234" t="s">
        <v>318</v>
      </c>
      <c r="L159" s="210"/>
      <c r="M159" s="211"/>
      <c r="N159" s="213"/>
      <c r="O159" s="213"/>
      <c r="P159" s="213"/>
      <c r="Q159" s="213"/>
      <c r="R159" s="213"/>
      <c r="S159" s="213"/>
      <c r="T159" s="213"/>
      <c r="U159" s="213"/>
      <c r="V159" s="213"/>
      <c r="W159" s="213"/>
      <c r="X159" s="213"/>
      <c r="Y159" s="213"/>
      <c r="Z159" s="213"/>
      <c r="AA159" s="213"/>
      <c r="AB159" s="213"/>
      <c r="AC159" s="213"/>
      <c r="AD159" s="213"/>
      <c r="AE159" s="213"/>
      <c r="AF159" s="213"/>
      <c r="AG159" s="213"/>
      <c r="AH159" s="213"/>
      <c r="AI159" s="213"/>
      <c r="AJ159" s="210" t="s">
        <v>133</v>
      </c>
      <c r="AK159" s="210">
        <v>2006</v>
      </c>
      <c r="AL159" s="213"/>
      <c r="AM159" s="213"/>
      <c r="AN159" s="213"/>
      <c r="AO159" s="217">
        <v>6150000</v>
      </c>
      <c r="AP159" s="213"/>
      <c r="AQ159" s="213"/>
      <c r="AR159" s="213"/>
      <c r="AS159" s="213"/>
      <c r="AT159" s="213"/>
      <c r="AU159" s="213"/>
      <c r="AV159" s="213"/>
      <c r="AW159" s="213"/>
    </row>
    <row r="160" spans="2:49" ht="24.75" customHeight="1">
      <c r="B160" s="211"/>
      <c r="C160" s="214"/>
      <c r="D160" s="216" t="s">
        <v>179</v>
      </c>
      <c r="E160" s="233" t="s">
        <v>236</v>
      </c>
      <c r="F160" s="210"/>
      <c r="G160" s="213"/>
      <c r="H160" s="213"/>
      <c r="I160" s="213"/>
      <c r="J160" s="213"/>
      <c r="K160" s="234" t="s">
        <v>314</v>
      </c>
      <c r="L160" s="210"/>
      <c r="M160" s="211"/>
      <c r="N160" s="213"/>
      <c r="O160" s="213"/>
      <c r="P160" s="213"/>
      <c r="Q160" s="213"/>
      <c r="R160" s="213"/>
      <c r="S160" s="213"/>
      <c r="T160" s="213"/>
      <c r="U160" s="213"/>
      <c r="V160" s="213"/>
      <c r="W160" s="213"/>
      <c r="X160" s="213"/>
      <c r="Y160" s="213"/>
      <c r="Z160" s="213"/>
      <c r="AA160" s="213"/>
      <c r="AB160" s="213"/>
      <c r="AC160" s="213"/>
      <c r="AD160" s="213"/>
      <c r="AE160" s="213"/>
      <c r="AF160" s="213"/>
      <c r="AG160" s="213"/>
      <c r="AH160" s="213"/>
      <c r="AI160" s="213"/>
      <c r="AJ160" s="210" t="s">
        <v>133</v>
      </c>
      <c r="AK160" s="210">
        <v>2006</v>
      </c>
      <c r="AL160" s="213"/>
      <c r="AM160" s="213"/>
      <c r="AN160" s="213"/>
      <c r="AO160" s="217">
        <v>150000</v>
      </c>
      <c r="AP160" s="213"/>
      <c r="AQ160" s="213"/>
      <c r="AR160" s="213"/>
      <c r="AS160" s="213"/>
      <c r="AT160" s="213"/>
      <c r="AU160" s="213"/>
      <c r="AV160" s="213"/>
      <c r="AW160" s="213"/>
    </row>
    <row r="161" spans="2:49" ht="24.75" customHeight="1">
      <c r="B161" s="211"/>
      <c r="C161" s="214"/>
      <c r="D161" s="216" t="s">
        <v>197</v>
      </c>
      <c r="E161" s="233" t="s">
        <v>259</v>
      </c>
      <c r="F161" s="210"/>
      <c r="G161" s="213"/>
      <c r="H161" s="213"/>
      <c r="I161" s="213"/>
      <c r="J161" s="213"/>
      <c r="K161" s="234" t="s">
        <v>324</v>
      </c>
      <c r="L161" s="210"/>
      <c r="M161" s="211" t="s">
        <v>358</v>
      </c>
      <c r="N161" s="213"/>
      <c r="O161" s="213"/>
      <c r="P161" s="213"/>
      <c r="Q161" s="213"/>
      <c r="R161" s="213"/>
      <c r="S161" s="213"/>
      <c r="T161" s="213"/>
      <c r="U161" s="213"/>
      <c r="V161" s="213"/>
      <c r="W161" s="213"/>
      <c r="X161" s="213"/>
      <c r="Y161" s="213"/>
      <c r="Z161" s="213"/>
      <c r="AA161" s="213"/>
      <c r="AB161" s="213"/>
      <c r="AC161" s="213"/>
      <c r="AD161" s="213"/>
      <c r="AE161" s="213"/>
      <c r="AF161" s="213"/>
      <c r="AG161" s="213"/>
      <c r="AH161" s="213"/>
      <c r="AI161" s="213"/>
      <c r="AJ161" s="210" t="s">
        <v>133</v>
      </c>
      <c r="AK161" s="210">
        <v>2006</v>
      </c>
      <c r="AL161" s="213"/>
      <c r="AM161" s="213"/>
      <c r="AN161" s="213"/>
      <c r="AO161" s="217">
        <v>187500</v>
      </c>
      <c r="AP161" s="213"/>
      <c r="AQ161" s="213"/>
      <c r="AR161" s="213"/>
      <c r="AS161" s="213"/>
      <c r="AT161" s="213"/>
      <c r="AU161" s="213"/>
      <c r="AV161" s="213"/>
      <c r="AW161" s="213"/>
    </row>
    <row r="162" spans="2:49" ht="24.75" customHeight="1">
      <c r="B162" s="211"/>
      <c r="C162" s="214"/>
      <c r="D162" s="216" t="s">
        <v>182</v>
      </c>
      <c r="E162" s="233" t="s">
        <v>240</v>
      </c>
      <c r="F162" s="210"/>
      <c r="G162" s="213"/>
      <c r="H162" s="213"/>
      <c r="I162" s="213"/>
      <c r="J162" s="213"/>
      <c r="K162" s="234" t="s">
        <v>298</v>
      </c>
      <c r="L162" s="210"/>
      <c r="M162" s="211" t="s">
        <v>363</v>
      </c>
      <c r="N162" s="213"/>
      <c r="O162" s="213"/>
      <c r="P162" s="213"/>
      <c r="Q162" s="213"/>
      <c r="R162" s="213"/>
      <c r="S162" s="213"/>
      <c r="T162" s="213"/>
      <c r="U162" s="213"/>
      <c r="V162" s="213"/>
      <c r="W162" s="213"/>
      <c r="X162" s="213"/>
      <c r="Y162" s="213"/>
      <c r="Z162" s="213"/>
      <c r="AA162" s="213"/>
      <c r="AB162" s="213"/>
      <c r="AC162" s="213"/>
      <c r="AD162" s="213"/>
      <c r="AE162" s="213"/>
      <c r="AF162" s="213"/>
      <c r="AG162" s="213"/>
      <c r="AH162" s="213"/>
      <c r="AI162" s="213"/>
      <c r="AJ162" s="210" t="s">
        <v>133</v>
      </c>
      <c r="AK162" s="210">
        <v>2006</v>
      </c>
      <c r="AL162" s="213"/>
      <c r="AM162" s="213"/>
      <c r="AN162" s="213"/>
      <c r="AO162" s="217">
        <v>552500</v>
      </c>
      <c r="AP162" s="213"/>
      <c r="AQ162" s="213"/>
      <c r="AR162" s="213"/>
      <c r="AS162" s="213"/>
      <c r="AT162" s="213"/>
      <c r="AU162" s="213"/>
      <c r="AV162" s="213"/>
      <c r="AW162" s="213"/>
    </row>
    <row r="163" spans="2:49" ht="24.75" customHeight="1">
      <c r="B163" s="211"/>
      <c r="C163" s="214"/>
      <c r="D163" s="216" t="s">
        <v>189</v>
      </c>
      <c r="E163" s="233" t="s">
        <v>226</v>
      </c>
      <c r="F163" s="210"/>
      <c r="G163" s="213"/>
      <c r="H163" s="213"/>
      <c r="I163" s="213"/>
      <c r="J163" s="213"/>
      <c r="K163" s="234" t="s">
        <v>298</v>
      </c>
      <c r="L163" s="210"/>
      <c r="M163" s="211" t="s">
        <v>363</v>
      </c>
      <c r="N163" s="213"/>
      <c r="O163" s="213"/>
      <c r="P163" s="213"/>
      <c r="Q163" s="213"/>
      <c r="R163" s="213"/>
      <c r="S163" s="213"/>
      <c r="T163" s="213"/>
      <c r="U163" s="213"/>
      <c r="V163" s="213"/>
      <c r="W163" s="213"/>
      <c r="X163" s="213"/>
      <c r="Y163" s="213"/>
      <c r="Z163" s="213"/>
      <c r="AA163" s="213"/>
      <c r="AB163" s="213"/>
      <c r="AC163" s="213"/>
      <c r="AD163" s="213"/>
      <c r="AE163" s="213"/>
      <c r="AF163" s="213"/>
      <c r="AG163" s="213"/>
      <c r="AH163" s="213"/>
      <c r="AI163" s="213"/>
      <c r="AJ163" s="210" t="s">
        <v>133</v>
      </c>
      <c r="AK163" s="210">
        <v>2006</v>
      </c>
      <c r="AL163" s="213"/>
      <c r="AM163" s="213"/>
      <c r="AN163" s="213"/>
      <c r="AO163" s="217">
        <v>195000</v>
      </c>
      <c r="AP163" s="213"/>
      <c r="AQ163" s="213"/>
      <c r="AR163" s="213"/>
      <c r="AS163" s="213"/>
      <c r="AT163" s="213"/>
      <c r="AU163" s="213"/>
      <c r="AV163" s="213"/>
      <c r="AW163" s="213"/>
    </row>
    <row r="164" spans="2:49" ht="24.75" customHeight="1">
      <c r="B164" s="211"/>
      <c r="C164" s="214"/>
      <c r="D164" s="216" t="s">
        <v>176</v>
      </c>
      <c r="E164" s="233" t="s">
        <v>233</v>
      </c>
      <c r="F164" s="210"/>
      <c r="G164" s="213"/>
      <c r="H164" s="213"/>
      <c r="I164" s="213"/>
      <c r="J164" s="213"/>
      <c r="K164" s="234" t="s">
        <v>311</v>
      </c>
      <c r="L164" s="210"/>
      <c r="M164" s="211" t="s">
        <v>373</v>
      </c>
      <c r="N164" s="213"/>
      <c r="O164" s="213"/>
      <c r="P164" s="213"/>
      <c r="Q164" s="213"/>
      <c r="R164" s="213"/>
      <c r="S164" s="213"/>
      <c r="T164" s="213"/>
      <c r="U164" s="213"/>
      <c r="V164" s="213"/>
      <c r="W164" s="213"/>
      <c r="X164" s="213"/>
      <c r="Y164" s="213"/>
      <c r="Z164" s="213"/>
      <c r="AA164" s="213"/>
      <c r="AB164" s="213"/>
      <c r="AC164" s="213"/>
      <c r="AD164" s="213"/>
      <c r="AE164" s="213"/>
      <c r="AF164" s="213"/>
      <c r="AG164" s="213"/>
      <c r="AH164" s="213"/>
      <c r="AI164" s="213"/>
      <c r="AJ164" s="210" t="s">
        <v>133</v>
      </c>
      <c r="AK164" s="210">
        <v>2006</v>
      </c>
      <c r="AL164" s="213"/>
      <c r="AM164" s="213"/>
      <c r="AN164" s="213"/>
      <c r="AO164" s="217">
        <v>975000</v>
      </c>
      <c r="AP164" s="213"/>
      <c r="AQ164" s="213"/>
      <c r="AR164" s="213"/>
      <c r="AS164" s="213"/>
      <c r="AT164" s="213"/>
      <c r="AU164" s="213"/>
      <c r="AV164" s="213"/>
      <c r="AW164" s="213"/>
    </row>
    <row r="165" spans="2:49" ht="24.75" customHeight="1">
      <c r="B165" s="211"/>
      <c r="C165" s="214"/>
      <c r="D165" s="216" t="s">
        <v>175</v>
      </c>
      <c r="E165" s="233" t="s">
        <v>248</v>
      </c>
      <c r="F165" s="210"/>
      <c r="G165" s="213"/>
      <c r="H165" s="213"/>
      <c r="I165" s="213"/>
      <c r="J165" s="213"/>
      <c r="K165" s="234" t="s">
        <v>298</v>
      </c>
      <c r="L165" s="210"/>
      <c r="M165" s="211" t="s">
        <v>357</v>
      </c>
      <c r="N165" s="213"/>
      <c r="O165" s="213"/>
      <c r="P165" s="213"/>
      <c r="Q165" s="213"/>
      <c r="R165" s="213"/>
      <c r="S165" s="213"/>
      <c r="T165" s="213"/>
      <c r="U165" s="213"/>
      <c r="V165" s="213"/>
      <c r="W165" s="213"/>
      <c r="X165" s="213"/>
      <c r="Y165" s="213"/>
      <c r="Z165" s="213"/>
      <c r="AA165" s="213"/>
      <c r="AB165" s="213"/>
      <c r="AC165" s="213"/>
      <c r="AD165" s="213"/>
      <c r="AE165" s="213"/>
      <c r="AF165" s="213"/>
      <c r="AG165" s="213"/>
      <c r="AH165" s="213"/>
      <c r="AI165" s="213"/>
      <c r="AJ165" s="210" t="s">
        <v>133</v>
      </c>
      <c r="AK165" s="210">
        <v>2006</v>
      </c>
      <c r="AL165" s="213"/>
      <c r="AM165" s="213"/>
      <c r="AN165" s="213"/>
      <c r="AO165" s="217">
        <v>1300000</v>
      </c>
      <c r="AP165" s="213"/>
      <c r="AQ165" s="213"/>
      <c r="AR165" s="213"/>
      <c r="AS165" s="213"/>
      <c r="AT165" s="213"/>
      <c r="AU165" s="213"/>
      <c r="AV165" s="213"/>
      <c r="AW165" s="213"/>
    </row>
    <row r="166" spans="2:49" ht="24.75" customHeight="1">
      <c r="B166" s="211"/>
      <c r="C166" s="214"/>
      <c r="D166" s="216" t="s">
        <v>176</v>
      </c>
      <c r="E166" s="233" t="s">
        <v>233</v>
      </c>
      <c r="F166" s="210"/>
      <c r="G166" s="213"/>
      <c r="H166" s="213"/>
      <c r="I166" s="213"/>
      <c r="J166" s="213"/>
      <c r="K166" s="234" t="s">
        <v>302</v>
      </c>
      <c r="L166" s="210"/>
      <c r="M166" s="211" t="s">
        <v>355</v>
      </c>
      <c r="N166" s="213"/>
      <c r="O166" s="213"/>
      <c r="P166" s="213"/>
      <c r="Q166" s="213"/>
      <c r="R166" s="213"/>
      <c r="S166" s="213"/>
      <c r="T166" s="213"/>
      <c r="U166" s="213"/>
      <c r="V166" s="213"/>
      <c r="W166" s="213"/>
      <c r="X166" s="213"/>
      <c r="Y166" s="213"/>
      <c r="Z166" s="213"/>
      <c r="AA166" s="213"/>
      <c r="AB166" s="213"/>
      <c r="AC166" s="213"/>
      <c r="AD166" s="213"/>
      <c r="AE166" s="213"/>
      <c r="AF166" s="213"/>
      <c r="AG166" s="213"/>
      <c r="AH166" s="213"/>
      <c r="AI166" s="213"/>
      <c r="AJ166" s="210" t="s">
        <v>133</v>
      </c>
      <c r="AK166" s="210">
        <v>2006</v>
      </c>
      <c r="AL166" s="213"/>
      <c r="AM166" s="213"/>
      <c r="AN166" s="213"/>
      <c r="AO166" s="217">
        <v>975000</v>
      </c>
      <c r="AP166" s="213"/>
      <c r="AQ166" s="213"/>
      <c r="AR166" s="213"/>
      <c r="AS166" s="213"/>
      <c r="AT166" s="213"/>
      <c r="AU166" s="213"/>
      <c r="AV166" s="213"/>
      <c r="AW166" s="213"/>
    </row>
    <row r="167" spans="2:49" ht="24.75" customHeight="1">
      <c r="B167" s="211"/>
      <c r="C167" s="214"/>
      <c r="D167" s="216" t="s">
        <v>188</v>
      </c>
      <c r="E167" s="233" t="s">
        <v>234</v>
      </c>
      <c r="F167" s="210"/>
      <c r="G167" s="213"/>
      <c r="H167" s="213"/>
      <c r="I167" s="213"/>
      <c r="J167" s="213"/>
      <c r="K167" s="234" t="s">
        <v>298</v>
      </c>
      <c r="L167" s="210"/>
      <c r="M167" s="211" t="s">
        <v>356</v>
      </c>
      <c r="N167" s="213"/>
      <c r="O167" s="213"/>
      <c r="P167" s="213"/>
      <c r="Q167" s="213"/>
      <c r="R167" s="213"/>
      <c r="S167" s="213"/>
      <c r="T167" s="213"/>
      <c r="U167" s="213"/>
      <c r="V167" s="213"/>
      <c r="W167" s="213"/>
      <c r="X167" s="213"/>
      <c r="Y167" s="213"/>
      <c r="Z167" s="213"/>
      <c r="AA167" s="213"/>
      <c r="AB167" s="213"/>
      <c r="AC167" s="213"/>
      <c r="AD167" s="213"/>
      <c r="AE167" s="213"/>
      <c r="AF167" s="213"/>
      <c r="AG167" s="213"/>
      <c r="AH167" s="213"/>
      <c r="AI167" s="213"/>
      <c r="AJ167" s="210" t="s">
        <v>133</v>
      </c>
      <c r="AK167" s="210">
        <v>2006</v>
      </c>
      <c r="AL167" s="213"/>
      <c r="AM167" s="213"/>
      <c r="AN167" s="213"/>
      <c r="AO167" s="217">
        <v>450000</v>
      </c>
      <c r="AP167" s="213"/>
      <c r="AQ167" s="213"/>
      <c r="AR167" s="213"/>
      <c r="AS167" s="213"/>
      <c r="AT167" s="213"/>
      <c r="AU167" s="213"/>
      <c r="AV167" s="213"/>
      <c r="AW167" s="213"/>
    </row>
    <row r="168" spans="2:49" ht="24.75" customHeight="1">
      <c r="B168" s="211"/>
      <c r="C168" s="214"/>
      <c r="D168" s="216" t="s">
        <v>188</v>
      </c>
      <c r="E168" s="233" t="s">
        <v>234</v>
      </c>
      <c r="F168" s="210"/>
      <c r="G168" s="213"/>
      <c r="H168" s="213"/>
      <c r="I168" s="213"/>
      <c r="J168" s="213"/>
      <c r="K168" s="234" t="s">
        <v>298</v>
      </c>
      <c r="L168" s="210"/>
      <c r="M168" s="211" t="s">
        <v>356</v>
      </c>
      <c r="N168" s="213"/>
      <c r="O168" s="213"/>
      <c r="P168" s="213"/>
      <c r="Q168" s="213"/>
      <c r="R168" s="213"/>
      <c r="S168" s="213"/>
      <c r="T168" s="213"/>
      <c r="U168" s="213"/>
      <c r="V168" s="213"/>
      <c r="W168" s="213"/>
      <c r="X168" s="213"/>
      <c r="Y168" s="213"/>
      <c r="Z168" s="213"/>
      <c r="AA168" s="213"/>
      <c r="AB168" s="213"/>
      <c r="AC168" s="213"/>
      <c r="AD168" s="213"/>
      <c r="AE168" s="213"/>
      <c r="AF168" s="213"/>
      <c r="AG168" s="213"/>
      <c r="AH168" s="213"/>
      <c r="AI168" s="213"/>
      <c r="AJ168" s="210" t="s">
        <v>133</v>
      </c>
      <c r="AK168" s="210">
        <v>2006</v>
      </c>
      <c r="AL168" s="213"/>
      <c r="AM168" s="213"/>
      <c r="AN168" s="213"/>
      <c r="AO168" s="217">
        <v>487500</v>
      </c>
      <c r="AP168" s="213"/>
      <c r="AQ168" s="213"/>
      <c r="AR168" s="213"/>
      <c r="AS168" s="213"/>
      <c r="AT168" s="213"/>
      <c r="AU168" s="213"/>
      <c r="AV168" s="213"/>
      <c r="AW168" s="213"/>
    </row>
    <row r="169" spans="2:49" ht="24.75" customHeight="1">
      <c r="B169" s="211"/>
      <c r="C169" s="214"/>
      <c r="D169" s="216" t="s">
        <v>172</v>
      </c>
      <c r="E169" s="233" t="s">
        <v>229</v>
      </c>
      <c r="F169" s="210"/>
      <c r="G169" s="213"/>
      <c r="H169" s="213"/>
      <c r="I169" s="213"/>
      <c r="J169" s="213"/>
      <c r="K169" s="234" t="s">
        <v>295</v>
      </c>
      <c r="L169" s="210"/>
      <c r="M169" s="211" t="s">
        <v>358</v>
      </c>
      <c r="N169" s="213"/>
      <c r="O169" s="213"/>
      <c r="P169" s="213"/>
      <c r="Q169" s="213"/>
      <c r="R169" s="213"/>
      <c r="S169" s="213"/>
      <c r="T169" s="213"/>
      <c r="U169" s="213"/>
      <c r="V169" s="213"/>
      <c r="W169" s="213"/>
      <c r="X169" s="213"/>
      <c r="Y169" s="213"/>
      <c r="Z169" s="213"/>
      <c r="AA169" s="213"/>
      <c r="AB169" s="213"/>
      <c r="AC169" s="213"/>
      <c r="AD169" s="213"/>
      <c r="AE169" s="213"/>
      <c r="AF169" s="213"/>
      <c r="AG169" s="213"/>
      <c r="AH169" s="213"/>
      <c r="AI169" s="213"/>
      <c r="AJ169" s="210" t="s">
        <v>133</v>
      </c>
      <c r="AK169" s="210">
        <v>2006</v>
      </c>
      <c r="AL169" s="213"/>
      <c r="AM169" s="213"/>
      <c r="AN169" s="213"/>
      <c r="AO169" s="217">
        <v>2625000</v>
      </c>
      <c r="AP169" s="213"/>
      <c r="AQ169" s="213"/>
      <c r="AR169" s="213"/>
      <c r="AS169" s="213"/>
      <c r="AT169" s="213"/>
      <c r="AU169" s="213"/>
      <c r="AV169" s="213"/>
      <c r="AW169" s="213"/>
    </row>
    <row r="170" spans="2:49" ht="24.75" customHeight="1">
      <c r="B170" s="211"/>
      <c r="C170" s="214"/>
      <c r="D170" s="216" t="s">
        <v>181</v>
      </c>
      <c r="E170" s="233" t="s">
        <v>239</v>
      </c>
      <c r="F170" s="210"/>
      <c r="G170" s="213"/>
      <c r="H170" s="213"/>
      <c r="I170" s="213"/>
      <c r="J170" s="213"/>
      <c r="K170" s="234" t="s">
        <v>293</v>
      </c>
      <c r="L170" s="210"/>
      <c r="M170" s="211" t="s">
        <v>368</v>
      </c>
      <c r="N170" s="213"/>
      <c r="O170" s="213"/>
      <c r="P170" s="213"/>
      <c r="Q170" s="213"/>
      <c r="R170" s="213"/>
      <c r="S170" s="213"/>
      <c r="T170" s="213"/>
      <c r="U170" s="213"/>
      <c r="V170" s="213"/>
      <c r="W170" s="213"/>
      <c r="X170" s="213"/>
      <c r="Y170" s="213"/>
      <c r="Z170" s="213"/>
      <c r="AA170" s="213"/>
      <c r="AB170" s="213"/>
      <c r="AC170" s="213"/>
      <c r="AD170" s="213"/>
      <c r="AE170" s="213"/>
      <c r="AF170" s="213"/>
      <c r="AG170" s="213"/>
      <c r="AH170" s="213"/>
      <c r="AI170" s="213"/>
      <c r="AJ170" s="210" t="s">
        <v>133</v>
      </c>
      <c r="AK170" s="210">
        <v>2006</v>
      </c>
      <c r="AL170" s="213"/>
      <c r="AM170" s="213"/>
      <c r="AN170" s="213"/>
      <c r="AO170" s="217">
        <v>300000</v>
      </c>
      <c r="AP170" s="213"/>
      <c r="AQ170" s="213"/>
      <c r="AR170" s="213"/>
      <c r="AS170" s="213"/>
      <c r="AT170" s="213"/>
      <c r="AU170" s="213"/>
      <c r="AV170" s="213"/>
      <c r="AW170" s="213"/>
    </row>
    <row r="171" spans="2:49" ht="24.75" customHeight="1">
      <c r="B171" s="211"/>
      <c r="C171" s="214"/>
      <c r="D171" s="216" t="s">
        <v>176</v>
      </c>
      <c r="E171" s="233" t="s">
        <v>260</v>
      </c>
      <c r="F171" s="210"/>
      <c r="G171" s="213"/>
      <c r="H171" s="213"/>
      <c r="I171" s="213"/>
      <c r="J171" s="213"/>
      <c r="K171" s="234" t="s">
        <v>302</v>
      </c>
      <c r="L171" s="210"/>
      <c r="M171" s="211" t="s">
        <v>372</v>
      </c>
      <c r="N171" s="213"/>
      <c r="O171" s="213"/>
      <c r="P171" s="213"/>
      <c r="Q171" s="213"/>
      <c r="R171" s="213"/>
      <c r="S171" s="213"/>
      <c r="T171" s="213"/>
      <c r="U171" s="213"/>
      <c r="V171" s="213"/>
      <c r="W171" s="213"/>
      <c r="X171" s="213"/>
      <c r="Y171" s="213"/>
      <c r="Z171" s="213"/>
      <c r="AA171" s="213"/>
      <c r="AB171" s="213"/>
      <c r="AC171" s="213"/>
      <c r="AD171" s="213"/>
      <c r="AE171" s="213"/>
      <c r="AF171" s="213"/>
      <c r="AG171" s="213"/>
      <c r="AH171" s="213"/>
      <c r="AI171" s="213"/>
      <c r="AJ171" s="210" t="s">
        <v>133</v>
      </c>
      <c r="AK171" s="210">
        <v>2006</v>
      </c>
      <c r="AL171" s="213"/>
      <c r="AM171" s="213"/>
      <c r="AN171" s="213"/>
      <c r="AO171" s="217">
        <v>1040000</v>
      </c>
      <c r="AP171" s="213"/>
      <c r="AQ171" s="213"/>
      <c r="AR171" s="213"/>
      <c r="AS171" s="213"/>
      <c r="AT171" s="213"/>
      <c r="AU171" s="213"/>
      <c r="AV171" s="213"/>
      <c r="AW171" s="213"/>
    </row>
    <row r="172" spans="2:49" ht="24.75" customHeight="1">
      <c r="B172" s="211"/>
      <c r="C172" s="214"/>
      <c r="D172" s="216" t="s">
        <v>172</v>
      </c>
      <c r="E172" s="233" t="s">
        <v>229</v>
      </c>
      <c r="F172" s="210"/>
      <c r="G172" s="213"/>
      <c r="H172" s="213"/>
      <c r="I172" s="213"/>
      <c r="J172" s="213"/>
      <c r="K172" s="234" t="s">
        <v>295</v>
      </c>
      <c r="L172" s="210"/>
      <c r="M172" s="211" t="s">
        <v>367</v>
      </c>
      <c r="N172" s="213"/>
      <c r="O172" s="213"/>
      <c r="P172" s="213"/>
      <c r="Q172" s="213"/>
      <c r="R172" s="213"/>
      <c r="S172" s="213"/>
      <c r="T172" s="213"/>
      <c r="U172" s="213"/>
      <c r="V172" s="213"/>
      <c r="W172" s="213"/>
      <c r="X172" s="213"/>
      <c r="Y172" s="213"/>
      <c r="Z172" s="213"/>
      <c r="AA172" s="213"/>
      <c r="AB172" s="213"/>
      <c r="AC172" s="213"/>
      <c r="AD172" s="213"/>
      <c r="AE172" s="213"/>
      <c r="AF172" s="213"/>
      <c r="AG172" s="213"/>
      <c r="AH172" s="213"/>
      <c r="AI172" s="213"/>
      <c r="AJ172" s="210" t="s">
        <v>133</v>
      </c>
      <c r="AK172" s="210">
        <v>2006</v>
      </c>
      <c r="AL172" s="213"/>
      <c r="AM172" s="213"/>
      <c r="AN172" s="213"/>
      <c r="AO172" s="217">
        <v>2625000</v>
      </c>
      <c r="AP172" s="213"/>
      <c r="AQ172" s="213"/>
      <c r="AR172" s="213"/>
      <c r="AS172" s="213"/>
      <c r="AT172" s="213"/>
      <c r="AU172" s="213"/>
      <c r="AV172" s="213"/>
      <c r="AW172" s="213"/>
    </row>
    <row r="173" spans="2:49" ht="24.75" customHeight="1">
      <c r="B173" s="211"/>
      <c r="C173" s="214"/>
      <c r="D173" s="216" t="s">
        <v>189</v>
      </c>
      <c r="E173" s="233" t="s">
        <v>226</v>
      </c>
      <c r="F173" s="210"/>
      <c r="G173" s="213"/>
      <c r="H173" s="213"/>
      <c r="I173" s="213"/>
      <c r="J173" s="213"/>
      <c r="K173" s="234" t="s">
        <v>293</v>
      </c>
      <c r="L173" s="210"/>
      <c r="M173" s="211" t="s">
        <v>356</v>
      </c>
      <c r="N173" s="213"/>
      <c r="O173" s="213"/>
      <c r="P173" s="213"/>
      <c r="Q173" s="213"/>
      <c r="R173" s="213"/>
      <c r="S173" s="213"/>
      <c r="T173" s="213"/>
      <c r="U173" s="213"/>
      <c r="V173" s="213"/>
      <c r="W173" s="213"/>
      <c r="X173" s="213"/>
      <c r="Y173" s="213"/>
      <c r="Z173" s="213"/>
      <c r="AA173" s="213"/>
      <c r="AB173" s="213"/>
      <c r="AC173" s="213"/>
      <c r="AD173" s="213"/>
      <c r="AE173" s="213"/>
      <c r="AF173" s="213"/>
      <c r="AG173" s="213"/>
      <c r="AH173" s="213"/>
      <c r="AI173" s="213"/>
      <c r="AJ173" s="210" t="s">
        <v>133</v>
      </c>
      <c r="AK173" s="210">
        <v>2006</v>
      </c>
      <c r="AL173" s="213"/>
      <c r="AM173" s="213"/>
      <c r="AN173" s="213"/>
      <c r="AO173" s="217">
        <v>682500</v>
      </c>
      <c r="AP173" s="213"/>
      <c r="AQ173" s="213"/>
      <c r="AR173" s="213"/>
      <c r="AS173" s="213"/>
      <c r="AT173" s="213"/>
      <c r="AU173" s="213"/>
      <c r="AV173" s="213"/>
      <c r="AW173" s="213"/>
    </row>
    <row r="174" spans="2:49" ht="24.75" customHeight="1">
      <c r="B174" s="211"/>
      <c r="C174" s="214"/>
      <c r="D174" s="216" t="s">
        <v>175</v>
      </c>
      <c r="E174" s="233" t="s">
        <v>248</v>
      </c>
      <c r="F174" s="210"/>
      <c r="G174" s="213"/>
      <c r="H174" s="213"/>
      <c r="I174" s="213"/>
      <c r="J174" s="213"/>
      <c r="K174" s="234" t="s">
        <v>298</v>
      </c>
      <c r="L174" s="210"/>
      <c r="M174" s="211" t="s">
        <v>363</v>
      </c>
      <c r="N174" s="213"/>
      <c r="O174" s="213"/>
      <c r="P174" s="213"/>
      <c r="Q174" s="213"/>
      <c r="R174" s="213"/>
      <c r="S174" s="213"/>
      <c r="T174" s="213"/>
      <c r="U174" s="213"/>
      <c r="V174" s="213"/>
      <c r="W174" s="213"/>
      <c r="X174" s="213"/>
      <c r="Y174" s="213"/>
      <c r="Z174" s="213"/>
      <c r="AA174" s="213"/>
      <c r="AB174" s="213"/>
      <c r="AC174" s="213"/>
      <c r="AD174" s="213"/>
      <c r="AE174" s="213"/>
      <c r="AF174" s="213"/>
      <c r="AG174" s="213"/>
      <c r="AH174" s="213"/>
      <c r="AI174" s="213"/>
      <c r="AJ174" s="210" t="s">
        <v>133</v>
      </c>
      <c r="AK174" s="210">
        <v>2006</v>
      </c>
      <c r="AL174" s="213"/>
      <c r="AM174" s="213"/>
      <c r="AN174" s="213"/>
      <c r="AO174" s="217">
        <v>825000</v>
      </c>
      <c r="AP174" s="213"/>
      <c r="AQ174" s="213"/>
      <c r="AR174" s="213"/>
      <c r="AS174" s="213"/>
      <c r="AT174" s="213"/>
      <c r="AU174" s="213"/>
      <c r="AV174" s="213"/>
      <c r="AW174" s="213"/>
    </row>
    <row r="175" spans="2:49" ht="24.75" customHeight="1">
      <c r="B175" s="211"/>
      <c r="C175" s="214"/>
      <c r="D175" s="216" t="s">
        <v>190</v>
      </c>
      <c r="E175" s="233" t="s">
        <v>249</v>
      </c>
      <c r="F175" s="210"/>
      <c r="G175" s="213"/>
      <c r="H175" s="213"/>
      <c r="I175" s="213"/>
      <c r="J175" s="213"/>
      <c r="K175" s="234" t="s">
        <v>298</v>
      </c>
      <c r="L175" s="210"/>
      <c r="M175" s="211" t="s">
        <v>356</v>
      </c>
      <c r="N175" s="213"/>
      <c r="O175" s="213"/>
      <c r="P175" s="213"/>
      <c r="Q175" s="213"/>
      <c r="R175" s="213"/>
      <c r="S175" s="213"/>
      <c r="T175" s="213"/>
      <c r="U175" s="213"/>
      <c r="V175" s="213"/>
      <c r="W175" s="213"/>
      <c r="X175" s="213"/>
      <c r="Y175" s="213"/>
      <c r="Z175" s="213"/>
      <c r="AA175" s="213"/>
      <c r="AB175" s="213"/>
      <c r="AC175" s="213"/>
      <c r="AD175" s="213"/>
      <c r="AE175" s="213"/>
      <c r="AF175" s="213"/>
      <c r="AG175" s="213"/>
      <c r="AH175" s="213"/>
      <c r="AI175" s="213"/>
      <c r="AJ175" s="210" t="s">
        <v>133</v>
      </c>
      <c r="AK175" s="210">
        <v>2006</v>
      </c>
      <c r="AL175" s="213"/>
      <c r="AM175" s="213"/>
      <c r="AN175" s="213"/>
      <c r="AO175" s="217">
        <v>2625000</v>
      </c>
      <c r="AP175" s="213"/>
      <c r="AQ175" s="213"/>
      <c r="AR175" s="213"/>
      <c r="AS175" s="213"/>
      <c r="AT175" s="213"/>
      <c r="AU175" s="213"/>
      <c r="AV175" s="213"/>
      <c r="AW175" s="213"/>
    </row>
    <row r="176" spans="2:49" ht="24.75" customHeight="1">
      <c r="B176" s="211"/>
      <c r="C176" s="214"/>
      <c r="D176" s="216" t="s">
        <v>172</v>
      </c>
      <c r="E176" s="233" t="s">
        <v>229</v>
      </c>
      <c r="F176" s="210"/>
      <c r="G176" s="213"/>
      <c r="H176" s="213"/>
      <c r="I176" s="213"/>
      <c r="J176" s="213"/>
      <c r="K176" s="234" t="s">
        <v>295</v>
      </c>
      <c r="L176" s="210"/>
      <c r="M176" s="211" t="s">
        <v>358</v>
      </c>
      <c r="N176" s="213"/>
      <c r="O176" s="213"/>
      <c r="P176" s="213"/>
      <c r="Q176" s="213"/>
      <c r="R176" s="213"/>
      <c r="S176" s="213"/>
      <c r="T176" s="213"/>
      <c r="U176" s="213"/>
      <c r="V176" s="213"/>
      <c r="W176" s="213"/>
      <c r="X176" s="213"/>
      <c r="Y176" s="213"/>
      <c r="Z176" s="213"/>
      <c r="AA176" s="213"/>
      <c r="AB176" s="213"/>
      <c r="AC176" s="213"/>
      <c r="AD176" s="213"/>
      <c r="AE176" s="213"/>
      <c r="AF176" s="213"/>
      <c r="AG176" s="213"/>
      <c r="AH176" s="213"/>
      <c r="AI176" s="213"/>
      <c r="AJ176" s="210" t="s">
        <v>133</v>
      </c>
      <c r="AK176" s="210">
        <v>2006</v>
      </c>
      <c r="AL176" s="213"/>
      <c r="AM176" s="213"/>
      <c r="AN176" s="213"/>
      <c r="AO176" s="217">
        <v>2625000</v>
      </c>
      <c r="AP176" s="213"/>
      <c r="AQ176" s="213"/>
      <c r="AR176" s="213"/>
      <c r="AS176" s="213"/>
      <c r="AT176" s="213"/>
      <c r="AU176" s="213"/>
      <c r="AV176" s="213"/>
      <c r="AW176" s="213"/>
    </row>
    <row r="177" spans="2:49" ht="24.75" customHeight="1">
      <c r="B177" s="211"/>
      <c r="C177" s="214"/>
      <c r="D177" s="216" t="s">
        <v>179</v>
      </c>
      <c r="E177" s="233" t="s">
        <v>236</v>
      </c>
      <c r="F177" s="210"/>
      <c r="G177" s="213"/>
      <c r="H177" s="213"/>
      <c r="I177" s="213"/>
      <c r="J177" s="213"/>
      <c r="K177" s="234" t="s">
        <v>314</v>
      </c>
      <c r="L177" s="210"/>
      <c r="M177" s="211" t="s">
        <v>366</v>
      </c>
      <c r="N177" s="213"/>
      <c r="O177" s="213"/>
      <c r="P177" s="213"/>
      <c r="Q177" s="213"/>
      <c r="R177" s="213"/>
      <c r="S177" s="213"/>
      <c r="T177" s="213"/>
      <c r="U177" s="213"/>
      <c r="V177" s="213"/>
      <c r="W177" s="213"/>
      <c r="X177" s="213"/>
      <c r="Y177" s="213"/>
      <c r="Z177" s="213"/>
      <c r="AA177" s="213"/>
      <c r="AB177" s="213"/>
      <c r="AC177" s="213"/>
      <c r="AD177" s="213"/>
      <c r="AE177" s="213"/>
      <c r="AF177" s="213"/>
      <c r="AG177" s="213"/>
      <c r="AH177" s="213"/>
      <c r="AI177" s="213"/>
      <c r="AJ177" s="210" t="s">
        <v>133</v>
      </c>
      <c r="AK177" s="210">
        <v>2006</v>
      </c>
      <c r="AL177" s="213"/>
      <c r="AM177" s="213"/>
      <c r="AN177" s="213"/>
      <c r="AO177" s="217">
        <v>487500</v>
      </c>
      <c r="AP177" s="213"/>
      <c r="AQ177" s="213"/>
      <c r="AR177" s="213"/>
      <c r="AS177" s="213"/>
      <c r="AT177" s="213"/>
      <c r="AU177" s="213"/>
      <c r="AV177" s="213"/>
      <c r="AW177" s="213"/>
    </row>
    <row r="178" spans="2:49" ht="24.75" customHeight="1">
      <c r="B178" s="211"/>
      <c r="C178" s="214"/>
      <c r="D178" s="216" t="s">
        <v>170</v>
      </c>
      <c r="E178" s="233" t="s">
        <v>227</v>
      </c>
      <c r="F178" s="210"/>
      <c r="G178" s="213"/>
      <c r="H178" s="213"/>
      <c r="I178" s="213"/>
      <c r="J178" s="213"/>
      <c r="K178" s="234" t="s">
        <v>325</v>
      </c>
      <c r="L178" s="210"/>
      <c r="M178" s="211" t="s">
        <v>355</v>
      </c>
      <c r="N178" s="213"/>
      <c r="O178" s="213"/>
      <c r="P178" s="213"/>
      <c r="Q178" s="213"/>
      <c r="R178" s="213"/>
      <c r="S178" s="213"/>
      <c r="T178" s="213"/>
      <c r="U178" s="213"/>
      <c r="V178" s="213"/>
      <c r="W178" s="213"/>
      <c r="X178" s="213"/>
      <c r="Y178" s="213"/>
      <c r="Z178" s="213"/>
      <c r="AA178" s="213"/>
      <c r="AB178" s="213"/>
      <c r="AC178" s="213"/>
      <c r="AD178" s="213"/>
      <c r="AE178" s="213"/>
      <c r="AF178" s="213"/>
      <c r="AG178" s="213"/>
      <c r="AH178" s="213"/>
      <c r="AI178" s="213"/>
      <c r="AJ178" s="210" t="s">
        <v>133</v>
      </c>
      <c r="AK178" s="210">
        <v>2006</v>
      </c>
      <c r="AL178" s="213"/>
      <c r="AM178" s="213"/>
      <c r="AN178" s="213"/>
      <c r="AO178" s="217">
        <v>750000</v>
      </c>
      <c r="AP178" s="213"/>
      <c r="AQ178" s="213"/>
      <c r="AR178" s="213"/>
      <c r="AS178" s="213"/>
      <c r="AT178" s="213"/>
      <c r="AU178" s="213"/>
      <c r="AV178" s="213"/>
      <c r="AW178" s="213"/>
    </row>
    <row r="179" spans="2:49" ht="24.75" customHeight="1">
      <c r="B179" s="211"/>
      <c r="C179" s="214"/>
      <c r="D179" s="216" t="s">
        <v>171</v>
      </c>
      <c r="E179" s="233" t="s">
        <v>228</v>
      </c>
      <c r="F179" s="210"/>
      <c r="G179" s="213"/>
      <c r="H179" s="213"/>
      <c r="I179" s="213"/>
      <c r="J179" s="213"/>
      <c r="K179" s="234" t="s">
        <v>325</v>
      </c>
      <c r="L179" s="210"/>
      <c r="M179" s="211" t="s">
        <v>364</v>
      </c>
      <c r="N179" s="213"/>
      <c r="O179" s="213"/>
      <c r="P179" s="213"/>
      <c r="Q179" s="213"/>
      <c r="R179" s="213"/>
      <c r="S179" s="213"/>
      <c r="T179" s="213"/>
      <c r="U179" s="213"/>
      <c r="V179" s="213"/>
      <c r="W179" s="213"/>
      <c r="X179" s="213"/>
      <c r="Y179" s="213"/>
      <c r="Z179" s="213"/>
      <c r="AA179" s="213"/>
      <c r="AB179" s="213"/>
      <c r="AC179" s="213"/>
      <c r="AD179" s="213"/>
      <c r="AE179" s="213"/>
      <c r="AF179" s="213"/>
      <c r="AG179" s="213"/>
      <c r="AH179" s="213"/>
      <c r="AI179" s="213"/>
      <c r="AJ179" s="210" t="s">
        <v>133</v>
      </c>
      <c r="AK179" s="210">
        <v>2006</v>
      </c>
      <c r="AL179" s="213"/>
      <c r="AM179" s="213"/>
      <c r="AN179" s="213"/>
      <c r="AO179" s="217">
        <v>7350000</v>
      </c>
      <c r="AP179" s="213"/>
      <c r="AQ179" s="213"/>
      <c r="AR179" s="213"/>
      <c r="AS179" s="213"/>
      <c r="AT179" s="213"/>
      <c r="AU179" s="213"/>
      <c r="AV179" s="213"/>
      <c r="AW179" s="213"/>
    </row>
    <row r="180" spans="2:49" ht="24.75" customHeight="1">
      <c r="B180" s="211"/>
      <c r="C180" s="214"/>
      <c r="D180" s="216" t="s">
        <v>198</v>
      </c>
      <c r="E180" s="233" t="s">
        <v>261</v>
      </c>
      <c r="F180" s="210"/>
      <c r="G180" s="213"/>
      <c r="H180" s="213"/>
      <c r="I180" s="213"/>
      <c r="J180" s="213"/>
      <c r="K180" s="234" t="s">
        <v>326</v>
      </c>
      <c r="L180" s="210"/>
      <c r="M180" s="211" t="s">
        <v>356</v>
      </c>
      <c r="N180" s="213"/>
      <c r="O180" s="213"/>
      <c r="P180" s="213"/>
      <c r="Q180" s="213"/>
      <c r="R180" s="213"/>
      <c r="S180" s="213"/>
      <c r="T180" s="213"/>
      <c r="U180" s="213"/>
      <c r="V180" s="213"/>
      <c r="W180" s="213"/>
      <c r="X180" s="213"/>
      <c r="Y180" s="213"/>
      <c r="Z180" s="213"/>
      <c r="AA180" s="213"/>
      <c r="AB180" s="213"/>
      <c r="AC180" s="213"/>
      <c r="AD180" s="213"/>
      <c r="AE180" s="213"/>
      <c r="AF180" s="213"/>
      <c r="AG180" s="213"/>
      <c r="AH180" s="213"/>
      <c r="AI180" s="213"/>
      <c r="AJ180" s="210" t="s">
        <v>133</v>
      </c>
      <c r="AK180" s="210">
        <v>2006</v>
      </c>
      <c r="AL180" s="213"/>
      <c r="AM180" s="213"/>
      <c r="AN180" s="213"/>
      <c r="AO180" s="217">
        <v>875000</v>
      </c>
      <c r="AP180" s="213"/>
      <c r="AQ180" s="213"/>
      <c r="AR180" s="213"/>
      <c r="AS180" s="213"/>
      <c r="AT180" s="213"/>
      <c r="AU180" s="213"/>
      <c r="AV180" s="213"/>
      <c r="AW180" s="213"/>
    </row>
    <row r="181" spans="2:49" ht="24.75" customHeight="1">
      <c r="B181" s="211"/>
      <c r="C181" s="214"/>
      <c r="D181" s="216" t="s">
        <v>177</v>
      </c>
      <c r="E181" s="233" t="s">
        <v>246</v>
      </c>
      <c r="F181" s="210"/>
      <c r="G181" s="213"/>
      <c r="H181" s="213"/>
      <c r="I181" s="213"/>
      <c r="J181" s="213"/>
      <c r="K181" s="234" t="s">
        <v>300</v>
      </c>
      <c r="L181" s="210"/>
      <c r="M181" s="211" t="s">
        <v>355</v>
      </c>
      <c r="N181" s="213"/>
      <c r="O181" s="213"/>
      <c r="P181" s="213"/>
      <c r="Q181" s="213"/>
      <c r="R181" s="213"/>
      <c r="S181" s="213"/>
      <c r="T181" s="213"/>
      <c r="U181" s="213"/>
      <c r="V181" s="213"/>
      <c r="W181" s="213"/>
      <c r="X181" s="213"/>
      <c r="Y181" s="213"/>
      <c r="Z181" s="213"/>
      <c r="AA181" s="213"/>
      <c r="AB181" s="213"/>
      <c r="AC181" s="213"/>
      <c r="AD181" s="213"/>
      <c r="AE181" s="213"/>
      <c r="AF181" s="213"/>
      <c r="AG181" s="213"/>
      <c r="AH181" s="213"/>
      <c r="AI181" s="213"/>
      <c r="AJ181" s="210" t="s">
        <v>133</v>
      </c>
      <c r="AK181" s="210">
        <v>2006</v>
      </c>
      <c r="AL181" s="213"/>
      <c r="AM181" s="213"/>
      <c r="AN181" s="213"/>
      <c r="AO181" s="217">
        <v>420000</v>
      </c>
      <c r="AP181" s="213"/>
      <c r="AQ181" s="213"/>
      <c r="AR181" s="213"/>
      <c r="AS181" s="213"/>
      <c r="AT181" s="213"/>
      <c r="AU181" s="213"/>
      <c r="AV181" s="213"/>
      <c r="AW181" s="213"/>
    </row>
    <row r="182" spans="2:49" ht="24.75" customHeight="1">
      <c r="B182" s="211"/>
      <c r="C182" s="214"/>
      <c r="D182" s="216" t="s">
        <v>169</v>
      </c>
      <c r="E182" s="233" t="s">
        <v>226</v>
      </c>
      <c r="F182" s="210"/>
      <c r="G182" s="213"/>
      <c r="H182" s="213"/>
      <c r="I182" s="213"/>
      <c r="J182" s="213"/>
      <c r="K182" s="234" t="s">
        <v>293</v>
      </c>
      <c r="L182" s="210"/>
      <c r="M182" s="211" t="s">
        <v>373</v>
      </c>
      <c r="N182" s="213"/>
      <c r="O182" s="213"/>
      <c r="P182" s="213"/>
      <c r="Q182" s="213"/>
      <c r="R182" s="213"/>
      <c r="S182" s="213"/>
      <c r="T182" s="213"/>
      <c r="U182" s="213"/>
      <c r="V182" s="213"/>
      <c r="W182" s="213"/>
      <c r="X182" s="213"/>
      <c r="Y182" s="213"/>
      <c r="Z182" s="213"/>
      <c r="AA182" s="213"/>
      <c r="AB182" s="213"/>
      <c r="AC182" s="213"/>
      <c r="AD182" s="213"/>
      <c r="AE182" s="213"/>
      <c r="AF182" s="213"/>
      <c r="AG182" s="213"/>
      <c r="AH182" s="213"/>
      <c r="AI182" s="213"/>
      <c r="AJ182" s="210" t="s">
        <v>133</v>
      </c>
      <c r="AK182" s="210">
        <v>2006</v>
      </c>
      <c r="AL182" s="213"/>
      <c r="AM182" s="213"/>
      <c r="AN182" s="213"/>
      <c r="AO182" s="217">
        <v>112500</v>
      </c>
      <c r="AP182" s="213"/>
      <c r="AQ182" s="213"/>
      <c r="AR182" s="213"/>
      <c r="AS182" s="213"/>
      <c r="AT182" s="213"/>
      <c r="AU182" s="213"/>
      <c r="AV182" s="213"/>
      <c r="AW182" s="213"/>
    </row>
    <row r="183" spans="2:49" ht="24.75" customHeight="1">
      <c r="B183" s="211"/>
      <c r="C183" s="214"/>
      <c r="D183" s="216" t="s">
        <v>188</v>
      </c>
      <c r="E183" s="233" t="s">
        <v>247</v>
      </c>
      <c r="F183" s="210"/>
      <c r="G183" s="213"/>
      <c r="H183" s="213"/>
      <c r="I183" s="213"/>
      <c r="J183" s="213"/>
      <c r="K183" s="234" t="s">
        <v>307</v>
      </c>
      <c r="L183" s="210"/>
      <c r="M183" s="211" t="s">
        <v>366</v>
      </c>
      <c r="N183" s="213"/>
      <c r="O183" s="213"/>
      <c r="P183" s="213"/>
      <c r="Q183" s="213"/>
      <c r="R183" s="213"/>
      <c r="S183" s="213"/>
      <c r="T183" s="213"/>
      <c r="U183" s="213"/>
      <c r="V183" s="213"/>
      <c r="W183" s="213"/>
      <c r="X183" s="213"/>
      <c r="Y183" s="213"/>
      <c r="Z183" s="213"/>
      <c r="AA183" s="213"/>
      <c r="AB183" s="213"/>
      <c r="AC183" s="213"/>
      <c r="AD183" s="213"/>
      <c r="AE183" s="213"/>
      <c r="AF183" s="213"/>
      <c r="AG183" s="213"/>
      <c r="AH183" s="213"/>
      <c r="AI183" s="213"/>
      <c r="AJ183" s="210" t="s">
        <v>133</v>
      </c>
      <c r="AK183" s="210">
        <v>2006</v>
      </c>
      <c r="AL183" s="213"/>
      <c r="AM183" s="213"/>
      <c r="AN183" s="213"/>
      <c r="AO183" s="217">
        <v>900000</v>
      </c>
      <c r="AP183" s="213"/>
      <c r="AQ183" s="213"/>
      <c r="AR183" s="213"/>
      <c r="AS183" s="213"/>
      <c r="AT183" s="213"/>
      <c r="AU183" s="213"/>
      <c r="AV183" s="213"/>
      <c r="AW183" s="213"/>
    </row>
    <row r="184" spans="2:49" ht="24.75" customHeight="1">
      <c r="B184" s="211"/>
      <c r="C184" s="214"/>
      <c r="D184" s="216" t="s">
        <v>190</v>
      </c>
      <c r="E184" s="233" t="s">
        <v>226</v>
      </c>
      <c r="F184" s="210"/>
      <c r="G184" s="213"/>
      <c r="H184" s="213"/>
      <c r="I184" s="213"/>
      <c r="J184" s="213"/>
      <c r="K184" s="234" t="s">
        <v>298</v>
      </c>
      <c r="L184" s="210"/>
      <c r="M184" s="211" t="s">
        <v>367</v>
      </c>
      <c r="N184" s="213"/>
      <c r="O184" s="213"/>
      <c r="P184" s="213"/>
      <c r="Q184" s="213"/>
      <c r="R184" s="213"/>
      <c r="S184" s="213"/>
      <c r="T184" s="213"/>
      <c r="U184" s="213"/>
      <c r="V184" s="213"/>
      <c r="W184" s="213"/>
      <c r="X184" s="213"/>
      <c r="Y184" s="213"/>
      <c r="Z184" s="213"/>
      <c r="AA184" s="213"/>
      <c r="AB184" s="213"/>
      <c r="AC184" s="213"/>
      <c r="AD184" s="213"/>
      <c r="AE184" s="213"/>
      <c r="AF184" s="213"/>
      <c r="AG184" s="213"/>
      <c r="AH184" s="213"/>
      <c r="AI184" s="213"/>
      <c r="AJ184" s="210" t="s">
        <v>133</v>
      </c>
      <c r="AK184" s="210">
        <v>2006</v>
      </c>
      <c r="AL184" s="213"/>
      <c r="AM184" s="213"/>
      <c r="AN184" s="213"/>
      <c r="AO184" s="217">
        <v>9000000</v>
      </c>
      <c r="AP184" s="213"/>
      <c r="AQ184" s="213"/>
      <c r="AR184" s="213"/>
      <c r="AS184" s="213"/>
      <c r="AT184" s="213"/>
      <c r="AU184" s="213"/>
      <c r="AV184" s="213"/>
      <c r="AW184" s="213"/>
    </row>
    <row r="185" spans="2:49" ht="24.75" customHeight="1">
      <c r="B185" s="211"/>
      <c r="C185" s="214"/>
      <c r="D185" s="216" t="s">
        <v>198</v>
      </c>
      <c r="E185" s="233" t="s">
        <v>261</v>
      </c>
      <c r="F185" s="210"/>
      <c r="G185" s="213"/>
      <c r="H185" s="213"/>
      <c r="I185" s="213"/>
      <c r="J185" s="213"/>
      <c r="K185" s="234" t="s">
        <v>326</v>
      </c>
      <c r="L185" s="210"/>
      <c r="M185" s="211" t="s">
        <v>355</v>
      </c>
      <c r="N185" s="213"/>
      <c r="O185" s="213"/>
      <c r="P185" s="213"/>
      <c r="Q185" s="213"/>
      <c r="R185" s="213"/>
      <c r="S185" s="213"/>
      <c r="T185" s="213"/>
      <c r="U185" s="213"/>
      <c r="V185" s="213"/>
      <c r="W185" s="213"/>
      <c r="X185" s="213"/>
      <c r="Y185" s="213"/>
      <c r="Z185" s="213"/>
      <c r="AA185" s="213"/>
      <c r="AB185" s="213"/>
      <c r="AC185" s="213"/>
      <c r="AD185" s="213"/>
      <c r="AE185" s="213"/>
      <c r="AF185" s="213"/>
      <c r="AG185" s="213"/>
      <c r="AH185" s="213"/>
      <c r="AI185" s="213"/>
      <c r="AJ185" s="210" t="s">
        <v>133</v>
      </c>
      <c r="AK185" s="210">
        <v>2006</v>
      </c>
      <c r="AL185" s="213"/>
      <c r="AM185" s="213"/>
      <c r="AN185" s="213"/>
      <c r="AO185" s="217">
        <v>937500</v>
      </c>
      <c r="AP185" s="213"/>
      <c r="AQ185" s="213"/>
      <c r="AR185" s="213"/>
      <c r="AS185" s="213"/>
      <c r="AT185" s="213"/>
      <c r="AU185" s="213"/>
      <c r="AV185" s="213"/>
      <c r="AW185" s="213"/>
    </row>
    <row r="186" spans="2:49" ht="24.75" customHeight="1">
      <c r="B186" s="211"/>
      <c r="C186" s="214"/>
      <c r="D186" s="216" t="s">
        <v>176</v>
      </c>
      <c r="E186" s="233" t="s">
        <v>233</v>
      </c>
      <c r="F186" s="210"/>
      <c r="G186" s="213"/>
      <c r="H186" s="213"/>
      <c r="I186" s="213"/>
      <c r="J186" s="213"/>
      <c r="K186" s="234" t="s">
        <v>302</v>
      </c>
      <c r="L186" s="210"/>
      <c r="M186" s="211" t="s">
        <v>358</v>
      </c>
      <c r="N186" s="213"/>
      <c r="O186" s="213"/>
      <c r="P186" s="213"/>
      <c r="Q186" s="213"/>
      <c r="R186" s="213"/>
      <c r="S186" s="213"/>
      <c r="T186" s="213"/>
      <c r="U186" s="213"/>
      <c r="V186" s="213"/>
      <c r="W186" s="213"/>
      <c r="X186" s="213"/>
      <c r="Y186" s="213"/>
      <c r="Z186" s="213"/>
      <c r="AA186" s="213"/>
      <c r="AB186" s="213"/>
      <c r="AC186" s="213"/>
      <c r="AD186" s="213"/>
      <c r="AE186" s="213"/>
      <c r="AF186" s="213"/>
      <c r="AG186" s="213"/>
      <c r="AH186" s="213"/>
      <c r="AI186" s="213"/>
      <c r="AJ186" s="210" t="s">
        <v>133</v>
      </c>
      <c r="AK186" s="210">
        <v>2006</v>
      </c>
      <c r="AL186" s="213"/>
      <c r="AM186" s="213"/>
      <c r="AN186" s="213"/>
      <c r="AO186" s="217">
        <v>1040000</v>
      </c>
      <c r="AP186" s="213"/>
      <c r="AQ186" s="213"/>
      <c r="AR186" s="213"/>
      <c r="AS186" s="213"/>
      <c r="AT186" s="213"/>
      <c r="AU186" s="213"/>
      <c r="AV186" s="213"/>
      <c r="AW186" s="213"/>
    </row>
    <row r="187" spans="2:49" ht="24.75" customHeight="1">
      <c r="B187" s="211"/>
      <c r="C187" s="214"/>
      <c r="D187" s="216" t="s">
        <v>180</v>
      </c>
      <c r="E187" s="233" t="s">
        <v>237</v>
      </c>
      <c r="F187" s="210"/>
      <c r="G187" s="213"/>
      <c r="H187" s="213"/>
      <c r="I187" s="213"/>
      <c r="J187" s="213"/>
      <c r="K187" s="234" t="s">
        <v>303</v>
      </c>
      <c r="L187" s="210"/>
      <c r="M187" s="211" t="s">
        <v>357</v>
      </c>
      <c r="N187" s="213"/>
      <c r="O187" s="213"/>
      <c r="P187" s="213"/>
      <c r="Q187" s="213"/>
      <c r="R187" s="213"/>
      <c r="S187" s="213"/>
      <c r="T187" s="213"/>
      <c r="U187" s="213"/>
      <c r="V187" s="213"/>
      <c r="W187" s="213"/>
      <c r="X187" s="213"/>
      <c r="Y187" s="213"/>
      <c r="Z187" s="213"/>
      <c r="AA187" s="213"/>
      <c r="AB187" s="213"/>
      <c r="AC187" s="213"/>
      <c r="AD187" s="213"/>
      <c r="AE187" s="213"/>
      <c r="AF187" s="213"/>
      <c r="AG187" s="213"/>
      <c r="AH187" s="213"/>
      <c r="AI187" s="213"/>
      <c r="AJ187" s="210" t="s">
        <v>133</v>
      </c>
      <c r="AK187" s="210">
        <v>2006</v>
      </c>
      <c r="AL187" s="213"/>
      <c r="AM187" s="213"/>
      <c r="AN187" s="213"/>
      <c r="AO187" s="217">
        <v>262500</v>
      </c>
      <c r="AP187" s="213"/>
      <c r="AQ187" s="213"/>
      <c r="AR187" s="213"/>
      <c r="AS187" s="213"/>
      <c r="AT187" s="213"/>
      <c r="AU187" s="213"/>
      <c r="AV187" s="213"/>
      <c r="AW187" s="213"/>
    </row>
    <row r="188" spans="2:49" ht="24.75" customHeight="1">
      <c r="B188" s="211"/>
      <c r="C188" s="214"/>
      <c r="D188" s="216" t="s">
        <v>184</v>
      </c>
      <c r="E188" s="233" t="s">
        <v>242</v>
      </c>
      <c r="F188" s="210"/>
      <c r="G188" s="213"/>
      <c r="H188" s="213"/>
      <c r="I188" s="213"/>
      <c r="J188" s="213"/>
      <c r="K188" s="234" t="s">
        <v>298</v>
      </c>
      <c r="L188" s="210"/>
      <c r="M188" s="211" t="s">
        <v>356</v>
      </c>
      <c r="N188" s="213"/>
      <c r="O188" s="213"/>
      <c r="P188" s="213"/>
      <c r="Q188" s="213"/>
      <c r="R188" s="213"/>
      <c r="S188" s="213"/>
      <c r="T188" s="213"/>
      <c r="U188" s="213"/>
      <c r="V188" s="213"/>
      <c r="W188" s="213"/>
      <c r="X188" s="213"/>
      <c r="Y188" s="213"/>
      <c r="Z188" s="213"/>
      <c r="AA188" s="213"/>
      <c r="AB188" s="213"/>
      <c r="AC188" s="213"/>
      <c r="AD188" s="213"/>
      <c r="AE188" s="213"/>
      <c r="AF188" s="213"/>
      <c r="AG188" s="213"/>
      <c r="AH188" s="213"/>
      <c r="AI188" s="213"/>
      <c r="AJ188" s="210" t="s">
        <v>133</v>
      </c>
      <c r="AK188" s="210">
        <v>2006</v>
      </c>
      <c r="AL188" s="213"/>
      <c r="AM188" s="213"/>
      <c r="AN188" s="213"/>
      <c r="AO188" s="217">
        <v>1200000</v>
      </c>
      <c r="AP188" s="213"/>
      <c r="AQ188" s="213"/>
      <c r="AR188" s="213"/>
      <c r="AS188" s="213"/>
      <c r="AT188" s="213"/>
      <c r="AU188" s="213"/>
      <c r="AV188" s="213"/>
      <c r="AW188" s="213"/>
    </row>
    <row r="189" spans="2:49" ht="24.75" customHeight="1">
      <c r="B189" s="211"/>
      <c r="C189" s="214"/>
      <c r="D189" s="216" t="s">
        <v>169</v>
      </c>
      <c r="E189" s="233" t="s">
        <v>226</v>
      </c>
      <c r="F189" s="210"/>
      <c r="G189" s="213"/>
      <c r="H189" s="213"/>
      <c r="I189" s="213"/>
      <c r="J189" s="213"/>
      <c r="K189" s="234" t="s">
        <v>298</v>
      </c>
      <c r="L189" s="210"/>
      <c r="M189" s="211" t="s">
        <v>355</v>
      </c>
      <c r="N189" s="213"/>
      <c r="O189" s="213"/>
      <c r="P189" s="213"/>
      <c r="Q189" s="213"/>
      <c r="R189" s="213"/>
      <c r="S189" s="213"/>
      <c r="T189" s="213"/>
      <c r="U189" s="213"/>
      <c r="V189" s="213"/>
      <c r="W189" s="213"/>
      <c r="X189" s="213"/>
      <c r="Y189" s="213"/>
      <c r="Z189" s="213"/>
      <c r="AA189" s="213"/>
      <c r="AB189" s="213"/>
      <c r="AC189" s="213"/>
      <c r="AD189" s="213"/>
      <c r="AE189" s="213"/>
      <c r="AF189" s="213"/>
      <c r="AG189" s="213"/>
      <c r="AH189" s="213"/>
      <c r="AI189" s="213"/>
      <c r="AJ189" s="210" t="s">
        <v>133</v>
      </c>
      <c r="AK189" s="210">
        <v>2006</v>
      </c>
      <c r="AL189" s="213"/>
      <c r="AM189" s="213"/>
      <c r="AN189" s="213"/>
      <c r="AO189" s="217">
        <v>450000</v>
      </c>
      <c r="AP189" s="213"/>
      <c r="AQ189" s="213"/>
      <c r="AR189" s="213"/>
      <c r="AS189" s="213"/>
      <c r="AT189" s="213"/>
      <c r="AU189" s="213"/>
      <c r="AV189" s="213"/>
      <c r="AW189" s="213"/>
    </row>
    <row r="190" spans="2:49" ht="24.75" customHeight="1">
      <c r="B190" s="211"/>
      <c r="C190" s="214"/>
      <c r="D190" s="216" t="s">
        <v>191</v>
      </c>
      <c r="E190" s="233" t="s">
        <v>251</v>
      </c>
      <c r="F190" s="210"/>
      <c r="G190" s="213"/>
      <c r="H190" s="213"/>
      <c r="I190" s="213"/>
      <c r="J190" s="213"/>
      <c r="K190" s="234" t="s">
        <v>327</v>
      </c>
      <c r="L190" s="210"/>
      <c r="M190" s="211" t="s">
        <v>358</v>
      </c>
      <c r="N190" s="213"/>
      <c r="O190" s="213"/>
      <c r="P190" s="213"/>
      <c r="Q190" s="213"/>
      <c r="R190" s="213"/>
      <c r="S190" s="213"/>
      <c r="T190" s="213"/>
      <c r="U190" s="213"/>
      <c r="V190" s="213"/>
      <c r="W190" s="213"/>
      <c r="X190" s="213"/>
      <c r="Y190" s="213"/>
      <c r="Z190" s="213"/>
      <c r="AA190" s="213"/>
      <c r="AB190" s="213"/>
      <c r="AC190" s="213"/>
      <c r="AD190" s="213"/>
      <c r="AE190" s="213"/>
      <c r="AF190" s="213"/>
      <c r="AG190" s="213"/>
      <c r="AH190" s="213"/>
      <c r="AI190" s="213"/>
      <c r="AJ190" s="210" t="s">
        <v>133</v>
      </c>
      <c r="AK190" s="210">
        <v>2006</v>
      </c>
      <c r="AL190" s="213"/>
      <c r="AM190" s="213"/>
      <c r="AN190" s="213"/>
      <c r="AO190" s="217">
        <v>112500</v>
      </c>
      <c r="AP190" s="213"/>
      <c r="AQ190" s="213"/>
      <c r="AR190" s="213"/>
      <c r="AS190" s="213"/>
      <c r="AT190" s="213"/>
      <c r="AU190" s="213"/>
      <c r="AV190" s="213"/>
      <c r="AW190" s="213"/>
    </row>
    <row r="191" spans="2:49" ht="24.75" customHeight="1">
      <c r="B191" s="211"/>
      <c r="C191" s="214"/>
      <c r="D191" s="216" t="s">
        <v>178</v>
      </c>
      <c r="E191" s="233" t="s">
        <v>235</v>
      </c>
      <c r="F191" s="210"/>
      <c r="G191" s="213"/>
      <c r="H191" s="213"/>
      <c r="I191" s="213"/>
      <c r="J191" s="213"/>
      <c r="K191" s="234" t="s">
        <v>314</v>
      </c>
      <c r="L191" s="210"/>
      <c r="M191" s="211" t="s">
        <v>367</v>
      </c>
      <c r="N191" s="213"/>
      <c r="O191" s="213"/>
      <c r="P191" s="213"/>
      <c r="Q191" s="213"/>
      <c r="R191" s="213"/>
      <c r="S191" s="213"/>
      <c r="T191" s="213"/>
      <c r="U191" s="213"/>
      <c r="V191" s="213"/>
      <c r="W191" s="213"/>
      <c r="X191" s="213"/>
      <c r="Y191" s="213"/>
      <c r="Z191" s="213"/>
      <c r="AA191" s="213"/>
      <c r="AB191" s="213"/>
      <c r="AC191" s="213"/>
      <c r="AD191" s="213"/>
      <c r="AE191" s="213"/>
      <c r="AF191" s="213"/>
      <c r="AG191" s="213"/>
      <c r="AH191" s="213"/>
      <c r="AI191" s="213"/>
      <c r="AJ191" s="210" t="s">
        <v>133</v>
      </c>
      <c r="AK191" s="210">
        <v>2006</v>
      </c>
      <c r="AL191" s="213"/>
      <c r="AM191" s="213"/>
      <c r="AN191" s="213"/>
      <c r="AO191" s="217">
        <v>700000</v>
      </c>
      <c r="AP191" s="213"/>
      <c r="AQ191" s="213"/>
      <c r="AR191" s="213"/>
      <c r="AS191" s="213"/>
      <c r="AT191" s="213"/>
      <c r="AU191" s="213"/>
      <c r="AV191" s="213"/>
      <c r="AW191" s="213"/>
    </row>
    <row r="192" spans="2:49" ht="24.75" customHeight="1">
      <c r="B192" s="211"/>
      <c r="C192" s="214"/>
      <c r="D192" s="216" t="s">
        <v>199</v>
      </c>
      <c r="E192" s="233" t="s">
        <v>262</v>
      </c>
      <c r="F192" s="210"/>
      <c r="G192" s="213"/>
      <c r="H192" s="213"/>
      <c r="I192" s="213"/>
      <c r="J192" s="213"/>
      <c r="K192" s="234" t="s">
        <v>298</v>
      </c>
      <c r="L192" s="210"/>
      <c r="M192" s="211" t="s">
        <v>358</v>
      </c>
      <c r="N192" s="213"/>
      <c r="O192" s="213"/>
      <c r="P192" s="213"/>
      <c r="Q192" s="213"/>
      <c r="R192" s="213"/>
      <c r="S192" s="213"/>
      <c r="T192" s="213"/>
      <c r="U192" s="213"/>
      <c r="V192" s="213"/>
      <c r="W192" s="213"/>
      <c r="X192" s="213"/>
      <c r="Y192" s="213"/>
      <c r="Z192" s="213"/>
      <c r="AA192" s="213"/>
      <c r="AB192" s="213"/>
      <c r="AC192" s="213"/>
      <c r="AD192" s="213"/>
      <c r="AE192" s="213"/>
      <c r="AF192" s="213"/>
      <c r="AG192" s="213"/>
      <c r="AH192" s="213"/>
      <c r="AI192" s="213"/>
      <c r="AJ192" s="210" t="s">
        <v>133</v>
      </c>
      <c r="AK192" s="210">
        <v>2006</v>
      </c>
      <c r="AL192" s="213"/>
      <c r="AM192" s="213"/>
      <c r="AN192" s="213"/>
      <c r="AO192" s="217">
        <v>1750000</v>
      </c>
      <c r="AP192" s="213"/>
      <c r="AQ192" s="213"/>
      <c r="AR192" s="213"/>
      <c r="AS192" s="213"/>
      <c r="AT192" s="213"/>
      <c r="AU192" s="213"/>
      <c r="AV192" s="213"/>
      <c r="AW192" s="213"/>
    </row>
    <row r="193" spans="2:49" ht="24.75" customHeight="1">
      <c r="B193" s="211"/>
      <c r="C193" s="214"/>
      <c r="D193" s="216" t="s">
        <v>200</v>
      </c>
      <c r="E193" s="233" t="s">
        <v>263</v>
      </c>
      <c r="F193" s="210"/>
      <c r="G193" s="213"/>
      <c r="H193" s="213"/>
      <c r="I193" s="213"/>
      <c r="J193" s="213"/>
      <c r="K193" s="234" t="s">
        <v>298</v>
      </c>
      <c r="L193" s="210"/>
      <c r="M193" s="211" t="s">
        <v>364</v>
      </c>
      <c r="N193" s="213"/>
      <c r="O193" s="213"/>
      <c r="P193" s="213"/>
      <c r="Q193" s="213"/>
      <c r="R193" s="213"/>
      <c r="S193" s="213"/>
      <c r="T193" s="213"/>
      <c r="U193" s="213"/>
      <c r="V193" s="213"/>
      <c r="W193" s="213"/>
      <c r="X193" s="213"/>
      <c r="Y193" s="213"/>
      <c r="Z193" s="213"/>
      <c r="AA193" s="213"/>
      <c r="AB193" s="213"/>
      <c r="AC193" s="213"/>
      <c r="AD193" s="213"/>
      <c r="AE193" s="213"/>
      <c r="AF193" s="213"/>
      <c r="AG193" s="213"/>
      <c r="AH193" s="213"/>
      <c r="AI193" s="213"/>
      <c r="AJ193" s="210" t="s">
        <v>133</v>
      </c>
      <c r="AK193" s="210">
        <v>2006</v>
      </c>
      <c r="AL193" s="213"/>
      <c r="AM193" s="213"/>
      <c r="AN193" s="213"/>
      <c r="AO193" s="217">
        <v>700000</v>
      </c>
      <c r="AP193" s="213"/>
      <c r="AQ193" s="213"/>
      <c r="AR193" s="213"/>
      <c r="AS193" s="213"/>
      <c r="AT193" s="213"/>
      <c r="AU193" s="213"/>
      <c r="AV193" s="213"/>
      <c r="AW193" s="213"/>
    </row>
    <row r="194" spans="2:49" ht="24.75" customHeight="1">
      <c r="B194" s="211"/>
      <c r="C194" s="214"/>
      <c r="D194" s="216" t="s">
        <v>188</v>
      </c>
      <c r="E194" s="233" t="s">
        <v>247</v>
      </c>
      <c r="F194" s="210"/>
      <c r="G194" s="213"/>
      <c r="H194" s="213"/>
      <c r="I194" s="213"/>
      <c r="J194" s="213"/>
      <c r="K194" s="234" t="s">
        <v>298</v>
      </c>
      <c r="L194" s="210"/>
      <c r="M194" s="211" t="s">
        <v>355</v>
      </c>
      <c r="N194" s="213"/>
      <c r="O194" s="213"/>
      <c r="P194" s="213"/>
      <c r="Q194" s="213"/>
      <c r="R194" s="213"/>
      <c r="S194" s="213"/>
      <c r="T194" s="213"/>
      <c r="U194" s="213"/>
      <c r="V194" s="213"/>
      <c r="W194" s="213"/>
      <c r="X194" s="213"/>
      <c r="Y194" s="213"/>
      <c r="Z194" s="213"/>
      <c r="AA194" s="213"/>
      <c r="AB194" s="213"/>
      <c r="AC194" s="213"/>
      <c r="AD194" s="213"/>
      <c r="AE194" s="213"/>
      <c r="AF194" s="213"/>
      <c r="AG194" s="213"/>
      <c r="AH194" s="213"/>
      <c r="AI194" s="213"/>
      <c r="AJ194" s="210" t="s">
        <v>133</v>
      </c>
      <c r="AK194" s="210">
        <v>2006</v>
      </c>
      <c r="AL194" s="213"/>
      <c r="AM194" s="213"/>
      <c r="AN194" s="213"/>
      <c r="AO194" s="217">
        <v>640000</v>
      </c>
      <c r="AP194" s="213"/>
      <c r="AQ194" s="213"/>
      <c r="AR194" s="213"/>
      <c r="AS194" s="213"/>
      <c r="AT194" s="213"/>
      <c r="AU194" s="213"/>
      <c r="AV194" s="213"/>
      <c r="AW194" s="213"/>
    </row>
    <row r="195" spans="2:49" ht="24.75" customHeight="1">
      <c r="B195" s="211"/>
      <c r="C195" s="214"/>
      <c r="D195" s="216" t="s">
        <v>180</v>
      </c>
      <c r="E195" s="233" t="s">
        <v>237</v>
      </c>
      <c r="F195" s="210"/>
      <c r="G195" s="213"/>
      <c r="H195" s="213"/>
      <c r="I195" s="213"/>
      <c r="J195" s="213"/>
      <c r="K195" s="234" t="s">
        <v>303</v>
      </c>
      <c r="L195" s="210"/>
      <c r="M195" s="211" t="s">
        <v>356</v>
      </c>
      <c r="N195" s="213"/>
      <c r="O195" s="213"/>
      <c r="P195" s="213"/>
      <c r="Q195" s="213"/>
      <c r="R195" s="213"/>
      <c r="S195" s="213"/>
      <c r="T195" s="213"/>
      <c r="U195" s="213"/>
      <c r="V195" s="213"/>
      <c r="W195" s="213"/>
      <c r="X195" s="213"/>
      <c r="Y195" s="213"/>
      <c r="Z195" s="213"/>
      <c r="AA195" s="213"/>
      <c r="AB195" s="213"/>
      <c r="AC195" s="213"/>
      <c r="AD195" s="213"/>
      <c r="AE195" s="213"/>
      <c r="AF195" s="213"/>
      <c r="AG195" s="213"/>
      <c r="AH195" s="213"/>
      <c r="AI195" s="213"/>
      <c r="AJ195" s="210" t="s">
        <v>133</v>
      </c>
      <c r="AK195" s="210">
        <v>2006</v>
      </c>
      <c r="AL195" s="213"/>
      <c r="AM195" s="213"/>
      <c r="AN195" s="213"/>
      <c r="AO195" s="217">
        <v>280000</v>
      </c>
      <c r="AP195" s="213"/>
      <c r="AQ195" s="213"/>
      <c r="AR195" s="213"/>
      <c r="AS195" s="213"/>
      <c r="AT195" s="213"/>
      <c r="AU195" s="213"/>
      <c r="AV195" s="213"/>
      <c r="AW195" s="213"/>
    </row>
    <row r="196" spans="2:49" ht="24.75" customHeight="1">
      <c r="B196" s="211"/>
      <c r="C196" s="214"/>
      <c r="D196" s="216" t="s">
        <v>179</v>
      </c>
      <c r="E196" s="233" t="s">
        <v>236</v>
      </c>
      <c r="F196" s="210"/>
      <c r="G196" s="213"/>
      <c r="H196" s="213"/>
      <c r="I196" s="213"/>
      <c r="J196" s="213"/>
      <c r="K196" s="234" t="s">
        <v>328</v>
      </c>
      <c r="L196" s="210"/>
      <c r="M196" s="211" t="s">
        <v>355</v>
      </c>
      <c r="N196" s="213"/>
      <c r="O196" s="213"/>
      <c r="P196" s="213"/>
      <c r="Q196" s="213"/>
      <c r="R196" s="213"/>
      <c r="S196" s="213"/>
      <c r="T196" s="213"/>
      <c r="U196" s="213"/>
      <c r="V196" s="213"/>
      <c r="W196" s="213"/>
      <c r="X196" s="213"/>
      <c r="Y196" s="213"/>
      <c r="Z196" s="213"/>
      <c r="AA196" s="213"/>
      <c r="AB196" s="213"/>
      <c r="AC196" s="213"/>
      <c r="AD196" s="213"/>
      <c r="AE196" s="213"/>
      <c r="AF196" s="213"/>
      <c r="AG196" s="213"/>
      <c r="AH196" s="213"/>
      <c r="AI196" s="213"/>
      <c r="AJ196" s="210" t="s">
        <v>133</v>
      </c>
      <c r="AK196" s="210">
        <v>2006</v>
      </c>
      <c r="AL196" s="213"/>
      <c r="AM196" s="213"/>
      <c r="AN196" s="213"/>
      <c r="AO196" s="217">
        <v>160000</v>
      </c>
      <c r="AP196" s="213"/>
      <c r="AQ196" s="213"/>
      <c r="AR196" s="213"/>
      <c r="AS196" s="213"/>
      <c r="AT196" s="213"/>
      <c r="AU196" s="213"/>
      <c r="AV196" s="213"/>
      <c r="AW196" s="213"/>
    </row>
    <row r="197" spans="2:49" ht="24.75" customHeight="1">
      <c r="B197" s="211"/>
      <c r="C197" s="214"/>
      <c r="D197" s="216" t="s">
        <v>201</v>
      </c>
      <c r="E197" s="233" t="s">
        <v>264</v>
      </c>
      <c r="F197" s="210"/>
      <c r="G197" s="213"/>
      <c r="H197" s="213"/>
      <c r="I197" s="213"/>
      <c r="J197" s="213"/>
      <c r="K197" s="234" t="s">
        <v>329</v>
      </c>
      <c r="L197" s="210"/>
      <c r="M197" s="211" t="s">
        <v>365</v>
      </c>
      <c r="N197" s="213"/>
      <c r="O197" s="213"/>
      <c r="P197" s="213"/>
      <c r="Q197" s="213"/>
      <c r="R197" s="213"/>
      <c r="S197" s="213"/>
      <c r="T197" s="213"/>
      <c r="U197" s="213"/>
      <c r="V197" s="213"/>
      <c r="W197" s="213"/>
      <c r="X197" s="213"/>
      <c r="Y197" s="213"/>
      <c r="Z197" s="213"/>
      <c r="AA197" s="213"/>
      <c r="AB197" s="213"/>
      <c r="AC197" s="213"/>
      <c r="AD197" s="213"/>
      <c r="AE197" s="213"/>
      <c r="AF197" s="213"/>
      <c r="AG197" s="213"/>
      <c r="AH197" s="213"/>
      <c r="AI197" s="213"/>
      <c r="AJ197" s="210" t="s">
        <v>133</v>
      </c>
      <c r="AK197" s="210">
        <v>2006</v>
      </c>
      <c r="AL197" s="213"/>
      <c r="AM197" s="213"/>
      <c r="AN197" s="213"/>
      <c r="AO197" s="217">
        <v>200000</v>
      </c>
      <c r="AP197" s="213"/>
      <c r="AQ197" s="213"/>
      <c r="AR197" s="213"/>
      <c r="AS197" s="213"/>
      <c r="AT197" s="213"/>
      <c r="AU197" s="213"/>
      <c r="AV197" s="213"/>
      <c r="AW197" s="213"/>
    </row>
    <row r="198" spans="2:49" ht="24.75" customHeight="1">
      <c r="B198" s="211"/>
      <c r="C198" s="214"/>
      <c r="D198" s="216" t="s">
        <v>202</v>
      </c>
      <c r="E198" s="233" t="s">
        <v>230</v>
      </c>
      <c r="F198" s="210"/>
      <c r="G198" s="213"/>
      <c r="H198" s="213"/>
      <c r="I198" s="213"/>
      <c r="J198" s="213"/>
      <c r="K198" s="234" t="s">
        <v>294</v>
      </c>
      <c r="L198" s="210"/>
      <c r="M198" s="211" t="s">
        <v>367</v>
      </c>
      <c r="N198" s="213"/>
      <c r="O198" s="213"/>
      <c r="P198" s="213"/>
      <c r="Q198" s="213"/>
      <c r="R198" s="213"/>
      <c r="S198" s="213"/>
      <c r="T198" s="213"/>
      <c r="U198" s="213"/>
      <c r="V198" s="213"/>
      <c r="W198" s="213"/>
      <c r="X198" s="213"/>
      <c r="Y198" s="213"/>
      <c r="Z198" s="213"/>
      <c r="AA198" s="213"/>
      <c r="AB198" s="213"/>
      <c r="AC198" s="213"/>
      <c r="AD198" s="213"/>
      <c r="AE198" s="213"/>
      <c r="AF198" s="213"/>
      <c r="AG198" s="213"/>
      <c r="AH198" s="213"/>
      <c r="AI198" s="213"/>
      <c r="AJ198" s="210" t="s">
        <v>133</v>
      </c>
      <c r="AK198" s="210">
        <v>2006</v>
      </c>
      <c r="AL198" s="213"/>
      <c r="AM198" s="213"/>
      <c r="AN198" s="213"/>
      <c r="AO198" s="217">
        <v>2400000</v>
      </c>
      <c r="AP198" s="213"/>
      <c r="AQ198" s="213"/>
      <c r="AR198" s="213"/>
      <c r="AS198" s="213"/>
      <c r="AT198" s="213"/>
      <c r="AU198" s="213"/>
      <c r="AV198" s="213"/>
      <c r="AW198" s="213"/>
    </row>
    <row r="199" spans="2:49" ht="24.75" customHeight="1">
      <c r="B199" s="211"/>
      <c r="C199" s="214"/>
      <c r="D199" s="216" t="s">
        <v>190</v>
      </c>
      <c r="E199" s="233" t="s">
        <v>249</v>
      </c>
      <c r="F199" s="210"/>
      <c r="G199" s="213"/>
      <c r="H199" s="213"/>
      <c r="I199" s="213"/>
      <c r="J199" s="213"/>
      <c r="K199" s="234" t="s">
        <v>298</v>
      </c>
      <c r="L199" s="210"/>
      <c r="M199" s="211" t="s">
        <v>355</v>
      </c>
      <c r="N199" s="213"/>
      <c r="O199" s="213"/>
      <c r="P199" s="213"/>
      <c r="Q199" s="213"/>
      <c r="R199" s="213"/>
      <c r="S199" s="213"/>
      <c r="T199" s="213"/>
      <c r="U199" s="213"/>
      <c r="V199" s="213"/>
      <c r="W199" s="213"/>
      <c r="X199" s="213"/>
      <c r="Y199" s="213"/>
      <c r="Z199" s="213"/>
      <c r="AA199" s="213"/>
      <c r="AB199" s="213"/>
      <c r="AC199" s="213"/>
      <c r="AD199" s="213"/>
      <c r="AE199" s="213"/>
      <c r="AF199" s="213"/>
      <c r="AG199" s="213"/>
      <c r="AH199" s="213"/>
      <c r="AI199" s="213"/>
      <c r="AJ199" s="210" t="s">
        <v>133</v>
      </c>
      <c r="AK199" s="210">
        <v>2006</v>
      </c>
      <c r="AL199" s="213"/>
      <c r="AM199" s="213"/>
      <c r="AN199" s="213"/>
      <c r="AO199" s="217">
        <v>2800000</v>
      </c>
      <c r="AP199" s="213"/>
      <c r="AQ199" s="213"/>
      <c r="AR199" s="213"/>
      <c r="AS199" s="213"/>
      <c r="AT199" s="213"/>
      <c r="AU199" s="213"/>
      <c r="AV199" s="213"/>
      <c r="AW199" s="213"/>
    </row>
    <row r="200" spans="2:49" ht="24.75" customHeight="1">
      <c r="B200" s="211"/>
      <c r="C200" s="214"/>
      <c r="D200" s="216" t="s">
        <v>190</v>
      </c>
      <c r="E200" s="233" t="s">
        <v>249</v>
      </c>
      <c r="F200" s="210"/>
      <c r="G200" s="213"/>
      <c r="H200" s="213"/>
      <c r="I200" s="213"/>
      <c r="J200" s="213"/>
      <c r="K200" s="234" t="s">
        <v>298</v>
      </c>
      <c r="L200" s="210"/>
      <c r="M200" s="211" t="s">
        <v>361</v>
      </c>
      <c r="N200" s="213"/>
      <c r="O200" s="213"/>
      <c r="P200" s="213"/>
      <c r="Q200" s="213"/>
      <c r="R200" s="213"/>
      <c r="S200" s="213"/>
      <c r="T200" s="213"/>
      <c r="U200" s="213"/>
      <c r="V200" s="213"/>
      <c r="W200" s="213"/>
      <c r="X200" s="213"/>
      <c r="Y200" s="213"/>
      <c r="Z200" s="213"/>
      <c r="AA200" s="213"/>
      <c r="AB200" s="213"/>
      <c r="AC200" s="213"/>
      <c r="AD200" s="213"/>
      <c r="AE200" s="213"/>
      <c r="AF200" s="213"/>
      <c r="AG200" s="213"/>
      <c r="AH200" s="213"/>
      <c r="AI200" s="213"/>
      <c r="AJ200" s="210" t="s">
        <v>133</v>
      </c>
      <c r="AK200" s="210">
        <v>2006</v>
      </c>
      <c r="AL200" s="213"/>
      <c r="AM200" s="213"/>
      <c r="AN200" s="213"/>
      <c r="AO200" s="217">
        <v>2800000</v>
      </c>
      <c r="AP200" s="213"/>
      <c r="AQ200" s="213"/>
      <c r="AR200" s="213"/>
      <c r="AS200" s="213"/>
      <c r="AT200" s="213"/>
      <c r="AU200" s="213"/>
      <c r="AV200" s="213"/>
      <c r="AW200" s="213"/>
    </row>
    <row r="201" spans="2:49" ht="24.75" customHeight="1">
      <c r="B201" s="211"/>
      <c r="C201" s="214"/>
      <c r="D201" s="216" t="s">
        <v>190</v>
      </c>
      <c r="E201" s="233" t="s">
        <v>249</v>
      </c>
      <c r="F201" s="210"/>
      <c r="G201" s="213"/>
      <c r="H201" s="213"/>
      <c r="I201" s="213"/>
      <c r="J201" s="213"/>
      <c r="K201" s="234" t="s">
        <v>298</v>
      </c>
      <c r="L201" s="210"/>
      <c r="M201" s="211" t="s">
        <v>372</v>
      </c>
      <c r="N201" s="213"/>
      <c r="O201" s="213"/>
      <c r="P201" s="213"/>
      <c r="Q201" s="213"/>
      <c r="R201" s="213"/>
      <c r="S201" s="213"/>
      <c r="T201" s="213"/>
      <c r="U201" s="213"/>
      <c r="V201" s="213"/>
      <c r="W201" s="213"/>
      <c r="X201" s="213"/>
      <c r="Y201" s="213"/>
      <c r="Z201" s="213"/>
      <c r="AA201" s="213"/>
      <c r="AB201" s="213"/>
      <c r="AC201" s="213"/>
      <c r="AD201" s="213"/>
      <c r="AE201" s="213"/>
      <c r="AF201" s="213"/>
      <c r="AG201" s="213"/>
      <c r="AH201" s="213"/>
      <c r="AI201" s="213"/>
      <c r="AJ201" s="210" t="s">
        <v>133</v>
      </c>
      <c r="AK201" s="210">
        <v>2006</v>
      </c>
      <c r="AL201" s="213"/>
      <c r="AM201" s="213"/>
      <c r="AN201" s="213"/>
      <c r="AO201" s="217">
        <v>2625000</v>
      </c>
      <c r="AP201" s="213"/>
      <c r="AQ201" s="213"/>
      <c r="AR201" s="213"/>
      <c r="AS201" s="213"/>
      <c r="AT201" s="213"/>
      <c r="AU201" s="213"/>
      <c r="AV201" s="213"/>
      <c r="AW201" s="213"/>
    </row>
    <row r="202" spans="2:49" ht="24.75" customHeight="1">
      <c r="B202" s="211"/>
      <c r="C202" s="214"/>
      <c r="D202" s="216" t="s">
        <v>193</v>
      </c>
      <c r="E202" s="233" t="s">
        <v>253</v>
      </c>
      <c r="F202" s="210"/>
      <c r="G202" s="213"/>
      <c r="H202" s="213"/>
      <c r="I202" s="213"/>
      <c r="J202" s="213"/>
      <c r="K202" s="234" t="s">
        <v>330</v>
      </c>
      <c r="L202" s="210"/>
      <c r="M202" s="211" t="s">
        <v>363</v>
      </c>
      <c r="N202" s="213"/>
      <c r="O202" s="213"/>
      <c r="P202" s="213"/>
      <c r="Q202" s="213"/>
      <c r="R202" s="213"/>
      <c r="S202" s="213"/>
      <c r="T202" s="213"/>
      <c r="U202" s="213"/>
      <c r="V202" s="213"/>
      <c r="W202" s="213"/>
      <c r="X202" s="213"/>
      <c r="Y202" s="213"/>
      <c r="Z202" s="213"/>
      <c r="AA202" s="213"/>
      <c r="AB202" s="213"/>
      <c r="AC202" s="213"/>
      <c r="AD202" s="213"/>
      <c r="AE202" s="213"/>
      <c r="AF202" s="213"/>
      <c r="AG202" s="213"/>
      <c r="AH202" s="213"/>
      <c r="AI202" s="213"/>
      <c r="AJ202" s="210" t="s">
        <v>133</v>
      </c>
      <c r="AK202" s="210">
        <v>2006</v>
      </c>
      <c r="AL202" s="213"/>
      <c r="AM202" s="213"/>
      <c r="AN202" s="213"/>
      <c r="AO202" s="217">
        <v>360000</v>
      </c>
      <c r="AP202" s="213"/>
      <c r="AQ202" s="213"/>
      <c r="AR202" s="213"/>
      <c r="AS202" s="213"/>
      <c r="AT202" s="213"/>
      <c r="AU202" s="213"/>
      <c r="AV202" s="213"/>
      <c r="AW202" s="213"/>
    </row>
    <row r="203" spans="2:49" ht="24.75" customHeight="1">
      <c r="B203" s="211"/>
      <c r="C203" s="214"/>
      <c r="D203" s="216" t="s">
        <v>181</v>
      </c>
      <c r="E203" s="233" t="s">
        <v>239</v>
      </c>
      <c r="F203" s="210"/>
      <c r="G203" s="213"/>
      <c r="H203" s="213"/>
      <c r="I203" s="213"/>
      <c r="J203" s="213"/>
      <c r="K203" s="234" t="s">
        <v>331</v>
      </c>
      <c r="L203" s="210"/>
      <c r="M203" s="211" t="s">
        <v>372</v>
      </c>
      <c r="N203" s="213"/>
      <c r="O203" s="213"/>
      <c r="P203" s="213"/>
      <c r="Q203" s="213"/>
      <c r="R203" s="213"/>
      <c r="S203" s="213"/>
      <c r="T203" s="213"/>
      <c r="U203" s="213"/>
      <c r="V203" s="213"/>
      <c r="W203" s="213"/>
      <c r="X203" s="213"/>
      <c r="Y203" s="213"/>
      <c r="Z203" s="213"/>
      <c r="AA203" s="213"/>
      <c r="AB203" s="213"/>
      <c r="AC203" s="213"/>
      <c r="AD203" s="213"/>
      <c r="AE203" s="213"/>
      <c r="AF203" s="213"/>
      <c r="AG203" s="213"/>
      <c r="AH203" s="213"/>
      <c r="AI203" s="213"/>
      <c r="AJ203" s="210" t="s">
        <v>133</v>
      </c>
      <c r="AK203" s="210">
        <v>2006</v>
      </c>
      <c r="AL203" s="213"/>
      <c r="AM203" s="213"/>
      <c r="AN203" s="213"/>
      <c r="AO203" s="217">
        <v>800000</v>
      </c>
      <c r="AP203" s="213"/>
      <c r="AQ203" s="213"/>
      <c r="AR203" s="213"/>
      <c r="AS203" s="213"/>
      <c r="AT203" s="213"/>
      <c r="AU203" s="213"/>
      <c r="AV203" s="213"/>
      <c r="AW203" s="213"/>
    </row>
    <row r="204" spans="2:49" ht="24.75" customHeight="1">
      <c r="B204" s="211"/>
      <c r="C204" s="214"/>
      <c r="D204" s="216" t="s">
        <v>170</v>
      </c>
      <c r="E204" s="233" t="s">
        <v>227</v>
      </c>
      <c r="F204" s="210"/>
      <c r="G204" s="213"/>
      <c r="H204" s="213"/>
      <c r="I204" s="213"/>
      <c r="J204" s="213"/>
      <c r="K204" s="234" t="s">
        <v>294</v>
      </c>
      <c r="L204" s="210"/>
      <c r="M204" s="211" t="s">
        <v>355</v>
      </c>
      <c r="N204" s="213"/>
      <c r="O204" s="213"/>
      <c r="P204" s="213"/>
      <c r="Q204" s="213"/>
      <c r="R204" s="213"/>
      <c r="S204" s="213"/>
      <c r="T204" s="213"/>
      <c r="U204" s="213"/>
      <c r="V204" s="213"/>
      <c r="W204" s="213"/>
      <c r="X204" s="213"/>
      <c r="Y204" s="213"/>
      <c r="Z204" s="213"/>
      <c r="AA204" s="213"/>
      <c r="AB204" s="213"/>
      <c r="AC204" s="213"/>
      <c r="AD204" s="213"/>
      <c r="AE204" s="213"/>
      <c r="AF204" s="213"/>
      <c r="AG204" s="213"/>
      <c r="AH204" s="213"/>
      <c r="AI204" s="213"/>
      <c r="AJ204" s="210" t="s">
        <v>133</v>
      </c>
      <c r="AK204" s="210">
        <v>2006</v>
      </c>
      <c r="AL204" s="213"/>
      <c r="AM204" s="213"/>
      <c r="AN204" s="213"/>
      <c r="AO204" s="217">
        <v>680000</v>
      </c>
      <c r="AP204" s="213"/>
      <c r="AQ204" s="213"/>
      <c r="AR204" s="213"/>
      <c r="AS204" s="213"/>
      <c r="AT204" s="213"/>
      <c r="AU204" s="213"/>
      <c r="AV204" s="213"/>
      <c r="AW204" s="213"/>
    </row>
    <row r="205" spans="2:49" ht="24.75" customHeight="1">
      <c r="B205" s="211"/>
      <c r="C205" s="214"/>
      <c r="D205" s="216" t="s">
        <v>171</v>
      </c>
      <c r="E205" s="233" t="s">
        <v>265</v>
      </c>
      <c r="F205" s="210"/>
      <c r="G205" s="213"/>
      <c r="H205" s="213"/>
      <c r="I205" s="213"/>
      <c r="J205" s="213"/>
      <c r="K205" s="234" t="s">
        <v>322</v>
      </c>
      <c r="L205" s="210"/>
      <c r="M205" s="211" t="s">
        <v>363</v>
      </c>
      <c r="N205" s="213"/>
      <c r="O205" s="213"/>
      <c r="P205" s="213"/>
      <c r="Q205" s="213"/>
      <c r="R205" s="213"/>
      <c r="S205" s="213"/>
      <c r="T205" s="213"/>
      <c r="U205" s="213"/>
      <c r="V205" s="213"/>
      <c r="W205" s="213"/>
      <c r="X205" s="213"/>
      <c r="Y205" s="213"/>
      <c r="Z205" s="213"/>
      <c r="AA205" s="213"/>
      <c r="AB205" s="213"/>
      <c r="AC205" s="213"/>
      <c r="AD205" s="213"/>
      <c r="AE205" s="213"/>
      <c r="AF205" s="213"/>
      <c r="AG205" s="213"/>
      <c r="AH205" s="213"/>
      <c r="AI205" s="213"/>
      <c r="AJ205" s="210" t="s">
        <v>133</v>
      </c>
      <c r="AK205" s="210">
        <v>2006</v>
      </c>
      <c r="AL205" s="213"/>
      <c r="AM205" s="213"/>
      <c r="AN205" s="213"/>
      <c r="AO205" s="217">
        <v>1600000</v>
      </c>
      <c r="AP205" s="213"/>
      <c r="AQ205" s="213"/>
      <c r="AR205" s="213"/>
      <c r="AS205" s="213"/>
      <c r="AT205" s="213"/>
      <c r="AU205" s="213"/>
      <c r="AV205" s="213"/>
      <c r="AW205" s="213"/>
    </row>
    <row r="206" spans="2:49" ht="24.75" customHeight="1">
      <c r="B206" s="211"/>
      <c r="C206" s="214"/>
      <c r="D206" s="216" t="s">
        <v>203</v>
      </c>
      <c r="E206" s="233" t="s">
        <v>266</v>
      </c>
      <c r="F206" s="210"/>
      <c r="G206" s="213"/>
      <c r="H206" s="213"/>
      <c r="I206" s="213"/>
      <c r="J206" s="213"/>
      <c r="K206" s="234" t="s">
        <v>332</v>
      </c>
      <c r="L206" s="210"/>
      <c r="M206" s="211" t="s">
        <v>355</v>
      </c>
      <c r="N206" s="213"/>
      <c r="O206" s="213"/>
      <c r="P206" s="213"/>
      <c r="Q206" s="213"/>
      <c r="R206" s="213"/>
      <c r="S206" s="213"/>
      <c r="T206" s="213"/>
      <c r="U206" s="213"/>
      <c r="V206" s="213"/>
      <c r="W206" s="213"/>
      <c r="X206" s="213"/>
      <c r="Y206" s="213"/>
      <c r="Z206" s="213"/>
      <c r="AA206" s="213"/>
      <c r="AB206" s="213"/>
      <c r="AC206" s="213"/>
      <c r="AD206" s="213"/>
      <c r="AE206" s="213"/>
      <c r="AF206" s="213"/>
      <c r="AG206" s="213"/>
      <c r="AH206" s="213"/>
      <c r="AI206" s="213"/>
      <c r="AJ206" s="210" t="s">
        <v>133</v>
      </c>
      <c r="AK206" s="210">
        <v>2006</v>
      </c>
      <c r="AL206" s="213"/>
      <c r="AM206" s="213"/>
      <c r="AN206" s="213"/>
      <c r="AO206" s="217">
        <v>1400000</v>
      </c>
      <c r="AP206" s="213"/>
      <c r="AQ206" s="213"/>
      <c r="AR206" s="213"/>
      <c r="AS206" s="213"/>
      <c r="AT206" s="213"/>
      <c r="AU206" s="213"/>
      <c r="AV206" s="213"/>
      <c r="AW206" s="213"/>
    </row>
    <row r="207" spans="2:49" ht="96">
      <c r="B207" s="211"/>
      <c r="C207" s="214"/>
      <c r="D207" s="216" t="s">
        <v>204</v>
      </c>
      <c r="E207" s="233" t="s">
        <v>267</v>
      </c>
      <c r="F207" s="210" t="s">
        <v>285</v>
      </c>
      <c r="G207" s="213"/>
      <c r="H207" s="213"/>
      <c r="I207" s="213"/>
      <c r="J207" s="213"/>
      <c r="K207" s="234" t="s">
        <v>333</v>
      </c>
      <c r="L207" s="210"/>
      <c r="M207" s="211" t="s">
        <v>357</v>
      </c>
      <c r="N207" s="213"/>
      <c r="O207" s="213"/>
      <c r="P207" s="213"/>
      <c r="Q207" s="213"/>
      <c r="R207" s="213"/>
      <c r="S207" s="213"/>
      <c r="T207" s="213"/>
      <c r="U207" s="213"/>
      <c r="V207" s="213"/>
      <c r="W207" s="213"/>
      <c r="X207" s="213"/>
      <c r="Y207" s="213"/>
      <c r="Z207" s="213"/>
      <c r="AA207" s="213"/>
      <c r="AB207" s="213"/>
      <c r="AC207" s="213"/>
      <c r="AD207" s="213"/>
      <c r="AE207" s="213"/>
      <c r="AF207" s="213"/>
      <c r="AG207" s="213"/>
      <c r="AH207" s="213"/>
      <c r="AI207" s="213"/>
      <c r="AJ207" s="210" t="s">
        <v>133</v>
      </c>
      <c r="AK207" s="210">
        <v>2007</v>
      </c>
      <c r="AL207" s="213"/>
      <c r="AM207" s="213"/>
      <c r="AN207" s="213"/>
      <c r="AO207" s="217">
        <v>24200000</v>
      </c>
      <c r="AP207" s="213"/>
      <c r="AQ207" s="213"/>
      <c r="AR207" s="213"/>
      <c r="AS207" s="213"/>
      <c r="AT207" s="213"/>
      <c r="AU207" s="213"/>
      <c r="AV207" s="213"/>
      <c r="AW207" s="213"/>
    </row>
    <row r="208" spans="2:49" ht="24.75" customHeight="1">
      <c r="B208" s="211"/>
      <c r="C208" s="214"/>
      <c r="D208" s="216" t="s">
        <v>205</v>
      </c>
      <c r="E208" s="233" t="s">
        <v>268</v>
      </c>
      <c r="F208" s="210" t="s">
        <v>286</v>
      </c>
      <c r="G208" s="213"/>
      <c r="H208" s="213"/>
      <c r="I208" s="213"/>
      <c r="J208" s="213"/>
      <c r="K208" s="234" t="s">
        <v>334</v>
      </c>
      <c r="L208" s="210"/>
      <c r="M208" s="211" t="s">
        <v>374</v>
      </c>
      <c r="N208" s="213"/>
      <c r="O208" s="213"/>
      <c r="P208" s="213"/>
      <c r="Q208" s="213"/>
      <c r="R208" s="213"/>
      <c r="S208" s="213"/>
      <c r="T208" s="213"/>
      <c r="U208" s="213"/>
      <c r="V208" s="213"/>
      <c r="W208" s="213"/>
      <c r="X208" s="213"/>
      <c r="Y208" s="213"/>
      <c r="Z208" s="213"/>
      <c r="AA208" s="213"/>
      <c r="AB208" s="213"/>
      <c r="AC208" s="213"/>
      <c r="AD208" s="213"/>
      <c r="AE208" s="213"/>
      <c r="AF208" s="213"/>
      <c r="AG208" s="213"/>
      <c r="AH208" s="213"/>
      <c r="AI208" s="213"/>
      <c r="AJ208" s="210" t="s">
        <v>133</v>
      </c>
      <c r="AK208" s="210">
        <v>2007</v>
      </c>
      <c r="AL208" s="213"/>
      <c r="AM208" s="213"/>
      <c r="AN208" s="213"/>
      <c r="AO208" s="217">
        <v>7854000</v>
      </c>
      <c r="AP208" s="213"/>
      <c r="AQ208" s="213"/>
      <c r="AR208" s="213"/>
      <c r="AS208" s="213"/>
      <c r="AT208" s="213"/>
      <c r="AU208" s="213"/>
      <c r="AV208" s="213"/>
      <c r="AW208" s="213"/>
    </row>
    <row r="209" spans="2:49" ht="24.75" customHeight="1">
      <c r="B209" s="211"/>
      <c r="C209" s="214"/>
      <c r="D209" s="216" t="s">
        <v>206</v>
      </c>
      <c r="E209" s="233" t="s">
        <v>269</v>
      </c>
      <c r="F209" s="210" t="s">
        <v>287</v>
      </c>
      <c r="G209" s="213"/>
      <c r="H209" s="213"/>
      <c r="I209" s="213"/>
      <c r="J209" s="213"/>
      <c r="K209" s="234" t="s">
        <v>335</v>
      </c>
      <c r="L209" s="210"/>
      <c r="M209" s="211" t="s">
        <v>367</v>
      </c>
      <c r="N209" s="213"/>
      <c r="O209" s="213"/>
      <c r="P209" s="213"/>
      <c r="Q209" s="213"/>
      <c r="R209" s="213"/>
      <c r="S209" s="213"/>
      <c r="T209" s="213"/>
      <c r="U209" s="213"/>
      <c r="V209" s="213"/>
      <c r="W209" s="213"/>
      <c r="X209" s="213"/>
      <c r="Y209" s="213"/>
      <c r="Z209" s="213"/>
      <c r="AA209" s="213"/>
      <c r="AB209" s="213"/>
      <c r="AC209" s="213"/>
      <c r="AD209" s="213"/>
      <c r="AE209" s="213"/>
      <c r="AF209" s="213"/>
      <c r="AG209" s="213"/>
      <c r="AH209" s="213"/>
      <c r="AI209" s="213"/>
      <c r="AJ209" s="210" t="s">
        <v>133</v>
      </c>
      <c r="AK209" s="210">
        <v>2007</v>
      </c>
      <c r="AL209" s="213"/>
      <c r="AM209" s="213"/>
      <c r="AN209" s="213"/>
      <c r="AO209" s="217">
        <v>2772000</v>
      </c>
      <c r="AP209" s="213"/>
      <c r="AQ209" s="213"/>
      <c r="AR209" s="213"/>
      <c r="AS209" s="213"/>
      <c r="AT209" s="213"/>
      <c r="AU209" s="213"/>
      <c r="AV209" s="213"/>
      <c r="AW209" s="213"/>
    </row>
    <row r="210" spans="2:49" ht="24.75" customHeight="1">
      <c r="B210" s="211"/>
      <c r="C210" s="214"/>
      <c r="D210" s="216" t="s">
        <v>207</v>
      </c>
      <c r="E210" s="233" t="s">
        <v>270</v>
      </c>
      <c r="F210" s="210" t="s">
        <v>288</v>
      </c>
      <c r="G210" s="213"/>
      <c r="H210" s="213"/>
      <c r="I210" s="213"/>
      <c r="J210" s="213"/>
      <c r="K210" s="234" t="s">
        <v>336</v>
      </c>
      <c r="L210" s="210"/>
      <c r="M210" s="211" t="s">
        <v>367</v>
      </c>
      <c r="N210" s="213"/>
      <c r="O210" s="213"/>
      <c r="P210" s="213"/>
      <c r="Q210" s="213"/>
      <c r="R210" s="213"/>
      <c r="S210" s="213"/>
      <c r="T210" s="213"/>
      <c r="U210" s="213"/>
      <c r="V210" s="213"/>
      <c r="W210" s="213"/>
      <c r="X210" s="213"/>
      <c r="Y210" s="213"/>
      <c r="Z210" s="213"/>
      <c r="AA210" s="213"/>
      <c r="AB210" s="213"/>
      <c r="AC210" s="213"/>
      <c r="AD210" s="213"/>
      <c r="AE210" s="213"/>
      <c r="AF210" s="213"/>
      <c r="AG210" s="213"/>
      <c r="AH210" s="213"/>
      <c r="AI210" s="213"/>
      <c r="AJ210" s="210" t="s">
        <v>133</v>
      </c>
      <c r="AK210" s="210">
        <v>2007</v>
      </c>
      <c r="AL210" s="213"/>
      <c r="AM210" s="213"/>
      <c r="AN210" s="213"/>
      <c r="AO210" s="217">
        <v>11880000</v>
      </c>
      <c r="AP210" s="213"/>
      <c r="AQ210" s="213"/>
      <c r="AR210" s="213"/>
      <c r="AS210" s="213"/>
      <c r="AT210" s="213"/>
      <c r="AU210" s="213"/>
      <c r="AV210" s="213"/>
      <c r="AW210" s="213"/>
    </row>
    <row r="211" spans="2:49" ht="112">
      <c r="B211" s="211"/>
      <c r="C211" s="214"/>
      <c r="D211" s="218" t="s">
        <v>208</v>
      </c>
      <c r="E211" s="233" t="s">
        <v>270</v>
      </c>
      <c r="F211" s="210" t="s">
        <v>285</v>
      </c>
      <c r="G211" s="213"/>
      <c r="H211" s="213"/>
      <c r="I211" s="213"/>
      <c r="J211" s="213"/>
      <c r="K211" s="234" t="s">
        <v>337</v>
      </c>
      <c r="L211" s="210"/>
      <c r="M211" s="211" t="s">
        <v>359</v>
      </c>
      <c r="N211" s="213"/>
      <c r="O211" s="213"/>
      <c r="P211" s="213"/>
      <c r="Q211" s="213"/>
      <c r="R211" s="213"/>
      <c r="S211" s="213"/>
      <c r="T211" s="213"/>
      <c r="U211" s="213"/>
      <c r="V211" s="213"/>
      <c r="W211" s="213"/>
      <c r="X211" s="213"/>
      <c r="Y211" s="213"/>
      <c r="Z211" s="213"/>
      <c r="AA211" s="213"/>
      <c r="AB211" s="213"/>
      <c r="AC211" s="213"/>
      <c r="AD211" s="213"/>
      <c r="AE211" s="213"/>
      <c r="AF211" s="213"/>
      <c r="AG211" s="213"/>
      <c r="AH211" s="213"/>
      <c r="AI211" s="213"/>
      <c r="AJ211" s="210" t="s">
        <v>133</v>
      </c>
      <c r="AK211" s="210">
        <v>2007</v>
      </c>
      <c r="AL211" s="213"/>
      <c r="AM211" s="213"/>
      <c r="AN211" s="213"/>
      <c r="AO211" s="217">
        <v>32188000</v>
      </c>
      <c r="AP211" s="213"/>
      <c r="AQ211" s="213"/>
      <c r="AR211" s="213"/>
      <c r="AS211" s="213"/>
      <c r="AT211" s="213"/>
      <c r="AU211" s="213"/>
      <c r="AV211" s="213"/>
      <c r="AW211" s="213"/>
    </row>
    <row r="212" spans="2:49" ht="176">
      <c r="B212" s="211"/>
      <c r="C212" s="214"/>
      <c r="D212" s="219" t="s">
        <v>209</v>
      </c>
      <c r="E212" s="233" t="s">
        <v>270</v>
      </c>
      <c r="F212" s="210" t="s">
        <v>285</v>
      </c>
      <c r="G212" s="213"/>
      <c r="H212" s="213"/>
      <c r="I212" s="213"/>
      <c r="J212" s="213"/>
      <c r="K212" s="234" t="s">
        <v>338</v>
      </c>
      <c r="L212" s="210"/>
      <c r="M212" s="211" t="s">
        <v>364</v>
      </c>
      <c r="N212" s="213"/>
      <c r="O212" s="213"/>
      <c r="P212" s="213"/>
      <c r="Q212" s="213"/>
      <c r="R212" s="213"/>
      <c r="S212" s="213"/>
      <c r="T212" s="213"/>
      <c r="U212" s="213"/>
      <c r="V212" s="213"/>
      <c r="W212" s="213"/>
      <c r="X212" s="213"/>
      <c r="Y212" s="213"/>
      <c r="Z212" s="213"/>
      <c r="AA212" s="213"/>
      <c r="AB212" s="213"/>
      <c r="AC212" s="213"/>
      <c r="AD212" s="213"/>
      <c r="AE212" s="213"/>
      <c r="AF212" s="213"/>
      <c r="AG212" s="213"/>
      <c r="AH212" s="213"/>
      <c r="AI212" s="213"/>
      <c r="AJ212" s="210" t="s">
        <v>133</v>
      </c>
      <c r="AK212" s="210">
        <v>2007</v>
      </c>
      <c r="AL212" s="213"/>
      <c r="AM212" s="213"/>
      <c r="AN212" s="213"/>
      <c r="AO212" s="217">
        <v>19800000</v>
      </c>
      <c r="AP212" s="213"/>
      <c r="AQ212" s="213"/>
      <c r="AR212" s="213"/>
      <c r="AS212" s="213"/>
      <c r="AT212" s="213"/>
      <c r="AU212" s="213"/>
      <c r="AV212" s="213"/>
      <c r="AW212" s="213"/>
    </row>
    <row r="213" spans="2:49" ht="80">
      <c r="B213" s="211"/>
      <c r="C213" s="214"/>
      <c r="D213" s="216" t="s">
        <v>210</v>
      </c>
      <c r="E213" s="233" t="s">
        <v>271</v>
      </c>
      <c r="F213" s="210" t="s">
        <v>289</v>
      </c>
      <c r="G213" s="213"/>
      <c r="H213" s="213"/>
      <c r="I213" s="213"/>
      <c r="J213" s="213"/>
      <c r="K213" s="234" t="s">
        <v>339</v>
      </c>
      <c r="L213" s="210"/>
      <c r="M213" s="211" t="s">
        <v>357</v>
      </c>
      <c r="N213" s="213"/>
      <c r="O213" s="213"/>
      <c r="P213" s="213"/>
      <c r="Q213" s="213"/>
      <c r="R213" s="213"/>
      <c r="S213" s="213"/>
      <c r="T213" s="213"/>
      <c r="U213" s="213"/>
      <c r="V213" s="213"/>
      <c r="W213" s="213"/>
      <c r="X213" s="213"/>
      <c r="Y213" s="213"/>
      <c r="Z213" s="213"/>
      <c r="AA213" s="213"/>
      <c r="AB213" s="213"/>
      <c r="AC213" s="213"/>
      <c r="AD213" s="213"/>
      <c r="AE213" s="213"/>
      <c r="AF213" s="213"/>
      <c r="AG213" s="213"/>
      <c r="AH213" s="213"/>
      <c r="AI213" s="213"/>
      <c r="AJ213" s="210" t="s">
        <v>133</v>
      </c>
      <c r="AK213" s="210">
        <v>2007</v>
      </c>
      <c r="AL213" s="213"/>
      <c r="AM213" s="213"/>
      <c r="AN213" s="213"/>
      <c r="AO213" s="217">
        <v>4950000</v>
      </c>
      <c r="AP213" s="213"/>
      <c r="AQ213" s="213"/>
      <c r="AR213" s="213"/>
      <c r="AS213" s="213"/>
      <c r="AT213" s="213"/>
      <c r="AU213" s="213"/>
      <c r="AV213" s="213"/>
      <c r="AW213" s="213"/>
    </row>
    <row r="214" spans="2:49" ht="48">
      <c r="B214" s="211"/>
      <c r="C214" s="214"/>
      <c r="D214" s="216" t="s">
        <v>211</v>
      </c>
      <c r="E214" s="233" t="s">
        <v>272</v>
      </c>
      <c r="F214" s="210" t="s">
        <v>286</v>
      </c>
      <c r="G214" s="213"/>
      <c r="H214" s="213"/>
      <c r="I214" s="213"/>
      <c r="J214" s="213"/>
      <c r="K214" s="234" t="s">
        <v>340</v>
      </c>
      <c r="L214" s="210"/>
      <c r="M214" s="211" t="s">
        <v>356</v>
      </c>
      <c r="N214" s="213"/>
      <c r="O214" s="213"/>
      <c r="P214" s="213"/>
      <c r="Q214" s="213"/>
      <c r="R214" s="213"/>
      <c r="S214" s="213"/>
      <c r="T214" s="213"/>
      <c r="U214" s="213"/>
      <c r="V214" s="213"/>
      <c r="W214" s="213"/>
      <c r="X214" s="213"/>
      <c r="Y214" s="213"/>
      <c r="Z214" s="213"/>
      <c r="AA214" s="213"/>
      <c r="AB214" s="213"/>
      <c r="AC214" s="213"/>
      <c r="AD214" s="213"/>
      <c r="AE214" s="213"/>
      <c r="AF214" s="213"/>
      <c r="AG214" s="213"/>
      <c r="AH214" s="213"/>
      <c r="AI214" s="213"/>
      <c r="AJ214" s="210" t="s">
        <v>133</v>
      </c>
      <c r="AK214" s="210">
        <v>2007</v>
      </c>
      <c r="AL214" s="213"/>
      <c r="AM214" s="213"/>
      <c r="AN214" s="213"/>
      <c r="AO214" s="217">
        <v>6754000</v>
      </c>
      <c r="AP214" s="213"/>
      <c r="AQ214" s="213"/>
      <c r="AR214" s="213"/>
      <c r="AS214" s="213"/>
      <c r="AT214" s="213"/>
      <c r="AU214" s="213"/>
      <c r="AV214" s="213"/>
      <c r="AW214" s="213"/>
    </row>
    <row r="215" spans="2:49" ht="64">
      <c r="B215" s="211"/>
      <c r="C215" s="214"/>
      <c r="D215" s="216" t="s">
        <v>212</v>
      </c>
      <c r="E215" s="233" t="s">
        <v>273</v>
      </c>
      <c r="F215" s="210" t="s">
        <v>285</v>
      </c>
      <c r="G215" s="213"/>
      <c r="H215" s="213"/>
      <c r="I215" s="213"/>
      <c r="J215" s="213"/>
      <c r="K215" s="234" t="s">
        <v>341</v>
      </c>
      <c r="L215" s="210"/>
      <c r="M215" s="211" t="s">
        <v>354</v>
      </c>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c r="AI215" s="213"/>
      <c r="AJ215" s="210" t="s">
        <v>133</v>
      </c>
      <c r="AK215" s="210">
        <v>2007</v>
      </c>
      <c r="AL215" s="213"/>
      <c r="AM215" s="213"/>
      <c r="AN215" s="213"/>
      <c r="AO215" s="217">
        <v>4939000</v>
      </c>
      <c r="AP215" s="213"/>
      <c r="AQ215" s="213"/>
      <c r="AR215" s="213"/>
      <c r="AS215" s="213"/>
      <c r="AT215" s="213"/>
      <c r="AU215" s="213"/>
      <c r="AV215" s="213"/>
      <c r="AW215" s="213"/>
    </row>
    <row r="216" spans="2:49" ht="64">
      <c r="B216" s="211"/>
      <c r="C216" s="214"/>
      <c r="D216" s="216" t="s">
        <v>213</v>
      </c>
      <c r="E216" s="233" t="s">
        <v>274</v>
      </c>
      <c r="F216" s="210" t="s">
        <v>290</v>
      </c>
      <c r="G216" s="213"/>
      <c r="H216" s="213"/>
      <c r="I216" s="213"/>
      <c r="J216" s="213"/>
      <c r="K216" s="234" t="s">
        <v>342</v>
      </c>
      <c r="L216" s="210"/>
      <c r="M216" s="213" t="s">
        <v>355</v>
      </c>
      <c r="N216" s="213"/>
      <c r="O216" s="213"/>
      <c r="P216" s="213"/>
      <c r="Q216" s="213"/>
      <c r="R216" s="213"/>
      <c r="S216" s="213"/>
      <c r="T216" s="213"/>
      <c r="U216" s="213"/>
      <c r="V216" s="213"/>
      <c r="W216" s="213"/>
      <c r="X216" s="213"/>
      <c r="Y216" s="213"/>
      <c r="Z216" s="213"/>
      <c r="AA216" s="213"/>
      <c r="AB216" s="213"/>
      <c r="AC216" s="213"/>
      <c r="AD216" s="213"/>
      <c r="AE216" s="213"/>
      <c r="AF216" s="213"/>
      <c r="AG216" s="213"/>
      <c r="AH216" s="213"/>
      <c r="AI216" s="213"/>
      <c r="AJ216" s="210" t="s">
        <v>133</v>
      </c>
      <c r="AK216" s="210">
        <v>2007</v>
      </c>
      <c r="AL216" s="213"/>
      <c r="AM216" s="213"/>
      <c r="AN216" s="213"/>
      <c r="AO216" s="217">
        <v>4972000</v>
      </c>
      <c r="AP216" s="213"/>
      <c r="AQ216" s="213"/>
      <c r="AR216" s="213"/>
      <c r="AS216" s="213"/>
      <c r="AT216" s="213"/>
      <c r="AU216" s="213"/>
      <c r="AV216" s="213"/>
      <c r="AW216" s="213"/>
    </row>
    <row r="217" spans="2:49" ht="64">
      <c r="B217" s="211"/>
      <c r="C217" s="214"/>
      <c r="D217" s="216" t="s">
        <v>214</v>
      </c>
      <c r="E217" s="233" t="s">
        <v>275</v>
      </c>
      <c r="F217" s="210" t="s">
        <v>291</v>
      </c>
      <c r="G217" s="213"/>
      <c r="H217" s="213"/>
      <c r="I217" s="213"/>
      <c r="J217" s="213"/>
      <c r="K217" s="234" t="s">
        <v>343</v>
      </c>
      <c r="L217" s="210"/>
      <c r="M217" s="211"/>
      <c r="N217" s="213"/>
      <c r="O217" s="213"/>
      <c r="P217" s="213"/>
      <c r="Q217" s="213"/>
      <c r="R217" s="213"/>
      <c r="S217" s="213"/>
      <c r="T217" s="213"/>
      <c r="U217" s="213"/>
      <c r="V217" s="213"/>
      <c r="W217" s="213"/>
      <c r="X217" s="213"/>
      <c r="Y217" s="213"/>
      <c r="Z217" s="213"/>
      <c r="AA217" s="213"/>
      <c r="AB217" s="213"/>
      <c r="AC217" s="213"/>
      <c r="AD217" s="213"/>
      <c r="AE217" s="213"/>
      <c r="AF217" s="213"/>
      <c r="AG217" s="213"/>
      <c r="AH217" s="213"/>
      <c r="AI217" s="213"/>
      <c r="AJ217" s="210" t="s">
        <v>133</v>
      </c>
      <c r="AK217" s="210">
        <v>2007</v>
      </c>
      <c r="AL217" s="213"/>
      <c r="AM217" s="213"/>
      <c r="AN217" s="213"/>
      <c r="AO217" s="217">
        <v>4977500</v>
      </c>
      <c r="AP217" s="213"/>
      <c r="AQ217" s="213"/>
      <c r="AR217" s="213"/>
      <c r="AS217" s="213"/>
      <c r="AT217" s="213"/>
      <c r="AU217" s="213"/>
      <c r="AV217" s="213"/>
      <c r="AW217" s="213"/>
    </row>
    <row r="218" spans="2:49" ht="48">
      <c r="B218" s="211"/>
      <c r="C218" s="214"/>
      <c r="D218" s="216" t="s">
        <v>215</v>
      </c>
      <c r="E218" s="233" t="s">
        <v>276</v>
      </c>
      <c r="F218" s="210" t="s">
        <v>292</v>
      </c>
      <c r="G218" s="213"/>
      <c r="H218" s="213"/>
      <c r="I218" s="213"/>
      <c r="J218" s="213"/>
      <c r="K218" s="234" t="s">
        <v>344</v>
      </c>
      <c r="L218" s="210"/>
      <c r="M218" s="211"/>
      <c r="N218" s="213"/>
      <c r="O218" s="213"/>
      <c r="P218" s="213"/>
      <c r="Q218" s="213"/>
      <c r="R218" s="213"/>
      <c r="S218" s="213"/>
      <c r="T218" s="213"/>
      <c r="U218" s="213"/>
      <c r="V218" s="213"/>
      <c r="W218" s="213"/>
      <c r="X218" s="213"/>
      <c r="Y218" s="213"/>
      <c r="Z218" s="213"/>
      <c r="AA218" s="213"/>
      <c r="AB218" s="213"/>
      <c r="AC218" s="213"/>
      <c r="AD218" s="213"/>
      <c r="AE218" s="213"/>
      <c r="AF218" s="213"/>
      <c r="AG218" s="213"/>
      <c r="AH218" s="213"/>
      <c r="AI218" s="213"/>
      <c r="AJ218" s="210" t="s">
        <v>133</v>
      </c>
      <c r="AK218" s="210">
        <v>2007</v>
      </c>
      <c r="AL218" s="213"/>
      <c r="AM218" s="213"/>
      <c r="AN218" s="213"/>
      <c r="AO218" s="217">
        <v>10477500</v>
      </c>
      <c r="AP218" s="213"/>
      <c r="AQ218" s="213"/>
      <c r="AR218" s="213"/>
      <c r="AS218" s="213"/>
      <c r="AT218" s="213"/>
      <c r="AU218" s="213"/>
      <c r="AV218" s="213"/>
      <c r="AW218" s="213"/>
    </row>
    <row r="219" spans="2:49" ht="24.75" customHeight="1">
      <c r="B219" s="211"/>
      <c r="C219" s="214"/>
      <c r="D219" s="216" t="s">
        <v>216</v>
      </c>
      <c r="E219" s="233" t="s">
        <v>277</v>
      </c>
      <c r="F219" s="210" t="s">
        <v>291</v>
      </c>
      <c r="G219" s="213"/>
      <c r="H219" s="213"/>
      <c r="I219" s="213"/>
      <c r="J219" s="213"/>
      <c r="K219" s="234" t="s">
        <v>345</v>
      </c>
      <c r="L219" s="210"/>
      <c r="M219" s="211"/>
      <c r="N219" s="213"/>
      <c r="O219" s="213"/>
      <c r="P219" s="213"/>
      <c r="Q219" s="213"/>
      <c r="R219" s="213"/>
      <c r="S219" s="213"/>
      <c r="T219" s="213"/>
      <c r="U219" s="213"/>
      <c r="V219" s="213"/>
      <c r="W219" s="213"/>
      <c r="X219" s="213"/>
      <c r="Y219" s="213"/>
      <c r="Z219" s="213"/>
      <c r="AA219" s="213"/>
      <c r="AB219" s="213"/>
      <c r="AC219" s="213"/>
      <c r="AD219" s="213"/>
      <c r="AE219" s="213"/>
      <c r="AF219" s="213"/>
      <c r="AG219" s="213"/>
      <c r="AH219" s="213"/>
      <c r="AI219" s="213"/>
      <c r="AJ219" s="210" t="s">
        <v>133</v>
      </c>
      <c r="AK219" s="210">
        <v>2007</v>
      </c>
      <c r="AL219" s="213"/>
      <c r="AM219" s="213"/>
      <c r="AN219" s="213"/>
      <c r="AO219" s="217">
        <v>1237000</v>
      </c>
      <c r="AP219" s="213"/>
      <c r="AQ219" s="213"/>
      <c r="AR219" s="213"/>
      <c r="AS219" s="213"/>
      <c r="AT219" s="213"/>
      <c r="AU219" s="213"/>
      <c r="AV219" s="213"/>
      <c r="AW219" s="213"/>
    </row>
    <row r="220" spans="2:49" ht="32">
      <c r="B220" s="211"/>
      <c r="C220" s="214"/>
      <c r="D220" s="216" t="s">
        <v>217</v>
      </c>
      <c r="E220" s="233" t="s">
        <v>278</v>
      </c>
      <c r="F220" s="210" t="s">
        <v>289</v>
      </c>
      <c r="G220" s="213"/>
      <c r="H220" s="213"/>
      <c r="I220" s="213"/>
      <c r="J220" s="213"/>
      <c r="K220" s="234" t="s">
        <v>346</v>
      </c>
      <c r="L220" s="210"/>
      <c r="M220" s="211"/>
      <c r="N220" s="213"/>
      <c r="O220" s="213"/>
      <c r="P220" s="213"/>
      <c r="Q220" s="213"/>
      <c r="R220" s="213"/>
      <c r="S220" s="213"/>
      <c r="T220" s="213"/>
      <c r="U220" s="213"/>
      <c r="V220" s="213"/>
      <c r="W220" s="213"/>
      <c r="X220" s="213"/>
      <c r="Y220" s="213"/>
      <c r="Z220" s="213"/>
      <c r="AA220" s="213"/>
      <c r="AB220" s="213"/>
      <c r="AC220" s="213"/>
      <c r="AD220" s="213"/>
      <c r="AE220" s="213"/>
      <c r="AF220" s="213"/>
      <c r="AG220" s="213"/>
      <c r="AH220" s="213"/>
      <c r="AI220" s="213"/>
      <c r="AJ220" s="210" t="s">
        <v>133</v>
      </c>
      <c r="AK220" s="210">
        <v>2007</v>
      </c>
      <c r="AL220" s="213"/>
      <c r="AM220" s="213"/>
      <c r="AN220" s="213"/>
      <c r="AO220" s="217">
        <v>17480000</v>
      </c>
      <c r="AP220" s="213"/>
      <c r="AQ220" s="213"/>
      <c r="AR220" s="213"/>
      <c r="AS220" s="213"/>
      <c r="AT220" s="213"/>
      <c r="AU220" s="213"/>
      <c r="AV220" s="213"/>
      <c r="AW220" s="213"/>
    </row>
    <row r="221" spans="2:49" ht="64">
      <c r="B221" s="211"/>
      <c r="C221" s="214"/>
      <c r="D221" s="216" t="s">
        <v>218</v>
      </c>
      <c r="E221" s="233" t="s">
        <v>279</v>
      </c>
      <c r="F221" s="210"/>
      <c r="G221" s="213"/>
      <c r="H221" s="213"/>
      <c r="I221" s="213"/>
      <c r="J221" s="213"/>
      <c r="K221" s="234" t="s">
        <v>347</v>
      </c>
      <c r="L221" s="210"/>
      <c r="M221" s="211"/>
      <c r="N221" s="213"/>
      <c r="O221" s="213"/>
      <c r="P221" s="213"/>
      <c r="Q221" s="213"/>
      <c r="R221" s="213"/>
      <c r="S221" s="213"/>
      <c r="T221" s="213"/>
      <c r="U221" s="213"/>
      <c r="V221" s="213"/>
      <c r="W221" s="213"/>
      <c r="X221" s="213"/>
      <c r="Y221" s="213"/>
      <c r="Z221" s="213"/>
      <c r="AA221" s="213"/>
      <c r="AB221" s="213"/>
      <c r="AC221" s="213"/>
      <c r="AD221" s="213"/>
      <c r="AE221" s="213"/>
      <c r="AF221" s="213"/>
      <c r="AG221" s="213"/>
      <c r="AH221" s="213"/>
      <c r="AI221" s="213"/>
      <c r="AJ221" s="210" t="s">
        <v>133</v>
      </c>
      <c r="AK221" s="210">
        <v>2008</v>
      </c>
      <c r="AL221" s="213"/>
      <c r="AM221" s="213"/>
      <c r="AN221" s="213"/>
      <c r="AO221" s="217">
        <v>4928000</v>
      </c>
      <c r="AP221" s="213"/>
      <c r="AQ221" s="213"/>
      <c r="AR221" s="213"/>
      <c r="AS221" s="213"/>
      <c r="AT221" s="213"/>
      <c r="AU221" s="213"/>
      <c r="AV221" s="213"/>
      <c r="AW221" s="213"/>
    </row>
    <row r="222" spans="2:49" ht="96">
      <c r="B222" s="211"/>
      <c r="C222" s="214"/>
      <c r="D222" s="216" t="s">
        <v>219</v>
      </c>
      <c r="E222" s="233" t="s">
        <v>280</v>
      </c>
      <c r="F222" s="210"/>
      <c r="G222" s="213"/>
      <c r="H222" s="213"/>
      <c r="I222" s="213"/>
      <c r="J222" s="213"/>
      <c r="K222" s="234" t="s">
        <v>348</v>
      </c>
      <c r="L222" s="210"/>
      <c r="M222" s="211"/>
      <c r="N222" s="213"/>
      <c r="O222" s="213"/>
      <c r="P222" s="213"/>
      <c r="Q222" s="213"/>
      <c r="R222" s="213"/>
      <c r="S222" s="213"/>
      <c r="T222" s="213"/>
      <c r="U222" s="213"/>
      <c r="V222" s="213"/>
      <c r="W222" s="213"/>
      <c r="X222" s="213"/>
      <c r="Y222" s="213"/>
      <c r="Z222" s="213"/>
      <c r="AA222" s="213"/>
      <c r="AB222" s="213"/>
      <c r="AC222" s="213"/>
      <c r="AD222" s="213"/>
      <c r="AE222" s="213"/>
      <c r="AF222" s="213"/>
      <c r="AG222" s="213"/>
      <c r="AH222" s="213"/>
      <c r="AI222" s="213"/>
      <c r="AJ222" s="210" t="s">
        <v>133</v>
      </c>
      <c r="AK222" s="210">
        <v>2008</v>
      </c>
      <c r="AL222" s="213"/>
      <c r="AM222" s="213"/>
      <c r="AN222" s="213"/>
      <c r="AO222" s="217">
        <v>7403000</v>
      </c>
      <c r="AP222" s="213"/>
      <c r="AQ222" s="213"/>
      <c r="AR222" s="213"/>
      <c r="AS222" s="213"/>
      <c r="AT222" s="213"/>
      <c r="AU222" s="213"/>
      <c r="AV222" s="213"/>
      <c r="AW222" s="213"/>
    </row>
    <row r="223" spans="2:49" ht="64">
      <c r="B223" s="211"/>
      <c r="C223" s="214"/>
      <c r="D223" s="216" t="s">
        <v>220</v>
      </c>
      <c r="E223" s="233" t="s">
        <v>281</v>
      </c>
      <c r="F223" s="210"/>
      <c r="G223" s="213"/>
      <c r="H223" s="213"/>
      <c r="I223" s="213"/>
      <c r="J223" s="213"/>
      <c r="K223" s="234" t="s">
        <v>349</v>
      </c>
      <c r="L223" s="210"/>
      <c r="M223" s="211"/>
      <c r="N223" s="213"/>
      <c r="O223" s="213"/>
      <c r="P223" s="213"/>
      <c r="Q223" s="213"/>
      <c r="R223" s="213"/>
      <c r="S223" s="213"/>
      <c r="T223" s="213"/>
      <c r="U223" s="213"/>
      <c r="V223" s="213"/>
      <c r="W223" s="213"/>
      <c r="X223" s="213"/>
      <c r="Y223" s="213"/>
      <c r="Z223" s="213"/>
      <c r="AA223" s="213"/>
      <c r="AB223" s="213"/>
      <c r="AC223" s="213"/>
      <c r="AD223" s="213"/>
      <c r="AE223" s="213"/>
      <c r="AF223" s="213"/>
      <c r="AG223" s="213"/>
      <c r="AH223" s="213"/>
      <c r="AI223" s="213"/>
      <c r="AJ223" s="210" t="s">
        <v>133</v>
      </c>
      <c r="AK223" s="210">
        <v>2008</v>
      </c>
      <c r="AL223" s="213"/>
      <c r="AM223" s="213"/>
      <c r="AN223" s="213"/>
      <c r="AO223" s="217">
        <v>24819300</v>
      </c>
      <c r="AP223" s="213"/>
      <c r="AQ223" s="213"/>
      <c r="AR223" s="213"/>
      <c r="AS223" s="213"/>
      <c r="AT223" s="213"/>
      <c r="AU223" s="213"/>
      <c r="AV223" s="213"/>
      <c r="AW223" s="213"/>
    </row>
    <row r="224" spans="2:49" ht="112">
      <c r="B224" s="211"/>
      <c r="C224" s="214"/>
      <c r="D224" s="216" t="s">
        <v>221</v>
      </c>
      <c r="E224" s="233" t="s">
        <v>282</v>
      </c>
      <c r="F224" s="210"/>
      <c r="G224" s="213"/>
      <c r="H224" s="213"/>
      <c r="I224" s="213"/>
      <c r="J224" s="213"/>
      <c r="K224" s="234" t="s">
        <v>350</v>
      </c>
      <c r="L224" s="210"/>
      <c r="M224" s="211"/>
      <c r="N224" s="213"/>
      <c r="O224" s="213"/>
      <c r="P224" s="213"/>
      <c r="Q224" s="213"/>
      <c r="R224" s="213"/>
      <c r="S224" s="213"/>
      <c r="T224" s="213"/>
      <c r="U224" s="213"/>
      <c r="V224" s="213"/>
      <c r="W224" s="213"/>
      <c r="X224" s="213"/>
      <c r="Y224" s="213"/>
      <c r="Z224" s="213"/>
      <c r="AA224" s="213"/>
      <c r="AB224" s="213"/>
      <c r="AC224" s="213"/>
      <c r="AD224" s="213"/>
      <c r="AE224" s="213"/>
      <c r="AF224" s="213"/>
      <c r="AG224" s="213"/>
      <c r="AH224" s="213"/>
      <c r="AI224" s="213"/>
      <c r="AJ224" s="210" t="s">
        <v>133</v>
      </c>
      <c r="AK224" s="210">
        <v>2008</v>
      </c>
      <c r="AL224" s="213"/>
      <c r="AM224" s="213"/>
      <c r="AN224" s="213"/>
      <c r="AO224" s="217">
        <v>3999600</v>
      </c>
      <c r="AP224" s="213"/>
      <c r="AQ224" s="213"/>
      <c r="AR224" s="213"/>
      <c r="AS224" s="213"/>
      <c r="AT224" s="213"/>
      <c r="AU224" s="213"/>
      <c r="AV224" s="213"/>
      <c r="AW224" s="213"/>
    </row>
    <row r="225" spans="2:49" ht="24.75" customHeight="1">
      <c r="B225" s="211"/>
      <c r="C225" s="214"/>
      <c r="D225" s="216" t="s">
        <v>222</v>
      </c>
      <c r="E225" s="233" t="s">
        <v>283</v>
      </c>
      <c r="F225" s="210"/>
      <c r="G225" s="213"/>
      <c r="H225" s="213"/>
      <c r="I225" s="213"/>
      <c r="J225" s="213"/>
      <c r="K225" s="234" t="s">
        <v>351</v>
      </c>
      <c r="L225" s="210"/>
      <c r="M225" s="211"/>
      <c r="N225" s="213"/>
      <c r="O225" s="213"/>
      <c r="P225" s="213"/>
      <c r="Q225" s="213"/>
      <c r="R225" s="213"/>
      <c r="S225" s="213"/>
      <c r="T225" s="213"/>
      <c r="U225" s="213"/>
      <c r="V225" s="213"/>
      <c r="W225" s="213"/>
      <c r="X225" s="213"/>
      <c r="Y225" s="213"/>
      <c r="Z225" s="213"/>
      <c r="AA225" s="213"/>
      <c r="AB225" s="213"/>
      <c r="AC225" s="213"/>
      <c r="AD225" s="213"/>
      <c r="AE225" s="213"/>
      <c r="AF225" s="213"/>
      <c r="AG225" s="213"/>
      <c r="AH225" s="213"/>
      <c r="AI225" s="213"/>
      <c r="AJ225" s="210" t="s">
        <v>133</v>
      </c>
      <c r="AK225" s="210">
        <v>2009</v>
      </c>
      <c r="AL225" s="213"/>
      <c r="AM225" s="213"/>
      <c r="AN225" s="213"/>
      <c r="AO225" s="217">
        <v>14987500</v>
      </c>
      <c r="AP225" s="213"/>
      <c r="AQ225" s="213"/>
      <c r="AR225" s="213"/>
      <c r="AS225" s="213"/>
      <c r="AT225" s="213"/>
      <c r="AU225" s="213"/>
      <c r="AV225" s="213"/>
      <c r="AW225" s="213"/>
    </row>
    <row r="226" spans="2:49" ht="24.75" customHeight="1">
      <c r="B226" s="211"/>
      <c r="C226" s="214"/>
      <c r="D226" s="216" t="s">
        <v>223</v>
      </c>
      <c r="E226" s="233" t="s">
        <v>270</v>
      </c>
      <c r="F226" s="210"/>
      <c r="G226" s="213"/>
      <c r="H226" s="213"/>
      <c r="I226" s="213"/>
      <c r="J226" s="213"/>
      <c r="K226" s="234" t="s">
        <v>293</v>
      </c>
      <c r="L226" s="210"/>
      <c r="M226" s="211"/>
      <c r="N226" s="213"/>
      <c r="O226" s="213"/>
      <c r="P226" s="213"/>
      <c r="Q226" s="213"/>
      <c r="R226" s="213"/>
      <c r="S226" s="213"/>
      <c r="T226" s="213"/>
      <c r="U226" s="213"/>
      <c r="V226" s="213"/>
      <c r="W226" s="213"/>
      <c r="X226" s="213"/>
      <c r="Y226" s="213"/>
      <c r="Z226" s="213"/>
      <c r="AA226" s="213"/>
      <c r="AB226" s="213"/>
      <c r="AC226" s="213"/>
      <c r="AD226" s="213"/>
      <c r="AE226" s="213"/>
      <c r="AF226" s="213"/>
      <c r="AG226" s="213"/>
      <c r="AH226" s="213"/>
      <c r="AI226" s="213"/>
      <c r="AJ226" s="210" t="s">
        <v>133</v>
      </c>
      <c r="AK226" s="210">
        <v>2009</v>
      </c>
      <c r="AL226" s="213"/>
      <c r="AM226" s="213"/>
      <c r="AN226" s="213"/>
      <c r="AO226" s="217">
        <v>29832000</v>
      </c>
      <c r="AP226" s="213"/>
      <c r="AQ226" s="213"/>
      <c r="AR226" s="213"/>
      <c r="AS226" s="213"/>
      <c r="AT226" s="213"/>
      <c r="AU226" s="213"/>
      <c r="AV226" s="213"/>
      <c r="AW226" s="213"/>
    </row>
    <row r="227" spans="2:49" ht="24.75" customHeight="1">
      <c r="B227" s="211"/>
      <c r="C227" s="214"/>
      <c r="D227" s="216" t="s">
        <v>224</v>
      </c>
      <c r="E227" s="233" t="s">
        <v>267</v>
      </c>
      <c r="F227" s="210"/>
      <c r="G227" s="213"/>
      <c r="H227" s="213"/>
      <c r="I227" s="213"/>
      <c r="J227" s="213"/>
      <c r="K227" s="234" t="s">
        <v>352</v>
      </c>
      <c r="L227" s="210"/>
      <c r="M227" s="211"/>
      <c r="N227" s="213"/>
      <c r="O227" s="213"/>
      <c r="P227" s="213"/>
      <c r="Q227" s="213"/>
      <c r="R227" s="213"/>
      <c r="S227" s="213"/>
      <c r="T227" s="213"/>
      <c r="U227" s="213"/>
      <c r="V227" s="213"/>
      <c r="W227" s="213"/>
      <c r="X227" s="213"/>
      <c r="Y227" s="213"/>
      <c r="Z227" s="213"/>
      <c r="AA227" s="213"/>
      <c r="AB227" s="213"/>
      <c r="AC227" s="213"/>
      <c r="AD227" s="213"/>
      <c r="AE227" s="213"/>
      <c r="AF227" s="213"/>
      <c r="AG227" s="213"/>
      <c r="AH227" s="213"/>
      <c r="AI227" s="213"/>
      <c r="AJ227" s="210" t="s">
        <v>133</v>
      </c>
      <c r="AK227" s="210">
        <v>2009</v>
      </c>
      <c r="AL227" s="213"/>
      <c r="AM227" s="213"/>
      <c r="AN227" s="213"/>
      <c r="AO227" s="217">
        <v>29887000</v>
      </c>
      <c r="AP227" s="213"/>
      <c r="AQ227" s="213"/>
      <c r="AR227" s="213"/>
      <c r="AS227" s="213"/>
      <c r="AT227" s="213"/>
      <c r="AU227" s="213"/>
      <c r="AV227" s="213"/>
      <c r="AW227" s="213"/>
    </row>
    <row r="228" spans="2:49" ht="24.75" customHeight="1">
      <c r="B228" s="211"/>
      <c r="C228" s="214"/>
      <c r="D228" s="216" t="s">
        <v>225</v>
      </c>
      <c r="E228" s="233" t="s">
        <v>284</v>
      </c>
      <c r="F228" s="210"/>
      <c r="G228" s="213"/>
      <c r="H228" s="213"/>
      <c r="I228" s="213"/>
      <c r="J228" s="213"/>
      <c r="K228" s="234" t="s">
        <v>353</v>
      </c>
      <c r="L228" s="210"/>
      <c r="M228" s="211"/>
      <c r="N228" s="213"/>
      <c r="O228" s="213"/>
      <c r="P228" s="213"/>
      <c r="Q228" s="213"/>
      <c r="R228" s="213"/>
      <c r="S228" s="213"/>
      <c r="T228" s="213"/>
      <c r="U228" s="213"/>
      <c r="V228" s="213"/>
      <c r="W228" s="213"/>
      <c r="X228" s="213"/>
      <c r="Y228" s="213"/>
      <c r="Z228" s="213"/>
      <c r="AA228" s="213"/>
      <c r="AB228" s="213"/>
      <c r="AC228" s="213"/>
      <c r="AD228" s="213"/>
      <c r="AE228" s="213"/>
      <c r="AF228" s="213"/>
      <c r="AG228" s="213"/>
      <c r="AH228" s="213"/>
      <c r="AI228" s="213"/>
      <c r="AJ228" s="210" t="s">
        <v>133</v>
      </c>
      <c r="AK228" s="210">
        <v>2009</v>
      </c>
      <c r="AL228" s="213"/>
      <c r="AM228" s="213"/>
      <c r="AN228" s="213"/>
      <c r="AO228" s="217">
        <v>39820000</v>
      </c>
      <c r="AP228" s="213"/>
      <c r="AQ228" s="213"/>
      <c r="AR228" s="213"/>
      <c r="AS228" s="213"/>
      <c r="AT228" s="213"/>
      <c r="AU228" s="213"/>
      <c r="AV228" s="213"/>
      <c r="AW228" s="213"/>
    </row>
    <row r="229" spans="2:49" ht="24.75" customHeight="1">
      <c r="B229" s="211"/>
      <c r="C229" s="214"/>
      <c r="D229" s="213"/>
      <c r="E229" s="213"/>
      <c r="F229" s="213"/>
      <c r="G229" s="213"/>
      <c r="H229" s="213"/>
      <c r="I229" s="213"/>
      <c r="J229" s="213"/>
      <c r="K229" s="213"/>
      <c r="L229" s="213"/>
      <c r="M229" s="211"/>
      <c r="N229" s="213"/>
      <c r="O229" s="213"/>
      <c r="P229" s="213"/>
      <c r="Q229" s="213"/>
      <c r="R229" s="213"/>
      <c r="S229" s="213"/>
      <c r="T229" s="213"/>
      <c r="U229" s="213"/>
      <c r="V229" s="213"/>
      <c r="W229" s="213"/>
      <c r="X229" s="213"/>
      <c r="Y229" s="213"/>
      <c r="Z229" s="213"/>
      <c r="AA229" s="213"/>
      <c r="AB229" s="213"/>
      <c r="AC229" s="213"/>
      <c r="AD229" s="213"/>
      <c r="AE229" s="213"/>
      <c r="AF229" s="213"/>
      <c r="AG229" s="213"/>
      <c r="AH229" s="213"/>
      <c r="AI229" s="213"/>
      <c r="AJ229" s="237"/>
      <c r="AK229" s="237"/>
      <c r="AL229" s="213"/>
      <c r="AM229" s="213"/>
      <c r="AN229" s="213"/>
      <c r="AO229" s="213"/>
      <c r="AP229" s="213"/>
      <c r="AQ229" s="213"/>
      <c r="AR229" s="213"/>
      <c r="AS229" s="213"/>
      <c r="AT229" s="213"/>
      <c r="AU229" s="213"/>
      <c r="AV229" s="213"/>
      <c r="AW229" s="213"/>
    </row>
    <row r="230" spans="2:49" ht="16">
      <c r="B230" s="211" t="s">
        <v>36</v>
      </c>
      <c r="C230" s="212" t="s">
        <v>37</v>
      </c>
      <c r="D230" s="213"/>
      <c r="E230" s="213"/>
      <c r="F230" s="213"/>
      <c r="G230" s="213"/>
      <c r="H230" s="213"/>
      <c r="I230" s="213"/>
      <c r="J230" s="213"/>
      <c r="K230" s="213"/>
      <c r="L230" s="213"/>
      <c r="M230" s="211"/>
      <c r="N230" s="213"/>
      <c r="O230" s="213"/>
      <c r="P230" s="213"/>
      <c r="Q230" s="213"/>
      <c r="R230" s="213"/>
      <c r="S230" s="213"/>
      <c r="T230" s="213"/>
      <c r="U230" s="213"/>
      <c r="V230" s="213"/>
      <c r="W230" s="213"/>
      <c r="X230" s="213"/>
      <c r="Y230" s="213"/>
      <c r="Z230" s="213"/>
      <c r="AA230" s="213"/>
      <c r="AB230" s="213"/>
      <c r="AC230" s="213"/>
      <c r="AD230" s="213"/>
      <c r="AE230" s="213"/>
      <c r="AF230" s="213"/>
      <c r="AG230" s="213"/>
      <c r="AH230" s="213"/>
      <c r="AI230" s="213"/>
      <c r="AJ230" s="237"/>
      <c r="AK230" s="237"/>
      <c r="AL230" s="213"/>
      <c r="AM230" s="213"/>
      <c r="AN230" s="213"/>
      <c r="AO230" s="238">
        <f>SUM(AO231:AO234)</f>
        <v>15022500</v>
      </c>
      <c r="AP230" s="213"/>
      <c r="AQ230" s="213"/>
      <c r="AR230" s="213"/>
      <c r="AS230" s="213"/>
      <c r="AT230" s="213"/>
      <c r="AU230" s="213"/>
      <c r="AV230" s="213"/>
      <c r="AW230" s="213"/>
    </row>
    <row r="231" spans="2:49" ht="24.75" customHeight="1">
      <c r="B231" s="211"/>
      <c r="C231" s="214" t="s">
        <v>106</v>
      </c>
      <c r="D231" s="216" t="s">
        <v>375</v>
      </c>
      <c r="E231" s="233" t="s">
        <v>379</v>
      </c>
      <c r="F231" s="210"/>
      <c r="G231" s="213"/>
      <c r="H231" s="213"/>
      <c r="I231" s="213"/>
      <c r="J231" s="213"/>
      <c r="K231" s="234" t="s">
        <v>295</v>
      </c>
      <c r="L231" s="213"/>
      <c r="M231" s="213" t="s">
        <v>355</v>
      </c>
      <c r="N231" s="213"/>
      <c r="O231" s="213"/>
      <c r="P231" s="213"/>
      <c r="Q231" s="213"/>
      <c r="R231" s="213"/>
      <c r="S231" s="213"/>
      <c r="T231" s="213"/>
      <c r="U231" s="213"/>
      <c r="V231" s="213"/>
      <c r="W231" s="213"/>
      <c r="X231" s="213"/>
      <c r="Y231" s="213"/>
      <c r="Z231" s="213"/>
      <c r="AA231" s="213"/>
      <c r="AB231" s="213"/>
      <c r="AC231" s="213"/>
      <c r="AD231" s="213"/>
      <c r="AE231" s="213"/>
      <c r="AF231" s="213"/>
      <c r="AG231" s="213"/>
      <c r="AH231" s="213"/>
      <c r="AI231" s="213"/>
      <c r="AJ231" s="210" t="s">
        <v>133</v>
      </c>
      <c r="AK231" s="210" t="s">
        <v>385</v>
      </c>
      <c r="AL231" s="213"/>
      <c r="AM231" s="213"/>
      <c r="AN231" s="213"/>
      <c r="AO231" s="217">
        <v>260000</v>
      </c>
      <c r="AP231" s="215"/>
      <c r="AQ231" s="215"/>
      <c r="AR231" s="215"/>
      <c r="AS231" s="215"/>
      <c r="AT231" s="215"/>
      <c r="AU231" s="215"/>
      <c r="AV231" s="215"/>
      <c r="AW231" s="215"/>
    </row>
    <row r="232" spans="2:49" ht="24.75" customHeight="1">
      <c r="B232" s="211"/>
      <c r="C232" s="214"/>
      <c r="D232" s="216" t="s">
        <v>376</v>
      </c>
      <c r="E232" s="233" t="s">
        <v>380</v>
      </c>
      <c r="F232" s="210"/>
      <c r="G232" s="213"/>
      <c r="H232" s="213"/>
      <c r="I232" s="213"/>
      <c r="J232" s="213"/>
      <c r="K232" s="234" t="s">
        <v>382</v>
      </c>
      <c r="L232" s="213"/>
      <c r="M232" s="213" t="s">
        <v>355</v>
      </c>
      <c r="N232" s="213"/>
      <c r="O232" s="213"/>
      <c r="P232" s="213"/>
      <c r="Q232" s="213"/>
      <c r="R232" s="213"/>
      <c r="S232" s="213"/>
      <c r="T232" s="213"/>
      <c r="U232" s="213"/>
      <c r="V232" s="213"/>
      <c r="W232" s="213"/>
      <c r="X232" s="213"/>
      <c r="Y232" s="213"/>
      <c r="Z232" s="213"/>
      <c r="AA232" s="213"/>
      <c r="AB232" s="213"/>
      <c r="AC232" s="213"/>
      <c r="AD232" s="213"/>
      <c r="AE232" s="213"/>
      <c r="AF232" s="213"/>
      <c r="AG232" s="213"/>
      <c r="AH232" s="213"/>
      <c r="AI232" s="213"/>
      <c r="AJ232" s="210" t="s">
        <v>133</v>
      </c>
      <c r="AK232" s="210">
        <v>2006</v>
      </c>
      <c r="AL232" s="213"/>
      <c r="AM232" s="213"/>
      <c r="AN232" s="213"/>
      <c r="AO232" s="217">
        <v>262500</v>
      </c>
      <c r="AP232" s="215"/>
      <c r="AQ232" s="215"/>
      <c r="AR232" s="215"/>
      <c r="AS232" s="215"/>
      <c r="AT232" s="215"/>
      <c r="AU232" s="215"/>
      <c r="AV232" s="215"/>
      <c r="AW232" s="215"/>
    </row>
    <row r="233" spans="2:49" ht="24.75" customHeight="1">
      <c r="B233" s="211"/>
      <c r="C233" s="214"/>
      <c r="D233" s="216" t="s">
        <v>377</v>
      </c>
      <c r="E233" s="233" t="s">
        <v>270</v>
      </c>
      <c r="F233" s="210" t="s">
        <v>285</v>
      </c>
      <c r="G233" s="213"/>
      <c r="H233" s="213"/>
      <c r="I233" s="213"/>
      <c r="J233" s="213"/>
      <c r="K233" s="234" t="s">
        <v>383</v>
      </c>
      <c r="L233" s="213"/>
      <c r="M233" s="211"/>
      <c r="N233" s="213"/>
      <c r="O233" s="213"/>
      <c r="P233" s="213"/>
      <c r="Q233" s="213"/>
      <c r="R233" s="213"/>
      <c r="S233" s="213"/>
      <c r="T233" s="213"/>
      <c r="U233" s="213"/>
      <c r="V233" s="213"/>
      <c r="W233" s="213"/>
      <c r="X233" s="213"/>
      <c r="Y233" s="213"/>
      <c r="Z233" s="213"/>
      <c r="AA233" s="213"/>
      <c r="AB233" s="213"/>
      <c r="AC233" s="213"/>
      <c r="AD233" s="213"/>
      <c r="AE233" s="213"/>
      <c r="AF233" s="213"/>
      <c r="AG233" s="213"/>
      <c r="AH233" s="213"/>
      <c r="AI233" s="213"/>
      <c r="AJ233" s="210" t="s">
        <v>133</v>
      </c>
      <c r="AK233" s="210">
        <v>2007</v>
      </c>
      <c r="AL233" s="213"/>
      <c r="AM233" s="213"/>
      <c r="AN233" s="213"/>
      <c r="AO233" s="217">
        <v>5000000</v>
      </c>
      <c r="AP233" s="215"/>
      <c r="AQ233" s="215"/>
      <c r="AR233" s="215"/>
      <c r="AS233" s="215"/>
      <c r="AT233" s="215"/>
      <c r="AU233" s="215"/>
      <c r="AV233" s="215"/>
      <c r="AW233" s="215"/>
    </row>
    <row r="234" spans="2:49" ht="48">
      <c r="B234" s="211"/>
      <c r="C234" s="214"/>
      <c r="D234" s="216" t="s">
        <v>378</v>
      </c>
      <c r="E234" s="233" t="s">
        <v>381</v>
      </c>
      <c r="F234" s="210"/>
      <c r="G234" s="213"/>
      <c r="H234" s="213"/>
      <c r="I234" s="213"/>
      <c r="J234" s="213"/>
      <c r="K234" s="234" t="s">
        <v>384</v>
      </c>
      <c r="L234" s="213"/>
      <c r="M234" s="211"/>
      <c r="N234" s="213"/>
      <c r="O234" s="213"/>
      <c r="P234" s="213"/>
      <c r="Q234" s="213"/>
      <c r="R234" s="213"/>
      <c r="S234" s="213"/>
      <c r="T234" s="213"/>
      <c r="U234" s="213"/>
      <c r="V234" s="213"/>
      <c r="W234" s="213"/>
      <c r="X234" s="213"/>
      <c r="Y234" s="213"/>
      <c r="Z234" s="213"/>
      <c r="AA234" s="213"/>
      <c r="AB234" s="213"/>
      <c r="AC234" s="213"/>
      <c r="AD234" s="213"/>
      <c r="AE234" s="213"/>
      <c r="AF234" s="213"/>
      <c r="AG234" s="213"/>
      <c r="AH234" s="213"/>
      <c r="AI234" s="213"/>
      <c r="AJ234" s="210" t="s">
        <v>133</v>
      </c>
      <c r="AK234" s="210">
        <v>2008</v>
      </c>
      <c r="AL234" s="213"/>
      <c r="AM234" s="213"/>
      <c r="AN234" s="213"/>
      <c r="AO234" s="217">
        <v>9500000</v>
      </c>
      <c r="AP234" s="215"/>
      <c r="AQ234" s="215"/>
      <c r="AR234" s="215"/>
      <c r="AS234" s="215"/>
      <c r="AT234" s="215"/>
      <c r="AU234" s="215"/>
      <c r="AV234" s="215"/>
      <c r="AW234" s="215"/>
    </row>
    <row r="235" spans="2:49" ht="24.75" customHeight="1">
      <c r="B235" s="211"/>
      <c r="C235" s="214"/>
      <c r="D235" s="213"/>
      <c r="E235" s="213"/>
      <c r="F235" s="213"/>
      <c r="G235" s="213"/>
      <c r="H235" s="213"/>
      <c r="I235" s="213"/>
      <c r="J235" s="213"/>
      <c r="K235" s="213"/>
      <c r="L235" s="213"/>
      <c r="M235" s="211"/>
      <c r="N235" s="213"/>
      <c r="O235" s="213"/>
      <c r="P235" s="213"/>
      <c r="Q235" s="213"/>
      <c r="R235" s="213"/>
      <c r="S235" s="213"/>
      <c r="T235" s="213"/>
      <c r="U235" s="213"/>
      <c r="V235" s="213"/>
      <c r="W235" s="213"/>
      <c r="X235" s="213"/>
      <c r="Y235" s="213"/>
      <c r="Z235" s="213"/>
      <c r="AA235" s="213"/>
      <c r="AB235" s="213"/>
      <c r="AC235" s="213"/>
      <c r="AD235" s="213"/>
      <c r="AE235" s="213"/>
      <c r="AF235" s="213"/>
      <c r="AG235" s="213"/>
      <c r="AH235" s="213"/>
      <c r="AI235" s="213"/>
      <c r="AJ235" s="237"/>
      <c r="AK235" s="237"/>
      <c r="AL235" s="213"/>
      <c r="AM235" s="213"/>
      <c r="AN235" s="213"/>
      <c r="AO235" s="213"/>
      <c r="AP235" s="213"/>
      <c r="AQ235" s="213"/>
      <c r="AR235" s="213"/>
      <c r="AS235" s="213"/>
      <c r="AT235" s="213"/>
      <c r="AU235" s="213"/>
      <c r="AV235" s="213"/>
      <c r="AW235" s="213"/>
    </row>
    <row r="236" spans="2:49" ht="24.75" customHeight="1">
      <c r="B236" s="211" t="s">
        <v>38</v>
      </c>
      <c r="C236" s="214" t="s">
        <v>39</v>
      </c>
      <c r="D236" s="213"/>
      <c r="E236" s="213"/>
      <c r="F236" s="213"/>
      <c r="G236" s="213"/>
      <c r="H236" s="213"/>
      <c r="I236" s="213"/>
      <c r="J236" s="213"/>
      <c r="K236" s="213"/>
      <c r="L236" s="213"/>
      <c r="M236" s="211"/>
      <c r="N236" s="213"/>
      <c r="O236" s="213"/>
      <c r="P236" s="213"/>
      <c r="Q236" s="213"/>
      <c r="R236" s="213"/>
      <c r="S236" s="213"/>
      <c r="T236" s="213"/>
      <c r="U236" s="213"/>
      <c r="V236" s="213"/>
      <c r="W236" s="213"/>
      <c r="X236" s="213"/>
      <c r="Y236" s="213"/>
      <c r="Z236" s="213"/>
      <c r="AA236" s="213"/>
      <c r="AB236" s="213"/>
      <c r="AC236" s="213"/>
      <c r="AD236" s="213"/>
      <c r="AE236" s="213"/>
      <c r="AF236" s="213"/>
      <c r="AG236" s="213"/>
      <c r="AH236" s="213"/>
      <c r="AI236" s="213"/>
      <c r="AJ236" s="237"/>
      <c r="AK236" s="237"/>
      <c r="AL236" s="213"/>
      <c r="AM236" s="213"/>
      <c r="AN236" s="213"/>
      <c r="AO236" s="238">
        <f>SUM(AO237:AO238)</f>
        <v>4000000</v>
      </c>
      <c r="AP236" s="213"/>
      <c r="AQ236" s="213"/>
      <c r="AR236" s="213"/>
      <c r="AS236" s="213"/>
      <c r="AT236" s="213"/>
      <c r="AU236" s="213"/>
      <c r="AV236" s="213"/>
      <c r="AW236" s="213"/>
    </row>
    <row r="237" spans="2:49" ht="24.75" customHeight="1">
      <c r="B237" s="211"/>
      <c r="C237" s="214" t="s">
        <v>106</v>
      </c>
      <c r="D237" s="216" t="s">
        <v>386</v>
      </c>
      <c r="E237" s="233" t="s">
        <v>270</v>
      </c>
      <c r="F237" s="210" t="s">
        <v>285</v>
      </c>
      <c r="G237" s="213"/>
      <c r="H237" s="213"/>
      <c r="I237" s="213"/>
      <c r="J237" s="213"/>
      <c r="K237" s="234" t="s">
        <v>388</v>
      </c>
      <c r="L237" s="213"/>
      <c r="M237" s="211"/>
      <c r="N237" s="213"/>
      <c r="O237" s="213"/>
      <c r="P237" s="213"/>
      <c r="Q237" s="213"/>
      <c r="R237" s="213"/>
      <c r="S237" s="213"/>
      <c r="T237" s="213"/>
      <c r="U237" s="213"/>
      <c r="V237" s="213"/>
      <c r="W237" s="213"/>
      <c r="X237" s="213"/>
      <c r="Y237" s="213"/>
      <c r="Z237" s="213"/>
      <c r="AA237" s="213"/>
      <c r="AB237" s="213"/>
      <c r="AC237" s="213"/>
      <c r="AD237" s="213"/>
      <c r="AE237" s="213"/>
      <c r="AF237" s="213"/>
      <c r="AG237" s="213"/>
      <c r="AH237" s="213"/>
      <c r="AI237" s="213"/>
      <c r="AJ237" s="210" t="s">
        <v>133</v>
      </c>
      <c r="AK237" s="210">
        <v>2007</v>
      </c>
      <c r="AL237" s="213"/>
      <c r="AM237" s="213"/>
      <c r="AN237" s="213"/>
      <c r="AO237" s="217">
        <v>1500000</v>
      </c>
      <c r="AP237" s="215"/>
      <c r="AQ237" s="215"/>
      <c r="AR237" s="215"/>
      <c r="AS237" s="215"/>
      <c r="AT237" s="215"/>
      <c r="AU237" s="215"/>
      <c r="AV237" s="215"/>
      <c r="AW237" s="215"/>
    </row>
    <row r="238" spans="2:49" ht="24.75" customHeight="1">
      <c r="B238" s="211"/>
      <c r="C238" s="214"/>
      <c r="D238" s="216" t="s">
        <v>387</v>
      </c>
      <c r="E238" s="233" t="s">
        <v>270</v>
      </c>
      <c r="F238" s="210" t="s">
        <v>285</v>
      </c>
      <c r="G238" s="213"/>
      <c r="H238" s="213"/>
      <c r="I238" s="213"/>
      <c r="J238" s="213"/>
      <c r="K238" s="234" t="s">
        <v>388</v>
      </c>
      <c r="L238" s="213"/>
      <c r="M238" s="211"/>
      <c r="N238" s="213"/>
      <c r="O238" s="213"/>
      <c r="P238" s="213"/>
      <c r="Q238" s="213"/>
      <c r="R238" s="213"/>
      <c r="S238" s="213"/>
      <c r="T238" s="213"/>
      <c r="U238" s="213"/>
      <c r="V238" s="213"/>
      <c r="W238" s="213"/>
      <c r="X238" s="213"/>
      <c r="Y238" s="213"/>
      <c r="Z238" s="213"/>
      <c r="AA238" s="213"/>
      <c r="AB238" s="213"/>
      <c r="AC238" s="213"/>
      <c r="AD238" s="213"/>
      <c r="AE238" s="213"/>
      <c r="AF238" s="213"/>
      <c r="AG238" s="213"/>
      <c r="AH238" s="213"/>
      <c r="AI238" s="213"/>
      <c r="AJ238" s="210" t="s">
        <v>133</v>
      </c>
      <c r="AK238" s="210">
        <v>2007</v>
      </c>
      <c r="AL238" s="213"/>
      <c r="AM238" s="213"/>
      <c r="AN238" s="213"/>
      <c r="AO238" s="217">
        <v>2500000</v>
      </c>
      <c r="AP238" s="215"/>
      <c r="AQ238" s="215"/>
      <c r="AR238" s="215"/>
      <c r="AS238" s="215"/>
      <c r="AT238" s="215"/>
      <c r="AU238" s="215"/>
      <c r="AV238" s="215"/>
      <c r="AW238" s="215"/>
    </row>
    <row r="239" spans="2:49" ht="24.75" customHeight="1">
      <c r="B239" s="211"/>
      <c r="C239" s="214"/>
      <c r="D239" s="216"/>
      <c r="E239" s="233"/>
      <c r="F239" s="210"/>
      <c r="G239" s="213"/>
      <c r="H239" s="213"/>
      <c r="I239" s="213"/>
      <c r="J239" s="213"/>
      <c r="K239" s="234"/>
      <c r="L239" s="213"/>
      <c r="M239" s="211"/>
      <c r="N239" s="213"/>
      <c r="O239" s="213"/>
      <c r="P239" s="213"/>
      <c r="Q239" s="213"/>
      <c r="R239" s="213"/>
      <c r="S239" s="213"/>
      <c r="T239" s="213"/>
      <c r="U239" s="213"/>
      <c r="V239" s="213"/>
      <c r="W239" s="213"/>
      <c r="X239" s="213"/>
      <c r="Y239" s="213"/>
      <c r="Z239" s="213"/>
      <c r="AA239" s="213"/>
      <c r="AB239" s="213"/>
      <c r="AC239" s="213"/>
      <c r="AD239" s="213"/>
      <c r="AE239" s="213"/>
      <c r="AF239" s="213"/>
      <c r="AG239" s="213"/>
      <c r="AH239" s="213"/>
      <c r="AI239" s="213"/>
      <c r="AJ239" s="210"/>
      <c r="AK239" s="210"/>
      <c r="AL239" s="213"/>
      <c r="AM239" s="213"/>
      <c r="AN239" s="213"/>
      <c r="AO239" s="217"/>
      <c r="AP239" s="213"/>
      <c r="AQ239" s="213"/>
      <c r="AR239" s="213"/>
      <c r="AS239" s="213"/>
      <c r="AT239" s="213"/>
      <c r="AU239" s="213"/>
      <c r="AV239" s="213"/>
      <c r="AW239" s="213"/>
    </row>
    <row r="240" spans="2:49" ht="24.75" customHeight="1">
      <c r="B240" s="211" t="s">
        <v>40</v>
      </c>
      <c r="C240" s="214" t="s">
        <v>41</v>
      </c>
      <c r="D240" s="958" t="s">
        <v>389</v>
      </c>
      <c r="E240" s="959"/>
      <c r="F240" s="960"/>
      <c r="G240" s="213"/>
      <c r="H240" s="213"/>
      <c r="I240" s="213"/>
      <c r="J240" s="213"/>
      <c r="K240" s="215"/>
      <c r="L240" s="215"/>
      <c r="M240" s="241"/>
      <c r="N240" s="215"/>
      <c r="O240" s="213"/>
      <c r="P240" s="213"/>
      <c r="Q240" s="213"/>
      <c r="R240" s="213"/>
      <c r="S240" s="213"/>
      <c r="T240" s="213"/>
      <c r="U240" s="213"/>
      <c r="V240" s="213"/>
      <c r="W240" s="213"/>
      <c r="X240" s="213"/>
      <c r="Y240" s="213"/>
      <c r="Z240" s="213"/>
      <c r="AA240" s="213"/>
      <c r="AB240" s="213"/>
      <c r="AC240" s="213"/>
      <c r="AD240" s="213"/>
      <c r="AE240" s="213"/>
      <c r="AF240" s="213"/>
      <c r="AG240" s="213"/>
      <c r="AH240" s="213"/>
      <c r="AI240" s="213"/>
      <c r="AJ240" s="215"/>
      <c r="AK240" s="215"/>
      <c r="AL240" s="215"/>
      <c r="AM240" s="215"/>
      <c r="AN240" s="215"/>
      <c r="AO240" s="215"/>
      <c r="AP240" s="215"/>
      <c r="AQ240" s="215"/>
      <c r="AR240" s="215"/>
      <c r="AS240" s="215"/>
      <c r="AT240" s="215"/>
      <c r="AU240" s="215"/>
      <c r="AV240" s="215"/>
      <c r="AW240" s="215"/>
    </row>
    <row r="241" spans="2:49" ht="24.75" customHeight="1">
      <c r="B241" s="211"/>
      <c r="C241" s="214" t="s">
        <v>106</v>
      </c>
      <c r="D241" s="961"/>
      <c r="E241" s="962"/>
      <c r="F241" s="963"/>
      <c r="G241" s="213"/>
      <c r="H241" s="213"/>
      <c r="I241" s="213"/>
      <c r="J241" s="213"/>
      <c r="K241" s="215"/>
      <c r="L241" s="215"/>
      <c r="M241" s="241"/>
      <c r="N241" s="215"/>
      <c r="O241" s="213"/>
      <c r="P241" s="213"/>
      <c r="Q241" s="213"/>
      <c r="R241" s="213"/>
      <c r="S241" s="213"/>
      <c r="T241" s="213"/>
      <c r="U241" s="213"/>
      <c r="V241" s="213"/>
      <c r="W241" s="213"/>
      <c r="X241" s="213"/>
      <c r="Y241" s="213"/>
      <c r="Z241" s="213"/>
      <c r="AA241" s="213"/>
      <c r="AB241" s="213"/>
      <c r="AC241" s="213"/>
      <c r="AD241" s="213"/>
      <c r="AE241" s="213"/>
      <c r="AF241" s="213"/>
      <c r="AG241" s="213"/>
      <c r="AH241" s="213"/>
      <c r="AI241" s="213"/>
      <c r="AJ241" s="215"/>
      <c r="AK241" s="215"/>
      <c r="AL241" s="215"/>
      <c r="AM241" s="215"/>
      <c r="AN241" s="215"/>
      <c r="AO241" s="215"/>
      <c r="AP241" s="215"/>
      <c r="AQ241" s="215"/>
      <c r="AR241" s="215"/>
      <c r="AS241" s="215"/>
      <c r="AT241" s="215"/>
      <c r="AU241" s="215"/>
      <c r="AV241" s="215"/>
      <c r="AW241" s="215"/>
    </row>
    <row r="242" spans="2:49" ht="24.75" customHeight="1">
      <c r="B242" s="211"/>
      <c r="C242" s="214"/>
      <c r="D242" s="961"/>
      <c r="E242" s="962"/>
      <c r="F242" s="963"/>
      <c r="G242" s="213"/>
      <c r="H242" s="213"/>
      <c r="I242" s="213"/>
      <c r="J242" s="213"/>
      <c r="K242" s="215"/>
      <c r="L242" s="215"/>
      <c r="M242" s="241"/>
      <c r="N242" s="215"/>
      <c r="O242" s="213"/>
      <c r="P242" s="213"/>
      <c r="Q242" s="213"/>
      <c r="R242" s="213"/>
      <c r="S242" s="213"/>
      <c r="T242" s="213"/>
      <c r="U242" s="213"/>
      <c r="V242" s="213"/>
      <c r="W242" s="213"/>
      <c r="X242" s="213"/>
      <c r="Y242" s="213"/>
      <c r="Z242" s="213"/>
      <c r="AA242" s="213"/>
      <c r="AB242" s="213"/>
      <c r="AC242" s="213"/>
      <c r="AD242" s="213"/>
      <c r="AE242" s="213"/>
      <c r="AF242" s="213"/>
      <c r="AG242" s="213"/>
      <c r="AH242" s="213"/>
      <c r="AI242" s="213"/>
      <c r="AJ242" s="215"/>
      <c r="AK242" s="215"/>
      <c r="AL242" s="215"/>
      <c r="AM242" s="215"/>
      <c r="AN242" s="215"/>
      <c r="AO242" s="215"/>
      <c r="AP242" s="215"/>
      <c r="AQ242" s="215"/>
      <c r="AR242" s="215"/>
      <c r="AS242" s="215"/>
      <c r="AT242" s="215"/>
      <c r="AU242" s="215"/>
      <c r="AV242" s="215"/>
      <c r="AW242" s="215"/>
    </row>
    <row r="243" spans="2:49" ht="24.75" customHeight="1">
      <c r="B243" s="211"/>
      <c r="C243" s="214"/>
      <c r="D243" s="964"/>
      <c r="E243" s="965"/>
      <c r="F243" s="966"/>
      <c r="G243" s="213"/>
      <c r="H243" s="213"/>
      <c r="I243" s="213"/>
      <c r="J243" s="213"/>
      <c r="K243" s="215"/>
      <c r="L243" s="215"/>
      <c r="M243" s="241"/>
      <c r="N243" s="215"/>
      <c r="O243" s="213"/>
      <c r="P243" s="213"/>
      <c r="Q243" s="213"/>
      <c r="R243" s="213"/>
      <c r="S243" s="213"/>
      <c r="T243" s="213"/>
      <c r="U243" s="213"/>
      <c r="V243" s="213"/>
      <c r="W243" s="213"/>
      <c r="X243" s="213"/>
      <c r="Y243" s="213"/>
      <c r="Z243" s="213"/>
      <c r="AA243" s="213"/>
      <c r="AB243" s="213"/>
      <c r="AC243" s="213"/>
      <c r="AD243" s="213"/>
      <c r="AE243" s="213"/>
      <c r="AF243" s="213"/>
      <c r="AG243" s="213"/>
      <c r="AH243" s="213"/>
      <c r="AI243" s="213"/>
      <c r="AJ243" s="215"/>
      <c r="AK243" s="215"/>
      <c r="AL243" s="215"/>
      <c r="AM243" s="215"/>
      <c r="AN243" s="215"/>
      <c r="AO243" s="215"/>
      <c r="AP243" s="215"/>
      <c r="AQ243" s="215"/>
      <c r="AR243" s="215"/>
      <c r="AS243" s="215"/>
      <c r="AT243" s="215"/>
      <c r="AU243" s="215"/>
      <c r="AV243" s="215"/>
      <c r="AW243" s="215"/>
    </row>
    <row r="244" spans="2:49" ht="24.75" customHeight="1">
      <c r="B244" s="211"/>
      <c r="C244" s="214"/>
      <c r="D244" s="213"/>
      <c r="E244" s="213"/>
      <c r="F244" s="213"/>
      <c r="G244" s="213"/>
      <c r="H244" s="213"/>
      <c r="I244" s="213"/>
      <c r="J244" s="213"/>
      <c r="K244" s="213"/>
      <c r="L244" s="213"/>
      <c r="M244" s="211"/>
      <c r="N244" s="213"/>
      <c r="O244" s="213"/>
      <c r="P244" s="213"/>
      <c r="Q244" s="213"/>
      <c r="R244" s="213"/>
      <c r="S244" s="213"/>
      <c r="T244" s="213"/>
      <c r="U244" s="213"/>
      <c r="V244" s="213"/>
      <c r="W244" s="213"/>
      <c r="X244" s="213"/>
      <c r="Y244" s="213"/>
      <c r="Z244" s="213"/>
      <c r="AA244" s="213"/>
      <c r="AB244" s="213"/>
      <c r="AC244" s="213"/>
      <c r="AD244" s="213"/>
      <c r="AE244" s="213"/>
      <c r="AF244" s="213"/>
      <c r="AG244" s="213"/>
      <c r="AH244" s="213"/>
      <c r="AI244" s="213"/>
      <c r="AJ244" s="213"/>
      <c r="AK244" s="213"/>
      <c r="AL244" s="213"/>
      <c r="AM244" s="213"/>
      <c r="AN244" s="213"/>
      <c r="AO244" s="213"/>
      <c r="AP244" s="213"/>
      <c r="AQ244" s="213"/>
      <c r="AR244" s="213"/>
      <c r="AS244" s="213"/>
      <c r="AT244" s="213"/>
      <c r="AU244" s="213"/>
      <c r="AV244" s="213"/>
      <c r="AW244" s="213"/>
    </row>
    <row r="245" spans="2:49" ht="24.75" customHeight="1">
      <c r="B245" s="211" t="s">
        <v>42</v>
      </c>
      <c r="C245" s="214" t="s">
        <v>43</v>
      </c>
      <c r="D245" s="958" t="s">
        <v>389</v>
      </c>
      <c r="E245" s="959"/>
      <c r="F245" s="960"/>
      <c r="G245" s="213"/>
      <c r="H245" s="213"/>
      <c r="I245" s="213"/>
      <c r="J245" s="213"/>
      <c r="K245" s="215"/>
      <c r="L245" s="215"/>
      <c r="M245" s="241"/>
      <c r="N245" s="213"/>
      <c r="O245" s="213"/>
      <c r="P245" s="213"/>
      <c r="Q245" s="213"/>
      <c r="R245" s="213"/>
      <c r="S245" s="213"/>
      <c r="T245" s="213"/>
      <c r="U245" s="213"/>
      <c r="V245" s="213"/>
      <c r="W245" s="213"/>
      <c r="X245" s="213"/>
      <c r="Y245" s="213"/>
      <c r="Z245" s="213"/>
      <c r="AA245" s="213"/>
      <c r="AB245" s="213"/>
      <c r="AC245" s="213"/>
      <c r="AD245" s="213"/>
      <c r="AE245" s="213"/>
      <c r="AF245" s="213"/>
      <c r="AG245" s="213"/>
      <c r="AH245" s="213"/>
      <c r="AI245" s="213"/>
      <c r="AJ245" s="215"/>
      <c r="AK245" s="215"/>
      <c r="AL245" s="215"/>
      <c r="AM245" s="215"/>
      <c r="AN245" s="215"/>
      <c r="AO245" s="215"/>
      <c r="AP245" s="215"/>
      <c r="AQ245" s="215"/>
      <c r="AR245" s="215"/>
      <c r="AS245" s="215"/>
      <c r="AT245" s="215"/>
      <c r="AU245" s="215"/>
      <c r="AV245" s="215"/>
      <c r="AW245" s="215"/>
    </row>
    <row r="246" spans="2:49" ht="24.75" customHeight="1">
      <c r="B246" s="211"/>
      <c r="C246" s="214" t="s">
        <v>106</v>
      </c>
      <c r="D246" s="961"/>
      <c r="E246" s="962"/>
      <c r="F246" s="963"/>
      <c r="G246" s="213"/>
      <c r="H246" s="213"/>
      <c r="I246" s="213"/>
      <c r="J246" s="213"/>
      <c r="K246" s="215"/>
      <c r="L246" s="215"/>
      <c r="M246" s="242"/>
      <c r="N246" s="213"/>
      <c r="O246" s="213"/>
      <c r="P246" s="213"/>
      <c r="Q246" s="213"/>
      <c r="R246" s="213"/>
      <c r="S246" s="213"/>
      <c r="T246" s="213"/>
      <c r="U246" s="213"/>
      <c r="V246" s="213"/>
      <c r="W246" s="213"/>
      <c r="X246" s="213"/>
      <c r="Y246" s="213"/>
      <c r="Z246" s="213"/>
      <c r="AA246" s="213"/>
      <c r="AB246" s="213"/>
      <c r="AC246" s="213"/>
      <c r="AD246" s="213"/>
      <c r="AE246" s="213"/>
      <c r="AF246" s="213"/>
      <c r="AG246" s="213"/>
      <c r="AH246" s="213"/>
      <c r="AI246" s="213"/>
      <c r="AJ246" s="215"/>
      <c r="AK246" s="215"/>
      <c r="AL246" s="215"/>
      <c r="AM246" s="215"/>
      <c r="AN246" s="215"/>
      <c r="AO246" s="215"/>
      <c r="AP246" s="215"/>
      <c r="AQ246" s="215"/>
      <c r="AR246" s="215"/>
      <c r="AS246" s="215"/>
      <c r="AT246" s="215"/>
      <c r="AU246" s="215"/>
      <c r="AV246" s="215"/>
      <c r="AW246" s="215"/>
    </row>
    <row r="247" spans="2:49" ht="24.75" customHeight="1">
      <c r="B247" s="211"/>
      <c r="C247" s="214"/>
      <c r="D247" s="961"/>
      <c r="E247" s="962"/>
      <c r="F247" s="963"/>
      <c r="G247" s="213"/>
      <c r="H247" s="213"/>
      <c r="I247" s="213"/>
      <c r="J247" s="213"/>
      <c r="K247" s="215"/>
      <c r="L247" s="215"/>
      <c r="M247" s="242"/>
      <c r="N247" s="213"/>
      <c r="O247" s="213"/>
      <c r="P247" s="213"/>
      <c r="Q247" s="213"/>
      <c r="R247" s="213"/>
      <c r="S247" s="213"/>
      <c r="T247" s="213"/>
      <c r="U247" s="213"/>
      <c r="V247" s="213"/>
      <c r="W247" s="213"/>
      <c r="X247" s="213"/>
      <c r="Y247" s="213"/>
      <c r="Z247" s="213"/>
      <c r="AA247" s="213"/>
      <c r="AB247" s="213"/>
      <c r="AC247" s="213"/>
      <c r="AD247" s="213"/>
      <c r="AE247" s="213"/>
      <c r="AF247" s="213"/>
      <c r="AG247" s="213"/>
      <c r="AH247" s="213"/>
      <c r="AI247" s="213"/>
      <c r="AJ247" s="215"/>
      <c r="AK247" s="215"/>
      <c r="AL247" s="215"/>
      <c r="AM247" s="215"/>
      <c r="AN247" s="215"/>
      <c r="AO247" s="215"/>
      <c r="AP247" s="215"/>
      <c r="AQ247" s="215"/>
      <c r="AR247" s="215"/>
      <c r="AS247" s="215"/>
      <c r="AT247" s="215"/>
      <c r="AU247" s="215"/>
      <c r="AV247" s="215"/>
      <c r="AW247" s="215"/>
    </row>
    <row r="248" spans="2:49" ht="24.75" customHeight="1">
      <c r="B248" s="211"/>
      <c r="C248" s="214"/>
      <c r="D248" s="964"/>
      <c r="E248" s="965"/>
      <c r="F248" s="966"/>
      <c r="G248" s="213"/>
      <c r="H248" s="213"/>
      <c r="I248" s="213"/>
      <c r="J248" s="213"/>
      <c r="K248" s="215"/>
      <c r="L248" s="215"/>
      <c r="M248" s="242"/>
      <c r="N248" s="213"/>
      <c r="O248" s="213"/>
      <c r="P248" s="213"/>
      <c r="Q248" s="213"/>
      <c r="R248" s="213"/>
      <c r="S248" s="213"/>
      <c r="T248" s="213"/>
      <c r="U248" s="213"/>
      <c r="V248" s="213"/>
      <c r="W248" s="213"/>
      <c r="X248" s="213"/>
      <c r="Y248" s="213"/>
      <c r="Z248" s="213"/>
      <c r="AA248" s="213"/>
      <c r="AB248" s="213"/>
      <c r="AC248" s="213"/>
      <c r="AD248" s="213"/>
      <c r="AE248" s="213"/>
      <c r="AF248" s="213"/>
      <c r="AG248" s="213"/>
      <c r="AH248" s="213"/>
      <c r="AI248" s="213"/>
      <c r="AJ248" s="215"/>
      <c r="AK248" s="215"/>
      <c r="AL248" s="215"/>
      <c r="AM248" s="215"/>
      <c r="AN248" s="215"/>
      <c r="AO248" s="215"/>
      <c r="AP248" s="215"/>
      <c r="AQ248" s="215"/>
      <c r="AR248" s="215"/>
      <c r="AS248" s="215"/>
      <c r="AT248" s="215"/>
      <c r="AU248" s="215"/>
      <c r="AV248" s="215"/>
      <c r="AW248" s="215"/>
    </row>
    <row r="249" spans="2:49" ht="24.75" customHeight="1">
      <c r="B249" s="211"/>
      <c r="C249" s="214"/>
      <c r="D249" s="213"/>
      <c r="E249" s="213"/>
      <c r="F249" s="213"/>
      <c r="G249" s="213"/>
      <c r="H249" s="213"/>
      <c r="I249" s="213"/>
      <c r="J249" s="213"/>
      <c r="K249" s="213"/>
      <c r="L249" s="213"/>
      <c r="M249" s="210"/>
      <c r="N249" s="213"/>
      <c r="O249" s="213"/>
      <c r="P249" s="213"/>
      <c r="Q249" s="213"/>
      <c r="R249" s="213"/>
      <c r="S249" s="213"/>
      <c r="T249" s="213"/>
      <c r="U249" s="213"/>
      <c r="V249" s="213"/>
      <c r="W249" s="213"/>
      <c r="X249" s="213"/>
      <c r="Y249" s="213"/>
      <c r="Z249" s="213"/>
      <c r="AA249" s="213"/>
      <c r="AB249" s="213"/>
      <c r="AC249" s="213"/>
      <c r="AD249" s="213"/>
      <c r="AE249" s="213"/>
      <c r="AF249" s="213"/>
      <c r="AG249" s="213"/>
      <c r="AH249" s="213"/>
      <c r="AI249" s="213"/>
      <c r="AJ249" s="213"/>
      <c r="AK249" s="213"/>
      <c r="AL249" s="213"/>
      <c r="AM249" s="213"/>
      <c r="AN249" s="213"/>
      <c r="AO249" s="213"/>
      <c r="AP249" s="213"/>
      <c r="AQ249" s="213"/>
      <c r="AR249" s="213"/>
      <c r="AS249" s="213"/>
      <c r="AT249" s="213"/>
      <c r="AU249" s="213"/>
      <c r="AV249" s="213"/>
      <c r="AW249" s="213"/>
    </row>
    <row r="250" spans="2:49" ht="24.75" customHeight="1">
      <c r="B250" s="211" t="s">
        <v>44</v>
      </c>
      <c r="C250" s="214" t="s">
        <v>45</v>
      </c>
      <c r="D250" s="958" t="s">
        <v>389</v>
      </c>
      <c r="E250" s="959"/>
      <c r="F250" s="960"/>
      <c r="G250" s="213"/>
      <c r="H250" s="213"/>
      <c r="I250" s="213"/>
      <c r="J250" s="213"/>
      <c r="K250" s="215"/>
      <c r="L250" s="215"/>
      <c r="M250" s="242"/>
      <c r="N250" s="213"/>
      <c r="O250" s="213"/>
      <c r="P250" s="213"/>
      <c r="Q250" s="213"/>
      <c r="R250" s="213"/>
      <c r="S250" s="213"/>
      <c r="T250" s="213"/>
      <c r="U250" s="213"/>
      <c r="V250" s="213"/>
      <c r="W250" s="213"/>
      <c r="X250" s="213"/>
      <c r="Y250" s="213"/>
      <c r="Z250" s="213"/>
      <c r="AA250" s="213"/>
      <c r="AB250" s="213"/>
      <c r="AC250" s="213"/>
      <c r="AD250" s="213"/>
      <c r="AE250" s="213"/>
      <c r="AF250" s="213"/>
      <c r="AG250" s="213"/>
      <c r="AH250" s="213"/>
      <c r="AI250" s="213"/>
      <c r="AJ250" s="215"/>
      <c r="AK250" s="215"/>
      <c r="AL250" s="215"/>
      <c r="AM250" s="215"/>
      <c r="AN250" s="215"/>
      <c r="AO250" s="215"/>
      <c r="AP250" s="215"/>
      <c r="AQ250" s="215"/>
      <c r="AR250" s="215"/>
      <c r="AS250" s="215"/>
      <c r="AT250" s="215"/>
      <c r="AU250" s="215"/>
      <c r="AV250" s="215"/>
      <c r="AW250" s="215"/>
    </row>
    <row r="251" spans="2:49" ht="24.75" customHeight="1">
      <c r="B251" s="211"/>
      <c r="C251" s="214" t="s">
        <v>106</v>
      </c>
      <c r="D251" s="961"/>
      <c r="E251" s="962"/>
      <c r="F251" s="963"/>
      <c r="G251" s="213"/>
      <c r="H251" s="213"/>
      <c r="I251" s="213"/>
      <c r="J251" s="213"/>
      <c r="K251" s="215"/>
      <c r="L251" s="215"/>
      <c r="M251" s="242" t="s">
        <v>1542</v>
      </c>
      <c r="N251" s="213"/>
      <c r="O251" s="213"/>
      <c r="P251" s="213"/>
      <c r="Q251" s="213"/>
      <c r="R251" s="213"/>
      <c r="S251" s="213"/>
      <c r="T251" s="213"/>
      <c r="U251" s="213"/>
      <c r="V251" s="213"/>
      <c r="W251" s="213"/>
      <c r="X251" s="213"/>
      <c r="Y251" s="213"/>
      <c r="Z251" s="213"/>
      <c r="AA251" s="213"/>
      <c r="AB251" s="213"/>
      <c r="AC251" s="213"/>
      <c r="AD251" s="213"/>
      <c r="AE251" s="213"/>
      <c r="AF251" s="213"/>
      <c r="AG251" s="213"/>
      <c r="AH251" s="213"/>
      <c r="AI251" s="213"/>
      <c r="AJ251" s="215"/>
      <c r="AK251" s="215"/>
      <c r="AL251" s="215"/>
      <c r="AM251" s="215"/>
      <c r="AN251" s="215"/>
      <c r="AO251" s="215"/>
      <c r="AP251" s="215"/>
      <c r="AQ251" s="215"/>
      <c r="AR251" s="215"/>
      <c r="AS251" s="215"/>
      <c r="AT251" s="215"/>
      <c r="AU251" s="215"/>
      <c r="AV251" s="215"/>
      <c r="AW251" s="215"/>
    </row>
    <row r="252" spans="2:49" ht="24.75" customHeight="1">
      <c r="B252" s="211"/>
      <c r="C252" s="214"/>
      <c r="D252" s="961"/>
      <c r="E252" s="962"/>
      <c r="F252" s="963"/>
      <c r="G252" s="213"/>
      <c r="H252" s="213"/>
      <c r="I252" s="213"/>
      <c r="J252" s="213"/>
      <c r="K252" s="215"/>
      <c r="L252" s="215"/>
      <c r="M252" s="242"/>
      <c r="N252" s="213"/>
      <c r="O252" s="213"/>
      <c r="P252" s="213"/>
      <c r="Q252" s="213"/>
      <c r="R252" s="213"/>
      <c r="S252" s="213"/>
      <c r="T252" s="213"/>
      <c r="U252" s="213"/>
      <c r="V252" s="213"/>
      <c r="W252" s="213"/>
      <c r="X252" s="213"/>
      <c r="Y252" s="213"/>
      <c r="Z252" s="213"/>
      <c r="AA252" s="213"/>
      <c r="AB252" s="213"/>
      <c r="AC252" s="213"/>
      <c r="AD252" s="213"/>
      <c r="AE252" s="213"/>
      <c r="AF252" s="213"/>
      <c r="AG252" s="213"/>
      <c r="AH252" s="213"/>
      <c r="AI252" s="213"/>
      <c r="AJ252" s="215"/>
      <c r="AK252" s="215"/>
      <c r="AL252" s="215"/>
      <c r="AM252" s="215"/>
      <c r="AN252" s="215"/>
      <c r="AO252" s="215"/>
      <c r="AP252" s="215"/>
      <c r="AQ252" s="215"/>
      <c r="AR252" s="215"/>
      <c r="AS252" s="215"/>
      <c r="AT252" s="215"/>
      <c r="AU252" s="215"/>
      <c r="AV252" s="215"/>
      <c r="AW252" s="215"/>
    </row>
    <row r="253" spans="2:49" ht="24.75" customHeight="1">
      <c r="B253" s="211"/>
      <c r="C253" s="214"/>
      <c r="D253" s="964"/>
      <c r="E253" s="965"/>
      <c r="F253" s="966"/>
      <c r="G253" s="213"/>
      <c r="H253" s="213"/>
      <c r="I253" s="213"/>
      <c r="J253" s="213"/>
      <c r="K253" s="215"/>
      <c r="L253" s="215"/>
      <c r="M253" s="242"/>
      <c r="N253" s="213"/>
      <c r="O253" s="213"/>
      <c r="P253" s="213"/>
      <c r="Q253" s="213"/>
      <c r="R253" s="213"/>
      <c r="S253" s="213"/>
      <c r="T253" s="213"/>
      <c r="U253" s="213"/>
      <c r="V253" s="213"/>
      <c r="W253" s="213"/>
      <c r="X253" s="213"/>
      <c r="Y253" s="213"/>
      <c r="Z253" s="213"/>
      <c r="AA253" s="213"/>
      <c r="AB253" s="213"/>
      <c r="AC253" s="213"/>
      <c r="AD253" s="213"/>
      <c r="AE253" s="213"/>
      <c r="AF253" s="213"/>
      <c r="AG253" s="213"/>
      <c r="AH253" s="213"/>
      <c r="AI253" s="213"/>
      <c r="AJ253" s="215"/>
      <c r="AK253" s="215"/>
      <c r="AL253" s="215"/>
      <c r="AM253" s="215"/>
      <c r="AN253" s="215"/>
      <c r="AO253" s="215"/>
      <c r="AP253" s="215"/>
      <c r="AQ253" s="215"/>
      <c r="AR253" s="215"/>
      <c r="AS253" s="215"/>
      <c r="AT253" s="215"/>
      <c r="AU253" s="215"/>
      <c r="AV253" s="215"/>
      <c r="AW253" s="215"/>
    </row>
    <row r="254" spans="2:49" ht="24.75" customHeight="1">
      <c r="B254" s="211"/>
      <c r="C254" s="220"/>
      <c r="D254" s="213"/>
      <c r="E254" s="213"/>
      <c r="F254" s="213"/>
      <c r="G254" s="213"/>
      <c r="H254" s="213"/>
      <c r="I254" s="213"/>
      <c r="J254" s="213"/>
      <c r="K254" s="213"/>
      <c r="L254" s="213"/>
      <c r="M254" s="210"/>
      <c r="N254" s="213"/>
      <c r="O254" s="213"/>
      <c r="P254" s="213"/>
      <c r="Q254" s="213"/>
      <c r="R254" s="213"/>
      <c r="S254" s="213"/>
      <c r="T254" s="213"/>
      <c r="U254" s="213"/>
      <c r="V254" s="213"/>
      <c r="W254" s="213"/>
      <c r="X254" s="213"/>
      <c r="Y254" s="213"/>
      <c r="Z254" s="213"/>
      <c r="AA254" s="213"/>
      <c r="AB254" s="213"/>
      <c r="AC254" s="213"/>
      <c r="AD254" s="213"/>
      <c r="AE254" s="213"/>
      <c r="AF254" s="213"/>
      <c r="AG254" s="213"/>
      <c r="AH254" s="213"/>
      <c r="AI254" s="213"/>
      <c r="AJ254" s="213"/>
      <c r="AK254" s="213"/>
      <c r="AL254" s="213"/>
      <c r="AM254" s="213"/>
      <c r="AN254" s="213"/>
      <c r="AO254" s="213"/>
      <c r="AP254" s="213"/>
      <c r="AQ254" s="213"/>
      <c r="AR254" s="213"/>
      <c r="AS254" s="213"/>
      <c r="AT254" s="213"/>
      <c r="AU254" s="213"/>
      <c r="AV254" s="213"/>
      <c r="AW254" s="213"/>
    </row>
    <row r="255" spans="2:49" ht="39.75" customHeight="1">
      <c r="B255" s="211" t="s">
        <v>46</v>
      </c>
      <c r="C255" s="221" t="s">
        <v>47</v>
      </c>
      <c r="D255" s="213"/>
      <c r="E255" s="213"/>
      <c r="F255" s="213"/>
      <c r="G255" s="213"/>
      <c r="H255" s="213"/>
      <c r="I255" s="213"/>
      <c r="J255" s="213"/>
      <c r="K255" s="213"/>
      <c r="L255" s="213"/>
      <c r="M255" s="213"/>
      <c r="N255" s="213"/>
      <c r="O255" s="213"/>
      <c r="P255" s="213"/>
      <c r="Q255" s="213"/>
      <c r="R255" s="213"/>
      <c r="S255" s="213"/>
      <c r="T255" s="213"/>
      <c r="U255" s="213"/>
      <c r="V255" s="213"/>
      <c r="W255" s="213"/>
      <c r="X255" s="213"/>
      <c r="Y255" s="213"/>
      <c r="Z255" s="213"/>
      <c r="AA255" s="213"/>
      <c r="AB255" s="213"/>
      <c r="AC255" s="213"/>
      <c r="AD255" s="213"/>
      <c r="AE255" s="213"/>
      <c r="AF255" s="213"/>
      <c r="AG255" s="213"/>
      <c r="AH255" s="213"/>
      <c r="AI255" s="213"/>
      <c r="AJ255" s="213"/>
      <c r="AK255" s="213"/>
      <c r="AL255" s="213"/>
      <c r="AM255" s="213"/>
      <c r="AN255" s="213"/>
      <c r="AO255" s="213"/>
      <c r="AP255" s="213"/>
      <c r="AQ255" s="213"/>
      <c r="AR255" s="213"/>
      <c r="AS255" s="213"/>
      <c r="AT255" s="213"/>
      <c r="AU255" s="213"/>
      <c r="AV255" s="213"/>
      <c r="AW255" s="213"/>
    </row>
    <row r="256" spans="2:49" ht="24.75" customHeight="1">
      <c r="B256" s="211" t="s">
        <v>48</v>
      </c>
      <c r="C256" s="220" t="s">
        <v>49</v>
      </c>
      <c r="D256" s="213"/>
      <c r="E256" s="213"/>
      <c r="F256" s="213"/>
      <c r="G256" s="213"/>
      <c r="H256" s="213"/>
      <c r="I256" s="213"/>
      <c r="J256" s="213"/>
      <c r="K256" s="213"/>
      <c r="L256" s="213"/>
      <c r="M256" s="213"/>
      <c r="N256" s="213"/>
      <c r="O256" s="213"/>
      <c r="P256" s="213"/>
      <c r="Q256" s="213"/>
      <c r="R256" s="213"/>
      <c r="S256" s="213"/>
      <c r="T256" s="213"/>
      <c r="U256" s="213"/>
      <c r="V256" s="213"/>
      <c r="W256" s="213"/>
      <c r="X256" s="213"/>
      <c r="Y256" s="213"/>
      <c r="Z256" s="213"/>
      <c r="AA256" s="213"/>
      <c r="AB256" s="213"/>
      <c r="AC256" s="213"/>
      <c r="AD256" s="213"/>
      <c r="AE256" s="213"/>
      <c r="AF256" s="213"/>
      <c r="AG256" s="213"/>
      <c r="AH256" s="213"/>
      <c r="AI256" s="213"/>
      <c r="AJ256" s="213"/>
      <c r="AK256" s="213"/>
      <c r="AL256" s="213"/>
      <c r="AM256" s="213"/>
      <c r="AN256" s="213"/>
      <c r="AO256" s="238">
        <f>SUM(AO257:AO263)</f>
        <v>1840291250</v>
      </c>
      <c r="AP256" s="213"/>
      <c r="AQ256" s="213"/>
      <c r="AR256" s="213"/>
      <c r="AS256" s="213"/>
      <c r="AT256" s="213"/>
      <c r="AU256" s="213"/>
      <c r="AV256" s="213"/>
      <c r="AW256" s="213"/>
    </row>
    <row r="257" spans="2:49" ht="54.75" customHeight="1">
      <c r="B257" s="211"/>
      <c r="C257" s="214" t="s">
        <v>107</v>
      </c>
      <c r="D257" s="243" t="s">
        <v>390</v>
      </c>
      <c r="E257" s="211" t="s">
        <v>397</v>
      </c>
      <c r="F257" s="213"/>
      <c r="G257" s="210" t="s">
        <v>399</v>
      </c>
      <c r="H257" s="213"/>
      <c r="I257" s="213"/>
      <c r="J257" s="213"/>
      <c r="K257" s="213"/>
      <c r="L257" s="213"/>
      <c r="M257" s="213"/>
      <c r="N257" s="213"/>
      <c r="O257" s="213"/>
      <c r="P257" s="213"/>
      <c r="Q257" s="213"/>
      <c r="R257" s="213"/>
      <c r="S257" s="211" t="s">
        <v>401</v>
      </c>
      <c r="T257" s="213"/>
      <c r="U257" s="210">
        <v>419</v>
      </c>
      <c r="V257" s="213"/>
      <c r="W257" s="213"/>
      <c r="X257" s="211" t="s">
        <v>405</v>
      </c>
      <c r="Y257" s="213"/>
      <c r="Z257" s="213"/>
      <c r="AA257" s="213"/>
      <c r="AB257" s="213"/>
      <c r="AC257" s="213"/>
      <c r="AD257" s="213"/>
      <c r="AE257" s="213"/>
      <c r="AF257" s="213"/>
      <c r="AG257" s="213"/>
      <c r="AH257" s="213"/>
      <c r="AI257" s="213"/>
      <c r="AJ257" s="210" t="s">
        <v>133</v>
      </c>
      <c r="AK257" s="213"/>
      <c r="AL257" s="213"/>
      <c r="AM257" s="213"/>
      <c r="AN257" s="213"/>
      <c r="AO257" s="222">
        <v>404439750</v>
      </c>
      <c r="AP257" s="215"/>
      <c r="AQ257" s="215"/>
      <c r="AR257" s="215"/>
      <c r="AS257" s="215"/>
      <c r="AT257" s="215"/>
      <c r="AU257" s="215"/>
      <c r="AV257" s="215"/>
      <c r="AW257" s="215"/>
    </row>
    <row r="258" spans="2:49" ht="54.75" customHeight="1">
      <c r="B258" s="211"/>
      <c r="C258" s="214"/>
      <c r="D258" s="243" t="s">
        <v>391</v>
      </c>
      <c r="E258" s="211" t="s">
        <v>397</v>
      </c>
      <c r="F258" s="213"/>
      <c r="G258" s="210" t="s">
        <v>399</v>
      </c>
      <c r="H258" s="213"/>
      <c r="I258" s="213"/>
      <c r="J258" s="213"/>
      <c r="K258" s="213"/>
      <c r="L258" s="213"/>
      <c r="M258" s="213"/>
      <c r="N258" s="213"/>
      <c r="O258" s="213"/>
      <c r="P258" s="213"/>
      <c r="Q258" s="213"/>
      <c r="R258" s="213"/>
      <c r="S258" s="211" t="s">
        <v>401</v>
      </c>
      <c r="T258" s="210"/>
      <c r="U258" s="210">
        <v>100</v>
      </c>
      <c r="V258" s="213"/>
      <c r="W258" s="213"/>
      <c r="X258" s="211" t="s">
        <v>405</v>
      </c>
      <c r="Y258" s="213"/>
      <c r="Z258" s="213"/>
      <c r="AA258" s="213"/>
      <c r="AB258" s="213"/>
      <c r="AC258" s="213"/>
      <c r="AD258" s="213"/>
      <c r="AE258" s="213"/>
      <c r="AF258" s="213"/>
      <c r="AG258" s="213"/>
      <c r="AH258" s="213"/>
      <c r="AI258" s="213"/>
      <c r="AJ258" s="210" t="s">
        <v>133</v>
      </c>
      <c r="AK258" s="213"/>
      <c r="AL258" s="213"/>
      <c r="AM258" s="213"/>
      <c r="AN258" s="213"/>
      <c r="AO258" s="222">
        <v>98250000</v>
      </c>
      <c r="AP258" s="215"/>
      <c r="AQ258" s="215"/>
      <c r="AR258" s="215"/>
      <c r="AS258" s="215"/>
      <c r="AT258" s="215"/>
      <c r="AU258" s="215"/>
      <c r="AV258" s="215"/>
      <c r="AW258" s="215"/>
    </row>
    <row r="259" spans="2:49" ht="54.75" customHeight="1">
      <c r="B259" s="211"/>
      <c r="C259" s="214"/>
      <c r="D259" s="243" t="s">
        <v>392</v>
      </c>
      <c r="E259" s="211" t="s">
        <v>397</v>
      </c>
      <c r="F259" s="213"/>
      <c r="G259" s="210" t="s">
        <v>399</v>
      </c>
      <c r="H259" s="213"/>
      <c r="I259" s="213"/>
      <c r="J259" s="213"/>
      <c r="K259" s="213"/>
      <c r="L259" s="213"/>
      <c r="M259" s="213"/>
      <c r="N259" s="213"/>
      <c r="O259" s="213"/>
      <c r="P259" s="213"/>
      <c r="Q259" s="213"/>
      <c r="R259" s="213"/>
      <c r="S259" s="211" t="s">
        <v>401</v>
      </c>
      <c r="T259" s="210"/>
      <c r="U259" s="210">
        <v>75</v>
      </c>
      <c r="V259" s="213"/>
      <c r="W259" s="213"/>
      <c r="X259" s="211" t="s">
        <v>405</v>
      </c>
      <c r="Y259" s="213"/>
      <c r="Z259" s="213"/>
      <c r="AA259" s="213"/>
      <c r="AB259" s="213"/>
      <c r="AC259" s="213"/>
      <c r="AD259" s="213"/>
      <c r="AE259" s="213"/>
      <c r="AF259" s="213"/>
      <c r="AG259" s="213"/>
      <c r="AH259" s="213"/>
      <c r="AI259" s="213"/>
      <c r="AJ259" s="210" t="s">
        <v>133</v>
      </c>
      <c r="AK259" s="213"/>
      <c r="AL259" s="213"/>
      <c r="AM259" s="213"/>
      <c r="AN259" s="213"/>
      <c r="AO259" s="222">
        <v>73687500</v>
      </c>
      <c r="AP259" s="215"/>
      <c r="AQ259" s="215"/>
      <c r="AR259" s="215"/>
      <c r="AS259" s="215"/>
      <c r="AT259" s="215"/>
      <c r="AU259" s="215"/>
      <c r="AV259" s="215"/>
      <c r="AW259" s="215"/>
    </row>
    <row r="260" spans="2:49" ht="54.75" customHeight="1">
      <c r="B260" s="211"/>
      <c r="C260" s="214"/>
      <c r="D260" s="243" t="s">
        <v>393</v>
      </c>
      <c r="E260" s="211" t="s">
        <v>397</v>
      </c>
      <c r="F260" s="213"/>
      <c r="G260" s="210" t="s">
        <v>399</v>
      </c>
      <c r="H260" s="213"/>
      <c r="I260" s="213"/>
      <c r="J260" s="213"/>
      <c r="K260" s="213"/>
      <c r="L260" s="213"/>
      <c r="M260" s="213"/>
      <c r="N260" s="213"/>
      <c r="O260" s="213"/>
      <c r="P260" s="213"/>
      <c r="Q260" s="213"/>
      <c r="R260" s="213"/>
      <c r="S260" s="211" t="s">
        <v>402</v>
      </c>
      <c r="T260" s="210"/>
      <c r="U260" s="210">
        <v>120</v>
      </c>
      <c r="V260" s="213"/>
      <c r="W260" s="213"/>
      <c r="X260" s="211" t="s">
        <v>406</v>
      </c>
      <c r="Y260" s="213"/>
      <c r="Z260" s="213"/>
      <c r="AA260" s="213"/>
      <c r="AB260" s="213"/>
      <c r="AC260" s="213"/>
      <c r="AD260" s="213"/>
      <c r="AE260" s="213"/>
      <c r="AF260" s="213"/>
      <c r="AG260" s="213"/>
      <c r="AH260" s="213"/>
      <c r="AI260" s="213"/>
      <c r="AJ260" s="210" t="s">
        <v>133</v>
      </c>
      <c r="AK260" s="213"/>
      <c r="AL260" s="213"/>
      <c r="AM260" s="213"/>
      <c r="AN260" s="213"/>
      <c r="AO260" s="222">
        <v>117900000</v>
      </c>
      <c r="AP260" s="215"/>
      <c r="AQ260" s="215"/>
      <c r="AR260" s="215"/>
      <c r="AS260" s="215"/>
      <c r="AT260" s="215"/>
      <c r="AU260" s="215"/>
      <c r="AV260" s="215"/>
      <c r="AW260" s="215"/>
    </row>
    <row r="261" spans="2:49" ht="54.75" customHeight="1">
      <c r="B261" s="211"/>
      <c r="C261" s="214"/>
      <c r="D261" s="243" t="s">
        <v>394</v>
      </c>
      <c r="E261" s="211" t="s">
        <v>397</v>
      </c>
      <c r="F261" s="213"/>
      <c r="G261" s="210" t="s">
        <v>399</v>
      </c>
      <c r="H261" s="213"/>
      <c r="I261" s="213"/>
      <c r="J261" s="213"/>
      <c r="K261" s="213"/>
      <c r="L261" s="213"/>
      <c r="M261" s="213"/>
      <c r="N261" s="213"/>
      <c r="O261" s="213"/>
      <c r="P261" s="213"/>
      <c r="Q261" s="213"/>
      <c r="R261" s="213"/>
      <c r="S261" s="211" t="s">
        <v>402</v>
      </c>
      <c r="T261" s="210"/>
      <c r="U261" s="210">
        <v>96</v>
      </c>
      <c r="V261" s="213"/>
      <c r="W261" s="213"/>
      <c r="X261" s="211" t="s">
        <v>406</v>
      </c>
      <c r="Y261" s="213"/>
      <c r="Z261" s="213"/>
      <c r="AA261" s="213"/>
      <c r="AB261" s="213"/>
      <c r="AC261" s="213"/>
      <c r="AD261" s="213"/>
      <c r="AE261" s="213"/>
      <c r="AF261" s="213"/>
      <c r="AG261" s="213"/>
      <c r="AH261" s="213"/>
      <c r="AI261" s="213"/>
      <c r="AJ261" s="210" t="s">
        <v>133</v>
      </c>
      <c r="AK261" s="213"/>
      <c r="AL261" s="213"/>
      <c r="AM261" s="213"/>
      <c r="AN261" s="213"/>
      <c r="AO261" s="222">
        <v>94320000</v>
      </c>
      <c r="AP261" s="215"/>
      <c r="AQ261" s="215"/>
      <c r="AR261" s="215"/>
      <c r="AS261" s="215"/>
      <c r="AT261" s="215"/>
      <c r="AU261" s="215"/>
      <c r="AV261" s="215"/>
      <c r="AW261" s="215"/>
    </row>
    <row r="262" spans="2:49" ht="54.75" customHeight="1">
      <c r="B262" s="211"/>
      <c r="C262" s="214"/>
      <c r="D262" s="243" t="s">
        <v>395</v>
      </c>
      <c r="E262" s="211" t="s">
        <v>398</v>
      </c>
      <c r="F262" s="213"/>
      <c r="G262" s="210" t="s">
        <v>399</v>
      </c>
      <c r="H262" s="213"/>
      <c r="I262" s="213"/>
      <c r="J262" s="213"/>
      <c r="K262" s="213"/>
      <c r="L262" s="213"/>
      <c r="M262" s="213"/>
      <c r="N262" s="213"/>
      <c r="O262" s="213"/>
      <c r="P262" s="213"/>
      <c r="Q262" s="213"/>
      <c r="R262" s="213"/>
      <c r="S262" s="211" t="s">
        <v>402</v>
      </c>
      <c r="T262" s="210"/>
      <c r="U262" s="210">
        <v>240</v>
      </c>
      <c r="V262" s="213"/>
      <c r="W262" s="213"/>
      <c r="X262" s="211" t="s">
        <v>406</v>
      </c>
      <c r="Y262" s="213"/>
      <c r="Z262" s="213"/>
      <c r="AA262" s="213"/>
      <c r="AB262" s="213"/>
      <c r="AC262" s="213"/>
      <c r="AD262" s="213"/>
      <c r="AE262" s="213"/>
      <c r="AF262" s="213"/>
      <c r="AG262" s="213"/>
      <c r="AH262" s="213"/>
      <c r="AI262" s="213"/>
      <c r="AJ262" s="210" t="s">
        <v>133</v>
      </c>
      <c r="AK262" s="213"/>
      <c r="AL262" s="213"/>
      <c r="AM262" s="213"/>
      <c r="AN262" s="213"/>
      <c r="AO262" s="222">
        <v>251520000</v>
      </c>
      <c r="AP262" s="215"/>
      <c r="AQ262" s="215"/>
      <c r="AR262" s="215"/>
      <c r="AS262" s="215"/>
      <c r="AT262" s="215"/>
      <c r="AU262" s="215"/>
      <c r="AV262" s="215"/>
      <c r="AW262" s="215"/>
    </row>
    <row r="263" spans="2:49" ht="54.75" customHeight="1">
      <c r="B263" s="211"/>
      <c r="C263" s="214"/>
      <c r="D263" s="244" t="s">
        <v>396</v>
      </c>
      <c r="E263" s="223"/>
      <c r="F263" s="213"/>
      <c r="G263" s="223" t="s">
        <v>400</v>
      </c>
      <c r="H263" s="213"/>
      <c r="I263" s="213"/>
      <c r="J263" s="213"/>
      <c r="K263" s="213"/>
      <c r="L263" s="213"/>
      <c r="M263" s="213"/>
      <c r="N263" s="213"/>
      <c r="O263" s="213"/>
      <c r="P263" s="213"/>
      <c r="Q263" s="213"/>
      <c r="R263" s="213"/>
      <c r="S263" s="223" t="s">
        <v>403</v>
      </c>
      <c r="T263" s="223" t="s">
        <v>404</v>
      </c>
      <c r="U263" s="223"/>
      <c r="V263" s="213"/>
      <c r="W263" s="213"/>
      <c r="X263" s="213"/>
      <c r="Y263" s="213"/>
      <c r="Z263" s="213"/>
      <c r="AA263" s="213"/>
      <c r="AB263" s="213"/>
      <c r="AC263" s="213"/>
      <c r="AD263" s="213"/>
      <c r="AE263" s="213"/>
      <c r="AF263" s="213"/>
      <c r="AG263" s="213"/>
      <c r="AH263" s="213"/>
      <c r="AI263" s="213"/>
      <c r="AJ263" s="213"/>
      <c r="AK263" s="213"/>
      <c r="AL263" s="213"/>
      <c r="AM263" s="213"/>
      <c r="AN263" s="213"/>
      <c r="AO263" s="224">
        <v>800174000</v>
      </c>
      <c r="AP263" s="215"/>
      <c r="AQ263" s="215"/>
      <c r="AR263" s="215"/>
      <c r="AS263" s="215"/>
      <c r="AT263" s="215"/>
      <c r="AU263" s="215"/>
      <c r="AV263" s="215"/>
      <c r="AW263" s="215"/>
    </row>
    <row r="264" spans="2:49" ht="24.75" customHeight="1">
      <c r="B264" s="211"/>
      <c r="C264" s="220"/>
      <c r="D264" s="213"/>
      <c r="E264" s="213"/>
      <c r="F264" s="213"/>
      <c r="G264" s="213"/>
      <c r="H264" s="213"/>
      <c r="I264" s="213"/>
      <c r="J264" s="213"/>
      <c r="K264" s="213"/>
      <c r="L264" s="213"/>
      <c r="M264" s="213"/>
      <c r="N264" s="213"/>
      <c r="O264" s="213"/>
      <c r="P264" s="213"/>
      <c r="Q264" s="213"/>
      <c r="R264" s="213"/>
      <c r="S264" s="213"/>
      <c r="T264" s="213"/>
      <c r="U264" s="213"/>
      <c r="V264" s="213"/>
      <c r="W264" s="213"/>
      <c r="X264" s="213"/>
      <c r="Y264" s="213"/>
      <c r="Z264" s="213"/>
      <c r="AA264" s="213"/>
      <c r="AB264" s="213"/>
      <c r="AC264" s="213"/>
      <c r="AD264" s="213"/>
      <c r="AE264" s="213"/>
      <c r="AF264" s="213"/>
      <c r="AG264" s="213"/>
      <c r="AH264" s="213"/>
      <c r="AI264" s="213"/>
      <c r="AJ264" s="213"/>
      <c r="AK264" s="213"/>
      <c r="AL264" s="213"/>
      <c r="AM264" s="213"/>
      <c r="AN264" s="213"/>
      <c r="AO264" s="213"/>
      <c r="AP264" s="213"/>
      <c r="AQ264" s="213"/>
      <c r="AR264" s="213"/>
      <c r="AS264" s="213"/>
      <c r="AT264" s="213"/>
      <c r="AU264" s="213"/>
      <c r="AV264" s="213"/>
      <c r="AW264" s="213"/>
    </row>
    <row r="265" spans="2:49" ht="24.75" customHeight="1">
      <c r="B265" s="211" t="s">
        <v>50</v>
      </c>
      <c r="C265" s="221" t="s">
        <v>51</v>
      </c>
      <c r="D265" s="958" t="s">
        <v>389</v>
      </c>
      <c r="E265" s="959"/>
      <c r="F265" s="960"/>
      <c r="G265" s="215"/>
      <c r="H265" s="215"/>
      <c r="I265" s="215"/>
      <c r="J265" s="215"/>
      <c r="K265" s="215"/>
      <c r="L265" s="215"/>
      <c r="M265" s="215"/>
      <c r="N265" s="215"/>
      <c r="O265" s="215"/>
      <c r="P265" s="215"/>
      <c r="Q265" s="215"/>
      <c r="R265" s="215"/>
      <c r="S265" s="215"/>
      <c r="T265" s="215"/>
      <c r="U265" s="215"/>
      <c r="V265" s="215"/>
      <c r="W265" s="215"/>
      <c r="X265" s="215"/>
      <c r="Y265" s="213"/>
      <c r="Z265" s="213"/>
      <c r="AA265" s="213"/>
      <c r="AB265" s="213"/>
      <c r="AC265" s="213"/>
      <c r="AD265" s="213"/>
      <c r="AE265" s="213"/>
      <c r="AF265" s="213"/>
      <c r="AG265" s="213"/>
      <c r="AH265" s="213"/>
      <c r="AI265" s="213"/>
      <c r="AJ265" s="215"/>
      <c r="AK265" s="215"/>
      <c r="AL265" s="215"/>
      <c r="AM265" s="215"/>
      <c r="AN265" s="215"/>
      <c r="AO265" s="215"/>
      <c r="AP265" s="215"/>
      <c r="AQ265" s="215"/>
      <c r="AR265" s="215"/>
      <c r="AS265" s="215"/>
      <c r="AT265" s="215"/>
      <c r="AU265" s="215"/>
      <c r="AV265" s="215"/>
      <c r="AW265" s="215"/>
    </row>
    <row r="266" spans="2:49" ht="24.75" customHeight="1">
      <c r="B266" s="211"/>
      <c r="C266" s="214" t="s">
        <v>107</v>
      </c>
      <c r="D266" s="961"/>
      <c r="E266" s="962"/>
      <c r="F266" s="963"/>
      <c r="G266" s="215"/>
      <c r="H266" s="215"/>
      <c r="I266" s="215"/>
      <c r="J266" s="215"/>
      <c r="K266" s="215"/>
      <c r="L266" s="215"/>
      <c r="M266" s="215"/>
      <c r="N266" s="215"/>
      <c r="O266" s="215"/>
      <c r="P266" s="215"/>
      <c r="Q266" s="215"/>
      <c r="R266" s="215"/>
      <c r="S266" s="215"/>
      <c r="T266" s="215"/>
      <c r="U266" s="215"/>
      <c r="V266" s="215"/>
      <c r="W266" s="215"/>
      <c r="X266" s="215"/>
      <c r="Y266" s="213"/>
      <c r="Z266" s="213"/>
      <c r="AA266" s="213"/>
      <c r="AB266" s="213"/>
      <c r="AC266" s="213"/>
      <c r="AD266" s="213"/>
      <c r="AE266" s="213"/>
      <c r="AF266" s="213"/>
      <c r="AG266" s="213"/>
      <c r="AH266" s="213"/>
      <c r="AI266" s="213"/>
      <c r="AJ266" s="215"/>
      <c r="AK266" s="215"/>
      <c r="AL266" s="215"/>
      <c r="AM266" s="215"/>
      <c r="AN266" s="215"/>
      <c r="AO266" s="215"/>
      <c r="AP266" s="215"/>
      <c r="AQ266" s="215"/>
      <c r="AR266" s="215"/>
      <c r="AS266" s="215"/>
      <c r="AT266" s="215"/>
      <c r="AU266" s="215"/>
      <c r="AV266" s="215"/>
      <c r="AW266" s="215"/>
    </row>
    <row r="267" spans="2:49" ht="24.75" customHeight="1">
      <c r="B267" s="211"/>
      <c r="C267" s="214"/>
      <c r="D267" s="961"/>
      <c r="E267" s="962"/>
      <c r="F267" s="963"/>
      <c r="G267" s="215"/>
      <c r="H267" s="215"/>
      <c r="I267" s="215"/>
      <c r="J267" s="215"/>
      <c r="K267" s="215"/>
      <c r="L267" s="215"/>
      <c r="M267" s="215"/>
      <c r="N267" s="215"/>
      <c r="O267" s="215"/>
      <c r="P267" s="215"/>
      <c r="Q267" s="215"/>
      <c r="R267" s="215"/>
      <c r="S267" s="215"/>
      <c r="T267" s="215"/>
      <c r="U267" s="215"/>
      <c r="V267" s="215"/>
      <c r="W267" s="215"/>
      <c r="X267" s="215"/>
      <c r="Y267" s="213"/>
      <c r="Z267" s="213"/>
      <c r="AA267" s="213"/>
      <c r="AB267" s="213"/>
      <c r="AC267" s="213"/>
      <c r="AD267" s="213"/>
      <c r="AE267" s="213"/>
      <c r="AF267" s="213"/>
      <c r="AG267" s="213"/>
      <c r="AH267" s="213"/>
      <c r="AI267" s="213"/>
      <c r="AJ267" s="215"/>
      <c r="AK267" s="215"/>
      <c r="AL267" s="215"/>
      <c r="AM267" s="215"/>
      <c r="AN267" s="215"/>
      <c r="AO267" s="215"/>
      <c r="AP267" s="215"/>
      <c r="AQ267" s="215"/>
      <c r="AR267" s="215"/>
      <c r="AS267" s="215"/>
      <c r="AT267" s="215"/>
      <c r="AU267" s="215"/>
      <c r="AV267" s="215"/>
      <c r="AW267" s="215"/>
    </row>
    <row r="268" spans="2:49" ht="24.75" customHeight="1">
      <c r="B268" s="211"/>
      <c r="C268" s="214"/>
      <c r="D268" s="964"/>
      <c r="E268" s="965"/>
      <c r="F268" s="966"/>
      <c r="G268" s="215"/>
      <c r="H268" s="215"/>
      <c r="I268" s="215"/>
      <c r="J268" s="215"/>
      <c r="K268" s="215"/>
      <c r="L268" s="215"/>
      <c r="M268" s="215"/>
      <c r="N268" s="215"/>
      <c r="O268" s="215"/>
      <c r="P268" s="215"/>
      <c r="Q268" s="215"/>
      <c r="R268" s="215"/>
      <c r="S268" s="215"/>
      <c r="T268" s="215"/>
      <c r="U268" s="215"/>
      <c r="V268" s="215"/>
      <c r="W268" s="215"/>
      <c r="X268" s="215"/>
      <c r="Y268" s="213"/>
      <c r="Z268" s="213"/>
      <c r="AA268" s="213"/>
      <c r="AB268" s="213"/>
      <c r="AC268" s="213"/>
      <c r="AD268" s="213"/>
      <c r="AE268" s="213"/>
      <c r="AF268" s="213"/>
      <c r="AG268" s="213"/>
      <c r="AH268" s="213"/>
      <c r="AI268" s="213"/>
      <c r="AJ268" s="215"/>
      <c r="AK268" s="215"/>
      <c r="AL268" s="215"/>
      <c r="AM268" s="215"/>
      <c r="AN268" s="215"/>
      <c r="AO268" s="215"/>
      <c r="AP268" s="215"/>
      <c r="AQ268" s="215"/>
      <c r="AR268" s="215"/>
      <c r="AS268" s="215"/>
      <c r="AT268" s="215"/>
      <c r="AU268" s="215"/>
      <c r="AV268" s="215"/>
      <c r="AW268" s="215"/>
    </row>
    <row r="269" spans="2:49" ht="24.75" customHeight="1">
      <c r="B269" s="211"/>
      <c r="C269" s="220"/>
      <c r="D269" s="213"/>
      <c r="E269" s="213"/>
      <c r="F269" s="213"/>
      <c r="G269" s="213"/>
      <c r="H269" s="213"/>
      <c r="I269" s="213"/>
      <c r="J269" s="213"/>
      <c r="K269" s="213"/>
      <c r="L269" s="213"/>
      <c r="M269" s="213"/>
      <c r="N269" s="213"/>
      <c r="O269" s="213"/>
      <c r="P269" s="213"/>
      <c r="Q269" s="213"/>
      <c r="R269" s="213"/>
      <c r="S269" s="213"/>
      <c r="T269" s="213"/>
      <c r="U269" s="213"/>
      <c r="V269" s="213"/>
      <c r="W269" s="213"/>
      <c r="X269" s="213"/>
      <c r="Y269" s="213"/>
      <c r="Z269" s="213"/>
      <c r="AA269" s="213"/>
      <c r="AB269" s="213"/>
      <c r="AC269" s="213"/>
      <c r="AD269" s="213"/>
      <c r="AE269" s="213"/>
      <c r="AF269" s="213"/>
      <c r="AG269" s="213"/>
      <c r="AH269" s="213"/>
      <c r="AI269" s="213"/>
      <c r="AJ269" s="213"/>
      <c r="AK269" s="213"/>
      <c r="AL269" s="213"/>
      <c r="AM269" s="213"/>
      <c r="AN269" s="213"/>
      <c r="AO269" s="213"/>
      <c r="AP269" s="213"/>
      <c r="AQ269" s="213"/>
      <c r="AR269" s="213"/>
      <c r="AS269" s="213"/>
      <c r="AT269" s="213"/>
      <c r="AU269" s="213"/>
      <c r="AV269" s="213"/>
      <c r="AW269" s="213"/>
    </row>
    <row r="270" spans="2:49" ht="16">
      <c r="B270" s="211" t="s">
        <v>52</v>
      </c>
      <c r="C270" s="221" t="s">
        <v>53</v>
      </c>
      <c r="D270" s="958" t="s">
        <v>389</v>
      </c>
      <c r="E270" s="959"/>
      <c r="F270" s="960"/>
      <c r="G270" s="215"/>
      <c r="H270" s="215"/>
      <c r="I270" s="215"/>
      <c r="J270" s="215"/>
      <c r="K270" s="213"/>
      <c r="L270" s="213"/>
      <c r="M270" s="213"/>
      <c r="N270" s="213"/>
      <c r="O270" s="213"/>
      <c r="P270" s="213"/>
      <c r="Q270" s="213"/>
      <c r="R270" s="213"/>
      <c r="S270" s="215"/>
      <c r="T270" s="215"/>
      <c r="U270" s="215"/>
      <c r="V270" s="215"/>
      <c r="W270" s="215"/>
      <c r="X270" s="215"/>
      <c r="Y270" s="213"/>
      <c r="Z270" s="213"/>
      <c r="AA270" s="213"/>
      <c r="AB270" s="213"/>
      <c r="AC270" s="213"/>
      <c r="AD270" s="213"/>
      <c r="AE270" s="213"/>
      <c r="AF270" s="215"/>
      <c r="AG270" s="215"/>
      <c r="AH270" s="215"/>
      <c r="AI270" s="215"/>
      <c r="AJ270" s="215"/>
      <c r="AK270" s="215"/>
      <c r="AL270" s="215"/>
      <c r="AM270" s="215"/>
      <c r="AN270" s="215"/>
      <c r="AO270" s="215"/>
      <c r="AP270" s="215"/>
      <c r="AQ270" s="215"/>
      <c r="AR270" s="215"/>
      <c r="AS270" s="215"/>
      <c r="AT270" s="215"/>
      <c r="AU270" s="215"/>
      <c r="AV270" s="215"/>
      <c r="AW270" s="215"/>
    </row>
    <row r="271" spans="2:49" ht="24.75" customHeight="1">
      <c r="B271" s="211" t="s">
        <v>54</v>
      </c>
      <c r="C271" s="220" t="s">
        <v>55</v>
      </c>
      <c r="D271" s="961"/>
      <c r="E271" s="962"/>
      <c r="F271" s="963"/>
      <c r="G271" s="215"/>
      <c r="H271" s="215"/>
      <c r="I271" s="215"/>
      <c r="J271" s="215"/>
      <c r="K271" s="213"/>
      <c r="L271" s="213"/>
      <c r="M271" s="213"/>
      <c r="N271" s="213"/>
      <c r="O271" s="213"/>
      <c r="P271" s="213"/>
      <c r="Q271" s="213"/>
      <c r="R271" s="213"/>
      <c r="S271" s="215"/>
      <c r="T271" s="215"/>
      <c r="U271" s="215"/>
      <c r="V271" s="215"/>
      <c r="W271" s="215"/>
      <c r="X271" s="215"/>
      <c r="Y271" s="213"/>
      <c r="Z271" s="213"/>
      <c r="AA271" s="213"/>
      <c r="AB271" s="213"/>
      <c r="AC271" s="213"/>
      <c r="AD271" s="213"/>
      <c r="AE271" s="213"/>
      <c r="AF271" s="215"/>
      <c r="AG271" s="215"/>
      <c r="AH271" s="215"/>
      <c r="AI271" s="215"/>
      <c r="AJ271" s="215"/>
      <c r="AK271" s="215"/>
      <c r="AL271" s="215"/>
      <c r="AM271" s="215"/>
      <c r="AN271" s="215"/>
      <c r="AO271" s="215"/>
      <c r="AP271" s="215"/>
      <c r="AQ271" s="215"/>
      <c r="AR271" s="215"/>
      <c r="AS271" s="215"/>
      <c r="AT271" s="215"/>
      <c r="AU271" s="215"/>
      <c r="AV271" s="215"/>
      <c r="AW271" s="215"/>
    </row>
    <row r="272" spans="2:49" ht="24.75" customHeight="1">
      <c r="B272" s="211"/>
      <c r="C272" s="214" t="s">
        <v>108</v>
      </c>
      <c r="D272" s="964"/>
      <c r="E272" s="965"/>
      <c r="F272" s="966"/>
      <c r="G272" s="215"/>
      <c r="H272" s="215"/>
      <c r="I272" s="215"/>
      <c r="J272" s="215"/>
      <c r="K272" s="213"/>
      <c r="L272" s="213"/>
      <c r="M272" s="213"/>
      <c r="N272" s="213"/>
      <c r="O272" s="213"/>
      <c r="P272" s="213"/>
      <c r="Q272" s="213"/>
      <c r="R272" s="213"/>
      <c r="S272" s="215"/>
      <c r="T272" s="215"/>
      <c r="U272" s="215"/>
      <c r="V272" s="215"/>
      <c r="W272" s="215"/>
      <c r="X272" s="215"/>
      <c r="Y272" s="213"/>
      <c r="Z272" s="213"/>
      <c r="AA272" s="213"/>
      <c r="AB272" s="213"/>
      <c r="AC272" s="213"/>
      <c r="AD272" s="213"/>
      <c r="AE272" s="213"/>
      <c r="AF272" s="215"/>
      <c r="AG272" s="215"/>
      <c r="AH272" s="215"/>
      <c r="AI272" s="215"/>
      <c r="AJ272" s="215"/>
      <c r="AK272" s="215"/>
      <c r="AL272" s="215"/>
      <c r="AM272" s="215"/>
      <c r="AN272" s="215"/>
      <c r="AO272" s="215"/>
      <c r="AP272" s="215"/>
      <c r="AQ272" s="215"/>
      <c r="AR272" s="215"/>
      <c r="AS272" s="215"/>
      <c r="AT272" s="215"/>
      <c r="AU272" s="215"/>
      <c r="AV272" s="215"/>
      <c r="AW272" s="215"/>
    </row>
    <row r="273" spans="2:49" ht="24.75" customHeight="1">
      <c r="B273" s="211"/>
      <c r="C273" s="214"/>
      <c r="D273" s="107"/>
      <c r="E273" s="108"/>
      <c r="F273" s="109"/>
      <c r="G273" s="213"/>
      <c r="H273" s="213"/>
      <c r="I273" s="213"/>
      <c r="J273" s="213"/>
      <c r="K273" s="213"/>
      <c r="L273" s="213"/>
      <c r="M273" s="213"/>
      <c r="N273" s="213"/>
      <c r="O273" s="213"/>
      <c r="P273" s="213"/>
      <c r="Q273" s="213"/>
      <c r="R273" s="213"/>
      <c r="S273" s="213"/>
      <c r="T273" s="213"/>
      <c r="U273" s="213"/>
      <c r="V273" s="213"/>
      <c r="W273" s="213"/>
      <c r="X273" s="213"/>
      <c r="Y273" s="213"/>
      <c r="Z273" s="213"/>
      <c r="AA273" s="213"/>
      <c r="AB273" s="213"/>
      <c r="AC273" s="213"/>
      <c r="AD273" s="213"/>
      <c r="AE273" s="213"/>
      <c r="AF273" s="213"/>
      <c r="AG273" s="213"/>
      <c r="AH273" s="213"/>
      <c r="AI273" s="213"/>
      <c r="AJ273" s="213"/>
      <c r="AK273" s="213"/>
      <c r="AL273" s="213"/>
      <c r="AM273" s="213"/>
      <c r="AN273" s="213"/>
      <c r="AO273" s="213"/>
      <c r="AP273" s="213"/>
      <c r="AQ273" s="213"/>
      <c r="AR273" s="213"/>
      <c r="AS273" s="213"/>
      <c r="AT273" s="213"/>
      <c r="AU273" s="213"/>
      <c r="AV273" s="213"/>
      <c r="AW273" s="213"/>
    </row>
    <row r="274" spans="2:49" ht="24.75" customHeight="1">
      <c r="B274" s="211"/>
      <c r="C274" s="220"/>
      <c r="D274" s="213"/>
      <c r="E274" s="213"/>
      <c r="F274" s="213"/>
      <c r="G274" s="213"/>
      <c r="H274" s="213"/>
      <c r="I274" s="213"/>
      <c r="J274" s="213"/>
      <c r="K274" s="213"/>
      <c r="L274" s="213"/>
      <c r="M274" s="213"/>
      <c r="N274" s="213"/>
      <c r="O274" s="213"/>
      <c r="P274" s="213"/>
      <c r="Q274" s="213"/>
      <c r="R274" s="213"/>
      <c r="S274" s="213"/>
      <c r="T274" s="213"/>
      <c r="U274" s="213"/>
      <c r="V274" s="213"/>
      <c r="W274" s="213"/>
      <c r="X274" s="213"/>
      <c r="Y274" s="213"/>
      <c r="Z274" s="213"/>
      <c r="AA274" s="213"/>
      <c r="AB274" s="213"/>
      <c r="AC274" s="213"/>
      <c r="AD274" s="213"/>
      <c r="AE274" s="213"/>
      <c r="AF274" s="213"/>
      <c r="AG274" s="213"/>
      <c r="AH274" s="213"/>
      <c r="AI274" s="213"/>
      <c r="AJ274" s="213"/>
      <c r="AK274" s="213"/>
      <c r="AL274" s="213"/>
      <c r="AM274" s="213"/>
      <c r="AN274" s="213"/>
      <c r="AO274" s="213"/>
      <c r="AP274" s="213"/>
      <c r="AQ274" s="213"/>
      <c r="AR274" s="213"/>
      <c r="AS274" s="213"/>
      <c r="AT274" s="213"/>
      <c r="AU274" s="213"/>
      <c r="AV274" s="213"/>
      <c r="AW274" s="213"/>
    </row>
    <row r="275" spans="2:49" ht="24.75" customHeight="1">
      <c r="B275" s="211" t="s">
        <v>56</v>
      </c>
      <c r="C275" s="221" t="s">
        <v>57</v>
      </c>
      <c r="D275" s="958" t="s">
        <v>389</v>
      </c>
      <c r="E275" s="959"/>
      <c r="F275" s="960"/>
      <c r="G275" s="215"/>
      <c r="H275" s="215"/>
      <c r="I275" s="215"/>
      <c r="J275" s="215"/>
      <c r="K275" s="213"/>
      <c r="L275" s="213"/>
      <c r="M275" s="213"/>
      <c r="N275" s="213"/>
      <c r="O275" s="213"/>
      <c r="P275" s="213"/>
      <c r="Q275" s="213"/>
      <c r="R275" s="213"/>
      <c r="S275" s="215"/>
      <c r="T275" s="215"/>
      <c r="U275" s="215"/>
      <c r="V275" s="215"/>
      <c r="W275" s="215"/>
      <c r="X275" s="215"/>
      <c r="Y275" s="213"/>
      <c r="Z275" s="213"/>
      <c r="AA275" s="213"/>
      <c r="AB275" s="213"/>
      <c r="AC275" s="213"/>
      <c r="AD275" s="213"/>
      <c r="AE275" s="213"/>
      <c r="AF275" s="215"/>
      <c r="AG275" s="215"/>
      <c r="AH275" s="215"/>
      <c r="AI275" s="215"/>
      <c r="AJ275" s="215"/>
      <c r="AK275" s="215"/>
      <c r="AL275" s="215"/>
      <c r="AM275" s="215"/>
      <c r="AN275" s="215"/>
      <c r="AO275" s="215"/>
      <c r="AP275" s="215"/>
      <c r="AQ275" s="215"/>
      <c r="AR275" s="215"/>
      <c r="AS275" s="215"/>
      <c r="AT275" s="215"/>
      <c r="AU275" s="215"/>
      <c r="AV275" s="215"/>
      <c r="AW275" s="215"/>
    </row>
    <row r="276" spans="2:49" ht="24.75" customHeight="1">
      <c r="B276" s="211"/>
      <c r="C276" s="214" t="s">
        <v>108</v>
      </c>
      <c r="D276" s="961"/>
      <c r="E276" s="962"/>
      <c r="F276" s="963"/>
      <c r="G276" s="215"/>
      <c r="H276" s="215"/>
      <c r="I276" s="215"/>
      <c r="J276" s="215"/>
      <c r="K276" s="213"/>
      <c r="L276" s="213"/>
      <c r="M276" s="213"/>
      <c r="N276" s="213"/>
      <c r="O276" s="213"/>
      <c r="P276" s="213"/>
      <c r="Q276" s="213"/>
      <c r="R276" s="213"/>
      <c r="S276" s="215"/>
      <c r="T276" s="215"/>
      <c r="U276" s="215"/>
      <c r="V276" s="215"/>
      <c r="W276" s="215"/>
      <c r="X276" s="215"/>
      <c r="Y276" s="213"/>
      <c r="Z276" s="213"/>
      <c r="AA276" s="213"/>
      <c r="AB276" s="213"/>
      <c r="AC276" s="213"/>
      <c r="AD276" s="213"/>
      <c r="AE276" s="213"/>
      <c r="AF276" s="215"/>
      <c r="AG276" s="215"/>
      <c r="AH276" s="215"/>
      <c r="AI276" s="215"/>
      <c r="AJ276" s="215"/>
      <c r="AK276" s="215"/>
      <c r="AL276" s="215"/>
      <c r="AM276" s="215"/>
      <c r="AN276" s="215"/>
      <c r="AO276" s="215"/>
      <c r="AP276" s="215"/>
      <c r="AQ276" s="215"/>
      <c r="AR276" s="215"/>
      <c r="AS276" s="215"/>
      <c r="AT276" s="215"/>
      <c r="AU276" s="215"/>
      <c r="AV276" s="215"/>
      <c r="AW276" s="215"/>
    </row>
    <row r="277" spans="2:49" ht="24.75" customHeight="1">
      <c r="B277" s="211"/>
      <c r="C277" s="220"/>
      <c r="D277" s="964"/>
      <c r="E277" s="965"/>
      <c r="F277" s="966"/>
      <c r="G277" s="215"/>
      <c r="H277" s="215"/>
      <c r="I277" s="215"/>
      <c r="J277" s="215"/>
      <c r="K277" s="213"/>
      <c r="L277" s="213"/>
      <c r="M277" s="213"/>
      <c r="N277" s="213"/>
      <c r="O277" s="213"/>
      <c r="P277" s="213"/>
      <c r="Q277" s="213"/>
      <c r="R277" s="213"/>
      <c r="S277" s="215"/>
      <c r="T277" s="215"/>
      <c r="U277" s="215"/>
      <c r="V277" s="215"/>
      <c r="W277" s="215"/>
      <c r="X277" s="215"/>
      <c r="Y277" s="213"/>
      <c r="Z277" s="213"/>
      <c r="AA277" s="213"/>
      <c r="AB277" s="213"/>
      <c r="AC277" s="213"/>
      <c r="AD277" s="213"/>
      <c r="AE277" s="213"/>
      <c r="AF277" s="215"/>
      <c r="AG277" s="215"/>
      <c r="AH277" s="215"/>
      <c r="AI277" s="215"/>
      <c r="AJ277" s="215"/>
      <c r="AK277" s="215"/>
      <c r="AL277" s="215"/>
      <c r="AM277" s="215"/>
      <c r="AN277" s="215"/>
      <c r="AO277" s="215"/>
      <c r="AP277" s="215"/>
      <c r="AQ277" s="215"/>
      <c r="AR277" s="215"/>
      <c r="AS277" s="215"/>
      <c r="AT277" s="215"/>
      <c r="AU277" s="215"/>
      <c r="AV277" s="215"/>
      <c r="AW277" s="215"/>
    </row>
    <row r="278" spans="2:49" ht="24.75" customHeight="1">
      <c r="B278" s="211"/>
      <c r="C278" s="220"/>
      <c r="D278" s="179"/>
      <c r="E278" s="180"/>
      <c r="F278" s="181"/>
      <c r="G278" s="213"/>
      <c r="H278" s="213"/>
      <c r="I278" s="213"/>
      <c r="J278" s="213"/>
      <c r="K278" s="213"/>
      <c r="L278" s="213"/>
      <c r="M278" s="213"/>
      <c r="N278" s="213"/>
      <c r="O278" s="213"/>
      <c r="P278" s="213"/>
      <c r="Q278" s="213"/>
      <c r="R278" s="213"/>
      <c r="S278" s="213"/>
      <c r="T278" s="213"/>
      <c r="U278" s="213"/>
      <c r="V278" s="213"/>
      <c r="W278" s="213"/>
      <c r="X278" s="213"/>
      <c r="Y278" s="213"/>
      <c r="Z278" s="213"/>
      <c r="AA278" s="213"/>
      <c r="AB278" s="213"/>
      <c r="AC278" s="213"/>
      <c r="AD278" s="213"/>
      <c r="AE278" s="213"/>
      <c r="AF278" s="213"/>
      <c r="AG278" s="213"/>
      <c r="AH278" s="213"/>
      <c r="AI278" s="213"/>
      <c r="AJ278" s="213"/>
      <c r="AK278" s="213"/>
      <c r="AL278" s="213"/>
      <c r="AM278" s="213"/>
      <c r="AN278" s="213"/>
      <c r="AO278" s="213"/>
      <c r="AP278" s="213"/>
      <c r="AQ278" s="213"/>
      <c r="AR278" s="213"/>
      <c r="AS278" s="213"/>
      <c r="AT278" s="213"/>
      <c r="AU278" s="213"/>
      <c r="AV278" s="213"/>
      <c r="AW278" s="213"/>
    </row>
    <row r="279" spans="2:49" ht="24.75" customHeight="1">
      <c r="B279" s="211" t="s">
        <v>58</v>
      </c>
      <c r="C279" s="221" t="s">
        <v>59</v>
      </c>
      <c r="D279" s="958" t="s">
        <v>389</v>
      </c>
      <c r="E279" s="959"/>
      <c r="F279" s="960"/>
      <c r="G279" s="215"/>
      <c r="H279" s="215"/>
      <c r="I279" s="215"/>
      <c r="J279" s="215"/>
      <c r="K279" s="213"/>
      <c r="L279" s="213"/>
      <c r="M279" s="213"/>
      <c r="N279" s="213"/>
      <c r="O279" s="213"/>
      <c r="P279" s="213"/>
      <c r="Q279" s="213"/>
      <c r="R279" s="213"/>
      <c r="S279" s="215"/>
      <c r="T279" s="215"/>
      <c r="U279" s="215"/>
      <c r="V279" s="215"/>
      <c r="W279" s="215"/>
      <c r="X279" s="215"/>
      <c r="Y279" s="213"/>
      <c r="Z279" s="213"/>
      <c r="AA279" s="213"/>
      <c r="AB279" s="213"/>
      <c r="AC279" s="213"/>
      <c r="AD279" s="213"/>
      <c r="AE279" s="213"/>
      <c r="AF279" s="215"/>
      <c r="AG279" s="215"/>
      <c r="AH279" s="215"/>
      <c r="AI279" s="215"/>
      <c r="AJ279" s="215"/>
      <c r="AK279" s="215"/>
      <c r="AL279" s="215"/>
      <c r="AM279" s="215"/>
      <c r="AN279" s="215"/>
      <c r="AO279" s="215"/>
      <c r="AP279" s="215"/>
      <c r="AQ279" s="215"/>
      <c r="AR279" s="215"/>
      <c r="AS279" s="215"/>
      <c r="AT279" s="215"/>
      <c r="AU279" s="215"/>
      <c r="AV279" s="215"/>
      <c r="AW279" s="215"/>
    </row>
    <row r="280" spans="2:49" ht="24.75" customHeight="1">
      <c r="B280" s="211"/>
      <c r="C280" s="214" t="s">
        <v>108</v>
      </c>
      <c r="D280" s="961"/>
      <c r="E280" s="962"/>
      <c r="F280" s="963"/>
      <c r="G280" s="215"/>
      <c r="H280" s="215"/>
      <c r="I280" s="215"/>
      <c r="J280" s="215"/>
      <c r="K280" s="213"/>
      <c r="L280" s="213"/>
      <c r="M280" s="213"/>
      <c r="N280" s="213"/>
      <c r="O280" s="213"/>
      <c r="P280" s="213"/>
      <c r="Q280" s="213"/>
      <c r="R280" s="213"/>
      <c r="S280" s="215"/>
      <c r="T280" s="215"/>
      <c r="U280" s="215"/>
      <c r="V280" s="215"/>
      <c r="W280" s="215"/>
      <c r="X280" s="215"/>
      <c r="Y280" s="213"/>
      <c r="Z280" s="213"/>
      <c r="AA280" s="213"/>
      <c r="AB280" s="213"/>
      <c r="AC280" s="213"/>
      <c r="AD280" s="213"/>
      <c r="AE280" s="213"/>
      <c r="AF280" s="215"/>
      <c r="AG280" s="215"/>
      <c r="AH280" s="215"/>
      <c r="AI280" s="215"/>
      <c r="AJ280" s="215"/>
      <c r="AK280" s="215"/>
      <c r="AL280" s="215"/>
      <c r="AM280" s="215"/>
      <c r="AN280" s="215"/>
      <c r="AO280" s="215"/>
      <c r="AP280" s="215"/>
      <c r="AQ280" s="215"/>
      <c r="AR280" s="215"/>
      <c r="AS280" s="215"/>
      <c r="AT280" s="215"/>
      <c r="AU280" s="215"/>
      <c r="AV280" s="215"/>
      <c r="AW280" s="215"/>
    </row>
    <row r="281" spans="2:49" ht="24.75" customHeight="1">
      <c r="B281" s="211"/>
      <c r="C281" s="220"/>
      <c r="D281" s="964"/>
      <c r="E281" s="965"/>
      <c r="F281" s="966"/>
      <c r="G281" s="215"/>
      <c r="H281" s="215"/>
      <c r="I281" s="215"/>
      <c r="J281" s="215"/>
      <c r="K281" s="213"/>
      <c r="L281" s="213"/>
      <c r="M281" s="213"/>
      <c r="N281" s="213"/>
      <c r="O281" s="213"/>
      <c r="P281" s="213"/>
      <c r="Q281" s="213"/>
      <c r="R281" s="213"/>
      <c r="S281" s="215"/>
      <c r="T281" s="215"/>
      <c r="U281" s="215"/>
      <c r="V281" s="215"/>
      <c r="W281" s="215"/>
      <c r="X281" s="215"/>
      <c r="Y281" s="213"/>
      <c r="Z281" s="213"/>
      <c r="AA281" s="213"/>
      <c r="AB281" s="213"/>
      <c r="AC281" s="213"/>
      <c r="AD281" s="213"/>
      <c r="AE281" s="213"/>
      <c r="AF281" s="215"/>
      <c r="AG281" s="215"/>
      <c r="AH281" s="215"/>
      <c r="AI281" s="215"/>
      <c r="AJ281" s="215"/>
      <c r="AK281" s="215"/>
      <c r="AL281" s="215"/>
      <c r="AM281" s="215"/>
      <c r="AN281" s="215"/>
      <c r="AO281" s="215"/>
      <c r="AP281" s="215"/>
      <c r="AQ281" s="215"/>
      <c r="AR281" s="215"/>
      <c r="AS281" s="215"/>
      <c r="AT281" s="215"/>
      <c r="AU281" s="215"/>
      <c r="AV281" s="215"/>
      <c r="AW281" s="215"/>
    </row>
    <row r="282" spans="2:49" ht="24.75" customHeight="1">
      <c r="B282" s="211"/>
      <c r="C282" s="220"/>
      <c r="D282" s="179"/>
      <c r="E282" s="180"/>
      <c r="F282" s="181"/>
      <c r="G282" s="213"/>
      <c r="H282" s="213"/>
      <c r="I282" s="213"/>
      <c r="J282" s="213"/>
      <c r="K282" s="213"/>
      <c r="L282" s="213"/>
      <c r="M282" s="213"/>
      <c r="N282" s="213"/>
      <c r="O282" s="213"/>
      <c r="P282" s="213"/>
      <c r="Q282" s="213"/>
      <c r="R282" s="213"/>
      <c r="S282" s="213"/>
      <c r="T282" s="213"/>
      <c r="U282" s="213"/>
      <c r="V282" s="213"/>
      <c r="W282" s="213"/>
      <c r="X282" s="213"/>
      <c r="Y282" s="213"/>
      <c r="Z282" s="213"/>
      <c r="AA282" s="213"/>
      <c r="AB282" s="213"/>
      <c r="AC282" s="213"/>
      <c r="AD282" s="213"/>
      <c r="AE282" s="213"/>
      <c r="AF282" s="213"/>
      <c r="AG282" s="213"/>
      <c r="AH282" s="213"/>
      <c r="AI282" s="213"/>
      <c r="AJ282" s="213"/>
      <c r="AK282" s="213"/>
      <c r="AL282" s="213"/>
      <c r="AM282" s="213"/>
      <c r="AN282" s="213"/>
      <c r="AO282" s="213"/>
      <c r="AP282" s="213"/>
      <c r="AQ282" s="213"/>
      <c r="AR282" s="213"/>
      <c r="AS282" s="213"/>
      <c r="AT282" s="213"/>
      <c r="AU282" s="213"/>
      <c r="AV282" s="213"/>
      <c r="AW282" s="213"/>
    </row>
    <row r="283" spans="2:49" ht="24.75" customHeight="1">
      <c r="B283" s="211" t="s">
        <v>60</v>
      </c>
      <c r="C283" s="221" t="s">
        <v>61</v>
      </c>
      <c r="D283" s="958" t="s">
        <v>389</v>
      </c>
      <c r="E283" s="959"/>
      <c r="F283" s="960"/>
      <c r="G283" s="215"/>
      <c r="H283" s="215"/>
      <c r="I283" s="215"/>
      <c r="J283" s="215"/>
      <c r="K283" s="213"/>
      <c r="L283" s="213"/>
      <c r="M283" s="213"/>
      <c r="N283" s="213"/>
      <c r="O283" s="213"/>
      <c r="P283" s="213"/>
      <c r="Q283" s="213"/>
      <c r="R283" s="213"/>
      <c r="S283" s="215"/>
      <c r="T283" s="215"/>
      <c r="U283" s="215"/>
      <c r="V283" s="215"/>
      <c r="W283" s="215"/>
      <c r="X283" s="215"/>
      <c r="Y283" s="213"/>
      <c r="Z283" s="213"/>
      <c r="AA283" s="213"/>
      <c r="AB283" s="213"/>
      <c r="AC283" s="213"/>
      <c r="AD283" s="213"/>
      <c r="AE283" s="213"/>
      <c r="AF283" s="215"/>
      <c r="AG283" s="215"/>
      <c r="AH283" s="215"/>
      <c r="AI283" s="215"/>
      <c r="AJ283" s="215"/>
      <c r="AK283" s="215"/>
      <c r="AL283" s="215"/>
      <c r="AM283" s="215"/>
      <c r="AN283" s="215"/>
      <c r="AO283" s="215"/>
      <c r="AP283" s="215"/>
      <c r="AQ283" s="215"/>
      <c r="AR283" s="215"/>
      <c r="AS283" s="215"/>
      <c r="AT283" s="215"/>
      <c r="AU283" s="215"/>
      <c r="AV283" s="215"/>
      <c r="AW283" s="215"/>
    </row>
    <row r="284" spans="2:49" ht="24.75" customHeight="1">
      <c r="B284" s="211"/>
      <c r="C284" s="214" t="s">
        <v>108</v>
      </c>
      <c r="D284" s="961"/>
      <c r="E284" s="962"/>
      <c r="F284" s="963"/>
      <c r="G284" s="215"/>
      <c r="H284" s="215"/>
      <c r="I284" s="215"/>
      <c r="J284" s="215"/>
      <c r="K284" s="213"/>
      <c r="L284" s="213"/>
      <c r="M284" s="213"/>
      <c r="N284" s="213"/>
      <c r="O284" s="213"/>
      <c r="P284" s="213"/>
      <c r="Q284" s="213"/>
      <c r="R284" s="213"/>
      <c r="S284" s="215"/>
      <c r="T284" s="215"/>
      <c r="U284" s="215"/>
      <c r="V284" s="215"/>
      <c r="W284" s="215"/>
      <c r="X284" s="215"/>
      <c r="Y284" s="213"/>
      <c r="Z284" s="213"/>
      <c r="AA284" s="213"/>
      <c r="AB284" s="213"/>
      <c r="AC284" s="213"/>
      <c r="AD284" s="213"/>
      <c r="AE284" s="213"/>
      <c r="AF284" s="215"/>
      <c r="AG284" s="215"/>
      <c r="AH284" s="215"/>
      <c r="AI284" s="215"/>
      <c r="AJ284" s="215"/>
      <c r="AK284" s="215"/>
      <c r="AL284" s="215"/>
      <c r="AM284" s="215"/>
      <c r="AN284" s="215"/>
      <c r="AO284" s="215"/>
      <c r="AP284" s="215"/>
      <c r="AQ284" s="215"/>
      <c r="AR284" s="215"/>
      <c r="AS284" s="215"/>
      <c r="AT284" s="215"/>
      <c r="AU284" s="215"/>
      <c r="AV284" s="215"/>
      <c r="AW284" s="215"/>
    </row>
    <row r="285" spans="2:49" ht="24.75" customHeight="1">
      <c r="B285" s="211"/>
      <c r="C285" s="214"/>
      <c r="D285" s="964"/>
      <c r="E285" s="965"/>
      <c r="F285" s="966"/>
      <c r="G285" s="215"/>
      <c r="H285" s="215"/>
      <c r="I285" s="215"/>
      <c r="J285" s="215"/>
      <c r="K285" s="213"/>
      <c r="L285" s="213"/>
      <c r="M285" s="213"/>
      <c r="N285" s="213"/>
      <c r="O285" s="213"/>
      <c r="P285" s="213"/>
      <c r="Q285" s="213"/>
      <c r="R285" s="213"/>
      <c r="S285" s="215"/>
      <c r="T285" s="215"/>
      <c r="U285" s="215"/>
      <c r="V285" s="215"/>
      <c r="W285" s="215"/>
      <c r="X285" s="215"/>
      <c r="Y285" s="213"/>
      <c r="Z285" s="213"/>
      <c r="AA285" s="213"/>
      <c r="AB285" s="213"/>
      <c r="AC285" s="213"/>
      <c r="AD285" s="213"/>
      <c r="AE285" s="213"/>
      <c r="AF285" s="215"/>
      <c r="AG285" s="215"/>
      <c r="AH285" s="215"/>
      <c r="AI285" s="215"/>
      <c r="AJ285" s="215"/>
      <c r="AK285" s="215"/>
      <c r="AL285" s="215"/>
      <c r="AM285" s="215"/>
      <c r="AN285" s="215"/>
      <c r="AO285" s="215"/>
      <c r="AP285" s="215"/>
      <c r="AQ285" s="215"/>
      <c r="AR285" s="215"/>
      <c r="AS285" s="215"/>
      <c r="AT285" s="215"/>
      <c r="AU285" s="215"/>
      <c r="AV285" s="215"/>
      <c r="AW285" s="215"/>
    </row>
    <row r="286" spans="2:49" ht="24.75" customHeight="1">
      <c r="B286" s="211"/>
      <c r="C286" s="220"/>
      <c r="D286" s="213"/>
      <c r="E286" s="213"/>
      <c r="F286" s="213"/>
      <c r="G286" s="213"/>
      <c r="H286" s="213"/>
      <c r="I286" s="213"/>
      <c r="J286" s="213"/>
      <c r="K286" s="213"/>
      <c r="L286" s="213"/>
      <c r="M286" s="213"/>
      <c r="N286" s="213"/>
      <c r="O286" s="213"/>
      <c r="P286" s="213"/>
      <c r="Q286" s="213"/>
      <c r="R286" s="213"/>
      <c r="S286" s="213"/>
      <c r="T286" s="213"/>
      <c r="U286" s="213"/>
      <c r="V286" s="213"/>
      <c r="W286" s="213"/>
      <c r="X286" s="213"/>
      <c r="Y286" s="213"/>
      <c r="Z286" s="213"/>
      <c r="AA286" s="213"/>
      <c r="AB286" s="213"/>
      <c r="AC286" s="213"/>
      <c r="AD286" s="213"/>
      <c r="AE286" s="213"/>
      <c r="AF286" s="213"/>
      <c r="AG286" s="213"/>
      <c r="AH286" s="213"/>
      <c r="AI286" s="213"/>
      <c r="AJ286" s="213"/>
      <c r="AK286" s="213"/>
      <c r="AL286" s="213"/>
      <c r="AM286" s="213"/>
      <c r="AN286" s="213"/>
      <c r="AO286" s="213"/>
      <c r="AP286" s="213"/>
      <c r="AQ286" s="213"/>
      <c r="AR286" s="213"/>
      <c r="AS286" s="213"/>
      <c r="AT286" s="213"/>
      <c r="AU286" s="213"/>
      <c r="AV286" s="213"/>
      <c r="AW286" s="213"/>
    </row>
    <row r="287" spans="2:49" ht="24.75" customHeight="1">
      <c r="B287" s="211" t="s">
        <v>62</v>
      </c>
      <c r="C287" s="221" t="s">
        <v>63</v>
      </c>
      <c r="D287" s="974" t="s">
        <v>389</v>
      </c>
      <c r="E287" s="974"/>
      <c r="F287" s="974"/>
      <c r="G287" s="213"/>
      <c r="H287" s="213"/>
      <c r="I287" s="213"/>
      <c r="J287" s="213"/>
      <c r="K287" s="213"/>
      <c r="L287" s="213"/>
      <c r="M287" s="213"/>
      <c r="N287" s="213"/>
      <c r="O287" s="213"/>
      <c r="P287" s="213"/>
      <c r="Q287" s="213"/>
      <c r="R287" s="213"/>
      <c r="S287" s="213"/>
      <c r="T287" s="213"/>
      <c r="U287" s="213"/>
      <c r="V287" s="213"/>
      <c r="W287" s="213"/>
      <c r="X287" s="213"/>
      <c r="Y287" s="245"/>
      <c r="Z287" s="245"/>
      <c r="AA287" s="245"/>
      <c r="AB287" s="245"/>
      <c r="AC287" s="245"/>
      <c r="AD287" s="245"/>
      <c r="AE287" s="245"/>
      <c r="AF287" s="245"/>
      <c r="AG287" s="245"/>
      <c r="AH287" s="245"/>
      <c r="AI287" s="245"/>
      <c r="AJ287" s="245"/>
      <c r="AK287" s="245"/>
      <c r="AL287" s="245"/>
      <c r="AM287" s="245"/>
      <c r="AN287" s="245"/>
      <c r="AO287" s="245"/>
      <c r="AP287" s="245"/>
      <c r="AQ287" s="245"/>
      <c r="AR287" s="245"/>
      <c r="AS287" s="245"/>
      <c r="AT287" s="245"/>
      <c r="AU287" s="245"/>
      <c r="AV287" s="245"/>
      <c r="AW287" s="245"/>
    </row>
    <row r="288" spans="2:49" ht="26.25" customHeight="1">
      <c r="B288" s="211" t="s">
        <v>64</v>
      </c>
      <c r="C288" s="221" t="s">
        <v>65</v>
      </c>
      <c r="D288" s="974"/>
      <c r="E288" s="974"/>
      <c r="F288" s="974"/>
      <c r="G288" s="213"/>
      <c r="H288" s="213"/>
      <c r="I288" s="213"/>
      <c r="J288" s="213"/>
      <c r="K288" s="213"/>
      <c r="L288" s="213"/>
      <c r="M288" s="213"/>
      <c r="N288" s="213"/>
      <c r="O288" s="213"/>
      <c r="P288" s="213"/>
      <c r="Q288" s="213"/>
      <c r="R288" s="213"/>
      <c r="S288" s="213"/>
      <c r="T288" s="213"/>
      <c r="U288" s="213"/>
      <c r="V288" s="213"/>
      <c r="W288" s="213"/>
      <c r="X288" s="213"/>
      <c r="Y288" s="245"/>
      <c r="Z288" s="245"/>
      <c r="AA288" s="245"/>
      <c r="AB288" s="245"/>
      <c r="AC288" s="245"/>
      <c r="AD288" s="245"/>
      <c r="AE288" s="245"/>
      <c r="AF288" s="245"/>
      <c r="AG288" s="245"/>
      <c r="AH288" s="245"/>
      <c r="AI288" s="245"/>
      <c r="AJ288" s="245"/>
      <c r="AK288" s="245"/>
      <c r="AL288" s="245"/>
      <c r="AM288" s="245"/>
      <c r="AN288" s="245"/>
      <c r="AO288" s="245"/>
      <c r="AP288" s="245"/>
      <c r="AQ288" s="245"/>
      <c r="AR288" s="245"/>
      <c r="AS288" s="245"/>
      <c r="AT288" s="245"/>
      <c r="AU288" s="245"/>
      <c r="AV288" s="245"/>
      <c r="AW288" s="245"/>
    </row>
    <row r="289" spans="2:49" ht="24.75" customHeight="1">
      <c r="B289" s="211"/>
      <c r="C289" s="214" t="s">
        <v>109</v>
      </c>
      <c r="D289" s="213"/>
      <c r="E289" s="213"/>
      <c r="F289" s="213"/>
      <c r="G289" s="213"/>
      <c r="H289" s="213"/>
      <c r="I289" s="213"/>
      <c r="J289" s="213"/>
      <c r="K289" s="213"/>
      <c r="L289" s="213"/>
      <c r="M289" s="213"/>
      <c r="N289" s="213"/>
      <c r="O289" s="213"/>
      <c r="P289" s="213"/>
      <c r="Q289" s="213"/>
      <c r="R289" s="213"/>
      <c r="S289" s="213"/>
      <c r="T289" s="213"/>
      <c r="U289" s="213"/>
      <c r="V289" s="213"/>
      <c r="W289" s="213"/>
      <c r="X289" s="213"/>
      <c r="Y289" s="213"/>
      <c r="Z289" s="213"/>
      <c r="AA289" s="213"/>
      <c r="AB289" s="213"/>
      <c r="AC289" s="213"/>
      <c r="AD289" s="213"/>
      <c r="AE289" s="213"/>
      <c r="AF289" s="213"/>
      <c r="AG289" s="213"/>
      <c r="AH289" s="213"/>
      <c r="AI289" s="213"/>
      <c r="AJ289" s="213"/>
      <c r="AK289" s="213"/>
      <c r="AL289" s="213"/>
      <c r="AM289" s="213"/>
      <c r="AN289" s="213"/>
      <c r="AO289" s="213"/>
      <c r="AP289" s="213"/>
      <c r="AQ289" s="213"/>
      <c r="AR289" s="213"/>
      <c r="AS289" s="213"/>
      <c r="AT289" s="213"/>
      <c r="AU289" s="213"/>
      <c r="AV289" s="213"/>
      <c r="AW289" s="213"/>
    </row>
    <row r="290" spans="2:49" ht="24.75" customHeight="1">
      <c r="B290" s="211"/>
      <c r="C290" s="214"/>
      <c r="D290" s="213"/>
      <c r="E290" s="213"/>
      <c r="F290" s="213"/>
      <c r="G290" s="213"/>
      <c r="H290" s="213"/>
      <c r="I290" s="213"/>
      <c r="J290" s="213"/>
      <c r="K290" s="213"/>
      <c r="L290" s="213"/>
      <c r="M290" s="213"/>
      <c r="N290" s="213"/>
      <c r="O290" s="213"/>
      <c r="P290" s="213"/>
      <c r="Q290" s="213"/>
      <c r="R290" s="213"/>
      <c r="S290" s="213"/>
      <c r="T290" s="213"/>
      <c r="U290" s="213"/>
      <c r="V290" s="213"/>
      <c r="W290" s="213"/>
      <c r="X290" s="213"/>
      <c r="Y290" s="213"/>
      <c r="Z290" s="213"/>
      <c r="AA290" s="213"/>
      <c r="AB290" s="213"/>
      <c r="AC290" s="213"/>
      <c r="AD290" s="213"/>
      <c r="AE290" s="213"/>
      <c r="AF290" s="213"/>
      <c r="AG290" s="213"/>
      <c r="AH290" s="213"/>
      <c r="AI290" s="213"/>
      <c r="AJ290" s="213"/>
      <c r="AK290" s="213"/>
      <c r="AL290" s="213"/>
      <c r="AM290" s="213"/>
      <c r="AN290" s="213"/>
      <c r="AO290" s="213"/>
      <c r="AP290" s="213"/>
      <c r="AQ290" s="213"/>
      <c r="AR290" s="213"/>
      <c r="AS290" s="213"/>
      <c r="AT290" s="213"/>
      <c r="AU290" s="213"/>
      <c r="AV290" s="213"/>
      <c r="AW290" s="213"/>
    </row>
    <row r="291" spans="2:49" ht="24.75" customHeight="1">
      <c r="B291" s="211"/>
      <c r="C291" s="220"/>
      <c r="D291" s="213"/>
      <c r="E291" s="213"/>
      <c r="F291" s="213"/>
      <c r="G291" s="213"/>
      <c r="H291" s="213"/>
      <c r="I291" s="213"/>
      <c r="J291" s="213"/>
      <c r="K291" s="213"/>
      <c r="L291" s="213"/>
      <c r="M291" s="213"/>
      <c r="N291" s="213"/>
      <c r="O291" s="213"/>
      <c r="P291" s="213"/>
      <c r="Q291" s="213"/>
      <c r="R291" s="213"/>
      <c r="S291" s="213"/>
      <c r="T291" s="213"/>
      <c r="U291" s="213"/>
      <c r="V291" s="213"/>
      <c r="W291" s="213"/>
      <c r="X291" s="213"/>
      <c r="Y291" s="213"/>
      <c r="Z291" s="213"/>
      <c r="AA291" s="213"/>
      <c r="AB291" s="213"/>
      <c r="AC291" s="213"/>
      <c r="AD291" s="213"/>
      <c r="AE291" s="213"/>
      <c r="AF291" s="213"/>
      <c r="AG291" s="213"/>
      <c r="AH291" s="213"/>
      <c r="AI291" s="213"/>
      <c r="AJ291" s="213"/>
      <c r="AK291" s="213"/>
      <c r="AL291" s="213"/>
      <c r="AM291" s="213"/>
      <c r="AN291" s="213"/>
      <c r="AO291" s="213"/>
      <c r="AP291" s="213"/>
      <c r="AQ291" s="213"/>
      <c r="AR291" s="213"/>
      <c r="AS291" s="213"/>
      <c r="AT291" s="213"/>
      <c r="AU291" s="213"/>
      <c r="AV291" s="213"/>
      <c r="AW291" s="213"/>
    </row>
    <row r="292" spans="2:49" ht="35.25" customHeight="1">
      <c r="B292" s="211" t="s">
        <v>66</v>
      </c>
      <c r="C292" s="221" t="s">
        <v>67</v>
      </c>
      <c r="D292" s="974" t="s">
        <v>389</v>
      </c>
      <c r="E292" s="974"/>
      <c r="F292" s="974"/>
      <c r="G292" s="213"/>
      <c r="H292" s="213"/>
      <c r="I292" s="213"/>
      <c r="J292" s="213"/>
      <c r="K292" s="213"/>
      <c r="L292" s="213"/>
      <c r="M292" s="213"/>
      <c r="N292" s="213"/>
      <c r="O292" s="213"/>
      <c r="P292" s="213"/>
      <c r="Q292" s="213"/>
      <c r="R292" s="213"/>
      <c r="S292" s="213"/>
      <c r="T292" s="213"/>
      <c r="U292" s="213"/>
      <c r="V292" s="213"/>
      <c r="W292" s="213"/>
      <c r="X292" s="213"/>
      <c r="Y292" s="245"/>
      <c r="Z292" s="245"/>
      <c r="AA292" s="245"/>
      <c r="AB292" s="245"/>
      <c r="AC292" s="245"/>
      <c r="AD292" s="245"/>
      <c r="AE292" s="245"/>
      <c r="AF292" s="245"/>
      <c r="AG292" s="245"/>
      <c r="AH292" s="245"/>
      <c r="AI292" s="245"/>
      <c r="AJ292" s="245"/>
      <c r="AK292" s="245"/>
      <c r="AL292" s="245"/>
      <c r="AM292" s="245"/>
      <c r="AN292" s="245"/>
      <c r="AO292" s="245"/>
      <c r="AP292" s="245"/>
      <c r="AQ292" s="245"/>
      <c r="AR292" s="245"/>
      <c r="AS292" s="245"/>
      <c r="AT292" s="245"/>
      <c r="AU292" s="245"/>
      <c r="AV292" s="245"/>
      <c r="AW292" s="245"/>
    </row>
    <row r="293" spans="2:49" ht="24.75" customHeight="1">
      <c r="B293" s="211"/>
      <c r="C293" s="214" t="s">
        <v>109</v>
      </c>
      <c r="D293" s="974"/>
      <c r="E293" s="974"/>
      <c r="F293" s="974"/>
      <c r="G293" s="213"/>
      <c r="H293" s="213"/>
      <c r="I293" s="213"/>
      <c r="J293" s="213"/>
      <c r="K293" s="213"/>
      <c r="L293" s="213"/>
      <c r="M293" s="213"/>
      <c r="N293" s="213"/>
      <c r="O293" s="213"/>
      <c r="P293" s="213"/>
      <c r="Q293" s="213"/>
      <c r="R293" s="213"/>
      <c r="S293" s="213"/>
      <c r="T293" s="213"/>
      <c r="U293" s="213"/>
      <c r="V293" s="213"/>
      <c r="W293" s="213"/>
      <c r="X293" s="213"/>
      <c r="Y293" s="245"/>
      <c r="Z293" s="245"/>
      <c r="AA293" s="245"/>
      <c r="AB293" s="245"/>
      <c r="AC293" s="245"/>
      <c r="AD293" s="245"/>
      <c r="AE293" s="245"/>
      <c r="AF293" s="245"/>
      <c r="AG293" s="245"/>
      <c r="AH293" s="245"/>
      <c r="AI293" s="245"/>
      <c r="AJ293" s="245"/>
      <c r="AK293" s="245"/>
      <c r="AL293" s="245"/>
      <c r="AM293" s="245"/>
      <c r="AN293" s="245"/>
      <c r="AO293" s="245"/>
      <c r="AP293" s="245"/>
      <c r="AQ293" s="245"/>
      <c r="AR293" s="245"/>
      <c r="AS293" s="245"/>
      <c r="AT293" s="245"/>
      <c r="AU293" s="245"/>
      <c r="AV293" s="245"/>
      <c r="AW293" s="245"/>
    </row>
    <row r="294" spans="2:49" ht="24.75" customHeight="1">
      <c r="B294" s="211"/>
      <c r="C294" s="214"/>
      <c r="D294" s="14"/>
      <c r="E294" s="14"/>
      <c r="F294" s="14"/>
      <c r="G294" s="213"/>
      <c r="H294" s="213"/>
      <c r="I294" s="213"/>
      <c r="J294" s="213"/>
      <c r="K294" s="213"/>
      <c r="L294" s="213"/>
      <c r="M294" s="213"/>
      <c r="N294" s="213"/>
      <c r="O294" s="213"/>
      <c r="P294" s="213"/>
      <c r="Q294" s="213"/>
      <c r="R294" s="213"/>
      <c r="S294" s="213"/>
      <c r="T294" s="213"/>
      <c r="U294" s="213"/>
      <c r="V294" s="213"/>
      <c r="W294" s="213"/>
      <c r="X294" s="213"/>
      <c r="Y294" s="213"/>
      <c r="Z294" s="213"/>
      <c r="AA294" s="213"/>
      <c r="AB294" s="213"/>
      <c r="AC294" s="213"/>
      <c r="AD294" s="213"/>
      <c r="AE294" s="213"/>
      <c r="AF294" s="213"/>
      <c r="AG294" s="213"/>
      <c r="AH294" s="213"/>
      <c r="AI294" s="213"/>
      <c r="AJ294" s="213"/>
      <c r="AK294" s="213"/>
      <c r="AL294" s="213"/>
      <c r="AM294" s="213"/>
      <c r="AN294" s="213"/>
      <c r="AO294" s="213"/>
      <c r="AP294" s="213"/>
      <c r="AQ294" s="213"/>
      <c r="AR294" s="213"/>
      <c r="AS294" s="213"/>
      <c r="AT294" s="213"/>
      <c r="AU294" s="213"/>
      <c r="AV294" s="213"/>
      <c r="AW294" s="213"/>
    </row>
    <row r="295" spans="2:49" ht="24.75" customHeight="1">
      <c r="B295" s="211"/>
      <c r="C295" s="220"/>
      <c r="D295" s="213"/>
      <c r="E295" s="213"/>
      <c r="F295" s="213"/>
      <c r="G295" s="213"/>
      <c r="H295" s="213"/>
      <c r="I295" s="213"/>
      <c r="J295" s="213"/>
      <c r="K295" s="213"/>
      <c r="L295" s="213"/>
      <c r="M295" s="213"/>
      <c r="N295" s="213"/>
      <c r="O295" s="213"/>
      <c r="P295" s="213"/>
      <c r="Q295" s="213"/>
      <c r="R295" s="213"/>
      <c r="S295" s="213"/>
      <c r="T295" s="213"/>
      <c r="U295" s="213"/>
      <c r="V295" s="213"/>
      <c r="W295" s="213"/>
      <c r="X295" s="213"/>
      <c r="Y295" s="213"/>
      <c r="Z295" s="213"/>
      <c r="AA295" s="213"/>
      <c r="AB295" s="213"/>
      <c r="AC295" s="213"/>
      <c r="AD295" s="213"/>
      <c r="AE295" s="213"/>
      <c r="AF295" s="213"/>
      <c r="AG295" s="213"/>
      <c r="AH295" s="213"/>
      <c r="AI295" s="213"/>
      <c r="AJ295" s="213"/>
      <c r="AK295" s="213"/>
      <c r="AL295" s="213"/>
      <c r="AM295" s="213"/>
      <c r="AN295" s="213"/>
      <c r="AO295" s="213"/>
      <c r="AP295" s="213"/>
      <c r="AQ295" s="213"/>
      <c r="AR295" s="213"/>
      <c r="AS295" s="213"/>
      <c r="AT295" s="213"/>
      <c r="AU295" s="213"/>
      <c r="AV295" s="213"/>
      <c r="AW295" s="213"/>
    </row>
    <row r="296" spans="2:49" ht="39" customHeight="1">
      <c r="B296" s="211" t="s">
        <v>68</v>
      </c>
      <c r="C296" s="221" t="s">
        <v>69</v>
      </c>
      <c r="D296" s="974" t="s">
        <v>389</v>
      </c>
      <c r="E296" s="974"/>
      <c r="F296" s="974"/>
      <c r="G296" s="213"/>
      <c r="H296" s="213"/>
      <c r="I296" s="213"/>
      <c r="J296" s="213"/>
      <c r="K296" s="213"/>
      <c r="L296" s="213"/>
      <c r="M296" s="213"/>
      <c r="N296" s="213"/>
      <c r="O296" s="213"/>
      <c r="P296" s="213"/>
      <c r="Q296" s="213"/>
      <c r="R296" s="213"/>
      <c r="S296" s="213"/>
      <c r="T296" s="213"/>
      <c r="U296" s="213"/>
      <c r="V296" s="213"/>
      <c r="W296" s="213"/>
      <c r="X296" s="213"/>
      <c r="Y296" s="245"/>
      <c r="Z296" s="245"/>
      <c r="AA296" s="245"/>
      <c r="AB296" s="245"/>
      <c r="AC296" s="245"/>
      <c r="AD296" s="245"/>
      <c r="AE296" s="245"/>
      <c r="AF296" s="245"/>
      <c r="AG296" s="245"/>
      <c r="AH296" s="245"/>
      <c r="AI296" s="245"/>
      <c r="AJ296" s="245"/>
      <c r="AK296" s="245"/>
      <c r="AL296" s="245"/>
      <c r="AM296" s="245"/>
      <c r="AN296" s="245"/>
      <c r="AO296" s="245"/>
      <c r="AP296" s="245"/>
      <c r="AQ296" s="245"/>
      <c r="AR296" s="245"/>
      <c r="AS296" s="245"/>
      <c r="AT296" s="245"/>
      <c r="AU296" s="245"/>
      <c r="AV296" s="245"/>
      <c r="AW296" s="245"/>
    </row>
    <row r="297" spans="2:49" ht="24.75" customHeight="1">
      <c r="B297" s="211"/>
      <c r="C297" s="214" t="s">
        <v>109</v>
      </c>
      <c r="D297" s="974"/>
      <c r="E297" s="974"/>
      <c r="F297" s="974"/>
      <c r="G297" s="213"/>
      <c r="H297" s="213"/>
      <c r="I297" s="213"/>
      <c r="J297" s="213"/>
      <c r="K297" s="213"/>
      <c r="L297" s="213"/>
      <c r="M297" s="213"/>
      <c r="N297" s="213"/>
      <c r="O297" s="213"/>
      <c r="P297" s="213"/>
      <c r="Q297" s="213"/>
      <c r="R297" s="213"/>
      <c r="S297" s="213"/>
      <c r="T297" s="213"/>
      <c r="U297" s="213"/>
      <c r="V297" s="213"/>
      <c r="W297" s="213"/>
      <c r="X297" s="213"/>
      <c r="Y297" s="245"/>
      <c r="Z297" s="245"/>
      <c r="AA297" s="245"/>
      <c r="AB297" s="245"/>
      <c r="AC297" s="245"/>
      <c r="AD297" s="245"/>
      <c r="AE297" s="245"/>
      <c r="AF297" s="245"/>
      <c r="AG297" s="245"/>
      <c r="AH297" s="245"/>
      <c r="AI297" s="245"/>
      <c r="AJ297" s="245"/>
      <c r="AK297" s="245"/>
      <c r="AL297" s="245"/>
      <c r="AM297" s="245"/>
      <c r="AN297" s="245"/>
      <c r="AO297" s="245"/>
      <c r="AP297" s="245"/>
      <c r="AQ297" s="245"/>
      <c r="AR297" s="245"/>
      <c r="AS297" s="245"/>
      <c r="AT297" s="245"/>
      <c r="AU297" s="245"/>
      <c r="AV297" s="245"/>
      <c r="AW297" s="245"/>
    </row>
    <row r="298" spans="2:49" ht="24.75" customHeight="1">
      <c r="B298" s="211"/>
      <c r="C298" s="214"/>
      <c r="D298" s="14"/>
      <c r="E298" s="14"/>
      <c r="F298" s="14"/>
      <c r="G298" s="213"/>
      <c r="H298" s="213"/>
      <c r="I298" s="213"/>
      <c r="J298" s="213"/>
      <c r="K298" s="213"/>
      <c r="L298" s="213"/>
      <c r="M298" s="213"/>
      <c r="N298" s="213"/>
      <c r="O298" s="213"/>
      <c r="P298" s="213"/>
      <c r="Q298" s="213"/>
      <c r="R298" s="213"/>
      <c r="S298" s="213"/>
      <c r="T298" s="213"/>
      <c r="U298" s="213"/>
      <c r="V298" s="213"/>
      <c r="W298" s="213"/>
      <c r="X298" s="213"/>
      <c r="Y298" s="213"/>
      <c r="Z298" s="213"/>
      <c r="AA298" s="213"/>
      <c r="AB298" s="213"/>
      <c r="AC298" s="213"/>
      <c r="AD298" s="213"/>
      <c r="AE298" s="213"/>
      <c r="AF298" s="213"/>
      <c r="AG298" s="213"/>
      <c r="AH298" s="213"/>
      <c r="AI298" s="213"/>
      <c r="AJ298" s="213"/>
      <c r="AK298" s="213"/>
      <c r="AL298" s="213"/>
      <c r="AM298" s="213"/>
      <c r="AN298" s="213"/>
      <c r="AO298" s="213"/>
      <c r="AP298" s="213"/>
      <c r="AQ298" s="213"/>
      <c r="AR298" s="213"/>
      <c r="AS298" s="213"/>
      <c r="AT298" s="213"/>
      <c r="AU298" s="213"/>
      <c r="AV298" s="213"/>
      <c r="AW298" s="213"/>
    </row>
    <row r="299" spans="2:49" ht="24.75" customHeight="1">
      <c r="B299" s="211"/>
      <c r="C299" s="220"/>
      <c r="D299" s="213"/>
      <c r="E299" s="213"/>
      <c r="F299" s="213"/>
      <c r="G299" s="213"/>
      <c r="H299" s="213"/>
      <c r="I299" s="213"/>
      <c r="J299" s="213"/>
      <c r="K299" s="213"/>
      <c r="L299" s="213"/>
      <c r="M299" s="213"/>
      <c r="N299" s="213"/>
      <c r="O299" s="213"/>
      <c r="P299" s="213"/>
      <c r="Q299" s="213"/>
      <c r="R299" s="213"/>
      <c r="S299" s="213"/>
      <c r="T299" s="213"/>
      <c r="U299" s="213"/>
      <c r="V299" s="213"/>
      <c r="W299" s="213"/>
      <c r="X299" s="213"/>
      <c r="Y299" s="213"/>
      <c r="Z299" s="213"/>
      <c r="AA299" s="213"/>
      <c r="AB299" s="213"/>
      <c r="AC299" s="213"/>
      <c r="AD299" s="213"/>
      <c r="AE299" s="213"/>
      <c r="AF299" s="213"/>
      <c r="AG299" s="213"/>
      <c r="AH299" s="213"/>
      <c r="AI299" s="213"/>
      <c r="AJ299" s="213"/>
      <c r="AK299" s="213"/>
      <c r="AL299" s="213"/>
      <c r="AM299" s="213"/>
      <c r="AN299" s="213"/>
      <c r="AO299" s="213"/>
      <c r="AP299" s="213"/>
      <c r="AQ299" s="213"/>
      <c r="AR299" s="213"/>
      <c r="AS299" s="213"/>
      <c r="AT299" s="213"/>
      <c r="AU299" s="213"/>
      <c r="AV299" s="213"/>
      <c r="AW299" s="213"/>
    </row>
    <row r="300" spans="2:49" ht="38.25" customHeight="1">
      <c r="B300" s="211" t="s">
        <v>70</v>
      </c>
      <c r="C300" s="221" t="s">
        <v>71</v>
      </c>
      <c r="D300" s="974" t="s">
        <v>389</v>
      </c>
      <c r="E300" s="974"/>
      <c r="F300" s="974"/>
      <c r="G300" s="215"/>
      <c r="H300" s="213"/>
      <c r="I300" s="213"/>
      <c r="J300" s="213"/>
      <c r="K300" s="213"/>
      <c r="L300" s="213"/>
      <c r="M300" s="213"/>
      <c r="N300" s="213"/>
      <c r="O300" s="213"/>
      <c r="P300" s="213"/>
      <c r="Q300" s="213"/>
      <c r="R300" s="213"/>
      <c r="S300" s="215"/>
      <c r="T300" s="215"/>
      <c r="U300" s="215"/>
      <c r="V300" s="215"/>
      <c r="W300" s="215"/>
      <c r="X300" s="215"/>
      <c r="Y300" s="213"/>
      <c r="Z300" s="213"/>
      <c r="AA300" s="213"/>
      <c r="AB300" s="213"/>
      <c r="AC300" s="213"/>
      <c r="AD300" s="213"/>
      <c r="AE300" s="213"/>
      <c r="AF300" s="213"/>
      <c r="AG300" s="213"/>
      <c r="AH300" s="213"/>
      <c r="AI300" s="213"/>
      <c r="AJ300" s="215"/>
      <c r="AK300" s="215"/>
      <c r="AL300" s="215"/>
      <c r="AM300" s="215"/>
      <c r="AN300" s="215"/>
      <c r="AO300" s="215"/>
      <c r="AP300" s="215"/>
      <c r="AQ300" s="215"/>
      <c r="AR300" s="215"/>
      <c r="AS300" s="215"/>
      <c r="AT300" s="215"/>
      <c r="AU300" s="215"/>
      <c r="AV300" s="215"/>
      <c r="AW300" s="215"/>
    </row>
    <row r="301" spans="2:49" ht="24.75" customHeight="1">
      <c r="B301" s="211" t="s">
        <v>72</v>
      </c>
      <c r="C301" s="220" t="s">
        <v>71</v>
      </c>
      <c r="D301" s="974"/>
      <c r="E301" s="974"/>
      <c r="F301" s="974"/>
      <c r="G301" s="215"/>
      <c r="H301" s="213"/>
      <c r="I301" s="213"/>
      <c r="J301" s="213"/>
      <c r="K301" s="213"/>
      <c r="L301" s="213"/>
      <c r="M301" s="213"/>
      <c r="N301" s="213"/>
      <c r="O301" s="213"/>
      <c r="P301" s="213"/>
      <c r="Q301" s="213"/>
      <c r="R301" s="213"/>
      <c r="S301" s="215"/>
      <c r="T301" s="215"/>
      <c r="U301" s="215"/>
      <c r="V301" s="215"/>
      <c r="W301" s="215"/>
      <c r="X301" s="215"/>
      <c r="Y301" s="213"/>
      <c r="Z301" s="213"/>
      <c r="AA301" s="213"/>
      <c r="AB301" s="213"/>
      <c r="AC301" s="213"/>
      <c r="AD301" s="213"/>
      <c r="AE301" s="213"/>
      <c r="AF301" s="213"/>
      <c r="AG301" s="213"/>
      <c r="AH301" s="213"/>
      <c r="AI301" s="213"/>
      <c r="AJ301" s="215"/>
      <c r="AK301" s="215"/>
      <c r="AL301" s="215"/>
      <c r="AM301" s="215"/>
      <c r="AN301" s="215"/>
      <c r="AO301" s="215"/>
      <c r="AP301" s="215"/>
      <c r="AQ301" s="215"/>
      <c r="AR301" s="215"/>
      <c r="AS301" s="215"/>
      <c r="AT301" s="215"/>
      <c r="AU301" s="215"/>
      <c r="AV301" s="215"/>
      <c r="AW301" s="215"/>
    </row>
    <row r="302" spans="2:49" ht="24.75" customHeight="1">
      <c r="B302" s="211"/>
      <c r="C302" s="214" t="s">
        <v>110</v>
      </c>
      <c r="D302" s="213"/>
      <c r="E302" s="213"/>
      <c r="F302" s="213"/>
      <c r="G302" s="213"/>
      <c r="H302" s="213"/>
      <c r="I302" s="213"/>
      <c r="J302" s="213"/>
      <c r="K302" s="213"/>
      <c r="L302" s="213"/>
      <c r="M302" s="213"/>
      <c r="N302" s="213"/>
      <c r="O302" s="213"/>
      <c r="P302" s="213"/>
      <c r="Q302" s="213"/>
      <c r="R302" s="213"/>
      <c r="S302" s="213"/>
      <c r="T302" s="213"/>
      <c r="U302" s="213"/>
      <c r="V302" s="213"/>
      <c r="W302" s="213"/>
      <c r="X302" s="213"/>
      <c r="Y302" s="213"/>
      <c r="Z302" s="213"/>
      <c r="AA302" s="213"/>
      <c r="AB302" s="213"/>
      <c r="AC302" s="213"/>
      <c r="AD302" s="213"/>
      <c r="AE302" s="213"/>
      <c r="AF302" s="213"/>
      <c r="AG302" s="213"/>
      <c r="AH302" s="213"/>
      <c r="AI302" s="213"/>
      <c r="AJ302" s="213"/>
      <c r="AK302" s="213"/>
      <c r="AL302" s="213"/>
      <c r="AM302" s="213"/>
      <c r="AN302" s="213"/>
      <c r="AO302" s="213"/>
      <c r="AP302" s="213"/>
      <c r="AQ302" s="213"/>
      <c r="AR302" s="213"/>
      <c r="AS302" s="213"/>
      <c r="AT302" s="213"/>
      <c r="AU302" s="213"/>
      <c r="AV302" s="213"/>
      <c r="AW302" s="213"/>
    </row>
    <row r="303" spans="2:49" ht="24.75" customHeight="1">
      <c r="B303" s="211"/>
      <c r="C303" s="220"/>
      <c r="D303" s="213"/>
      <c r="E303" s="213"/>
      <c r="F303" s="213"/>
      <c r="G303" s="213"/>
      <c r="H303" s="213"/>
      <c r="I303" s="213"/>
      <c r="J303" s="213"/>
      <c r="K303" s="213"/>
      <c r="L303" s="213"/>
      <c r="M303" s="213"/>
      <c r="N303" s="213"/>
      <c r="O303" s="213"/>
      <c r="P303" s="213"/>
      <c r="Q303" s="213"/>
      <c r="R303" s="213"/>
      <c r="S303" s="213"/>
      <c r="T303" s="213"/>
      <c r="U303" s="213"/>
      <c r="V303" s="213"/>
      <c r="W303" s="213"/>
      <c r="X303" s="213"/>
      <c r="Y303" s="213"/>
      <c r="Z303" s="213"/>
      <c r="AA303" s="213"/>
      <c r="AB303" s="213"/>
      <c r="AC303" s="213"/>
      <c r="AD303" s="213"/>
      <c r="AE303" s="213"/>
      <c r="AF303" s="213"/>
      <c r="AG303" s="213"/>
      <c r="AH303" s="213"/>
      <c r="AI303" s="213"/>
      <c r="AJ303" s="213"/>
      <c r="AK303" s="213"/>
      <c r="AL303" s="213"/>
      <c r="AM303" s="213"/>
      <c r="AN303" s="213"/>
      <c r="AO303" s="213"/>
      <c r="AP303" s="213"/>
      <c r="AQ303" s="213"/>
      <c r="AR303" s="213"/>
      <c r="AS303" s="213"/>
      <c r="AT303" s="213"/>
      <c r="AU303" s="213"/>
      <c r="AV303" s="213"/>
      <c r="AW303" s="213"/>
    </row>
    <row r="304" spans="2:49">
      <c r="B304" s="225"/>
      <c r="C304" s="226"/>
      <c r="D304" s="227"/>
      <c r="E304" s="227"/>
      <c r="F304" s="227"/>
      <c r="G304" s="227"/>
      <c r="H304" s="227"/>
      <c r="I304" s="227"/>
      <c r="J304" s="227"/>
      <c r="K304" s="227"/>
      <c r="L304" s="227"/>
      <c r="M304" s="227"/>
      <c r="N304" s="227"/>
      <c r="O304" s="227"/>
      <c r="P304" s="227"/>
      <c r="Q304" s="227"/>
      <c r="R304" s="227"/>
      <c r="S304" s="227"/>
      <c r="T304" s="227"/>
      <c r="U304" s="227"/>
      <c r="V304" s="227"/>
      <c r="W304" s="227"/>
      <c r="X304" s="227"/>
      <c r="Y304" s="227"/>
      <c r="Z304" s="227"/>
      <c r="AA304" s="227"/>
      <c r="AB304" s="227"/>
      <c r="AC304" s="227"/>
      <c r="AD304" s="227"/>
      <c r="AE304" s="227"/>
      <c r="AF304" s="227"/>
      <c r="AG304" s="227"/>
      <c r="AH304" s="227"/>
      <c r="AI304" s="227"/>
      <c r="AJ304" s="227"/>
      <c r="AK304" s="227"/>
      <c r="AL304" s="227"/>
      <c r="AM304" s="978"/>
      <c r="AN304" s="978"/>
      <c r="AO304" s="228"/>
      <c r="AP304" s="227"/>
      <c r="AQ304" s="227"/>
      <c r="AR304" s="227"/>
      <c r="AS304" s="227"/>
      <c r="AT304" s="227"/>
      <c r="AU304" s="227"/>
      <c r="AV304" s="227"/>
      <c r="AW304" s="227"/>
    </row>
    <row r="305" spans="2:49">
      <c r="B305" s="225"/>
      <c r="C305" s="226"/>
      <c r="D305" s="227"/>
      <c r="E305" s="227"/>
      <c r="F305" s="227"/>
      <c r="G305" s="227"/>
      <c r="H305" s="227"/>
      <c r="I305" s="227"/>
      <c r="J305" s="227"/>
      <c r="K305" s="227"/>
      <c r="L305" s="227"/>
      <c r="M305" s="227"/>
      <c r="N305" s="227"/>
      <c r="O305" s="227"/>
      <c r="P305" s="227"/>
      <c r="Q305" s="227"/>
      <c r="R305" s="227"/>
      <c r="S305" s="227"/>
      <c r="T305" s="227"/>
      <c r="U305" s="227"/>
      <c r="V305" s="227"/>
      <c r="W305" s="227"/>
      <c r="X305" s="227"/>
      <c r="Y305" s="227"/>
      <c r="Z305" s="227"/>
      <c r="AA305" s="227"/>
      <c r="AB305" s="227"/>
      <c r="AC305" s="227"/>
      <c r="AD305" s="227"/>
      <c r="AE305" s="227"/>
      <c r="AF305" s="227"/>
      <c r="AG305" s="227"/>
      <c r="AH305" s="227"/>
      <c r="AI305" s="227"/>
      <c r="AJ305" s="227"/>
      <c r="AK305" s="227"/>
      <c r="AL305" s="227"/>
      <c r="AM305" s="225"/>
      <c r="AN305" s="225"/>
      <c r="AO305" s="228"/>
      <c r="AP305" s="227"/>
      <c r="AQ305" s="227"/>
      <c r="AR305" s="227"/>
      <c r="AS305" s="227"/>
      <c r="AT305" s="227"/>
      <c r="AU305" s="227"/>
      <c r="AV305" s="227"/>
      <c r="AW305" s="227"/>
    </row>
    <row r="306" spans="2:49">
      <c r="B306" s="225"/>
      <c r="C306" s="226"/>
      <c r="D306" s="227"/>
      <c r="E306" s="227"/>
      <c r="F306" s="227"/>
      <c r="G306" s="227"/>
      <c r="H306" s="227"/>
      <c r="I306" s="227"/>
      <c r="J306" s="227"/>
      <c r="K306" s="227"/>
      <c r="L306" s="227"/>
      <c r="M306" s="227"/>
      <c r="N306" s="227"/>
      <c r="O306" s="227"/>
      <c r="P306" s="227"/>
      <c r="Q306" s="227"/>
      <c r="R306" s="227"/>
      <c r="S306" s="227"/>
      <c r="T306" s="227"/>
      <c r="U306" s="227"/>
      <c r="V306" s="227"/>
      <c r="W306" s="227"/>
      <c r="X306" s="227"/>
      <c r="Y306" s="227"/>
      <c r="Z306" s="227"/>
      <c r="AA306" s="227"/>
      <c r="AB306" s="227"/>
      <c r="AC306" s="227"/>
      <c r="AD306" s="227"/>
      <c r="AE306" s="227"/>
      <c r="AF306" s="227"/>
      <c r="AG306" s="227"/>
      <c r="AH306" s="227"/>
      <c r="AI306" s="227"/>
      <c r="AJ306" s="227"/>
      <c r="AK306" s="227"/>
      <c r="AL306" s="227"/>
      <c r="AM306" s="225"/>
      <c r="AN306" s="225"/>
      <c r="AO306" s="228"/>
      <c r="AP306" s="227"/>
      <c r="AQ306" s="227"/>
      <c r="AR306" s="227"/>
      <c r="AS306" s="227"/>
      <c r="AT306" s="227"/>
      <c r="AU306" s="227"/>
      <c r="AV306" s="227"/>
      <c r="AW306" s="227"/>
    </row>
    <row r="307" spans="2:49">
      <c r="B307" s="225"/>
      <c r="C307" s="226"/>
      <c r="D307" s="227"/>
      <c r="E307" s="227"/>
      <c r="F307" s="227"/>
      <c r="G307" s="227"/>
      <c r="H307" s="227"/>
      <c r="I307" s="227"/>
      <c r="J307" s="227"/>
      <c r="K307" s="227"/>
      <c r="L307" s="227"/>
      <c r="M307" s="227"/>
      <c r="N307" s="227"/>
      <c r="O307" s="227"/>
      <c r="P307" s="227"/>
      <c r="Q307" s="227"/>
      <c r="R307" s="227"/>
      <c r="S307" s="227"/>
      <c r="T307" s="227"/>
      <c r="U307" s="227"/>
      <c r="V307" s="227"/>
      <c r="W307" s="227"/>
      <c r="X307" s="227"/>
      <c r="Y307" s="227"/>
      <c r="Z307" s="227"/>
      <c r="AA307" s="227"/>
      <c r="AB307" s="227"/>
      <c r="AC307" s="227"/>
      <c r="AD307" s="227"/>
      <c r="AE307" s="227"/>
      <c r="AF307" s="227"/>
      <c r="AG307" s="227"/>
      <c r="AH307" s="227"/>
      <c r="AI307" s="227"/>
      <c r="AJ307" s="227"/>
      <c r="AK307" s="227"/>
      <c r="AL307" s="227"/>
      <c r="AM307" s="225"/>
      <c r="AN307" s="225"/>
      <c r="AO307" s="228"/>
      <c r="AP307" s="227"/>
      <c r="AQ307" s="227"/>
      <c r="AR307" s="227"/>
      <c r="AS307" s="227"/>
      <c r="AT307" s="227"/>
      <c r="AU307" s="227"/>
      <c r="AV307" s="227"/>
      <c r="AW307" s="227"/>
    </row>
    <row r="308" spans="2:49" ht="12.75" customHeight="1">
      <c r="B308" s="225"/>
      <c r="C308" s="226"/>
      <c r="D308" s="227"/>
      <c r="E308" s="227"/>
      <c r="F308" s="227"/>
      <c r="G308" s="227"/>
      <c r="H308" s="227"/>
      <c r="I308" s="227"/>
      <c r="J308" s="227"/>
      <c r="K308" s="227"/>
      <c r="L308" s="227"/>
      <c r="M308" s="227"/>
      <c r="N308" s="227"/>
      <c r="O308" s="227"/>
      <c r="P308" s="227"/>
      <c r="Q308" s="227"/>
      <c r="R308" s="227"/>
      <c r="S308" s="227"/>
      <c r="T308" s="227"/>
      <c r="U308" s="227"/>
      <c r="V308" s="227"/>
      <c r="W308" s="227"/>
      <c r="X308" s="227"/>
      <c r="Y308" s="227"/>
      <c r="Z308" s="227"/>
      <c r="AA308" s="227"/>
      <c r="AB308" s="227"/>
      <c r="AC308" s="227"/>
      <c r="AD308" s="227"/>
      <c r="AE308" s="227"/>
      <c r="AF308" s="227"/>
      <c r="AG308" s="227"/>
      <c r="AH308" s="227"/>
      <c r="AI308" s="227"/>
      <c r="AJ308" s="227"/>
      <c r="AK308" s="227"/>
      <c r="AL308" s="227"/>
      <c r="AM308" s="975"/>
      <c r="AN308" s="975"/>
      <c r="AO308" s="229"/>
      <c r="AP308" s="227"/>
      <c r="AQ308" s="227"/>
      <c r="AR308" s="227"/>
      <c r="AS308" s="227"/>
      <c r="AT308" s="227"/>
      <c r="AU308" s="227"/>
      <c r="AV308" s="227"/>
      <c r="AW308" s="227"/>
    </row>
    <row r="309" spans="2:49">
      <c r="AM309" s="976"/>
      <c r="AN309" s="976"/>
      <c r="AO309" s="230"/>
    </row>
    <row r="310" spans="2:49" ht="19">
      <c r="D310" s="246"/>
      <c r="E310" s="246"/>
      <c r="F310" s="246"/>
      <c r="G310" s="246"/>
      <c r="H310" s="246"/>
      <c r="I310" s="246"/>
      <c r="J310" s="246"/>
      <c r="K310" s="246"/>
      <c r="L310" s="246"/>
      <c r="M310" s="246"/>
      <c r="N310" s="246"/>
      <c r="O310" s="246"/>
      <c r="P310" s="246"/>
      <c r="Q310" s="246"/>
      <c r="R310" s="246"/>
      <c r="S310" s="246"/>
      <c r="T310" s="246"/>
      <c r="U310" s="246"/>
      <c r="V310" s="246"/>
      <c r="W310" s="246"/>
      <c r="X310" s="246"/>
      <c r="Y310" s="246"/>
      <c r="Z310" s="246"/>
      <c r="AA310" s="246"/>
      <c r="AB310" s="246"/>
      <c r="AC310" s="246"/>
      <c r="AD310" s="246"/>
      <c r="AE310" s="246"/>
      <c r="AF310" s="246"/>
      <c r="AG310" s="246"/>
      <c r="AH310" s="246"/>
      <c r="AI310" s="246"/>
      <c r="AJ310" s="246"/>
      <c r="AK310" s="246"/>
      <c r="AL310" s="246"/>
      <c r="AM310" s="246"/>
      <c r="AN310" s="246"/>
      <c r="AO310" s="246"/>
      <c r="AP310" s="246"/>
      <c r="AQ310" s="246"/>
      <c r="AR310" s="246"/>
      <c r="AS310" s="246"/>
    </row>
    <row r="311" spans="2:49" ht="19">
      <c r="D311" s="971" t="s">
        <v>120</v>
      </c>
      <c r="E311" s="971"/>
      <c r="F311" s="971"/>
      <c r="G311" s="971"/>
      <c r="H311" s="971"/>
      <c r="I311" s="971"/>
      <c r="J311" s="246"/>
      <c r="K311" s="246"/>
      <c r="L311" s="246"/>
      <c r="M311" s="246"/>
      <c r="N311" s="246"/>
      <c r="O311" s="246"/>
      <c r="P311" s="246"/>
      <c r="Q311" s="246"/>
      <c r="R311" s="246"/>
      <c r="S311" s="246"/>
      <c r="T311" s="246"/>
      <c r="U311" s="246"/>
      <c r="V311" s="246"/>
      <c r="W311" s="246"/>
      <c r="X311" s="246"/>
      <c r="Y311" s="246"/>
      <c r="Z311" s="246"/>
      <c r="AA311" s="246"/>
      <c r="AB311" s="246"/>
      <c r="AC311" s="246"/>
      <c r="AD311" s="246"/>
      <c r="AE311" s="246"/>
      <c r="AF311" s="246"/>
      <c r="AG311" s="246"/>
      <c r="AH311" s="246"/>
      <c r="AI311" s="246"/>
      <c r="AJ311" s="246"/>
      <c r="AK311" s="246"/>
      <c r="AL311" s="246"/>
      <c r="AM311" s="971"/>
      <c r="AN311" s="971"/>
      <c r="AO311" s="971"/>
      <c r="AP311" s="971"/>
      <c r="AQ311" s="971"/>
      <c r="AR311" s="971"/>
      <c r="AS311" s="971"/>
    </row>
    <row r="312" spans="2:49" ht="15.75" customHeight="1">
      <c r="D312" s="248" t="s">
        <v>1543</v>
      </c>
      <c r="E312" s="248"/>
      <c r="F312" s="248"/>
      <c r="G312" s="248"/>
      <c r="H312" s="248"/>
      <c r="I312" s="248"/>
      <c r="J312" s="246"/>
      <c r="K312" s="246"/>
      <c r="L312" s="246"/>
      <c r="M312" s="246"/>
      <c r="N312" s="246"/>
      <c r="O312" s="246"/>
      <c r="P312" s="246"/>
      <c r="Q312" s="246"/>
      <c r="R312" s="246"/>
      <c r="S312" s="246"/>
      <c r="T312" s="246"/>
      <c r="U312" s="246"/>
      <c r="V312" s="246"/>
      <c r="W312" s="246"/>
      <c r="X312" s="246"/>
      <c r="Y312" s="246"/>
      <c r="Z312" s="246"/>
      <c r="AA312" s="246"/>
      <c r="AB312" s="246"/>
      <c r="AC312" s="246"/>
      <c r="AD312" s="246"/>
      <c r="AE312" s="246"/>
      <c r="AF312" s="246"/>
      <c r="AG312" s="246"/>
      <c r="AH312" s="246"/>
      <c r="AI312" s="246"/>
      <c r="AJ312" s="246"/>
      <c r="AK312" s="246"/>
      <c r="AL312" s="246"/>
      <c r="AM312" s="246"/>
      <c r="AN312" s="246"/>
      <c r="AO312" s="977" t="s">
        <v>1544</v>
      </c>
      <c r="AP312" s="977"/>
      <c r="AQ312" s="977"/>
      <c r="AR312" s="977"/>
      <c r="AS312" s="246"/>
    </row>
    <row r="313" spans="2:49" ht="19">
      <c r="D313" s="971" t="s">
        <v>121</v>
      </c>
      <c r="E313" s="971"/>
      <c r="F313" s="971"/>
      <c r="G313" s="971"/>
      <c r="H313" s="971"/>
      <c r="I313" s="971"/>
      <c r="J313" s="246"/>
      <c r="K313" s="246"/>
      <c r="L313" s="246"/>
      <c r="M313" s="246"/>
      <c r="N313" s="246"/>
      <c r="O313" s="246"/>
      <c r="P313" s="246"/>
      <c r="Q313" s="246"/>
      <c r="R313" s="246"/>
      <c r="S313" s="246"/>
      <c r="T313" s="246"/>
      <c r="U313" s="246"/>
      <c r="V313" s="246"/>
      <c r="W313" s="246"/>
      <c r="X313" s="246"/>
      <c r="Y313" s="246"/>
      <c r="Z313" s="246"/>
      <c r="AA313" s="246"/>
      <c r="AB313" s="246"/>
      <c r="AC313" s="246"/>
      <c r="AD313" s="246"/>
      <c r="AE313" s="246"/>
      <c r="AF313" s="246"/>
      <c r="AG313" s="246"/>
      <c r="AH313" s="246"/>
      <c r="AI313" s="246"/>
      <c r="AJ313" s="246"/>
      <c r="AK313" s="246"/>
      <c r="AL313" s="246"/>
      <c r="AM313" s="246"/>
      <c r="AN313" s="246"/>
      <c r="AO313" s="971" t="s">
        <v>117</v>
      </c>
      <c r="AP313" s="971"/>
      <c r="AQ313" s="971"/>
      <c r="AR313" s="971"/>
      <c r="AS313" s="246"/>
    </row>
    <row r="314" spans="2:49" ht="19">
      <c r="D314" s="971"/>
      <c r="E314" s="971"/>
      <c r="F314" s="971"/>
      <c r="G314" s="971"/>
      <c r="H314" s="971"/>
      <c r="I314" s="971"/>
      <c r="J314" s="246"/>
      <c r="K314" s="246"/>
      <c r="L314" s="246"/>
      <c r="M314" s="246"/>
      <c r="N314" s="246"/>
      <c r="O314" s="246"/>
      <c r="P314" s="246"/>
      <c r="Q314" s="246"/>
      <c r="R314" s="246"/>
      <c r="S314" s="246"/>
      <c r="T314" s="246"/>
      <c r="U314" s="246"/>
      <c r="V314" s="246"/>
      <c r="W314" s="246"/>
      <c r="X314" s="246"/>
      <c r="Y314" s="246"/>
      <c r="Z314" s="246"/>
      <c r="AA314" s="246"/>
      <c r="AB314" s="246"/>
      <c r="AC314" s="246"/>
      <c r="AD314" s="246"/>
      <c r="AE314" s="246"/>
      <c r="AF314" s="246"/>
      <c r="AG314" s="246"/>
      <c r="AH314" s="246"/>
      <c r="AI314" s="246"/>
      <c r="AJ314" s="246"/>
      <c r="AK314" s="246"/>
      <c r="AL314" s="246"/>
      <c r="AM314" s="246"/>
      <c r="AN314" s="246"/>
      <c r="AO314" s="247"/>
      <c r="AP314" s="247"/>
      <c r="AQ314" s="247"/>
      <c r="AR314" s="246"/>
      <c r="AS314" s="246"/>
    </row>
    <row r="315" spans="2:49" ht="19">
      <c r="D315" s="247"/>
      <c r="E315" s="247"/>
      <c r="F315" s="247"/>
      <c r="G315" s="247"/>
      <c r="H315" s="247"/>
      <c r="I315" s="247"/>
      <c r="J315" s="246"/>
      <c r="K315" s="246"/>
      <c r="L315" s="246"/>
      <c r="M315" s="246"/>
      <c r="N315" s="246"/>
      <c r="O315" s="246"/>
      <c r="P315" s="246"/>
      <c r="Q315" s="246"/>
      <c r="R315" s="246"/>
      <c r="S315" s="246"/>
      <c r="T315" s="246"/>
      <c r="U315" s="246"/>
      <c r="V315" s="246"/>
      <c r="W315" s="246"/>
      <c r="X315" s="246"/>
      <c r="Y315" s="246"/>
      <c r="Z315" s="246"/>
      <c r="AA315" s="246"/>
      <c r="AB315" s="246"/>
      <c r="AC315" s="246"/>
      <c r="AD315" s="246"/>
      <c r="AE315" s="246"/>
      <c r="AF315" s="246"/>
      <c r="AG315" s="246"/>
      <c r="AH315" s="246"/>
      <c r="AI315" s="246"/>
      <c r="AJ315" s="246"/>
      <c r="AK315" s="246"/>
      <c r="AL315" s="246"/>
      <c r="AM315" s="246"/>
      <c r="AN315" s="246"/>
      <c r="AO315" s="247"/>
      <c r="AP315" s="247"/>
      <c r="AQ315" s="247"/>
      <c r="AR315" s="246"/>
      <c r="AS315" s="246"/>
    </row>
    <row r="316" spans="2:49" ht="19">
      <c r="D316" s="247"/>
      <c r="E316" s="247"/>
      <c r="F316" s="247"/>
      <c r="G316" s="247"/>
      <c r="H316" s="247"/>
      <c r="I316" s="247"/>
      <c r="J316" s="246"/>
      <c r="K316" s="246"/>
      <c r="L316" s="246"/>
      <c r="M316" s="246"/>
      <c r="N316" s="246"/>
      <c r="O316" s="246"/>
      <c r="P316" s="246"/>
      <c r="Q316" s="246"/>
      <c r="R316" s="246"/>
      <c r="S316" s="246"/>
      <c r="T316" s="246"/>
      <c r="U316" s="246"/>
      <c r="V316" s="246"/>
      <c r="W316" s="246"/>
      <c r="X316" s="246"/>
      <c r="Y316" s="246"/>
      <c r="Z316" s="246"/>
      <c r="AA316" s="246"/>
      <c r="AB316" s="246"/>
      <c r="AC316" s="246"/>
      <c r="AD316" s="246"/>
      <c r="AE316" s="246"/>
      <c r="AF316" s="246"/>
      <c r="AG316" s="246"/>
      <c r="AH316" s="246"/>
      <c r="AI316" s="246"/>
      <c r="AJ316" s="246"/>
      <c r="AK316" s="246"/>
      <c r="AL316" s="246"/>
      <c r="AM316" s="246"/>
      <c r="AN316" s="246"/>
      <c r="AO316" s="247"/>
      <c r="AP316" s="247"/>
      <c r="AQ316" s="247"/>
      <c r="AR316" s="246"/>
      <c r="AS316" s="246"/>
    </row>
    <row r="317" spans="2:49" ht="19">
      <c r="D317" s="247"/>
      <c r="E317" s="247"/>
      <c r="F317" s="247"/>
      <c r="G317" s="247"/>
      <c r="H317" s="247"/>
      <c r="I317" s="247"/>
      <c r="J317" s="246"/>
      <c r="K317" s="246"/>
      <c r="L317" s="246"/>
      <c r="M317" s="246"/>
      <c r="N317" s="246"/>
      <c r="O317" s="246"/>
      <c r="P317" s="246"/>
      <c r="Q317" s="246"/>
      <c r="R317" s="246"/>
      <c r="S317" s="246"/>
      <c r="T317" s="246"/>
      <c r="U317" s="246"/>
      <c r="V317" s="246"/>
      <c r="W317" s="246"/>
      <c r="X317" s="246"/>
      <c r="Y317" s="246"/>
      <c r="Z317" s="246"/>
      <c r="AA317" s="246"/>
      <c r="AB317" s="246"/>
      <c r="AC317" s="246"/>
      <c r="AD317" s="246"/>
      <c r="AE317" s="246"/>
      <c r="AF317" s="246"/>
      <c r="AG317" s="246"/>
      <c r="AH317" s="246"/>
      <c r="AI317" s="246"/>
      <c r="AJ317" s="246"/>
      <c r="AK317" s="246"/>
      <c r="AL317" s="246"/>
      <c r="AM317" s="246"/>
      <c r="AN317" s="246"/>
      <c r="AO317" s="247"/>
      <c r="AP317" s="247"/>
      <c r="AQ317" s="247"/>
      <c r="AR317" s="246"/>
      <c r="AS317" s="246"/>
    </row>
    <row r="318" spans="2:49" ht="19">
      <c r="D318" s="972" t="s">
        <v>408</v>
      </c>
      <c r="E318" s="972"/>
      <c r="F318" s="972"/>
      <c r="G318" s="972"/>
      <c r="H318" s="972"/>
      <c r="I318" s="972"/>
      <c r="J318" s="246"/>
      <c r="K318" s="246"/>
      <c r="L318" s="246"/>
      <c r="M318" s="246"/>
      <c r="N318" s="246"/>
      <c r="O318" s="246"/>
      <c r="P318" s="246"/>
      <c r="Q318" s="246"/>
      <c r="R318" s="246"/>
      <c r="S318" s="246"/>
      <c r="T318" s="246"/>
      <c r="U318" s="246"/>
      <c r="V318" s="246"/>
      <c r="W318" s="246"/>
      <c r="X318" s="246"/>
      <c r="Y318" s="246"/>
      <c r="Z318" s="246"/>
      <c r="AA318" s="246"/>
      <c r="AB318" s="246"/>
      <c r="AC318" s="246"/>
      <c r="AD318" s="246"/>
      <c r="AE318" s="246"/>
      <c r="AF318" s="246"/>
      <c r="AG318" s="246"/>
      <c r="AH318" s="246"/>
      <c r="AI318" s="246"/>
      <c r="AJ318" s="246"/>
      <c r="AK318" s="246"/>
      <c r="AL318" s="246"/>
      <c r="AM318" s="246"/>
      <c r="AN318" s="246"/>
      <c r="AO318" s="972" t="s">
        <v>410</v>
      </c>
      <c r="AP318" s="972"/>
      <c r="AQ318" s="972"/>
      <c r="AR318" s="972"/>
      <c r="AS318" s="246"/>
    </row>
    <row r="319" spans="2:49" ht="19">
      <c r="D319" s="971" t="s">
        <v>409</v>
      </c>
      <c r="E319" s="971"/>
      <c r="F319" s="971"/>
      <c r="G319" s="971"/>
      <c r="H319" s="971"/>
      <c r="I319" s="971"/>
      <c r="J319" s="246"/>
      <c r="K319" s="246"/>
      <c r="L319" s="246"/>
      <c r="M319" s="246"/>
      <c r="N319" s="246"/>
      <c r="O319" s="246"/>
      <c r="P319" s="246"/>
      <c r="Q319" s="246"/>
      <c r="R319" s="246"/>
      <c r="S319" s="246"/>
      <c r="T319" s="246"/>
      <c r="U319" s="246"/>
      <c r="V319" s="246"/>
      <c r="W319" s="246"/>
      <c r="X319" s="246"/>
      <c r="Y319" s="246"/>
      <c r="Z319" s="246"/>
      <c r="AA319" s="246"/>
      <c r="AB319" s="246"/>
      <c r="AC319" s="246"/>
      <c r="AD319" s="246"/>
      <c r="AE319" s="246"/>
      <c r="AF319" s="246"/>
      <c r="AG319" s="246"/>
      <c r="AH319" s="246"/>
      <c r="AI319" s="246"/>
      <c r="AJ319" s="246"/>
      <c r="AK319" s="246"/>
      <c r="AL319" s="246"/>
      <c r="AM319" s="246"/>
      <c r="AN319" s="246"/>
      <c r="AO319" s="971" t="s">
        <v>411</v>
      </c>
      <c r="AP319" s="971"/>
      <c r="AQ319" s="971"/>
      <c r="AR319" s="971"/>
      <c r="AS319" s="246"/>
    </row>
    <row r="320" spans="2:49" ht="19">
      <c r="D320" s="246"/>
      <c r="E320" s="246"/>
      <c r="F320" s="246"/>
      <c r="G320" s="246"/>
      <c r="H320" s="246"/>
      <c r="I320" s="246"/>
      <c r="J320" s="246"/>
      <c r="K320" s="246"/>
      <c r="L320" s="246"/>
      <c r="M320" s="246"/>
      <c r="N320" s="246"/>
      <c r="O320" s="246"/>
      <c r="P320" s="246"/>
      <c r="Q320" s="246"/>
      <c r="R320" s="246"/>
      <c r="S320" s="246"/>
      <c r="T320" s="246"/>
      <c r="U320" s="246"/>
      <c r="V320" s="246"/>
      <c r="W320" s="246"/>
      <c r="X320" s="246"/>
      <c r="Y320" s="246"/>
      <c r="Z320" s="246"/>
      <c r="AA320" s="246"/>
      <c r="AB320" s="246"/>
      <c r="AC320" s="246"/>
      <c r="AD320" s="246"/>
      <c r="AE320" s="246"/>
      <c r="AF320" s="246"/>
      <c r="AG320" s="246"/>
      <c r="AH320" s="246"/>
      <c r="AI320" s="246"/>
      <c r="AJ320" s="246"/>
      <c r="AK320" s="246"/>
      <c r="AL320" s="246"/>
      <c r="AM320" s="246"/>
      <c r="AN320" s="246"/>
      <c r="AO320" s="246"/>
      <c r="AP320" s="246"/>
      <c r="AQ320" s="246"/>
      <c r="AR320" s="246"/>
      <c r="AS320" s="246"/>
    </row>
  </sheetData>
  <mergeCells count="87">
    <mergeCell ref="D314:I314"/>
    <mergeCell ref="D318:I318"/>
    <mergeCell ref="D313:I313"/>
    <mergeCell ref="D37:F40"/>
    <mergeCell ref="D240:F243"/>
    <mergeCell ref="D245:F248"/>
    <mergeCell ref="D250:F253"/>
    <mergeCell ref="D265:F268"/>
    <mergeCell ref="D270:F272"/>
    <mergeCell ref="D275:F277"/>
    <mergeCell ref="D279:F281"/>
    <mergeCell ref="D283:F285"/>
    <mergeCell ref="AO312:AR312"/>
    <mergeCell ref="AM304:AN304"/>
    <mergeCell ref="D292:F293"/>
    <mergeCell ref="D296:F297"/>
    <mergeCell ref="W8:W9"/>
    <mergeCell ref="Y8:Y9"/>
    <mergeCell ref="L7:L9"/>
    <mergeCell ref="M7:M9"/>
    <mergeCell ref="N7:R7"/>
    <mergeCell ref="S7:U7"/>
    <mergeCell ref="V7:W7"/>
    <mergeCell ref="X7:X9"/>
    <mergeCell ref="S8:S9"/>
    <mergeCell ref="T8:T9"/>
    <mergeCell ref="U8:U9"/>
    <mergeCell ref="AG7:AG9"/>
    <mergeCell ref="AU8:AU9"/>
    <mergeCell ref="AV8:AW8"/>
    <mergeCell ref="D311:I311"/>
    <mergeCell ref="AM311:AS311"/>
    <mergeCell ref="D287:F288"/>
    <mergeCell ref="D300:F301"/>
    <mergeCell ref="AM308:AN308"/>
    <mergeCell ref="AM309:AN309"/>
    <mergeCell ref="AT7:AT9"/>
    <mergeCell ref="AM8:AM9"/>
    <mergeCell ref="AN8:AN9"/>
    <mergeCell ref="AO8:AO9"/>
    <mergeCell ref="Y7:Z7"/>
    <mergeCell ref="AA7:AC7"/>
    <mergeCell ref="AD7:AE7"/>
    <mergeCell ref="AF7:AF9"/>
    <mergeCell ref="AH7:AH9"/>
    <mergeCell ref="AD8:AD9"/>
    <mergeCell ref="AE8:AE9"/>
    <mergeCell ref="AQ8:AQ9"/>
    <mergeCell ref="AR8:AR9"/>
    <mergeCell ref="AJ7:AJ9"/>
    <mergeCell ref="AK7:AK9"/>
    <mergeCell ref="AL7:AO7"/>
    <mergeCell ref="AP7:AP9"/>
    <mergeCell ref="AQ7:AS7"/>
    <mergeCell ref="AL8:AL9"/>
    <mergeCell ref="AO313:AR313"/>
    <mergeCell ref="AO318:AR318"/>
    <mergeCell ref="AO319:AR319"/>
    <mergeCell ref="V8:V9"/>
    <mergeCell ref="B7:B9"/>
    <mergeCell ref="C7:C9"/>
    <mergeCell ref="D7:D9"/>
    <mergeCell ref="E7:E9"/>
    <mergeCell ref="F7:F9"/>
    <mergeCell ref="G7:J7"/>
    <mergeCell ref="K7:K9"/>
    <mergeCell ref="Z8:Z9"/>
    <mergeCell ref="AA8:AA9"/>
    <mergeCell ref="AB8:AB9"/>
    <mergeCell ref="AC8:AC9"/>
    <mergeCell ref="D319:I319"/>
    <mergeCell ref="B2:AW2"/>
    <mergeCell ref="B3:AW3"/>
    <mergeCell ref="B4:AW4"/>
    <mergeCell ref="D13:F16"/>
    <mergeCell ref="D20:F21"/>
    <mergeCell ref="AU7:AW7"/>
    <mergeCell ref="G8:G9"/>
    <mergeCell ref="H8:I8"/>
    <mergeCell ref="J8:J9"/>
    <mergeCell ref="N8:N9"/>
    <mergeCell ref="O8:O9"/>
    <mergeCell ref="P8:P9"/>
    <mergeCell ref="Q8:Q9"/>
    <mergeCell ref="R8:R9"/>
    <mergeCell ref="AI7:AI9"/>
    <mergeCell ref="AS8:AS9"/>
  </mergeCells>
  <printOptions horizontalCentered="1"/>
  <pageMargins left="0" right="0" top="0.43" bottom="0" header="0.52" footer="0"/>
  <pageSetup paperSize="5" scale="40" orientation="landscape" horizont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B2:AW333"/>
  <sheetViews>
    <sheetView zoomScale="70" zoomScaleNormal="70" workbookViewId="0">
      <pane ySplit="8" topLeftCell="A9" activePane="bottomLeft" state="frozen"/>
      <selection activeCell="J309" sqref="J309"/>
      <selection pane="bottomLeft" activeCell="J309" sqref="J309"/>
    </sheetView>
  </sheetViews>
  <sheetFormatPr baseColWidth="10" defaultColWidth="9.1640625" defaultRowHeight="14"/>
  <cols>
    <col min="1" max="1" width="4.83203125" style="72" customWidth="1"/>
    <col min="2" max="2" width="7.5" style="72" customWidth="1"/>
    <col min="3" max="3" width="21.1640625" style="72" customWidth="1"/>
    <col min="4" max="4" width="14.1640625" style="72" customWidth="1"/>
    <col min="5" max="5" width="12.33203125" style="72" customWidth="1"/>
    <col min="6" max="6" width="8.33203125" style="72" customWidth="1"/>
    <col min="7" max="7" width="6.83203125" style="72" customWidth="1"/>
    <col min="8" max="9" width="7" style="72" customWidth="1"/>
    <col min="10" max="10" width="10.5" style="72" customWidth="1"/>
    <col min="11" max="11" width="15.5" style="72" hidden="1" customWidth="1"/>
    <col min="12" max="12" width="7.5" style="72" hidden="1" customWidth="1"/>
    <col min="13" max="13" width="9.5" style="72" hidden="1" customWidth="1"/>
    <col min="14" max="15" width="8.6640625" style="72" hidden="1" customWidth="1"/>
    <col min="16" max="17" width="6.5" style="72" hidden="1" customWidth="1"/>
    <col min="18" max="18" width="0.1640625" style="72" hidden="1" customWidth="1"/>
    <col min="19" max="19" width="14" style="72" customWidth="1"/>
    <col min="20" max="20" width="7.6640625" style="72" customWidth="1"/>
    <col min="21" max="21" width="8.6640625" style="72" customWidth="1"/>
    <col min="22" max="23" width="11.5" style="72" customWidth="1"/>
    <col min="24" max="24" width="7.33203125" style="72" customWidth="1"/>
    <col min="25" max="29" width="9.1640625" style="72" hidden="1" customWidth="1"/>
    <col min="30" max="30" width="9.6640625" style="72" hidden="1" customWidth="1"/>
    <col min="31" max="31" width="9" style="72" hidden="1" customWidth="1"/>
    <col min="32" max="32" width="9.1640625" style="72" customWidth="1"/>
    <col min="33" max="33" width="7.5" style="72" hidden="1" customWidth="1"/>
    <col min="34" max="34" width="6.1640625" style="72" hidden="1" customWidth="1"/>
    <col min="35" max="35" width="8.33203125" style="72" hidden="1" customWidth="1"/>
    <col min="36" max="36" width="6.83203125" style="72" customWidth="1"/>
    <col min="37" max="37" width="8.1640625" style="72" customWidth="1"/>
    <col min="38" max="38" width="7.1640625" style="72" customWidth="1"/>
    <col min="39" max="39" width="6.5" style="72" bestFit="1" customWidth="1"/>
    <col min="40" max="40" width="7.6640625" style="72" customWidth="1"/>
    <col min="41" max="41" width="15.5" style="72" customWidth="1"/>
    <col min="42" max="42" width="7.83203125" style="89" customWidth="1"/>
    <col min="43" max="44" width="12.1640625" style="89" customWidth="1"/>
    <col min="45" max="45" width="17.1640625" style="89" customWidth="1"/>
    <col min="46" max="46" width="15.5" style="89" customWidth="1"/>
    <col min="47" max="49" width="10.5" style="89" customWidth="1"/>
    <col min="50" max="16384" width="9.1640625" style="72"/>
  </cols>
  <sheetData>
    <row r="2" spans="2:49" ht="25">
      <c r="B2" s="979" t="s">
        <v>104</v>
      </c>
      <c r="C2" s="979"/>
      <c r="D2" s="979"/>
      <c r="E2" s="979"/>
      <c r="F2" s="979"/>
      <c r="G2" s="979"/>
      <c r="H2" s="979"/>
      <c r="I2" s="979"/>
      <c r="J2" s="979"/>
      <c r="K2" s="979"/>
      <c r="L2" s="979"/>
      <c r="M2" s="979"/>
      <c r="N2" s="979"/>
      <c r="O2" s="979"/>
      <c r="P2" s="979"/>
      <c r="Q2" s="979"/>
      <c r="R2" s="979"/>
      <c r="S2" s="979"/>
      <c r="T2" s="979"/>
      <c r="U2" s="979"/>
      <c r="V2" s="979"/>
      <c r="W2" s="979"/>
      <c r="X2" s="979"/>
      <c r="Y2" s="979"/>
      <c r="Z2" s="979"/>
      <c r="AA2" s="979"/>
      <c r="AB2" s="979"/>
      <c r="AC2" s="979"/>
      <c r="AD2" s="979"/>
      <c r="AE2" s="979"/>
      <c r="AF2" s="979"/>
      <c r="AG2" s="979"/>
      <c r="AH2" s="979"/>
      <c r="AI2" s="979"/>
      <c r="AJ2" s="979"/>
      <c r="AK2" s="979"/>
      <c r="AL2" s="979"/>
      <c r="AM2" s="979"/>
      <c r="AN2" s="979"/>
      <c r="AO2" s="979"/>
      <c r="AP2" s="979"/>
      <c r="AQ2" s="979"/>
      <c r="AR2" s="979"/>
      <c r="AS2" s="979"/>
      <c r="AT2" s="979"/>
      <c r="AU2" s="979"/>
      <c r="AV2" s="979"/>
      <c r="AW2" s="979"/>
    </row>
    <row r="3" spans="2:49" ht="25">
      <c r="B3" s="980" t="s">
        <v>1841</v>
      </c>
      <c r="C3" s="980"/>
      <c r="D3" s="980"/>
      <c r="E3" s="980"/>
      <c r="F3" s="980"/>
      <c r="G3" s="980"/>
      <c r="H3" s="980"/>
      <c r="I3" s="980"/>
      <c r="J3" s="980"/>
      <c r="K3" s="980"/>
      <c r="L3" s="980"/>
      <c r="M3" s="980"/>
      <c r="N3" s="980"/>
      <c r="O3" s="980"/>
      <c r="P3" s="980"/>
      <c r="Q3" s="980"/>
      <c r="R3" s="980"/>
      <c r="S3" s="980"/>
      <c r="T3" s="980"/>
      <c r="U3" s="980"/>
      <c r="V3" s="980"/>
      <c r="W3" s="980"/>
      <c r="X3" s="980"/>
      <c r="Y3" s="980"/>
      <c r="Z3" s="980"/>
      <c r="AA3" s="980"/>
      <c r="AB3" s="980"/>
      <c r="AC3" s="980"/>
      <c r="AD3" s="980"/>
      <c r="AE3" s="980"/>
      <c r="AF3" s="980"/>
      <c r="AG3" s="980"/>
      <c r="AH3" s="980"/>
      <c r="AI3" s="980"/>
      <c r="AJ3" s="980"/>
      <c r="AK3" s="980"/>
      <c r="AL3" s="980"/>
      <c r="AM3" s="980"/>
      <c r="AN3" s="980"/>
      <c r="AO3" s="980"/>
      <c r="AP3" s="980"/>
      <c r="AQ3" s="980"/>
      <c r="AR3" s="980"/>
      <c r="AS3" s="980"/>
      <c r="AT3" s="980"/>
      <c r="AU3" s="980"/>
      <c r="AV3" s="980"/>
      <c r="AW3" s="980"/>
    </row>
    <row r="4" spans="2:49" ht="25">
      <c r="B4" s="979" t="s">
        <v>125</v>
      </c>
      <c r="C4" s="979"/>
      <c r="D4" s="979"/>
      <c r="E4" s="979"/>
      <c r="F4" s="979"/>
      <c r="G4" s="979"/>
      <c r="H4" s="979"/>
      <c r="I4" s="979"/>
      <c r="J4" s="979"/>
      <c r="K4" s="979"/>
      <c r="L4" s="979"/>
      <c r="M4" s="979"/>
      <c r="N4" s="979"/>
      <c r="O4" s="979"/>
      <c r="P4" s="979"/>
      <c r="Q4" s="979"/>
      <c r="R4" s="979"/>
      <c r="S4" s="979"/>
      <c r="T4" s="979"/>
      <c r="U4" s="979"/>
      <c r="V4" s="979"/>
      <c r="W4" s="979"/>
      <c r="X4" s="979"/>
      <c r="Y4" s="979"/>
      <c r="Z4" s="979"/>
      <c r="AA4" s="979"/>
      <c r="AB4" s="979"/>
      <c r="AC4" s="979"/>
      <c r="AD4" s="979"/>
      <c r="AE4" s="979"/>
      <c r="AF4" s="979"/>
      <c r="AG4" s="979"/>
      <c r="AH4" s="979"/>
      <c r="AI4" s="979"/>
      <c r="AJ4" s="979"/>
      <c r="AK4" s="979"/>
      <c r="AL4" s="979"/>
      <c r="AM4" s="979"/>
      <c r="AN4" s="979"/>
      <c r="AO4" s="979"/>
      <c r="AP4" s="979"/>
      <c r="AQ4" s="979"/>
      <c r="AR4" s="979"/>
      <c r="AS4" s="979"/>
      <c r="AT4" s="979"/>
      <c r="AU4" s="979"/>
      <c r="AV4" s="979"/>
      <c r="AW4" s="979"/>
    </row>
    <row r="5" spans="2:49" ht="27" customHeight="1"/>
    <row r="6" spans="2:49" s="73" customFormat="1" ht="15" customHeight="1">
      <c r="B6" s="981" t="s">
        <v>0</v>
      </c>
      <c r="C6" s="982" t="s">
        <v>1</v>
      </c>
      <c r="D6" s="983" t="s">
        <v>2</v>
      </c>
      <c r="E6" s="986" t="s">
        <v>3</v>
      </c>
      <c r="F6" s="986" t="s">
        <v>4</v>
      </c>
      <c r="G6" s="986" t="s">
        <v>5</v>
      </c>
      <c r="H6" s="986"/>
      <c r="I6" s="986"/>
      <c r="J6" s="986"/>
      <c r="K6" s="983" t="s">
        <v>6</v>
      </c>
      <c r="L6" s="986" t="s">
        <v>7</v>
      </c>
      <c r="M6" s="986" t="s">
        <v>8</v>
      </c>
      <c r="N6" s="986" t="s">
        <v>9</v>
      </c>
      <c r="O6" s="986"/>
      <c r="P6" s="986"/>
      <c r="Q6" s="986"/>
      <c r="R6" s="986"/>
      <c r="S6" s="986" t="s">
        <v>73</v>
      </c>
      <c r="T6" s="986"/>
      <c r="U6" s="986"/>
      <c r="V6" s="986" t="s">
        <v>77</v>
      </c>
      <c r="W6" s="986"/>
      <c r="X6" s="986" t="s">
        <v>78</v>
      </c>
      <c r="Y6" s="986" t="s">
        <v>79</v>
      </c>
      <c r="Z6" s="986"/>
      <c r="AA6" s="986" t="s">
        <v>80</v>
      </c>
      <c r="AB6" s="986"/>
      <c r="AC6" s="986"/>
      <c r="AD6" s="986" t="s">
        <v>81</v>
      </c>
      <c r="AE6" s="986"/>
      <c r="AF6" s="981" t="s">
        <v>88</v>
      </c>
      <c r="AG6" s="987" t="s">
        <v>89</v>
      </c>
      <c r="AH6" s="987" t="s">
        <v>90</v>
      </c>
      <c r="AI6" s="987" t="s">
        <v>91</v>
      </c>
      <c r="AJ6" s="986" t="s">
        <v>10</v>
      </c>
      <c r="AK6" s="987" t="s">
        <v>92</v>
      </c>
      <c r="AL6" s="987" t="s">
        <v>100</v>
      </c>
      <c r="AM6" s="987"/>
      <c r="AN6" s="987"/>
      <c r="AO6" s="987"/>
      <c r="AP6" s="996" t="s">
        <v>103</v>
      </c>
      <c r="AQ6" s="996" t="s">
        <v>95</v>
      </c>
      <c r="AR6" s="996"/>
      <c r="AS6" s="996"/>
      <c r="AT6" s="992" t="s">
        <v>102</v>
      </c>
      <c r="AU6" s="995" t="s">
        <v>113</v>
      </c>
      <c r="AV6" s="995"/>
      <c r="AW6" s="995"/>
    </row>
    <row r="7" spans="2:49" ht="38.25" customHeight="1">
      <c r="B7" s="981"/>
      <c r="C7" s="982"/>
      <c r="D7" s="984"/>
      <c r="E7" s="986"/>
      <c r="F7" s="986"/>
      <c r="G7" s="988" t="s">
        <v>11</v>
      </c>
      <c r="H7" s="988" t="s">
        <v>12</v>
      </c>
      <c r="I7" s="988"/>
      <c r="J7" s="988" t="s">
        <v>13</v>
      </c>
      <c r="K7" s="984"/>
      <c r="L7" s="986"/>
      <c r="M7" s="986"/>
      <c r="N7" s="988" t="s">
        <v>14</v>
      </c>
      <c r="O7" s="988" t="s">
        <v>15</v>
      </c>
      <c r="P7" s="988" t="s">
        <v>16</v>
      </c>
      <c r="Q7" s="988" t="s">
        <v>17</v>
      </c>
      <c r="R7" s="988" t="s">
        <v>18</v>
      </c>
      <c r="S7" s="986" t="s">
        <v>75</v>
      </c>
      <c r="T7" s="986" t="s">
        <v>76</v>
      </c>
      <c r="U7" s="986" t="s">
        <v>74</v>
      </c>
      <c r="V7" s="988" t="s">
        <v>19</v>
      </c>
      <c r="W7" s="988" t="s">
        <v>9</v>
      </c>
      <c r="X7" s="986"/>
      <c r="Y7" s="986" t="s">
        <v>82</v>
      </c>
      <c r="Z7" s="986" t="s">
        <v>83</v>
      </c>
      <c r="AA7" s="986" t="s">
        <v>84</v>
      </c>
      <c r="AB7" s="986" t="s">
        <v>85</v>
      </c>
      <c r="AC7" s="986" t="s">
        <v>8</v>
      </c>
      <c r="AD7" s="988" t="s">
        <v>86</v>
      </c>
      <c r="AE7" s="988" t="s">
        <v>87</v>
      </c>
      <c r="AF7" s="981"/>
      <c r="AG7" s="987"/>
      <c r="AH7" s="987"/>
      <c r="AI7" s="987"/>
      <c r="AJ7" s="986"/>
      <c r="AK7" s="987"/>
      <c r="AL7" s="987" t="s">
        <v>97</v>
      </c>
      <c r="AM7" s="987" t="s">
        <v>98</v>
      </c>
      <c r="AN7" s="987" t="s">
        <v>99</v>
      </c>
      <c r="AO7" s="987" t="s">
        <v>101</v>
      </c>
      <c r="AP7" s="996"/>
      <c r="AQ7" s="996" t="s">
        <v>93</v>
      </c>
      <c r="AR7" s="989" t="s">
        <v>94</v>
      </c>
      <c r="AS7" s="989" t="s">
        <v>96</v>
      </c>
      <c r="AT7" s="993"/>
      <c r="AU7" s="996" t="s">
        <v>114</v>
      </c>
      <c r="AV7" s="990" t="s">
        <v>115</v>
      </c>
      <c r="AW7" s="991"/>
    </row>
    <row r="8" spans="2:49" ht="15">
      <c r="B8" s="981"/>
      <c r="C8" s="982"/>
      <c r="D8" s="985"/>
      <c r="E8" s="986"/>
      <c r="F8" s="986"/>
      <c r="G8" s="988"/>
      <c r="H8" s="74" t="s">
        <v>19</v>
      </c>
      <c r="I8" s="74" t="s">
        <v>9</v>
      </c>
      <c r="J8" s="988"/>
      <c r="K8" s="985"/>
      <c r="L8" s="986"/>
      <c r="M8" s="986"/>
      <c r="N8" s="988"/>
      <c r="O8" s="988"/>
      <c r="P8" s="988"/>
      <c r="Q8" s="988"/>
      <c r="R8" s="988"/>
      <c r="S8" s="986"/>
      <c r="T8" s="986"/>
      <c r="U8" s="986"/>
      <c r="V8" s="988"/>
      <c r="W8" s="988"/>
      <c r="X8" s="986"/>
      <c r="Y8" s="986"/>
      <c r="Z8" s="986"/>
      <c r="AA8" s="986"/>
      <c r="AB8" s="986"/>
      <c r="AC8" s="986"/>
      <c r="AD8" s="988"/>
      <c r="AE8" s="988"/>
      <c r="AF8" s="981"/>
      <c r="AG8" s="987"/>
      <c r="AH8" s="987"/>
      <c r="AI8" s="987"/>
      <c r="AJ8" s="986"/>
      <c r="AK8" s="987"/>
      <c r="AL8" s="987"/>
      <c r="AM8" s="987"/>
      <c r="AN8" s="987"/>
      <c r="AO8" s="987"/>
      <c r="AP8" s="996"/>
      <c r="AQ8" s="996"/>
      <c r="AR8" s="989"/>
      <c r="AS8" s="989"/>
      <c r="AT8" s="994"/>
      <c r="AU8" s="996"/>
      <c r="AV8" s="575" t="s">
        <v>111</v>
      </c>
      <c r="AW8" s="75" t="s">
        <v>116</v>
      </c>
    </row>
    <row r="9" spans="2:49">
      <c r="B9" s="76">
        <v>1</v>
      </c>
      <c r="C9" s="77">
        <v>2</v>
      </c>
      <c r="D9" s="76">
        <v>3</v>
      </c>
      <c r="E9" s="76">
        <v>4</v>
      </c>
      <c r="F9" s="77">
        <v>5</v>
      </c>
      <c r="G9" s="76">
        <v>6</v>
      </c>
      <c r="H9" s="76">
        <v>7</v>
      </c>
      <c r="I9" s="77">
        <v>8</v>
      </c>
      <c r="J9" s="76">
        <v>9</v>
      </c>
      <c r="K9" s="76">
        <v>10</v>
      </c>
      <c r="L9" s="77">
        <v>11</v>
      </c>
      <c r="M9" s="76">
        <v>12</v>
      </c>
      <c r="N9" s="76">
        <v>13</v>
      </c>
      <c r="O9" s="77">
        <v>14</v>
      </c>
      <c r="P9" s="76">
        <v>15</v>
      </c>
      <c r="Q9" s="76">
        <v>16</v>
      </c>
      <c r="R9" s="77">
        <v>17</v>
      </c>
      <c r="S9" s="76">
        <v>18</v>
      </c>
      <c r="T9" s="76">
        <v>19</v>
      </c>
      <c r="U9" s="77">
        <v>20</v>
      </c>
      <c r="V9" s="76">
        <v>21</v>
      </c>
      <c r="W9" s="76">
        <v>22</v>
      </c>
      <c r="X9" s="77">
        <v>23</v>
      </c>
      <c r="Y9" s="76">
        <v>24</v>
      </c>
      <c r="Z9" s="76">
        <v>25</v>
      </c>
      <c r="AA9" s="77">
        <v>26</v>
      </c>
      <c r="AB9" s="76">
        <v>27</v>
      </c>
      <c r="AC9" s="76">
        <v>28</v>
      </c>
      <c r="AD9" s="77">
        <v>29</v>
      </c>
      <c r="AE9" s="76">
        <v>30</v>
      </c>
      <c r="AF9" s="76">
        <v>31</v>
      </c>
      <c r="AG9" s="77">
        <v>32</v>
      </c>
      <c r="AH9" s="76">
        <v>33</v>
      </c>
      <c r="AI9" s="76">
        <v>34</v>
      </c>
      <c r="AJ9" s="77">
        <v>35</v>
      </c>
      <c r="AK9" s="76">
        <v>36</v>
      </c>
      <c r="AL9" s="76">
        <v>37</v>
      </c>
      <c r="AM9" s="77">
        <v>38</v>
      </c>
      <c r="AN9" s="76">
        <v>39</v>
      </c>
      <c r="AO9" s="76">
        <v>40</v>
      </c>
      <c r="AP9" s="78">
        <v>41</v>
      </c>
      <c r="AQ9" s="79">
        <v>42</v>
      </c>
      <c r="AR9" s="79">
        <v>43</v>
      </c>
      <c r="AS9" s="78">
        <v>44</v>
      </c>
      <c r="AT9" s="79">
        <v>45</v>
      </c>
      <c r="AU9" s="79">
        <v>46</v>
      </c>
      <c r="AV9" s="78">
        <v>47</v>
      </c>
      <c r="AW9" s="79">
        <v>48</v>
      </c>
    </row>
    <row r="10" spans="2:49" ht="32.25" customHeight="1">
      <c r="B10" s="80">
        <v>1</v>
      </c>
      <c r="C10" s="660" t="s">
        <v>20</v>
      </c>
      <c r="D10" s="82"/>
      <c r="E10" s="82"/>
      <c r="F10" s="82"/>
      <c r="G10" s="82"/>
      <c r="H10" s="82"/>
      <c r="I10" s="82"/>
      <c r="J10" s="82"/>
      <c r="K10" s="82"/>
      <c r="L10" s="82"/>
      <c r="M10" s="82"/>
      <c r="N10" s="82"/>
      <c r="O10" s="82"/>
      <c r="P10" s="82"/>
      <c r="Q10" s="82"/>
      <c r="R10" s="82"/>
      <c r="S10" s="82"/>
      <c r="T10" s="82"/>
      <c r="U10" s="82"/>
      <c r="V10" s="82"/>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2"/>
      <c r="AW10" s="82"/>
    </row>
    <row r="11" spans="2:49" s="94" customFormat="1" ht="29.25" customHeight="1">
      <c r="B11" s="80" t="s">
        <v>21</v>
      </c>
      <c r="C11" s="660" t="s">
        <v>22</v>
      </c>
      <c r="D11" s="419"/>
      <c r="E11" s="419"/>
      <c r="F11" s="419"/>
      <c r="G11" s="419"/>
      <c r="H11" s="419"/>
      <c r="I11" s="419"/>
      <c r="J11" s="419"/>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row>
    <row r="12" spans="2:49" s="420" customFormat="1" ht="29.25" customHeight="1">
      <c r="B12" s="56" t="s">
        <v>23</v>
      </c>
      <c r="C12" s="647" t="s">
        <v>22</v>
      </c>
      <c r="D12" s="1001" t="s">
        <v>413</v>
      </c>
      <c r="E12" s="1001"/>
      <c r="F12" s="1001"/>
      <c r="G12" s="419"/>
      <c r="H12" s="419"/>
      <c r="I12" s="419"/>
      <c r="J12" s="419"/>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row>
    <row r="13" spans="2:49" s="94" customFormat="1" ht="29.25" customHeight="1">
      <c r="B13" s="80"/>
      <c r="C13" s="661" t="s">
        <v>105</v>
      </c>
      <c r="D13" s="1001"/>
      <c r="E13" s="1001"/>
      <c r="F13" s="1001"/>
      <c r="G13" s="419"/>
      <c r="H13" s="419"/>
      <c r="I13" s="419"/>
      <c r="J13" s="419"/>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row>
    <row r="14" spans="2:49" s="94" customFormat="1" ht="29.25" customHeight="1">
      <c r="B14" s="80"/>
      <c r="C14" s="661"/>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row>
    <row r="15" spans="2:49" s="94" customFormat="1" ht="43.5" customHeight="1">
      <c r="B15" s="80" t="s">
        <v>24</v>
      </c>
      <c r="C15" s="660" t="s">
        <v>25</v>
      </c>
      <c r="D15" s="58"/>
      <c r="E15" s="58"/>
      <c r="F15" s="58"/>
      <c r="G15" s="58"/>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64"/>
      <c r="AJ15" s="64"/>
      <c r="AK15" s="64"/>
      <c r="AL15" s="58"/>
      <c r="AM15" s="58"/>
      <c r="AN15" s="58"/>
      <c r="AO15" s="645">
        <f>SUM(AO16:AO21)</f>
        <v>53440000</v>
      </c>
      <c r="AP15" s="58"/>
      <c r="AQ15" s="58"/>
      <c r="AR15" s="58"/>
      <c r="AS15" s="58"/>
      <c r="AT15" s="58"/>
      <c r="AU15" s="58"/>
      <c r="AV15" s="58"/>
      <c r="AW15" s="58"/>
    </row>
    <row r="16" spans="2:49" s="94" customFormat="1" ht="43.5" customHeight="1">
      <c r="B16" s="80" t="s">
        <v>26</v>
      </c>
      <c r="C16" s="661" t="s">
        <v>27</v>
      </c>
      <c r="D16" s="580" t="s">
        <v>1842</v>
      </c>
      <c r="E16" s="418"/>
      <c r="F16" s="418"/>
      <c r="G16" s="58"/>
      <c r="H16" s="58"/>
      <c r="I16" s="58"/>
      <c r="J16" s="58"/>
      <c r="K16" s="58"/>
      <c r="L16" s="58"/>
      <c r="M16" s="59" t="s">
        <v>461</v>
      </c>
      <c r="N16" s="58"/>
      <c r="O16" s="58"/>
      <c r="P16" s="58"/>
      <c r="Q16" s="58"/>
      <c r="R16" s="58"/>
      <c r="S16" s="58"/>
      <c r="T16" s="58"/>
      <c r="U16" s="58"/>
      <c r="V16" s="58"/>
      <c r="W16" s="58"/>
      <c r="X16" s="58"/>
      <c r="Y16" s="58"/>
      <c r="Z16" s="58"/>
      <c r="AA16" s="58"/>
      <c r="AB16" s="58"/>
      <c r="AC16" s="58"/>
      <c r="AD16" s="58"/>
      <c r="AE16" s="58"/>
      <c r="AF16" s="58"/>
      <c r="AG16" s="58"/>
      <c r="AH16" s="58"/>
      <c r="AI16" s="64"/>
      <c r="AJ16" s="581" t="s">
        <v>133</v>
      </c>
      <c r="AK16" s="58">
        <v>2007</v>
      </c>
      <c r="AL16" s="58"/>
      <c r="AM16" s="58"/>
      <c r="AN16" s="58"/>
      <c r="AO16" s="582">
        <f>49940000/5</f>
        <v>9988000</v>
      </c>
      <c r="AP16" s="58"/>
      <c r="AQ16" s="58"/>
      <c r="AR16" s="58"/>
      <c r="AS16" s="58"/>
      <c r="AT16" s="58"/>
      <c r="AU16" s="58"/>
      <c r="AV16" s="58"/>
      <c r="AW16" s="58"/>
    </row>
    <row r="17" spans="2:49" s="94" customFormat="1" ht="43.5" customHeight="1">
      <c r="B17" s="80"/>
      <c r="C17" s="661" t="s">
        <v>106</v>
      </c>
      <c r="D17" s="580" t="s">
        <v>1842</v>
      </c>
      <c r="E17" s="418"/>
      <c r="F17" s="418"/>
      <c r="G17" s="58"/>
      <c r="H17" s="58"/>
      <c r="I17" s="58"/>
      <c r="J17" s="58"/>
      <c r="K17" s="58"/>
      <c r="L17" s="58"/>
      <c r="M17" s="59" t="s">
        <v>461</v>
      </c>
      <c r="N17" s="58"/>
      <c r="O17" s="58"/>
      <c r="P17" s="58"/>
      <c r="Q17" s="58"/>
      <c r="R17" s="58"/>
      <c r="S17" s="58"/>
      <c r="T17" s="58"/>
      <c r="U17" s="58"/>
      <c r="V17" s="58"/>
      <c r="W17" s="58"/>
      <c r="X17" s="58"/>
      <c r="Y17" s="58"/>
      <c r="Z17" s="58"/>
      <c r="AA17" s="58"/>
      <c r="AB17" s="58"/>
      <c r="AC17" s="58"/>
      <c r="AD17" s="58"/>
      <c r="AE17" s="58"/>
      <c r="AF17" s="58"/>
      <c r="AG17" s="58"/>
      <c r="AH17" s="58"/>
      <c r="AI17" s="64"/>
      <c r="AJ17" s="581" t="s">
        <v>133</v>
      </c>
      <c r="AK17" s="58">
        <v>2007</v>
      </c>
      <c r="AL17" s="58"/>
      <c r="AM17" s="58"/>
      <c r="AN17" s="58"/>
      <c r="AO17" s="582">
        <f>49940000/5</f>
        <v>9988000</v>
      </c>
      <c r="AP17" s="58"/>
      <c r="AQ17" s="58"/>
      <c r="AR17" s="58"/>
      <c r="AS17" s="58"/>
      <c r="AT17" s="58"/>
      <c r="AU17" s="58"/>
      <c r="AV17" s="58"/>
      <c r="AW17" s="58"/>
    </row>
    <row r="18" spans="2:49" s="94" customFormat="1" ht="43.5" customHeight="1">
      <c r="B18" s="80"/>
      <c r="C18" s="661"/>
      <c r="D18" s="580" t="s">
        <v>1842</v>
      </c>
      <c r="E18" s="418"/>
      <c r="F18" s="418"/>
      <c r="G18" s="58"/>
      <c r="H18" s="58"/>
      <c r="I18" s="58"/>
      <c r="J18" s="58"/>
      <c r="K18" s="58"/>
      <c r="L18" s="58"/>
      <c r="M18" s="59" t="s">
        <v>461</v>
      </c>
      <c r="N18" s="58"/>
      <c r="O18" s="58"/>
      <c r="P18" s="58"/>
      <c r="Q18" s="58"/>
      <c r="R18" s="58"/>
      <c r="S18" s="58"/>
      <c r="T18" s="58"/>
      <c r="U18" s="58"/>
      <c r="V18" s="58"/>
      <c r="W18" s="58"/>
      <c r="X18" s="58"/>
      <c r="Y18" s="58"/>
      <c r="Z18" s="58"/>
      <c r="AA18" s="58"/>
      <c r="AB18" s="58"/>
      <c r="AC18" s="58"/>
      <c r="AD18" s="58"/>
      <c r="AE18" s="58"/>
      <c r="AF18" s="58"/>
      <c r="AG18" s="58"/>
      <c r="AH18" s="58"/>
      <c r="AI18" s="64"/>
      <c r="AJ18" s="581" t="s">
        <v>133</v>
      </c>
      <c r="AK18" s="58">
        <v>2007</v>
      </c>
      <c r="AL18" s="58"/>
      <c r="AM18" s="58"/>
      <c r="AN18" s="58"/>
      <c r="AO18" s="582">
        <f>49940000/5</f>
        <v>9988000</v>
      </c>
      <c r="AP18" s="58"/>
      <c r="AQ18" s="58"/>
      <c r="AR18" s="58"/>
      <c r="AS18" s="58"/>
      <c r="AT18" s="58"/>
      <c r="AU18" s="58"/>
      <c r="AV18" s="58"/>
      <c r="AW18" s="58"/>
    </row>
    <row r="19" spans="2:49" s="94" customFormat="1" ht="43.5" customHeight="1">
      <c r="B19" s="80"/>
      <c r="C19" s="661"/>
      <c r="D19" s="580" t="s">
        <v>1842</v>
      </c>
      <c r="E19" s="418"/>
      <c r="F19" s="418"/>
      <c r="G19" s="58"/>
      <c r="H19" s="58"/>
      <c r="I19" s="58"/>
      <c r="J19" s="58"/>
      <c r="K19" s="58"/>
      <c r="L19" s="58"/>
      <c r="M19" s="59" t="s">
        <v>461</v>
      </c>
      <c r="N19" s="58"/>
      <c r="O19" s="58"/>
      <c r="P19" s="58"/>
      <c r="Q19" s="58"/>
      <c r="R19" s="58"/>
      <c r="S19" s="58"/>
      <c r="T19" s="58"/>
      <c r="U19" s="58"/>
      <c r="V19" s="58"/>
      <c r="W19" s="58"/>
      <c r="X19" s="58"/>
      <c r="Y19" s="58"/>
      <c r="Z19" s="58"/>
      <c r="AA19" s="58"/>
      <c r="AB19" s="58"/>
      <c r="AC19" s="58"/>
      <c r="AD19" s="58"/>
      <c r="AE19" s="58"/>
      <c r="AF19" s="58"/>
      <c r="AG19" s="58"/>
      <c r="AH19" s="58"/>
      <c r="AI19" s="64"/>
      <c r="AJ19" s="581" t="s">
        <v>133</v>
      </c>
      <c r="AK19" s="58">
        <v>2007</v>
      </c>
      <c r="AL19" s="58"/>
      <c r="AM19" s="58"/>
      <c r="AN19" s="58"/>
      <c r="AO19" s="582">
        <f>49940000/5</f>
        <v>9988000</v>
      </c>
      <c r="AP19" s="58"/>
      <c r="AQ19" s="58"/>
      <c r="AR19" s="58"/>
      <c r="AS19" s="58"/>
      <c r="AT19" s="58"/>
      <c r="AU19" s="58"/>
      <c r="AV19" s="58"/>
      <c r="AW19" s="58"/>
    </row>
    <row r="20" spans="2:49" s="94" customFormat="1" ht="43.5" customHeight="1">
      <c r="B20" s="80"/>
      <c r="C20" s="661"/>
      <c r="D20" s="580" t="s">
        <v>1842</v>
      </c>
      <c r="E20" s="418"/>
      <c r="F20" s="418"/>
      <c r="G20" s="58"/>
      <c r="H20" s="58"/>
      <c r="I20" s="58"/>
      <c r="J20" s="58"/>
      <c r="K20" s="58"/>
      <c r="L20" s="58"/>
      <c r="M20" s="59" t="s">
        <v>461</v>
      </c>
      <c r="N20" s="58"/>
      <c r="O20" s="58"/>
      <c r="P20" s="58"/>
      <c r="Q20" s="58"/>
      <c r="R20" s="58"/>
      <c r="S20" s="58"/>
      <c r="T20" s="58"/>
      <c r="U20" s="58"/>
      <c r="V20" s="58"/>
      <c r="W20" s="58"/>
      <c r="X20" s="58"/>
      <c r="Y20" s="58"/>
      <c r="Z20" s="58"/>
      <c r="AA20" s="58"/>
      <c r="AB20" s="58"/>
      <c r="AC20" s="58"/>
      <c r="AD20" s="58"/>
      <c r="AE20" s="58"/>
      <c r="AF20" s="58"/>
      <c r="AG20" s="58"/>
      <c r="AH20" s="58"/>
      <c r="AI20" s="64"/>
      <c r="AJ20" s="581" t="s">
        <v>133</v>
      </c>
      <c r="AK20" s="58">
        <v>2007</v>
      </c>
      <c r="AL20" s="58"/>
      <c r="AM20" s="58"/>
      <c r="AN20" s="58"/>
      <c r="AO20" s="582">
        <f>49940000/5</f>
        <v>9988000</v>
      </c>
      <c r="AP20" s="58"/>
      <c r="AQ20" s="58"/>
      <c r="AR20" s="58"/>
      <c r="AS20" s="58"/>
      <c r="AT20" s="58"/>
      <c r="AU20" s="58"/>
      <c r="AV20" s="58"/>
      <c r="AW20" s="58"/>
    </row>
    <row r="21" spans="2:49" s="94" customFormat="1" ht="43.5" customHeight="1">
      <c r="B21" s="80"/>
      <c r="C21" s="661"/>
      <c r="D21" s="592" t="s">
        <v>1332</v>
      </c>
      <c r="E21" s="418"/>
      <c r="F21" s="418"/>
      <c r="G21" s="58"/>
      <c r="H21" s="58"/>
      <c r="I21" s="58"/>
      <c r="J21" s="58"/>
      <c r="K21" s="58"/>
      <c r="L21" s="58"/>
      <c r="M21" s="56" t="s">
        <v>461</v>
      </c>
      <c r="N21" s="58"/>
      <c r="O21" s="58"/>
      <c r="P21" s="58"/>
      <c r="Q21" s="58"/>
      <c r="R21" s="58"/>
      <c r="S21" s="58"/>
      <c r="T21" s="58"/>
      <c r="U21" s="58"/>
      <c r="V21" s="58"/>
      <c r="W21" s="58"/>
      <c r="X21" s="58"/>
      <c r="Y21" s="58"/>
      <c r="Z21" s="58"/>
      <c r="AA21" s="58"/>
      <c r="AB21" s="58"/>
      <c r="AC21" s="58"/>
      <c r="AD21" s="58"/>
      <c r="AE21" s="58"/>
      <c r="AF21" s="58"/>
      <c r="AG21" s="58"/>
      <c r="AH21" s="58"/>
      <c r="AI21" s="64"/>
      <c r="AJ21" s="581" t="s">
        <v>133</v>
      </c>
      <c r="AK21" s="55">
        <v>2011</v>
      </c>
      <c r="AL21" s="58"/>
      <c r="AM21" s="58"/>
      <c r="AN21" s="58"/>
      <c r="AO21" s="584">
        <v>3500000</v>
      </c>
      <c r="AP21" s="58"/>
      <c r="AQ21" s="58"/>
      <c r="AR21" s="58"/>
      <c r="AS21" s="58"/>
      <c r="AT21" s="58"/>
      <c r="AU21" s="58"/>
      <c r="AV21" s="58"/>
      <c r="AW21" s="58"/>
    </row>
    <row r="22" spans="2:49">
      <c r="B22" s="80"/>
      <c r="C22" s="662"/>
      <c r="D22" s="417"/>
      <c r="E22" s="417"/>
      <c r="F22" s="417"/>
      <c r="G22" s="82"/>
      <c r="H22" s="82"/>
      <c r="I22" s="82"/>
      <c r="J22" s="82"/>
      <c r="K22" s="417"/>
      <c r="L22" s="417"/>
      <c r="M22" s="417"/>
      <c r="N22" s="417"/>
      <c r="O22" s="417"/>
      <c r="P22" s="417"/>
      <c r="Q22" s="417"/>
      <c r="R22" s="417"/>
      <c r="S22" s="82"/>
      <c r="T22" s="82"/>
      <c r="U22" s="82"/>
      <c r="V22" s="82"/>
      <c r="W22" s="82"/>
      <c r="X22" s="82"/>
      <c r="Y22" s="82"/>
      <c r="Z22" s="82"/>
      <c r="AA22" s="82"/>
      <c r="AB22" s="82"/>
      <c r="AC22" s="82"/>
      <c r="AD22" s="82"/>
      <c r="AE22" s="82"/>
      <c r="AF22" s="82"/>
      <c r="AG22" s="82"/>
      <c r="AH22" s="82"/>
      <c r="AI22" s="64"/>
      <c r="AJ22" s="64"/>
      <c r="AK22" s="64"/>
      <c r="AL22" s="82"/>
      <c r="AM22" s="82"/>
      <c r="AN22" s="82"/>
      <c r="AO22" s="417"/>
      <c r="AP22" s="417"/>
      <c r="AQ22" s="417"/>
      <c r="AR22" s="417"/>
      <c r="AS22" s="417"/>
      <c r="AT22" s="417"/>
      <c r="AU22" s="417"/>
      <c r="AV22" s="417"/>
      <c r="AW22" s="417"/>
    </row>
    <row r="23" spans="2:49" s="94" customFormat="1" ht="46.5" customHeight="1">
      <c r="B23" s="80" t="s">
        <v>28</v>
      </c>
      <c r="C23" s="661" t="s">
        <v>29</v>
      </c>
      <c r="D23" s="58"/>
      <c r="E23" s="58"/>
      <c r="F23" s="419"/>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64"/>
      <c r="AJ23" s="64"/>
      <c r="AK23" s="64"/>
      <c r="AL23" s="58"/>
      <c r="AM23" s="58"/>
      <c r="AN23" s="58"/>
      <c r="AO23" s="645">
        <f>SUM(AO24:AO38)</f>
        <v>238500000</v>
      </c>
      <c r="AP23" s="58"/>
      <c r="AQ23" s="58"/>
      <c r="AR23" s="58"/>
      <c r="AS23" s="58"/>
      <c r="AT23" s="58"/>
      <c r="AU23" s="58"/>
      <c r="AV23" s="58"/>
      <c r="AW23" s="58"/>
    </row>
    <row r="24" spans="2:49" s="94" customFormat="1" ht="46.5" customHeight="1">
      <c r="B24" s="80"/>
      <c r="C24" s="661" t="s">
        <v>106</v>
      </c>
      <c r="D24" s="591" t="s">
        <v>126</v>
      </c>
      <c r="E24" s="591" t="s">
        <v>128</v>
      </c>
      <c r="F24" s="644"/>
      <c r="G24" s="59"/>
      <c r="H24" s="59"/>
      <c r="I24" s="59"/>
      <c r="J24" s="59"/>
      <c r="K24" s="59" t="s">
        <v>976</v>
      </c>
      <c r="L24" s="591" t="s">
        <v>985</v>
      </c>
      <c r="M24" s="59"/>
      <c r="N24" s="59"/>
      <c r="O24" s="591" t="s">
        <v>993</v>
      </c>
      <c r="P24" s="591" t="s">
        <v>994</v>
      </c>
      <c r="Q24" s="590" t="s">
        <v>995</v>
      </c>
      <c r="R24" s="656"/>
      <c r="S24" s="58"/>
      <c r="T24" s="58"/>
      <c r="U24" s="58"/>
      <c r="V24" s="58"/>
      <c r="W24" s="58"/>
      <c r="X24" s="58"/>
      <c r="Y24" s="58"/>
      <c r="Z24" s="58"/>
      <c r="AA24" s="58"/>
      <c r="AB24" s="58"/>
      <c r="AC24" s="58"/>
      <c r="AD24" s="58"/>
      <c r="AE24" s="58"/>
      <c r="AF24" s="58"/>
      <c r="AG24" s="58"/>
      <c r="AH24" s="58"/>
      <c r="AI24" s="642"/>
      <c r="AJ24" s="581" t="s">
        <v>133</v>
      </c>
      <c r="AK24" s="581" t="s">
        <v>790</v>
      </c>
      <c r="AL24" s="581"/>
      <c r="AM24" s="58"/>
      <c r="AN24" s="58"/>
      <c r="AO24" s="585">
        <v>4500000</v>
      </c>
      <c r="AP24" s="58"/>
      <c r="AQ24" s="58"/>
      <c r="AR24" s="58"/>
      <c r="AS24" s="58"/>
      <c r="AT24" s="58"/>
      <c r="AU24" s="58"/>
      <c r="AV24" s="58"/>
      <c r="AW24" s="58"/>
    </row>
    <row r="25" spans="2:49" s="94" customFormat="1" ht="46.5" customHeight="1">
      <c r="B25" s="80"/>
      <c r="C25" s="661"/>
      <c r="D25" s="592" t="s">
        <v>126</v>
      </c>
      <c r="E25" s="592" t="s">
        <v>128</v>
      </c>
      <c r="F25" s="644"/>
      <c r="G25" s="59"/>
      <c r="H25" s="59"/>
      <c r="I25" s="59"/>
      <c r="J25" s="59"/>
      <c r="K25" s="59" t="s">
        <v>976</v>
      </c>
      <c r="L25" s="592" t="s">
        <v>985</v>
      </c>
      <c r="M25" s="59"/>
      <c r="N25" s="59"/>
      <c r="O25" s="592" t="s">
        <v>996</v>
      </c>
      <c r="P25" s="592" t="s">
        <v>997</v>
      </c>
      <c r="Q25" s="586" t="s">
        <v>998</v>
      </c>
      <c r="R25" s="656"/>
      <c r="S25" s="58"/>
      <c r="T25" s="58"/>
      <c r="U25" s="58"/>
      <c r="V25" s="58"/>
      <c r="W25" s="58"/>
      <c r="X25" s="58"/>
      <c r="Y25" s="58"/>
      <c r="Z25" s="58"/>
      <c r="AA25" s="58"/>
      <c r="AB25" s="58"/>
      <c r="AC25" s="58"/>
      <c r="AD25" s="58"/>
      <c r="AE25" s="58"/>
      <c r="AF25" s="58"/>
      <c r="AG25" s="58"/>
      <c r="AH25" s="58"/>
      <c r="AI25" s="642"/>
      <c r="AJ25" s="587" t="s">
        <v>133</v>
      </c>
      <c r="AK25" s="587" t="s">
        <v>790</v>
      </c>
      <c r="AL25" s="587"/>
      <c r="AM25" s="58"/>
      <c r="AN25" s="58"/>
      <c r="AO25" s="588">
        <v>4500000</v>
      </c>
      <c r="AP25" s="58"/>
      <c r="AQ25" s="58"/>
      <c r="AR25" s="58"/>
      <c r="AS25" s="58"/>
      <c r="AT25" s="58"/>
      <c r="AU25" s="58"/>
      <c r="AV25" s="58"/>
      <c r="AW25" s="58"/>
    </row>
    <row r="26" spans="2:49" s="94" customFormat="1" ht="46.5" customHeight="1">
      <c r="B26" s="80"/>
      <c r="C26" s="661"/>
      <c r="D26" s="591" t="s">
        <v>126</v>
      </c>
      <c r="E26" s="591" t="s">
        <v>128</v>
      </c>
      <c r="F26" s="644"/>
      <c r="G26" s="59"/>
      <c r="H26" s="59"/>
      <c r="I26" s="59"/>
      <c r="J26" s="59"/>
      <c r="K26" s="59" t="s">
        <v>976</v>
      </c>
      <c r="L26" s="591" t="s">
        <v>985</v>
      </c>
      <c r="M26" s="59"/>
      <c r="N26" s="59"/>
      <c r="O26" s="591" t="s">
        <v>999</v>
      </c>
      <c r="P26" s="591" t="s">
        <v>1000</v>
      </c>
      <c r="Q26" s="590" t="s">
        <v>1001</v>
      </c>
      <c r="R26" s="656"/>
      <c r="S26" s="58"/>
      <c r="T26" s="58"/>
      <c r="U26" s="58"/>
      <c r="V26" s="58"/>
      <c r="W26" s="58"/>
      <c r="X26" s="58"/>
      <c r="Y26" s="58"/>
      <c r="Z26" s="58"/>
      <c r="AA26" s="58"/>
      <c r="AB26" s="58"/>
      <c r="AC26" s="58"/>
      <c r="AD26" s="58"/>
      <c r="AE26" s="58"/>
      <c r="AF26" s="58"/>
      <c r="AG26" s="58"/>
      <c r="AH26" s="58"/>
      <c r="AI26" s="642"/>
      <c r="AJ26" s="581" t="s">
        <v>133</v>
      </c>
      <c r="AK26" s="581" t="s">
        <v>790</v>
      </c>
      <c r="AL26" s="581"/>
      <c r="AM26" s="58"/>
      <c r="AN26" s="58"/>
      <c r="AO26" s="585">
        <v>4500000</v>
      </c>
      <c r="AP26" s="58"/>
      <c r="AQ26" s="58"/>
      <c r="AR26" s="58"/>
      <c r="AS26" s="58"/>
      <c r="AT26" s="58"/>
      <c r="AU26" s="58"/>
      <c r="AV26" s="58"/>
      <c r="AW26" s="58"/>
    </row>
    <row r="27" spans="2:49" s="94" customFormat="1" ht="46.5" customHeight="1">
      <c r="B27" s="80"/>
      <c r="C27" s="661"/>
      <c r="D27" s="591" t="s">
        <v>975</v>
      </c>
      <c r="E27" s="591" t="s">
        <v>973</v>
      </c>
      <c r="F27" s="644"/>
      <c r="G27" s="59"/>
      <c r="H27" s="59"/>
      <c r="I27" s="59"/>
      <c r="J27" s="59"/>
      <c r="K27" s="59" t="s">
        <v>977</v>
      </c>
      <c r="L27" s="591" t="s">
        <v>986</v>
      </c>
      <c r="M27" s="59"/>
      <c r="N27" s="59"/>
      <c r="O27" s="591" t="s">
        <v>1002</v>
      </c>
      <c r="P27" s="591" t="s">
        <v>1003</v>
      </c>
      <c r="Q27" s="590" t="s">
        <v>1004</v>
      </c>
      <c r="R27" s="656"/>
      <c r="S27" s="58"/>
      <c r="T27" s="58"/>
      <c r="U27" s="58"/>
      <c r="V27" s="58"/>
      <c r="W27" s="58"/>
      <c r="X27" s="58"/>
      <c r="Y27" s="58"/>
      <c r="Z27" s="58"/>
      <c r="AA27" s="58"/>
      <c r="AB27" s="58"/>
      <c r="AC27" s="58"/>
      <c r="AD27" s="58"/>
      <c r="AE27" s="58"/>
      <c r="AF27" s="58"/>
      <c r="AG27" s="58"/>
      <c r="AH27" s="58"/>
      <c r="AI27" s="642"/>
      <c r="AJ27" s="581" t="s">
        <v>133</v>
      </c>
      <c r="AK27" s="581" t="s">
        <v>989</v>
      </c>
      <c r="AL27" s="581"/>
      <c r="AM27" s="58"/>
      <c r="AN27" s="58"/>
      <c r="AO27" s="585">
        <v>100000000</v>
      </c>
      <c r="AP27" s="58"/>
      <c r="AQ27" s="58"/>
      <c r="AR27" s="58"/>
      <c r="AS27" s="58"/>
      <c r="AT27" s="58"/>
      <c r="AU27" s="58"/>
      <c r="AV27" s="58"/>
      <c r="AW27" s="58"/>
    </row>
    <row r="28" spans="2:49" s="94" customFormat="1" ht="46.5" customHeight="1">
      <c r="B28" s="80"/>
      <c r="C28" s="661"/>
      <c r="D28" s="592" t="s">
        <v>975</v>
      </c>
      <c r="E28" s="592" t="s">
        <v>973</v>
      </c>
      <c r="F28" s="644"/>
      <c r="G28" s="59"/>
      <c r="H28" s="59"/>
      <c r="I28" s="59"/>
      <c r="J28" s="59"/>
      <c r="K28" s="59" t="s">
        <v>978</v>
      </c>
      <c r="L28" s="592" t="s">
        <v>987</v>
      </c>
      <c r="M28" s="59"/>
      <c r="N28" s="59"/>
      <c r="O28" s="592" t="s">
        <v>1005</v>
      </c>
      <c r="P28" s="592" t="s">
        <v>1006</v>
      </c>
      <c r="Q28" s="586" t="s">
        <v>1007</v>
      </c>
      <c r="R28" s="656"/>
      <c r="S28" s="58"/>
      <c r="T28" s="58"/>
      <c r="U28" s="58"/>
      <c r="V28" s="58"/>
      <c r="W28" s="58"/>
      <c r="X28" s="58"/>
      <c r="Y28" s="58"/>
      <c r="Z28" s="58"/>
      <c r="AA28" s="58"/>
      <c r="AB28" s="58"/>
      <c r="AC28" s="58"/>
      <c r="AD28" s="58"/>
      <c r="AE28" s="58"/>
      <c r="AF28" s="58"/>
      <c r="AG28" s="58"/>
      <c r="AH28" s="58"/>
      <c r="AI28" s="642"/>
      <c r="AJ28" s="587" t="s">
        <v>133</v>
      </c>
      <c r="AK28" s="587" t="s">
        <v>989</v>
      </c>
      <c r="AL28" s="587"/>
      <c r="AM28" s="58"/>
      <c r="AN28" s="58"/>
      <c r="AO28" s="588">
        <v>65000000</v>
      </c>
      <c r="AP28" s="58"/>
      <c r="AQ28" s="58"/>
      <c r="AR28" s="58"/>
      <c r="AS28" s="58"/>
      <c r="AT28" s="58"/>
      <c r="AU28" s="58"/>
      <c r="AV28" s="58"/>
      <c r="AW28" s="58"/>
    </row>
    <row r="29" spans="2:49" s="94" customFormat="1" ht="46.5" customHeight="1">
      <c r="B29" s="80"/>
      <c r="C29" s="661"/>
      <c r="D29" s="592" t="s">
        <v>126</v>
      </c>
      <c r="E29" s="592" t="s">
        <v>128</v>
      </c>
      <c r="F29" s="644"/>
      <c r="G29" s="59"/>
      <c r="H29" s="59"/>
      <c r="I29" s="59"/>
      <c r="J29" s="59"/>
      <c r="K29" s="59" t="s">
        <v>979</v>
      </c>
      <c r="L29" s="592" t="s">
        <v>130</v>
      </c>
      <c r="M29" s="59"/>
      <c r="N29" s="59"/>
      <c r="O29" s="592" t="s">
        <v>1008</v>
      </c>
      <c r="P29" s="592" t="s">
        <v>1009</v>
      </c>
      <c r="Q29" s="586" t="s">
        <v>1010</v>
      </c>
      <c r="R29" s="656"/>
      <c r="S29" s="58"/>
      <c r="T29" s="58"/>
      <c r="U29" s="58"/>
      <c r="V29" s="58"/>
      <c r="W29" s="58"/>
      <c r="X29" s="58"/>
      <c r="Y29" s="58"/>
      <c r="Z29" s="58"/>
      <c r="AA29" s="58"/>
      <c r="AB29" s="58"/>
      <c r="AC29" s="58"/>
      <c r="AD29" s="58"/>
      <c r="AE29" s="58"/>
      <c r="AF29" s="58"/>
      <c r="AG29" s="58"/>
      <c r="AH29" s="58"/>
      <c r="AI29" s="642"/>
      <c r="AJ29" s="587" t="s">
        <v>133</v>
      </c>
      <c r="AK29" s="587" t="s">
        <v>989</v>
      </c>
      <c r="AL29" s="587"/>
      <c r="AM29" s="58"/>
      <c r="AN29" s="58"/>
      <c r="AO29" s="588">
        <v>3500000</v>
      </c>
      <c r="AP29" s="58"/>
      <c r="AQ29" s="58"/>
      <c r="AR29" s="58"/>
      <c r="AS29" s="58"/>
      <c r="AT29" s="58"/>
      <c r="AU29" s="58"/>
      <c r="AV29" s="58"/>
      <c r="AW29" s="58"/>
    </row>
    <row r="30" spans="2:49" s="94" customFormat="1" ht="46.5" customHeight="1">
      <c r="B30" s="80"/>
      <c r="C30" s="661"/>
      <c r="D30" s="591" t="s">
        <v>126</v>
      </c>
      <c r="E30" s="591" t="s">
        <v>128</v>
      </c>
      <c r="F30" s="644"/>
      <c r="G30" s="59"/>
      <c r="H30" s="59"/>
      <c r="I30" s="59"/>
      <c r="J30" s="59"/>
      <c r="K30" s="59" t="s">
        <v>980</v>
      </c>
      <c r="L30" s="591" t="s">
        <v>130</v>
      </c>
      <c r="M30" s="59"/>
      <c r="N30" s="59"/>
      <c r="O30" s="591" t="s">
        <v>132</v>
      </c>
      <c r="P30" s="591" t="s">
        <v>132</v>
      </c>
      <c r="Q30" s="590" t="s">
        <v>1011</v>
      </c>
      <c r="R30" s="656"/>
      <c r="S30" s="58"/>
      <c r="T30" s="58"/>
      <c r="U30" s="58"/>
      <c r="V30" s="58"/>
      <c r="W30" s="58"/>
      <c r="X30" s="58"/>
      <c r="Y30" s="58"/>
      <c r="Z30" s="58"/>
      <c r="AA30" s="58"/>
      <c r="AB30" s="58"/>
      <c r="AC30" s="58"/>
      <c r="AD30" s="58"/>
      <c r="AE30" s="58"/>
      <c r="AF30" s="58"/>
      <c r="AG30" s="58"/>
      <c r="AH30" s="58"/>
      <c r="AI30" s="642"/>
      <c r="AJ30" s="581" t="s">
        <v>133</v>
      </c>
      <c r="AK30" s="581" t="s">
        <v>990</v>
      </c>
      <c r="AL30" s="581"/>
      <c r="AM30" s="58"/>
      <c r="AN30" s="58"/>
      <c r="AO30" s="585">
        <v>5000000</v>
      </c>
      <c r="AP30" s="58"/>
      <c r="AQ30" s="58"/>
      <c r="AR30" s="58"/>
      <c r="AS30" s="58"/>
      <c r="AT30" s="58"/>
      <c r="AU30" s="58"/>
      <c r="AV30" s="58"/>
      <c r="AW30" s="58"/>
    </row>
    <row r="31" spans="2:49" s="94" customFormat="1" ht="46.5" customHeight="1">
      <c r="B31" s="80"/>
      <c r="C31" s="661"/>
      <c r="D31" s="591" t="s">
        <v>126</v>
      </c>
      <c r="E31" s="591" t="s">
        <v>128</v>
      </c>
      <c r="F31" s="644"/>
      <c r="G31" s="59"/>
      <c r="H31" s="59"/>
      <c r="I31" s="59"/>
      <c r="J31" s="59"/>
      <c r="K31" s="59" t="s">
        <v>981</v>
      </c>
      <c r="L31" s="591" t="s">
        <v>878</v>
      </c>
      <c r="M31" s="59"/>
      <c r="N31" s="59"/>
      <c r="O31" s="591" t="s">
        <v>1012</v>
      </c>
      <c r="P31" s="591" t="s">
        <v>1013</v>
      </c>
      <c r="Q31" s="590" t="s">
        <v>1014</v>
      </c>
      <c r="R31" s="656"/>
      <c r="S31" s="58"/>
      <c r="T31" s="58"/>
      <c r="U31" s="58"/>
      <c r="V31" s="58"/>
      <c r="W31" s="58"/>
      <c r="X31" s="58"/>
      <c r="Y31" s="58"/>
      <c r="Z31" s="58"/>
      <c r="AA31" s="58"/>
      <c r="AB31" s="58"/>
      <c r="AC31" s="58"/>
      <c r="AD31" s="58"/>
      <c r="AE31" s="58"/>
      <c r="AF31" s="58"/>
      <c r="AG31" s="58"/>
      <c r="AH31" s="58"/>
      <c r="AI31" s="642"/>
      <c r="AJ31" s="581" t="s">
        <v>133</v>
      </c>
      <c r="AK31" s="581" t="s">
        <v>990</v>
      </c>
      <c r="AL31" s="581"/>
      <c r="AM31" s="58"/>
      <c r="AN31" s="58"/>
      <c r="AO31" s="585">
        <v>5000000</v>
      </c>
      <c r="AP31" s="58"/>
      <c r="AQ31" s="58"/>
      <c r="AR31" s="58"/>
      <c r="AS31" s="58"/>
      <c r="AT31" s="58"/>
      <c r="AU31" s="58"/>
      <c r="AV31" s="58"/>
      <c r="AW31" s="58"/>
    </row>
    <row r="32" spans="2:49" s="94" customFormat="1" ht="46.5" customHeight="1">
      <c r="B32" s="80"/>
      <c r="C32" s="661"/>
      <c r="D32" s="592" t="s">
        <v>126</v>
      </c>
      <c r="E32" s="592" t="s">
        <v>128</v>
      </c>
      <c r="F32" s="644"/>
      <c r="G32" s="59"/>
      <c r="H32" s="59"/>
      <c r="I32" s="59"/>
      <c r="J32" s="59"/>
      <c r="K32" s="59" t="s">
        <v>982</v>
      </c>
      <c r="L32" s="592" t="s">
        <v>130</v>
      </c>
      <c r="M32" s="59"/>
      <c r="N32" s="59"/>
      <c r="O32" s="592" t="s">
        <v>1015</v>
      </c>
      <c r="P32" s="592" t="s">
        <v>1016</v>
      </c>
      <c r="Q32" s="586" t="s">
        <v>1017</v>
      </c>
      <c r="R32" s="656"/>
      <c r="S32" s="58"/>
      <c r="T32" s="58"/>
      <c r="U32" s="58"/>
      <c r="V32" s="58"/>
      <c r="W32" s="58"/>
      <c r="X32" s="58"/>
      <c r="Y32" s="58"/>
      <c r="Z32" s="58"/>
      <c r="AA32" s="58"/>
      <c r="AB32" s="58"/>
      <c r="AC32" s="58"/>
      <c r="AD32" s="58"/>
      <c r="AE32" s="58"/>
      <c r="AF32" s="58"/>
      <c r="AG32" s="58"/>
      <c r="AH32" s="58"/>
      <c r="AI32" s="642"/>
      <c r="AJ32" s="587" t="s">
        <v>133</v>
      </c>
      <c r="AK32" s="587" t="s">
        <v>991</v>
      </c>
      <c r="AL32" s="587"/>
      <c r="AM32" s="58"/>
      <c r="AN32" s="58"/>
      <c r="AO32" s="588">
        <v>8000000</v>
      </c>
      <c r="AP32" s="58"/>
      <c r="AQ32" s="58"/>
      <c r="AR32" s="58"/>
      <c r="AS32" s="58"/>
      <c r="AT32" s="58"/>
      <c r="AU32" s="58"/>
      <c r="AV32" s="58"/>
      <c r="AW32" s="58"/>
    </row>
    <row r="33" spans="2:49" s="94" customFormat="1" ht="46.5" customHeight="1">
      <c r="B33" s="80"/>
      <c r="C33" s="661"/>
      <c r="D33" s="591" t="s">
        <v>126</v>
      </c>
      <c r="E33" s="591" t="s">
        <v>128</v>
      </c>
      <c r="F33" s="644"/>
      <c r="G33" s="59"/>
      <c r="H33" s="59"/>
      <c r="I33" s="59"/>
      <c r="J33" s="59"/>
      <c r="K33" s="59" t="s">
        <v>983</v>
      </c>
      <c r="L33" s="591" t="s">
        <v>131</v>
      </c>
      <c r="M33" s="59"/>
      <c r="N33" s="59"/>
      <c r="O33" s="591" t="s">
        <v>1018</v>
      </c>
      <c r="P33" s="591" t="s">
        <v>1019</v>
      </c>
      <c r="Q33" s="590" t="s">
        <v>1020</v>
      </c>
      <c r="R33" s="656"/>
      <c r="S33" s="58"/>
      <c r="T33" s="58"/>
      <c r="U33" s="58"/>
      <c r="V33" s="58"/>
      <c r="W33" s="58"/>
      <c r="X33" s="58"/>
      <c r="Y33" s="58"/>
      <c r="Z33" s="58"/>
      <c r="AA33" s="58"/>
      <c r="AB33" s="58"/>
      <c r="AC33" s="58"/>
      <c r="AD33" s="58"/>
      <c r="AE33" s="58"/>
      <c r="AF33" s="58"/>
      <c r="AG33" s="58"/>
      <c r="AH33" s="58"/>
      <c r="AI33" s="642"/>
      <c r="AJ33" s="581" t="s">
        <v>133</v>
      </c>
      <c r="AK33" s="581" t="s">
        <v>991</v>
      </c>
      <c r="AL33" s="581"/>
      <c r="AM33" s="58"/>
      <c r="AN33" s="58"/>
      <c r="AO33" s="585">
        <v>7500000</v>
      </c>
      <c r="AP33" s="58"/>
      <c r="AQ33" s="58"/>
      <c r="AR33" s="58"/>
      <c r="AS33" s="58"/>
      <c r="AT33" s="58"/>
      <c r="AU33" s="58"/>
      <c r="AV33" s="58"/>
      <c r="AW33" s="58"/>
    </row>
    <row r="34" spans="2:49" s="94" customFormat="1" ht="46.5" customHeight="1">
      <c r="B34" s="80"/>
      <c r="C34" s="661"/>
      <c r="D34" s="592" t="s">
        <v>126</v>
      </c>
      <c r="E34" s="592" t="s">
        <v>128</v>
      </c>
      <c r="F34" s="644"/>
      <c r="G34" s="59"/>
      <c r="H34" s="59"/>
      <c r="I34" s="59"/>
      <c r="J34" s="59"/>
      <c r="K34" s="59" t="s">
        <v>980</v>
      </c>
      <c r="L34" s="592" t="s">
        <v>130</v>
      </c>
      <c r="M34" s="59"/>
      <c r="N34" s="59"/>
      <c r="O34" s="592" t="s">
        <v>1021</v>
      </c>
      <c r="P34" s="592" t="s">
        <v>1022</v>
      </c>
      <c r="Q34" s="586" t="s">
        <v>1023</v>
      </c>
      <c r="R34" s="656"/>
      <c r="S34" s="58"/>
      <c r="T34" s="58"/>
      <c r="U34" s="58"/>
      <c r="V34" s="58"/>
      <c r="W34" s="58"/>
      <c r="X34" s="58"/>
      <c r="Y34" s="58"/>
      <c r="Z34" s="58"/>
      <c r="AA34" s="58"/>
      <c r="AB34" s="58"/>
      <c r="AC34" s="58"/>
      <c r="AD34" s="58"/>
      <c r="AE34" s="58"/>
      <c r="AF34" s="58"/>
      <c r="AG34" s="58"/>
      <c r="AH34" s="58"/>
      <c r="AI34" s="642"/>
      <c r="AJ34" s="587" t="s">
        <v>133</v>
      </c>
      <c r="AK34" s="587" t="s">
        <v>991</v>
      </c>
      <c r="AL34" s="587"/>
      <c r="AM34" s="58"/>
      <c r="AN34" s="58"/>
      <c r="AO34" s="588">
        <v>6000000</v>
      </c>
      <c r="AP34" s="58"/>
      <c r="AQ34" s="58"/>
      <c r="AR34" s="58"/>
      <c r="AS34" s="58"/>
      <c r="AT34" s="58"/>
      <c r="AU34" s="58"/>
      <c r="AV34" s="58"/>
      <c r="AW34" s="58"/>
    </row>
    <row r="35" spans="2:49" s="94" customFormat="1" ht="46.5" customHeight="1">
      <c r="B35" s="80"/>
      <c r="C35" s="661"/>
      <c r="D35" s="591" t="s">
        <v>126</v>
      </c>
      <c r="E35" s="591" t="s">
        <v>128</v>
      </c>
      <c r="F35" s="644"/>
      <c r="G35" s="59"/>
      <c r="H35" s="59"/>
      <c r="I35" s="59"/>
      <c r="J35" s="59"/>
      <c r="K35" s="59" t="s">
        <v>980</v>
      </c>
      <c r="L35" s="591" t="s">
        <v>878</v>
      </c>
      <c r="M35" s="59"/>
      <c r="N35" s="59"/>
      <c r="O35" s="591" t="s">
        <v>1024</v>
      </c>
      <c r="P35" s="591" t="s">
        <v>1025</v>
      </c>
      <c r="Q35" s="590" t="s">
        <v>1026</v>
      </c>
      <c r="R35" s="656"/>
      <c r="S35" s="58"/>
      <c r="T35" s="58"/>
      <c r="U35" s="58"/>
      <c r="V35" s="58"/>
      <c r="W35" s="58"/>
      <c r="X35" s="58"/>
      <c r="Y35" s="58"/>
      <c r="Z35" s="58"/>
      <c r="AA35" s="58"/>
      <c r="AB35" s="58"/>
      <c r="AC35" s="58"/>
      <c r="AD35" s="58"/>
      <c r="AE35" s="58"/>
      <c r="AF35" s="58"/>
      <c r="AG35" s="58"/>
      <c r="AH35" s="58"/>
      <c r="AI35" s="642"/>
      <c r="AJ35" s="581" t="s">
        <v>133</v>
      </c>
      <c r="AK35" s="581" t="s">
        <v>991</v>
      </c>
      <c r="AL35" s="581"/>
      <c r="AM35" s="58"/>
      <c r="AN35" s="58"/>
      <c r="AO35" s="585">
        <v>6000000</v>
      </c>
      <c r="AP35" s="58"/>
      <c r="AQ35" s="58"/>
      <c r="AR35" s="58"/>
      <c r="AS35" s="58"/>
      <c r="AT35" s="58"/>
      <c r="AU35" s="58"/>
      <c r="AV35" s="58"/>
      <c r="AW35" s="58"/>
    </row>
    <row r="36" spans="2:49" s="94" customFormat="1" ht="46.5" customHeight="1">
      <c r="B36" s="80"/>
      <c r="C36" s="661"/>
      <c r="D36" s="592" t="s">
        <v>126</v>
      </c>
      <c r="E36" s="592" t="s">
        <v>974</v>
      </c>
      <c r="F36" s="644"/>
      <c r="G36" s="59"/>
      <c r="H36" s="59"/>
      <c r="I36" s="59"/>
      <c r="J36" s="59"/>
      <c r="K36" s="59" t="s">
        <v>980</v>
      </c>
      <c r="L36" s="592" t="s">
        <v>878</v>
      </c>
      <c r="M36" s="59"/>
      <c r="N36" s="59"/>
      <c r="O36" s="592" t="s">
        <v>1027</v>
      </c>
      <c r="P36" s="592" t="s">
        <v>1028</v>
      </c>
      <c r="Q36" s="586" t="s">
        <v>1029</v>
      </c>
      <c r="R36" s="656"/>
      <c r="S36" s="58"/>
      <c r="T36" s="58"/>
      <c r="U36" s="58"/>
      <c r="V36" s="58"/>
      <c r="W36" s="58"/>
      <c r="X36" s="58"/>
      <c r="Y36" s="58"/>
      <c r="Z36" s="58"/>
      <c r="AA36" s="58"/>
      <c r="AB36" s="58"/>
      <c r="AC36" s="58"/>
      <c r="AD36" s="58"/>
      <c r="AE36" s="58"/>
      <c r="AF36" s="58"/>
      <c r="AG36" s="58"/>
      <c r="AH36" s="58"/>
      <c r="AI36" s="642"/>
      <c r="AJ36" s="587" t="s">
        <v>133</v>
      </c>
      <c r="AK36" s="587" t="s">
        <v>991</v>
      </c>
      <c r="AL36" s="587"/>
      <c r="AM36" s="58"/>
      <c r="AN36" s="58"/>
      <c r="AO36" s="588">
        <v>6000000</v>
      </c>
      <c r="AP36" s="58"/>
      <c r="AQ36" s="58"/>
      <c r="AR36" s="58"/>
      <c r="AS36" s="58"/>
      <c r="AT36" s="58"/>
      <c r="AU36" s="58"/>
      <c r="AV36" s="58"/>
      <c r="AW36" s="58"/>
    </row>
    <row r="37" spans="2:49" s="94" customFormat="1" ht="46.5" customHeight="1">
      <c r="B37" s="80"/>
      <c r="C37" s="661"/>
      <c r="D37" s="591" t="s">
        <v>126</v>
      </c>
      <c r="E37" s="591" t="s">
        <v>128</v>
      </c>
      <c r="F37" s="644"/>
      <c r="G37" s="59"/>
      <c r="H37" s="59"/>
      <c r="I37" s="59"/>
      <c r="J37" s="59"/>
      <c r="K37" s="59" t="s">
        <v>877</v>
      </c>
      <c r="L37" s="591" t="s">
        <v>878</v>
      </c>
      <c r="M37" s="59"/>
      <c r="N37" s="59"/>
      <c r="O37" s="591" t="s">
        <v>1030</v>
      </c>
      <c r="P37" s="591" t="s">
        <v>1031</v>
      </c>
      <c r="Q37" s="590" t="s">
        <v>1032</v>
      </c>
      <c r="R37" s="656"/>
      <c r="S37" s="58"/>
      <c r="T37" s="58"/>
      <c r="U37" s="58"/>
      <c r="V37" s="58"/>
      <c r="W37" s="58"/>
      <c r="X37" s="58"/>
      <c r="Y37" s="58"/>
      <c r="Z37" s="58"/>
      <c r="AA37" s="58"/>
      <c r="AB37" s="58"/>
      <c r="AC37" s="58"/>
      <c r="AD37" s="58"/>
      <c r="AE37" s="58"/>
      <c r="AF37" s="58"/>
      <c r="AG37" s="58"/>
      <c r="AH37" s="58"/>
      <c r="AI37" s="642"/>
      <c r="AJ37" s="581" t="s">
        <v>133</v>
      </c>
      <c r="AK37" s="581" t="s">
        <v>991</v>
      </c>
      <c r="AL37" s="581"/>
      <c r="AM37" s="58"/>
      <c r="AN37" s="58"/>
      <c r="AO37" s="585">
        <v>5000000</v>
      </c>
      <c r="AP37" s="58"/>
      <c r="AQ37" s="58"/>
      <c r="AR37" s="58"/>
      <c r="AS37" s="58"/>
      <c r="AT37" s="58"/>
      <c r="AU37" s="58"/>
      <c r="AV37" s="58"/>
      <c r="AW37" s="58"/>
    </row>
    <row r="38" spans="2:49" s="94" customFormat="1" ht="46.5" customHeight="1">
      <c r="B38" s="80"/>
      <c r="C38" s="661"/>
      <c r="D38" s="592" t="s">
        <v>126</v>
      </c>
      <c r="E38" s="592" t="s">
        <v>128</v>
      </c>
      <c r="F38" s="59"/>
      <c r="G38" s="59"/>
      <c r="H38" s="59"/>
      <c r="I38" s="59"/>
      <c r="J38" s="59"/>
      <c r="K38" s="59" t="s">
        <v>984</v>
      </c>
      <c r="L38" s="592" t="s">
        <v>988</v>
      </c>
      <c r="M38" s="59"/>
      <c r="N38" s="59"/>
      <c r="O38" s="592" t="s">
        <v>132</v>
      </c>
      <c r="P38" s="592" t="s">
        <v>132</v>
      </c>
      <c r="Q38" s="586" t="s">
        <v>1011</v>
      </c>
      <c r="R38" s="656"/>
      <c r="S38" s="58"/>
      <c r="T38" s="58"/>
      <c r="U38" s="58"/>
      <c r="V38" s="58"/>
      <c r="W38" s="58"/>
      <c r="X38" s="58"/>
      <c r="Y38" s="58"/>
      <c r="Z38" s="58"/>
      <c r="AA38" s="58"/>
      <c r="AB38" s="58"/>
      <c r="AC38" s="58"/>
      <c r="AD38" s="58"/>
      <c r="AE38" s="58"/>
      <c r="AF38" s="58"/>
      <c r="AG38" s="58"/>
      <c r="AH38" s="58"/>
      <c r="AI38" s="642"/>
      <c r="AJ38" s="587" t="s">
        <v>133</v>
      </c>
      <c r="AK38" s="587" t="s">
        <v>992</v>
      </c>
      <c r="AL38" s="587"/>
      <c r="AM38" s="58"/>
      <c r="AN38" s="58"/>
      <c r="AO38" s="588">
        <v>8000000</v>
      </c>
      <c r="AP38" s="58"/>
      <c r="AQ38" s="58"/>
      <c r="AR38" s="58"/>
      <c r="AS38" s="58"/>
      <c r="AT38" s="58"/>
      <c r="AU38" s="58"/>
      <c r="AV38" s="58"/>
      <c r="AW38" s="58"/>
    </row>
    <row r="39" spans="2:49">
      <c r="B39" s="80"/>
      <c r="C39" s="662"/>
      <c r="D39" s="665"/>
      <c r="E39" s="16"/>
      <c r="F39" s="417"/>
      <c r="G39" s="82"/>
      <c r="H39" s="82"/>
      <c r="I39" s="82"/>
      <c r="J39" s="82"/>
      <c r="K39" s="666"/>
      <c r="L39" s="657"/>
      <c r="M39" s="417"/>
      <c r="N39" s="417"/>
      <c r="O39" s="656"/>
      <c r="P39" s="656"/>
      <c r="Q39" s="656"/>
      <c r="R39" s="656"/>
      <c r="S39" s="82"/>
      <c r="T39" s="82"/>
      <c r="U39" s="82"/>
      <c r="V39" s="82"/>
      <c r="W39" s="82"/>
      <c r="X39" s="82"/>
      <c r="Y39" s="82"/>
      <c r="Z39" s="82"/>
      <c r="AA39" s="82"/>
      <c r="AB39" s="82"/>
      <c r="AC39" s="82"/>
      <c r="AD39" s="82"/>
      <c r="AE39" s="82"/>
      <c r="AF39" s="82"/>
      <c r="AG39" s="82"/>
      <c r="AH39" s="82"/>
      <c r="AI39" s="642"/>
      <c r="AJ39" s="657"/>
      <c r="AK39" s="657"/>
      <c r="AL39" s="82"/>
      <c r="AM39" s="82"/>
      <c r="AN39" s="82"/>
      <c r="AO39" s="658"/>
      <c r="AP39" s="417"/>
      <c r="AQ39" s="417"/>
      <c r="AR39" s="417"/>
      <c r="AS39" s="417"/>
      <c r="AT39" s="417"/>
      <c r="AU39" s="417"/>
      <c r="AV39" s="417"/>
      <c r="AW39" s="417"/>
    </row>
    <row r="40" spans="2:49" s="94" customFormat="1" ht="36" customHeight="1">
      <c r="B40" s="80" t="s">
        <v>30</v>
      </c>
      <c r="C40" s="661" t="s">
        <v>31</v>
      </c>
      <c r="D40" s="1001" t="s">
        <v>413</v>
      </c>
      <c r="E40" s="1001"/>
      <c r="F40" s="1001"/>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63"/>
      <c r="AJ40" s="64"/>
      <c r="AK40" s="64"/>
      <c r="AL40" s="58"/>
      <c r="AM40" s="58"/>
      <c r="AN40" s="58"/>
      <c r="AO40" s="58"/>
      <c r="AP40" s="58"/>
      <c r="AQ40" s="58"/>
      <c r="AR40" s="58"/>
      <c r="AS40" s="58"/>
      <c r="AT40" s="58"/>
      <c r="AU40" s="58"/>
      <c r="AV40" s="58"/>
      <c r="AW40" s="58"/>
    </row>
    <row r="41" spans="2:49" s="94" customFormat="1" ht="36" customHeight="1">
      <c r="B41" s="80"/>
      <c r="C41" s="661" t="s">
        <v>106</v>
      </c>
      <c r="D41" s="1001"/>
      <c r="E41" s="1001"/>
      <c r="F41" s="1001"/>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63"/>
      <c r="AJ41" s="64"/>
      <c r="AK41" s="64"/>
      <c r="AL41" s="58"/>
      <c r="AM41" s="58"/>
      <c r="AN41" s="58"/>
      <c r="AO41" s="58"/>
      <c r="AP41" s="58"/>
      <c r="AQ41" s="58"/>
      <c r="AR41" s="58"/>
      <c r="AS41" s="58"/>
      <c r="AT41" s="58"/>
      <c r="AU41" s="58"/>
      <c r="AV41" s="58"/>
      <c r="AW41" s="58"/>
    </row>
    <row r="42" spans="2:49" s="94" customFormat="1" ht="36" customHeight="1">
      <c r="B42" s="80"/>
      <c r="C42" s="661"/>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63"/>
      <c r="AJ42" s="64"/>
      <c r="AK42" s="64"/>
      <c r="AL42" s="58"/>
      <c r="AM42" s="58"/>
      <c r="AN42" s="58"/>
      <c r="AO42" s="58"/>
      <c r="AP42" s="58"/>
      <c r="AQ42" s="58"/>
      <c r="AR42" s="58"/>
      <c r="AS42" s="58"/>
      <c r="AT42" s="58"/>
      <c r="AU42" s="58"/>
      <c r="AV42" s="58"/>
      <c r="AW42" s="58"/>
    </row>
    <row r="43" spans="2:49" s="94" customFormat="1" ht="34.5" customHeight="1">
      <c r="B43" s="80" t="s">
        <v>32</v>
      </c>
      <c r="C43" s="661" t="s">
        <v>33</v>
      </c>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64"/>
      <c r="AK43" s="64"/>
      <c r="AL43" s="58"/>
      <c r="AM43" s="58"/>
      <c r="AN43" s="58"/>
      <c r="AO43" s="645">
        <f>SUM(AO44:AO47)</f>
        <v>83258234.00680764</v>
      </c>
      <c r="AP43" s="58"/>
      <c r="AQ43" s="58"/>
      <c r="AR43" s="58"/>
      <c r="AS43" s="58"/>
      <c r="AT43" s="58"/>
      <c r="AU43" s="58"/>
      <c r="AV43" s="58"/>
      <c r="AW43" s="58"/>
    </row>
    <row r="44" spans="2:49" s="94" customFormat="1" ht="34.5" customHeight="1">
      <c r="B44" s="80"/>
      <c r="C44" s="661" t="s">
        <v>106</v>
      </c>
      <c r="D44" s="586" t="s">
        <v>1333</v>
      </c>
      <c r="E44" s="586"/>
      <c r="F44" s="58"/>
      <c r="G44" s="58"/>
      <c r="H44" s="58"/>
      <c r="I44" s="58"/>
      <c r="J44" s="58"/>
      <c r="K44" s="586" t="s">
        <v>1334</v>
      </c>
      <c r="L44" s="589" t="s">
        <v>1830</v>
      </c>
      <c r="M44" s="589" t="s">
        <v>1831</v>
      </c>
      <c r="N44" s="58"/>
      <c r="O44" s="58"/>
      <c r="P44" s="58"/>
      <c r="Q44" s="58"/>
      <c r="R44" s="58"/>
      <c r="S44" s="58"/>
      <c r="T44" s="58"/>
      <c r="U44" s="58"/>
      <c r="V44" s="58"/>
      <c r="W44" s="58"/>
      <c r="X44" s="58"/>
      <c r="Y44" s="58"/>
      <c r="Z44" s="58"/>
      <c r="AA44" s="58"/>
      <c r="AB44" s="58"/>
      <c r="AC44" s="58"/>
      <c r="AD44" s="58"/>
      <c r="AE44" s="58"/>
      <c r="AF44" s="58"/>
      <c r="AG44" s="58"/>
      <c r="AH44" s="58"/>
      <c r="AI44" s="58"/>
      <c r="AJ44" s="581" t="s">
        <v>133</v>
      </c>
      <c r="AK44" s="581" t="s">
        <v>992</v>
      </c>
      <c r="AL44" s="58"/>
      <c r="AM44" s="58"/>
      <c r="AN44" s="58"/>
      <c r="AO44" s="585">
        <v>3750000</v>
      </c>
      <c r="AP44" s="58"/>
      <c r="AQ44" s="58"/>
      <c r="AR44" s="58"/>
      <c r="AS44" s="58"/>
      <c r="AT44" s="58"/>
      <c r="AU44" s="58"/>
      <c r="AV44" s="58"/>
      <c r="AW44" s="58"/>
    </row>
    <row r="45" spans="2:49" s="94" customFormat="1" ht="34.5" customHeight="1">
      <c r="B45" s="80"/>
      <c r="C45" s="661"/>
      <c r="D45" s="59" t="s">
        <v>1834</v>
      </c>
      <c r="E45" s="643" t="s">
        <v>1832</v>
      </c>
      <c r="F45" s="595" t="s">
        <v>1441</v>
      </c>
      <c r="G45" s="58"/>
      <c r="H45" s="58"/>
      <c r="I45" s="58"/>
      <c r="J45" s="58"/>
      <c r="K45" s="59" t="s">
        <v>1836</v>
      </c>
      <c r="L45" s="58"/>
      <c r="M45" s="59" t="s">
        <v>461</v>
      </c>
      <c r="N45" s="58"/>
      <c r="O45" s="58"/>
      <c r="P45" s="58"/>
      <c r="Q45" s="58"/>
      <c r="R45" s="58"/>
      <c r="S45" s="58"/>
      <c r="T45" s="58"/>
      <c r="U45" s="58"/>
      <c r="V45" s="58"/>
      <c r="W45" s="58"/>
      <c r="X45" s="58"/>
      <c r="Y45" s="58"/>
      <c r="Z45" s="58"/>
      <c r="AA45" s="58"/>
      <c r="AB45" s="58"/>
      <c r="AC45" s="58"/>
      <c r="AD45" s="58"/>
      <c r="AE45" s="58"/>
      <c r="AF45" s="58"/>
      <c r="AG45" s="58"/>
      <c r="AH45" s="58"/>
      <c r="AI45" s="58"/>
      <c r="AJ45" s="581" t="s">
        <v>133</v>
      </c>
      <c r="AK45" s="643">
        <v>2007</v>
      </c>
      <c r="AL45" s="58"/>
      <c r="AM45" s="58"/>
      <c r="AN45" s="58"/>
      <c r="AO45" s="582">
        <v>44481415.702064164</v>
      </c>
      <c r="AP45" s="58"/>
      <c r="AQ45" s="58"/>
      <c r="AR45" s="58"/>
      <c r="AS45" s="58"/>
      <c r="AT45" s="58"/>
      <c r="AU45" s="58"/>
      <c r="AV45" s="58"/>
      <c r="AW45" s="58"/>
    </row>
    <row r="46" spans="2:49" s="94" customFormat="1" ht="34.5" customHeight="1">
      <c r="B46" s="80"/>
      <c r="C46" s="661"/>
      <c r="D46" s="59" t="s">
        <v>1835</v>
      </c>
      <c r="E46" s="643" t="s">
        <v>1833</v>
      </c>
      <c r="F46" s="595" t="s">
        <v>1440</v>
      </c>
      <c r="G46" s="58"/>
      <c r="H46" s="58"/>
      <c r="I46" s="58"/>
      <c r="J46" s="58"/>
      <c r="K46" s="59" t="s">
        <v>1837</v>
      </c>
      <c r="L46" s="58"/>
      <c r="M46" s="59" t="s">
        <v>461</v>
      </c>
      <c r="N46" s="58"/>
      <c r="O46" s="58"/>
      <c r="P46" s="58"/>
      <c r="Q46" s="58"/>
      <c r="R46" s="58"/>
      <c r="S46" s="58"/>
      <c r="T46" s="58"/>
      <c r="U46" s="58"/>
      <c r="V46" s="58"/>
      <c r="W46" s="58"/>
      <c r="X46" s="58"/>
      <c r="Y46" s="58"/>
      <c r="Z46" s="58"/>
      <c r="AA46" s="58"/>
      <c r="AB46" s="58"/>
      <c r="AC46" s="58"/>
      <c r="AD46" s="58"/>
      <c r="AE46" s="58"/>
      <c r="AF46" s="58"/>
      <c r="AG46" s="58"/>
      <c r="AH46" s="58"/>
      <c r="AI46" s="58"/>
      <c r="AJ46" s="581" t="s">
        <v>133</v>
      </c>
      <c r="AK46" s="643">
        <v>2007</v>
      </c>
      <c r="AL46" s="58"/>
      <c r="AM46" s="58"/>
      <c r="AN46" s="58"/>
      <c r="AO46" s="582">
        <v>30026818.30474348</v>
      </c>
      <c r="AP46" s="58"/>
      <c r="AQ46" s="58"/>
      <c r="AR46" s="58"/>
      <c r="AS46" s="58"/>
      <c r="AT46" s="58"/>
      <c r="AU46" s="58"/>
      <c r="AV46" s="58"/>
      <c r="AW46" s="58"/>
    </row>
    <row r="47" spans="2:49" s="94" customFormat="1" ht="34.5" customHeight="1">
      <c r="B47" s="56"/>
      <c r="C47" s="647"/>
      <c r="D47" s="583" t="s">
        <v>1838</v>
      </c>
      <c r="E47" s="58"/>
      <c r="F47" s="58"/>
      <c r="G47" s="58"/>
      <c r="H47" s="58"/>
      <c r="I47" s="58"/>
      <c r="J47" s="58"/>
      <c r="K47" s="58"/>
      <c r="L47" s="58"/>
      <c r="M47" s="56" t="s">
        <v>461</v>
      </c>
      <c r="N47" s="58"/>
      <c r="O47" s="58"/>
      <c r="P47" s="58"/>
      <c r="Q47" s="58"/>
      <c r="R47" s="58"/>
      <c r="S47" s="58"/>
      <c r="T47" s="58"/>
      <c r="U47" s="58"/>
      <c r="V47" s="58"/>
      <c r="W47" s="58"/>
      <c r="X47" s="58"/>
      <c r="Y47" s="58"/>
      <c r="Z47" s="58"/>
      <c r="AA47" s="58"/>
      <c r="AB47" s="58"/>
      <c r="AC47" s="58"/>
      <c r="AD47" s="58"/>
      <c r="AE47" s="58"/>
      <c r="AF47" s="58"/>
      <c r="AG47" s="58"/>
      <c r="AH47" s="58"/>
      <c r="AI47" s="58"/>
      <c r="AJ47" s="581" t="s">
        <v>133</v>
      </c>
      <c r="AK47" s="55">
        <v>2011</v>
      </c>
      <c r="AL47" s="58"/>
      <c r="AM47" s="58"/>
      <c r="AN47" s="58"/>
      <c r="AO47" s="584">
        <v>5000000</v>
      </c>
      <c r="AP47" s="58"/>
      <c r="AQ47" s="58"/>
      <c r="AR47" s="58"/>
      <c r="AS47" s="58"/>
      <c r="AT47" s="58"/>
      <c r="AU47" s="58"/>
      <c r="AV47" s="58"/>
      <c r="AW47" s="58"/>
    </row>
    <row r="48" spans="2:49" s="94" customFormat="1" ht="44.25" customHeight="1">
      <c r="B48" s="80" t="s">
        <v>34</v>
      </c>
      <c r="C48" s="661" t="s">
        <v>35</v>
      </c>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64"/>
      <c r="AK48" s="64"/>
      <c r="AL48" s="58"/>
      <c r="AM48" s="58"/>
      <c r="AN48" s="58"/>
      <c r="AO48" s="646">
        <f>SUM(AO49:AO183)</f>
        <v>514151455.48126727</v>
      </c>
      <c r="AP48" s="58"/>
      <c r="AQ48" s="58"/>
      <c r="AR48" s="58"/>
      <c r="AS48" s="58"/>
      <c r="AT48" s="58"/>
      <c r="AU48" s="58"/>
      <c r="AV48" s="58"/>
      <c r="AW48" s="58"/>
    </row>
    <row r="49" spans="2:49" s="94" customFormat="1" ht="44.25" customHeight="1">
      <c r="B49" s="80"/>
      <c r="C49" s="661" t="s">
        <v>106</v>
      </c>
      <c r="D49" s="59" t="s">
        <v>203</v>
      </c>
      <c r="E49" s="59" t="s">
        <v>1371</v>
      </c>
      <c r="F49" s="58" t="s">
        <v>266</v>
      </c>
      <c r="G49" s="58"/>
      <c r="H49" s="58"/>
      <c r="I49" s="58"/>
      <c r="J49" s="58"/>
      <c r="K49" s="58" t="s">
        <v>293</v>
      </c>
      <c r="L49" s="58"/>
      <c r="M49" s="59" t="s">
        <v>373</v>
      </c>
      <c r="N49" s="58"/>
      <c r="O49" s="58"/>
      <c r="P49" s="58"/>
      <c r="Q49" s="58"/>
      <c r="R49" s="58"/>
      <c r="S49" s="58"/>
      <c r="T49" s="58"/>
      <c r="U49" s="58"/>
      <c r="V49" s="58"/>
      <c r="W49" s="58"/>
      <c r="X49" s="58"/>
      <c r="Y49" s="58"/>
      <c r="Z49" s="58"/>
      <c r="AA49" s="58"/>
      <c r="AB49" s="58"/>
      <c r="AC49" s="58"/>
      <c r="AD49" s="58"/>
      <c r="AE49" s="58"/>
      <c r="AF49" s="58"/>
      <c r="AG49" s="58"/>
      <c r="AH49" s="58"/>
      <c r="AI49" s="58"/>
      <c r="AJ49" s="64" t="s">
        <v>133</v>
      </c>
      <c r="AK49" s="64">
        <v>2004</v>
      </c>
      <c r="AL49" s="58"/>
      <c r="AM49" s="58"/>
      <c r="AN49" s="58"/>
      <c r="AO49" s="567">
        <v>341250</v>
      </c>
      <c r="AP49" s="58"/>
      <c r="AQ49" s="58"/>
      <c r="AR49" s="58"/>
      <c r="AS49" s="58"/>
      <c r="AT49" s="58"/>
      <c r="AU49" s="58"/>
      <c r="AV49" s="58"/>
      <c r="AW49" s="58"/>
    </row>
    <row r="50" spans="2:49" s="94" customFormat="1" ht="44.25" customHeight="1">
      <c r="B50" s="80"/>
      <c r="C50" s="661"/>
      <c r="D50" s="59" t="s">
        <v>177</v>
      </c>
      <c r="E50" s="59" t="s">
        <v>1372</v>
      </c>
      <c r="F50" s="58" t="s">
        <v>234</v>
      </c>
      <c r="G50" s="58"/>
      <c r="H50" s="58"/>
      <c r="I50" s="58"/>
      <c r="J50" s="58"/>
      <c r="K50" s="58" t="s">
        <v>298</v>
      </c>
      <c r="L50" s="58"/>
      <c r="M50" s="59" t="s">
        <v>363</v>
      </c>
      <c r="N50" s="58"/>
      <c r="O50" s="58"/>
      <c r="P50" s="58"/>
      <c r="Q50" s="58"/>
      <c r="R50" s="58"/>
      <c r="S50" s="58"/>
      <c r="T50" s="58"/>
      <c r="U50" s="58"/>
      <c r="V50" s="58"/>
      <c r="W50" s="58"/>
      <c r="X50" s="58"/>
      <c r="Y50" s="58"/>
      <c r="Z50" s="58"/>
      <c r="AA50" s="58"/>
      <c r="AB50" s="58"/>
      <c r="AC50" s="58"/>
      <c r="AD50" s="58"/>
      <c r="AE50" s="58"/>
      <c r="AF50" s="58"/>
      <c r="AG50" s="58"/>
      <c r="AH50" s="58"/>
      <c r="AI50" s="58"/>
      <c r="AJ50" s="64" t="s">
        <v>133</v>
      </c>
      <c r="AK50" s="64">
        <v>2006</v>
      </c>
      <c r="AL50" s="58"/>
      <c r="AM50" s="58"/>
      <c r="AN50" s="58"/>
      <c r="AO50" s="567">
        <v>1912500</v>
      </c>
      <c r="AP50" s="58"/>
      <c r="AQ50" s="58"/>
      <c r="AR50" s="58"/>
      <c r="AS50" s="58"/>
      <c r="AT50" s="58"/>
      <c r="AU50" s="58"/>
      <c r="AV50" s="58"/>
      <c r="AW50" s="58"/>
    </row>
    <row r="51" spans="2:49" s="94" customFormat="1" ht="44.25" customHeight="1">
      <c r="B51" s="80"/>
      <c r="C51" s="661"/>
      <c r="D51" s="59" t="s">
        <v>177</v>
      </c>
      <c r="E51" s="59" t="s">
        <v>1372</v>
      </c>
      <c r="F51" s="58" t="s">
        <v>234</v>
      </c>
      <c r="G51" s="58"/>
      <c r="H51" s="58"/>
      <c r="I51" s="58"/>
      <c r="J51" s="58"/>
      <c r="K51" s="58" t="s">
        <v>321</v>
      </c>
      <c r="L51" s="58"/>
      <c r="M51" s="59" t="s">
        <v>358</v>
      </c>
      <c r="N51" s="58"/>
      <c r="O51" s="58"/>
      <c r="P51" s="58"/>
      <c r="Q51" s="58"/>
      <c r="R51" s="58"/>
      <c r="S51" s="58"/>
      <c r="T51" s="58"/>
      <c r="U51" s="58"/>
      <c r="V51" s="58"/>
      <c r="W51" s="58"/>
      <c r="X51" s="58"/>
      <c r="Y51" s="58"/>
      <c r="Z51" s="58"/>
      <c r="AA51" s="58"/>
      <c r="AB51" s="58"/>
      <c r="AC51" s="58"/>
      <c r="AD51" s="58"/>
      <c r="AE51" s="58"/>
      <c r="AF51" s="58"/>
      <c r="AG51" s="58"/>
      <c r="AH51" s="58"/>
      <c r="AI51" s="58"/>
      <c r="AJ51" s="64" t="s">
        <v>133</v>
      </c>
      <c r="AK51" s="64">
        <v>2006</v>
      </c>
      <c r="AL51" s="58"/>
      <c r="AM51" s="58"/>
      <c r="AN51" s="58"/>
      <c r="AO51" s="567">
        <v>900000</v>
      </c>
      <c r="AP51" s="58"/>
      <c r="AQ51" s="58"/>
      <c r="AR51" s="58"/>
      <c r="AS51" s="58"/>
      <c r="AT51" s="58"/>
      <c r="AU51" s="58"/>
      <c r="AV51" s="58"/>
      <c r="AW51" s="58"/>
    </row>
    <row r="52" spans="2:49" s="94" customFormat="1" ht="44.25" customHeight="1">
      <c r="B52" s="80"/>
      <c r="C52" s="661"/>
      <c r="D52" s="59" t="s">
        <v>203</v>
      </c>
      <c r="E52" s="59" t="s">
        <v>1372</v>
      </c>
      <c r="F52" s="58" t="s">
        <v>266</v>
      </c>
      <c r="G52" s="58"/>
      <c r="H52" s="58"/>
      <c r="I52" s="58"/>
      <c r="J52" s="58"/>
      <c r="K52" s="58" t="s">
        <v>293</v>
      </c>
      <c r="L52" s="58"/>
      <c r="M52" s="59" t="s">
        <v>373</v>
      </c>
      <c r="N52" s="58"/>
      <c r="O52" s="58"/>
      <c r="P52" s="58"/>
      <c r="Q52" s="58"/>
      <c r="R52" s="58"/>
      <c r="S52" s="58"/>
      <c r="T52" s="58"/>
      <c r="U52" s="58"/>
      <c r="V52" s="58"/>
      <c r="W52" s="58"/>
      <c r="X52" s="58"/>
      <c r="Y52" s="58"/>
      <c r="Z52" s="58"/>
      <c r="AA52" s="58"/>
      <c r="AB52" s="58"/>
      <c r="AC52" s="58"/>
      <c r="AD52" s="58"/>
      <c r="AE52" s="58"/>
      <c r="AF52" s="58"/>
      <c r="AG52" s="58"/>
      <c r="AH52" s="58"/>
      <c r="AI52" s="58"/>
      <c r="AJ52" s="64" t="s">
        <v>133</v>
      </c>
      <c r="AK52" s="64">
        <v>2006</v>
      </c>
      <c r="AL52" s="58"/>
      <c r="AM52" s="58"/>
      <c r="AN52" s="58"/>
      <c r="AO52" s="567">
        <v>1312500</v>
      </c>
      <c r="AP52" s="58"/>
      <c r="AQ52" s="58"/>
      <c r="AR52" s="58"/>
      <c r="AS52" s="58"/>
      <c r="AT52" s="58"/>
      <c r="AU52" s="58"/>
      <c r="AV52" s="58"/>
      <c r="AW52" s="58"/>
    </row>
    <row r="53" spans="2:49" s="94" customFormat="1" ht="44.25" customHeight="1">
      <c r="B53" s="80"/>
      <c r="C53" s="661"/>
      <c r="D53" s="59" t="s">
        <v>1040</v>
      </c>
      <c r="E53" s="59" t="s">
        <v>1373</v>
      </c>
      <c r="F53" s="58" t="s">
        <v>1052</v>
      </c>
      <c r="G53" s="58"/>
      <c r="H53" s="58"/>
      <c r="I53" s="58"/>
      <c r="J53" s="58"/>
      <c r="K53" s="58" t="s">
        <v>298</v>
      </c>
      <c r="L53" s="58"/>
      <c r="M53" s="59" t="s">
        <v>367</v>
      </c>
      <c r="N53" s="58"/>
      <c r="O53" s="58"/>
      <c r="P53" s="58"/>
      <c r="Q53" s="58"/>
      <c r="R53" s="58"/>
      <c r="S53" s="58"/>
      <c r="T53" s="58"/>
      <c r="U53" s="58"/>
      <c r="V53" s="58"/>
      <c r="W53" s="58"/>
      <c r="X53" s="58"/>
      <c r="Y53" s="58"/>
      <c r="Z53" s="58"/>
      <c r="AA53" s="58"/>
      <c r="AB53" s="58"/>
      <c r="AC53" s="58"/>
      <c r="AD53" s="58"/>
      <c r="AE53" s="58"/>
      <c r="AF53" s="58"/>
      <c r="AG53" s="58"/>
      <c r="AH53" s="58"/>
      <c r="AI53" s="58"/>
      <c r="AJ53" s="64" t="s">
        <v>133</v>
      </c>
      <c r="AK53" s="64">
        <v>2000</v>
      </c>
      <c r="AL53" s="58"/>
      <c r="AM53" s="58"/>
      <c r="AN53" s="58"/>
      <c r="AO53" s="567">
        <v>270000</v>
      </c>
      <c r="AP53" s="58"/>
      <c r="AQ53" s="58"/>
      <c r="AR53" s="58"/>
      <c r="AS53" s="58"/>
      <c r="AT53" s="58"/>
      <c r="AU53" s="58"/>
      <c r="AV53" s="58"/>
      <c r="AW53" s="58"/>
    </row>
    <row r="54" spans="2:49" s="94" customFormat="1" ht="44.25" customHeight="1">
      <c r="B54" s="80"/>
      <c r="C54" s="661"/>
      <c r="D54" s="59" t="s">
        <v>176</v>
      </c>
      <c r="E54" s="59" t="s">
        <v>1374</v>
      </c>
      <c r="F54" s="58" t="s">
        <v>248</v>
      </c>
      <c r="G54" s="58"/>
      <c r="H54" s="58"/>
      <c r="I54" s="58"/>
      <c r="J54" s="58"/>
      <c r="K54" s="58" t="s">
        <v>308</v>
      </c>
      <c r="L54" s="58"/>
      <c r="M54" s="59" t="s">
        <v>356</v>
      </c>
      <c r="N54" s="58"/>
      <c r="O54" s="58"/>
      <c r="P54" s="58"/>
      <c r="Q54" s="58"/>
      <c r="R54" s="58"/>
      <c r="S54" s="58"/>
      <c r="T54" s="58"/>
      <c r="U54" s="58"/>
      <c r="V54" s="58"/>
      <c r="W54" s="58"/>
      <c r="X54" s="58"/>
      <c r="Y54" s="58"/>
      <c r="Z54" s="58"/>
      <c r="AA54" s="58"/>
      <c r="AB54" s="58"/>
      <c r="AC54" s="58"/>
      <c r="AD54" s="58"/>
      <c r="AE54" s="58"/>
      <c r="AF54" s="58"/>
      <c r="AG54" s="58"/>
      <c r="AH54" s="58"/>
      <c r="AI54" s="58"/>
      <c r="AJ54" s="64" t="s">
        <v>133</v>
      </c>
      <c r="AK54" s="64">
        <v>2002</v>
      </c>
      <c r="AL54" s="58"/>
      <c r="AM54" s="58"/>
      <c r="AN54" s="58"/>
      <c r="AO54" s="567">
        <v>1820000</v>
      </c>
      <c r="AP54" s="58"/>
      <c r="AQ54" s="58"/>
      <c r="AR54" s="58"/>
      <c r="AS54" s="58"/>
      <c r="AT54" s="58"/>
      <c r="AU54" s="58"/>
      <c r="AV54" s="58"/>
      <c r="AW54" s="58"/>
    </row>
    <row r="55" spans="2:49" s="94" customFormat="1" ht="44.25" customHeight="1">
      <c r="B55" s="80"/>
      <c r="C55" s="661"/>
      <c r="D55" s="59" t="s">
        <v>191</v>
      </c>
      <c r="E55" s="59" t="s">
        <v>1372</v>
      </c>
      <c r="F55" s="58" t="s">
        <v>251</v>
      </c>
      <c r="G55" s="58"/>
      <c r="H55" s="58"/>
      <c r="I55" s="58"/>
      <c r="J55" s="58"/>
      <c r="K55" s="58" t="s">
        <v>295</v>
      </c>
      <c r="L55" s="58"/>
      <c r="M55" s="59" t="s">
        <v>359</v>
      </c>
      <c r="N55" s="58"/>
      <c r="O55" s="58"/>
      <c r="P55" s="58"/>
      <c r="Q55" s="58"/>
      <c r="R55" s="58"/>
      <c r="S55" s="58"/>
      <c r="T55" s="58"/>
      <c r="U55" s="58"/>
      <c r="V55" s="58"/>
      <c r="W55" s="58"/>
      <c r="X55" s="58"/>
      <c r="Y55" s="58"/>
      <c r="Z55" s="58"/>
      <c r="AA55" s="58"/>
      <c r="AB55" s="58"/>
      <c r="AC55" s="58"/>
      <c r="AD55" s="58"/>
      <c r="AE55" s="58"/>
      <c r="AF55" s="58"/>
      <c r="AG55" s="58"/>
      <c r="AH55" s="58"/>
      <c r="AI55" s="58"/>
      <c r="AJ55" s="64" t="s">
        <v>133</v>
      </c>
      <c r="AK55" s="64">
        <v>2006</v>
      </c>
      <c r="AL55" s="58"/>
      <c r="AM55" s="58"/>
      <c r="AN55" s="58"/>
      <c r="AO55" s="567">
        <v>160000</v>
      </c>
      <c r="AP55" s="58"/>
      <c r="AQ55" s="58"/>
      <c r="AR55" s="58"/>
      <c r="AS55" s="58"/>
      <c r="AT55" s="58"/>
      <c r="AU55" s="58"/>
      <c r="AV55" s="58"/>
      <c r="AW55" s="58"/>
    </row>
    <row r="56" spans="2:49" s="94" customFormat="1" ht="44.25" customHeight="1">
      <c r="B56" s="80"/>
      <c r="C56" s="661"/>
      <c r="D56" s="59" t="s">
        <v>1221</v>
      </c>
      <c r="E56" s="59" t="s">
        <v>1371</v>
      </c>
      <c r="F56" s="58" t="s">
        <v>1222</v>
      </c>
      <c r="G56" s="58"/>
      <c r="H56" s="58"/>
      <c r="I56" s="58"/>
      <c r="J56" s="58"/>
      <c r="K56" s="58" t="s">
        <v>298</v>
      </c>
      <c r="L56" s="58"/>
      <c r="M56" s="59" t="s">
        <v>1223</v>
      </c>
      <c r="N56" s="58"/>
      <c r="O56" s="58"/>
      <c r="P56" s="58"/>
      <c r="Q56" s="58"/>
      <c r="R56" s="58"/>
      <c r="S56" s="58"/>
      <c r="T56" s="58"/>
      <c r="U56" s="58"/>
      <c r="V56" s="58"/>
      <c r="W56" s="58"/>
      <c r="X56" s="58"/>
      <c r="Y56" s="58"/>
      <c r="Z56" s="58"/>
      <c r="AA56" s="58"/>
      <c r="AB56" s="58"/>
      <c r="AC56" s="58"/>
      <c r="AD56" s="58"/>
      <c r="AE56" s="58"/>
      <c r="AF56" s="58"/>
      <c r="AG56" s="58"/>
      <c r="AH56" s="58"/>
      <c r="AI56" s="58"/>
      <c r="AJ56" s="64" t="s">
        <v>133</v>
      </c>
      <c r="AK56" s="64">
        <v>2004</v>
      </c>
      <c r="AL56" s="58"/>
      <c r="AM56" s="58"/>
      <c r="AN56" s="58"/>
      <c r="AO56" s="567">
        <v>350000</v>
      </c>
      <c r="AP56" s="58"/>
      <c r="AQ56" s="58"/>
      <c r="AR56" s="58"/>
      <c r="AS56" s="58"/>
      <c r="AT56" s="58"/>
      <c r="AU56" s="58"/>
      <c r="AV56" s="58"/>
      <c r="AW56" s="58"/>
    </row>
    <row r="57" spans="2:49" s="94" customFormat="1" ht="44.25" customHeight="1">
      <c r="B57" s="80"/>
      <c r="C57" s="661"/>
      <c r="D57" s="59" t="s">
        <v>823</v>
      </c>
      <c r="E57" s="59" t="s">
        <v>1372</v>
      </c>
      <c r="F57" s="58" t="s">
        <v>807</v>
      </c>
      <c r="G57" s="58"/>
      <c r="H57" s="58"/>
      <c r="I57" s="58"/>
      <c r="J57" s="58"/>
      <c r="K57" s="58" t="s">
        <v>321</v>
      </c>
      <c r="L57" s="58"/>
      <c r="M57" s="59" t="s">
        <v>358</v>
      </c>
      <c r="N57" s="58"/>
      <c r="O57" s="58"/>
      <c r="P57" s="58"/>
      <c r="Q57" s="58"/>
      <c r="R57" s="58"/>
      <c r="S57" s="58"/>
      <c r="T57" s="58"/>
      <c r="U57" s="58"/>
      <c r="V57" s="58"/>
      <c r="W57" s="58"/>
      <c r="X57" s="58"/>
      <c r="Y57" s="58"/>
      <c r="Z57" s="58"/>
      <c r="AA57" s="58"/>
      <c r="AB57" s="58"/>
      <c r="AC57" s="58"/>
      <c r="AD57" s="58"/>
      <c r="AE57" s="58"/>
      <c r="AF57" s="58"/>
      <c r="AG57" s="58"/>
      <c r="AH57" s="58"/>
      <c r="AI57" s="58"/>
      <c r="AJ57" s="64" t="s">
        <v>133</v>
      </c>
      <c r="AK57" s="64">
        <v>2006</v>
      </c>
      <c r="AL57" s="58"/>
      <c r="AM57" s="58"/>
      <c r="AN57" s="58"/>
      <c r="AO57" s="567">
        <v>1275000</v>
      </c>
      <c r="AP57" s="58"/>
      <c r="AQ57" s="58"/>
      <c r="AR57" s="58"/>
      <c r="AS57" s="58"/>
      <c r="AT57" s="58"/>
      <c r="AU57" s="58"/>
      <c r="AV57" s="58"/>
      <c r="AW57" s="58"/>
    </row>
    <row r="58" spans="2:49" s="94" customFormat="1" ht="44.25" customHeight="1">
      <c r="B58" s="80"/>
      <c r="C58" s="661"/>
      <c r="D58" s="59" t="s">
        <v>1304</v>
      </c>
      <c r="E58" s="59" t="s">
        <v>1371</v>
      </c>
      <c r="F58" s="58" t="s">
        <v>235</v>
      </c>
      <c r="G58" s="58"/>
      <c r="H58" s="58"/>
      <c r="I58" s="58"/>
      <c r="J58" s="58"/>
      <c r="K58" s="58" t="s">
        <v>298</v>
      </c>
      <c r="L58" s="58"/>
      <c r="M58" s="59" t="s">
        <v>363</v>
      </c>
      <c r="N58" s="58"/>
      <c r="O58" s="58"/>
      <c r="P58" s="58"/>
      <c r="Q58" s="58"/>
      <c r="R58" s="58"/>
      <c r="S58" s="58"/>
      <c r="T58" s="58"/>
      <c r="U58" s="58"/>
      <c r="V58" s="58"/>
      <c r="W58" s="58"/>
      <c r="X58" s="58"/>
      <c r="Y58" s="58"/>
      <c r="Z58" s="58"/>
      <c r="AA58" s="58"/>
      <c r="AB58" s="58"/>
      <c r="AC58" s="58"/>
      <c r="AD58" s="58"/>
      <c r="AE58" s="58"/>
      <c r="AF58" s="58"/>
      <c r="AG58" s="58"/>
      <c r="AH58" s="58"/>
      <c r="AI58" s="58"/>
      <c r="AJ58" s="64" t="s">
        <v>133</v>
      </c>
      <c r="AK58" s="64">
        <v>2004</v>
      </c>
      <c r="AL58" s="58"/>
      <c r="AM58" s="58"/>
      <c r="AN58" s="58"/>
      <c r="AO58" s="567">
        <v>700000</v>
      </c>
      <c r="AP58" s="58"/>
      <c r="AQ58" s="58"/>
      <c r="AR58" s="58"/>
      <c r="AS58" s="58"/>
      <c r="AT58" s="58"/>
      <c r="AU58" s="58"/>
      <c r="AV58" s="58"/>
      <c r="AW58" s="58"/>
    </row>
    <row r="59" spans="2:49" s="94" customFormat="1" ht="44.25" customHeight="1">
      <c r="B59" s="80"/>
      <c r="C59" s="661"/>
      <c r="D59" s="59" t="s">
        <v>170</v>
      </c>
      <c r="E59" s="59" t="s">
        <v>1373</v>
      </c>
      <c r="F59" s="58" t="s">
        <v>227</v>
      </c>
      <c r="G59" s="58"/>
      <c r="H59" s="58"/>
      <c r="I59" s="58"/>
      <c r="J59" s="58"/>
      <c r="K59" s="58" t="s">
        <v>850</v>
      </c>
      <c r="L59" s="58"/>
      <c r="M59" s="59" t="s">
        <v>357</v>
      </c>
      <c r="N59" s="58"/>
      <c r="O59" s="58"/>
      <c r="P59" s="58"/>
      <c r="Q59" s="58"/>
      <c r="R59" s="58"/>
      <c r="S59" s="58"/>
      <c r="T59" s="58"/>
      <c r="U59" s="58"/>
      <c r="V59" s="58"/>
      <c r="W59" s="58"/>
      <c r="X59" s="58"/>
      <c r="Y59" s="58"/>
      <c r="Z59" s="58"/>
      <c r="AA59" s="58"/>
      <c r="AB59" s="58"/>
      <c r="AC59" s="58"/>
      <c r="AD59" s="58"/>
      <c r="AE59" s="58"/>
      <c r="AF59" s="58"/>
      <c r="AG59" s="58"/>
      <c r="AH59" s="58"/>
      <c r="AI59" s="58"/>
      <c r="AJ59" s="64" t="s">
        <v>133</v>
      </c>
      <c r="AK59" s="64">
        <v>2000</v>
      </c>
      <c r="AL59" s="58"/>
      <c r="AM59" s="58"/>
      <c r="AN59" s="58"/>
      <c r="AO59" s="567">
        <v>420000</v>
      </c>
      <c r="AP59" s="58"/>
      <c r="AQ59" s="58"/>
      <c r="AR59" s="58"/>
      <c r="AS59" s="58"/>
      <c r="AT59" s="58"/>
      <c r="AU59" s="58"/>
      <c r="AV59" s="58"/>
      <c r="AW59" s="58"/>
    </row>
    <row r="60" spans="2:49" s="94" customFormat="1" ht="44.25" customHeight="1">
      <c r="B60" s="80"/>
      <c r="C60" s="661"/>
      <c r="D60" s="59" t="s">
        <v>198</v>
      </c>
      <c r="E60" s="59" t="s">
        <v>1373</v>
      </c>
      <c r="F60" s="58" t="s">
        <v>261</v>
      </c>
      <c r="G60" s="58"/>
      <c r="H60" s="58"/>
      <c r="I60" s="58"/>
      <c r="J60" s="58"/>
      <c r="K60" s="58" t="s">
        <v>326</v>
      </c>
      <c r="L60" s="58"/>
      <c r="M60" s="59" t="s">
        <v>356</v>
      </c>
      <c r="N60" s="58"/>
      <c r="O60" s="58"/>
      <c r="P60" s="58"/>
      <c r="Q60" s="58"/>
      <c r="R60" s="58"/>
      <c r="S60" s="58"/>
      <c r="T60" s="58"/>
      <c r="U60" s="58"/>
      <c r="V60" s="58"/>
      <c r="W60" s="58"/>
      <c r="X60" s="58"/>
      <c r="Y60" s="58"/>
      <c r="Z60" s="58"/>
      <c r="AA60" s="58"/>
      <c r="AB60" s="58"/>
      <c r="AC60" s="58"/>
      <c r="AD60" s="58"/>
      <c r="AE60" s="58"/>
      <c r="AF60" s="58"/>
      <c r="AG60" s="58"/>
      <c r="AH60" s="58"/>
      <c r="AI60" s="58"/>
      <c r="AJ60" s="64" t="s">
        <v>133</v>
      </c>
      <c r="AK60" s="64">
        <v>2000</v>
      </c>
      <c r="AL60" s="58"/>
      <c r="AM60" s="58"/>
      <c r="AN60" s="58"/>
      <c r="AO60" s="567">
        <v>750000</v>
      </c>
      <c r="AP60" s="58"/>
      <c r="AQ60" s="58"/>
      <c r="AR60" s="58"/>
      <c r="AS60" s="58"/>
      <c r="AT60" s="58"/>
      <c r="AU60" s="58"/>
      <c r="AV60" s="58"/>
      <c r="AW60" s="58"/>
    </row>
    <row r="61" spans="2:49" s="94" customFormat="1" ht="44.25" customHeight="1">
      <c r="B61" s="80"/>
      <c r="C61" s="661"/>
      <c r="D61" s="59" t="s">
        <v>179</v>
      </c>
      <c r="E61" s="59" t="s">
        <v>1373</v>
      </c>
      <c r="F61" s="58" t="s">
        <v>236</v>
      </c>
      <c r="G61" s="58"/>
      <c r="H61" s="58"/>
      <c r="I61" s="58"/>
      <c r="J61" s="58"/>
      <c r="K61" s="58" t="s">
        <v>314</v>
      </c>
      <c r="L61" s="58"/>
      <c r="M61" s="59" t="s">
        <v>358</v>
      </c>
      <c r="N61" s="58"/>
      <c r="O61" s="58"/>
      <c r="P61" s="58"/>
      <c r="Q61" s="58"/>
      <c r="R61" s="58"/>
      <c r="S61" s="58"/>
      <c r="T61" s="58"/>
      <c r="U61" s="58"/>
      <c r="V61" s="58"/>
      <c r="W61" s="58"/>
      <c r="X61" s="58"/>
      <c r="Y61" s="58"/>
      <c r="Z61" s="58"/>
      <c r="AA61" s="58"/>
      <c r="AB61" s="58"/>
      <c r="AC61" s="58"/>
      <c r="AD61" s="58"/>
      <c r="AE61" s="58"/>
      <c r="AF61" s="58"/>
      <c r="AG61" s="58"/>
      <c r="AH61" s="58"/>
      <c r="AI61" s="58"/>
      <c r="AJ61" s="64" t="s">
        <v>133</v>
      </c>
      <c r="AK61" s="64">
        <v>2000</v>
      </c>
      <c r="AL61" s="58"/>
      <c r="AM61" s="58"/>
      <c r="AN61" s="58"/>
      <c r="AO61" s="567">
        <v>120000</v>
      </c>
      <c r="AP61" s="58"/>
      <c r="AQ61" s="58"/>
      <c r="AR61" s="58"/>
      <c r="AS61" s="58"/>
      <c r="AT61" s="58"/>
      <c r="AU61" s="58"/>
      <c r="AV61" s="58"/>
      <c r="AW61" s="58"/>
    </row>
    <row r="62" spans="2:49" s="94" customFormat="1" ht="44.25" customHeight="1">
      <c r="B62" s="80"/>
      <c r="C62" s="661"/>
      <c r="D62" s="59" t="s">
        <v>171</v>
      </c>
      <c r="E62" s="59" t="s">
        <v>1375</v>
      </c>
      <c r="F62" s="58" t="s">
        <v>265</v>
      </c>
      <c r="G62" s="58"/>
      <c r="H62" s="58"/>
      <c r="I62" s="58"/>
      <c r="J62" s="58"/>
      <c r="K62" s="58" t="s">
        <v>322</v>
      </c>
      <c r="L62" s="58"/>
      <c r="M62" s="59" t="s">
        <v>356</v>
      </c>
      <c r="N62" s="58"/>
      <c r="O62" s="58"/>
      <c r="P62" s="58"/>
      <c r="Q62" s="58"/>
      <c r="R62" s="58"/>
      <c r="S62" s="58"/>
      <c r="T62" s="58"/>
      <c r="U62" s="58"/>
      <c r="V62" s="58"/>
      <c r="W62" s="58"/>
      <c r="X62" s="58"/>
      <c r="Y62" s="58"/>
      <c r="Z62" s="58"/>
      <c r="AA62" s="58"/>
      <c r="AB62" s="58"/>
      <c r="AC62" s="58"/>
      <c r="AD62" s="58"/>
      <c r="AE62" s="58"/>
      <c r="AF62" s="58"/>
      <c r="AG62" s="58"/>
      <c r="AH62" s="58"/>
      <c r="AI62" s="58"/>
      <c r="AJ62" s="64" t="s">
        <v>133</v>
      </c>
      <c r="AK62" s="64">
        <v>2003</v>
      </c>
      <c r="AL62" s="58"/>
      <c r="AM62" s="58"/>
      <c r="AN62" s="58"/>
      <c r="AO62" s="567">
        <v>2280000</v>
      </c>
      <c r="AP62" s="58"/>
      <c r="AQ62" s="58"/>
      <c r="AR62" s="58"/>
      <c r="AS62" s="58"/>
      <c r="AT62" s="58"/>
      <c r="AU62" s="58"/>
      <c r="AV62" s="58"/>
      <c r="AW62" s="58"/>
    </row>
    <row r="63" spans="2:49" s="94" customFormat="1" ht="44.25" customHeight="1">
      <c r="B63" s="80"/>
      <c r="C63" s="661"/>
      <c r="D63" s="59" t="s">
        <v>170</v>
      </c>
      <c r="E63" s="59" t="s">
        <v>1373</v>
      </c>
      <c r="F63" s="58" t="s">
        <v>227</v>
      </c>
      <c r="G63" s="58"/>
      <c r="H63" s="58"/>
      <c r="I63" s="58"/>
      <c r="J63" s="58"/>
      <c r="K63" s="58" t="s">
        <v>1412</v>
      </c>
      <c r="L63" s="58"/>
      <c r="M63" s="59" t="s">
        <v>357</v>
      </c>
      <c r="N63" s="58"/>
      <c r="O63" s="58"/>
      <c r="P63" s="58"/>
      <c r="Q63" s="58"/>
      <c r="R63" s="58"/>
      <c r="S63" s="58"/>
      <c r="T63" s="58"/>
      <c r="U63" s="58"/>
      <c r="V63" s="58"/>
      <c r="W63" s="58"/>
      <c r="X63" s="58"/>
      <c r="Y63" s="58"/>
      <c r="Z63" s="58"/>
      <c r="AA63" s="58"/>
      <c r="AB63" s="58"/>
      <c r="AC63" s="58"/>
      <c r="AD63" s="58"/>
      <c r="AE63" s="58"/>
      <c r="AF63" s="58"/>
      <c r="AG63" s="58"/>
      <c r="AH63" s="58"/>
      <c r="AI63" s="58"/>
      <c r="AJ63" s="64" t="s">
        <v>133</v>
      </c>
      <c r="AK63" s="64">
        <v>2000</v>
      </c>
      <c r="AL63" s="58"/>
      <c r="AM63" s="58"/>
      <c r="AN63" s="58"/>
      <c r="AO63" s="567">
        <v>255000</v>
      </c>
      <c r="AP63" s="58"/>
      <c r="AQ63" s="58"/>
      <c r="AR63" s="58"/>
      <c r="AS63" s="58"/>
      <c r="AT63" s="58"/>
      <c r="AU63" s="58"/>
      <c r="AV63" s="58"/>
      <c r="AW63" s="58"/>
    </row>
    <row r="64" spans="2:49" s="94" customFormat="1" ht="44.25" customHeight="1">
      <c r="B64" s="80"/>
      <c r="C64" s="661"/>
      <c r="D64" s="59" t="s">
        <v>1310</v>
      </c>
      <c r="E64" s="59" t="s">
        <v>1376</v>
      </c>
      <c r="F64" s="58" t="s">
        <v>1053</v>
      </c>
      <c r="G64" s="58"/>
      <c r="H64" s="58"/>
      <c r="I64" s="58"/>
      <c r="J64" s="58"/>
      <c r="K64" s="58" t="s">
        <v>1413</v>
      </c>
      <c r="L64" s="58"/>
      <c r="M64" s="59" t="s">
        <v>356</v>
      </c>
      <c r="N64" s="58"/>
      <c r="O64" s="58"/>
      <c r="P64" s="58"/>
      <c r="Q64" s="58"/>
      <c r="R64" s="58"/>
      <c r="S64" s="58"/>
      <c r="T64" s="58"/>
      <c r="U64" s="58"/>
      <c r="V64" s="58"/>
      <c r="W64" s="58"/>
      <c r="X64" s="58"/>
      <c r="Y64" s="58"/>
      <c r="Z64" s="58"/>
      <c r="AA64" s="58"/>
      <c r="AB64" s="58"/>
      <c r="AC64" s="58"/>
      <c r="AD64" s="58"/>
      <c r="AE64" s="58"/>
      <c r="AF64" s="58"/>
      <c r="AG64" s="58"/>
      <c r="AH64" s="58"/>
      <c r="AI64" s="58"/>
      <c r="AJ64" s="64" t="s">
        <v>133</v>
      </c>
      <c r="AK64" s="64">
        <v>2005</v>
      </c>
      <c r="AL64" s="58"/>
      <c r="AM64" s="58"/>
      <c r="AN64" s="58"/>
      <c r="AO64" s="567">
        <v>675000</v>
      </c>
      <c r="AP64" s="58"/>
      <c r="AQ64" s="58"/>
      <c r="AR64" s="58"/>
      <c r="AS64" s="58"/>
      <c r="AT64" s="58"/>
      <c r="AU64" s="58"/>
      <c r="AV64" s="58"/>
      <c r="AW64" s="58"/>
    </row>
    <row r="65" spans="2:49" s="94" customFormat="1" ht="44.25" customHeight="1">
      <c r="B65" s="80"/>
      <c r="C65" s="661"/>
      <c r="D65" s="59" t="s">
        <v>1235</v>
      </c>
      <c r="E65" s="59" t="s">
        <v>1376</v>
      </c>
      <c r="F65" s="58" t="s">
        <v>260</v>
      </c>
      <c r="G65" s="58"/>
      <c r="H65" s="58"/>
      <c r="I65" s="58"/>
      <c r="J65" s="58"/>
      <c r="K65" s="58" t="s">
        <v>1357</v>
      </c>
      <c r="L65" s="58"/>
      <c r="M65" s="59" t="s">
        <v>356</v>
      </c>
      <c r="N65" s="58"/>
      <c r="O65" s="58"/>
      <c r="P65" s="58"/>
      <c r="Q65" s="58"/>
      <c r="R65" s="58"/>
      <c r="S65" s="58"/>
      <c r="T65" s="58"/>
      <c r="U65" s="58"/>
      <c r="V65" s="58"/>
      <c r="W65" s="58"/>
      <c r="X65" s="58"/>
      <c r="Y65" s="58"/>
      <c r="Z65" s="58"/>
      <c r="AA65" s="58"/>
      <c r="AB65" s="58"/>
      <c r="AC65" s="58"/>
      <c r="AD65" s="58"/>
      <c r="AE65" s="58"/>
      <c r="AF65" s="58"/>
      <c r="AG65" s="58"/>
      <c r="AH65" s="58"/>
      <c r="AI65" s="58"/>
      <c r="AJ65" s="64" t="s">
        <v>133</v>
      </c>
      <c r="AK65" s="64">
        <v>2005</v>
      </c>
      <c r="AL65" s="58"/>
      <c r="AM65" s="58"/>
      <c r="AN65" s="58"/>
      <c r="AO65" s="567">
        <v>1430000</v>
      </c>
      <c r="AP65" s="58"/>
      <c r="AQ65" s="58"/>
      <c r="AR65" s="58"/>
      <c r="AS65" s="58"/>
      <c r="AT65" s="58"/>
      <c r="AU65" s="58"/>
      <c r="AV65" s="58"/>
      <c r="AW65" s="58"/>
    </row>
    <row r="66" spans="2:49" s="94" customFormat="1" ht="44.25" customHeight="1">
      <c r="B66" s="80"/>
      <c r="C66" s="661"/>
      <c r="D66" s="59" t="s">
        <v>1342</v>
      </c>
      <c r="E66" s="59" t="s">
        <v>1376</v>
      </c>
      <c r="F66" s="58" t="s">
        <v>234</v>
      </c>
      <c r="G66" s="58"/>
      <c r="H66" s="58"/>
      <c r="I66" s="58"/>
      <c r="J66" s="58"/>
      <c r="K66" s="58" t="s">
        <v>298</v>
      </c>
      <c r="L66" s="58"/>
      <c r="M66" s="59" t="s">
        <v>363</v>
      </c>
      <c r="N66" s="58"/>
      <c r="O66" s="58"/>
      <c r="P66" s="58"/>
      <c r="Q66" s="58"/>
      <c r="R66" s="58"/>
      <c r="S66" s="58"/>
      <c r="T66" s="58"/>
      <c r="U66" s="58"/>
      <c r="V66" s="58"/>
      <c r="W66" s="58"/>
      <c r="X66" s="58"/>
      <c r="Y66" s="58"/>
      <c r="Z66" s="58"/>
      <c r="AA66" s="58"/>
      <c r="AB66" s="58"/>
      <c r="AC66" s="58"/>
      <c r="AD66" s="58"/>
      <c r="AE66" s="58"/>
      <c r="AF66" s="58"/>
      <c r="AG66" s="58"/>
      <c r="AH66" s="58"/>
      <c r="AI66" s="58"/>
      <c r="AJ66" s="64" t="s">
        <v>133</v>
      </c>
      <c r="AK66" s="64">
        <v>2005</v>
      </c>
      <c r="AL66" s="58"/>
      <c r="AM66" s="58"/>
      <c r="AN66" s="58"/>
      <c r="AO66" s="567">
        <v>240000</v>
      </c>
      <c r="AP66" s="58"/>
      <c r="AQ66" s="58"/>
      <c r="AR66" s="58"/>
      <c r="AS66" s="58"/>
      <c r="AT66" s="58"/>
      <c r="AU66" s="58"/>
      <c r="AV66" s="58"/>
      <c r="AW66" s="58"/>
    </row>
    <row r="67" spans="2:49" s="94" customFormat="1" ht="44.25" customHeight="1">
      <c r="B67" s="80"/>
      <c r="C67" s="661"/>
      <c r="D67" s="59" t="s">
        <v>177</v>
      </c>
      <c r="E67" s="59" t="s">
        <v>1372</v>
      </c>
      <c r="F67" s="58" t="s">
        <v>234</v>
      </c>
      <c r="G67" s="58"/>
      <c r="H67" s="58"/>
      <c r="I67" s="58"/>
      <c r="J67" s="58"/>
      <c r="K67" s="58" t="s">
        <v>1414</v>
      </c>
      <c r="L67" s="58"/>
      <c r="M67" s="59" t="s">
        <v>363</v>
      </c>
      <c r="N67" s="58"/>
      <c r="O67" s="58"/>
      <c r="P67" s="58"/>
      <c r="Q67" s="58"/>
      <c r="R67" s="58"/>
      <c r="S67" s="58"/>
      <c r="T67" s="58"/>
      <c r="U67" s="58"/>
      <c r="V67" s="58"/>
      <c r="W67" s="58"/>
      <c r="X67" s="58"/>
      <c r="Y67" s="58"/>
      <c r="Z67" s="58"/>
      <c r="AA67" s="58"/>
      <c r="AB67" s="58"/>
      <c r="AC67" s="58"/>
      <c r="AD67" s="58"/>
      <c r="AE67" s="58"/>
      <c r="AF67" s="58"/>
      <c r="AG67" s="58"/>
      <c r="AH67" s="58"/>
      <c r="AI67" s="58"/>
      <c r="AJ67" s="64" t="s">
        <v>133</v>
      </c>
      <c r="AK67" s="64">
        <v>2006</v>
      </c>
      <c r="AL67" s="58"/>
      <c r="AM67" s="58"/>
      <c r="AN67" s="58"/>
      <c r="AO67" s="567">
        <v>300000</v>
      </c>
      <c r="AP67" s="58"/>
      <c r="AQ67" s="58"/>
      <c r="AR67" s="58"/>
      <c r="AS67" s="58"/>
      <c r="AT67" s="58"/>
      <c r="AU67" s="58"/>
      <c r="AV67" s="58"/>
      <c r="AW67" s="58"/>
    </row>
    <row r="68" spans="2:49" s="94" customFormat="1" ht="44.25" customHeight="1">
      <c r="B68" s="80"/>
      <c r="C68" s="661"/>
      <c r="D68" s="59" t="s">
        <v>203</v>
      </c>
      <c r="E68" s="59" t="s">
        <v>1372</v>
      </c>
      <c r="F68" s="58" t="s">
        <v>266</v>
      </c>
      <c r="G68" s="58"/>
      <c r="H68" s="58"/>
      <c r="I68" s="58"/>
      <c r="J68" s="58"/>
      <c r="K68" s="58" t="s">
        <v>1415</v>
      </c>
      <c r="L68" s="58"/>
      <c r="M68" s="59" t="s">
        <v>354</v>
      </c>
      <c r="N68" s="58"/>
      <c r="O68" s="58"/>
      <c r="P68" s="58"/>
      <c r="Q68" s="58"/>
      <c r="R68" s="58"/>
      <c r="S68" s="58"/>
      <c r="T68" s="58"/>
      <c r="U68" s="58"/>
      <c r="V68" s="58"/>
      <c r="W68" s="58"/>
      <c r="X68" s="58"/>
      <c r="Y68" s="58"/>
      <c r="Z68" s="58"/>
      <c r="AA68" s="58"/>
      <c r="AB68" s="58"/>
      <c r="AC68" s="58"/>
      <c r="AD68" s="58"/>
      <c r="AE68" s="58"/>
      <c r="AF68" s="58"/>
      <c r="AG68" s="58"/>
      <c r="AH68" s="58"/>
      <c r="AI68" s="58"/>
      <c r="AJ68" s="64" t="s">
        <v>133</v>
      </c>
      <c r="AK68" s="64">
        <v>2006</v>
      </c>
      <c r="AL68" s="58"/>
      <c r="AM68" s="58"/>
      <c r="AN68" s="58"/>
      <c r="AO68" s="567">
        <v>700000</v>
      </c>
      <c r="AP68" s="58"/>
      <c r="AQ68" s="58"/>
      <c r="AR68" s="58"/>
      <c r="AS68" s="58"/>
      <c r="AT68" s="58"/>
      <c r="AU68" s="58"/>
      <c r="AV68" s="58"/>
      <c r="AW68" s="58"/>
    </row>
    <row r="69" spans="2:49" s="94" customFormat="1" ht="44.25" customHeight="1">
      <c r="B69" s="80"/>
      <c r="C69" s="661"/>
      <c r="D69" s="59" t="s">
        <v>821</v>
      </c>
      <c r="E69" s="59" t="s">
        <v>1377</v>
      </c>
      <c r="F69" s="58" t="s">
        <v>1050</v>
      </c>
      <c r="G69" s="58"/>
      <c r="H69" s="58"/>
      <c r="I69" s="58"/>
      <c r="J69" s="58"/>
      <c r="K69" s="58" t="s">
        <v>1416</v>
      </c>
      <c r="L69" s="58"/>
      <c r="M69" s="59" t="s">
        <v>1424</v>
      </c>
      <c r="N69" s="58"/>
      <c r="O69" s="58"/>
      <c r="P69" s="58"/>
      <c r="Q69" s="58"/>
      <c r="R69" s="58"/>
      <c r="S69" s="58"/>
      <c r="T69" s="58"/>
      <c r="U69" s="58"/>
      <c r="V69" s="58"/>
      <c r="W69" s="58"/>
      <c r="X69" s="58"/>
      <c r="Y69" s="58"/>
      <c r="Z69" s="58"/>
      <c r="AA69" s="58"/>
      <c r="AB69" s="58"/>
      <c r="AC69" s="58"/>
      <c r="AD69" s="58"/>
      <c r="AE69" s="58"/>
      <c r="AF69" s="58"/>
      <c r="AG69" s="58"/>
      <c r="AH69" s="58"/>
      <c r="AI69" s="58"/>
      <c r="AJ69" s="64" t="s">
        <v>133</v>
      </c>
      <c r="AK69" s="64">
        <v>2001</v>
      </c>
      <c r="AL69" s="58"/>
      <c r="AM69" s="58"/>
      <c r="AN69" s="58"/>
      <c r="AO69" s="567">
        <v>2600000</v>
      </c>
      <c r="AP69" s="58"/>
      <c r="AQ69" s="58"/>
      <c r="AR69" s="58"/>
      <c r="AS69" s="58"/>
      <c r="AT69" s="58"/>
      <c r="AU69" s="58"/>
      <c r="AV69" s="58"/>
      <c r="AW69" s="58"/>
    </row>
    <row r="70" spans="2:49" s="94" customFormat="1" ht="44.25" customHeight="1">
      <c r="B70" s="80"/>
      <c r="C70" s="661"/>
      <c r="D70" s="59" t="s">
        <v>177</v>
      </c>
      <c r="E70" s="59" t="s">
        <v>1378</v>
      </c>
      <c r="F70" s="58" t="s">
        <v>234</v>
      </c>
      <c r="G70" s="58"/>
      <c r="H70" s="58"/>
      <c r="I70" s="58"/>
      <c r="J70" s="58"/>
      <c r="K70" s="58" t="s">
        <v>298</v>
      </c>
      <c r="L70" s="58"/>
      <c r="M70" s="59" t="s">
        <v>363</v>
      </c>
      <c r="N70" s="58"/>
      <c r="O70" s="58"/>
      <c r="P70" s="58"/>
      <c r="Q70" s="58"/>
      <c r="R70" s="58"/>
      <c r="S70" s="58"/>
      <c r="T70" s="58"/>
      <c r="U70" s="58"/>
      <c r="V70" s="58"/>
      <c r="W70" s="58"/>
      <c r="X70" s="58"/>
      <c r="Y70" s="58"/>
      <c r="Z70" s="58"/>
      <c r="AA70" s="58"/>
      <c r="AB70" s="58"/>
      <c r="AC70" s="58"/>
      <c r="AD70" s="58"/>
      <c r="AE70" s="58"/>
      <c r="AF70" s="58"/>
      <c r="AG70" s="58"/>
      <c r="AH70" s="58"/>
      <c r="AI70" s="58"/>
      <c r="AJ70" s="64" t="s">
        <v>1241</v>
      </c>
      <c r="AK70" s="64">
        <v>2002</v>
      </c>
      <c r="AL70" s="58"/>
      <c r="AM70" s="58"/>
      <c r="AN70" s="58"/>
      <c r="AO70" s="567">
        <v>595000</v>
      </c>
      <c r="AP70" s="58"/>
      <c r="AQ70" s="58"/>
      <c r="AR70" s="58"/>
      <c r="AS70" s="58"/>
      <c r="AT70" s="58"/>
      <c r="AU70" s="58"/>
      <c r="AV70" s="58"/>
      <c r="AW70" s="58"/>
    </row>
    <row r="71" spans="2:49" s="94" customFormat="1" ht="44.25" customHeight="1">
      <c r="B71" s="80"/>
      <c r="C71" s="661"/>
      <c r="D71" s="59" t="s">
        <v>203</v>
      </c>
      <c r="E71" s="59" t="s">
        <v>1379</v>
      </c>
      <c r="F71" s="58" t="s">
        <v>266</v>
      </c>
      <c r="G71" s="58"/>
      <c r="H71" s="58"/>
      <c r="I71" s="58"/>
      <c r="J71" s="58"/>
      <c r="K71" s="58" t="s">
        <v>293</v>
      </c>
      <c r="L71" s="58"/>
      <c r="M71" s="59" t="s">
        <v>354</v>
      </c>
      <c r="N71" s="58"/>
      <c r="O71" s="58"/>
      <c r="P71" s="58"/>
      <c r="Q71" s="58"/>
      <c r="R71" s="58"/>
      <c r="S71" s="58"/>
      <c r="T71" s="58"/>
      <c r="U71" s="58"/>
      <c r="V71" s="58"/>
      <c r="W71" s="58"/>
      <c r="X71" s="58"/>
      <c r="Y71" s="58"/>
      <c r="Z71" s="58"/>
      <c r="AA71" s="58"/>
      <c r="AB71" s="58"/>
      <c r="AC71" s="58"/>
      <c r="AD71" s="58"/>
      <c r="AE71" s="58"/>
      <c r="AF71" s="58"/>
      <c r="AG71" s="58"/>
      <c r="AH71" s="58"/>
      <c r="AI71" s="58"/>
      <c r="AJ71" s="64" t="s">
        <v>1241</v>
      </c>
      <c r="AK71" s="64">
        <v>2000</v>
      </c>
      <c r="AL71" s="58"/>
      <c r="AM71" s="58"/>
      <c r="AN71" s="58"/>
      <c r="AO71" s="567">
        <v>105000</v>
      </c>
      <c r="AP71" s="58"/>
      <c r="AQ71" s="58"/>
      <c r="AR71" s="58"/>
      <c r="AS71" s="58"/>
      <c r="AT71" s="58"/>
      <c r="AU71" s="58"/>
      <c r="AV71" s="58"/>
      <c r="AW71" s="58"/>
    </row>
    <row r="72" spans="2:49" s="94" customFormat="1" ht="44.25" customHeight="1">
      <c r="B72" s="80"/>
      <c r="C72" s="661"/>
      <c r="D72" s="59" t="s">
        <v>181</v>
      </c>
      <c r="E72" s="59" t="s">
        <v>1378</v>
      </c>
      <c r="F72" s="58" t="s">
        <v>239</v>
      </c>
      <c r="G72" s="58"/>
      <c r="H72" s="58"/>
      <c r="I72" s="58"/>
      <c r="J72" s="58"/>
      <c r="K72" s="58" t="s">
        <v>1238</v>
      </c>
      <c r="L72" s="58"/>
      <c r="M72" s="59" t="s">
        <v>354</v>
      </c>
      <c r="N72" s="58"/>
      <c r="O72" s="58"/>
      <c r="P72" s="58"/>
      <c r="Q72" s="58"/>
      <c r="R72" s="58"/>
      <c r="S72" s="58"/>
      <c r="T72" s="58"/>
      <c r="U72" s="58"/>
      <c r="V72" s="58"/>
      <c r="W72" s="58"/>
      <c r="X72" s="58"/>
      <c r="Y72" s="58"/>
      <c r="Z72" s="58"/>
      <c r="AA72" s="58"/>
      <c r="AB72" s="58"/>
      <c r="AC72" s="58"/>
      <c r="AD72" s="58"/>
      <c r="AE72" s="58"/>
      <c r="AF72" s="58"/>
      <c r="AG72" s="58"/>
      <c r="AH72" s="58"/>
      <c r="AI72" s="58"/>
      <c r="AJ72" s="64" t="s">
        <v>1241</v>
      </c>
      <c r="AK72" s="64">
        <v>2002</v>
      </c>
      <c r="AL72" s="58"/>
      <c r="AM72" s="58"/>
      <c r="AN72" s="58"/>
      <c r="AO72" s="567">
        <v>455000</v>
      </c>
      <c r="AP72" s="58"/>
      <c r="AQ72" s="58"/>
      <c r="AR72" s="58"/>
      <c r="AS72" s="58"/>
      <c r="AT72" s="58"/>
      <c r="AU72" s="58"/>
      <c r="AV72" s="58"/>
      <c r="AW72" s="58"/>
    </row>
    <row r="73" spans="2:49" s="94" customFormat="1" ht="44.25" customHeight="1">
      <c r="B73" s="80"/>
      <c r="C73" s="661"/>
      <c r="D73" s="59" t="s">
        <v>176</v>
      </c>
      <c r="E73" s="59" t="s">
        <v>1380</v>
      </c>
      <c r="F73" s="58" t="s">
        <v>235</v>
      </c>
      <c r="G73" s="58"/>
      <c r="H73" s="58"/>
      <c r="I73" s="58"/>
      <c r="J73" s="58"/>
      <c r="K73" s="58" t="s">
        <v>1417</v>
      </c>
      <c r="L73" s="58"/>
      <c r="M73" s="59" t="s">
        <v>356</v>
      </c>
      <c r="N73" s="58"/>
      <c r="O73" s="58"/>
      <c r="P73" s="58"/>
      <c r="Q73" s="58"/>
      <c r="R73" s="58"/>
      <c r="S73" s="58"/>
      <c r="T73" s="58"/>
      <c r="U73" s="58"/>
      <c r="V73" s="58"/>
      <c r="W73" s="58"/>
      <c r="X73" s="58"/>
      <c r="Y73" s="58"/>
      <c r="Z73" s="58"/>
      <c r="AA73" s="58"/>
      <c r="AB73" s="58"/>
      <c r="AC73" s="58"/>
      <c r="AD73" s="58"/>
      <c r="AE73" s="58"/>
      <c r="AF73" s="58"/>
      <c r="AG73" s="58"/>
      <c r="AH73" s="58"/>
      <c r="AI73" s="58"/>
      <c r="AJ73" s="64" t="s">
        <v>133</v>
      </c>
      <c r="AK73" s="64">
        <v>2005</v>
      </c>
      <c r="AL73" s="58"/>
      <c r="AM73" s="58"/>
      <c r="AN73" s="58"/>
      <c r="AO73" s="567">
        <v>1050000</v>
      </c>
      <c r="AP73" s="58"/>
      <c r="AQ73" s="58"/>
      <c r="AR73" s="58"/>
      <c r="AS73" s="58"/>
      <c r="AT73" s="58"/>
      <c r="AU73" s="58"/>
      <c r="AV73" s="58"/>
      <c r="AW73" s="58"/>
    </row>
    <row r="74" spans="2:49" s="94" customFormat="1" ht="44.25" customHeight="1">
      <c r="B74" s="80"/>
      <c r="C74" s="661"/>
      <c r="D74" s="59" t="s">
        <v>178</v>
      </c>
      <c r="E74" s="59" t="s">
        <v>1380</v>
      </c>
      <c r="F74" s="58" t="s">
        <v>235</v>
      </c>
      <c r="G74" s="58"/>
      <c r="H74" s="58"/>
      <c r="I74" s="58"/>
      <c r="J74" s="58"/>
      <c r="K74" s="58" t="s">
        <v>314</v>
      </c>
      <c r="L74" s="58"/>
      <c r="M74" s="59" t="s">
        <v>366</v>
      </c>
      <c r="N74" s="58"/>
      <c r="O74" s="58"/>
      <c r="P74" s="58"/>
      <c r="Q74" s="58"/>
      <c r="R74" s="58"/>
      <c r="S74" s="58"/>
      <c r="T74" s="58"/>
      <c r="U74" s="58"/>
      <c r="V74" s="58"/>
      <c r="W74" s="58"/>
      <c r="X74" s="58"/>
      <c r="Y74" s="58"/>
      <c r="Z74" s="58"/>
      <c r="AA74" s="58"/>
      <c r="AB74" s="58"/>
      <c r="AC74" s="58"/>
      <c r="AD74" s="58"/>
      <c r="AE74" s="58"/>
      <c r="AF74" s="58"/>
      <c r="AG74" s="58"/>
      <c r="AH74" s="58"/>
      <c r="AI74" s="58"/>
      <c r="AJ74" s="64" t="s">
        <v>133</v>
      </c>
      <c r="AK74" s="64">
        <v>2005</v>
      </c>
      <c r="AL74" s="58"/>
      <c r="AM74" s="58"/>
      <c r="AN74" s="58"/>
      <c r="AO74" s="567">
        <v>1470000</v>
      </c>
      <c r="AP74" s="58"/>
      <c r="AQ74" s="58"/>
      <c r="AR74" s="58"/>
      <c r="AS74" s="58"/>
      <c r="AT74" s="58"/>
      <c r="AU74" s="58"/>
      <c r="AV74" s="58"/>
      <c r="AW74" s="58"/>
    </row>
    <row r="75" spans="2:49" s="94" customFormat="1" ht="44.25" customHeight="1">
      <c r="B75" s="80"/>
      <c r="C75" s="661"/>
      <c r="D75" s="59" t="s">
        <v>177</v>
      </c>
      <c r="E75" s="59" t="s">
        <v>1381</v>
      </c>
      <c r="F75" s="58" t="s">
        <v>234</v>
      </c>
      <c r="G75" s="58"/>
      <c r="H75" s="58"/>
      <c r="I75" s="58"/>
      <c r="J75" s="58"/>
      <c r="K75" s="58" t="s">
        <v>321</v>
      </c>
      <c r="L75" s="58"/>
      <c r="M75" s="59" t="s">
        <v>363</v>
      </c>
      <c r="N75" s="58"/>
      <c r="O75" s="58"/>
      <c r="P75" s="58"/>
      <c r="Q75" s="58"/>
      <c r="R75" s="58"/>
      <c r="S75" s="58"/>
      <c r="T75" s="58"/>
      <c r="U75" s="58"/>
      <c r="V75" s="58"/>
      <c r="W75" s="58"/>
      <c r="X75" s="58"/>
      <c r="Y75" s="58"/>
      <c r="Z75" s="58"/>
      <c r="AA75" s="58"/>
      <c r="AB75" s="58"/>
      <c r="AC75" s="58"/>
      <c r="AD75" s="58"/>
      <c r="AE75" s="58"/>
      <c r="AF75" s="58"/>
      <c r="AG75" s="58"/>
      <c r="AH75" s="58"/>
      <c r="AI75" s="58"/>
      <c r="AJ75" s="64" t="s">
        <v>133</v>
      </c>
      <c r="AK75" s="64">
        <v>2006</v>
      </c>
      <c r="AL75" s="58"/>
      <c r="AM75" s="58"/>
      <c r="AN75" s="58"/>
      <c r="AO75" s="567">
        <v>300000</v>
      </c>
      <c r="AP75" s="58"/>
      <c r="AQ75" s="58"/>
      <c r="AR75" s="58"/>
      <c r="AS75" s="58"/>
      <c r="AT75" s="58"/>
      <c r="AU75" s="58"/>
      <c r="AV75" s="58"/>
      <c r="AW75" s="58"/>
    </row>
    <row r="76" spans="2:49" s="94" customFormat="1" ht="44.25" customHeight="1">
      <c r="B76" s="80"/>
      <c r="C76" s="661"/>
      <c r="D76" s="59" t="s">
        <v>181</v>
      </c>
      <c r="E76" s="59" t="s">
        <v>1382</v>
      </c>
      <c r="F76" s="58" t="s">
        <v>239</v>
      </c>
      <c r="G76" s="58"/>
      <c r="H76" s="58"/>
      <c r="I76" s="58"/>
      <c r="J76" s="58"/>
      <c r="K76" s="58" t="s">
        <v>298</v>
      </c>
      <c r="L76" s="58"/>
      <c r="M76" s="59" t="s">
        <v>354</v>
      </c>
      <c r="N76" s="58"/>
      <c r="O76" s="58"/>
      <c r="P76" s="58"/>
      <c r="Q76" s="58"/>
      <c r="R76" s="58"/>
      <c r="S76" s="58"/>
      <c r="T76" s="58"/>
      <c r="U76" s="58"/>
      <c r="V76" s="58"/>
      <c r="W76" s="58"/>
      <c r="X76" s="58"/>
      <c r="Y76" s="58"/>
      <c r="Z76" s="58"/>
      <c r="AA76" s="58"/>
      <c r="AB76" s="58"/>
      <c r="AC76" s="58"/>
      <c r="AD76" s="58"/>
      <c r="AE76" s="58"/>
      <c r="AF76" s="58"/>
      <c r="AG76" s="58"/>
      <c r="AH76" s="58"/>
      <c r="AI76" s="58"/>
      <c r="AJ76" s="64" t="s">
        <v>133</v>
      </c>
      <c r="AK76" s="64">
        <v>2001</v>
      </c>
      <c r="AL76" s="58"/>
      <c r="AM76" s="58"/>
      <c r="AN76" s="58"/>
      <c r="AO76" s="567">
        <v>210000</v>
      </c>
      <c r="AP76" s="58"/>
      <c r="AQ76" s="58"/>
      <c r="AR76" s="58"/>
      <c r="AS76" s="58"/>
      <c r="AT76" s="58"/>
      <c r="AU76" s="58"/>
      <c r="AV76" s="58"/>
      <c r="AW76" s="58"/>
    </row>
    <row r="77" spans="2:49" s="94" customFormat="1" ht="44.25" customHeight="1">
      <c r="B77" s="80"/>
      <c r="C77" s="661"/>
      <c r="D77" s="59" t="s">
        <v>203</v>
      </c>
      <c r="E77" s="59" t="s">
        <v>1383</v>
      </c>
      <c r="F77" s="58" t="s">
        <v>266</v>
      </c>
      <c r="G77" s="58"/>
      <c r="H77" s="58"/>
      <c r="I77" s="58"/>
      <c r="J77" s="58"/>
      <c r="K77" s="58" t="s">
        <v>293</v>
      </c>
      <c r="L77" s="58"/>
      <c r="M77" s="59" t="s">
        <v>354</v>
      </c>
      <c r="N77" s="58"/>
      <c r="O77" s="58"/>
      <c r="P77" s="58"/>
      <c r="Q77" s="58"/>
      <c r="R77" s="58"/>
      <c r="S77" s="58"/>
      <c r="T77" s="58"/>
      <c r="U77" s="58"/>
      <c r="V77" s="58"/>
      <c r="W77" s="58"/>
      <c r="X77" s="58"/>
      <c r="Y77" s="58"/>
      <c r="Z77" s="58"/>
      <c r="AA77" s="58"/>
      <c r="AB77" s="58"/>
      <c r="AC77" s="58"/>
      <c r="AD77" s="58"/>
      <c r="AE77" s="58"/>
      <c r="AF77" s="58"/>
      <c r="AG77" s="58"/>
      <c r="AH77" s="58"/>
      <c r="AI77" s="58"/>
      <c r="AJ77" s="64" t="s">
        <v>133</v>
      </c>
      <c r="AK77" s="64">
        <v>2000</v>
      </c>
      <c r="AL77" s="58"/>
      <c r="AM77" s="58"/>
      <c r="AN77" s="58"/>
      <c r="AO77" s="567">
        <v>105000</v>
      </c>
      <c r="AP77" s="58"/>
      <c r="AQ77" s="58"/>
      <c r="AR77" s="58"/>
      <c r="AS77" s="58"/>
      <c r="AT77" s="58"/>
      <c r="AU77" s="58"/>
      <c r="AV77" s="58"/>
      <c r="AW77" s="58"/>
    </row>
    <row r="78" spans="2:49" s="94" customFormat="1" ht="44.25" customHeight="1">
      <c r="B78" s="80"/>
      <c r="C78" s="661"/>
      <c r="D78" s="59" t="s">
        <v>1218</v>
      </c>
      <c r="E78" s="59" t="s">
        <v>1381</v>
      </c>
      <c r="F78" s="58" t="s">
        <v>234</v>
      </c>
      <c r="G78" s="58"/>
      <c r="H78" s="58"/>
      <c r="I78" s="58"/>
      <c r="J78" s="58"/>
      <c r="K78" s="58" t="s">
        <v>298</v>
      </c>
      <c r="L78" s="58"/>
      <c r="M78" s="59" t="s">
        <v>362</v>
      </c>
      <c r="N78" s="58"/>
      <c r="O78" s="58"/>
      <c r="P78" s="58"/>
      <c r="Q78" s="58"/>
      <c r="R78" s="58"/>
      <c r="S78" s="58"/>
      <c r="T78" s="58"/>
      <c r="U78" s="58"/>
      <c r="V78" s="58"/>
      <c r="W78" s="58"/>
      <c r="X78" s="58"/>
      <c r="Y78" s="58"/>
      <c r="Z78" s="58"/>
      <c r="AA78" s="58"/>
      <c r="AB78" s="58"/>
      <c r="AC78" s="58"/>
      <c r="AD78" s="58"/>
      <c r="AE78" s="58"/>
      <c r="AF78" s="58"/>
      <c r="AG78" s="58"/>
      <c r="AH78" s="58"/>
      <c r="AI78" s="58"/>
      <c r="AJ78" s="64" t="s">
        <v>133</v>
      </c>
      <c r="AK78" s="64">
        <v>2006</v>
      </c>
      <c r="AL78" s="58"/>
      <c r="AM78" s="58"/>
      <c r="AN78" s="58"/>
      <c r="AO78" s="567">
        <v>150000</v>
      </c>
      <c r="AP78" s="58"/>
      <c r="AQ78" s="58"/>
      <c r="AR78" s="58"/>
      <c r="AS78" s="58"/>
      <c r="AT78" s="58"/>
      <c r="AU78" s="58"/>
      <c r="AV78" s="58"/>
      <c r="AW78" s="58"/>
    </row>
    <row r="79" spans="2:49" s="94" customFormat="1" ht="44.25" customHeight="1">
      <c r="B79" s="80"/>
      <c r="C79" s="661"/>
      <c r="D79" s="59" t="s">
        <v>177</v>
      </c>
      <c r="E79" s="59" t="s">
        <v>1384</v>
      </c>
      <c r="F79" s="58" t="s">
        <v>234</v>
      </c>
      <c r="G79" s="58"/>
      <c r="H79" s="58"/>
      <c r="I79" s="58"/>
      <c r="J79" s="58"/>
      <c r="K79" s="58" t="s">
        <v>307</v>
      </c>
      <c r="L79" s="58"/>
      <c r="M79" s="59" t="s">
        <v>358</v>
      </c>
      <c r="N79" s="58"/>
      <c r="O79" s="58"/>
      <c r="P79" s="58"/>
      <c r="Q79" s="58"/>
      <c r="R79" s="58"/>
      <c r="S79" s="58"/>
      <c r="T79" s="58"/>
      <c r="U79" s="58"/>
      <c r="V79" s="58"/>
      <c r="W79" s="58"/>
      <c r="X79" s="58"/>
      <c r="Y79" s="58"/>
      <c r="Z79" s="58"/>
      <c r="AA79" s="58"/>
      <c r="AB79" s="58"/>
      <c r="AC79" s="58"/>
      <c r="AD79" s="58"/>
      <c r="AE79" s="58"/>
      <c r="AF79" s="58"/>
      <c r="AG79" s="58"/>
      <c r="AH79" s="58"/>
      <c r="AI79" s="58"/>
      <c r="AJ79" s="64" t="s">
        <v>133</v>
      </c>
      <c r="AK79" s="64">
        <v>2006</v>
      </c>
      <c r="AL79" s="58"/>
      <c r="AM79" s="58"/>
      <c r="AN79" s="58"/>
      <c r="AO79" s="567">
        <v>320000</v>
      </c>
      <c r="AP79" s="58"/>
      <c r="AQ79" s="58"/>
      <c r="AR79" s="58"/>
      <c r="AS79" s="58"/>
      <c r="AT79" s="58"/>
      <c r="AU79" s="58"/>
      <c r="AV79" s="58"/>
      <c r="AW79" s="58"/>
    </row>
    <row r="80" spans="2:49" s="94" customFormat="1" ht="44.25" customHeight="1">
      <c r="B80" s="80"/>
      <c r="C80" s="661"/>
      <c r="D80" s="59" t="s">
        <v>177</v>
      </c>
      <c r="E80" s="59" t="s">
        <v>1385</v>
      </c>
      <c r="F80" s="58" t="s">
        <v>234</v>
      </c>
      <c r="G80" s="58"/>
      <c r="H80" s="58"/>
      <c r="I80" s="58"/>
      <c r="J80" s="58"/>
      <c r="K80" s="58" t="s">
        <v>298</v>
      </c>
      <c r="L80" s="58"/>
      <c r="M80" s="59" t="s">
        <v>366</v>
      </c>
      <c r="N80" s="58"/>
      <c r="O80" s="58"/>
      <c r="P80" s="58"/>
      <c r="Q80" s="58"/>
      <c r="R80" s="58"/>
      <c r="S80" s="58"/>
      <c r="T80" s="58"/>
      <c r="U80" s="58"/>
      <c r="V80" s="58"/>
      <c r="W80" s="58"/>
      <c r="X80" s="58"/>
      <c r="Y80" s="58"/>
      <c r="Z80" s="58"/>
      <c r="AA80" s="58"/>
      <c r="AB80" s="58"/>
      <c r="AC80" s="58"/>
      <c r="AD80" s="58"/>
      <c r="AE80" s="58"/>
      <c r="AF80" s="58"/>
      <c r="AG80" s="58"/>
      <c r="AH80" s="58"/>
      <c r="AI80" s="58"/>
      <c r="AJ80" s="64" t="s">
        <v>133</v>
      </c>
      <c r="AK80" s="64">
        <v>2001</v>
      </c>
      <c r="AL80" s="58"/>
      <c r="AM80" s="58"/>
      <c r="AN80" s="58"/>
      <c r="AO80" s="567">
        <v>665000</v>
      </c>
      <c r="AP80" s="58"/>
      <c r="AQ80" s="58"/>
      <c r="AR80" s="58"/>
      <c r="AS80" s="58"/>
      <c r="AT80" s="58"/>
      <c r="AU80" s="58"/>
      <c r="AV80" s="58"/>
      <c r="AW80" s="58"/>
    </row>
    <row r="81" spans="2:49" s="94" customFormat="1" ht="44.25" customHeight="1">
      <c r="B81" s="80"/>
      <c r="C81" s="661"/>
      <c r="D81" s="59" t="s">
        <v>203</v>
      </c>
      <c r="E81" s="59" t="s">
        <v>1386</v>
      </c>
      <c r="F81" s="58" t="s">
        <v>266</v>
      </c>
      <c r="G81" s="58"/>
      <c r="H81" s="58"/>
      <c r="I81" s="58"/>
      <c r="J81" s="58"/>
      <c r="K81" s="58" t="s">
        <v>293</v>
      </c>
      <c r="L81" s="58"/>
      <c r="M81" s="59" t="s">
        <v>354</v>
      </c>
      <c r="N81" s="58"/>
      <c r="O81" s="58"/>
      <c r="P81" s="58"/>
      <c r="Q81" s="58"/>
      <c r="R81" s="58"/>
      <c r="S81" s="58"/>
      <c r="T81" s="58"/>
      <c r="U81" s="58"/>
      <c r="V81" s="58"/>
      <c r="W81" s="58"/>
      <c r="X81" s="58"/>
      <c r="Y81" s="58"/>
      <c r="Z81" s="58"/>
      <c r="AA81" s="58"/>
      <c r="AB81" s="58"/>
      <c r="AC81" s="58"/>
      <c r="AD81" s="58"/>
      <c r="AE81" s="58"/>
      <c r="AF81" s="58"/>
      <c r="AG81" s="58"/>
      <c r="AH81" s="58"/>
      <c r="AI81" s="58"/>
      <c r="AJ81" s="64" t="s">
        <v>133</v>
      </c>
      <c r="AK81" s="64">
        <v>2005</v>
      </c>
      <c r="AL81" s="58"/>
      <c r="AM81" s="58"/>
      <c r="AN81" s="58"/>
      <c r="AO81" s="567">
        <v>122500</v>
      </c>
      <c r="AP81" s="58"/>
      <c r="AQ81" s="58"/>
      <c r="AR81" s="58"/>
      <c r="AS81" s="58"/>
      <c r="AT81" s="58"/>
      <c r="AU81" s="58"/>
      <c r="AV81" s="58"/>
      <c r="AW81" s="58"/>
    </row>
    <row r="82" spans="2:49" s="94" customFormat="1" ht="44.25" customHeight="1">
      <c r="B82" s="80"/>
      <c r="C82" s="661"/>
      <c r="D82" s="59" t="s">
        <v>181</v>
      </c>
      <c r="E82" s="59" t="s">
        <v>1386</v>
      </c>
      <c r="F82" s="58" t="s">
        <v>239</v>
      </c>
      <c r="G82" s="58"/>
      <c r="H82" s="58"/>
      <c r="I82" s="58"/>
      <c r="J82" s="58"/>
      <c r="K82" s="58" t="s">
        <v>1351</v>
      </c>
      <c r="L82" s="58"/>
      <c r="M82" s="59" t="s">
        <v>354</v>
      </c>
      <c r="N82" s="58"/>
      <c r="O82" s="58"/>
      <c r="P82" s="58"/>
      <c r="Q82" s="58"/>
      <c r="R82" s="58"/>
      <c r="S82" s="58"/>
      <c r="T82" s="58"/>
      <c r="U82" s="58"/>
      <c r="V82" s="58"/>
      <c r="W82" s="58"/>
      <c r="X82" s="58"/>
      <c r="Y82" s="58"/>
      <c r="Z82" s="58"/>
      <c r="AA82" s="58"/>
      <c r="AB82" s="58"/>
      <c r="AC82" s="58"/>
      <c r="AD82" s="58"/>
      <c r="AE82" s="58"/>
      <c r="AF82" s="58"/>
      <c r="AG82" s="58"/>
      <c r="AH82" s="58"/>
      <c r="AI82" s="58"/>
      <c r="AJ82" s="64" t="s">
        <v>133</v>
      </c>
      <c r="AK82" s="64">
        <v>2005</v>
      </c>
      <c r="AL82" s="58"/>
      <c r="AM82" s="58"/>
      <c r="AN82" s="58"/>
      <c r="AO82" s="567">
        <v>682500</v>
      </c>
      <c r="AP82" s="58"/>
      <c r="AQ82" s="58"/>
      <c r="AR82" s="58"/>
      <c r="AS82" s="58"/>
      <c r="AT82" s="58"/>
      <c r="AU82" s="58"/>
      <c r="AV82" s="58"/>
      <c r="AW82" s="58"/>
    </row>
    <row r="83" spans="2:49" s="94" customFormat="1" ht="44.25" customHeight="1">
      <c r="B83" s="80"/>
      <c r="C83" s="661"/>
      <c r="D83" s="59" t="s">
        <v>177</v>
      </c>
      <c r="E83" s="59" t="s">
        <v>1387</v>
      </c>
      <c r="F83" s="58" t="s">
        <v>234</v>
      </c>
      <c r="G83" s="58"/>
      <c r="H83" s="58"/>
      <c r="I83" s="58"/>
      <c r="J83" s="58"/>
      <c r="K83" s="58" t="s">
        <v>307</v>
      </c>
      <c r="L83" s="58"/>
      <c r="M83" s="59" t="s">
        <v>358</v>
      </c>
      <c r="N83" s="58"/>
      <c r="O83" s="58"/>
      <c r="P83" s="58"/>
      <c r="Q83" s="58"/>
      <c r="R83" s="58"/>
      <c r="S83" s="58"/>
      <c r="T83" s="58"/>
      <c r="U83" s="58"/>
      <c r="V83" s="58"/>
      <c r="W83" s="58"/>
      <c r="X83" s="58"/>
      <c r="Y83" s="58"/>
      <c r="Z83" s="58"/>
      <c r="AA83" s="58"/>
      <c r="AB83" s="58"/>
      <c r="AC83" s="58"/>
      <c r="AD83" s="58"/>
      <c r="AE83" s="58"/>
      <c r="AF83" s="58"/>
      <c r="AG83" s="58"/>
      <c r="AH83" s="58"/>
      <c r="AI83" s="58"/>
      <c r="AJ83" s="64" t="s">
        <v>133</v>
      </c>
      <c r="AK83" s="64">
        <v>2006</v>
      </c>
      <c r="AL83" s="58"/>
      <c r="AM83" s="58"/>
      <c r="AN83" s="58"/>
      <c r="AO83" s="567">
        <v>280000</v>
      </c>
      <c r="AP83" s="58"/>
      <c r="AQ83" s="58"/>
      <c r="AR83" s="58"/>
      <c r="AS83" s="58"/>
      <c r="AT83" s="58"/>
      <c r="AU83" s="58"/>
      <c r="AV83" s="58"/>
      <c r="AW83" s="58"/>
    </row>
    <row r="84" spans="2:49" s="94" customFormat="1" ht="44.25" customHeight="1">
      <c r="B84" s="80"/>
      <c r="C84" s="661"/>
      <c r="D84" s="59" t="s">
        <v>175</v>
      </c>
      <c r="E84" s="59" t="s">
        <v>1388</v>
      </c>
      <c r="F84" s="58" t="s">
        <v>248</v>
      </c>
      <c r="G84" s="58"/>
      <c r="H84" s="58"/>
      <c r="I84" s="58"/>
      <c r="J84" s="58"/>
      <c r="K84" s="58" t="s">
        <v>298</v>
      </c>
      <c r="L84" s="58"/>
      <c r="M84" s="59" t="s">
        <v>366</v>
      </c>
      <c r="N84" s="58"/>
      <c r="O84" s="58"/>
      <c r="P84" s="58"/>
      <c r="Q84" s="58"/>
      <c r="R84" s="58"/>
      <c r="S84" s="58"/>
      <c r="T84" s="58"/>
      <c r="U84" s="58"/>
      <c r="V84" s="58"/>
      <c r="W84" s="58"/>
      <c r="X84" s="58"/>
      <c r="Y84" s="58"/>
      <c r="Z84" s="58"/>
      <c r="AA84" s="58"/>
      <c r="AB84" s="58"/>
      <c r="AC84" s="58"/>
      <c r="AD84" s="58"/>
      <c r="AE84" s="58"/>
      <c r="AF84" s="58"/>
      <c r="AG84" s="58"/>
      <c r="AH84" s="58"/>
      <c r="AI84" s="58"/>
      <c r="AJ84" s="64" t="s">
        <v>133</v>
      </c>
      <c r="AK84" s="64">
        <v>2004</v>
      </c>
      <c r="AL84" s="58"/>
      <c r="AM84" s="58"/>
      <c r="AN84" s="58"/>
      <c r="AO84" s="567">
        <v>770000</v>
      </c>
      <c r="AP84" s="58"/>
      <c r="AQ84" s="58"/>
      <c r="AR84" s="58"/>
      <c r="AS84" s="58"/>
      <c r="AT84" s="58"/>
      <c r="AU84" s="58"/>
      <c r="AV84" s="58"/>
      <c r="AW84" s="58"/>
    </row>
    <row r="85" spans="2:49" s="94" customFormat="1" ht="44.25" customHeight="1">
      <c r="B85" s="80"/>
      <c r="C85" s="661"/>
      <c r="D85" s="59" t="s">
        <v>1343</v>
      </c>
      <c r="E85" s="59" t="s">
        <v>1384</v>
      </c>
      <c r="F85" s="58" t="s">
        <v>1349</v>
      </c>
      <c r="G85" s="58"/>
      <c r="H85" s="58"/>
      <c r="I85" s="58"/>
      <c r="J85" s="58"/>
      <c r="K85" s="58" t="s">
        <v>844</v>
      </c>
      <c r="L85" s="58"/>
      <c r="M85" s="59" t="s">
        <v>356</v>
      </c>
      <c r="N85" s="58"/>
      <c r="O85" s="58"/>
      <c r="P85" s="58"/>
      <c r="Q85" s="58"/>
      <c r="R85" s="58"/>
      <c r="S85" s="58"/>
      <c r="T85" s="58"/>
      <c r="U85" s="58"/>
      <c r="V85" s="58"/>
      <c r="W85" s="58"/>
      <c r="X85" s="58"/>
      <c r="Y85" s="58"/>
      <c r="Z85" s="58"/>
      <c r="AA85" s="58"/>
      <c r="AB85" s="58"/>
      <c r="AC85" s="58"/>
      <c r="AD85" s="58"/>
      <c r="AE85" s="58"/>
      <c r="AF85" s="58"/>
      <c r="AG85" s="58"/>
      <c r="AH85" s="58"/>
      <c r="AI85" s="58"/>
      <c r="AJ85" s="64" t="s">
        <v>133</v>
      </c>
      <c r="AK85" s="64">
        <v>2006</v>
      </c>
      <c r="AL85" s="58"/>
      <c r="AM85" s="58"/>
      <c r="AN85" s="58"/>
      <c r="AO85" s="567">
        <v>595000</v>
      </c>
      <c r="AP85" s="58"/>
      <c r="AQ85" s="58"/>
      <c r="AR85" s="58"/>
      <c r="AS85" s="58"/>
      <c r="AT85" s="58"/>
      <c r="AU85" s="58"/>
      <c r="AV85" s="58"/>
      <c r="AW85" s="58"/>
    </row>
    <row r="86" spans="2:49" s="94" customFormat="1" ht="44.25" customHeight="1">
      <c r="B86" s="80"/>
      <c r="C86" s="661"/>
      <c r="D86" s="59" t="s">
        <v>1221</v>
      </c>
      <c r="E86" s="59" t="s">
        <v>1384</v>
      </c>
      <c r="F86" s="58" t="s">
        <v>1222</v>
      </c>
      <c r="G86" s="58"/>
      <c r="H86" s="58"/>
      <c r="I86" s="58"/>
      <c r="J86" s="58"/>
      <c r="K86" s="58" t="s">
        <v>298</v>
      </c>
      <c r="L86" s="58"/>
      <c r="M86" s="59" t="s">
        <v>1223</v>
      </c>
      <c r="N86" s="58"/>
      <c r="O86" s="58"/>
      <c r="P86" s="58"/>
      <c r="Q86" s="58"/>
      <c r="R86" s="58"/>
      <c r="S86" s="58"/>
      <c r="T86" s="58"/>
      <c r="U86" s="58"/>
      <c r="V86" s="58"/>
      <c r="W86" s="58"/>
      <c r="X86" s="58"/>
      <c r="Y86" s="58"/>
      <c r="Z86" s="58"/>
      <c r="AA86" s="58"/>
      <c r="AB86" s="58"/>
      <c r="AC86" s="58"/>
      <c r="AD86" s="58"/>
      <c r="AE86" s="58"/>
      <c r="AF86" s="58"/>
      <c r="AG86" s="58"/>
      <c r="AH86" s="58"/>
      <c r="AI86" s="58"/>
      <c r="AJ86" s="64" t="s">
        <v>133</v>
      </c>
      <c r="AK86" s="64">
        <v>2006</v>
      </c>
      <c r="AL86" s="58"/>
      <c r="AM86" s="58"/>
      <c r="AN86" s="58"/>
      <c r="AO86" s="567">
        <v>75000</v>
      </c>
      <c r="AP86" s="58"/>
      <c r="AQ86" s="58"/>
      <c r="AR86" s="58"/>
      <c r="AS86" s="58"/>
      <c r="AT86" s="58"/>
      <c r="AU86" s="58"/>
      <c r="AV86" s="58"/>
      <c r="AW86" s="58"/>
    </row>
    <row r="87" spans="2:49" s="94" customFormat="1" ht="44.25" customHeight="1">
      <c r="B87" s="80"/>
      <c r="C87" s="661"/>
      <c r="D87" s="59" t="s">
        <v>175</v>
      </c>
      <c r="E87" s="59" t="s">
        <v>1385</v>
      </c>
      <c r="F87" s="58" t="s">
        <v>248</v>
      </c>
      <c r="G87" s="58"/>
      <c r="H87" s="58"/>
      <c r="I87" s="58"/>
      <c r="J87" s="58"/>
      <c r="K87" s="58" t="s">
        <v>314</v>
      </c>
      <c r="L87" s="58"/>
      <c r="M87" s="59" t="s">
        <v>358</v>
      </c>
      <c r="N87" s="58"/>
      <c r="O87" s="58"/>
      <c r="P87" s="58"/>
      <c r="Q87" s="58"/>
      <c r="R87" s="58"/>
      <c r="S87" s="58"/>
      <c r="T87" s="58"/>
      <c r="U87" s="58"/>
      <c r="V87" s="58"/>
      <c r="W87" s="58"/>
      <c r="X87" s="58"/>
      <c r="Y87" s="58"/>
      <c r="Z87" s="58"/>
      <c r="AA87" s="58"/>
      <c r="AB87" s="58"/>
      <c r="AC87" s="58"/>
      <c r="AD87" s="58"/>
      <c r="AE87" s="58"/>
      <c r="AF87" s="58"/>
      <c r="AG87" s="58"/>
      <c r="AH87" s="58"/>
      <c r="AI87" s="58"/>
      <c r="AJ87" s="64" t="s">
        <v>133</v>
      </c>
      <c r="AK87" s="64">
        <v>2001</v>
      </c>
      <c r="AL87" s="58"/>
      <c r="AM87" s="58"/>
      <c r="AN87" s="58"/>
      <c r="AO87" s="567">
        <v>750000</v>
      </c>
      <c r="AP87" s="58"/>
      <c r="AQ87" s="58"/>
      <c r="AR87" s="58"/>
      <c r="AS87" s="58"/>
      <c r="AT87" s="58"/>
      <c r="AU87" s="58"/>
      <c r="AV87" s="58"/>
      <c r="AW87" s="58"/>
    </row>
    <row r="88" spans="2:49" s="94" customFormat="1" ht="44.25" customHeight="1">
      <c r="B88" s="80"/>
      <c r="C88" s="661"/>
      <c r="D88" s="59" t="s">
        <v>180</v>
      </c>
      <c r="E88" s="59" t="s">
        <v>1387</v>
      </c>
      <c r="F88" s="58" t="s">
        <v>237</v>
      </c>
      <c r="G88" s="58"/>
      <c r="H88" s="58"/>
      <c r="I88" s="58"/>
      <c r="J88" s="58"/>
      <c r="K88" s="58" t="s">
        <v>846</v>
      </c>
      <c r="L88" s="58"/>
      <c r="M88" s="59" t="s">
        <v>355</v>
      </c>
      <c r="N88" s="58"/>
      <c r="O88" s="58"/>
      <c r="P88" s="58"/>
      <c r="Q88" s="58"/>
      <c r="R88" s="58"/>
      <c r="S88" s="58"/>
      <c r="T88" s="58"/>
      <c r="U88" s="58"/>
      <c r="V88" s="58"/>
      <c r="W88" s="58"/>
      <c r="X88" s="58"/>
      <c r="Y88" s="58"/>
      <c r="Z88" s="58"/>
      <c r="AA88" s="58"/>
      <c r="AB88" s="58"/>
      <c r="AC88" s="58"/>
      <c r="AD88" s="58"/>
      <c r="AE88" s="58"/>
      <c r="AF88" s="58"/>
      <c r="AG88" s="58"/>
      <c r="AH88" s="58"/>
      <c r="AI88" s="58"/>
      <c r="AJ88" s="64" t="s">
        <v>133</v>
      </c>
      <c r="AK88" s="64">
        <v>2006</v>
      </c>
      <c r="AL88" s="58"/>
      <c r="AM88" s="58"/>
      <c r="AN88" s="58"/>
      <c r="AO88" s="567">
        <v>311250</v>
      </c>
      <c r="AP88" s="58"/>
      <c r="AQ88" s="58"/>
      <c r="AR88" s="58"/>
      <c r="AS88" s="58"/>
      <c r="AT88" s="58"/>
      <c r="AU88" s="58"/>
      <c r="AV88" s="58"/>
      <c r="AW88" s="58"/>
    </row>
    <row r="89" spans="2:49" s="94" customFormat="1" ht="44.25" customHeight="1">
      <c r="B89" s="80"/>
      <c r="C89" s="661"/>
      <c r="D89" s="59" t="s">
        <v>1343</v>
      </c>
      <c r="E89" s="59" t="s">
        <v>1384</v>
      </c>
      <c r="F89" s="58" t="s">
        <v>1349</v>
      </c>
      <c r="G89" s="58"/>
      <c r="H89" s="58"/>
      <c r="I89" s="58"/>
      <c r="J89" s="58"/>
      <c r="K89" s="58" t="s">
        <v>295</v>
      </c>
      <c r="L89" s="58"/>
      <c r="M89" s="59" t="s">
        <v>356</v>
      </c>
      <c r="N89" s="58"/>
      <c r="O89" s="58"/>
      <c r="P89" s="58"/>
      <c r="Q89" s="58"/>
      <c r="R89" s="58"/>
      <c r="S89" s="58"/>
      <c r="T89" s="58"/>
      <c r="U89" s="58"/>
      <c r="V89" s="58"/>
      <c r="W89" s="58"/>
      <c r="X89" s="58"/>
      <c r="Y89" s="58"/>
      <c r="Z89" s="58"/>
      <c r="AA89" s="58"/>
      <c r="AB89" s="58"/>
      <c r="AC89" s="58"/>
      <c r="AD89" s="58"/>
      <c r="AE89" s="58"/>
      <c r="AF89" s="58"/>
      <c r="AG89" s="58"/>
      <c r="AH89" s="58"/>
      <c r="AI89" s="58"/>
      <c r="AJ89" s="64" t="s">
        <v>133</v>
      </c>
      <c r="AK89" s="64">
        <v>2006</v>
      </c>
      <c r="AL89" s="58"/>
      <c r="AM89" s="58"/>
      <c r="AN89" s="58"/>
      <c r="AO89" s="567">
        <v>2625000</v>
      </c>
      <c r="AP89" s="58"/>
      <c r="AQ89" s="58"/>
      <c r="AR89" s="58"/>
      <c r="AS89" s="58"/>
      <c r="AT89" s="58"/>
      <c r="AU89" s="58"/>
      <c r="AV89" s="58"/>
      <c r="AW89" s="58"/>
    </row>
    <row r="90" spans="2:49" s="94" customFormat="1" ht="44.25" customHeight="1">
      <c r="B90" s="80"/>
      <c r="C90" s="661"/>
      <c r="D90" s="59" t="s">
        <v>1366</v>
      </c>
      <c r="E90" s="59" t="s">
        <v>1384</v>
      </c>
      <c r="F90" s="58" t="s">
        <v>1407</v>
      </c>
      <c r="G90" s="58"/>
      <c r="H90" s="58"/>
      <c r="I90" s="58"/>
      <c r="J90" s="58"/>
      <c r="K90" s="58" t="s">
        <v>295</v>
      </c>
      <c r="L90" s="58"/>
      <c r="M90" s="59" t="s">
        <v>355</v>
      </c>
      <c r="N90" s="58"/>
      <c r="O90" s="58"/>
      <c r="P90" s="58"/>
      <c r="Q90" s="58"/>
      <c r="R90" s="58"/>
      <c r="S90" s="58"/>
      <c r="T90" s="58"/>
      <c r="U90" s="58"/>
      <c r="V90" s="58"/>
      <c r="W90" s="58"/>
      <c r="X90" s="58"/>
      <c r="Y90" s="58"/>
      <c r="Z90" s="58"/>
      <c r="AA90" s="58"/>
      <c r="AB90" s="58"/>
      <c r="AC90" s="58"/>
      <c r="AD90" s="58"/>
      <c r="AE90" s="58"/>
      <c r="AF90" s="58"/>
      <c r="AG90" s="58"/>
      <c r="AH90" s="58"/>
      <c r="AI90" s="58"/>
      <c r="AJ90" s="64" t="s">
        <v>133</v>
      </c>
      <c r="AK90" s="64">
        <v>2006</v>
      </c>
      <c r="AL90" s="58"/>
      <c r="AM90" s="58"/>
      <c r="AN90" s="58"/>
      <c r="AO90" s="567">
        <v>375000</v>
      </c>
      <c r="AP90" s="58"/>
      <c r="AQ90" s="58"/>
      <c r="AR90" s="58"/>
      <c r="AS90" s="58"/>
      <c r="AT90" s="58"/>
      <c r="AU90" s="58"/>
      <c r="AV90" s="58"/>
      <c r="AW90" s="58"/>
    </row>
    <row r="91" spans="2:49" s="94" customFormat="1" ht="44.25" customHeight="1">
      <c r="B91" s="80"/>
      <c r="C91" s="661"/>
      <c r="D91" s="59" t="s">
        <v>203</v>
      </c>
      <c r="E91" s="59" t="s">
        <v>1389</v>
      </c>
      <c r="F91" s="58" t="s">
        <v>266</v>
      </c>
      <c r="G91" s="58"/>
      <c r="H91" s="58"/>
      <c r="I91" s="58"/>
      <c r="J91" s="58"/>
      <c r="K91" s="58" t="s">
        <v>293</v>
      </c>
      <c r="L91" s="58"/>
      <c r="M91" s="59" t="s">
        <v>860</v>
      </c>
      <c r="N91" s="58"/>
      <c r="O91" s="58"/>
      <c r="P91" s="58"/>
      <c r="Q91" s="58"/>
      <c r="R91" s="58"/>
      <c r="S91" s="58"/>
      <c r="T91" s="58"/>
      <c r="U91" s="58"/>
      <c r="V91" s="58"/>
      <c r="W91" s="58"/>
      <c r="X91" s="58"/>
      <c r="Y91" s="58"/>
      <c r="Z91" s="58"/>
      <c r="AA91" s="58"/>
      <c r="AB91" s="58"/>
      <c r="AC91" s="58"/>
      <c r="AD91" s="58"/>
      <c r="AE91" s="58"/>
      <c r="AF91" s="58"/>
      <c r="AG91" s="58"/>
      <c r="AH91" s="58"/>
      <c r="AI91" s="58"/>
      <c r="AJ91" s="64" t="s">
        <v>133</v>
      </c>
      <c r="AK91" s="64">
        <v>2005</v>
      </c>
      <c r="AL91" s="58"/>
      <c r="AM91" s="58"/>
      <c r="AN91" s="58"/>
      <c r="AO91" s="567">
        <v>122500</v>
      </c>
      <c r="AP91" s="58"/>
      <c r="AQ91" s="58"/>
      <c r="AR91" s="58"/>
      <c r="AS91" s="58"/>
      <c r="AT91" s="58"/>
      <c r="AU91" s="58"/>
      <c r="AV91" s="58"/>
      <c r="AW91" s="58"/>
    </row>
    <row r="92" spans="2:49" s="94" customFormat="1" ht="44.25" customHeight="1">
      <c r="B92" s="80"/>
      <c r="C92" s="661"/>
      <c r="D92" s="59" t="s">
        <v>203</v>
      </c>
      <c r="E92" s="59" t="s">
        <v>1390</v>
      </c>
      <c r="F92" s="58" t="s">
        <v>266</v>
      </c>
      <c r="G92" s="58"/>
      <c r="H92" s="58"/>
      <c r="I92" s="58"/>
      <c r="J92" s="58"/>
      <c r="K92" s="58" t="s">
        <v>293</v>
      </c>
      <c r="L92" s="58"/>
      <c r="M92" s="59" t="s">
        <v>373</v>
      </c>
      <c r="N92" s="58"/>
      <c r="O92" s="58"/>
      <c r="P92" s="58"/>
      <c r="Q92" s="58"/>
      <c r="R92" s="58"/>
      <c r="S92" s="58"/>
      <c r="T92" s="58"/>
      <c r="U92" s="58"/>
      <c r="V92" s="58"/>
      <c r="W92" s="58"/>
      <c r="X92" s="58"/>
      <c r="Y92" s="58"/>
      <c r="Z92" s="58"/>
      <c r="AA92" s="58"/>
      <c r="AB92" s="58"/>
      <c r="AC92" s="58"/>
      <c r="AD92" s="58"/>
      <c r="AE92" s="58"/>
      <c r="AF92" s="58"/>
      <c r="AG92" s="58"/>
      <c r="AH92" s="58"/>
      <c r="AI92" s="58"/>
      <c r="AJ92" s="64" t="s">
        <v>133</v>
      </c>
      <c r="AK92" s="64">
        <v>2005</v>
      </c>
      <c r="AL92" s="58"/>
      <c r="AM92" s="58"/>
      <c r="AN92" s="58"/>
      <c r="AO92" s="567">
        <v>367500</v>
      </c>
      <c r="AP92" s="58"/>
      <c r="AQ92" s="58"/>
      <c r="AR92" s="58"/>
      <c r="AS92" s="58"/>
      <c r="AT92" s="58"/>
      <c r="AU92" s="58"/>
      <c r="AV92" s="58"/>
      <c r="AW92" s="58"/>
    </row>
    <row r="93" spans="2:49" s="94" customFormat="1" ht="44.25" customHeight="1">
      <c r="B93" s="80"/>
      <c r="C93" s="661"/>
      <c r="D93" s="59" t="s">
        <v>176</v>
      </c>
      <c r="E93" s="59" t="s">
        <v>1391</v>
      </c>
      <c r="F93" s="58" t="s">
        <v>235</v>
      </c>
      <c r="G93" s="58"/>
      <c r="H93" s="58"/>
      <c r="I93" s="58"/>
      <c r="J93" s="58"/>
      <c r="K93" s="58" t="s">
        <v>1357</v>
      </c>
      <c r="L93" s="58"/>
      <c r="M93" s="59" t="s">
        <v>356</v>
      </c>
      <c r="N93" s="58"/>
      <c r="O93" s="58"/>
      <c r="P93" s="58"/>
      <c r="Q93" s="58"/>
      <c r="R93" s="58"/>
      <c r="S93" s="58"/>
      <c r="T93" s="58"/>
      <c r="U93" s="58"/>
      <c r="V93" s="58"/>
      <c r="W93" s="58"/>
      <c r="X93" s="58"/>
      <c r="Y93" s="58"/>
      <c r="Z93" s="58"/>
      <c r="AA93" s="58"/>
      <c r="AB93" s="58"/>
      <c r="AC93" s="58"/>
      <c r="AD93" s="58"/>
      <c r="AE93" s="58"/>
      <c r="AF93" s="58"/>
      <c r="AG93" s="58"/>
      <c r="AH93" s="58"/>
      <c r="AI93" s="58"/>
      <c r="AJ93" s="64" t="s">
        <v>133</v>
      </c>
      <c r="AK93" s="64">
        <v>2000</v>
      </c>
      <c r="AL93" s="58"/>
      <c r="AM93" s="58"/>
      <c r="AN93" s="58"/>
      <c r="AO93" s="567">
        <v>1100000</v>
      </c>
      <c r="AP93" s="58"/>
      <c r="AQ93" s="58"/>
      <c r="AR93" s="58"/>
      <c r="AS93" s="58"/>
      <c r="AT93" s="58"/>
      <c r="AU93" s="58"/>
      <c r="AV93" s="58"/>
      <c r="AW93" s="58"/>
    </row>
    <row r="94" spans="2:49" s="94" customFormat="1" ht="44.25" customHeight="1">
      <c r="B94" s="80"/>
      <c r="C94" s="661"/>
      <c r="D94" s="59" t="s">
        <v>177</v>
      </c>
      <c r="E94" s="59" t="s">
        <v>1390</v>
      </c>
      <c r="F94" s="58" t="s">
        <v>234</v>
      </c>
      <c r="G94" s="58"/>
      <c r="H94" s="58"/>
      <c r="I94" s="58"/>
      <c r="J94" s="58"/>
      <c r="K94" s="58" t="s">
        <v>307</v>
      </c>
      <c r="L94" s="58"/>
      <c r="M94" s="59" t="s">
        <v>363</v>
      </c>
      <c r="N94" s="58"/>
      <c r="O94" s="58"/>
      <c r="P94" s="58"/>
      <c r="Q94" s="58"/>
      <c r="R94" s="58"/>
      <c r="S94" s="58"/>
      <c r="T94" s="58"/>
      <c r="U94" s="58"/>
      <c r="V94" s="58"/>
      <c r="W94" s="58"/>
      <c r="X94" s="58"/>
      <c r="Y94" s="58"/>
      <c r="Z94" s="58"/>
      <c r="AA94" s="58"/>
      <c r="AB94" s="58"/>
      <c r="AC94" s="58"/>
      <c r="AD94" s="58"/>
      <c r="AE94" s="58"/>
      <c r="AF94" s="58"/>
      <c r="AG94" s="58"/>
      <c r="AH94" s="58"/>
      <c r="AI94" s="58"/>
      <c r="AJ94" s="64" t="s">
        <v>133</v>
      </c>
      <c r="AK94" s="64">
        <v>2005</v>
      </c>
      <c r="AL94" s="58"/>
      <c r="AM94" s="58"/>
      <c r="AN94" s="58"/>
      <c r="AO94" s="567">
        <v>280000</v>
      </c>
      <c r="AP94" s="58"/>
      <c r="AQ94" s="58"/>
      <c r="AR94" s="58"/>
      <c r="AS94" s="58"/>
      <c r="AT94" s="58"/>
      <c r="AU94" s="58"/>
      <c r="AV94" s="58"/>
      <c r="AW94" s="58"/>
    </row>
    <row r="95" spans="2:49" s="94" customFormat="1" ht="44.25" customHeight="1">
      <c r="B95" s="80"/>
      <c r="C95" s="661"/>
      <c r="D95" s="59" t="s">
        <v>181</v>
      </c>
      <c r="E95" s="59" t="s">
        <v>1388</v>
      </c>
      <c r="F95" s="58" t="s">
        <v>239</v>
      </c>
      <c r="G95" s="58"/>
      <c r="H95" s="58"/>
      <c r="I95" s="58"/>
      <c r="J95" s="58"/>
      <c r="K95" s="58" t="s">
        <v>298</v>
      </c>
      <c r="L95" s="58"/>
      <c r="M95" s="59" t="s">
        <v>354</v>
      </c>
      <c r="N95" s="58"/>
      <c r="O95" s="58"/>
      <c r="P95" s="58"/>
      <c r="Q95" s="58"/>
      <c r="R95" s="58"/>
      <c r="S95" s="58"/>
      <c r="T95" s="58"/>
      <c r="U95" s="58"/>
      <c r="V95" s="58"/>
      <c r="W95" s="58"/>
      <c r="X95" s="58"/>
      <c r="Y95" s="58"/>
      <c r="Z95" s="58"/>
      <c r="AA95" s="58"/>
      <c r="AB95" s="58"/>
      <c r="AC95" s="58"/>
      <c r="AD95" s="58"/>
      <c r="AE95" s="58"/>
      <c r="AF95" s="58"/>
      <c r="AG95" s="58"/>
      <c r="AH95" s="58"/>
      <c r="AI95" s="58"/>
      <c r="AJ95" s="64" t="s">
        <v>133</v>
      </c>
      <c r="AK95" s="64">
        <v>2004</v>
      </c>
      <c r="AL95" s="58"/>
      <c r="AM95" s="58"/>
      <c r="AN95" s="58"/>
      <c r="AO95" s="567">
        <v>227500</v>
      </c>
      <c r="AP95" s="58"/>
      <c r="AQ95" s="58"/>
      <c r="AR95" s="58"/>
      <c r="AS95" s="58"/>
      <c r="AT95" s="58"/>
      <c r="AU95" s="58"/>
      <c r="AV95" s="58"/>
      <c r="AW95" s="58"/>
    </row>
    <row r="96" spans="2:49" s="94" customFormat="1" ht="44.25" customHeight="1">
      <c r="B96" s="80"/>
      <c r="C96" s="661"/>
      <c r="D96" s="59" t="s">
        <v>175</v>
      </c>
      <c r="E96" s="59" t="s">
        <v>1388</v>
      </c>
      <c r="F96" s="58" t="s">
        <v>248</v>
      </c>
      <c r="G96" s="58"/>
      <c r="H96" s="58"/>
      <c r="I96" s="58"/>
      <c r="J96" s="58"/>
      <c r="K96" s="58" t="s">
        <v>1357</v>
      </c>
      <c r="L96" s="58"/>
      <c r="M96" s="59" t="s">
        <v>354</v>
      </c>
      <c r="N96" s="58"/>
      <c r="O96" s="58"/>
      <c r="P96" s="58"/>
      <c r="Q96" s="58"/>
      <c r="R96" s="58"/>
      <c r="S96" s="58"/>
      <c r="T96" s="58"/>
      <c r="U96" s="58"/>
      <c r="V96" s="58"/>
      <c r="W96" s="58"/>
      <c r="X96" s="58"/>
      <c r="Y96" s="58"/>
      <c r="Z96" s="58"/>
      <c r="AA96" s="58"/>
      <c r="AB96" s="58"/>
      <c r="AC96" s="58"/>
      <c r="AD96" s="58"/>
      <c r="AE96" s="58"/>
      <c r="AF96" s="58"/>
      <c r="AG96" s="58"/>
      <c r="AH96" s="58"/>
      <c r="AI96" s="58"/>
      <c r="AJ96" s="64" t="s">
        <v>133</v>
      </c>
      <c r="AK96" s="64">
        <v>2004</v>
      </c>
      <c r="AL96" s="58"/>
      <c r="AM96" s="58"/>
      <c r="AN96" s="58"/>
      <c r="AO96" s="567">
        <v>1400000</v>
      </c>
      <c r="AP96" s="58"/>
      <c r="AQ96" s="58"/>
      <c r="AR96" s="58"/>
      <c r="AS96" s="58"/>
      <c r="AT96" s="58"/>
      <c r="AU96" s="58"/>
      <c r="AV96" s="58"/>
      <c r="AW96" s="58"/>
    </row>
    <row r="97" spans="2:49" s="94" customFormat="1" ht="44.25" customHeight="1">
      <c r="B97" s="80"/>
      <c r="C97" s="661"/>
      <c r="D97" s="59" t="s">
        <v>177</v>
      </c>
      <c r="E97" s="59" t="s">
        <v>1389</v>
      </c>
      <c r="F97" s="58" t="s">
        <v>234</v>
      </c>
      <c r="G97" s="58"/>
      <c r="H97" s="58"/>
      <c r="I97" s="58"/>
      <c r="J97" s="58"/>
      <c r="K97" s="58" t="s">
        <v>307</v>
      </c>
      <c r="L97" s="58"/>
      <c r="M97" s="59" t="s">
        <v>358</v>
      </c>
      <c r="N97" s="58"/>
      <c r="O97" s="58"/>
      <c r="P97" s="58"/>
      <c r="Q97" s="58"/>
      <c r="R97" s="58"/>
      <c r="S97" s="58"/>
      <c r="T97" s="58"/>
      <c r="U97" s="58"/>
      <c r="V97" s="58"/>
      <c r="W97" s="58"/>
      <c r="X97" s="58"/>
      <c r="Y97" s="58"/>
      <c r="Z97" s="58"/>
      <c r="AA97" s="58"/>
      <c r="AB97" s="58"/>
      <c r="AC97" s="58"/>
      <c r="AD97" s="58"/>
      <c r="AE97" s="58"/>
      <c r="AF97" s="58"/>
      <c r="AG97" s="58"/>
      <c r="AH97" s="58"/>
      <c r="AI97" s="58"/>
      <c r="AJ97" s="64" t="s">
        <v>133</v>
      </c>
      <c r="AK97" s="64">
        <v>2005</v>
      </c>
      <c r="AL97" s="58"/>
      <c r="AM97" s="58"/>
      <c r="AN97" s="58"/>
      <c r="AO97" s="567">
        <v>840000</v>
      </c>
      <c r="AP97" s="58"/>
      <c r="AQ97" s="58"/>
      <c r="AR97" s="58"/>
      <c r="AS97" s="58"/>
      <c r="AT97" s="58"/>
      <c r="AU97" s="58"/>
      <c r="AV97" s="58"/>
      <c r="AW97" s="58"/>
    </row>
    <row r="98" spans="2:49" s="94" customFormat="1" ht="44.25" customHeight="1">
      <c r="B98" s="80"/>
      <c r="C98" s="661"/>
      <c r="D98" s="59" t="s">
        <v>177</v>
      </c>
      <c r="E98" s="59" t="s">
        <v>1391</v>
      </c>
      <c r="F98" s="58" t="s">
        <v>234</v>
      </c>
      <c r="G98" s="58"/>
      <c r="H98" s="58"/>
      <c r="I98" s="58"/>
      <c r="J98" s="58"/>
      <c r="K98" s="58" t="s">
        <v>298</v>
      </c>
      <c r="L98" s="58"/>
      <c r="M98" s="59" t="s">
        <v>363</v>
      </c>
      <c r="N98" s="58"/>
      <c r="O98" s="58"/>
      <c r="P98" s="58"/>
      <c r="Q98" s="58"/>
      <c r="R98" s="58"/>
      <c r="S98" s="58"/>
      <c r="T98" s="58"/>
      <c r="U98" s="58"/>
      <c r="V98" s="58"/>
      <c r="W98" s="58"/>
      <c r="X98" s="58"/>
      <c r="Y98" s="58"/>
      <c r="Z98" s="58"/>
      <c r="AA98" s="58"/>
      <c r="AB98" s="58"/>
      <c r="AC98" s="58"/>
      <c r="AD98" s="58"/>
      <c r="AE98" s="58"/>
      <c r="AF98" s="58"/>
      <c r="AG98" s="58"/>
      <c r="AH98" s="58"/>
      <c r="AI98" s="58"/>
      <c r="AJ98" s="64" t="s">
        <v>133</v>
      </c>
      <c r="AK98" s="64">
        <v>2000</v>
      </c>
      <c r="AL98" s="58"/>
      <c r="AM98" s="58"/>
      <c r="AN98" s="58"/>
      <c r="AO98" s="567">
        <v>2210000</v>
      </c>
      <c r="AP98" s="58"/>
      <c r="AQ98" s="58"/>
      <c r="AR98" s="58"/>
      <c r="AS98" s="58"/>
      <c r="AT98" s="58"/>
      <c r="AU98" s="58"/>
      <c r="AV98" s="58"/>
      <c r="AW98" s="58"/>
    </row>
    <row r="99" spans="2:49" s="94" customFormat="1" ht="44.25" customHeight="1">
      <c r="B99" s="80"/>
      <c r="C99" s="661"/>
      <c r="D99" s="59" t="s">
        <v>203</v>
      </c>
      <c r="E99" s="59" t="s">
        <v>1389</v>
      </c>
      <c r="F99" s="58" t="s">
        <v>266</v>
      </c>
      <c r="G99" s="58"/>
      <c r="H99" s="58"/>
      <c r="I99" s="58"/>
      <c r="J99" s="58"/>
      <c r="K99" s="58" t="s">
        <v>293</v>
      </c>
      <c r="L99" s="58"/>
      <c r="M99" s="59" t="s">
        <v>860</v>
      </c>
      <c r="N99" s="58"/>
      <c r="O99" s="58"/>
      <c r="P99" s="58"/>
      <c r="Q99" s="58"/>
      <c r="R99" s="58"/>
      <c r="S99" s="58"/>
      <c r="T99" s="58"/>
      <c r="U99" s="58"/>
      <c r="V99" s="58"/>
      <c r="W99" s="58"/>
      <c r="X99" s="58"/>
      <c r="Y99" s="58"/>
      <c r="Z99" s="58"/>
      <c r="AA99" s="58"/>
      <c r="AB99" s="58"/>
      <c r="AC99" s="58"/>
      <c r="AD99" s="58"/>
      <c r="AE99" s="58"/>
      <c r="AF99" s="58"/>
      <c r="AG99" s="58"/>
      <c r="AH99" s="58"/>
      <c r="AI99" s="58"/>
      <c r="AJ99" s="64" t="s">
        <v>133</v>
      </c>
      <c r="AK99" s="64">
        <v>2005</v>
      </c>
      <c r="AL99" s="58"/>
      <c r="AM99" s="58"/>
      <c r="AN99" s="58"/>
      <c r="AO99" s="567">
        <v>857500</v>
      </c>
      <c r="AP99" s="58"/>
      <c r="AQ99" s="58"/>
      <c r="AR99" s="58"/>
      <c r="AS99" s="58"/>
      <c r="AT99" s="58"/>
      <c r="AU99" s="58"/>
      <c r="AV99" s="58"/>
      <c r="AW99" s="58"/>
    </row>
    <row r="100" spans="2:49" s="94" customFormat="1" ht="44.25" customHeight="1">
      <c r="B100" s="80"/>
      <c r="C100" s="661"/>
      <c r="D100" s="59" t="s">
        <v>1344</v>
      </c>
      <c r="E100" s="59" t="s">
        <v>1384</v>
      </c>
      <c r="F100" s="58" t="s">
        <v>801</v>
      </c>
      <c r="G100" s="58"/>
      <c r="H100" s="58"/>
      <c r="I100" s="58"/>
      <c r="J100" s="58"/>
      <c r="K100" s="58" t="s">
        <v>314</v>
      </c>
      <c r="L100" s="58"/>
      <c r="M100" s="59" t="s">
        <v>358</v>
      </c>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64" t="s">
        <v>133</v>
      </c>
      <c r="AK100" s="64">
        <v>2006</v>
      </c>
      <c r="AL100" s="58"/>
      <c r="AM100" s="58"/>
      <c r="AN100" s="58"/>
      <c r="AO100" s="567">
        <v>750000</v>
      </c>
      <c r="AP100" s="58"/>
      <c r="AQ100" s="58"/>
      <c r="AR100" s="58"/>
      <c r="AS100" s="58"/>
      <c r="AT100" s="58"/>
      <c r="AU100" s="58"/>
      <c r="AV100" s="58"/>
      <c r="AW100" s="58"/>
    </row>
    <row r="101" spans="2:49" s="94" customFormat="1" ht="44.25" customHeight="1">
      <c r="B101" s="80"/>
      <c r="C101" s="661"/>
      <c r="D101" s="59" t="s">
        <v>179</v>
      </c>
      <c r="E101" s="59" t="s">
        <v>1387</v>
      </c>
      <c r="F101" s="58" t="s">
        <v>236</v>
      </c>
      <c r="G101" s="58"/>
      <c r="H101" s="58"/>
      <c r="I101" s="58"/>
      <c r="J101" s="58"/>
      <c r="K101" s="58" t="s">
        <v>1359</v>
      </c>
      <c r="L101" s="58"/>
      <c r="M101" s="59" t="s">
        <v>372</v>
      </c>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64" t="s">
        <v>133</v>
      </c>
      <c r="AK101" s="64">
        <v>2006</v>
      </c>
      <c r="AL101" s="58"/>
      <c r="AM101" s="58"/>
      <c r="AN101" s="58"/>
      <c r="AO101" s="567">
        <v>850000</v>
      </c>
      <c r="AP101" s="58"/>
      <c r="AQ101" s="58"/>
      <c r="AR101" s="58"/>
      <c r="AS101" s="58"/>
      <c r="AT101" s="58"/>
      <c r="AU101" s="58"/>
      <c r="AV101" s="58"/>
      <c r="AW101" s="58"/>
    </row>
    <row r="102" spans="2:49" s="94" customFormat="1" ht="44.25" customHeight="1">
      <c r="B102" s="80"/>
      <c r="C102" s="661"/>
      <c r="D102" s="59" t="s">
        <v>176</v>
      </c>
      <c r="E102" s="59" t="s">
        <v>1392</v>
      </c>
      <c r="F102" s="58" t="s">
        <v>804</v>
      </c>
      <c r="G102" s="58"/>
      <c r="H102" s="58"/>
      <c r="I102" s="58"/>
      <c r="J102" s="58"/>
      <c r="K102" s="58" t="s">
        <v>308</v>
      </c>
      <c r="L102" s="58"/>
      <c r="M102" s="59" t="s">
        <v>356</v>
      </c>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64" t="s">
        <v>133</v>
      </c>
      <c r="AK102" s="64">
        <v>2004</v>
      </c>
      <c r="AL102" s="58"/>
      <c r="AM102" s="58"/>
      <c r="AN102" s="58"/>
      <c r="AO102" s="567">
        <v>2340000</v>
      </c>
      <c r="AP102" s="58"/>
      <c r="AQ102" s="58"/>
      <c r="AR102" s="58"/>
      <c r="AS102" s="58"/>
      <c r="AT102" s="58"/>
      <c r="AU102" s="58"/>
      <c r="AV102" s="58"/>
      <c r="AW102" s="58"/>
    </row>
    <row r="103" spans="2:49" s="94" customFormat="1" ht="44.25" customHeight="1">
      <c r="B103" s="80"/>
      <c r="C103" s="661"/>
      <c r="D103" s="59" t="s">
        <v>1335</v>
      </c>
      <c r="E103" s="59" t="s">
        <v>1391</v>
      </c>
      <c r="F103" s="58" t="s">
        <v>248</v>
      </c>
      <c r="G103" s="58"/>
      <c r="H103" s="58"/>
      <c r="I103" s="58"/>
      <c r="J103" s="58"/>
      <c r="K103" s="58" t="s">
        <v>298</v>
      </c>
      <c r="L103" s="58"/>
      <c r="M103" s="59" t="s">
        <v>363</v>
      </c>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64" t="s">
        <v>133</v>
      </c>
      <c r="AK103" s="64">
        <v>2000</v>
      </c>
      <c r="AL103" s="58"/>
      <c r="AM103" s="58"/>
      <c r="AN103" s="58"/>
      <c r="AO103" s="567">
        <v>275000</v>
      </c>
      <c r="AP103" s="58"/>
      <c r="AQ103" s="58"/>
      <c r="AR103" s="58"/>
      <c r="AS103" s="58"/>
      <c r="AT103" s="58"/>
      <c r="AU103" s="58"/>
      <c r="AV103" s="58"/>
      <c r="AW103" s="58"/>
    </row>
    <row r="104" spans="2:49" s="94" customFormat="1" ht="44.25" customHeight="1">
      <c r="B104" s="80"/>
      <c r="C104" s="661"/>
      <c r="D104" s="59" t="s">
        <v>179</v>
      </c>
      <c r="E104" s="59" t="s">
        <v>1391</v>
      </c>
      <c r="F104" s="58" t="s">
        <v>236</v>
      </c>
      <c r="G104" s="58"/>
      <c r="H104" s="58"/>
      <c r="I104" s="58"/>
      <c r="J104" s="58"/>
      <c r="K104" s="58" t="s">
        <v>314</v>
      </c>
      <c r="L104" s="58"/>
      <c r="M104" s="59" t="s">
        <v>358</v>
      </c>
      <c r="N104" s="58"/>
      <c r="O104" s="58"/>
      <c r="P104" s="58"/>
      <c r="Q104" s="58"/>
      <c r="R104" s="58"/>
      <c r="S104" s="58"/>
      <c r="T104" s="58"/>
      <c r="U104" s="58"/>
      <c r="V104" s="58"/>
      <c r="W104" s="58"/>
      <c r="X104" s="58"/>
      <c r="Y104" s="58"/>
      <c r="Z104" s="58"/>
      <c r="AA104" s="58"/>
      <c r="AB104" s="58"/>
      <c r="AC104" s="58"/>
      <c r="AD104" s="58"/>
      <c r="AE104" s="58"/>
      <c r="AF104" s="58"/>
      <c r="AG104" s="58"/>
      <c r="AH104" s="58"/>
      <c r="AI104" s="58"/>
      <c r="AJ104" s="64" t="s">
        <v>133</v>
      </c>
      <c r="AK104" s="64">
        <v>2000</v>
      </c>
      <c r="AL104" s="58"/>
      <c r="AM104" s="58"/>
      <c r="AN104" s="58"/>
      <c r="AO104" s="567">
        <v>120000</v>
      </c>
      <c r="AP104" s="58"/>
      <c r="AQ104" s="58"/>
      <c r="AR104" s="58"/>
      <c r="AS104" s="58"/>
      <c r="AT104" s="58"/>
      <c r="AU104" s="58"/>
      <c r="AV104" s="58"/>
      <c r="AW104" s="58"/>
    </row>
    <row r="105" spans="2:49" s="94" customFormat="1" ht="44.25" customHeight="1">
      <c r="B105" s="80"/>
      <c r="C105" s="661"/>
      <c r="D105" s="59" t="s">
        <v>170</v>
      </c>
      <c r="E105" s="59" t="s">
        <v>1391</v>
      </c>
      <c r="F105" s="58" t="s">
        <v>227</v>
      </c>
      <c r="G105" s="58"/>
      <c r="H105" s="58"/>
      <c r="I105" s="58"/>
      <c r="J105" s="58"/>
      <c r="K105" s="58" t="s">
        <v>1418</v>
      </c>
      <c r="L105" s="58"/>
      <c r="M105" s="59" t="s">
        <v>357</v>
      </c>
      <c r="N105" s="58"/>
      <c r="O105" s="58"/>
      <c r="P105" s="58"/>
      <c r="Q105" s="58"/>
      <c r="R105" s="58"/>
      <c r="S105" s="58"/>
      <c r="T105" s="58"/>
      <c r="U105" s="58"/>
      <c r="V105" s="58"/>
      <c r="W105" s="58"/>
      <c r="X105" s="58"/>
      <c r="Y105" s="58"/>
      <c r="Z105" s="58"/>
      <c r="AA105" s="58"/>
      <c r="AB105" s="58"/>
      <c r="AC105" s="58"/>
      <c r="AD105" s="58"/>
      <c r="AE105" s="58"/>
      <c r="AF105" s="58"/>
      <c r="AG105" s="58"/>
      <c r="AH105" s="58"/>
      <c r="AI105" s="58"/>
      <c r="AJ105" s="64" t="s">
        <v>133</v>
      </c>
      <c r="AK105" s="64">
        <v>2000</v>
      </c>
      <c r="AL105" s="58"/>
      <c r="AM105" s="58"/>
      <c r="AN105" s="58"/>
      <c r="AO105" s="567">
        <v>440000</v>
      </c>
      <c r="AP105" s="58"/>
      <c r="AQ105" s="58"/>
      <c r="AR105" s="58"/>
      <c r="AS105" s="58"/>
      <c r="AT105" s="58"/>
      <c r="AU105" s="58"/>
      <c r="AV105" s="58"/>
      <c r="AW105" s="58"/>
    </row>
    <row r="106" spans="2:49" s="94" customFormat="1" ht="44.25" customHeight="1">
      <c r="B106" s="80"/>
      <c r="C106" s="661"/>
      <c r="D106" s="59" t="s">
        <v>170</v>
      </c>
      <c r="E106" s="59" t="s">
        <v>1391</v>
      </c>
      <c r="F106" s="58" t="s">
        <v>227</v>
      </c>
      <c r="G106" s="58"/>
      <c r="H106" s="58"/>
      <c r="I106" s="58"/>
      <c r="J106" s="58"/>
      <c r="K106" s="58" t="s">
        <v>1418</v>
      </c>
      <c r="L106" s="58"/>
      <c r="M106" s="59" t="s">
        <v>357</v>
      </c>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64" t="s">
        <v>133</v>
      </c>
      <c r="AK106" s="64">
        <v>2000</v>
      </c>
      <c r="AL106" s="58"/>
      <c r="AM106" s="58"/>
      <c r="AN106" s="58"/>
      <c r="AO106" s="567">
        <v>440000</v>
      </c>
      <c r="AP106" s="58"/>
      <c r="AQ106" s="58"/>
      <c r="AR106" s="58"/>
      <c r="AS106" s="58"/>
      <c r="AT106" s="58"/>
      <c r="AU106" s="58"/>
      <c r="AV106" s="58"/>
      <c r="AW106" s="58"/>
    </row>
    <row r="107" spans="2:49" s="94" customFormat="1" ht="44.25" customHeight="1">
      <c r="B107" s="80"/>
      <c r="C107" s="661"/>
      <c r="D107" s="59" t="s">
        <v>171</v>
      </c>
      <c r="E107" s="59" t="s">
        <v>1391</v>
      </c>
      <c r="F107" s="58" t="s">
        <v>265</v>
      </c>
      <c r="G107" s="58"/>
      <c r="H107" s="58"/>
      <c r="I107" s="58"/>
      <c r="J107" s="58"/>
      <c r="K107" s="58" t="s">
        <v>1418</v>
      </c>
      <c r="L107" s="58"/>
      <c r="M107" s="59" t="s">
        <v>356</v>
      </c>
      <c r="N107" s="58"/>
      <c r="O107" s="58"/>
      <c r="P107" s="58"/>
      <c r="Q107" s="58"/>
      <c r="R107" s="58"/>
      <c r="S107" s="58"/>
      <c r="T107" s="58"/>
      <c r="U107" s="58"/>
      <c r="V107" s="58"/>
      <c r="W107" s="58"/>
      <c r="X107" s="58"/>
      <c r="Y107" s="58"/>
      <c r="Z107" s="58"/>
      <c r="AA107" s="58"/>
      <c r="AB107" s="58"/>
      <c r="AC107" s="58"/>
      <c r="AD107" s="58"/>
      <c r="AE107" s="58"/>
      <c r="AF107" s="58"/>
      <c r="AG107" s="58"/>
      <c r="AH107" s="58"/>
      <c r="AI107" s="58"/>
      <c r="AJ107" s="64" t="s">
        <v>133</v>
      </c>
      <c r="AK107" s="64">
        <v>2000</v>
      </c>
      <c r="AL107" s="58"/>
      <c r="AM107" s="58"/>
      <c r="AN107" s="58"/>
      <c r="AO107" s="567">
        <v>3010000</v>
      </c>
      <c r="AP107" s="58"/>
      <c r="AQ107" s="58"/>
      <c r="AR107" s="58"/>
      <c r="AS107" s="58"/>
      <c r="AT107" s="58"/>
      <c r="AU107" s="58"/>
      <c r="AV107" s="58"/>
      <c r="AW107" s="58"/>
    </row>
    <row r="108" spans="2:49" s="94" customFormat="1" ht="44.25" customHeight="1">
      <c r="B108" s="80"/>
      <c r="C108" s="661"/>
      <c r="D108" s="59" t="s">
        <v>180</v>
      </c>
      <c r="E108" s="59" t="s">
        <v>1393</v>
      </c>
      <c r="F108" s="58" t="s">
        <v>237</v>
      </c>
      <c r="G108" s="58"/>
      <c r="H108" s="58"/>
      <c r="I108" s="58"/>
      <c r="J108" s="58"/>
      <c r="K108" s="58" t="s">
        <v>846</v>
      </c>
      <c r="L108" s="58"/>
      <c r="M108" s="59" t="s">
        <v>355</v>
      </c>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64" t="s">
        <v>133</v>
      </c>
      <c r="AK108" s="64">
        <v>2001</v>
      </c>
      <c r="AL108" s="58"/>
      <c r="AM108" s="58"/>
      <c r="AN108" s="58"/>
      <c r="AO108" s="567">
        <v>100000</v>
      </c>
      <c r="AP108" s="58"/>
      <c r="AQ108" s="58"/>
      <c r="AR108" s="58"/>
      <c r="AS108" s="58"/>
      <c r="AT108" s="58"/>
      <c r="AU108" s="58"/>
      <c r="AV108" s="58"/>
      <c r="AW108" s="58"/>
    </row>
    <row r="109" spans="2:49" s="94" customFormat="1" ht="44.25" customHeight="1">
      <c r="B109" s="80"/>
      <c r="C109" s="661"/>
      <c r="D109" s="59" t="s">
        <v>180</v>
      </c>
      <c r="E109" s="59" t="s">
        <v>1392</v>
      </c>
      <c r="F109" s="58" t="s">
        <v>237</v>
      </c>
      <c r="G109" s="58"/>
      <c r="H109" s="58"/>
      <c r="I109" s="58"/>
      <c r="J109" s="58"/>
      <c r="K109" s="58" t="s">
        <v>303</v>
      </c>
      <c r="L109" s="58"/>
      <c r="M109" s="59" t="s">
        <v>355</v>
      </c>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64" t="s">
        <v>133</v>
      </c>
      <c r="AK109" s="64">
        <v>2004</v>
      </c>
      <c r="AL109" s="58"/>
      <c r="AM109" s="58"/>
      <c r="AN109" s="58"/>
      <c r="AO109" s="567">
        <v>336000</v>
      </c>
      <c r="AP109" s="58"/>
      <c r="AQ109" s="58"/>
      <c r="AR109" s="58"/>
      <c r="AS109" s="58"/>
      <c r="AT109" s="58"/>
      <c r="AU109" s="58"/>
      <c r="AV109" s="58"/>
      <c r="AW109" s="58"/>
    </row>
    <row r="110" spans="2:49" s="94" customFormat="1" ht="44.25" customHeight="1">
      <c r="B110" s="80"/>
      <c r="C110" s="661"/>
      <c r="D110" s="59" t="s">
        <v>171</v>
      </c>
      <c r="E110" s="59" t="s">
        <v>1394</v>
      </c>
      <c r="F110" s="58" t="s">
        <v>265</v>
      </c>
      <c r="G110" s="58"/>
      <c r="H110" s="58"/>
      <c r="I110" s="58"/>
      <c r="J110" s="58"/>
      <c r="K110" s="58" t="s">
        <v>1419</v>
      </c>
      <c r="L110" s="58"/>
      <c r="M110" s="59" t="s">
        <v>356</v>
      </c>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64" t="s">
        <v>133</v>
      </c>
      <c r="AK110" s="64">
        <v>2005</v>
      </c>
      <c r="AL110" s="58"/>
      <c r="AM110" s="58"/>
      <c r="AN110" s="58"/>
      <c r="AO110" s="567">
        <v>3230000</v>
      </c>
      <c r="AP110" s="58"/>
      <c r="AQ110" s="58"/>
      <c r="AR110" s="58"/>
      <c r="AS110" s="58"/>
      <c r="AT110" s="58"/>
      <c r="AU110" s="58"/>
      <c r="AV110" s="58"/>
      <c r="AW110" s="58"/>
    </row>
    <row r="111" spans="2:49" s="94" customFormat="1" ht="44.25" customHeight="1">
      <c r="B111" s="80"/>
      <c r="C111" s="661"/>
      <c r="D111" s="59" t="s">
        <v>180</v>
      </c>
      <c r="E111" s="59" t="s">
        <v>1387</v>
      </c>
      <c r="F111" s="58" t="s">
        <v>237</v>
      </c>
      <c r="G111" s="58"/>
      <c r="H111" s="58"/>
      <c r="I111" s="58"/>
      <c r="J111" s="58"/>
      <c r="K111" s="58" t="s">
        <v>846</v>
      </c>
      <c r="L111" s="58"/>
      <c r="M111" s="59" t="s">
        <v>355</v>
      </c>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64" t="s">
        <v>133</v>
      </c>
      <c r="AK111" s="64">
        <v>2006</v>
      </c>
      <c r="AL111" s="58"/>
      <c r="AM111" s="58"/>
      <c r="AN111" s="58"/>
      <c r="AO111" s="567">
        <v>352750</v>
      </c>
      <c r="AP111" s="58"/>
      <c r="AQ111" s="58"/>
      <c r="AR111" s="58"/>
      <c r="AS111" s="58"/>
      <c r="AT111" s="58"/>
      <c r="AU111" s="58"/>
      <c r="AV111" s="58"/>
      <c r="AW111" s="58"/>
    </row>
    <row r="112" spans="2:49" s="94" customFormat="1" ht="44.25" customHeight="1">
      <c r="B112" s="80"/>
      <c r="C112" s="661"/>
      <c r="D112" s="59" t="s">
        <v>198</v>
      </c>
      <c r="E112" s="59" t="s">
        <v>1387</v>
      </c>
      <c r="F112" s="58" t="s">
        <v>261</v>
      </c>
      <c r="G112" s="58"/>
      <c r="H112" s="58"/>
      <c r="I112" s="58"/>
      <c r="J112" s="58"/>
      <c r="K112" s="58" t="s">
        <v>1354</v>
      </c>
      <c r="L112" s="58"/>
      <c r="M112" s="59" t="s">
        <v>356</v>
      </c>
      <c r="N112" s="58"/>
      <c r="O112" s="58"/>
      <c r="P112" s="58"/>
      <c r="Q112" s="58"/>
      <c r="R112" s="58"/>
      <c r="S112" s="58"/>
      <c r="T112" s="58"/>
      <c r="U112" s="58"/>
      <c r="V112" s="58"/>
      <c r="W112" s="58"/>
      <c r="X112" s="58"/>
      <c r="Y112" s="58"/>
      <c r="Z112" s="58"/>
      <c r="AA112" s="58"/>
      <c r="AB112" s="58"/>
      <c r="AC112" s="58"/>
      <c r="AD112" s="58"/>
      <c r="AE112" s="58"/>
      <c r="AF112" s="58"/>
      <c r="AG112" s="58"/>
      <c r="AH112" s="58"/>
      <c r="AI112" s="58"/>
      <c r="AJ112" s="64" t="s">
        <v>133</v>
      </c>
      <c r="AK112" s="64">
        <v>2006</v>
      </c>
      <c r="AL112" s="58"/>
      <c r="AM112" s="58"/>
      <c r="AN112" s="58"/>
      <c r="AO112" s="567">
        <v>875000</v>
      </c>
      <c r="AP112" s="58"/>
      <c r="AQ112" s="58"/>
      <c r="AR112" s="58"/>
      <c r="AS112" s="58"/>
      <c r="AT112" s="58"/>
      <c r="AU112" s="58"/>
      <c r="AV112" s="58"/>
      <c r="AW112" s="58"/>
    </row>
    <row r="113" spans="2:49" s="94" customFormat="1" ht="44.25" customHeight="1">
      <c r="B113" s="80"/>
      <c r="C113" s="661"/>
      <c r="D113" s="59" t="s">
        <v>191</v>
      </c>
      <c r="E113" s="59" t="s">
        <v>1389</v>
      </c>
      <c r="F113" s="58" t="s">
        <v>251</v>
      </c>
      <c r="G113" s="58"/>
      <c r="H113" s="58"/>
      <c r="I113" s="58"/>
      <c r="J113" s="58"/>
      <c r="K113" s="58" t="s">
        <v>327</v>
      </c>
      <c r="L113" s="58"/>
      <c r="M113" s="59" t="s">
        <v>359</v>
      </c>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64" t="s">
        <v>133</v>
      </c>
      <c r="AK113" s="64">
        <v>2005</v>
      </c>
      <c r="AL113" s="58"/>
      <c r="AM113" s="58"/>
      <c r="AN113" s="58"/>
      <c r="AO113" s="567">
        <v>105000</v>
      </c>
      <c r="AP113" s="58"/>
      <c r="AQ113" s="58"/>
      <c r="AR113" s="58"/>
      <c r="AS113" s="58"/>
      <c r="AT113" s="58"/>
      <c r="AU113" s="58"/>
      <c r="AV113" s="58"/>
      <c r="AW113" s="58"/>
    </row>
    <row r="114" spans="2:49" s="94" customFormat="1" ht="44.25" customHeight="1">
      <c r="B114" s="80"/>
      <c r="C114" s="661"/>
      <c r="D114" s="59" t="s">
        <v>203</v>
      </c>
      <c r="E114" s="59" t="s">
        <v>1395</v>
      </c>
      <c r="F114" s="58" t="s">
        <v>266</v>
      </c>
      <c r="G114" s="58"/>
      <c r="H114" s="58"/>
      <c r="I114" s="58"/>
      <c r="J114" s="58"/>
      <c r="K114" s="58" t="s">
        <v>293</v>
      </c>
      <c r="L114" s="58"/>
      <c r="M114" s="59" t="s">
        <v>354</v>
      </c>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64" t="s">
        <v>133</v>
      </c>
      <c r="AK114" s="64">
        <v>2006</v>
      </c>
      <c r="AL114" s="58"/>
      <c r="AM114" s="58"/>
      <c r="AN114" s="58"/>
      <c r="AO114" s="567">
        <v>3412500</v>
      </c>
      <c r="AP114" s="58"/>
      <c r="AQ114" s="58"/>
      <c r="AR114" s="58"/>
      <c r="AS114" s="58"/>
      <c r="AT114" s="58"/>
      <c r="AU114" s="58"/>
      <c r="AV114" s="58"/>
      <c r="AW114" s="58"/>
    </row>
    <row r="115" spans="2:49" s="94" customFormat="1" ht="44.25" customHeight="1">
      <c r="B115" s="80"/>
      <c r="C115" s="661"/>
      <c r="D115" s="59" t="s">
        <v>169</v>
      </c>
      <c r="E115" s="59" t="s">
        <v>1395</v>
      </c>
      <c r="F115" s="58" t="s">
        <v>249</v>
      </c>
      <c r="G115" s="58"/>
      <c r="H115" s="58"/>
      <c r="I115" s="58"/>
      <c r="J115" s="58"/>
      <c r="K115" s="58" t="s">
        <v>293</v>
      </c>
      <c r="L115" s="58"/>
      <c r="M115" s="59" t="s">
        <v>354</v>
      </c>
      <c r="N115" s="58"/>
      <c r="O115" s="58"/>
      <c r="P115" s="58"/>
      <c r="Q115" s="58"/>
      <c r="R115" s="58"/>
      <c r="S115" s="58"/>
      <c r="T115" s="58"/>
      <c r="U115" s="58"/>
      <c r="V115" s="58"/>
      <c r="W115" s="58"/>
      <c r="X115" s="58"/>
      <c r="Y115" s="58"/>
      <c r="Z115" s="58"/>
      <c r="AA115" s="58"/>
      <c r="AB115" s="58"/>
      <c r="AC115" s="58"/>
      <c r="AD115" s="58"/>
      <c r="AE115" s="58"/>
      <c r="AF115" s="58"/>
      <c r="AG115" s="58"/>
      <c r="AH115" s="58"/>
      <c r="AI115" s="58"/>
      <c r="AJ115" s="64" t="s">
        <v>133</v>
      </c>
      <c r="AK115" s="64">
        <v>2006</v>
      </c>
      <c r="AL115" s="58"/>
      <c r="AM115" s="58"/>
      <c r="AN115" s="58"/>
      <c r="AO115" s="567">
        <v>490000</v>
      </c>
      <c r="AP115" s="58"/>
      <c r="AQ115" s="58"/>
      <c r="AR115" s="58"/>
      <c r="AS115" s="58"/>
      <c r="AT115" s="58"/>
      <c r="AU115" s="58"/>
      <c r="AV115" s="58"/>
      <c r="AW115" s="58"/>
    </row>
    <row r="116" spans="2:49" s="94" customFormat="1" ht="44.25" customHeight="1">
      <c r="B116" s="80"/>
      <c r="C116" s="661"/>
      <c r="D116" s="59" t="s">
        <v>175</v>
      </c>
      <c r="E116" s="59" t="s">
        <v>1395</v>
      </c>
      <c r="F116" s="58" t="s">
        <v>248</v>
      </c>
      <c r="G116" s="58"/>
      <c r="H116" s="58"/>
      <c r="I116" s="58"/>
      <c r="J116" s="58"/>
      <c r="K116" s="58" t="s">
        <v>298</v>
      </c>
      <c r="L116" s="58"/>
      <c r="M116" s="59" t="s">
        <v>366</v>
      </c>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64" t="s">
        <v>133</v>
      </c>
      <c r="AK116" s="64">
        <v>2006</v>
      </c>
      <c r="AL116" s="58"/>
      <c r="AM116" s="58"/>
      <c r="AN116" s="58"/>
      <c r="AO116" s="567">
        <v>1470000</v>
      </c>
      <c r="AP116" s="58"/>
      <c r="AQ116" s="58"/>
      <c r="AR116" s="58"/>
      <c r="AS116" s="58"/>
      <c r="AT116" s="58"/>
      <c r="AU116" s="58"/>
      <c r="AV116" s="58"/>
      <c r="AW116" s="58"/>
    </row>
    <row r="117" spans="2:49" s="94" customFormat="1" ht="44.25" customHeight="1">
      <c r="B117" s="80"/>
      <c r="C117" s="661"/>
      <c r="D117" s="59" t="s">
        <v>822</v>
      </c>
      <c r="E117" s="59" t="s">
        <v>1396</v>
      </c>
      <c r="F117" s="58" t="s">
        <v>805</v>
      </c>
      <c r="G117" s="58"/>
      <c r="H117" s="58"/>
      <c r="I117" s="58"/>
      <c r="J117" s="58"/>
      <c r="K117" s="58" t="s">
        <v>295</v>
      </c>
      <c r="L117" s="58"/>
      <c r="M117" s="59" t="s">
        <v>355</v>
      </c>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64" t="s">
        <v>133</v>
      </c>
      <c r="AK117" s="64">
        <v>2003</v>
      </c>
      <c r="AL117" s="58"/>
      <c r="AM117" s="58"/>
      <c r="AN117" s="58"/>
      <c r="AO117" s="567">
        <v>900000</v>
      </c>
      <c r="AP117" s="58"/>
      <c r="AQ117" s="58"/>
      <c r="AR117" s="58"/>
      <c r="AS117" s="58"/>
      <c r="AT117" s="58"/>
      <c r="AU117" s="58"/>
      <c r="AV117" s="58"/>
      <c r="AW117" s="58"/>
    </row>
    <row r="118" spans="2:49" s="94" customFormat="1" ht="44.25" customHeight="1">
      <c r="B118" s="80"/>
      <c r="C118" s="661"/>
      <c r="D118" s="59" t="s">
        <v>1339</v>
      </c>
      <c r="E118" s="59" t="s">
        <v>1395</v>
      </c>
      <c r="F118" s="58" t="s">
        <v>1349</v>
      </c>
      <c r="G118" s="58"/>
      <c r="H118" s="58"/>
      <c r="I118" s="58"/>
      <c r="J118" s="58"/>
      <c r="K118" s="58" t="s">
        <v>295</v>
      </c>
      <c r="L118" s="58"/>
      <c r="M118" s="59" t="s">
        <v>356</v>
      </c>
      <c r="N118" s="58"/>
      <c r="O118" s="58"/>
      <c r="P118" s="58"/>
      <c r="Q118" s="58"/>
      <c r="R118" s="58"/>
      <c r="S118" s="58"/>
      <c r="T118" s="58"/>
      <c r="U118" s="58"/>
      <c r="V118" s="58"/>
      <c r="W118" s="58"/>
      <c r="X118" s="58"/>
      <c r="Y118" s="58"/>
      <c r="Z118" s="58"/>
      <c r="AA118" s="58"/>
      <c r="AB118" s="58"/>
      <c r="AC118" s="58"/>
      <c r="AD118" s="58"/>
      <c r="AE118" s="58"/>
      <c r="AF118" s="58"/>
      <c r="AG118" s="58"/>
      <c r="AH118" s="58"/>
      <c r="AI118" s="58"/>
      <c r="AJ118" s="64" t="s">
        <v>133</v>
      </c>
      <c r="AK118" s="64">
        <v>2006</v>
      </c>
      <c r="AL118" s="58"/>
      <c r="AM118" s="58"/>
      <c r="AN118" s="58"/>
      <c r="AO118" s="567">
        <v>1500000</v>
      </c>
      <c r="AP118" s="58"/>
      <c r="AQ118" s="58"/>
      <c r="AR118" s="58"/>
      <c r="AS118" s="58"/>
      <c r="AT118" s="58"/>
      <c r="AU118" s="58"/>
      <c r="AV118" s="58"/>
      <c r="AW118" s="58"/>
    </row>
    <row r="119" spans="2:49" s="94" customFormat="1" ht="44.25" customHeight="1">
      <c r="B119" s="80"/>
      <c r="C119" s="661"/>
      <c r="D119" s="59" t="s">
        <v>176</v>
      </c>
      <c r="E119" s="59" t="s">
        <v>1395</v>
      </c>
      <c r="F119" s="58" t="s">
        <v>235</v>
      </c>
      <c r="G119" s="58"/>
      <c r="H119" s="58"/>
      <c r="I119" s="58"/>
      <c r="J119" s="58"/>
      <c r="K119" s="58" t="s">
        <v>1420</v>
      </c>
      <c r="L119" s="58"/>
      <c r="M119" s="59" t="s">
        <v>356</v>
      </c>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64" t="s">
        <v>133</v>
      </c>
      <c r="AK119" s="64">
        <v>2006</v>
      </c>
      <c r="AL119" s="58"/>
      <c r="AM119" s="58"/>
      <c r="AN119" s="58"/>
      <c r="AO119" s="567">
        <v>900000</v>
      </c>
      <c r="AP119" s="58"/>
      <c r="AQ119" s="58"/>
      <c r="AR119" s="58"/>
      <c r="AS119" s="58"/>
      <c r="AT119" s="58"/>
      <c r="AU119" s="58"/>
      <c r="AV119" s="58"/>
      <c r="AW119" s="58"/>
    </row>
    <row r="120" spans="2:49" s="94" customFormat="1" ht="44.25" customHeight="1">
      <c r="B120" s="80"/>
      <c r="C120" s="661"/>
      <c r="D120" s="59" t="s">
        <v>173</v>
      </c>
      <c r="E120" s="59" t="s">
        <v>1395</v>
      </c>
      <c r="F120" s="58" t="s">
        <v>230</v>
      </c>
      <c r="G120" s="58"/>
      <c r="H120" s="58"/>
      <c r="I120" s="58"/>
      <c r="J120" s="58"/>
      <c r="K120" s="58" t="s">
        <v>1353</v>
      </c>
      <c r="L120" s="58"/>
      <c r="M120" s="59" t="s">
        <v>357</v>
      </c>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64" t="s">
        <v>133</v>
      </c>
      <c r="AK120" s="64">
        <v>2006</v>
      </c>
      <c r="AL120" s="58"/>
      <c r="AM120" s="58"/>
      <c r="AN120" s="58"/>
      <c r="AO120" s="567">
        <v>562500</v>
      </c>
      <c r="AP120" s="58"/>
      <c r="AQ120" s="58"/>
      <c r="AR120" s="58"/>
      <c r="AS120" s="58"/>
      <c r="AT120" s="58"/>
      <c r="AU120" s="58"/>
      <c r="AV120" s="58"/>
      <c r="AW120" s="58"/>
    </row>
    <row r="121" spans="2:49" s="94" customFormat="1" ht="44.25" customHeight="1">
      <c r="B121" s="80"/>
      <c r="C121" s="661"/>
      <c r="D121" s="59" t="s">
        <v>185</v>
      </c>
      <c r="E121" s="59" t="s">
        <v>1379</v>
      </c>
      <c r="F121" s="58" t="s">
        <v>234</v>
      </c>
      <c r="G121" s="58"/>
      <c r="H121" s="58"/>
      <c r="I121" s="58"/>
      <c r="J121" s="58"/>
      <c r="K121" s="58" t="s">
        <v>298</v>
      </c>
      <c r="L121" s="58"/>
      <c r="M121" s="59" t="s">
        <v>362</v>
      </c>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64" t="s">
        <v>133</v>
      </c>
      <c r="AK121" s="64">
        <v>2000</v>
      </c>
      <c r="AL121" s="58"/>
      <c r="AM121" s="58"/>
      <c r="AN121" s="58"/>
      <c r="AO121" s="567">
        <v>975000</v>
      </c>
      <c r="AP121" s="58"/>
      <c r="AQ121" s="58"/>
      <c r="AR121" s="58"/>
      <c r="AS121" s="58"/>
      <c r="AT121" s="58"/>
      <c r="AU121" s="58"/>
      <c r="AV121" s="58"/>
      <c r="AW121" s="58"/>
    </row>
    <row r="122" spans="2:49" s="94" customFormat="1" ht="44.25" customHeight="1">
      <c r="B122" s="80"/>
      <c r="C122" s="661"/>
      <c r="D122" s="59" t="s">
        <v>1221</v>
      </c>
      <c r="E122" s="59" t="s">
        <v>1397</v>
      </c>
      <c r="F122" s="58" t="s">
        <v>1222</v>
      </c>
      <c r="G122" s="58"/>
      <c r="H122" s="58"/>
      <c r="I122" s="58"/>
      <c r="J122" s="58"/>
      <c r="K122" s="58" t="s">
        <v>298</v>
      </c>
      <c r="L122" s="58"/>
      <c r="M122" s="59" t="s">
        <v>366</v>
      </c>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64" t="s">
        <v>133</v>
      </c>
      <c r="AK122" s="64">
        <v>2004</v>
      </c>
      <c r="AL122" s="58"/>
      <c r="AM122" s="58"/>
      <c r="AN122" s="58"/>
      <c r="AO122" s="567">
        <v>60000</v>
      </c>
      <c r="AP122" s="58"/>
      <c r="AQ122" s="58"/>
      <c r="AR122" s="58"/>
      <c r="AS122" s="58"/>
      <c r="AT122" s="58"/>
      <c r="AU122" s="58"/>
      <c r="AV122" s="58"/>
      <c r="AW122" s="58"/>
    </row>
    <row r="123" spans="2:49" s="94" customFormat="1" ht="44.25" customHeight="1">
      <c r="B123" s="80"/>
      <c r="C123" s="661"/>
      <c r="D123" s="59" t="s">
        <v>1367</v>
      </c>
      <c r="E123" s="59" t="s">
        <v>1384</v>
      </c>
      <c r="F123" s="58" t="s">
        <v>229</v>
      </c>
      <c r="G123" s="58"/>
      <c r="H123" s="58"/>
      <c r="I123" s="58"/>
      <c r="J123" s="58"/>
      <c r="K123" s="58" t="s">
        <v>132</v>
      </c>
      <c r="L123" s="58"/>
      <c r="M123" s="59" t="s">
        <v>355</v>
      </c>
      <c r="N123" s="58"/>
      <c r="O123" s="58"/>
      <c r="P123" s="58"/>
      <c r="Q123" s="58"/>
      <c r="R123" s="58"/>
      <c r="S123" s="58"/>
      <c r="T123" s="58"/>
      <c r="U123" s="58"/>
      <c r="V123" s="58"/>
      <c r="W123" s="58"/>
      <c r="X123" s="58"/>
      <c r="Y123" s="58"/>
      <c r="Z123" s="58"/>
      <c r="AA123" s="58"/>
      <c r="AB123" s="58"/>
      <c r="AC123" s="58"/>
      <c r="AD123" s="58"/>
      <c r="AE123" s="58"/>
      <c r="AF123" s="58"/>
      <c r="AG123" s="58"/>
      <c r="AH123" s="58"/>
      <c r="AI123" s="58"/>
      <c r="AJ123" s="64" t="s">
        <v>133</v>
      </c>
      <c r="AK123" s="64">
        <v>2006</v>
      </c>
      <c r="AL123" s="58"/>
      <c r="AM123" s="58"/>
      <c r="AN123" s="58"/>
      <c r="AO123" s="567">
        <v>2450000</v>
      </c>
      <c r="AP123" s="58"/>
      <c r="AQ123" s="58"/>
      <c r="AR123" s="58"/>
      <c r="AS123" s="58"/>
      <c r="AT123" s="58"/>
      <c r="AU123" s="58"/>
      <c r="AV123" s="58"/>
      <c r="AW123" s="58"/>
    </row>
    <row r="124" spans="2:49" s="94" customFormat="1" ht="44.25" customHeight="1">
      <c r="B124" s="80"/>
      <c r="C124" s="661"/>
      <c r="D124" s="59" t="s">
        <v>177</v>
      </c>
      <c r="E124" s="59" t="s">
        <v>1398</v>
      </c>
      <c r="F124" s="58" t="s">
        <v>234</v>
      </c>
      <c r="G124" s="58"/>
      <c r="H124" s="58"/>
      <c r="I124" s="58"/>
      <c r="J124" s="58"/>
      <c r="K124" s="58" t="s">
        <v>842</v>
      </c>
      <c r="L124" s="58"/>
      <c r="M124" s="59" t="s">
        <v>363</v>
      </c>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64" t="s">
        <v>133</v>
      </c>
      <c r="AK124" s="64">
        <v>2000</v>
      </c>
      <c r="AL124" s="58"/>
      <c r="AM124" s="58"/>
      <c r="AN124" s="58"/>
      <c r="AO124" s="567">
        <v>1360000</v>
      </c>
      <c r="AP124" s="58"/>
      <c r="AQ124" s="58"/>
      <c r="AR124" s="58"/>
      <c r="AS124" s="58"/>
      <c r="AT124" s="58"/>
      <c r="AU124" s="58"/>
      <c r="AV124" s="58"/>
      <c r="AW124" s="58"/>
    </row>
    <row r="125" spans="2:49" s="94" customFormat="1" ht="44.25" customHeight="1">
      <c r="B125" s="80"/>
      <c r="C125" s="661"/>
      <c r="D125" s="59" t="s">
        <v>203</v>
      </c>
      <c r="E125" s="59" t="s">
        <v>1398</v>
      </c>
      <c r="F125" s="58" t="s">
        <v>226</v>
      </c>
      <c r="G125" s="58"/>
      <c r="H125" s="58"/>
      <c r="I125" s="58"/>
      <c r="J125" s="58"/>
      <c r="K125" s="58" t="s">
        <v>293</v>
      </c>
      <c r="L125" s="58"/>
      <c r="M125" s="59" t="s">
        <v>354</v>
      </c>
      <c r="N125" s="58"/>
      <c r="O125" s="58"/>
      <c r="P125" s="58"/>
      <c r="Q125" s="58"/>
      <c r="R125" s="58"/>
      <c r="S125" s="58"/>
      <c r="T125" s="58"/>
      <c r="U125" s="58"/>
      <c r="V125" s="58"/>
      <c r="W125" s="58"/>
      <c r="X125" s="58"/>
      <c r="Y125" s="58"/>
      <c r="Z125" s="58"/>
      <c r="AA125" s="58"/>
      <c r="AB125" s="58"/>
      <c r="AC125" s="58"/>
      <c r="AD125" s="58"/>
      <c r="AE125" s="58"/>
      <c r="AF125" s="58"/>
      <c r="AG125" s="58"/>
      <c r="AH125" s="58"/>
      <c r="AI125" s="58"/>
      <c r="AJ125" s="64" t="s">
        <v>133</v>
      </c>
      <c r="AK125" s="64">
        <v>2000</v>
      </c>
      <c r="AL125" s="58"/>
      <c r="AM125" s="58"/>
      <c r="AN125" s="58"/>
      <c r="AO125" s="567">
        <v>140000</v>
      </c>
      <c r="AP125" s="58"/>
      <c r="AQ125" s="58"/>
      <c r="AR125" s="58"/>
      <c r="AS125" s="58"/>
      <c r="AT125" s="58"/>
      <c r="AU125" s="58"/>
      <c r="AV125" s="58"/>
      <c r="AW125" s="58"/>
    </row>
    <row r="126" spans="2:49" s="94" customFormat="1" ht="44.25" customHeight="1">
      <c r="B126" s="80"/>
      <c r="C126" s="661"/>
      <c r="D126" s="59" t="s">
        <v>176</v>
      </c>
      <c r="E126" s="59" t="s">
        <v>1398</v>
      </c>
      <c r="F126" s="58" t="s">
        <v>233</v>
      </c>
      <c r="G126" s="58"/>
      <c r="H126" s="58"/>
      <c r="I126" s="58"/>
      <c r="J126" s="58"/>
      <c r="K126" s="58" t="s">
        <v>308</v>
      </c>
      <c r="L126" s="58"/>
      <c r="M126" s="59" t="s">
        <v>356</v>
      </c>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64" t="s">
        <v>133</v>
      </c>
      <c r="AK126" s="64">
        <v>2000</v>
      </c>
      <c r="AL126" s="58"/>
      <c r="AM126" s="58"/>
      <c r="AN126" s="58"/>
      <c r="AO126" s="567">
        <v>910000</v>
      </c>
      <c r="AP126" s="58"/>
      <c r="AQ126" s="58"/>
      <c r="AR126" s="58"/>
      <c r="AS126" s="58"/>
      <c r="AT126" s="58"/>
      <c r="AU126" s="58"/>
      <c r="AV126" s="58"/>
      <c r="AW126" s="58"/>
    </row>
    <row r="127" spans="2:49" s="94" customFormat="1" ht="44.25" customHeight="1">
      <c r="B127" s="80"/>
      <c r="C127" s="661"/>
      <c r="D127" s="59" t="s">
        <v>182</v>
      </c>
      <c r="E127" s="59" t="s">
        <v>1398</v>
      </c>
      <c r="F127" s="58" t="s">
        <v>1051</v>
      </c>
      <c r="G127" s="58"/>
      <c r="H127" s="58"/>
      <c r="I127" s="58"/>
      <c r="J127" s="58"/>
      <c r="K127" s="58" t="s">
        <v>314</v>
      </c>
      <c r="L127" s="58"/>
      <c r="M127" s="59" t="s">
        <v>355</v>
      </c>
      <c r="N127" s="58"/>
      <c r="O127" s="58"/>
      <c r="P127" s="58"/>
      <c r="Q127" s="58"/>
      <c r="R127" s="58"/>
      <c r="S127" s="58"/>
      <c r="T127" s="58"/>
      <c r="U127" s="58"/>
      <c r="V127" s="58"/>
      <c r="W127" s="58"/>
      <c r="X127" s="58"/>
      <c r="Y127" s="58"/>
      <c r="Z127" s="58"/>
      <c r="AA127" s="58"/>
      <c r="AB127" s="58"/>
      <c r="AC127" s="58"/>
      <c r="AD127" s="58"/>
      <c r="AE127" s="58"/>
      <c r="AF127" s="58"/>
      <c r="AG127" s="58"/>
      <c r="AH127" s="58"/>
      <c r="AI127" s="58"/>
      <c r="AJ127" s="64" t="s">
        <v>133</v>
      </c>
      <c r="AK127" s="64">
        <v>2000</v>
      </c>
      <c r="AL127" s="58"/>
      <c r="AM127" s="58"/>
      <c r="AN127" s="58"/>
      <c r="AO127" s="567">
        <v>1050000</v>
      </c>
      <c r="AP127" s="58"/>
      <c r="AQ127" s="58"/>
      <c r="AR127" s="58"/>
      <c r="AS127" s="58"/>
      <c r="AT127" s="58"/>
      <c r="AU127" s="58"/>
      <c r="AV127" s="58"/>
      <c r="AW127" s="58"/>
    </row>
    <row r="128" spans="2:49" s="94" customFormat="1" ht="44.25" customHeight="1">
      <c r="B128" s="80"/>
      <c r="C128" s="661"/>
      <c r="D128" s="59" t="s">
        <v>178</v>
      </c>
      <c r="E128" s="59" t="s">
        <v>1398</v>
      </c>
      <c r="F128" s="58" t="s">
        <v>235</v>
      </c>
      <c r="G128" s="58"/>
      <c r="H128" s="58"/>
      <c r="I128" s="58"/>
      <c r="J128" s="58"/>
      <c r="K128" s="58" t="s">
        <v>314</v>
      </c>
      <c r="L128" s="58"/>
      <c r="M128" s="59" t="s">
        <v>363</v>
      </c>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64" t="s">
        <v>133</v>
      </c>
      <c r="AK128" s="64">
        <v>2000</v>
      </c>
      <c r="AL128" s="58"/>
      <c r="AM128" s="58"/>
      <c r="AN128" s="58"/>
      <c r="AO128" s="567">
        <v>800000</v>
      </c>
      <c r="AP128" s="58"/>
      <c r="AQ128" s="58"/>
      <c r="AR128" s="58"/>
      <c r="AS128" s="58"/>
      <c r="AT128" s="58"/>
      <c r="AU128" s="58"/>
      <c r="AV128" s="58"/>
      <c r="AW128" s="58"/>
    </row>
    <row r="129" spans="2:49" s="94" customFormat="1" ht="44.25" customHeight="1">
      <c r="B129" s="80"/>
      <c r="C129" s="661"/>
      <c r="D129" s="59" t="s">
        <v>1368</v>
      </c>
      <c r="E129" s="59" t="s">
        <v>1398</v>
      </c>
      <c r="F129" s="58" t="s">
        <v>1408</v>
      </c>
      <c r="G129" s="58"/>
      <c r="H129" s="58"/>
      <c r="I129" s="58"/>
      <c r="J129" s="58"/>
      <c r="K129" s="58" t="s">
        <v>1356</v>
      </c>
      <c r="L129" s="58"/>
      <c r="M129" s="59" t="s">
        <v>372</v>
      </c>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64" t="s">
        <v>133</v>
      </c>
      <c r="AK129" s="64">
        <v>2000</v>
      </c>
      <c r="AL129" s="58"/>
      <c r="AM129" s="58"/>
      <c r="AN129" s="58"/>
      <c r="AO129" s="567">
        <v>680000</v>
      </c>
      <c r="AP129" s="58"/>
      <c r="AQ129" s="58"/>
      <c r="AR129" s="58"/>
      <c r="AS129" s="58"/>
      <c r="AT129" s="58"/>
      <c r="AU129" s="58"/>
      <c r="AV129" s="58"/>
      <c r="AW129" s="58"/>
    </row>
    <row r="130" spans="2:49" s="94" customFormat="1" ht="44.25" customHeight="1">
      <c r="B130" s="80"/>
      <c r="C130" s="661"/>
      <c r="D130" s="59" t="s">
        <v>177</v>
      </c>
      <c r="E130" s="59" t="s">
        <v>1399</v>
      </c>
      <c r="F130" s="58" t="s">
        <v>234</v>
      </c>
      <c r="G130" s="58"/>
      <c r="H130" s="58"/>
      <c r="I130" s="58"/>
      <c r="J130" s="58"/>
      <c r="K130" s="59" t="s">
        <v>298</v>
      </c>
      <c r="L130" s="59"/>
      <c r="M130" s="59" t="s">
        <v>363</v>
      </c>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64" t="s">
        <v>133</v>
      </c>
      <c r="AK130" s="64">
        <v>2000</v>
      </c>
      <c r="AL130" s="58"/>
      <c r="AM130" s="58"/>
      <c r="AN130" s="58"/>
      <c r="AO130" s="567">
        <v>1020000</v>
      </c>
      <c r="AP130" s="58"/>
      <c r="AQ130" s="58"/>
      <c r="AR130" s="58"/>
      <c r="AS130" s="58"/>
      <c r="AT130" s="58"/>
      <c r="AU130" s="58"/>
      <c r="AV130" s="58"/>
      <c r="AW130" s="58"/>
    </row>
    <row r="131" spans="2:49" s="94" customFormat="1" ht="44.25" customHeight="1">
      <c r="B131" s="80"/>
      <c r="C131" s="661"/>
      <c r="D131" s="59" t="s">
        <v>177</v>
      </c>
      <c r="E131" s="59" t="s">
        <v>1399</v>
      </c>
      <c r="F131" s="58" t="s">
        <v>234</v>
      </c>
      <c r="G131" s="58"/>
      <c r="H131" s="58"/>
      <c r="I131" s="58"/>
      <c r="J131" s="58"/>
      <c r="K131" s="59" t="s">
        <v>298</v>
      </c>
      <c r="L131" s="59"/>
      <c r="M131" s="59" t="s">
        <v>363</v>
      </c>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64" t="s">
        <v>133</v>
      </c>
      <c r="AK131" s="64">
        <v>2000</v>
      </c>
      <c r="AL131" s="58"/>
      <c r="AM131" s="58"/>
      <c r="AN131" s="58"/>
      <c r="AO131" s="567">
        <v>750000</v>
      </c>
      <c r="AP131" s="58"/>
      <c r="AQ131" s="58"/>
      <c r="AR131" s="58"/>
      <c r="AS131" s="58"/>
      <c r="AT131" s="58"/>
      <c r="AU131" s="58"/>
      <c r="AV131" s="58"/>
      <c r="AW131" s="58"/>
    </row>
    <row r="132" spans="2:49" s="94" customFormat="1" ht="44.25" customHeight="1">
      <c r="B132" s="80"/>
      <c r="C132" s="661"/>
      <c r="D132" s="59" t="s">
        <v>169</v>
      </c>
      <c r="E132" s="59" t="s">
        <v>1399</v>
      </c>
      <c r="F132" s="58" t="s">
        <v>226</v>
      </c>
      <c r="G132" s="58"/>
      <c r="H132" s="58"/>
      <c r="I132" s="58"/>
      <c r="J132" s="58"/>
      <c r="K132" s="59" t="s">
        <v>298</v>
      </c>
      <c r="L132" s="59"/>
      <c r="M132" s="59" t="s">
        <v>354</v>
      </c>
      <c r="N132" s="58"/>
      <c r="O132" s="58"/>
      <c r="P132" s="58"/>
      <c r="Q132" s="58"/>
      <c r="R132" s="58"/>
      <c r="S132" s="58"/>
      <c r="T132" s="58"/>
      <c r="U132" s="58"/>
      <c r="V132" s="58"/>
      <c r="W132" s="58"/>
      <c r="X132" s="58"/>
      <c r="Y132" s="58"/>
      <c r="Z132" s="58"/>
      <c r="AA132" s="58"/>
      <c r="AB132" s="58"/>
      <c r="AC132" s="58"/>
      <c r="AD132" s="58"/>
      <c r="AE132" s="58"/>
      <c r="AF132" s="58"/>
      <c r="AG132" s="58"/>
      <c r="AH132" s="58"/>
      <c r="AI132" s="58"/>
      <c r="AJ132" s="64" t="s">
        <v>133</v>
      </c>
      <c r="AK132" s="64">
        <v>2000</v>
      </c>
      <c r="AL132" s="58"/>
      <c r="AM132" s="58"/>
      <c r="AN132" s="58"/>
      <c r="AO132" s="567">
        <v>450000</v>
      </c>
      <c r="AP132" s="58"/>
      <c r="AQ132" s="58"/>
      <c r="AR132" s="58"/>
      <c r="AS132" s="58"/>
      <c r="AT132" s="58"/>
      <c r="AU132" s="58"/>
      <c r="AV132" s="58"/>
      <c r="AW132" s="58"/>
    </row>
    <row r="133" spans="2:49" s="94" customFormat="1" ht="44.25" customHeight="1">
      <c r="B133" s="80"/>
      <c r="C133" s="661"/>
      <c r="D133" s="59" t="s">
        <v>176</v>
      </c>
      <c r="E133" s="59" t="s">
        <v>1399</v>
      </c>
      <c r="F133" s="58" t="s">
        <v>233</v>
      </c>
      <c r="G133" s="58"/>
      <c r="H133" s="58"/>
      <c r="I133" s="58"/>
      <c r="J133" s="58"/>
      <c r="K133" s="59" t="s">
        <v>1236</v>
      </c>
      <c r="L133" s="59"/>
      <c r="M133" s="59" t="s">
        <v>356</v>
      </c>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64" t="s">
        <v>133</v>
      </c>
      <c r="AK133" s="64">
        <v>2000</v>
      </c>
      <c r="AL133" s="58"/>
      <c r="AM133" s="58"/>
      <c r="AN133" s="58"/>
      <c r="AO133" s="567">
        <v>1200000</v>
      </c>
      <c r="AP133" s="58"/>
      <c r="AQ133" s="58"/>
      <c r="AR133" s="58"/>
      <c r="AS133" s="58"/>
      <c r="AT133" s="58"/>
      <c r="AU133" s="58"/>
      <c r="AV133" s="58"/>
      <c r="AW133" s="58"/>
    </row>
    <row r="134" spans="2:49" s="94" customFormat="1" ht="44.25" customHeight="1">
      <c r="B134" s="80"/>
      <c r="C134" s="661"/>
      <c r="D134" s="59" t="s">
        <v>1229</v>
      </c>
      <c r="E134" s="59" t="s">
        <v>1399</v>
      </c>
      <c r="F134" s="58" t="s">
        <v>1230</v>
      </c>
      <c r="G134" s="58"/>
      <c r="H134" s="58"/>
      <c r="I134" s="58"/>
      <c r="J134" s="58"/>
      <c r="K134" s="59" t="s">
        <v>298</v>
      </c>
      <c r="L134" s="59"/>
      <c r="M134" s="59" t="s">
        <v>362</v>
      </c>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64" t="s">
        <v>133</v>
      </c>
      <c r="AK134" s="64">
        <v>2000</v>
      </c>
      <c r="AL134" s="58"/>
      <c r="AM134" s="58"/>
      <c r="AN134" s="58"/>
      <c r="AO134" s="567">
        <v>60000</v>
      </c>
      <c r="AP134" s="58"/>
      <c r="AQ134" s="58"/>
      <c r="AR134" s="58"/>
      <c r="AS134" s="58"/>
      <c r="AT134" s="58"/>
      <c r="AU134" s="58"/>
      <c r="AV134" s="58"/>
      <c r="AW134" s="58"/>
    </row>
    <row r="135" spans="2:49" s="94" customFormat="1" ht="44.25" customHeight="1">
      <c r="B135" s="80"/>
      <c r="C135" s="661"/>
      <c r="D135" s="59" t="s">
        <v>190</v>
      </c>
      <c r="E135" s="59" t="s">
        <v>1399</v>
      </c>
      <c r="F135" s="58" t="s">
        <v>249</v>
      </c>
      <c r="G135" s="58"/>
      <c r="H135" s="58"/>
      <c r="I135" s="58"/>
      <c r="J135" s="58"/>
      <c r="K135" s="59" t="s">
        <v>298</v>
      </c>
      <c r="L135" s="59"/>
      <c r="M135" s="59" t="s">
        <v>367</v>
      </c>
      <c r="N135" s="58"/>
      <c r="O135" s="58"/>
      <c r="P135" s="58"/>
      <c r="Q135" s="58"/>
      <c r="R135" s="58"/>
      <c r="S135" s="58"/>
      <c r="T135" s="58"/>
      <c r="U135" s="58"/>
      <c r="V135" s="58"/>
      <c r="W135" s="58"/>
      <c r="X135" s="58"/>
      <c r="Y135" s="58"/>
      <c r="Z135" s="58"/>
      <c r="AA135" s="58"/>
      <c r="AB135" s="58"/>
      <c r="AC135" s="58"/>
      <c r="AD135" s="58"/>
      <c r="AE135" s="58"/>
      <c r="AF135" s="58"/>
      <c r="AG135" s="58"/>
      <c r="AH135" s="58"/>
      <c r="AI135" s="58"/>
      <c r="AJ135" s="64" t="s">
        <v>133</v>
      </c>
      <c r="AK135" s="64">
        <v>2000</v>
      </c>
      <c r="AL135" s="58"/>
      <c r="AM135" s="58"/>
      <c r="AN135" s="58"/>
      <c r="AO135" s="567">
        <v>2275000</v>
      </c>
      <c r="AP135" s="58"/>
      <c r="AQ135" s="58"/>
      <c r="AR135" s="58"/>
      <c r="AS135" s="58"/>
      <c r="AT135" s="58"/>
      <c r="AU135" s="58"/>
      <c r="AV135" s="58"/>
      <c r="AW135" s="58"/>
    </row>
    <row r="136" spans="2:49" s="94" customFormat="1" ht="44.25" customHeight="1">
      <c r="B136" s="80"/>
      <c r="C136" s="661"/>
      <c r="D136" s="59" t="s">
        <v>1369</v>
      </c>
      <c r="E136" s="59" t="s">
        <v>1399</v>
      </c>
      <c r="F136" s="58" t="s">
        <v>1409</v>
      </c>
      <c r="G136" s="58"/>
      <c r="H136" s="58"/>
      <c r="I136" s="58"/>
      <c r="J136" s="58"/>
      <c r="K136" s="59" t="s">
        <v>1421</v>
      </c>
      <c r="L136" s="59"/>
      <c r="M136" s="59" t="s">
        <v>359</v>
      </c>
      <c r="N136" s="58"/>
      <c r="O136" s="58"/>
      <c r="P136" s="58"/>
      <c r="Q136" s="58"/>
      <c r="R136" s="58"/>
      <c r="S136" s="58"/>
      <c r="T136" s="58"/>
      <c r="U136" s="58"/>
      <c r="V136" s="58"/>
      <c r="W136" s="58"/>
      <c r="X136" s="58"/>
      <c r="Y136" s="58"/>
      <c r="Z136" s="58"/>
      <c r="AA136" s="58"/>
      <c r="AB136" s="58"/>
      <c r="AC136" s="58"/>
      <c r="AD136" s="58"/>
      <c r="AE136" s="58"/>
      <c r="AF136" s="58"/>
      <c r="AG136" s="58"/>
      <c r="AH136" s="58"/>
      <c r="AI136" s="58"/>
      <c r="AJ136" s="64" t="s">
        <v>133</v>
      </c>
      <c r="AK136" s="64">
        <v>2000</v>
      </c>
      <c r="AL136" s="58"/>
      <c r="AM136" s="58"/>
      <c r="AN136" s="58"/>
      <c r="AO136" s="567">
        <v>80000</v>
      </c>
      <c r="AP136" s="58"/>
      <c r="AQ136" s="58"/>
      <c r="AR136" s="58"/>
      <c r="AS136" s="58"/>
      <c r="AT136" s="58"/>
      <c r="AU136" s="58"/>
      <c r="AV136" s="58"/>
      <c r="AW136" s="58"/>
    </row>
    <row r="137" spans="2:49" s="94" customFormat="1" ht="44.25" customHeight="1">
      <c r="B137" s="80"/>
      <c r="C137" s="661"/>
      <c r="D137" s="59" t="s">
        <v>188</v>
      </c>
      <c r="E137" s="59" t="s">
        <v>1400</v>
      </c>
      <c r="F137" s="58" t="s">
        <v>247</v>
      </c>
      <c r="G137" s="58"/>
      <c r="H137" s="58"/>
      <c r="I137" s="58"/>
      <c r="J137" s="58"/>
      <c r="K137" s="59" t="s">
        <v>298</v>
      </c>
      <c r="L137" s="59"/>
      <c r="M137" s="59" t="s">
        <v>362</v>
      </c>
      <c r="N137" s="58"/>
      <c r="O137" s="58"/>
      <c r="P137" s="58"/>
      <c r="Q137" s="58"/>
      <c r="R137" s="58"/>
      <c r="S137" s="58"/>
      <c r="T137" s="58"/>
      <c r="U137" s="58"/>
      <c r="V137" s="58"/>
      <c r="W137" s="58"/>
      <c r="X137" s="58"/>
      <c r="Y137" s="58"/>
      <c r="Z137" s="58"/>
      <c r="AA137" s="58"/>
      <c r="AB137" s="58"/>
      <c r="AC137" s="58"/>
      <c r="AD137" s="58"/>
      <c r="AE137" s="58"/>
      <c r="AF137" s="58"/>
      <c r="AG137" s="58"/>
      <c r="AH137" s="58"/>
      <c r="AI137" s="58"/>
      <c r="AJ137" s="64" t="s">
        <v>133</v>
      </c>
      <c r="AK137" s="64">
        <v>2001</v>
      </c>
      <c r="AL137" s="58"/>
      <c r="AM137" s="58"/>
      <c r="AN137" s="58"/>
      <c r="AO137" s="567">
        <v>520000</v>
      </c>
      <c r="AP137" s="58"/>
      <c r="AQ137" s="58"/>
      <c r="AR137" s="58"/>
      <c r="AS137" s="58"/>
      <c r="AT137" s="58"/>
      <c r="AU137" s="58"/>
      <c r="AV137" s="58"/>
      <c r="AW137" s="58"/>
    </row>
    <row r="138" spans="2:49" s="94" customFormat="1" ht="44.25" customHeight="1">
      <c r="B138" s="80"/>
      <c r="C138" s="661"/>
      <c r="D138" s="59" t="s">
        <v>1040</v>
      </c>
      <c r="E138" s="59" t="s">
        <v>1400</v>
      </c>
      <c r="F138" s="58" t="s">
        <v>226</v>
      </c>
      <c r="G138" s="58"/>
      <c r="H138" s="58"/>
      <c r="I138" s="58"/>
      <c r="J138" s="58"/>
      <c r="K138" s="59" t="s">
        <v>298</v>
      </c>
      <c r="L138" s="59"/>
      <c r="M138" s="59" t="s">
        <v>363</v>
      </c>
      <c r="N138" s="58"/>
      <c r="O138" s="58"/>
      <c r="P138" s="58"/>
      <c r="Q138" s="58"/>
      <c r="R138" s="58"/>
      <c r="S138" s="58"/>
      <c r="T138" s="58"/>
      <c r="U138" s="58"/>
      <c r="V138" s="58"/>
      <c r="W138" s="58"/>
      <c r="X138" s="58"/>
      <c r="Y138" s="58"/>
      <c r="Z138" s="58"/>
      <c r="AA138" s="58"/>
      <c r="AB138" s="58"/>
      <c r="AC138" s="58"/>
      <c r="AD138" s="58"/>
      <c r="AE138" s="58"/>
      <c r="AF138" s="58"/>
      <c r="AG138" s="58"/>
      <c r="AH138" s="58"/>
      <c r="AI138" s="58"/>
      <c r="AJ138" s="64" t="s">
        <v>133</v>
      </c>
      <c r="AK138" s="64">
        <v>2001</v>
      </c>
      <c r="AL138" s="58"/>
      <c r="AM138" s="58"/>
      <c r="AN138" s="58"/>
      <c r="AO138" s="567">
        <v>97500</v>
      </c>
      <c r="AP138" s="58"/>
      <c r="AQ138" s="58"/>
      <c r="AR138" s="58"/>
      <c r="AS138" s="58"/>
      <c r="AT138" s="58"/>
      <c r="AU138" s="58"/>
      <c r="AV138" s="58"/>
      <c r="AW138" s="58"/>
    </row>
    <row r="139" spans="2:49" s="94" customFormat="1" ht="44.25" customHeight="1">
      <c r="B139" s="80"/>
      <c r="C139" s="661"/>
      <c r="D139" s="59" t="s">
        <v>182</v>
      </c>
      <c r="E139" s="59" t="s">
        <v>1401</v>
      </c>
      <c r="F139" s="58" t="s">
        <v>1410</v>
      </c>
      <c r="G139" s="58"/>
      <c r="H139" s="58"/>
      <c r="I139" s="58"/>
      <c r="J139" s="58"/>
      <c r="K139" s="59" t="s">
        <v>1239</v>
      </c>
      <c r="L139" s="59"/>
      <c r="M139" s="59" t="s">
        <v>355</v>
      </c>
      <c r="N139" s="58"/>
      <c r="O139" s="58"/>
      <c r="P139" s="58"/>
      <c r="Q139" s="58"/>
      <c r="R139" s="58"/>
      <c r="S139" s="58"/>
      <c r="T139" s="58"/>
      <c r="U139" s="58"/>
      <c r="V139" s="58"/>
      <c r="W139" s="58"/>
      <c r="X139" s="58"/>
      <c r="Y139" s="58"/>
      <c r="Z139" s="58"/>
      <c r="AA139" s="58"/>
      <c r="AB139" s="58"/>
      <c r="AC139" s="58"/>
      <c r="AD139" s="58"/>
      <c r="AE139" s="58"/>
      <c r="AF139" s="58"/>
      <c r="AG139" s="58"/>
      <c r="AH139" s="58"/>
      <c r="AI139" s="58"/>
      <c r="AJ139" s="64" t="s">
        <v>133</v>
      </c>
      <c r="AK139" s="64">
        <v>2006</v>
      </c>
      <c r="AL139" s="58"/>
      <c r="AM139" s="58"/>
      <c r="AN139" s="58"/>
      <c r="AO139" s="567">
        <v>1125000</v>
      </c>
      <c r="AP139" s="58"/>
      <c r="AQ139" s="58"/>
      <c r="AR139" s="58"/>
      <c r="AS139" s="58"/>
      <c r="AT139" s="58"/>
      <c r="AU139" s="58"/>
      <c r="AV139" s="58"/>
      <c r="AW139" s="58"/>
    </row>
    <row r="140" spans="2:49" s="94" customFormat="1" ht="44.25" customHeight="1">
      <c r="B140" s="80"/>
      <c r="C140" s="661"/>
      <c r="D140" s="59" t="s">
        <v>1339</v>
      </c>
      <c r="E140" s="59" t="s">
        <v>1402</v>
      </c>
      <c r="F140" s="58" t="s">
        <v>1349</v>
      </c>
      <c r="G140" s="58"/>
      <c r="H140" s="58"/>
      <c r="I140" s="58"/>
      <c r="J140" s="58"/>
      <c r="K140" s="59" t="s">
        <v>316</v>
      </c>
      <c r="L140" s="59"/>
      <c r="M140" s="59" t="s">
        <v>356</v>
      </c>
      <c r="N140" s="58"/>
      <c r="O140" s="58"/>
      <c r="P140" s="58"/>
      <c r="Q140" s="58"/>
      <c r="R140" s="58"/>
      <c r="S140" s="58"/>
      <c r="T140" s="58"/>
      <c r="U140" s="58"/>
      <c r="V140" s="58"/>
      <c r="W140" s="58"/>
      <c r="X140" s="58"/>
      <c r="Y140" s="58"/>
      <c r="Z140" s="58"/>
      <c r="AA140" s="58"/>
      <c r="AB140" s="58"/>
      <c r="AC140" s="58"/>
      <c r="AD140" s="58"/>
      <c r="AE140" s="58"/>
      <c r="AF140" s="58"/>
      <c r="AG140" s="58"/>
      <c r="AH140" s="58"/>
      <c r="AI140" s="58"/>
      <c r="AJ140" s="64" t="s">
        <v>133</v>
      </c>
      <c r="AK140" s="64">
        <v>2000</v>
      </c>
      <c r="AL140" s="58"/>
      <c r="AM140" s="58"/>
      <c r="AN140" s="58"/>
      <c r="AO140" s="567">
        <v>1400000</v>
      </c>
      <c r="AP140" s="58"/>
      <c r="AQ140" s="58"/>
      <c r="AR140" s="58"/>
      <c r="AS140" s="58"/>
      <c r="AT140" s="58"/>
      <c r="AU140" s="58"/>
      <c r="AV140" s="58"/>
      <c r="AW140" s="58"/>
    </row>
    <row r="141" spans="2:49" s="94" customFormat="1" ht="44.25" customHeight="1">
      <c r="B141" s="80"/>
      <c r="C141" s="661"/>
      <c r="D141" s="59" t="s">
        <v>1370</v>
      </c>
      <c r="E141" s="59" t="s">
        <v>1401</v>
      </c>
      <c r="F141" s="58" t="s">
        <v>1411</v>
      </c>
      <c r="G141" s="58"/>
      <c r="H141" s="58"/>
      <c r="I141" s="58"/>
      <c r="J141" s="58"/>
      <c r="K141" s="59" t="s">
        <v>1422</v>
      </c>
      <c r="L141" s="59"/>
      <c r="M141" s="59" t="s">
        <v>359</v>
      </c>
      <c r="N141" s="58"/>
      <c r="O141" s="58"/>
      <c r="P141" s="58"/>
      <c r="Q141" s="58"/>
      <c r="R141" s="58"/>
      <c r="S141" s="58"/>
      <c r="T141" s="58"/>
      <c r="U141" s="58"/>
      <c r="V141" s="58"/>
      <c r="W141" s="58"/>
      <c r="X141" s="58"/>
      <c r="Y141" s="58"/>
      <c r="Z141" s="58"/>
      <c r="AA141" s="58"/>
      <c r="AB141" s="58"/>
      <c r="AC141" s="58"/>
      <c r="AD141" s="58"/>
      <c r="AE141" s="58"/>
      <c r="AF141" s="58"/>
      <c r="AG141" s="58"/>
      <c r="AH141" s="58"/>
      <c r="AI141" s="58"/>
      <c r="AJ141" s="64" t="s">
        <v>133</v>
      </c>
      <c r="AK141" s="64">
        <v>2006</v>
      </c>
      <c r="AL141" s="58"/>
      <c r="AM141" s="58"/>
      <c r="AN141" s="58"/>
      <c r="AO141" s="567">
        <v>325000</v>
      </c>
      <c r="AP141" s="58"/>
      <c r="AQ141" s="58"/>
      <c r="AR141" s="58"/>
      <c r="AS141" s="58"/>
      <c r="AT141" s="58"/>
      <c r="AU141" s="58"/>
      <c r="AV141" s="58"/>
      <c r="AW141" s="58"/>
    </row>
    <row r="142" spans="2:49" s="94" customFormat="1" ht="44.25" customHeight="1">
      <c r="B142" s="80"/>
      <c r="C142" s="661"/>
      <c r="D142" s="59" t="s">
        <v>1370</v>
      </c>
      <c r="E142" s="59" t="s">
        <v>1401</v>
      </c>
      <c r="F142" s="58" t="s">
        <v>1411</v>
      </c>
      <c r="G142" s="58"/>
      <c r="H142" s="58"/>
      <c r="I142" s="58"/>
      <c r="J142" s="58"/>
      <c r="K142" s="59" t="s">
        <v>1423</v>
      </c>
      <c r="L142" s="59"/>
      <c r="M142" s="59" t="s">
        <v>359</v>
      </c>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64" t="s">
        <v>133</v>
      </c>
      <c r="AK142" s="64">
        <v>2006</v>
      </c>
      <c r="AL142" s="58"/>
      <c r="AM142" s="58"/>
      <c r="AN142" s="58"/>
      <c r="AO142" s="567">
        <v>32500</v>
      </c>
      <c r="AP142" s="58"/>
      <c r="AQ142" s="58"/>
      <c r="AR142" s="58"/>
      <c r="AS142" s="58"/>
      <c r="AT142" s="58"/>
      <c r="AU142" s="58"/>
      <c r="AV142" s="58"/>
      <c r="AW142" s="58"/>
    </row>
    <row r="143" spans="2:49" s="94" customFormat="1" ht="44.25" customHeight="1">
      <c r="B143" s="80"/>
      <c r="C143" s="661"/>
      <c r="D143" s="59" t="s">
        <v>177</v>
      </c>
      <c r="E143" s="59" t="s">
        <v>1395</v>
      </c>
      <c r="F143" s="58" t="s">
        <v>234</v>
      </c>
      <c r="G143" s="58"/>
      <c r="H143" s="58"/>
      <c r="I143" s="58"/>
      <c r="J143" s="58"/>
      <c r="K143" s="59" t="s">
        <v>307</v>
      </c>
      <c r="L143" s="59"/>
      <c r="M143" s="59" t="s">
        <v>363</v>
      </c>
      <c r="N143" s="58"/>
      <c r="O143" s="58"/>
      <c r="P143" s="58"/>
      <c r="Q143" s="58"/>
      <c r="R143" s="58"/>
      <c r="S143" s="58"/>
      <c r="T143" s="58"/>
      <c r="U143" s="58"/>
      <c r="V143" s="58"/>
      <c r="W143" s="58"/>
      <c r="X143" s="58"/>
      <c r="Y143" s="58"/>
      <c r="Z143" s="58"/>
      <c r="AA143" s="58"/>
      <c r="AB143" s="58"/>
      <c r="AC143" s="58"/>
      <c r="AD143" s="58"/>
      <c r="AE143" s="58"/>
      <c r="AF143" s="58"/>
      <c r="AG143" s="58"/>
      <c r="AH143" s="58"/>
      <c r="AI143" s="58"/>
      <c r="AJ143" s="64" t="s">
        <v>1241</v>
      </c>
      <c r="AK143" s="64">
        <v>2006</v>
      </c>
      <c r="AL143" s="58"/>
      <c r="AM143" s="58"/>
      <c r="AN143" s="58"/>
      <c r="AO143" s="567">
        <v>320000</v>
      </c>
      <c r="AP143" s="58"/>
      <c r="AQ143" s="58"/>
      <c r="AR143" s="58"/>
      <c r="AS143" s="58"/>
      <c r="AT143" s="58"/>
      <c r="AU143" s="58"/>
      <c r="AV143" s="58"/>
      <c r="AW143" s="58"/>
    </row>
    <row r="144" spans="2:49" s="94" customFormat="1" ht="44.25" customHeight="1">
      <c r="B144" s="80"/>
      <c r="C144" s="661"/>
      <c r="D144" s="59" t="s">
        <v>177</v>
      </c>
      <c r="E144" s="59" t="s">
        <v>1379</v>
      </c>
      <c r="F144" s="58" t="s">
        <v>234</v>
      </c>
      <c r="G144" s="58"/>
      <c r="H144" s="58"/>
      <c r="I144" s="58"/>
      <c r="J144" s="58"/>
      <c r="K144" s="59" t="s">
        <v>298</v>
      </c>
      <c r="L144" s="59"/>
      <c r="M144" s="59" t="s">
        <v>363</v>
      </c>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64" t="s">
        <v>1241</v>
      </c>
      <c r="AK144" s="64">
        <v>2000</v>
      </c>
      <c r="AL144" s="58"/>
      <c r="AM144" s="58"/>
      <c r="AN144" s="58"/>
      <c r="AO144" s="567">
        <v>595000</v>
      </c>
      <c r="AP144" s="58"/>
      <c r="AQ144" s="58"/>
      <c r="AR144" s="58"/>
      <c r="AS144" s="58"/>
      <c r="AT144" s="58"/>
      <c r="AU144" s="58"/>
      <c r="AV144" s="58"/>
      <c r="AW144" s="58"/>
    </row>
    <row r="145" spans="2:49" s="94" customFormat="1" ht="44.25" customHeight="1">
      <c r="B145" s="80"/>
      <c r="C145" s="661"/>
      <c r="D145" s="59" t="s">
        <v>193</v>
      </c>
      <c r="E145" s="59" t="s">
        <v>1403</v>
      </c>
      <c r="F145" s="58" t="s">
        <v>253</v>
      </c>
      <c r="G145" s="58"/>
      <c r="H145" s="58"/>
      <c r="I145" s="58"/>
      <c r="J145" s="58"/>
      <c r="K145" s="59" t="s">
        <v>312</v>
      </c>
      <c r="L145" s="59"/>
      <c r="M145" s="59" t="s">
        <v>359</v>
      </c>
      <c r="N145" s="58"/>
      <c r="O145" s="58"/>
      <c r="P145" s="58"/>
      <c r="Q145" s="58"/>
      <c r="R145" s="58"/>
      <c r="S145" s="58"/>
      <c r="T145" s="58"/>
      <c r="U145" s="58"/>
      <c r="V145" s="58"/>
      <c r="W145" s="58"/>
      <c r="X145" s="58"/>
      <c r="Y145" s="58"/>
      <c r="Z145" s="58"/>
      <c r="AA145" s="58"/>
      <c r="AB145" s="58"/>
      <c r="AC145" s="58"/>
      <c r="AD145" s="58"/>
      <c r="AE145" s="58"/>
      <c r="AF145" s="58"/>
      <c r="AG145" s="58"/>
      <c r="AH145" s="58"/>
      <c r="AI145" s="58"/>
      <c r="AJ145" s="64" t="s">
        <v>133</v>
      </c>
      <c r="AK145" s="64">
        <v>2005</v>
      </c>
      <c r="AL145" s="58"/>
      <c r="AM145" s="58"/>
      <c r="AN145" s="58"/>
      <c r="AO145" s="567">
        <v>19500</v>
      </c>
      <c r="AP145" s="58"/>
      <c r="AQ145" s="58"/>
      <c r="AR145" s="58"/>
      <c r="AS145" s="58"/>
      <c r="AT145" s="58"/>
      <c r="AU145" s="58"/>
      <c r="AV145" s="58"/>
      <c r="AW145" s="58"/>
    </row>
    <row r="146" spans="2:49" s="94" customFormat="1" ht="44.25" customHeight="1">
      <c r="B146" s="80"/>
      <c r="C146" s="661"/>
      <c r="D146" s="59" t="s">
        <v>188</v>
      </c>
      <c r="E146" s="59" t="s">
        <v>1404</v>
      </c>
      <c r="F146" s="58" t="s">
        <v>247</v>
      </c>
      <c r="G146" s="58"/>
      <c r="H146" s="58"/>
      <c r="I146" s="58"/>
      <c r="J146" s="58"/>
      <c r="K146" s="59" t="s">
        <v>298</v>
      </c>
      <c r="L146" s="59"/>
      <c r="M146" s="59" t="s">
        <v>362</v>
      </c>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64" t="s">
        <v>133</v>
      </c>
      <c r="AK146" s="64">
        <v>2003</v>
      </c>
      <c r="AL146" s="58"/>
      <c r="AM146" s="58"/>
      <c r="AN146" s="58"/>
      <c r="AO146" s="567">
        <v>240000</v>
      </c>
      <c r="AP146" s="58"/>
      <c r="AQ146" s="58"/>
      <c r="AR146" s="58"/>
      <c r="AS146" s="58"/>
      <c r="AT146" s="58"/>
      <c r="AU146" s="58"/>
      <c r="AV146" s="58"/>
      <c r="AW146" s="58"/>
    </row>
    <row r="147" spans="2:49" s="94" customFormat="1" ht="44.25" customHeight="1">
      <c r="B147" s="80"/>
      <c r="C147" s="661"/>
      <c r="D147" s="59" t="s">
        <v>177</v>
      </c>
      <c r="E147" s="59" t="s">
        <v>1405</v>
      </c>
      <c r="F147" s="58" t="s">
        <v>234</v>
      </c>
      <c r="G147" s="58"/>
      <c r="H147" s="58"/>
      <c r="I147" s="58"/>
      <c r="J147" s="58"/>
      <c r="K147" s="59" t="s">
        <v>298</v>
      </c>
      <c r="L147" s="59"/>
      <c r="M147" s="59" t="s">
        <v>363</v>
      </c>
      <c r="N147" s="58"/>
      <c r="O147" s="58"/>
      <c r="P147" s="58"/>
      <c r="Q147" s="58"/>
      <c r="R147" s="58"/>
      <c r="S147" s="58"/>
      <c r="T147" s="58"/>
      <c r="U147" s="58"/>
      <c r="V147" s="58"/>
      <c r="W147" s="58"/>
      <c r="X147" s="58"/>
      <c r="Y147" s="58"/>
      <c r="Z147" s="58"/>
      <c r="AA147" s="58"/>
      <c r="AB147" s="58"/>
      <c r="AC147" s="58"/>
      <c r="AD147" s="58"/>
      <c r="AE147" s="58"/>
      <c r="AF147" s="58"/>
      <c r="AG147" s="58"/>
      <c r="AH147" s="58"/>
      <c r="AI147" s="58"/>
      <c r="AJ147" s="64" t="s">
        <v>133</v>
      </c>
      <c r="AK147" s="64">
        <v>2002</v>
      </c>
      <c r="AL147" s="58"/>
      <c r="AM147" s="58"/>
      <c r="AN147" s="58"/>
      <c r="AO147" s="567">
        <v>510000</v>
      </c>
      <c r="AP147" s="58"/>
      <c r="AQ147" s="58"/>
      <c r="AR147" s="58"/>
      <c r="AS147" s="58"/>
      <c r="AT147" s="58"/>
      <c r="AU147" s="58"/>
      <c r="AV147" s="58"/>
      <c r="AW147" s="58"/>
    </row>
    <row r="148" spans="2:49" s="94" customFormat="1" ht="44.25" customHeight="1">
      <c r="B148" s="80"/>
      <c r="C148" s="661"/>
      <c r="D148" s="59" t="s">
        <v>203</v>
      </c>
      <c r="E148" s="59" t="s">
        <v>1405</v>
      </c>
      <c r="F148" s="58" t="s">
        <v>226</v>
      </c>
      <c r="G148" s="58"/>
      <c r="H148" s="58"/>
      <c r="I148" s="58"/>
      <c r="J148" s="58"/>
      <c r="K148" s="59" t="s">
        <v>293</v>
      </c>
      <c r="L148" s="59"/>
      <c r="M148" s="59" t="s">
        <v>354</v>
      </c>
      <c r="N148" s="58"/>
      <c r="O148" s="58"/>
      <c r="P148" s="58"/>
      <c r="Q148" s="58"/>
      <c r="R148" s="58"/>
      <c r="S148" s="58"/>
      <c r="T148" s="58"/>
      <c r="U148" s="58"/>
      <c r="V148" s="58"/>
      <c r="W148" s="58"/>
      <c r="X148" s="58"/>
      <c r="Y148" s="58"/>
      <c r="Z148" s="58"/>
      <c r="AA148" s="58"/>
      <c r="AB148" s="58"/>
      <c r="AC148" s="58"/>
      <c r="AD148" s="58"/>
      <c r="AE148" s="58"/>
      <c r="AF148" s="58"/>
      <c r="AG148" s="58"/>
      <c r="AH148" s="58"/>
      <c r="AI148" s="58"/>
      <c r="AJ148" s="64" t="s">
        <v>133</v>
      </c>
      <c r="AK148" s="64">
        <v>2002</v>
      </c>
      <c r="AL148" s="58"/>
      <c r="AM148" s="58"/>
      <c r="AN148" s="58"/>
      <c r="AO148" s="567">
        <v>210000</v>
      </c>
      <c r="AP148" s="58"/>
      <c r="AQ148" s="58"/>
      <c r="AR148" s="58"/>
      <c r="AS148" s="58"/>
      <c r="AT148" s="58"/>
      <c r="AU148" s="58"/>
      <c r="AV148" s="58"/>
      <c r="AW148" s="58"/>
    </row>
    <row r="149" spans="2:49" s="94" customFormat="1" ht="44.25" customHeight="1">
      <c r="B149" s="80"/>
      <c r="C149" s="661"/>
      <c r="D149" s="59" t="s">
        <v>182</v>
      </c>
      <c r="E149" s="59" t="s">
        <v>1405</v>
      </c>
      <c r="F149" s="58" t="s">
        <v>240</v>
      </c>
      <c r="G149" s="58"/>
      <c r="H149" s="58"/>
      <c r="I149" s="58"/>
      <c r="J149" s="58"/>
      <c r="K149" s="59" t="s">
        <v>1214</v>
      </c>
      <c r="L149" s="59"/>
      <c r="M149" s="59" t="s">
        <v>372</v>
      </c>
      <c r="N149" s="58"/>
      <c r="O149" s="58"/>
      <c r="P149" s="58"/>
      <c r="Q149" s="58"/>
      <c r="R149" s="58"/>
      <c r="S149" s="58"/>
      <c r="T149" s="58"/>
      <c r="U149" s="58"/>
      <c r="V149" s="58"/>
      <c r="W149" s="58"/>
      <c r="X149" s="58"/>
      <c r="Y149" s="58"/>
      <c r="Z149" s="58"/>
      <c r="AA149" s="58"/>
      <c r="AB149" s="58"/>
      <c r="AC149" s="58"/>
      <c r="AD149" s="58"/>
      <c r="AE149" s="58"/>
      <c r="AF149" s="58"/>
      <c r="AG149" s="58"/>
      <c r="AH149" s="58"/>
      <c r="AI149" s="58"/>
      <c r="AJ149" s="64" t="s">
        <v>133</v>
      </c>
      <c r="AK149" s="64">
        <v>2002</v>
      </c>
      <c r="AL149" s="58"/>
      <c r="AM149" s="58"/>
      <c r="AN149" s="58"/>
      <c r="AO149" s="567">
        <v>510000</v>
      </c>
      <c r="AP149" s="58"/>
      <c r="AQ149" s="58"/>
      <c r="AR149" s="58"/>
      <c r="AS149" s="58"/>
      <c r="AT149" s="58"/>
      <c r="AU149" s="58"/>
      <c r="AV149" s="58"/>
      <c r="AW149" s="58"/>
    </row>
    <row r="150" spans="2:49" s="94" customFormat="1" ht="44.25" customHeight="1">
      <c r="B150" s="80"/>
      <c r="C150" s="661"/>
      <c r="D150" s="59" t="s">
        <v>177</v>
      </c>
      <c r="E150" s="59" t="s">
        <v>1406</v>
      </c>
      <c r="F150" s="58" t="s">
        <v>246</v>
      </c>
      <c r="G150" s="58"/>
      <c r="H150" s="58"/>
      <c r="I150" s="58"/>
      <c r="J150" s="58"/>
      <c r="K150" s="59" t="s">
        <v>298</v>
      </c>
      <c r="L150" s="59"/>
      <c r="M150" s="59" t="s">
        <v>362</v>
      </c>
      <c r="N150" s="58"/>
      <c r="O150" s="58"/>
      <c r="P150" s="58"/>
      <c r="Q150" s="58"/>
      <c r="R150" s="58"/>
      <c r="S150" s="58"/>
      <c r="T150" s="58"/>
      <c r="U150" s="58"/>
      <c r="V150" s="58"/>
      <c r="W150" s="58"/>
      <c r="X150" s="58"/>
      <c r="Y150" s="58"/>
      <c r="Z150" s="58"/>
      <c r="AA150" s="58"/>
      <c r="AB150" s="58"/>
      <c r="AC150" s="58"/>
      <c r="AD150" s="58"/>
      <c r="AE150" s="58"/>
      <c r="AF150" s="58"/>
      <c r="AG150" s="58"/>
      <c r="AH150" s="58"/>
      <c r="AI150" s="58"/>
      <c r="AJ150" s="64" t="s">
        <v>133</v>
      </c>
      <c r="AK150" s="64">
        <v>2002</v>
      </c>
      <c r="AL150" s="58"/>
      <c r="AM150" s="58"/>
      <c r="AN150" s="58"/>
      <c r="AO150" s="567">
        <v>875000</v>
      </c>
      <c r="AP150" s="58"/>
      <c r="AQ150" s="58"/>
      <c r="AR150" s="58"/>
      <c r="AS150" s="58"/>
      <c r="AT150" s="58"/>
      <c r="AU150" s="58"/>
      <c r="AV150" s="58"/>
      <c r="AW150" s="58"/>
    </row>
    <row r="151" spans="2:49" s="94" customFormat="1" ht="44.25" customHeight="1">
      <c r="B151" s="80"/>
      <c r="C151" s="661"/>
      <c r="D151" s="59" t="s">
        <v>176</v>
      </c>
      <c r="E151" s="59" t="s">
        <v>1406</v>
      </c>
      <c r="F151" s="58" t="s">
        <v>233</v>
      </c>
      <c r="G151" s="58"/>
      <c r="H151" s="58"/>
      <c r="I151" s="58"/>
      <c r="J151" s="58"/>
      <c r="K151" s="59" t="s">
        <v>132</v>
      </c>
      <c r="L151" s="59"/>
      <c r="M151" s="59" t="s">
        <v>356</v>
      </c>
      <c r="N151" s="58"/>
      <c r="O151" s="58"/>
      <c r="P151" s="58"/>
      <c r="Q151" s="58"/>
      <c r="R151" s="58"/>
      <c r="S151" s="58"/>
      <c r="T151" s="58"/>
      <c r="U151" s="58"/>
      <c r="V151" s="58"/>
      <c r="W151" s="58"/>
      <c r="X151" s="58"/>
      <c r="Y151" s="58"/>
      <c r="Z151" s="58"/>
      <c r="AA151" s="58"/>
      <c r="AB151" s="58"/>
      <c r="AC151" s="58"/>
      <c r="AD151" s="58"/>
      <c r="AE151" s="58"/>
      <c r="AF151" s="58"/>
      <c r="AG151" s="58"/>
      <c r="AH151" s="58"/>
      <c r="AI151" s="58"/>
      <c r="AJ151" s="64" t="s">
        <v>133</v>
      </c>
      <c r="AK151" s="64">
        <v>2000</v>
      </c>
      <c r="AL151" s="58"/>
      <c r="AM151" s="58"/>
      <c r="AN151" s="58"/>
      <c r="AO151" s="567">
        <v>715000</v>
      </c>
      <c r="AP151" s="58"/>
      <c r="AQ151" s="58"/>
      <c r="AR151" s="58"/>
      <c r="AS151" s="58"/>
      <c r="AT151" s="58"/>
      <c r="AU151" s="58"/>
      <c r="AV151" s="58"/>
      <c r="AW151" s="58"/>
    </row>
    <row r="152" spans="2:49" s="94" customFormat="1" ht="44.25" customHeight="1">
      <c r="B152" s="80"/>
      <c r="C152" s="661"/>
      <c r="D152" s="59" t="s">
        <v>1433</v>
      </c>
      <c r="E152" s="59" t="s">
        <v>1425</v>
      </c>
      <c r="F152" s="55"/>
      <c r="G152" s="58"/>
      <c r="H152" s="58"/>
      <c r="I152" s="58"/>
      <c r="J152" s="58"/>
      <c r="K152" s="59" t="s">
        <v>1443</v>
      </c>
      <c r="L152" s="59"/>
      <c r="M152" s="59"/>
      <c r="N152" s="55"/>
      <c r="O152" s="58"/>
      <c r="P152" s="58"/>
      <c r="Q152" s="58"/>
      <c r="R152" s="58"/>
      <c r="S152" s="58"/>
      <c r="T152" s="58"/>
      <c r="U152" s="58"/>
      <c r="V152" s="58"/>
      <c r="W152" s="58"/>
      <c r="X152" s="58"/>
      <c r="Y152" s="58"/>
      <c r="Z152" s="58"/>
      <c r="AA152" s="58"/>
      <c r="AB152" s="58"/>
      <c r="AC152" s="58"/>
      <c r="AD152" s="58"/>
      <c r="AE152" s="58"/>
      <c r="AF152" s="58"/>
      <c r="AG152" s="58"/>
      <c r="AH152" s="58"/>
      <c r="AI152" s="58"/>
      <c r="AJ152" s="581" t="s">
        <v>133</v>
      </c>
      <c r="AK152" s="643">
        <v>2007</v>
      </c>
      <c r="AL152" s="58"/>
      <c r="AM152" s="58"/>
      <c r="AN152" s="58"/>
      <c r="AO152" s="593">
        <v>23509448.920000002</v>
      </c>
      <c r="AP152" s="58"/>
      <c r="AQ152" s="58"/>
      <c r="AR152" s="58"/>
      <c r="AS152" s="58"/>
      <c r="AT152" s="58"/>
      <c r="AU152" s="58"/>
      <c r="AV152" s="58"/>
      <c r="AW152" s="58"/>
    </row>
    <row r="153" spans="2:49" s="94" customFormat="1" ht="44.25" customHeight="1">
      <c r="B153" s="80"/>
      <c r="C153" s="661"/>
      <c r="D153" s="59" t="s">
        <v>1434</v>
      </c>
      <c r="E153" s="59" t="s">
        <v>1426</v>
      </c>
      <c r="F153" s="594" t="s">
        <v>1439</v>
      </c>
      <c r="G153" s="58"/>
      <c r="H153" s="58"/>
      <c r="I153" s="58"/>
      <c r="J153" s="58"/>
      <c r="K153" s="59" t="s">
        <v>1444</v>
      </c>
      <c r="L153" s="59"/>
      <c r="M153" s="59" t="s">
        <v>461</v>
      </c>
      <c r="N153" s="643"/>
      <c r="O153" s="58"/>
      <c r="P153" s="58"/>
      <c r="Q153" s="58"/>
      <c r="R153" s="58"/>
      <c r="S153" s="58"/>
      <c r="T153" s="58"/>
      <c r="U153" s="58"/>
      <c r="V153" s="58"/>
      <c r="W153" s="58"/>
      <c r="X153" s="58"/>
      <c r="Y153" s="58"/>
      <c r="Z153" s="58"/>
      <c r="AA153" s="58"/>
      <c r="AB153" s="58"/>
      <c r="AC153" s="58"/>
      <c r="AD153" s="58"/>
      <c r="AE153" s="58"/>
      <c r="AF153" s="58"/>
      <c r="AG153" s="58"/>
      <c r="AH153" s="58"/>
      <c r="AI153" s="58"/>
      <c r="AJ153" s="581" t="s">
        <v>133</v>
      </c>
      <c r="AK153" s="643">
        <v>2007</v>
      </c>
      <c r="AL153" s="58"/>
      <c r="AM153" s="58"/>
      <c r="AN153" s="58"/>
      <c r="AO153" s="582">
        <v>29422769.7262135</v>
      </c>
      <c r="AP153" s="58"/>
      <c r="AQ153" s="58"/>
      <c r="AR153" s="58"/>
      <c r="AS153" s="58"/>
      <c r="AT153" s="58"/>
      <c r="AU153" s="58"/>
      <c r="AV153" s="58"/>
      <c r="AW153" s="58"/>
    </row>
    <row r="154" spans="2:49" s="94" customFormat="1" ht="44.25" customHeight="1">
      <c r="B154" s="80"/>
      <c r="C154" s="661"/>
      <c r="D154" s="59" t="s">
        <v>1435</v>
      </c>
      <c r="E154" s="59" t="s">
        <v>435</v>
      </c>
      <c r="F154" s="594" t="s">
        <v>1440</v>
      </c>
      <c r="G154" s="58"/>
      <c r="H154" s="58"/>
      <c r="I154" s="58"/>
      <c r="J154" s="58"/>
      <c r="K154" s="59" t="s">
        <v>840</v>
      </c>
      <c r="L154" s="59"/>
      <c r="M154" s="59" t="s">
        <v>461</v>
      </c>
      <c r="N154" s="643"/>
      <c r="O154" s="58"/>
      <c r="P154" s="58"/>
      <c r="Q154" s="58"/>
      <c r="R154" s="58"/>
      <c r="S154" s="58"/>
      <c r="T154" s="58"/>
      <c r="U154" s="58"/>
      <c r="V154" s="58"/>
      <c r="W154" s="58"/>
      <c r="X154" s="58"/>
      <c r="Y154" s="58"/>
      <c r="Z154" s="58"/>
      <c r="AA154" s="58"/>
      <c r="AB154" s="58"/>
      <c r="AC154" s="58"/>
      <c r="AD154" s="58"/>
      <c r="AE154" s="58"/>
      <c r="AF154" s="58"/>
      <c r="AG154" s="58"/>
      <c r="AH154" s="58"/>
      <c r="AI154" s="58"/>
      <c r="AJ154" s="581" t="s">
        <v>133</v>
      </c>
      <c r="AK154" s="643">
        <v>2007</v>
      </c>
      <c r="AL154" s="58"/>
      <c r="AM154" s="58"/>
      <c r="AN154" s="58"/>
      <c r="AO154" s="582">
        <v>7300381.8992472803</v>
      </c>
      <c r="AP154" s="58"/>
      <c r="AQ154" s="58"/>
      <c r="AR154" s="58"/>
      <c r="AS154" s="58"/>
      <c r="AT154" s="58"/>
      <c r="AU154" s="58"/>
      <c r="AV154" s="58"/>
      <c r="AW154" s="58"/>
    </row>
    <row r="155" spans="2:49" s="94" customFormat="1" ht="44.25" customHeight="1">
      <c r="B155" s="80"/>
      <c r="C155" s="661"/>
      <c r="D155" s="59" t="s">
        <v>1436</v>
      </c>
      <c r="E155" s="59" t="s">
        <v>1427</v>
      </c>
      <c r="F155" s="595"/>
      <c r="G155" s="58"/>
      <c r="H155" s="58"/>
      <c r="I155" s="58"/>
      <c r="J155" s="58"/>
      <c r="K155" s="59"/>
      <c r="L155" s="59" t="s">
        <v>1446</v>
      </c>
      <c r="M155" s="59" t="s">
        <v>1447</v>
      </c>
      <c r="N155" s="643"/>
      <c r="O155" s="58"/>
      <c r="P155" s="58"/>
      <c r="Q155" s="58"/>
      <c r="R155" s="58"/>
      <c r="S155" s="58"/>
      <c r="T155" s="58"/>
      <c r="U155" s="58"/>
      <c r="V155" s="58"/>
      <c r="W155" s="58"/>
      <c r="X155" s="58"/>
      <c r="Y155" s="58"/>
      <c r="Z155" s="58"/>
      <c r="AA155" s="58"/>
      <c r="AB155" s="58"/>
      <c r="AC155" s="58"/>
      <c r="AD155" s="58"/>
      <c r="AE155" s="58"/>
      <c r="AF155" s="58"/>
      <c r="AG155" s="58"/>
      <c r="AH155" s="58"/>
      <c r="AI155" s="58"/>
      <c r="AJ155" s="581" t="s">
        <v>133</v>
      </c>
      <c r="AK155" s="643">
        <v>2007</v>
      </c>
      <c r="AL155" s="58"/>
      <c r="AM155" s="58"/>
      <c r="AN155" s="58"/>
      <c r="AO155" s="582">
        <v>3041825.7913530334</v>
      </c>
      <c r="AP155" s="58"/>
      <c r="AQ155" s="58"/>
      <c r="AR155" s="58"/>
      <c r="AS155" s="58"/>
      <c r="AT155" s="58"/>
      <c r="AU155" s="58"/>
      <c r="AV155" s="58"/>
      <c r="AW155" s="58"/>
    </row>
    <row r="156" spans="2:49" s="94" customFormat="1" ht="44.25" customHeight="1">
      <c r="B156" s="80"/>
      <c r="C156" s="661"/>
      <c r="D156" s="59" t="s">
        <v>1434</v>
      </c>
      <c r="E156" s="59" t="s">
        <v>1428</v>
      </c>
      <c r="F156" s="595" t="s">
        <v>1441</v>
      </c>
      <c r="G156" s="58"/>
      <c r="H156" s="58"/>
      <c r="I156" s="58"/>
      <c r="J156" s="58"/>
      <c r="K156" s="59" t="s">
        <v>840</v>
      </c>
      <c r="L156" s="59"/>
      <c r="M156" s="59" t="s">
        <v>461</v>
      </c>
      <c r="N156" s="643"/>
      <c r="O156" s="58"/>
      <c r="P156" s="58"/>
      <c r="Q156" s="58"/>
      <c r="R156" s="58"/>
      <c r="S156" s="58"/>
      <c r="T156" s="58"/>
      <c r="U156" s="58"/>
      <c r="V156" s="58"/>
      <c r="W156" s="58"/>
      <c r="X156" s="58"/>
      <c r="Y156" s="58"/>
      <c r="Z156" s="58"/>
      <c r="AA156" s="58"/>
      <c r="AB156" s="58"/>
      <c r="AC156" s="58"/>
      <c r="AD156" s="58"/>
      <c r="AE156" s="58"/>
      <c r="AF156" s="58"/>
      <c r="AG156" s="58"/>
      <c r="AH156" s="58"/>
      <c r="AI156" s="58"/>
      <c r="AJ156" s="581" t="s">
        <v>133</v>
      </c>
      <c r="AK156" s="643">
        <v>2007</v>
      </c>
      <c r="AL156" s="58"/>
      <c r="AM156" s="58"/>
      <c r="AN156" s="58"/>
      <c r="AO156" s="582">
        <v>8629939.1220762581</v>
      </c>
      <c r="AP156" s="58"/>
      <c r="AQ156" s="58"/>
      <c r="AR156" s="58"/>
      <c r="AS156" s="58"/>
      <c r="AT156" s="58"/>
      <c r="AU156" s="58"/>
      <c r="AV156" s="58"/>
      <c r="AW156" s="58"/>
    </row>
    <row r="157" spans="2:49" s="94" customFormat="1" ht="44.25" customHeight="1">
      <c r="B157" s="80"/>
      <c r="C157" s="661"/>
      <c r="D157" s="59" t="s">
        <v>1437</v>
      </c>
      <c r="E157" s="59"/>
      <c r="F157" s="595" t="s">
        <v>1442</v>
      </c>
      <c r="G157" s="58"/>
      <c r="H157" s="58"/>
      <c r="I157" s="58"/>
      <c r="J157" s="58"/>
      <c r="K157" s="59" t="s">
        <v>840</v>
      </c>
      <c r="L157" s="59"/>
      <c r="M157" s="59" t="s">
        <v>461</v>
      </c>
      <c r="N157" s="643"/>
      <c r="O157" s="58"/>
      <c r="P157" s="58"/>
      <c r="Q157" s="58"/>
      <c r="R157" s="58"/>
      <c r="S157" s="58"/>
      <c r="T157" s="58"/>
      <c r="U157" s="58"/>
      <c r="V157" s="58"/>
      <c r="W157" s="58"/>
      <c r="X157" s="58"/>
      <c r="Y157" s="58"/>
      <c r="Z157" s="58"/>
      <c r="AA157" s="58"/>
      <c r="AB157" s="58"/>
      <c r="AC157" s="58"/>
      <c r="AD157" s="58"/>
      <c r="AE157" s="58"/>
      <c r="AF157" s="58"/>
      <c r="AG157" s="58"/>
      <c r="AH157" s="58"/>
      <c r="AI157" s="58"/>
      <c r="AJ157" s="581" t="s">
        <v>133</v>
      </c>
      <c r="AK157" s="643">
        <v>2007</v>
      </c>
      <c r="AL157" s="58"/>
      <c r="AM157" s="58"/>
      <c r="AN157" s="58"/>
      <c r="AO157" s="582">
        <v>5754060.8779237419</v>
      </c>
      <c r="AP157" s="58"/>
      <c r="AQ157" s="58"/>
      <c r="AR157" s="58"/>
      <c r="AS157" s="58"/>
      <c r="AT157" s="58"/>
      <c r="AU157" s="58"/>
      <c r="AV157" s="58"/>
      <c r="AW157" s="58"/>
    </row>
    <row r="158" spans="2:49" s="94" customFormat="1" ht="44.25" customHeight="1">
      <c r="B158" s="80"/>
      <c r="C158" s="661"/>
      <c r="D158" s="59" t="s">
        <v>1438</v>
      </c>
      <c r="E158" s="59" t="s">
        <v>1429</v>
      </c>
      <c r="F158" s="595" t="s">
        <v>1441</v>
      </c>
      <c r="G158" s="58"/>
      <c r="H158" s="58"/>
      <c r="I158" s="58"/>
      <c r="J158" s="58"/>
      <c r="K158" s="59" t="s">
        <v>1445</v>
      </c>
      <c r="L158" s="59"/>
      <c r="M158" s="59" t="s">
        <v>461</v>
      </c>
      <c r="N158" s="643" t="s">
        <v>1448</v>
      </c>
      <c r="O158" s="58"/>
      <c r="P158" s="58"/>
      <c r="Q158" s="58"/>
      <c r="R158" s="58"/>
      <c r="S158" s="58"/>
      <c r="T158" s="58"/>
      <c r="U158" s="58"/>
      <c r="V158" s="58"/>
      <c r="W158" s="58"/>
      <c r="X158" s="58"/>
      <c r="Y158" s="58"/>
      <c r="Z158" s="58"/>
      <c r="AA158" s="58"/>
      <c r="AB158" s="58"/>
      <c r="AC158" s="58"/>
      <c r="AD158" s="58"/>
      <c r="AE158" s="58"/>
      <c r="AF158" s="58"/>
      <c r="AG158" s="58"/>
      <c r="AH158" s="58"/>
      <c r="AI158" s="58"/>
      <c r="AJ158" s="581" t="s">
        <v>133</v>
      </c>
      <c r="AK158" s="643">
        <v>2007</v>
      </c>
      <c r="AL158" s="58"/>
      <c r="AM158" s="58"/>
      <c r="AN158" s="58"/>
      <c r="AO158" s="582">
        <v>10109665.401195066</v>
      </c>
      <c r="AP158" s="58"/>
      <c r="AQ158" s="58"/>
      <c r="AR158" s="58"/>
      <c r="AS158" s="58"/>
      <c r="AT158" s="58"/>
      <c r="AU158" s="58"/>
      <c r="AV158" s="58"/>
      <c r="AW158" s="58"/>
    </row>
    <row r="159" spans="2:49" s="94" customFormat="1" ht="44.25" customHeight="1">
      <c r="B159" s="80"/>
      <c r="C159" s="661"/>
      <c r="D159" s="524" t="s">
        <v>1455</v>
      </c>
      <c r="E159" s="59" t="s">
        <v>1431</v>
      </c>
      <c r="F159" s="596" t="s">
        <v>1472</v>
      </c>
      <c r="G159" s="58"/>
      <c r="H159" s="58"/>
      <c r="I159" s="58"/>
      <c r="J159" s="58"/>
      <c r="K159" s="59" t="s">
        <v>1067</v>
      </c>
      <c r="L159" s="59" t="s">
        <v>1485</v>
      </c>
      <c r="M159" s="59" t="s">
        <v>1485</v>
      </c>
      <c r="N159" s="58"/>
      <c r="O159" s="58"/>
      <c r="P159" s="58"/>
      <c r="Q159" s="58"/>
      <c r="R159" s="58"/>
      <c r="S159" s="58"/>
      <c r="T159" s="58"/>
      <c r="U159" s="58"/>
      <c r="V159" s="58"/>
      <c r="W159" s="58"/>
      <c r="X159" s="58"/>
      <c r="Y159" s="58"/>
      <c r="Z159" s="58"/>
      <c r="AA159" s="58"/>
      <c r="AB159" s="58"/>
      <c r="AC159" s="58"/>
      <c r="AD159" s="58"/>
      <c r="AE159" s="58"/>
      <c r="AF159" s="58"/>
      <c r="AG159" s="58"/>
      <c r="AH159" s="58"/>
      <c r="AI159" s="58"/>
      <c r="AJ159" s="581" t="s">
        <v>133</v>
      </c>
      <c r="AK159" s="55">
        <v>2008</v>
      </c>
      <c r="AL159" s="58"/>
      <c r="AM159" s="58"/>
      <c r="AN159" s="58"/>
      <c r="AO159" s="584">
        <v>30175011.09</v>
      </c>
      <c r="AP159" s="58"/>
      <c r="AQ159" s="58"/>
      <c r="AR159" s="58"/>
      <c r="AS159" s="58"/>
      <c r="AT159" s="58"/>
      <c r="AU159" s="58"/>
      <c r="AV159" s="58"/>
      <c r="AW159" s="58"/>
    </row>
    <row r="160" spans="2:49" s="94" customFormat="1" ht="44.25" customHeight="1">
      <c r="B160" s="80"/>
      <c r="C160" s="661"/>
      <c r="D160" s="524" t="s">
        <v>1456</v>
      </c>
      <c r="E160" s="59" t="s">
        <v>1431</v>
      </c>
      <c r="F160" s="596" t="s">
        <v>1442</v>
      </c>
      <c r="G160" s="58"/>
      <c r="H160" s="58"/>
      <c r="I160" s="58"/>
      <c r="J160" s="58"/>
      <c r="K160" s="59" t="s">
        <v>1067</v>
      </c>
      <c r="L160" s="59" t="s">
        <v>1485</v>
      </c>
      <c r="M160" s="59" t="s">
        <v>1485</v>
      </c>
      <c r="N160" s="58"/>
      <c r="O160" s="58"/>
      <c r="P160" s="58"/>
      <c r="Q160" s="58"/>
      <c r="R160" s="58"/>
      <c r="S160" s="58"/>
      <c r="T160" s="58"/>
      <c r="U160" s="58"/>
      <c r="V160" s="58"/>
      <c r="W160" s="58"/>
      <c r="X160" s="58"/>
      <c r="Y160" s="58"/>
      <c r="Z160" s="58"/>
      <c r="AA160" s="58"/>
      <c r="AB160" s="58"/>
      <c r="AC160" s="58"/>
      <c r="AD160" s="58"/>
      <c r="AE160" s="58"/>
      <c r="AF160" s="58"/>
      <c r="AG160" s="58"/>
      <c r="AH160" s="58"/>
      <c r="AI160" s="58"/>
      <c r="AJ160" s="581" t="s">
        <v>133</v>
      </c>
      <c r="AK160" s="55">
        <v>2008</v>
      </c>
      <c r="AL160" s="58"/>
      <c r="AM160" s="58"/>
      <c r="AN160" s="58"/>
      <c r="AO160" s="597">
        <v>10005865.77</v>
      </c>
      <c r="AP160" s="58"/>
      <c r="AQ160" s="58"/>
      <c r="AR160" s="58"/>
      <c r="AS160" s="58"/>
      <c r="AT160" s="58"/>
      <c r="AU160" s="58"/>
      <c r="AV160" s="58"/>
      <c r="AW160" s="58"/>
    </row>
    <row r="161" spans="2:49" s="94" customFormat="1" ht="44.25" customHeight="1">
      <c r="B161" s="80"/>
      <c r="C161" s="661"/>
      <c r="D161" s="600" t="s">
        <v>1457</v>
      </c>
      <c r="E161" s="59" t="s">
        <v>1449</v>
      </c>
      <c r="F161" s="596" t="s">
        <v>1473</v>
      </c>
      <c r="G161" s="58"/>
      <c r="H161" s="58"/>
      <c r="I161" s="58"/>
      <c r="J161" s="58"/>
      <c r="K161" s="59" t="s">
        <v>1067</v>
      </c>
      <c r="L161" s="59"/>
      <c r="M161" s="59"/>
      <c r="N161" s="58"/>
      <c r="O161" s="58"/>
      <c r="P161" s="58"/>
      <c r="Q161" s="58"/>
      <c r="R161" s="58"/>
      <c r="S161" s="58"/>
      <c r="T161" s="58"/>
      <c r="U161" s="58"/>
      <c r="V161" s="58"/>
      <c r="W161" s="58"/>
      <c r="X161" s="58"/>
      <c r="Y161" s="58"/>
      <c r="Z161" s="58"/>
      <c r="AA161" s="58"/>
      <c r="AB161" s="58"/>
      <c r="AC161" s="58"/>
      <c r="AD161" s="58"/>
      <c r="AE161" s="58"/>
      <c r="AF161" s="58"/>
      <c r="AG161" s="58"/>
      <c r="AH161" s="58"/>
      <c r="AI161" s="58"/>
      <c r="AJ161" s="581" t="s">
        <v>133</v>
      </c>
      <c r="AK161" s="55">
        <v>2008</v>
      </c>
      <c r="AL161" s="58"/>
      <c r="AM161" s="58"/>
      <c r="AN161" s="58"/>
      <c r="AO161" s="598">
        <v>21129773.010000002</v>
      </c>
      <c r="AP161" s="58"/>
      <c r="AQ161" s="58"/>
      <c r="AR161" s="58"/>
      <c r="AS161" s="58"/>
      <c r="AT161" s="58"/>
      <c r="AU161" s="58"/>
      <c r="AV161" s="58"/>
      <c r="AW161" s="58"/>
    </row>
    <row r="162" spans="2:49" s="94" customFormat="1" ht="44.25" customHeight="1">
      <c r="B162" s="80"/>
      <c r="C162" s="661"/>
      <c r="D162" s="599" t="s">
        <v>1458</v>
      </c>
      <c r="E162" s="59"/>
      <c r="F162" s="55"/>
      <c r="G162" s="58"/>
      <c r="H162" s="58"/>
      <c r="I162" s="58"/>
      <c r="J162" s="58"/>
      <c r="K162" s="59" t="s">
        <v>1067</v>
      </c>
      <c r="L162" s="59" t="s">
        <v>1486</v>
      </c>
      <c r="M162" s="59" t="s">
        <v>1486</v>
      </c>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581" t="s">
        <v>133</v>
      </c>
      <c r="AK162" s="55">
        <v>2008</v>
      </c>
      <c r="AL162" s="58"/>
      <c r="AM162" s="58"/>
      <c r="AN162" s="58"/>
      <c r="AO162" s="598">
        <v>3027188.11</v>
      </c>
      <c r="AP162" s="58"/>
      <c r="AQ162" s="58"/>
      <c r="AR162" s="58"/>
      <c r="AS162" s="58"/>
      <c r="AT162" s="58"/>
      <c r="AU162" s="58"/>
      <c r="AV162" s="58"/>
      <c r="AW162" s="58"/>
    </row>
    <row r="163" spans="2:49" s="94" customFormat="1" ht="44.25" customHeight="1">
      <c r="B163" s="80"/>
      <c r="C163" s="661"/>
      <c r="D163" s="600" t="s">
        <v>1459</v>
      </c>
      <c r="E163" s="59"/>
      <c r="F163" s="55"/>
      <c r="G163" s="58"/>
      <c r="H163" s="58"/>
      <c r="I163" s="58"/>
      <c r="J163" s="58"/>
      <c r="K163" s="59" t="s">
        <v>1479</v>
      </c>
      <c r="L163" s="59"/>
      <c r="M163" s="59"/>
      <c r="N163" s="58"/>
      <c r="O163" s="58"/>
      <c r="P163" s="58"/>
      <c r="Q163" s="58"/>
      <c r="R163" s="58"/>
      <c r="S163" s="58"/>
      <c r="T163" s="58"/>
      <c r="U163" s="58"/>
      <c r="V163" s="58"/>
      <c r="W163" s="58"/>
      <c r="X163" s="58"/>
      <c r="Y163" s="58"/>
      <c r="Z163" s="58"/>
      <c r="AA163" s="58"/>
      <c r="AB163" s="58"/>
      <c r="AC163" s="58"/>
      <c r="AD163" s="58"/>
      <c r="AE163" s="58"/>
      <c r="AF163" s="58"/>
      <c r="AG163" s="58"/>
      <c r="AH163" s="58"/>
      <c r="AI163" s="58"/>
      <c r="AJ163" s="581" t="s">
        <v>133</v>
      </c>
      <c r="AK163" s="55">
        <v>2008</v>
      </c>
      <c r="AL163" s="58"/>
      <c r="AM163" s="58"/>
      <c r="AN163" s="58"/>
      <c r="AO163" s="598">
        <v>50301775.770000003</v>
      </c>
      <c r="AP163" s="58"/>
      <c r="AQ163" s="58"/>
      <c r="AR163" s="58"/>
      <c r="AS163" s="58"/>
      <c r="AT163" s="58"/>
      <c r="AU163" s="58"/>
      <c r="AV163" s="58"/>
      <c r="AW163" s="58"/>
    </row>
    <row r="164" spans="2:49" s="94" customFormat="1" ht="44.25" customHeight="1">
      <c r="B164" s="80"/>
      <c r="C164" s="661"/>
      <c r="D164" s="580" t="s">
        <v>415</v>
      </c>
      <c r="E164" s="59" t="s">
        <v>434</v>
      </c>
      <c r="F164" s="596" t="s">
        <v>1439</v>
      </c>
      <c r="G164" s="58"/>
      <c r="H164" s="58"/>
      <c r="I164" s="58"/>
      <c r="J164" s="58"/>
      <c r="K164" s="59" t="s">
        <v>1443</v>
      </c>
      <c r="L164" s="59"/>
      <c r="M164" s="59"/>
      <c r="N164" s="58"/>
      <c r="O164" s="58"/>
      <c r="P164" s="58"/>
      <c r="Q164" s="58"/>
      <c r="R164" s="58"/>
      <c r="S164" s="58"/>
      <c r="T164" s="58"/>
      <c r="U164" s="58"/>
      <c r="V164" s="58"/>
      <c r="W164" s="58"/>
      <c r="X164" s="58"/>
      <c r="Y164" s="58"/>
      <c r="Z164" s="58"/>
      <c r="AA164" s="58"/>
      <c r="AB164" s="58"/>
      <c r="AC164" s="58"/>
      <c r="AD164" s="58"/>
      <c r="AE164" s="58"/>
      <c r="AF164" s="58"/>
      <c r="AG164" s="58"/>
      <c r="AH164" s="58"/>
      <c r="AI164" s="58"/>
      <c r="AJ164" s="581" t="s">
        <v>133</v>
      </c>
      <c r="AK164" s="55">
        <v>2008</v>
      </c>
      <c r="AL164" s="58"/>
      <c r="AM164" s="58"/>
      <c r="AN164" s="58"/>
      <c r="AO164" s="584">
        <v>9929511.8699999992</v>
      </c>
      <c r="AP164" s="58"/>
      <c r="AQ164" s="58"/>
      <c r="AR164" s="58"/>
      <c r="AS164" s="58"/>
      <c r="AT164" s="58"/>
      <c r="AU164" s="58"/>
      <c r="AV164" s="58"/>
      <c r="AW164" s="58"/>
    </row>
    <row r="165" spans="2:49" s="94" customFormat="1" ht="44.25" customHeight="1">
      <c r="B165" s="80"/>
      <c r="C165" s="661"/>
      <c r="D165" s="524" t="s">
        <v>211</v>
      </c>
      <c r="E165" s="59" t="s">
        <v>435</v>
      </c>
      <c r="F165" s="596" t="s">
        <v>1442</v>
      </c>
      <c r="G165" s="58"/>
      <c r="H165" s="58"/>
      <c r="I165" s="58"/>
      <c r="J165" s="58"/>
      <c r="K165" s="59" t="s">
        <v>1357</v>
      </c>
      <c r="L165" s="59"/>
      <c r="M165" s="59"/>
      <c r="N165" s="58"/>
      <c r="O165" s="58"/>
      <c r="P165" s="58"/>
      <c r="Q165" s="58"/>
      <c r="R165" s="58"/>
      <c r="S165" s="58"/>
      <c r="T165" s="58"/>
      <c r="U165" s="58"/>
      <c r="V165" s="58"/>
      <c r="W165" s="58"/>
      <c r="X165" s="58"/>
      <c r="Y165" s="58"/>
      <c r="Z165" s="58"/>
      <c r="AA165" s="58"/>
      <c r="AB165" s="58"/>
      <c r="AC165" s="58"/>
      <c r="AD165" s="58"/>
      <c r="AE165" s="58"/>
      <c r="AF165" s="58"/>
      <c r="AG165" s="58"/>
      <c r="AH165" s="58"/>
      <c r="AI165" s="58"/>
      <c r="AJ165" s="581" t="s">
        <v>133</v>
      </c>
      <c r="AK165" s="55">
        <v>2008</v>
      </c>
      <c r="AL165" s="58"/>
      <c r="AM165" s="58"/>
      <c r="AN165" s="58"/>
      <c r="AO165" s="584">
        <v>3024216.81</v>
      </c>
      <c r="AP165" s="58"/>
      <c r="AQ165" s="58"/>
      <c r="AR165" s="58"/>
      <c r="AS165" s="58"/>
      <c r="AT165" s="58"/>
      <c r="AU165" s="58"/>
      <c r="AV165" s="58"/>
      <c r="AW165" s="58"/>
    </row>
    <row r="166" spans="2:49" s="94" customFormat="1" ht="44.25" customHeight="1">
      <c r="B166" s="80"/>
      <c r="C166" s="661"/>
      <c r="D166" s="524" t="s">
        <v>1460</v>
      </c>
      <c r="E166" s="59" t="s">
        <v>436</v>
      </c>
      <c r="F166" s="596" t="s">
        <v>1441</v>
      </c>
      <c r="G166" s="58"/>
      <c r="H166" s="58"/>
      <c r="I166" s="58"/>
      <c r="J166" s="58"/>
      <c r="K166" s="59" t="s">
        <v>1067</v>
      </c>
      <c r="L166" s="59"/>
      <c r="M166" s="59"/>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1" t="s">
        <v>133</v>
      </c>
      <c r="AK166" s="55">
        <v>2008</v>
      </c>
      <c r="AL166" s="58"/>
      <c r="AM166" s="58"/>
      <c r="AN166" s="58"/>
      <c r="AO166" s="597">
        <v>4526244.4961789567</v>
      </c>
      <c r="AP166" s="58"/>
      <c r="AQ166" s="58"/>
      <c r="AR166" s="58"/>
      <c r="AS166" s="58"/>
      <c r="AT166" s="58"/>
      <c r="AU166" s="58"/>
      <c r="AV166" s="58"/>
      <c r="AW166" s="58"/>
    </row>
    <row r="167" spans="2:49" s="94" customFormat="1" ht="44.25" customHeight="1">
      <c r="B167" s="80"/>
      <c r="C167" s="661"/>
      <c r="D167" s="524" t="s">
        <v>1461</v>
      </c>
      <c r="E167" s="59" t="s">
        <v>1450</v>
      </c>
      <c r="F167" s="596" t="s">
        <v>1474</v>
      </c>
      <c r="G167" s="58"/>
      <c r="H167" s="58"/>
      <c r="I167" s="58"/>
      <c r="J167" s="58"/>
      <c r="K167" s="59" t="s">
        <v>1067</v>
      </c>
      <c r="L167" s="59"/>
      <c r="M167" s="59"/>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1" t="s">
        <v>133</v>
      </c>
      <c r="AK167" s="55">
        <v>2008</v>
      </c>
      <c r="AL167" s="58"/>
      <c r="AM167" s="58"/>
      <c r="AN167" s="58"/>
      <c r="AO167" s="584">
        <v>8044416.7199999997</v>
      </c>
      <c r="AP167" s="58"/>
      <c r="AQ167" s="58"/>
      <c r="AR167" s="58"/>
      <c r="AS167" s="58"/>
      <c r="AT167" s="58"/>
      <c r="AU167" s="58"/>
      <c r="AV167" s="58"/>
      <c r="AW167" s="58"/>
    </row>
    <row r="168" spans="2:49" s="94" customFormat="1" ht="44.25" customHeight="1">
      <c r="B168" s="80"/>
      <c r="C168" s="661"/>
      <c r="D168" s="524" t="s">
        <v>1462</v>
      </c>
      <c r="E168" s="59" t="s">
        <v>1450</v>
      </c>
      <c r="F168" s="596" t="s">
        <v>1475</v>
      </c>
      <c r="G168" s="58"/>
      <c r="H168" s="58"/>
      <c r="I168" s="58"/>
      <c r="J168" s="58"/>
      <c r="K168" s="59" t="s">
        <v>1067</v>
      </c>
      <c r="L168" s="59"/>
      <c r="M168" s="59"/>
      <c r="N168" s="58"/>
      <c r="O168" s="58"/>
      <c r="P168" s="58"/>
      <c r="Q168" s="58"/>
      <c r="R168" s="58"/>
      <c r="S168" s="58"/>
      <c r="T168" s="58"/>
      <c r="U168" s="58"/>
      <c r="V168" s="58"/>
      <c r="W168" s="58"/>
      <c r="X168" s="58"/>
      <c r="Y168" s="58"/>
      <c r="Z168" s="58"/>
      <c r="AA168" s="58"/>
      <c r="AB168" s="58"/>
      <c r="AC168" s="58"/>
      <c r="AD168" s="58"/>
      <c r="AE168" s="58"/>
      <c r="AF168" s="58"/>
      <c r="AG168" s="58"/>
      <c r="AH168" s="58"/>
      <c r="AI168" s="58"/>
      <c r="AJ168" s="581" t="s">
        <v>133</v>
      </c>
      <c r="AK168" s="55">
        <v>2008</v>
      </c>
      <c r="AL168" s="58"/>
      <c r="AM168" s="58"/>
      <c r="AN168" s="58"/>
      <c r="AO168" s="584">
        <v>11044439.800000001</v>
      </c>
      <c r="AP168" s="58"/>
      <c r="AQ168" s="58"/>
      <c r="AR168" s="58"/>
      <c r="AS168" s="58"/>
      <c r="AT168" s="58"/>
      <c r="AU168" s="58"/>
      <c r="AV168" s="58"/>
      <c r="AW168" s="58"/>
    </row>
    <row r="169" spans="2:49" s="94" customFormat="1" ht="44.25" customHeight="1">
      <c r="B169" s="80"/>
      <c r="C169" s="661"/>
      <c r="D169" s="524" t="s">
        <v>1463</v>
      </c>
      <c r="E169" s="59" t="s">
        <v>441</v>
      </c>
      <c r="F169" s="596" t="s">
        <v>1476</v>
      </c>
      <c r="G169" s="58"/>
      <c r="H169" s="58"/>
      <c r="I169" s="58"/>
      <c r="J169" s="58"/>
      <c r="K169" s="59" t="s">
        <v>1067</v>
      </c>
      <c r="L169" s="59"/>
      <c r="M169" s="59"/>
      <c r="N169" s="58"/>
      <c r="O169" s="58"/>
      <c r="P169" s="58"/>
      <c r="Q169" s="58"/>
      <c r="R169" s="58"/>
      <c r="S169" s="58"/>
      <c r="T169" s="58"/>
      <c r="U169" s="58"/>
      <c r="V169" s="58"/>
      <c r="W169" s="58"/>
      <c r="X169" s="58"/>
      <c r="Y169" s="58"/>
      <c r="Z169" s="58"/>
      <c r="AA169" s="58"/>
      <c r="AB169" s="58"/>
      <c r="AC169" s="58"/>
      <c r="AD169" s="58"/>
      <c r="AE169" s="58"/>
      <c r="AF169" s="58"/>
      <c r="AG169" s="58"/>
      <c r="AH169" s="58"/>
      <c r="AI169" s="58"/>
      <c r="AJ169" s="581" t="s">
        <v>133</v>
      </c>
      <c r="AK169" s="55">
        <v>2008</v>
      </c>
      <c r="AL169" s="58"/>
      <c r="AM169" s="58"/>
      <c r="AN169" s="58"/>
      <c r="AO169" s="584">
        <v>7903286.5999999996</v>
      </c>
      <c r="AP169" s="58"/>
      <c r="AQ169" s="58"/>
      <c r="AR169" s="58"/>
      <c r="AS169" s="58"/>
      <c r="AT169" s="58"/>
      <c r="AU169" s="58"/>
      <c r="AV169" s="58"/>
      <c r="AW169" s="58"/>
    </row>
    <row r="170" spans="2:49" s="94" customFormat="1" ht="44.25" customHeight="1">
      <c r="B170" s="80"/>
      <c r="C170" s="661"/>
      <c r="D170" s="524" t="s">
        <v>1464</v>
      </c>
      <c r="E170" s="59" t="s">
        <v>1451</v>
      </c>
      <c r="F170" s="596" t="s">
        <v>1477</v>
      </c>
      <c r="G170" s="58"/>
      <c r="H170" s="58"/>
      <c r="I170" s="58"/>
      <c r="J170" s="58"/>
      <c r="K170" s="59" t="s">
        <v>1061</v>
      </c>
      <c r="L170" s="59"/>
      <c r="M170" s="59"/>
      <c r="N170" s="58"/>
      <c r="O170" s="58"/>
      <c r="P170" s="58"/>
      <c r="Q170" s="58"/>
      <c r="R170" s="58"/>
      <c r="S170" s="58"/>
      <c r="T170" s="58"/>
      <c r="U170" s="58"/>
      <c r="V170" s="58"/>
      <c r="W170" s="58"/>
      <c r="X170" s="58"/>
      <c r="Y170" s="58"/>
      <c r="Z170" s="58"/>
      <c r="AA170" s="58"/>
      <c r="AB170" s="58"/>
      <c r="AC170" s="58"/>
      <c r="AD170" s="58"/>
      <c r="AE170" s="58"/>
      <c r="AF170" s="58"/>
      <c r="AG170" s="58"/>
      <c r="AH170" s="58"/>
      <c r="AI170" s="58"/>
      <c r="AJ170" s="581" t="s">
        <v>133</v>
      </c>
      <c r="AK170" s="55">
        <v>2008</v>
      </c>
      <c r="AL170" s="58"/>
      <c r="AM170" s="58"/>
      <c r="AN170" s="58"/>
      <c r="AO170" s="584">
        <v>1963724.78</v>
      </c>
      <c r="AP170" s="58"/>
      <c r="AQ170" s="58"/>
      <c r="AR170" s="58"/>
      <c r="AS170" s="58"/>
      <c r="AT170" s="58"/>
      <c r="AU170" s="58"/>
      <c r="AV170" s="58"/>
      <c r="AW170" s="58"/>
    </row>
    <row r="171" spans="2:49" s="94" customFormat="1" ht="44.25" customHeight="1">
      <c r="B171" s="80"/>
      <c r="C171" s="661"/>
      <c r="D171" s="524" t="s">
        <v>1465</v>
      </c>
      <c r="E171" s="59" t="s">
        <v>1452</v>
      </c>
      <c r="F171" s="55"/>
      <c r="G171" s="58"/>
      <c r="H171" s="58"/>
      <c r="I171" s="58"/>
      <c r="J171" s="58"/>
      <c r="K171" s="59" t="s">
        <v>1359</v>
      </c>
      <c r="L171" s="59"/>
      <c r="M171" s="59"/>
      <c r="N171" s="58"/>
      <c r="O171" s="58"/>
      <c r="P171" s="58"/>
      <c r="Q171" s="58"/>
      <c r="R171" s="58"/>
      <c r="S171" s="58"/>
      <c r="T171" s="58"/>
      <c r="U171" s="58"/>
      <c r="V171" s="58"/>
      <c r="W171" s="58"/>
      <c r="X171" s="58"/>
      <c r="Y171" s="58"/>
      <c r="Z171" s="58"/>
      <c r="AA171" s="58"/>
      <c r="AB171" s="58"/>
      <c r="AC171" s="58"/>
      <c r="AD171" s="58"/>
      <c r="AE171" s="58"/>
      <c r="AF171" s="58"/>
      <c r="AG171" s="58"/>
      <c r="AH171" s="58"/>
      <c r="AI171" s="58"/>
      <c r="AJ171" s="581" t="s">
        <v>133</v>
      </c>
      <c r="AK171" s="55">
        <v>2008</v>
      </c>
      <c r="AL171" s="58"/>
      <c r="AM171" s="58"/>
      <c r="AN171" s="58"/>
      <c r="AO171" s="584">
        <v>6875052.8899999997</v>
      </c>
      <c r="AP171" s="58"/>
      <c r="AQ171" s="58"/>
      <c r="AR171" s="58"/>
      <c r="AS171" s="58"/>
      <c r="AT171" s="58"/>
      <c r="AU171" s="58"/>
      <c r="AV171" s="58"/>
      <c r="AW171" s="58"/>
    </row>
    <row r="172" spans="2:49" s="94" customFormat="1" ht="44.25" customHeight="1">
      <c r="B172" s="80"/>
      <c r="C172" s="661"/>
      <c r="D172" s="524" t="s">
        <v>1466</v>
      </c>
      <c r="E172" s="59" t="s">
        <v>1065</v>
      </c>
      <c r="F172" s="596" t="s">
        <v>1441</v>
      </c>
      <c r="G172" s="58"/>
      <c r="H172" s="58"/>
      <c r="I172" s="58"/>
      <c r="J172" s="58"/>
      <c r="K172" s="59" t="s">
        <v>1480</v>
      </c>
      <c r="L172" s="59"/>
      <c r="M172" s="59"/>
      <c r="N172" s="58"/>
      <c r="O172" s="58"/>
      <c r="P172" s="58"/>
      <c r="Q172" s="58"/>
      <c r="R172" s="58"/>
      <c r="S172" s="58"/>
      <c r="T172" s="58"/>
      <c r="U172" s="58"/>
      <c r="V172" s="58"/>
      <c r="W172" s="58"/>
      <c r="X172" s="58"/>
      <c r="Y172" s="58"/>
      <c r="Z172" s="58"/>
      <c r="AA172" s="58"/>
      <c r="AB172" s="58"/>
      <c r="AC172" s="58"/>
      <c r="AD172" s="58"/>
      <c r="AE172" s="58"/>
      <c r="AF172" s="58"/>
      <c r="AG172" s="58"/>
      <c r="AH172" s="58"/>
      <c r="AI172" s="58"/>
      <c r="AJ172" s="581" t="s">
        <v>133</v>
      </c>
      <c r="AK172" s="55">
        <v>2008</v>
      </c>
      <c r="AL172" s="58"/>
      <c r="AM172" s="58"/>
      <c r="AN172" s="58"/>
      <c r="AO172" s="597">
        <v>3301436.6870793058</v>
      </c>
      <c r="AP172" s="58"/>
      <c r="AQ172" s="58"/>
      <c r="AR172" s="58"/>
      <c r="AS172" s="58"/>
      <c r="AT172" s="58"/>
      <c r="AU172" s="58"/>
      <c r="AV172" s="58"/>
      <c r="AW172" s="58"/>
    </row>
    <row r="173" spans="2:49" s="94" customFormat="1" ht="44.25" customHeight="1">
      <c r="B173" s="80"/>
      <c r="C173" s="661"/>
      <c r="D173" s="524" t="s">
        <v>1467</v>
      </c>
      <c r="E173" s="59" t="s">
        <v>1453</v>
      </c>
      <c r="F173" s="596" t="s">
        <v>1474</v>
      </c>
      <c r="G173" s="58"/>
      <c r="H173" s="58"/>
      <c r="I173" s="58"/>
      <c r="J173" s="58"/>
      <c r="K173" s="59" t="s">
        <v>1480</v>
      </c>
      <c r="L173" s="59"/>
      <c r="M173" s="59"/>
      <c r="N173" s="58"/>
      <c r="O173" s="58"/>
      <c r="P173" s="58"/>
      <c r="Q173" s="58"/>
      <c r="R173" s="58"/>
      <c r="S173" s="58"/>
      <c r="T173" s="58"/>
      <c r="U173" s="58"/>
      <c r="V173" s="58"/>
      <c r="W173" s="58"/>
      <c r="X173" s="58"/>
      <c r="Y173" s="58"/>
      <c r="Z173" s="58"/>
      <c r="AA173" s="58"/>
      <c r="AB173" s="58"/>
      <c r="AC173" s="58"/>
      <c r="AD173" s="58"/>
      <c r="AE173" s="58"/>
      <c r="AF173" s="58"/>
      <c r="AG173" s="58"/>
      <c r="AH173" s="58"/>
      <c r="AI173" s="58"/>
      <c r="AJ173" s="581" t="s">
        <v>133</v>
      </c>
      <c r="AK173" s="55">
        <v>2008</v>
      </c>
      <c r="AL173" s="58"/>
      <c r="AM173" s="58"/>
      <c r="AN173" s="58"/>
      <c r="AO173" s="584">
        <v>5967787.8399999999</v>
      </c>
      <c r="AP173" s="58"/>
      <c r="AQ173" s="58"/>
      <c r="AR173" s="58"/>
      <c r="AS173" s="58"/>
      <c r="AT173" s="58"/>
      <c r="AU173" s="58"/>
      <c r="AV173" s="58"/>
      <c r="AW173" s="58"/>
    </row>
    <row r="174" spans="2:49" s="94" customFormat="1" ht="44.25" customHeight="1">
      <c r="B174" s="80"/>
      <c r="C174" s="661"/>
      <c r="D174" s="524" t="s">
        <v>1468</v>
      </c>
      <c r="E174" s="59" t="s">
        <v>1453</v>
      </c>
      <c r="F174" s="596" t="s">
        <v>1475</v>
      </c>
      <c r="G174" s="58"/>
      <c r="H174" s="58"/>
      <c r="I174" s="58"/>
      <c r="J174" s="58"/>
      <c r="K174" s="59" t="s">
        <v>1480</v>
      </c>
      <c r="L174" s="59"/>
      <c r="M174" s="59"/>
      <c r="N174" s="58"/>
      <c r="O174" s="58"/>
      <c r="P174" s="58"/>
      <c r="Q174" s="58"/>
      <c r="R174" s="58"/>
      <c r="S174" s="58"/>
      <c r="T174" s="58"/>
      <c r="U174" s="58"/>
      <c r="V174" s="58"/>
      <c r="W174" s="58"/>
      <c r="X174" s="58"/>
      <c r="Y174" s="58"/>
      <c r="Z174" s="58"/>
      <c r="AA174" s="58"/>
      <c r="AB174" s="58"/>
      <c r="AC174" s="58"/>
      <c r="AD174" s="58"/>
      <c r="AE174" s="58"/>
      <c r="AF174" s="58"/>
      <c r="AG174" s="58"/>
      <c r="AH174" s="58"/>
      <c r="AI174" s="58"/>
      <c r="AJ174" s="581" t="s">
        <v>133</v>
      </c>
      <c r="AK174" s="55">
        <v>2008</v>
      </c>
      <c r="AL174" s="58"/>
      <c r="AM174" s="58"/>
      <c r="AN174" s="58"/>
      <c r="AO174" s="584">
        <v>8316596.2300000004</v>
      </c>
      <c r="AP174" s="58"/>
      <c r="AQ174" s="58"/>
      <c r="AR174" s="58"/>
      <c r="AS174" s="58"/>
      <c r="AT174" s="58"/>
      <c r="AU174" s="58"/>
      <c r="AV174" s="58"/>
      <c r="AW174" s="58"/>
    </row>
    <row r="175" spans="2:49" s="94" customFormat="1" ht="44.25" customHeight="1">
      <c r="B175" s="80"/>
      <c r="C175" s="661"/>
      <c r="D175" s="524" t="s">
        <v>1469</v>
      </c>
      <c r="E175" s="59" t="s">
        <v>441</v>
      </c>
      <c r="F175" s="596" t="s">
        <v>1476</v>
      </c>
      <c r="G175" s="58"/>
      <c r="H175" s="58"/>
      <c r="I175" s="58"/>
      <c r="J175" s="58"/>
      <c r="K175" s="59" t="s">
        <v>1481</v>
      </c>
      <c r="L175" s="59"/>
      <c r="M175" s="59"/>
      <c r="N175" s="58"/>
      <c r="O175" s="58"/>
      <c r="P175" s="58"/>
      <c r="Q175" s="58"/>
      <c r="R175" s="58"/>
      <c r="S175" s="58"/>
      <c r="T175" s="58"/>
      <c r="U175" s="58"/>
      <c r="V175" s="58"/>
      <c r="W175" s="58"/>
      <c r="X175" s="58"/>
      <c r="Y175" s="58"/>
      <c r="Z175" s="58"/>
      <c r="AA175" s="58"/>
      <c r="AB175" s="58"/>
      <c r="AC175" s="58"/>
      <c r="AD175" s="58"/>
      <c r="AE175" s="58"/>
      <c r="AF175" s="58"/>
      <c r="AG175" s="58"/>
      <c r="AH175" s="58"/>
      <c r="AI175" s="58"/>
      <c r="AJ175" s="581" t="s">
        <v>133</v>
      </c>
      <c r="AK175" s="55">
        <v>2008</v>
      </c>
      <c r="AL175" s="58"/>
      <c r="AM175" s="58"/>
      <c r="AN175" s="58"/>
      <c r="AO175" s="597">
        <v>5645204.7199999997</v>
      </c>
      <c r="AP175" s="58"/>
      <c r="AQ175" s="58"/>
      <c r="AR175" s="58"/>
      <c r="AS175" s="58"/>
      <c r="AT175" s="58"/>
      <c r="AU175" s="58"/>
      <c r="AV175" s="58"/>
      <c r="AW175" s="58"/>
    </row>
    <row r="176" spans="2:49" s="94" customFormat="1" ht="44.25" customHeight="1">
      <c r="B176" s="80"/>
      <c r="C176" s="661"/>
      <c r="D176" s="580" t="s">
        <v>207</v>
      </c>
      <c r="E176" s="59" t="s">
        <v>1454</v>
      </c>
      <c r="F176" s="596" t="s">
        <v>1478</v>
      </c>
      <c r="G176" s="58"/>
      <c r="H176" s="58"/>
      <c r="I176" s="58"/>
      <c r="J176" s="58"/>
      <c r="K176" s="59" t="s">
        <v>1482</v>
      </c>
      <c r="L176" s="59"/>
      <c r="M176" s="59"/>
      <c r="N176" s="58"/>
      <c r="O176" s="58"/>
      <c r="P176" s="58"/>
      <c r="Q176" s="58"/>
      <c r="R176" s="58"/>
      <c r="S176" s="58"/>
      <c r="T176" s="58"/>
      <c r="U176" s="58"/>
      <c r="V176" s="58"/>
      <c r="W176" s="58"/>
      <c r="X176" s="58"/>
      <c r="Y176" s="58"/>
      <c r="Z176" s="58"/>
      <c r="AA176" s="58"/>
      <c r="AB176" s="58"/>
      <c r="AC176" s="58"/>
      <c r="AD176" s="58"/>
      <c r="AE176" s="58"/>
      <c r="AF176" s="58"/>
      <c r="AG176" s="58"/>
      <c r="AH176" s="58"/>
      <c r="AI176" s="58"/>
      <c r="AJ176" s="581" t="s">
        <v>133</v>
      </c>
      <c r="AK176" s="55">
        <v>2008</v>
      </c>
      <c r="AL176" s="58"/>
      <c r="AM176" s="58"/>
      <c r="AN176" s="58"/>
      <c r="AO176" s="597">
        <v>34929704.189999998</v>
      </c>
      <c r="AP176" s="58"/>
      <c r="AQ176" s="58"/>
      <c r="AR176" s="58"/>
      <c r="AS176" s="58"/>
      <c r="AT176" s="58"/>
      <c r="AU176" s="58"/>
      <c r="AV176" s="58"/>
      <c r="AW176" s="58"/>
    </row>
    <row r="177" spans="2:49" s="94" customFormat="1" ht="44.25" customHeight="1">
      <c r="B177" s="80"/>
      <c r="C177" s="661"/>
      <c r="D177" s="580" t="s">
        <v>1470</v>
      </c>
      <c r="E177" s="59" t="s">
        <v>1097</v>
      </c>
      <c r="F177" s="596" t="s">
        <v>1441</v>
      </c>
      <c r="G177" s="58"/>
      <c r="H177" s="58"/>
      <c r="I177" s="58"/>
      <c r="J177" s="58"/>
      <c r="K177" s="59" t="s">
        <v>1483</v>
      </c>
      <c r="L177" s="59"/>
      <c r="M177" s="59"/>
      <c r="N177" s="58"/>
      <c r="O177" s="58"/>
      <c r="P177" s="58"/>
      <c r="Q177" s="58"/>
      <c r="R177" s="58"/>
      <c r="S177" s="58"/>
      <c r="T177" s="58"/>
      <c r="U177" s="58"/>
      <c r="V177" s="58"/>
      <c r="W177" s="58"/>
      <c r="X177" s="58"/>
      <c r="Y177" s="58"/>
      <c r="Z177" s="58"/>
      <c r="AA177" s="58"/>
      <c r="AB177" s="58"/>
      <c r="AC177" s="58"/>
      <c r="AD177" s="58"/>
      <c r="AE177" s="58"/>
      <c r="AF177" s="58"/>
      <c r="AG177" s="58"/>
      <c r="AH177" s="58"/>
      <c r="AI177" s="58"/>
      <c r="AJ177" s="581" t="s">
        <v>133</v>
      </c>
      <c r="AK177" s="55">
        <v>2008</v>
      </c>
      <c r="AL177" s="58"/>
      <c r="AM177" s="58"/>
      <c r="AN177" s="58"/>
      <c r="AO177" s="597">
        <v>8039376.3600000003</v>
      </c>
      <c r="AP177" s="58"/>
      <c r="AQ177" s="58"/>
      <c r="AR177" s="58"/>
      <c r="AS177" s="58"/>
      <c r="AT177" s="58"/>
      <c r="AU177" s="58"/>
      <c r="AV177" s="58"/>
      <c r="AW177" s="58"/>
    </row>
    <row r="178" spans="2:49" s="94" customFormat="1" ht="44.25" customHeight="1">
      <c r="B178" s="80"/>
      <c r="C178" s="661"/>
      <c r="D178" s="601" t="s">
        <v>1471</v>
      </c>
      <c r="E178" s="59" t="s">
        <v>442</v>
      </c>
      <c r="F178" s="596" t="s">
        <v>1473</v>
      </c>
      <c r="G178" s="58"/>
      <c r="H178" s="58"/>
      <c r="I178" s="58"/>
      <c r="J178" s="58"/>
      <c r="K178" s="59" t="s">
        <v>1484</v>
      </c>
      <c r="L178" s="59" t="s">
        <v>1487</v>
      </c>
      <c r="M178" s="59" t="s">
        <v>1487</v>
      </c>
      <c r="N178" s="58"/>
      <c r="O178" s="58"/>
      <c r="P178" s="58"/>
      <c r="Q178" s="58"/>
      <c r="R178" s="58"/>
      <c r="S178" s="58"/>
      <c r="T178" s="58"/>
      <c r="U178" s="58"/>
      <c r="V178" s="58"/>
      <c r="W178" s="58"/>
      <c r="X178" s="58"/>
      <c r="Y178" s="58"/>
      <c r="Z178" s="58"/>
      <c r="AA178" s="58"/>
      <c r="AB178" s="58"/>
      <c r="AC178" s="58"/>
      <c r="AD178" s="58"/>
      <c r="AE178" s="58"/>
      <c r="AF178" s="58"/>
      <c r="AG178" s="58"/>
      <c r="AH178" s="58"/>
      <c r="AI178" s="58"/>
      <c r="AJ178" s="581" t="s">
        <v>133</v>
      </c>
      <c r="AK178" s="55">
        <v>2008</v>
      </c>
      <c r="AL178" s="58"/>
      <c r="AM178" s="58"/>
      <c r="AN178" s="58"/>
      <c r="AO178" s="597">
        <v>55825000</v>
      </c>
      <c r="AP178" s="58"/>
      <c r="AQ178" s="58"/>
      <c r="AR178" s="58"/>
      <c r="AS178" s="58"/>
      <c r="AT178" s="58"/>
      <c r="AU178" s="58"/>
      <c r="AV178" s="58"/>
      <c r="AW178" s="58"/>
    </row>
    <row r="179" spans="2:49" s="94" customFormat="1" ht="44.25" customHeight="1">
      <c r="B179" s="80"/>
      <c r="C179" s="661"/>
      <c r="D179" s="580" t="s">
        <v>415</v>
      </c>
      <c r="E179" s="59" t="s">
        <v>434</v>
      </c>
      <c r="F179" s="596" t="s">
        <v>1489</v>
      </c>
      <c r="G179" s="58"/>
      <c r="H179" s="58"/>
      <c r="I179" s="58"/>
      <c r="J179" s="58"/>
      <c r="K179" s="59" t="s">
        <v>1357</v>
      </c>
      <c r="L179" s="59"/>
      <c r="M179" s="59" t="s">
        <v>461</v>
      </c>
      <c r="N179" s="596"/>
      <c r="O179" s="58"/>
      <c r="P179" s="58"/>
      <c r="Q179" s="58"/>
      <c r="R179" s="58"/>
      <c r="S179" s="58"/>
      <c r="T179" s="58"/>
      <c r="U179" s="58"/>
      <c r="V179" s="58"/>
      <c r="W179" s="58"/>
      <c r="X179" s="58"/>
      <c r="Y179" s="58"/>
      <c r="Z179" s="58"/>
      <c r="AA179" s="58"/>
      <c r="AB179" s="58"/>
      <c r="AC179" s="58"/>
      <c r="AD179" s="58"/>
      <c r="AE179" s="58"/>
      <c r="AF179" s="58"/>
      <c r="AG179" s="58"/>
      <c r="AH179" s="58"/>
      <c r="AI179" s="58"/>
      <c r="AJ179" s="581" t="s">
        <v>133</v>
      </c>
      <c r="AK179" s="55">
        <v>2009</v>
      </c>
      <c r="AL179" s="58"/>
      <c r="AM179" s="58"/>
      <c r="AN179" s="58"/>
      <c r="AO179" s="584">
        <v>13970000</v>
      </c>
      <c r="AP179" s="58"/>
      <c r="AQ179" s="58"/>
      <c r="AR179" s="58"/>
      <c r="AS179" s="58"/>
      <c r="AT179" s="58"/>
      <c r="AU179" s="58"/>
      <c r="AV179" s="58"/>
      <c r="AW179" s="58"/>
    </row>
    <row r="180" spans="2:49" s="94" customFormat="1" ht="44.25" customHeight="1">
      <c r="B180" s="80"/>
      <c r="C180" s="661"/>
      <c r="D180" s="599" t="s">
        <v>1488</v>
      </c>
      <c r="E180" s="59" t="s">
        <v>278</v>
      </c>
      <c r="F180" s="596" t="s">
        <v>1441</v>
      </c>
      <c r="G180" s="58"/>
      <c r="H180" s="58"/>
      <c r="I180" s="58"/>
      <c r="J180" s="58"/>
      <c r="K180" s="59" t="s">
        <v>1491</v>
      </c>
      <c r="L180" s="59"/>
      <c r="M180" s="59" t="s">
        <v>461</v>
      </c>
      <c r="N180" s="602" t="s">
        <v>1492</v>
      </c>
      <c r="O180" s="58"/>
      <c r="P180" s="58"/>
      <c r="Q180" s="58"/>
      <c r="R180" s="58"/>
      <c r="S180" s="58"/>
      <c r="T180" s="58"/>
      <c r="U180" s="58"/>
      <c r="V180" s="58"/>
      <c r="W180" s="58"/>
      <c r="X180" s="58"/>
      <c r="Y180" s="58"/>
      <c r="Z180" s="58"/>
      <c r="AA180" s="58"/>
      <c r="AB180" s="58"/>
      <c r="AC180" s="58"/>
      <c r="AD180" s="58"/>
      <c r="AE180" s="58"/>
      <c r="AF180" s="58"/>
      <c r="AG180" s="58"/>
      <c r="AH180" s="58"/>
      <c r="AI180" s="58"/>
      <c r="AJ180" s="581" t="s">
        <v>133</v>
      </c>
      <c r="AK180" s="55">
        <v>2009</v>
      </c>
      <c r="AL180" s="58"/>
      <c r="AM180" s="58"/>
      <c r="AN180" s="58"/>
      <c r="AO180" s="584">
        <v>14998500</v>
      </c>
      <c r="AP180" s="58"/>
      <c r="AQ180" s="58"/>
      <c r="AR180" s="58"/>
      <c r="AS180" s="58"/>
      <c r="AT180" s="58"/>
      <c r="AU180" s="58"/>
      <c r="AV180" s="58"/>
      <c r="AW180" s="58"/>
    </row>
    <row r="181" spans="2:49" s="94" customFormat="1" ht="44.25" customHeight="1">
      <c r="B181" s="80"/>
      <c r="C181" s="661"/>
      <c r="D181" s="599" t="s">
        <v>1488</v>
      </c>
      <c r="E181" s="59" t="s">
        <v>278</v>
      </c>
      <c r="F181" s="596" t="s">
        <v>1490</v>
      </c>
      <c r="G181" s="58"/>
      <c r="H181" s="58"/>
      <c r="I181" s="58"/>
      <c r="J181" s="58"/>
      <c r="K181" s="59" t="s">
        <v>1491</v>
      </c>
      <c r="L181" s="59"/>
      <c r="M181" s="59" t="s">
        <v>461</v>
      </c>
      <c r="N181" s="602" t="s">
        <v>1492</v>
      </c>
      <c r="O181" s="58"/>
      <c r="P181" s="58"/>
      <c r="Q181" s="58"/>
      <c r="R181" s="58"/>
      <c r="S181" s="58"/>
      <c r="T181" s="58"/>
      <c r="U181" s="58"/>
      <c r="V181" s="58"/>
      <c r="W181" s="58"/>
      <c r="X181" s="58"/>
      <c r="Y181" s="58"/>
      <c r="Z181" s="58"/>
      <c r="AA181" s="58"/>
      <c r="AB181" s="58"/>
      <c r="AC181" s="58"/>
      <c r="AD181" s="58"/>
      <c r="AE181" s="58"/>
      <c r="AF181" s="58"/>
      <c r="AG181" s="58"/>
      <c r="AH181" s="58"/>
      <c r="AI181" s="58"/>
      <c r="AJ181" s="581" t="s">
        <v>133</v>
      </c>
      <c r="AK181" s="55">
        <v>2009</v>
      </c>
      <c r="AL181" s="58"/>
      <c r="AM181" s="58"/>
      <c r="AN181" s="58"/>
      <c r="AO181" s="584">
        <v>14998500</v>
      </c>
      <c r="AP181" s="58"/>
      <c r="AQ181" s="58"/>
      <c r="AR181" s="58"/>
      <c r="AS181" s="58"/>
      <c r="AT181" s="58"/>
      <c r="AU181" s="58"/>
      <c r="AV181" s="58"/>
      <c r="AW181" s="58"/>
    </row>
    <row r="182" spans="2:49" s="94" customFormat="1" ht="44.25" customHeight="1">
      <c r="B182" s="80"/>
      <c r="C182" s="661"/>
      <c r="D182" s="592" t="s">
        <v>1493</v>
      </c>
      <c r="E182" s="59"/>
      <c r="F182" s="58"/>
      <c r="G182" s="58"/>
      <c r="H182" s="58"/>
      <c r="I182" s="58"/>
      <c r="J182" s="58"/>
      <c r="K182" s="59"/>
      <c r="L182" s="59"/>
      <c r="M182" s="59" t="s">
        <v>459</v>
      </c>
      <c r="N182" s="58"/>
      <c r="O182" s="58"/>
      <c r="P182" s="58"/>
      <c r="Q182" s="58"/>
      <c r="R182" s="58"/>
      <c r="S182" s="58"/>
      <c r="T182" s="58"/>
      <c r="U182" s="58"/>
      <c r="V182" s="58"/>
      <c r="W182" s="58"/>
      <c r="X182" s="58"/>
      <c r="Y182" s="58"/>
      <c r="Z182" s="58"/>
      <c r="AA182" s="58"/>
      <c r="AB182" s="58"/>
      <c r="AC182" s="58"/>
      <c r="AD182" s="58"/>
      <c r="AE182" s="58"/>
      <c r="AF182" s="58"/>
      <c r="AG182" s="58"/>
      <c r="AH182" s="58"/>
      <c r="AI182" s="58"/>
      <c r="AJ182" s="581" t="s">
        <v>133</v>
      </c>
      <c r="AK182" s="55">
        <v>2011</v>
      </c>
      <c r="AL182" s="58"/>
      <c r="AM182" s="58"/>
      <c r="AN182" s="58"/>
      <c r="AO182" s="584">
        <v>2500000</v>
      </c>
      <c r="AP182" s="58"/>
      <c r="AQ182" s="58"/>
      <c r="AR182" s="58"/>
      <c r="AS182" s="58"/>
      <c r="AT182" s="58"/>
      <c r="AU182" s="58"/>
      <c r="AV182" s="58"/>
      <c r="AW182" s="58"/>
    </row>
    <row r="183" spans="2:49" ht="33.75" customHeight="1">
      <c r="B183" s="80"/>
      <c r="C183" s="662"/>
      <c r="D183" s="592" t="s">
        <v>415</v>
      </c>
      <c r="E183" s="579"/>
      <c r="F183" s="417"/>
      <c r="G183" s="82"/>
      <c r="H183" s="82"/>
      <c r="I183" s="82"/>
      <c r="J183" s="82"/>
      <c r="K183" s="579"/>
      <c r="L183" s="579"/>
      <c r="M183" s="59" t="s">
        <v>459</v>
      </c>
      <c r="N183" s="417"/>
      <c r="O183" s="417"/>
      <c r="P183" s="417"/>
      <c r="Q183" s="417"/>
      <c r="R183" s="417"/>
      <c r="S183" s="82"/>
      <c r="T183" s="82"/>
      <c r="U183" s="82"/>
      <c r="V183" s="82"/>
      <c r="W183" s="82"/>
      <c r="X183" s="82"/>
      <c r="Y183" s="82"/>
      <c r="Z183" s="82"/>
      <c r="AA183" s="82"/>
      <c r="AB183" s="82"/>
      <c r="AC183" s="82"/>
      <c r="AD183" s="82"/>
      <c r="AE183" s="82"/>
      <c r="AF183" s="82"/>
      <c r="AG183" s="82"/>
      <c r="AH183" s="82"/>
      <c r="AI183" s="82"/>
      <c r="AJ183" s="581" t="s">
        <v>133</v>
      </c>
      <c r="AK183" s="55">
        <v>2011</v>
      </c>
      <c r="AL183" s="82"/>
      <c r="AM183" s="82"/>
      <c r="AN183" s="82"/>
      <c r="AO183" s="584">
        <v>7500000</v>
      </c>
      <c r="AP183" s="417"/>
      <c r="AQ183" s="417"/>
      <c r="AR183" s="417"/>
      <c r="AS183" s="417"/>
      <c r="AT183" s="417"/>
      <c r="AU183" s="417"/>
      <c r="AV183" s="417"/>
      <c r="AW183" s="417"/>
    </row>
    <row r="184" spans="2:49" s="94" customFormat="1" ht="31.5" customHeight="1">
      <c r="B184" s="80" t="s">
        <v>36</v>
      </c>
      <c r="C184" s="661" t="s">
        <v>37</v>
      </c>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64"/>
      <c r="AK184" s="64"/>
      <c r="AL184" s="58"/>
      <c r="AM184" s="58"/>
      <c r="AN184" s="58"/>
      <c r="AO184" s="645">
        <f>SUM(AO185:AO189)</f>
        <v>1432500</v>
      </c>
      <c r="AP184" s="58"/>
      <c r="AQ184" s="58"/>
      <c r="AR184" s="58"/>
      <c r="AS184" s="58"/>
      <c r="AT184" s="58"/>
      <c r="AU184" s="58"/>
      <c r="AV184" s="58"/>
      <c r="AW184" s="58"/>
    </row>
    <row r="185" spans="2:49" s="94" customFormat="1" ht="31.5" customHeight="1">
      <c r="B185" s="80"/>
      <c r="C185" s="661" t="s">
        <v>106</v>
      </c>
      <c r="D185" s="591" t="s">
        <v>376</v>
      </c>
      <c r="E185" s="591" t="s">
        <v>380</v>
      </c>
      <c r="F185" s="59"/>
      <c r="G185" s="59"/>
      <c r="H185" s="59"/>
      <c r="I185" s="59"/>
      <c r="J185" s="59"/>
      <c r="K185" s="591" t="s">
        <v>1364</v>
      </c>
      <c r="L185" s="59"/>
      <c r="M185" s="591" t="s">
        <v>355</v>
      </c>
      <c r="N185" s="59"/>
      <c r="O185" s="58"/>
      <c r="P185" s="58"/>
      <c r="Q185" s="58"/>
      <c r="R185" s="58"/>
      <c r="S185" s="58"/>
      <c r="T185" s="58"/>
      <c r="U185" s="58"/>
      <c r="V185" s="58"/>
      <c r="W185" s="58"/>
      <c r="X185" s="58"/>
      <c r="Y185" s="58"/>
      <c r="Z185" s="58"/>
      <c r="AA185" s="58"/>
      <c r="AB185" s="58"/>
      <c r="AC185" s="58"/>
      <c r="AD185" s="58"/>
      <c r="AE185" s="58"/>
      <c r="AF185" s="58"/>
      <c r="AG185" s="58"/>
      <c r="AH185" s="58"/>
      <c r="AI185" s="58"/>
      <c r="AJ185" s="581" t="s">
        <v>1241</v>
      </c>
      <c r="AK185" s="581" t="s">
        <v>989</v>
      </c>
      <c r="AL185" s="58"/>
      <c r="AM185" s="58"/>
      <c r="AN185" s="58"/>
      <c r="AO185" s="585">
        <v>280000</v>
      </c>
      <c r="AP185" s="58"/>
      <c r="AQ185" s="58"/>
      <c r="AR185" s="58"/>
      <c r="AS185" s="58"/>
      <c r="AT185" s="58"/>
      <c r="AU185" s="58"/>
      <c r="AV185" s="58"/>
      <c r="AW185" s="58"/>
    </row>
    <row r="186" spans="2:49" s="94" customFormat="1" ht="31.5" customHeight="1">
      <c r="B186" s="80"/>
      <c r="C186" s="661"/>
      <c r="D186" s="591" t="s">
        <v>376</v>
      </c>
      <c r="E186" s="591" t="s">
        <v>380</v>
      </c>
      <c r="F186" s="59"/>
      <c r="G186" s="59"/>
      <c r="H186" s="59"/>
      <c r="I186" s="59"/>
      <c r="J186" s="59"/>
      <c r="K186" s="591" t="s">
        <v>1363</v>
      </c>
      <c r="L186" s="59"/>
      <c r="M186" s="591" t="s">
        <v>355</v>
      </c>
      <c r="N186" s="59"/>
      <c r="O186" s="58"/>
      <c r="P186" s="58"/>
      <c r="Q186" s="58"/>
      <c r="R186" s="58"/>
      <c r="S186" s="58"/>
      <c r="T186" s="58"/>
      <c r="U186" s="58"/>
      <c r="V186" s="58"/>
      <c r="W186" s="58"/>
      <c r="X186" s="58"/>
      <c r="Y186" s="58"/>
      <c r="Z186" s="58"/>
      <c r="AA186" s="58"/>
      <c r="AB186" s="58"/>
      <c r="AC186" s="58"/>
      <c r="AD186" s="58"/>
      <c r="AE186" s="58"/>
      <c r="AF186" s="58"/>
      <c r="AG186" s="58"/>
      <c r="AH186" s="58"/>
      <c r="AI186" s="58"/>
      <c r="AJ186" s="581" t="s">
        <v>133</v>
      </c>
      <c r="AK186" s="581" t="s">
        <v>989</v>
      </c>
      <c r="AL186" s="58"/>
      <c r="AM186" s="58"/>
      <c r="AN186" s="58"/>
      <c r="AO186" s="585">
        <v>210000</v>
      </c>
      <c r="AP186" s="58"/>
      <c r="AQ186" s="58"/>
      <c r="AR186" s="58"/>
      <c r="AS186" s="58"/>
      <c r="AT186" s="58"/>
      <c r="AU186" s="58"/>
      <c r="AV186" s="58"/>
      <c r="AW186" s="58"/>
    </row>
    <row r="187" spans="2:49" s="94" customFormat="1" ht="31.5" customHeight="1">
      <c r="B187" s="80"/>
      <c r="C187" s="661"/>
      <c r="D187" s="592" t="s">
        <v>376</v>
      </c>
      <c r="E187" s="592" t="s">
        <v>380</v>
      </c>
      <c r="F187" s="59"/>
      <c r="G187" s="59"/>
      <c r="H187" s="59"/>
      <c r="I187" s="59"/>
      <c r="J187" s="59"/>
      <c r="K187" s="592" t="s">
        <v>132</v>
      </c>
      <c r="L187" s="59"/>
      <c r="M187" s="592" t="s">
        <v>355</v>
      </c>
      <c r="N187" s="59"/>
      <c r="O187" s="58"/>
      <c r="P187" s="58"/>
      <c r="Q187" s="58"/>
      <c r="R187" s="58"/>
      <c r="S187" s="58"/>
      <c r="T187" s="58"/>
      <c r="U187" s="58"/>
      <c r="V187" s="58"/>
      <c r="W187" s="58"/>
      <c r="X187" s="58"/>
      <c r="Y187" s="58"/>
      <c r="Z187" s="58"/>
      <c r="AA187" s="58"/>
      <c r="AB187" s="58"/>
      <c r="AC187" s="58"/>
      <c r="AD187" s="58"/>
      <c r="AE187" s="58"/>
      <c r="AF187" s="58"/>
      <c r="AG187" s="58"/>
      <c r="AH187" s="58"/>
      <c r="AI187" s="58"/>
      <c r="AJ187" s="587" t="s">
        <v>133</v>
      </c>
      <c r="AK187" s="587" t="s">
        <v>385</v>
      </c>
      <c r="AL187" s="58"/>
      <c r="AM187" s="58"/>
      <c r="AN187" s="58"/>
      <c r="AO187" s="588">
        <v>280000</v>
      </c>
      <c r="AP187" s="58"/>
      <c r="AQ187" s="58"/>
      <c r="AR187" s="58"/>
      <c r="AS187" s="58"/>
      <c r="AT187" s="58"/>
      <c r="AU187" s="58"/>
      <c r="AV187" s="58"/>
      <c r="AW187" s="58"/>
    </row>
    <row r="188" spans="2:49" s="94" customFormat="1" ht="31.5" customHeight="1">
      <c r="B188" s="80"/>
      <c r="C188" s="661"/>
      <c r="D188" s="591" t="s">
        <v>1362</v>
      </c>
      <c r="E188" s="591" t="s">
        <v>1360</v>
      </c>
      <c r="F188" s="59"/>
      <c r="G188" s="59"/>
      <c r="H188" s="59"/>
      <c r="I188" s="59"/>
      <c r="J188" s="59"/>
      <c r="K188" s="591" t="s">
        <v>314</v>
      </c>
      <c r="L188" s="59"/>
      <c r="M188" s="591" t="s">
        <v>356</v>
      </c>
      <c r="N188" s="59"/>
      <c r="O188" s="58"/>
      <c r="P188" s="58"/>
      <c r="Q188" s="58"/>
      <c r="R188" s="58"/>
      <c r="S188" s="58"/>
      <c r="T188" s="58"/>
      <c r="U188" s="58"/>
      <c r="V188" s="58"/>
      <c r="W188" s="58"/>
      <c r="X188" s="58"/>
      <c r="Y188" s="58"/>
      <c r="Z188" s="58"/>
      <c r="AA188" s="58"/>
      <c r="AB188" s="58"/>
      <c r="AC188" s="58"/>
      <c r="AD188" s="58"/>
      <c r="AE188" s="58"/>
      <c r="AF188" s="58"/>
      <c r="AG188" s="58"/>
      <c r="AH188" s="58"/>
      <c r="AI188" s="58"/>
      <c r="AJ188" s="581" t="s">
        <v>133</v>
      </c>
      <c r="AK188" s="581" t="s">
        <v>991</v>
      </c>
      <c r="AL188" s="58"/>
      <c r="AM188" s="58"/>
      <c r="AN188" s="58"/>
      <c r="AO188" s="585">
        <v>175000</v>
      </c>
      <c r="AP188" s="58"/>
      <c r="AQ188" s="58"/>
      <c r="AR188" s="58"/>
      <c r="AS188" s="58"/>
      <c r="AT188" s="58"/>
      <c r="AU188" s="58"/>
      <c r="AV188" s="58"/>
      <c r="AW188" s="58"/>
    </row>
    <row r="189" spans="2:49" s="94" customFormat="1" ht="31.5" customHeight="1">
      <c r="B189" s="80"/>
      <c r="C189" s="661"/>
      <c r="D189" s="592" t="s">
        <v>1341</v>
      </c>
      <c r="E189" s="592" t="s">
        <v>1361</v>
      </c>
      <c r="F189" s="59"/>
      <c r="G189" s="59"/>
      <c r="H189" s="59"/>
      <c r="I189" s="59"/>
      <c r="J189" s="59"/>
      <c r="K189" s="592" t="s">
        <v>1364</v>
      </c>
      <c r="L189" s="59"/>
      <c r="M189" s="592" t="s">
        <v>1365</v>
      </c>
      <c r="N189" s="59"/>
      <c r="O189" s="58"/>
      <c r="P189" s="58"/>
      <c r="Q189" s="58"/>
      <c r="R189" s="58"/>
      <c r="S189" s="58"/>
      <c r="T189" s="58"/>
      <c r="U189" s="58"/>
      <c r="V189" s="58"/>
      <c r="W189" s="58"/>
      <c r="X189" s="58"/>
      <c r="Y189" s="58"/>
      <c r="Z189" s="58"/>
      <c r="AA189" s="58"/>
      <c r="AB189" s="58"/>
      <c r="AC189" s="58"/>
      <c r="AD189" s="58"/>
      <c r="AE189" s="58"/>
      <c r="AF189" s="58"/>
      <c r="AG189" s="58"/>
      <c r="AH189" s="58"/>
      <c r="AI189" s="58"/>
      <c r="AJ189" s="587" t="s">
        <v>1241</v>
      </c>
      <c r="AK189" s="587" t="s">
        <v>992</v>
      </c>
      <c r="AL189" s="58"/>
      <c r="AM189" s="58"/>
      <c r="AN189" s="58"/>
      <c r="AO189" s="588">
        <v>487500</v>
      </c>
      <c r="AP189" s="58"/>
      <c r="AQ189" s="58"/>
      <c r="AR189" s="58"/>
      <c r="AS189" s="58"/>
      <c r="AT189" s="58"/>
      <c r="AU189" s="58"/>
      <c r="AV189" s="58"/>
      <c r="AW189" s="58"/>
    </row>
    <row r="190" spans="2:49" s="94" customFormat="1" ht="36.75" customHeight="1">
      <c r="B190" s="80" t="s">
        <v>38</v>
      </c>
      <c r="C190" s="661" t="s">
        <v>39</v>
      </c>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64"/>
      <c r="AK190" s="64"/>
      <c r="AL190" s="58"/>
      <c r="AM190" s="58"/>
      <c r="AN190" s="58"/>
      <c r="AO190" s="58"/>
      <c r="AP190" s="58"/>
      <c r="AQ190" s="58"/>
      <c r="AR190" s="58"/>
      <c r="AS190" s="58"/>
      <c r="AT190" s="58"/>
      <c r="AU190" s="58"/>
      <c r="AV190" s="58"/>
      <c r="AW190" s="58"/>
    </row>
    <row r="191" spans="2:49" s="94" customFormat="1" ht="36.75" customHeight="1">
      <c r="B191" s="80"/>
      <c r="C191" s="661" t="s">
        <v>106</v>
      </c>
      <c r="D191" s="1001" t="s">
        <v>413</v>
      </c>
      <c r="E191" s="1001"/>
      <c r="F191" s="1001"/>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c r="AG191" s="58"/>
      <c r="AH191" s="58"/>
      <c r="AI191" s="58"/>
      <c r="AJ191" s="64"/>
      <c r="AK191" s="64"/>
      <c r="AL191" s="58"/>
      <c r="AM191" s="58"/>
      <c r="AN191" s="58"/>
      <c r="AO191" s="58"/>
      <c r="AP191" s="58"/>
      <c r="AQ191" s="58"/>
      <c r="AR191" s="58"/>
      <c r="AS191" s="58"/>
      <c r="AT191" s="58"/>
      <c r="AU191" s="58"/>
      <c r="AV191" s="58"/>
      <c r="AW191" s="58"/>
    </row>
    <row r="192" spans="2:49" s="94" customFormat="1" ht="36.75" customHeight="1">
      <c r="B192" s="80"/>
      <c r="C192" s="661"/>
      <c r="D192" s="1001"/>
      <c r="E192" s="1001"/>
      <c r="F192" s="1001"/>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c r="AG192" s="58"/>
      <c r="AH192" s="58"/>
      <c r="AI192" s="58"/>
      <c r="AJ192" s="64"/>
      <c r="AK192" s="64"/>
      <c r="AL192" s="58"/>
      <c r="AM192" s="58"/>
      <c r="AN192" s="58"/>
      <c r="AO192" s="58"/>
      <c r="AP192" s="58"/>
      <c r="AQ192" s="58"/>
      <c r="AR192" s="58"/>
      <c r="AS192" s="58"/>
      <c r="AT192" s="58"/>
      <c r="AU192" s="58"/>
      <c r="AV192" s="58"/>
      <c r="AW192" s="58"/>
    </row>
    <row r="193" spans="2:49" s="94" customFormat="1" ht="34.5" customHeight="1">
      <c r="B193" s="80" t="s">
        <v>40</v>
      </c>
      <c r="C193" s="661" t="s">
        <v>41</v>
      </c>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64"/>
      <c r="AK193" s="64"/>
      <c r="AL193" s="58"/>
      <c r="AM193" s="58"/>
      <c r="AN193" s="58"/>
      <c r="AO193" s="646">
        <f>SUM(AO194:AO197)</f>
        <v>48196507.890000001</v>
      </c>
      <c r="AP193" s="58"/>
      <c r="AQ193" s="58"/>
      <c r="AR193" s="58"/>
      <c r="AS193" s="58"/>
      <c r="AT193" s="58"/>
      <c r="AU193" s="58"/>
      <c r="AV193" s="58"/>
      <c r="AW193" s="58"/>
    </row>
    <row r="194" spans="2:49" s="94" customFormat="1" ht="34.5" customHeight="1">
      <c r="B194" s="80"/>
      <c r="C194" s="661" t="s">
        <v>106</v>
      </c>
      <c r="D194" s="533" t="s">
        <v>1497</v>
      </c>
      <c r="E194" s="58" t="s">
        <v>1494</v>
      </c>
      <c r="F194" s="596" t="s">
        <v>1442</v>
      </c>
      <c r="G194" s="58"/>
      <c r="H194" s="58"/>
      <c r="I194" s="58"/>
      <c r="J194" s="58"/>
      <c r="K194" s="56" t="s">
        <v>1500</v>
      </c>
      <c r="L194" s="58"/>
      <c r="M194" s="56" t="s">
        <v>461</v>
      </c>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1" t="s">
        <v>133</v>
      </c>
      <c r="AK194" s="55">
        <v>2008</v>
      </c>
      <c r="AL194" s="58"/>
      <c r="AM194" s="58"/>
      <c r="AN194" s="58"/>
      <c r="AO194" s="567">
        <v>6841445.1299999999</v>
      </c>
      <c r="AP194" s="58"/>
      <c r="AQ194" s="58"/>
      <c r="AR194" s="58"/>
      <c r="AS194" s="58"/>
      <c r="AT194" s="58"/>
      <c r="AU194" s="58"/>
      <c r="AV194" s="58"/>
      <c r="AW194" s="58"/>
    </row>
    <row r="195" spans="2:49" s="94" customFormat="1" ht="34.5" customHeight="1">
      <c r="B195" s="80"/>
      <c r="C195" s="661"/>
      <c r="D195" s="533" t="s">
        <v>1498</v>
      </c>
      <c r="E195" s="55" t="s">
        <v>1495</v>
      </c>
      <c r="F195" s="596" t="s">
        <v>1441</v>
      </c>
      <c r="G195" s="58"/>
      <c r="H195" s="58"/>
      <c r="I195" s="58"/>
      <c r="J195" s="58"/>
      <c r="K195" s="56" t="s">
        <v>1500</v>
      </c>
      <c r="L195" s="58"/>
      <c r="M195" s="56" t="s">
        <v>461</v>
      </c>
      <c r="N195" s="58"/>
      <c r="O195" s="58"/>
      <c r="P195" s="58"/>
      <c r="Q195" s="58"/>
      <c r="R195" s="58"/>
      <c r="S195" s="58"/>
      <c r="T195" s="58"/>
      <c r="U195" s="58"/>
      <c r="V195" s="58"/>
      <c r="W195" s="58"/>
      <c r="X195" s="58"/>
      <c r="Y195" s="58"/>
      <c r="Z195" s="58"/>
      <c r="AA195" s="58"/>
      <c r="AB195" s="58"/>
      <c r="AC195" s="58"/>
      <c r="AD195" s="58"/>
      <c r="AE195" s="58"/>
      <c r="AF195" s="58"/>
      <c r="AG195" s="58"/>
      <c r="AH195" s="58"/>
      <c r="AI195" s="58"/>
      <c r="AJ195" s="581" t="s">
        <v>133</v>
      </c>
      <c r="AK195" s="55">
        <v>2008</v>
      </c>
      <c r="AL195" s="58"/>
      <c r="AM195" s="58"/>
      <c r="AN195" s="58"/>
      <c r="AO195" s="567">
        <v>30121530.760000002</v>
      </c>
      <c r="AP195" s="58"/>
      <c r="AQ195" s="58"/>
      <c r="AR195" s="58"/>
      <c r="AS195" s="58"/>
      <c r="AT195" s="58"/>
      <c r="AU195" s="58"/>
      <c r="AV195" s="58"/>
      <c r="AW195" s="58"/>
    </row>
    <row r="196" spans="2:49" s="94" customFormat="1" ht="34.5" customHeight="1">
      <c r="B196" s="80"/>
      <c r="C196" s="661"/>
      <c r="D196" s="603" t="s">
        <v>1499</v>
      </c>
      <c r="E196" s="55" t="s">
        <v>1496</v>
      </c>
      <c r="F196" s="596" t="s">
        <v>1442</v>
      </c>
      <c r="G196" s="58"/>
      <c r="H196" s="58"/>
      <c r="I196" s="58"/>
      <c r="J196" s="58"/>
      <c r="K196" s="56" t="s">
        <v>1501</v>
      </c>
      <c r="L196" s="58"/>
      <c r="M196" s="56" t="s">
        <v>459</v>
      </c>
      <c r="N196" s="58"/>
      <c r="O196" s="58"/>
      <c r="P196" s="58"/>
      <c r="Q196" s="58"/>
      <c r="R196" s="58"/>
      <c r="S196" s="58"/>
      <c r="T196" s="58"/>
      <c r="U196" s="58"/>
      <c r="V196" s="58"/>
      <c r="W196" s="58"/>
      <c r="X196" s="58"/>
      <c r="Y196" s="58"/>
      <c r="Z196" s="58"/>
      <c r="AA196" s="58"/>
      <c r="AB196" s="58"/>
      <c r="AC196" s="58"/>
      <c r="AD196" s="58"/>
      <c r="AE196" s="58"/>
      <c r="AF196" s="58"/>
      <c r="AG196" s="58"/>
      <c r="AH196" s="58"/>
      <c r="AI196" s="58"/>
      <c r="AJ196" s="581" t="s">
        <v>133</v>
      </c>
      <c r="AK196" s="55">
        <v>2008</v>
      </c>
      <c r="AL196" s="58"/>
      <c r="AM196" s="58"/>
      <c r="AN196" s="58"/>
      <c r="AO196" s="567">
        <v>3733532</v>
      </c>
      <c r="AP196" s="58"/>
      <c r="AQ196" s="58"/>
      <c r="AR196" s="58"/>
      <c r="AS196" s="58"/>
      <c r="AT196" s="58"/>
      <c r="AU196" s="58"/>
      <c r="AV196" s="58"/>
      <c r="AW196" s="58"/>
    </row>
    <row r="197" spans="2:49" s="94" customFormat="1" ht="34.5" customHeight="1">
      <c r="B197" s="80"/>
      <c r="C197" s="661"/>
      <c r="D197" s="592" t="s">
        <v>1502</v>
      </c>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1" t="s">
        <v>133</v>
      </c>
      <c r="AK197" s="55">
        <v>2011</v>
      </c>
      <c r="AL197" s="58"/>
      <c r="AM197" s="58"/>
      <c r="AN197" s="58"/>
      <c r="AO197" s="584">
        <v>7500000</v>
      </c>
      <c r="AP197" s="58"/>
      <c r="AQ197" s="58"/>
      <c r="AR197" s="58"/>
      <c r="AS197" s="58"/>
      <c r="AT197" s="58"/>
      <c r="AU197" s="58"/>
      <c r="AV197" s="58"/>
      <c r="AW197" s="58"/>
    </row>
    <row r="198" spans="2:49" s="94" customFormat="1" ht="42" customHeight="1">
      <c r="B198" s="80" t="s">
        <v>42</v>
      </c>
      <c r="C198" s="661" t="s">
        <v>43</v>
      </c>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c r="AG198" s="58"/>
      <c r="AH198" s="58"/>
      <c r="AI198" s="58"/>
      <c r="AJ198" s="64"/>
      <c r="AK198" s="64"/>
      <c r="AL198" s="58"/>
      <c r="AM198" s="58"/>
      <c r="AN198" s="58"/>
      <c r="AO198" s="645">
        <f>SUM(AO199:AO215)</f>
        <v>220875796.89018601</v>
      </c>
      <c r="AP198" s="58"/>
      <c r="AQ198" s="58"/>
      <c r="AR198" s="58"/>
      <c r="AS198" s="58"/>
      <c r="AT198" s="58"/>
      <c r="AU198" s="58"/>
      <c r="AV198" s="58"/>
      <c r="AW198" s="58"/>
    </row>
    <row r="199" spans="2:49" s="94" customFormat="1" ht="42" customHeight="1">
      <c r="B199" s="80"/>
      <c r="C199" s="661" t="s">
        <v>106</v>
      </c>
      <c r="D199" s="590" t="s">
        <v>1505</v>
      </c>
      <c r="E199" s="589" t="s">
        <v>1503</v>
      </c>
      <c r="F199" s="58"/>
      <c r="G199" s="58"/>
      <c r="H199" s="58"/>
      <c r="I199" s="58"/>
      <c r="J199" s="58"/>
      <c r="K199" s="589" t="s">
        <v>314</v>
      </c>
      <c r="L199" s="58"/>
      <c r="M199" s="589" t="s">
        <v>356</v>
      </c>
      <c r="N199" s="58"/>
      <c r="O199" s="58"/>
      <c r="P199" s="58"/>
      <c r="Q199" s="58"/>
      <c r="R199" s="58"/>
      <c r="S199" s="58"/>
      <c r="T199" s="58"/>
      <c r="U199" s="58"/>
      <c r="V199" s="58"/>
      <c r="W199" s="58"/>
      <c r="X199" s="58"/>
      <c r="Y199" s="58"/>
      <c r="Z199" s="58"/>
      <c r="AA199" s="58"/>
      <c r="AB199" s="58"/>
      <c r="AC199" s="58"/>
      <c r="AD199" s="58"/>
      <c r="AE199" s="58"/>
      <c r="AF199" s="58"/>
      <c r="AG199" s="58"/>
      <c r="AH199" s="58"/>
      <c r="AI199" s="58"/>
      <c r="AJ199" s="581" t="s">
        <v>133</v>
      </c>
      <c r="AK199" s="581" t="s">
        <v>989</v>
      </c>
      <c r="AL199" s="58"/>
      <c r="AM199" s="58"/>
      <c r="AN199" s="58"/>
      <c r="AO199" s="585">
        <v>2250000</v>
      </c>
      <c r="AP199" s="58"/>
      <c r="AQ199" s="58"/>
      <c r="AR199" s="58"/>
      <c r="AS199" s="58"/>
      <c r="AT199" s="58"/>
      <c r="AU199" s="58"/>
      <c r="AV199" s="58"/>
      <c r="AW199" s="58"/>
    </row>
    <row r="200" spans="2:49" s="94" customFormat="1" ht="42" customHeight="1">
      <c r="B200" s="80"/>
      <c r="C200" s="661"/>
      <c r="D200" s="586" t="s">
        <v>1506</v>
      </c>
      <c r="E200" s="583" t="s">
        <v>1504</v>
      </c>
      <c r="F200" s="58"/>
      <c r="G200" s="58"/>
      <c r="H200" s="58"/>
      <c r="I200" s="58"/>
      <c r="J200" s="58"/>
      <c r="K200" s="583" t="s">
        <v>1507</v>
      </c>
      <c r="L200" s="58"/>
      <c r="M200" s="583" t="s">
        <v>356</v>
      </c>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1" t="s">
        <v>133</v>
      </c>
      <c r="AK200" s="587" t="s">
        <v>992</v>
      </c>
      <c r="AL200" s="58"/>
      <c r="AM200" s="58"/>
      <c r="AN200" s="58"/>
      <c r="AO200" s="588">
        <v>17500</v>
      </c>
      <c r="AP200" s="58"/>
      <c r="AQ200" s="58"/>
      <c r="AR200" s="58"/>
      <c r="AS200" s="58"/>
      <c r="AT200" s="58"/>
      <c r="AU200" s="58"/>
      <c r="AV200" s="58"/>
      <c r="AW200" s="58"/>
    </row>
    <row r="201" spans="2:49" s="94" customFormat="1" ht="42" customHeight="1">
      <c r="B201" s="80"/>
      <c r="C201" s="661"/>
      <c r="D201" s="65" t="s">
        <v>1508</v>
      </c>
      <c r="E201" s="59" t="s">
        <v>1428</v>
      </c>
      <c r="F201" s="595" t="s">
        <v>1441</v>
      </c>
      <c r="G201" s="58"/>
      <c r="H201" s="58"/>
      <c r="I201" s="58"/>
      <c r="J201" s="58"/>
      <c r="K201" s="59" t="s">
        <v>1517</v>
      </c>
      <c r="L201" s="59"/>
      <c r="M201" s="59" t="s">
        <v>461</v>
      </c>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1" t="s">
        <v>133</v>
      </c>
      <c r="AK201" s="643">
        <v>2007</v>
      </c>
      <c r="AL201" s="58"/>
      <c r="AM201" s="58"/>
      <c r="AN201" s="58"/>
      <c r="AO201" s="582">
        <v>27888500.173487186</v>
      </c>
      <c r="AP201" s="58"/>
      <c r="AQ201" s="58"/>
      <c r="AR201" s="58"/>
      <c r="AS201" s="58"/>
      <c r="AT201" s="58"/>
      <c r="AU201" s="58"/>
      <c r="AV201" s="58"/>
      <c r="AW201" s="58"/>
    </row>
    <row r="202" spans="2:49" s="94" customFormat="1" ht="42" customHeight="1">
      <c r="B202" s="80"/>
      <c r="C202" s="661"/>
      <c r="D202" s="65" t="s">
        <v>1509</v>
      </c>
      <c r="E202" s="56"/>
      <c r="F202" s="643" t="s">
        <v>1515</v>
      </c>
      <c r="G202" s="58"/>
      <c r="H202" s="58"/>
      <c r="I202" s="58"/>
      <c r="J202" s="58"/>
      <c r="K202" s="59" t="s">
        <v>1518</v>
      </c>
      <c r="L202" s="59" t="s">
        <v>1521</v>
      </c>
      <c r="M202" s="59" t="s">
        <v>1526</v>
      </c>
      <c r="N202" s="58"/>
      <c r="O202" s="58"/>
      <c r="P202" s="58"/>
      <c r="Q202" s="58"/>
      <c r="R202" s="58"/>
      <c r="S202" s="58"/>
      <c r="T202" s="58"/>
      <c r="U202" s="58"/>
      <c r="V202" s="58"/>
      <c r="W202" s="58"/>
      <c r="X202" s="58"/>
      <c r="Y202" s="58"/>
      <c r="Z202" s="58"/>
      <c r="AA202" s="58"/>
      <c r="AB202" s="58"/>
      <c r="AC202" s="58"/>
      <c r="AD202" s="58"/>
      <c r="AE202" s="58"/>
      <c r="AF202" s="58"/>
      <c r="AG202" s="58"/>
      <c r="AH202" s="58"/>
      <c r="AI202" s="58"/>
      <c r="AJ202" s="581" t="s">
        <v>133</v>
      </c>
      <c r="AK202" s="643">
        <v>2007</v>
      </c>
      <c r="AL202" s="58"/>
      <c r="AM202" s="58"/>
      <c r="AN202" s="58"/>
      <c r="AO202" s="582">
        <v>2005530.4971032995</v>
      </c>
      <c r="AP202" s="58"/>
      <c r="AQ202" s="58"/>
      <c r="AR202" s="58"/>
      <c r="AS202" s="58"/>
      <c r="AT202" s="58"/>
      <c r="AU202" s="58"/>
      <c r="AV202" s="58"/>
      <c r="AW202" s="58"/>
    </row>
    <row r="203" spans="2:49" s="94" customFormat="1" ht="42" customHeight="1">
      <c r="B203" s="80"/>
      <c r="C203" s="661"/>
      <c r="D203" s="65" t="s">
        <v>1510</v>
      </c>
      <c r="E203" s="59" t="s">
        <v>1429</v>
      </c>
      <c r="F203" s="595" t="s">
        <v>1441</v>
      </c>
      <c r="G203" s="58"/>
      <c r="H203" s="58"/>
      <c r="I203" s="58"/>
      <c r="J203" s="58"/>
      <c r="K203" s="59" t="s">
        <v>1519</v>
      </c>
      <c r="L203" s="59" t="s">
        <v>1522</v>
      </c>
      <c r="M203" s="59" t="s">
        <v>461</v>
      </c>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1" t="s">
        <v>133</v>
      </c>
      <c r="AK203" s="643">
        <v>2007</v>
      </c>
      <c r="AL203" s="58"/>
      <c r="AM203" s="58"/>
      <c r="AN203" s="58"/>
      <c r="AO203" s="582">
        <v>7132854.1299999999</v>
      </c>
      <c r="AP203" s="58"/>
      <c r="AQ203" s="58"/>
      <c r="AR203" s="58"/>
      <c r="AS203" s="58"/>
      <c r="AT203" s="58"/>
      <c r="AU203" s="58"/>
      <c r="AV203" s="58"/>
      <c r="AW203" s="58"/>
    </row>
    <row r="204" spans="2:49" s="94" customFormat="1" ht="42" customHeight="1">
      <c r="B204" s="80"/>
      <c r="C204" s="661"/>
      <c r="D204" s="65" t="s">
        <v>1510</v>
      </c>
      <c r="E204" s="59" t="s">
        <v>1429</v>
      </c>
      <c r="F204" s="595" t="s">
        <v>1490</v>
      </c>
      <c r="G204" s="58"/>
      <c r="H204" s="58"/>
      <c r="I204" s="58"/>
      <c r="J204" s="58"/>
      <c r="K204" s="59" t="s">
        <v>1519</v>
      </c>
      <c r="L204" s="59" t="s">
        <v>1523</v>
      </c>
      <c r="M204" s="59" t="s">
        <v>461</v>
      </c>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1" t="s">
        <v>133</v>
      </c>
      <c r="AK204" s="643">
        <v>2007</v>
      </c>
      <c r="AL204" s="58"/>
      <c r="AM204" s="58"/>
      <c r="AN204" s="58"/>
      <c r="AO204" s="582">
        <v>5132854.13</v>
      </c>
      <c r="AP204" s="58"/>
      <c r="AQ204" s="58"/>
      <c r="AR204" s="58"/>
      <c r="AS204" s="58"/>
      <c r="AT204" s="58"/>
      <c r="AU204" s="58"/>
      <c r="AV204" s="58"/>
      <c r="AW204" s="58"/>
    </row>
    <row r="205" spans="2:49" s="94" customFormat="1" ht="42" customHeight="1">
      <c r="B205" s="80"/>
      <c r="C205" s="661"/>
      <c r="D205" s="65" t="s">
        <v>1511</v>
      </c>
      <c r="E205" s="59" t="s">
        <v>442</v>
      </c>
      <c r="F205" s="595" t="s">
        <v>1441</v>
      </c>
      <c r="G205" s="58"/>
      <c r="H205" s="58"/>
      <c r="I205" s="58"/>
      <c r="J205" s="58"/>
      <c r="K205" s="59" t="s">
        <v>294</v>
      </c>
      <c r="L205" s="59" t="s">
        <v>1487</v>
      </c>
      <c r="M205" s="59" t="s">
        <v>461</v>
      </c>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1" t="s">
        <v>133</v>
      </c>
      <c r="AK205" s="643">
        <v>2007</v>
      </c>
      <c r="AL205" s="58"/>
      <c r="AM205" s="58"/>
      <c r="AN205" s="58"/>
      <c r="AO205" s="582">
        <v>6692368.0700000003</v>
      </c>
      <c r="AP205" s="58"/>
      <c r="AQ205" s="58"/>
      <c r="AR205" s="58"/>
      <c r="AS205" s="58"/>
      <c r="AT205" s="58"/>
      <c r="AU205" s="58"/>
      <c r="AV205" s="58"/>
      <c r="AW205" s="58"/>
    </row>
    <row r="206" spans="2:49" s="94" customFormat="1" ht="42" customHeight="1">
      <c r="B206" s="80"/>
      <c r="C206" s="661"/>
      <c r="D206" s="65" t="s">
        <v>1511</v>
      </c>
      <c r="E206" s="59" t="s">
        <v>442</v>
      </c>
      <c r="F206" s="595" t="s">
        <v>1490</v>
      </c>
      <c r="G206" s="58"/>
      <c r="H206" s="58"/>
      <c r="I206" s="58"/>
      <c r="J206" s="58"/>
      <c r="K206" s="59" t="s">
        <v>294</v>
      </c>
      <c r="L206" s="59" t="s">
        <v>1487</v>
      </c>
      <c r="M206" s="59" t="s">
        <v>461</v>
      </c>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1" t="s">
        <v>133</v>
      </c>
      <c r="AK206" s="643">
        <v>2007</v>
      </c>
      <c r="AL206" s="58"/>
      <c r="AM206" s="58"/>
      <c r="AN206" s="58"/>
      <c r="AO206" s="582">
        <v>6692368.0700000003</v>
      </c>
      <c r="AP206" s="58"/>
      <c r="AQ206" s="58"/>
      <c r="AR206" s="58"/>
      <c r="AS206" s="58"/>
      <c r="AT206" s="58"/>
      <c r="AU206" s="58"/>
      <c r="AV206" s="58"/>
      <c r="AW206" s="58"/>
    </row>
    <row r="207" spans="2:49" s="94" customFormat="1" ht="42" customHeight="1">
      <c r="B207" s="80"/>
      <c r="C207" s="661"/>
      <c r="D207" s="65" t="s">
        <v>1512</v>
      </c>
      <c r="E207" s="59" t="s">
        <v>1430</v>
      </c>
      <c r="F207" s="595" t="s">
        <v>1441</v>
      </c>
      <c r="G207" s="58"/>
      <c r="H207" s="58"/>
      <c r="I207" s="58"/>
      <c r="J207" s="58"/>
      <c r="K207" s="59" t="s">
        <v>1519</v>
      </c>
      <c r="L207" s="59"/>
      <c r="M207" s="59" t="s">
        <v>461</v>
      </c>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1" t="s">
        <v>133</v>
      </c>
      <c r="AK207" s="643">
        <v>2007</v>
      </c>
      <c r="AL207" s="58"/>
      <c r="AM207" s="58"/>
      <c r="AN207" s="58"/>
      <c r="AO207" s="582">
        <v>5580606.6006352669</v>
      </c>
      <c r="AP207" s="58"/>
      <c r="AQ207" s="58"/>
      <c r="AR207" s="58"/>
      <c r="AS207" s="58"/>
      <c r="AT207" s="58"/>
      <c r="AU207" s="58"/>
      <c r="AV207" s="58"/>
      <c r="AW207" s="58"/>
    </row>
    <row r="208" spans="2:49" s="94" customFormat="1" ht="42" customHeight="1">
      <c r="B208" s="80"/>
      <c r="C208" s="661"/>
      <c r="D208" s="65" t="s">
        <v>1513</v>
      </c>
      <c r="E208" s="59" t="s">
        <v>1431</v>
      </c>
      <c r="F208" s="595" t="s">
        <v>1442</v>
      </c>
      <c r="G208" s="58"/>
      <c r="H208" s="58"/>
      <c r="I208" s="58"/>
      <c r="J208" s="58"/>
      <c r="K208" s="59"/>
      <c r="L208" s="59" t="s">
        <v>1524</v>
      </c>
      <c r="M208" s="59" t="s">
        <v>461</v>
      </c>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1" t="s">
        <v>133</v>
      </c>
      <c r="AK208" s="643">
        <v>2007</v>
      </c>
      <c r="AL208" s="58"/>
      <c r="AM208" s="58"/>
      <c r="AN208" s="58"/>
      <c r="AO208" s="582">
        <v>8923157.4291407671</v>
      </c>
      <c r="AP208" s="58"/>
      <c r="AQ208" s="58"/>
      <c r="AR208" s="58"/>
      <c r="AS208" s="58"/>
      <c r="AT208" s="58"/>
      <c r="AU208" s="58"/>
      <c r="AV208" s="58"/>
      <c r="AW208" s="58"/>
    </row>
    <row r="209" spans="2:49" s="94" customFormat="1" ht="42" customHeight="1">
      <c r="B209" s="80"/>
      <c r="C209" s="661"/>
      <c r="D209" s="65" t="s">
        <v>1514</v>
      </c>
      <c r="E209" s="59" t="s">
        <v>1432</v>
      </c>
      <c r="F209" s="595" t="s">
        <v>1516</v>
      </c>
      <c r="G209" s="58"/>
      <c r="H209" s="58"/>
      <c r="I209" s="58"/>
      <c r="J209" s="58"/>
      <c r="K209" s="59" t="s">
        <v>1520</v>
      </c>
      <c r="L209" s="59" t="s">
        <v>1525</v>
      </c>
      <c r="M209" s="59" t="s">
        <v>461</v>
      </c>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1" t="s">
        <v>133</v>
      </c>
      <c r="AK209" s="643">
        <v>2007</v>
      </c>
      <c r="AL209" s="58"/>
      <c r="AM209" s="58"/>
      <c r="AN209" s="58"/>
      <c r="AO209" s="582">
        <v>75280057.789819509</v>
      </c>
      <c r="AP209" s="58"/>
      <c r="AQ209" s="58"/>
      <c r="AR209" s="58"/>
      <c r="AS209" s="58"/>
      <c r="AT209" s="58"/>
      <c r="AU209" s="58"/>
      <c r="AV209" s="58"/>
      <c r="AW209" s="58"/>
    </row>
    <row r="210" spans="2:49" s="94" customFormat="1" ht="42" customHeight="1">
      <c r="B210" s="80"/>
      <c r="C210" s="661"/>
      <c r="D210" s="65" t="s">
        <v>1529</v>
      </c>
      <c r="E210" s="56" t="s">
        <v>1527</v>
      </c>
      <c r="F210" s="595" t="s">
        <v>1534</v>
      </c>
      <c r="G210" s="58"/>
      <c r="H210" s="58"/>
      <c r="I210" s="58"/>
      <c r="J210" s="58"/>
      <c r="K210" s="59" t="s">
        <v>1535</v>
      </c>
      <c r="L210" s="58"/>
      <c r="M210" s="56" t="s">
        <v>1526</v>
      </c>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1" t="s">
        <v>133</v>
      </c>
      <c r="AK210" s="55">
        <v>2008</v>
      </c>
      <c r="AL210" s="58"/>
      <c r="AM210" s="58"/>
      <c r="AN210" s="58"/>
      <c r="AO210" s="597">
        <v>5501034</v>
      </c>
      <c r="AP210" s="58"/>
      <c r="AQ210" s="58"/>
      <c r="AR210" s="58"/>
      <c r="AS210" s="58"/>
      <c r="AT210" s="58"/>
      <c r="AU210" s="58"/>
      <c r="AV210" s="58"/>
      <c r="AW210" s="58"/>
    </row>
    <row r="211" spans="2:49" s="94" customFormat="1" ht="42" customHeight="1">
      <c r="B211" s="80"/>
      <c r="C211" s="661"/>
      <c r="D211" s="65" t="s">
        <v>1530</v>
      </c>
      <c r="E211" s="56" t="s">
        <v>1527</v>
      </c>
      <c r="F211" s="595" t="s">
        <v>1534</v>
      </c>
      <c r="G211" s="58"/>
      <c r="H211" s="58"/>
      <c r="I211" s="58"/>
      <c r="J211" s="58"/>
      <c r="K211" s="59" t="s">
        <v>1535</v>
      </c>
      <c r="L211" s="58"/>
      <c r="M211" s="56" t="s">
        <v>1526</v>
      </c>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1" t="s">
        <v>133</v>
      </c>
      <c r="AK211" s="55">
        <v>2008</v>
      </c>
      <c r="AL211" s="58"/>
      <c r="AM211" s="58"/>
      <c r="AN211" s="58"/>
      <c r="AO211" s="597">
        <v>8029692</v>
      </c>
      <c r="AP211" s="58"/>
      <c r="AQ211" s="58"/>
      <c r="AR211" s="58"/>
      <c r="AS211" s="58"/>
      <c r="AT211" s="58"/>
      <c r="AU211" s="58"/>
      <c r="AV211" s="58"/>
      <c r="AW211" s="58"/>
    </row>
    <row r="212" spans="2:49" s="94" customFormat="1" ht="42" customHeight="1">
      <c r="B212" s="80"/>
      <c r="C212" s="661"/>
      <c r="D212" s="65" t="s">
        <v>1531</v>
      </c>
      <c r="E212" s="56" t="s">
        <v>1527</v>
      </c>
      <c r="F212" s="595" t="s">
        <v>1534</v>
      </c>
      <c r="G212" s="58"/>
      <c r="H212" s="58"/>
      <c r="I212" s="58"/>
      <c r="J212" s="58"/>
      <c r="K212" s="59" t="s">
        <v>1535</v>
      </c>
      <c r="L212" s="58"/>
      <c r="M212" s="56" t="s">
        <v>1526</v>
      </c>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1" t="s">
        <v>133</v>
      </c>
      <c r="AK212" s="55">
        <v>2008</v>
      </c>
      <c r="AL212" s="58"/>
      <c r="AM212" s="58"/>
      <c r="AN212" s="58"/>
      <c r="AO212" s="597">
        <v>8799516</v>
      </c>
      <c r="AP212" s="58"/>
      <c r="AQ212" s="58"/>
      <c r="AR212" s="58"/>
      <c r="AS212" s="58"/>
      <c r="AT212" s="58"/>
      <c r="AU212" s="58"/>
      <c r="AV212" s="58"/>
      <c r="AW212" s="58"/>
    </row>
    <row r="213" spans="2:49" s="94" customFormat="1" ht="42" customHeight="1">
      <c r="B213" s="80"/>
      <c r="C213" s="661"/>
      <c r="D213" s="65" t="s">
        <v>1532</v>
      </c>
      <c r="E213" s="58"/>
      <c r="F213" s="596" t="s">
        <v>1442</v>
      </c>
      <c r="G213" s="58"/>
      <c r="H213" s="58"/>
      <c r="I213" s="58"/>
      <c r="J213" s="58"/>
      <c r="K213" s="56"/>
      <c r="L213" s="58"/>
      <c r="M213" s="56"/>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1" t="s">
        <v>133</v>
      </c>
      <c r="AK213" s="55">
        <v>2008</v>
      </c>
      <c r="AL213" s="58"/>
      <c r="AM213" s="58"/>
      <c r="AN213" s="58"/>
      <c r="AO213" s="597">
        <v>4399758</v>
      </c>
      <c r="AP213" s="58"/>
      <c r="AQ213" s="58"/>
      <c r="AR213" s="58"/>
      <c r="AS213" s="58"/>
      <c r="AT213" s="58"/>
      <c r="AU213" s="58"/>
      <c r="AV213" s="58"/>
      <c r="AW213" s="58"/>
    </row>
    <row r="214" spans="2:49" s="94" customFormat="1" ht="42" customHeight="1">
      <c r="B214" s="80"/>
      <c r="C214" s="661"/>
      <c r="D214" s="667" t="s">
        <v>1533</v>
      </c>
      <c r="E214" s="58" t="s">
        <v>1528</v>
      </c>
      <c r="F214" s="55"/>
      <c r="G214" s="58"/>
      <c r="H214" s="58"/>
      <c r="I214" s="58"/>
      <c r="J214" s="58"/>
      <c r="K214" s="56"/>
      <c r="L214" s="58"/>
      <c r="M214" s="56"/>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1" t="s">
        <v>133</v>
      </c>
      <c r="AK214" s="55">
        <v>2008</v>
      </c>
      <c r="AL214" s="58"/>
      <c r="AM214" s="58"/>
      <c r="AN214" s="58"/>
      <c r="AO214" s="584">
        <v>39850000</v>
      </c>
      <c r="AP214" s="58"/>
      <c r="AQ214" s="58"/>
      <c r="AR214" s="58"/>
      <c r="AS214" s="58"/>
      <c r="AT214" s="58"/>
      <c r="AU214" s="58"/>
      <c r="AV214" s="58"/>
      <c r="AW214" s="58"/>
    </row>
    <row r="215" spans="2:49" s="94" customFormat="1" ht="42" customHeight="1">
      <c r="B215" s="80"/>
      <c r="C215" s="661"/>
      <c r="D215" s="649" t="s">
        <v>1550</v>
      </c>
      <c r="E215" s="58"/>
      <c r="F215" s="55"/>
      <c r="G215" s="58"/>
      <c r="H215" s="58"/>
      <c r="I215" s="58"/>
      <c r="J215" s="58"/>
      <c r="K215" s="56"/>
      <c r="L215" s="58"/>
      <c r="M215" s="56"/>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1" t="s">
        <v>133</v>
      </c>
      <c r="AK215" s="55">
        <v>2011</v>
      </c>
      <c r="AL215" s="58"/>
      <c r="AM215" s="58"/>
      <c r="AN215" s="58"/>
      <c r="AO215" s="567">
        <v>6700000</v>
      </c>
      <c r="AP215" s="58"/>
      <c r="AQ215" s="58"/>
      <c r="AR215" s="58"/>
      <c r="AS215" s="58"/>
      <c r="AT215" s="58"/>
      <c r="AU215" s="58"/>
      <c r="AV215" s="58"/>
      <c r="AW215" s="58"/>
    </row>
    <row r="216" spans="2:49" ht="34.5" customHeight="1">
      <c r="B216" s="80" t="s">
        <v>44</v>
      </c>
      <c r="C216" s="661" t="s">
        <v>45</v>
      </c>
      <c r="D216" s="417"/>
      <c r="E216" s="417"/>
      <c r="F216" s="417"/>
      <c r="G216" s="82"/>
      <c r="H216" s="82"/>
      <c r="I216" s="82"/>
      <c r="J216" s="82"/>
      <c r="K216" s="417"/>
      <c r="L216" s="417"/>
      <c r="M216" s="417"/>
      <c r="N216" s="417"/>
      <c r="O216" s="417"/>
      <c r="P216" s="417"/>
      <c r="Q216" s="417"/>
      <c r="R216" s="417"/>
      <c r="S216" s="82"/>
      <c r="T216" s="82"/>
      <c r="U216" s="82"/>
      <c r="V216" s="82"/>
      <c r="W216" s="82"/>
      <c r="X216" s="82"/>
      <c r="Y216" s="82"/>
      <c r="Z216" s="82"/>
      <c r="AA216" s="82"/>
      <c r="AB216" s="82"/>
      <c r="AC216" s="82"/>
      <c r="AD216" s="82"/>
      <c r="AE216" s="82"/>
      <c r="AF216" s="82"/>
      <c r="AG216" s="82"/>
      <c r="AH216" s="82"/>
      <c r="AI216" s="82"/>
      <c r="AJ216" s="64"/>
      <c r="AK216" s="64"/>
      <c r="AL216" s="82"/>
      <c r="AM216" s="82"/>
      <c r="AN216" s="82"/>
      <c r="AO216" s="417"/>
      <c r="AP216" s="417"/>
      <c r="AQ216" s="417"/>
      <c r="AR216" s="417"/>
      <c r="AS216" s="417"/>
      <c r="AT216" s="417"/>
      <c r="AU216" s="417"/>
      <c r="AV216" s="417"/>
      <c r="AW216" s="417"/>
    </row>
    <row r="217" spans="2:49" ht="34.5" customHeight="1">
      <c r="B217" s="80"/>
      <c r="C217" s="661" t="s">
        <v>106</v>
      </c>
      <c r="D217" s="1002" t="s">
        <v>413</v>
      </c>
      <c r="E217" s="1002"/>
      <c r="F217" s="1002"/>
      <c r="G217" s="82"/>
      <c r="H217" s="82"/>
      <c r="I217" s="82"/>
      <c r="J217" s="82"/>
      <c r="K217" s="417"/>
      <c r="L217" s="417"/>
      <c r="M217" s="417"/>
      <c r="N217" s="417"/>
      <c r="O217" s="417"/>
      <c r="P217" s="417"/>
      <c r="Q217" s="417"/>
      <c r="R217" s="417"/>
      <c r="S217" s="82"/>
      <c r="T217" s="82"/>
      <c r="U217" s="82"/>
      <c r="V217" s="82"/>
      <c r="W217" s="82"/>
      <c r="X217" s="82"/>
      <c r="Y217" s="82"/>
      <c r="Z217" s="82"/>
      <c r="AA217" s="82"/>
      <c r="AB217" s="82"/>
      <c r="AC217" s="82"/>
      <c r="AD217" s="82"/>
      <c r="AE217" s="82"/>
      <c r="AF217" s="82"/>
      <c r="AG217" s="82"/>
      <c r="AH217" s="82"/>
      <c r="AI217" s="82"/>
      <c r="AJ217" s="64"/>
      <c r="AK217" s="64"/>
      <c r="AL217" s="82"/>
      <c r="AM217" s="82"/>
      <c r="AN217" s="82"/>
      <c r="AO217" s="417"/>
      <c r="AP217" s="417"/>
      <c r="AQ217" s="417"/>
      <c r="AR217" s="417"/>
      <c r="AS217" s="417"/>
      <c r="AT217" s="417"/>
      <c r="AU217" s="417"/>
      <c r="AV217" s="417"/>
      <c r="AW217" s="417"/>
    </row>
    <row r="218" spans="2:49" ht="34.5" customHeight="1">
      <c r="B218" s="80"/>
      <c r="C218" s="662"/>
      <c r="D218" s="1002"/>
      <c r="E218" s="1002"/>
      <c r="F218" s="1002"/>
      <c r="G218" s="82"/>
      <c r="H218" s="82"/>
      <c r="I218" s="82"/>
      <c r="J218" s="82"/>
      <c r="K218" s="417"/>
      <c r="L218" s="417"/>
      <c r="M218" s="417"/>
      <c r="N218" s="417"/>
      <c r="O218" s="417"/>
      <c r="P218" s="417"/>
      <c r="Q218" s="417"/>
      <c r="R218" s="417"/>
      <c r="S218" s="82"/>
      <c r="T218" s="82"/>
      <c r="U218" s="82"/>
      <c r="V218" s="82"/>
      <c r="W218" s="82"/>
      <c r="X218" s="82"/>
      <c r="Y218" s="82"/>
      <c r="Z218" s="82"/>
      <c r="AA218" s="82"/>
      <c r="AB218" s="82"/>
      <c r="AC218" s="82"/>
      <c r="AD218" s="82"/>
      <c r="AE218" s="82"/>
      <c r="AF218" s="82"/>
      <c r="AG218" s="82"/>
      <c r="AH218" s="82"/>
      <c r="AI218" s="82"/>
      <c r="AJ218" s="64"/>
      <c r="AK218" s="64"/>
      <c r="AL218" s="82"/>
      <c r="AM218" s="82"/>
      <c r="AN218" s="82"/>
      <c r="AO218" s="417"/>
      <c r="AP218" s="417"/>
      <c r="AQ218" s="417"/>
      <c r="AR218" s="417"/>
      <c r="AS218" s="417"/>
      <c r="AT218" s="417"/>
      <c r="AU218" s="53"/>
      <c r="AV218" s="53"/>
      <c r="AW218" s="53"/>
    </row>
    <row r="219" spans="2:49" s="94" customFormat="1" ht="94.5" customHeight="1">
      <c r="B219" s="80" t="s">
        <v>46</v>
      </c>
      <c r="C219" s="663" t="s">
        <v>47</v>
      </c>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604"/>
      <c r="AJ219" s="58"/>
      <c r="AK219" s="58"/>
      <c r="AL219" s="58"/>
      <c r="AM219" s="58"/>
      <c r="AN219" s="58"/>
      <c r="AO219" s="58"/>
      <c r="AP219" s="58"/>
      <c r="AQ219" s="58"/>
      <c r="AR219" s="58"/>
      <c r="AS219" s="58"/>
      <c r="AT219" s="58"/>
      <c r="AU219" s="58"/>
      <c r="AV219" s="58"/>
      <c r="AW219" s="58"/>
    </row>
    <row r="220" spans="2:49" s="94" customFormat="1" ht="94.5" customHeight="1">
      <c r="B220" s="80" t="s">
        <v>48</v>
      </c>
      <c r="C220" s="664" t="s">
        <v>49</v>
      </c>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605"/>
      <c r="AJ220" s="58"/>
      <c r="AK220" s="58"/>
      <c r="AL220" s="58"/>
      <c r="AM220" s="58"/>
      <c r="AN220" s="58"/>
      <c r="AO220" s="645">
        <f>SUM(AO221:AO236)</f>
        <v>1307541469.181097</v>
      </c>
      <c r="AP220" s="58"/>
      <c r="AQ220" s="58"/>
      <c r="AR220" s="58"/>
      <c r="AS220" s="58"/>
      <c r="AT220" s="58"/>
      <c r="AU220" s="58"/>
      <c r="AV220" s="58"/>
      <c r="AW220" s="58"/>
    </row>
    <row r="221" spans="2:49" s="94" customFormat="1" ht="94.5" customHeight="1">
      <c r="B221" s="80"/>
      <c r="C221" s="661" t="s">
        <v>107</v>
      </c>
      <c r="D221" s="590" t="s">
        <v>1551</v>
      </c>
      <c r="E221" s="591" t="s">
        <v>397</v>
      </c>
      <c r="F221" s="58"/>
      <c r="G221" s="591" t="s">
        <v>399</v>
      </c>
      <c r="H221" s="58"/>
      <c r="I221" s="58"/>
      <c r="J221" s="58"/>
      <c r="K221" s="58"/>
      <c r="L221" s="58"/>
      <c r="M221" s="58"/>
      <c r="N221" s="58"/>
      <c r="O221" s="58"/>
      <c r="P221" s="58"/>
      <c r="Q221" s="58"/>
      <c r="R221" s="58"/>
      <c r="S221" s="58"/>
      <c r="T221" s="58"/>
      <c r="U221" s="581">
        <v>68</v>
      </c>
      <c r="V221" s="58"/>
      <c r="W221" s="58"/>
      <c r="X221" s="590"/>
      <c r="Y221" s="58"/>
      <c r="Z221" s="58"/>
      <c r="AA221" s="58"/>
      <c r="AB221" s="58"/>
      <c r="AC221" s="58"/>
      <c r="AD221" s="58"/>
      <c r="AE221" s="58"/>
      <c r="AF221" s="58"/>
      <c r="AG221" s="58"/>
      <c r="AH221" s="58"/>
      <c r="AI221" s="604"/>
      <c r="AJ221" s="581" t="s">
        <v>133</v>
      </c>
      <c r="AK221" s="58"/>
      <c r="AL221" s="58"/>
      <c r="AM221" s="58"/>
      <c r="AN221" s="58"/>
      <c r="AO221" s="585">
        <v>85680000</v>
      </c>
      <c r="AP221" s="58"/>
      <c r="AQ221" s="58"/>
      <c r="AR221" s="58"/>
      <c r="AS221" s="591" t="s">
        <v>1568</v>
      </c>
      <c r="AT221" s="58"/>
      <c r="AU221" s="58"/>
      <c r="AV221" s="58"/>
      <c r="AW221" s="58"/>
    </row>
    <row r="222" spans="2:49" s="94" customFormat="1" ht="94.5" customHeight="1">
      <c r="B222" s="80"/>
      <c r="C222" s="661"/>
      <c r="D222" s="586" t="s">
        <v>1551</v>
      </c>
      <c r="E222" s="592" t="s">
        <v>397</v>
      </c>
      <c r="F222" s="58"/>
      <c r="G222" s="592" t="s">
        <v>1070</v>
      </c>
      <c r="H222" s="58"/>
      <c r="I222" s="58"/>
      <c r="J222" s="58"/>
      <c r="K222" s="58"/>
      <c r="L222" s="58"/>
      <c r="M222" s="58"/>
      <c r="N222" s="58"/>
      <c r="O222" s="58"/>
      <c r="P222" s="58"/>
      <c r="Q222" s="58"/>
      <c r="R222" s="58"/>
      <c r="S222" s="58"/>
      <c r="T222" s="58"/>
      <c r="U222" s="587">
        <v>72</v>
      </c>
      <c r="V222" s="58"/>
      <c r="W222" s="58"/>
      <c r="X222" s="586"/>
      <c r="Y222" s="58"/>
      <c r="Z222" s="58"/>
      <c r="AA222" s="58"/>
      <c r="AB222" s="58"/>
      <c r="AC222" s="58"/>
      <c r="AD222" s="58"/>
      <c r="AE222" s="58"/>
      <c r="AF222" s="58"/>
      <c r="AG222" s="58"/>
      <c r="AH222" s="58"/>
      <c r="AI222" s="604"/>
      <c r="AJ222" s="587" t="s">
        <v>133</v>
      </c>
      <c r="AK222" s="58"/>
      <c r="AL222" s="58"/>
      <c r="AM222" s="58"/>
      <c r="AN222" s="58"/>
      <c r="AO222" s="588">
        <v>80172000</v>
      </c>
      <c r="AP222" s="58"/>
      <c r="AQ222" s="58"/>
      <c r="AR222" s="58"/>
      <c r="AS222" s="592" t="s">
        <v>1569</v>
      </c>
      <c r="AT222" s="58"/>
      <c r="AU222" s="58"/>
      <c r="AV222" s="58"/>
      <c r="AW222" s="58"/>
    </row>
    <row r="223" spans="2:49" s="94" customFormat="1" ht="94.5" customHeight="1">
      <c r="B223" s="80"/>
      <c r="C223" s="661"/>
      <c r="D223" s="590" t="s">
        <v>1551</v>
      </c>
      <c r="E223" s="591" t="s">
        <v>397</v>
      </c>
      <c r="F223" s="58"/>
      <c r="G223" s="591" t="s">
        <v>399</v>
      </c>
      <c r="H223" s="58"/>
      <c r="I223" s="58"/>
      <c r="J223" s="58"/>
      <c r="K223" s="58"/>
      <c r="L223" s="58"/>
      <c r="M223" s="58"/>
      <c r="N223" s="58"/>
      <c r="O223" s="58"/>
      <c r="P223" s="58"/>
      <c r="Q223" s="58"/>
      <c r="R223" s="58"/>
      <c r="S223" s="58"/>
      <c r="T223" s="58"/>
      <c r="U223" s="581">
        <v>55</v>
      </c>
      <c r="V223" s="58"/>
      <c r="W223" s="58"/>
      <c r="X223" s="590"/>
      <c r="Y223" s="58"/>
      <c r="Z223" s="58"/>
      <c r="AA223" s="58"/>
      <c r="AB223" s="58"/>
      <c r="AC223" s="58"/>
      <c r="AD223" s="58"/>
      <c r="AE223" s="58"/>
      <c r="AF223" s="58"/>
      <c r="AG223" s="58"/>
      <c r="AH223" s="58"/>
      <c r="AI223" s="604"/>
      <c r="AJ223" s="581" t="s">
        <v>133</v>
      </c>
      <c r="AK223" s="58"/>
      <c r="AL223" s="58"/>
      <c r="AM223" s="58"/>
      <c r="AN223" s="58"/>
      <c r="AO223" s="585">
        <v>35557500</v>
      </c>
      <c r="AP223" s="58"/>
      <c r="AQ223" s="58"/>
      <c r="AR223" s="58"/>
      <c r="AS223" s="591" t="s">
        <v>1570</v>
      </c>
      <c r="AT223" s="58"/>
      <c r="AU223" s="58"/>
      <c r="AV223" s="58"/>
      <c r="AW223" s="58"/>
    </row>
    <row r="224" spans="2:49" s="94" customFormat="1" ht="94.5" customHeight="1">
      <c r="B224" s="80"/>
      <c r="C224" s="661"/>
      <c r="D224" s="586" t="s">
        <v>1551</v>
      </c>
      <c r="E224" s="592" t="s">
        <v>397</v>
      </c>
      <c r="F224" s="58"/>
      <c r="G224" s="592" t="s">
        <v>1070</v>
      </c>
      <c r="H224" s="58"/>
      <c r="I224" s="58"/>
      <c r="J224" s="58"/>
      <c r="K224" s="58"/>
      <c r="L224" s="58"/>
      <c r="M224" s="58"/>
      <c r="N224" s="58"/>
      <c r="O224" s="58"/>
      <c r="P224" s="58"/>
      <c r="Q224" s="58"/>
      <c r="R224" s="58"/>
      <c r="S224" s="58"/>
      <c r="T224" s="58"/>
      <c r="U224" s="587">
        <v>42</v>
      </c>
      <c r="V224" s="58"/>
      <c r="W224" s="58"/>
      <c r="X224" s="586"/>
      <c r="Y224" s="58"/>
      <c r="Z224" s="58"/>
      <c r="AA224" s="58"/>
      <c r="AB224" s="58"/>
      <c r="AC224" s="58"/>
      <c r="AD224" s="58"/>
      <c r="AE224" s="58"/>
      <c r="AF224" s="58"/>
      <c r="AG224" s="58"/>
      <c r="AH224" s="58"/>
      <c r="AI224" s="606">
        <v>136</v>
      </c>
      <c r="AJ224" s="587" t="s">
        <v>133</v>
      </c>
      <c r="AK224" s="58"/>
      <c r="AL224" s="58"/>
      <c r="AM224" s="58"/>
      <c r="AN224" s="58"/>
      <c r="AO224" s="588">
        <v>32583600</v>
      </c>
      <c r="AP224" s="58"/>
      <c r="AQ224" s="58"/>
      <c r="AR224" s="58"/>
      <c r="AS224" s="592" t="s">
        <v>1571</v>
      </c>
      <c r="AT224" s="58"/>
      <c r="AU224" s="58"/>
      <c r="AV224" s="58"/>
      <c r="AW224" s="58"/>
    </row>
    <row r="225" spans="2:49" s="94" customFormat="1" ht="94.5" customHeight="1">
      <c r="B225" s="80"/>
      <c r="C225" s="661"/>
      <c r="D225" s="590" t="s">
        <v>1551</v>
      </c>
      <c r="E225" s="591" t="s">
        <v>397</v>
      </c>
      <c r="F225" s="58"/>
      <c r="G225" s="591" t="s">
        <v>1070</v>
      </c>
      <c r="H225" s="58"/>
      <c r="I225" s="58"/>
      <c r="J225" s="58"/>
      <c r="K225" s="58"/>
      <c r="L225" s="58"/>
      <c r="M225" s="58"/>
      <c r="N225" s="58"/>
      <c r="O225" s="58"/>
      <c r="P225" s="58"/>
      <c r="Q225" s="58"/>
      <c r="R225" s="58"/>
      <c r="S225" s="58"/>
      <c r="T225" s="58"/>
      <c r="U225" s="581">
        <v>51</v>
      </c>
      <c r="V225" s="58"/>
      <c r="W225" s="58"/>
      <c r="X225" s="590"/>
      <c r="Y225" s="58"/>
      <c r="Z225" s="58"/>
      <c r="AA225" s="58"/>
      <c r="AB225" s="58"/>
      <c r="AC225" s="58"/>
      <c r="AD225" s="58"/>
      <c r="AE225" s="58"/>
      <c r="AF225" s="58"/>
      <c r="AG225" s="58"/>
      <c r="AH225" s="58"/>
      <c r="AI225" s="606">
        <v>144</v>
      </c>
      <c r="AJ225" s="581" t="s">
        <v>133</v>
      </c>
      <c r="AK225" s="58"/>
      <c r="AL225" s="58"/>
      <c r="AM225" s="58"/>
      <c r="AN225" s="58"/>
      <c r="AO225" s="585">
        <v>42862950</v>
      </c>
      <c r="AP225" s="58"/>
      <c r="AQ225" s="58"/>
      <c r="AR225" s="58"/>
      <c r="AS225" s="591" t="s">
        <v>1572</v>
      </c>
      <c r="AT225" s="58"/>
      <c r="AU225" s="58"/>
      <c r="AV225" s="58"/>
      <c r="AW225" s="58"/>
    </row>
    <row r="226" spans="2:49" s="94" customFormat="1" ht="94.5" customHeight="1">
      <c r="B226" s="80"/>
      <c r="C226" s="661"/>
      <c r="D226" s="616" t="s">
        <v>1552</v>
      </c>
      <c r="E226" s="616" t="s">
        <v>1560</v>
      </c>
      <c r="F226" s="608" t="s">
        <v>1441</v>
      </c>
      <c r="G226" s="650"/>
      <c r="H226" s="58"/>
      <c r="I226" s="58"/>
      <c r="J226" s="58"/>
      <c r="K226" s="58"/>
      <c r="L226" s="58"/>
      <c r="M226" s="58"/>
      <c r="N226" s="58"/>
      <c r="O226" s="58"/>
      <c r="P226" s="58"/>
      <c r="Q226" s="58"/>
      <c r="R226" s="58"/>
      <c r="S226" s="608"/>
      <c r="T226" s="609" t="s">
        <v>1566</v>
      </c>
      <c r="U226" s="608">
        <v>136</v>
      </c>
      <c r="V226" s="610" t="s">
        <v>1579</v>
      </c>
      <c r="W226" s="610" t="s">
        <v>1580</v>
      </c>
      <c r="X226" s="608"/>
      <c r="Y226" s="58"/>
      <c r="Z226" s="58"/>
      <c r="AA226" s="58"/>
      <c r="AB226" s="58"/>
      <c r="AC226" s="58"/>
      <c r="AD226" s="58"/>
      <c r="AE226" s="58"/>
      <c r="AF226" s="58"/>
      <c r="AG226" s="58"/>
      <c r="AH226" s="58"/>
      <c r="AI226" s="606">
        <v>180</v>
      </c>
      <c r="AJ226" s="609" t="s">
        <v>133</v>
      </c>
      <c r="AK226" s="58"/>
      <c r="AL226" s="58"/>
      <c r="AM226" s="58"/>
      <c r="AN226" s="58"/>
      <c r="AO226" s="611">
        <v>241573083.27456042</v>
      </c>
      <c r="AP226" s="58"/>
      <c r="AQ226" s="58"/>
      <c r="AR226" s="58"/>
      <c r="AS226" s="650" t="s">
        <v>1573</v>
      </c>
      <c r="AT226" s="58"/>
      <c r="AU226" s="58"/>
      <c r="AV226" s="58"/>
      <c r="AW226" s="58"/>
    </row>
    <row r="227" spans="2:49" s="94" customFormat="1" ht="94.5" customHeight="1">
      <c r="B227" s="80"/>
      <c r="C227" s="661"/>
      <c r="D227" s="616" t="s">
        <v>1553</v>
      </c>
      <c r="E227" s="616" t="s">
        <v>532</v>
      </c>
      <c r="F227" s="608" t="s">
        <v>1441</v>
      </c>
      <c r="G227" s="650"/>
      <c r="H227" s="58"/>
      <c r="I227" s="58"/>
      <c r="J227" s="58"/>
      <c r="K227" s="58"/>
      <c r="L227" s="58"/>
      <c r="M227" s="58"/>
      <c r="N227" s="58"/>
      <c r="O227" s="55"/>
      <c r="P227" s="58"/>
      <c r="Q227" s="58"/>
      <c r="R227" s="58"/>
      <c r="S227" s="608"/>
      <c r="T227" s="609" t="s">
        <v>1566</v>
      </c>
      <c r="U227" s="608">
        <v>144</v>
      </c>
      <c r="V227" s="610" t="s">
        <v>1579</v>
      </c>
      <c r="W227" s="610" t="s">
        <v>1581</v>
      </c>
      <c r="X227" s="608"/>
      <c r="Y227" s="58"/>
      <c r="Z227" s="58"/>
      <c r="AA227" s="58"/>
      <c r="AB227" s="58"/>
      <c r="AC227" s="58"/>
      <c r="AD227" s="58"/>
      <c r="AE227" s="58"/>
      <c r="AF227" s="58"/>
      <c r="AG227" s="58"/>
      <c r="AH227" s="58"/>
      <c r="AI227" s="612">
        <v>30</v>
      </c>
      <c r="AJ227" s="609" t="s">
        <v>133</v>
      </c>
      <c r="AK227" s="58"/>
      <c r="AL227" s="58"/>
      <c r="AM227" s="58"/>
      <c r="AN227" s="58"/>
      <c r="AO227" s="611">
        <v>256173866.4335824</v>
      </c>
      <c r="AP227" s="58"/>
      <c r="AQ227" s="58"/>
      <c r="AR227" s="58"/>
      <c r="AS227" s="650" t="s">
        <v>1573</v>
      </c>
      <c r="AT227" s="58"/>
      <c r="AU227" s="58"/>
      <c r="AV227" s="58"/>
      <c r="AW227" s="58"/>
    </row>
    <row r="228" spans="2:49" s="94" customFormat="1" ht="94.5" customHeight="1">
      <c r="B228" s="80"/>
      <c r="C228" s="661"/>
      <c r="D228" s="607" t="s">
        <v>1554</v>
      </c>
      <c r="E228" s="616" t="s">
        <v>1560</v>
      </c>
      <c r="F228" s="608" t="s">
        <v>1441</v>
      </c>
      <c r="G228" s="650"/>
      <c r="H228" s="58"/>
      <c r="I228" s="58"/>
      <c r="J228" s="58"/>
      <c r="K228" s="58"/>
      <c r="L228" s="58"/>
      <c r="M228" s="58"/>
      <c r="N228" s="58"/>
      <c r="O228" s="58"/>
      <c r="P228" s="58"/>
      <c r="Q228" s="58"/>
      <c r="R228" s="58"/>
      <c r="S228" s="608"/>
      <c r="T228" s="609" t="s">
        <v>1566</v>
      </c>
      <c r="U228" s="608">
        <v>180</v>
      </c>
      <c r="V228" s="610" t="s">
        <v>1579</v>
      </c>
      <c r="W228" s="610" t="s">
        <v>1582</v>
      </c>
      <c r="X228" s="608"/>
      <c r="Y228" s="58"/>
      <c r="Z228" s="58"/>
      <c r="AA228" s="58"/>
      <c r="AB228" s="58"/>
      <c r="AC228" s="58"/>
      <c r="AD228" s="58"/>
      <c r="AE228" s="58"/>
      <c r="AF228" s="58"/>
      <c r="AG228" s="58"/>
      <c r="AH228" s="58"/>
      <c r="AI228" s="612">
        <v>30</v>
      </c>
      <c r="AJ228" s="609" t="s">
        <v>133</v>
      </c>
      <c r="AK228" s="58"/>
      <c r="AL228" s="58"/>
      <c r="AM228" s="58"/>
      <c r="AN228" s="58"/>
      <c r="AO228" s="611">
        <v>302460969.47295403</v>
      </c>
      <c r="AP228" s="58"/>
      <c r="AQ228" s="58"/>
      <c r="AR228" s="58"/>
      <c r="AS228" s="650" t="s">
        <v>1573</v>
      </c>
      <c r="AT228" s="58"/>
      <c r="AU228" s="58"/>
      <c r="AV228" s="58"/>
      <c r="AW228" s="58"/>
    </row>
    <row r="229" spans="2:49" s="94" customFormat="1" ht="94.5" customHeight="1">
      <c r="B229" s="80"/>
      <c r="C229" s="661"/>
      <c r="D229" s="607" t="s">
        <v>1554</v>
      </c>
      <c r="E229" s="616" t="s">
        <v>1560</v>
      </c>
      <c r="F229" s="608" t="s">
        <v>1561</v>
      </c>
      <c r="G229" s="59"/>
      <c r="H229" s="58"/>
      <c r="I229" s="58"/>
      <c r="J229" s="58"/>
      <c r="K229" s="58"/>
      <c r="L229" s="58"/>
      <c r="M229" s="58"/>
      <c r="N229" s="58"/>
      <c r="O229" s="58"/>
      <c r="P229" s="58"/>
      <c r="Q229" s="58"/>
      <c r="R229" s="58"/>
      <c r="S229" s="58"/>
      <c r="T229" s="55" t="s">
        <v>1566</v>
      </c>
      <c r="U229" s="613">
        <v>30</v>
      </c>
      <c r="V229" s="58"/>
      <c r="W229" s="58"/>
      <c r="X229" s="58"/>
      <c r="Y229" s="58"/>
      <c r="Z229" s="58"/>
      <c r="AA229" s="58"/>
      <c r="AB229" s="58"/>
      <c r="AC229" s="58"/>
      <c r="AD229" s="58"/>
      <c r="AE229" s="58"/>
      <c r="AF229" s="58"/>
      <c r="AG229" s="58"/>
      <c r="AH229" s="58"/>
      <c r="AI229" s="614">
        <v>36</v>
      </c>
      <c r="AJ229" s="609" t="s">
        <v>133</v>
      </c>
      <c r="AK229" s="58"/>
      <c r="AL229" s="58"/>
      <c r="AM229" s="58"/>
      <c r="AN229" s="58"/>
      <c r="AO229" s="584">
        <v>16000000</v>
      </c>
      <c r="AP229" s="58"/>
      <c r="AQ229" s="58"/>
      <c r="AR229" s="58"/>
      <c r="AS229" s="59"/>
      <c r="AT229" s="58"/>
      <c r="AU229" s="58"/>
      <c r="AV229" s="58"/>
      <c r="AW229" s="58"/>
    </row>
    <row r="230" spans="2:49" s="94" customFormat="1" ht="94.5" customHeight="1">
      <c r="B230" s="80"/>
      <c r="C230" s="661"/>
      <c r="D230" s="607" t="s">
        <v>1554</v>
      </c>
      <c r="E230" s="616" t="s">
        <v>1560</v>
      </c>
      <c r="F230" s="608" t="s">
        <v>1562</v>
      </c>
      <c r="G230" s="59"/>
      <c r="H230" s="58"/>
      <c r="I230" s="58"/>
      <c r="J230" s="58"/>
      <c r="K230" s="58"/>
      <c r="L230" s="58"/>
      <c r="M230" s="58"/>
      <c r="N230" s="58"/>
      <c r="O230" s="58"/>
      <c r="P230" s="58"/>
      <c r="Q230" s="58"/>
      <c r="R230" s="58"/>
      <c r="S230" s="58"/>
      <c r="T230" s="55" t="s">
        <v>1566</v>
      </c>
      <c r="U230" s="613">
        <v>30</v>
      </c>
      <c r="V230" s="58"/>
      <c r="W230" s="58"/>
      <c r="X230" s="58"/>
      <c r="Y230" s="58"/>
      <c r="Z230" s="58"/>
      <c r="AA230" s="58"/>
      <c r="AB230" s="58"/>
      <c r="AC230" s="58"/>
      <c r="AD230" s="58"/>
      <c r="AE230" s="58"/>
      <c r="AF230" s="58"/>
      <c r="AG230" s="58"/>
      <c r="AH230" s="58"/>
      <c r="AI230" s="614">
        <v>36</v>
      </c>
      <c r="AJ230" s="609" t="s">
        <v>133</v>
      </c>
      <c r="AK230" s="58"/>
      <c r="AL230" s="58"/>
      <c r="AM230" s="58"/>
      <c r="AN230" s="58"/>
      <c r="AO230" s="584">
        <v>10000000</v>
      </c>
      <c r="AP230" s="58"/>
      <c r="AQ230" s="58"/>
      <c r="AR230" s="58"/>
      <c r="AS230" s="59"/>
      <c r="AT230" s="58"/>
      <c r="AU230" s="58"/>
      <c r="AV230" s="58"/>
      <c r="AW230" s="58"/>
    </row>
    <row r="231" spans="2:49" s="94" customFormat="1" ht="94.5" customHeight="1">
      <c r="B231" s="80"/>
      <c r="C231" s="661"/>
      <c r="D231" s="607" t="s">
        <v>1554</v>
      </c>
      <c r="E231" s="616" t="s">
        <v>1560</v>
      </c>
      <c r="F231" s="596" t="s">
        <v>1563</v>
      </c>
      <c r="G231" s="59"/>
      <c r="H231" s="58"/>
      <c r="I231" s="58"/>
      <c r="J231" s="58"/>
      <c r="K231" s="58"/>
      <c r="L231" s="58"/>
      <c r="M231" s="58"/>
      <c r="N231" s="58"/>
      <c r="O231" s="58"/>
      <c r="P231" s="58"/>
      <c r="Q231" s="58"/>
      <c r="R231" s="58"/>
      <c r="S231" s="58"/>
      <c r="T231" s="55" t="s">
        <v>1566</v>
      </c>
      <c r="U231" s="615">
        <v>36</v>
      </c>
      <c r="V231" s="58"/>
      <c r="W231" s="58"/>
      <c r="X231" s="58"/>
      <c r="Y231" s="58"/>
      <c r="Z231" s="58"/>
      <c r="AA231" s="58"/>
      <c r="AB231" s="58"/>
      <c r="AC231" s="58"/>
      <c r="AD231" s="58"/>
      <c r="AE231" s="58"/>
      <c r="AF231" s="58"/>
      <c r="AG231" s="58"/>
      <c r="AH231" s="58"/>
      <c r="AI231" s="652">
        <v>36</v>
      </c>
      <c r="AJ231" s="609" t="s">
        <v>133</v>
      </c>
      <c r="AK231" s="58"/>
      <c r="AL231" s="58"/>
      <c r="AM231" s="58"/>
      <c r="AN231" s="58"/>
      <c r="AO231" s="584">
        <v>42000000</v>
      </c>
      <c r="AP231" s="58"/>
      <c r="AQ231" s="58"/>
      <c r="AR231" s="58"/>
      <c r="AS231" s="59" t="s">
        <v>1574</v>
      </c>
      <c r="AT231" s="58"/>
      <c r="AU231" s="58"/>
      <c r="AV231" s="58"/>
      <c r="AW231" s="58"/>
    </row>
    <row r="232" spans="2:49" s="94" customFormat="1" ht="94.5" customHeight="1">
      <c r="B232" s="80"/>
      <c r="C232" s="661"/>
      <c r="D232" s="616" t="s">
        <v>1555</v>
      </c>
      <c r="E232" s="616" t="s">
        <v>1560</v>
      </c>
      <c r="F232" s="596" t="s">
        <v>1564</v>
      </c>
      <c r="G232" s="59"/>
      <c r="H232" s="58"/>
      <c r="I232" s="58"/>
      <c r="J232" s="58"/>
      <c r="K232" s="58"/>
      <c r="L232" s="58"/>
      <c r="M232" s="58"/>
      <c r="N232" s="58"/>
      <c r="O232" s="58"/>
      <c r="P232" s="58"/>
      <c r="Q232" s="58"/>
      <c r="R232" s="58"/>
      <c r="S232" s="58"/>
      <c r="T232" s="55" t="s">
        <v>1566</v>
      </c>
      <c r="U232" s="615">
        <v>36</v>
      </c>
      <c r="V232" s="58"/>
      <c r="W232" s="58"/>
      <c r="X232" s="58"/>
      <c r="Y232" s="58"/>
      <c r="Z232" s="58"/>
      <c r="AA232" s="58"/>
      <c r="AB232" s="58"/>
      <c r="AC232" s="58"/>
      <c r="AD232" s="58"/>
      <c r="AE232" s="58"/>
      <c r="AF232" s="58"/>
      <c r="AG232" s="58"/>
      <c r="AH232" s="58"/>
      <c r="AI232" s="652">
        <v>1000</v>
      </c>
      <c r="AJ232" s="609" t="s">
        <v>133</v>
      </c>
      <c r="AK232" s="58"/>
      <c r="AL232" s="58"/>
      <c r="AM232" s="58"/>
      <c r="AN232" s="58"/>
      <c r="AO232" s="584">
        <v>8000000</v>
      </c>
      <c r="AP232" s="58"/>
      <c r="AQ232" s="58"/>
      <c r="AR232" s="58"/>
      <c r="AS232" s="59" t="s">
        <v>1575</v>
      </c>
      <c r="AT232" s="58"/>
      <c r="AU232" s="58"/>
      <c r="AV232" s="58"/>
      <c r="AW232" s="58"/>
    </row>
    <row r="233" spans="2:49" s="94" customFormat="1" ht="94.5" customHeight="1">
      <c r="B233" s="80"/>
      <c r="C233" s="661"/>
      <c r="D233" s="616" t="s">
        <v>1556</v>
      </c>
      <c r="E233" s="616" t="s">
        <v>1560</v>
      </c>
      <c r="F233" s="596" t="s">
        <v>1565</v>
      </c>
      <c r="G233" s="59"/>
      <c r="H233" s="58"/>
      <c r="I233" s="58"/>
      <c r="J233" s="58"/>
      <c r="K233" s="58"/>
      <c r="L233" s="58"/>
      <c r="M233" s="58"/>
      <c r="N233" s="58"/>
      <c r="O233" s="58"/>
      <c r="P233" s="58"/>
      <c r="Q233" s="58"/>
      <c r="R233" s="58"/>
      <c r="S233" s="58"/>
      <c r="T233" s="55" t="s">
        <v>1566</v>
      </c>
      <c r="U233" s="615">
        <v>36</v>
      </c>
      <c r="V233" s="617">
        <v>39377</v>
      </c>
      <c r="W233" s="643" t="s">
        <v>1583</v>
      </c>
      <c r="X233" s="58"/>
      <c r="Y233" s="58"/>
      <c r="Z233" s="58"/>
      <c r="AA233" s="58"/>
      <c r="AB233" s="58"/>
      <c r="AC233" s="58"/>
      <c r="AD233" s="58"/>
      <c r="AE233" s="58"/>
      <c r="AF233" s="58"/>
      <c r="AG233" s="58"/>
      <c r="AH233" s="58"/>
      <c r="AI233" s="518" t="s">
        <v>1590</v>
      </c>
      <c r="AJ233" s="609" t="s">
        <v>133</v>
      </c>
      <c r="AK233" s="58"/>
      <c r="AL233" s="58"/>
      <c r="AM233" s="58"/>
      <c r="AN233" s="58"/>
      <c r="AO233" s="584">
        <v>60000000</v>
      </c>
      <c r="AP233" s="58"/>
      <c r="AQ233" s="58"/>
      <c r="AR233" s="58"/>
      <c r="AS233" s="59" t="s">
        <v>1576</v>
      </c>
      <c r="AT233" s="58"/>
      <c r="AU233" s="58"/>
      <c r="AV233" s="58"/>
      <c r="AW233" s="58"/>
    </row>
    <row r="234" spans="2:49" s="94" customFormat="1" ht="94.5" customHeight="1">
      <c r="B234" s="80"/>
      <c r="C234" s="661"/>
      <c r="D234" s="616" t="s">
        <v>1557</v>
      </c>
      <c r="E234" s="59"/>
      <c r="F234" s="58"/>
      <c r="G234" s="59"/>
      <c r="H234" s="58"/>
      <c r="I234" s="58"/>
      <c r="J234" s="58"/>
      <c r="K234" s="58"/>
      <c r="L234" s="58"/>
      <c r="M234" s="58"/>
      <c r="N234" s="58"/>
      <c r="O234" s="58"/>
      <c r="P234" s="58"/>
      <c r="Q234" s="58"/>
      <c r="R234" s="58"/>
      <c r="S234" s="58"/>
      <c r="T234" s="55" t="s">
        <v>1566</v>
      </c>
      <c r="U234" s="55"/>
      <c r="V234" s="610" t="s">
        <v>1584</v>
      </c>
      <c r="W234" s="610" t="s">
        <v>1585</v>
      </c>
      <c r="X234" s="58"/>
      <c r="Y234" s="58"/>
      <c r="Z234" s="58"/>
      <c r="AA234" s="58"/>
      <c r="AB234" s="58"/>
      <c r="AC234" s="58"/>
      <c r="AD234" s="58"/>
      <c r="AE234" s="58"/>
      <c r="AF234" s="58"/>
      <c r="AG234" s="58"/>
      <c r="AH234" s="58"/>
      <c r="AI234" s="56" t="s">
        <v>1591</v>
      </c>
      <c r="AJ234" s="609" t="s">
        <v>133</v>
      </c>
      <c r="AK234" s="58"/>
      <c r="AL234" s="58"/>
      <c r="AM234" s="58"/>
      <c r="AN234" s="58"/>
      <c r="AO234" s="584">
        <v>33957500</v>
      </c>
      <c r="AP234" s="58"/>
      <c r="AQ234" s="58"/>
      <c r="AR234" s="58"/>
      <c r="AS234" s="59" t="s">
        <v>1577</v>
      </c>
      <c r="AT234" s="58"/>
      <c r="AU234" s="58"/>
      <c r="AV234" s="58"/>
      <c r="AW234" s="58"/>
    </row>
    <row r="235" spans="2:49" s="94" customFormat="1" ht="94.5" customHeight="1">
      <c r="B235" s="80"/>
      <c r="C235" s="661"/>
      <c r="D235" s="616" t="s">
        <v>1558</v>
      </c>
      <c r="E235" s="59"/>
      <c r="F235" s="609" t="s">
        <v>1441</v>
      </c>
      <c r="G235" s="59"/>
      <c r="H235" s="58"/>
      <c r="I235" s="58"/>
      <c r="J235" s="58"/>
      <c r="K235" s="58"/>
      <c r="L235" s="58"/>
      <c r="M235" s="58"/>
      <c r="N235" s="58"/>
      <c r="O235" s="58"/>
      <c r="P235" s="58"/>
      <c r="Q235" s="58"/>
      <c r="R235" s="58"/>
      <c r="S235" s="55"/>
      <c r="T235" s="55" t="s">
        <v>1566</v>
      </c>
      <c r="U235" s="55"/>
      <c r="V235" s="595" t="s">
        <v>1586</v>
      </c>
      <c r="W235" s="643" t="s">
        <v>1587</v>
      </c>
      <c r="X235" s="618"/>
      <c r="Y235" s="58"/>
      <c r="Z235" s="58"/>
      <c r="AA235" s="58"/>
      <c r="AB235" s="58"/>
      <c r="AC235" s="58"/>
      <c r="AD235" s="58"/>
      <c r="AE235" s="58"/>
      <c r="AF235" s="58"/>
      <c r="AG235" s="58"/>
      <c r="AH235" s="58"/>
      <c r="AI235" s="56"/>
      <c r="AJ235" s="609" t="s">
        <v>133</v>
      </c>
      <c r="AK235" s="58"/>
      <c r="AL235" s="58"/>
      <c r="AM235" s="58"/>
      <c r="AN235" s="58"/>
      <c r="AO235" s="584">
        <v>29920000</v>
      </c>
      <c r="AP235" s="58"/>
      <c r="AQ235" s="58"/>
      <c r="AR235" s="58"/>
      <c r="AS235" s="59" t="s">
        <v>1573</v>
      </c>
      <c r="AT235" s="58"/>
      <c r="AU235" s="58"/>
      <c r="AV235" s="58"/>
      <c r="AW235" s="58"/>
    </row>
    <row r="236" spans="2:49" s="94" customFormat="1" ht="94.5" customHeight="1">
      <c r="B236" s="80"/>
      <c r="C236" s="661"/>
      <c r="D236" s="59" t="s">
        <v>1559</v>
      </c>
      <c r="E236" s="651"/>
      <c r="F236" s="596" t="s">
        <v>1441</v>
      </c>
      <c r="G236" s="59" t="s">
        <v>11</v>
      </c>
      <c r="H236" s="58"/>
      <c r="I236" s="58"/>
      <c r="J236" s="58"/>
      <c r="K236" s="58"/>
      <c r="L236" s="58"/>
      <c r="M236" s="58"/>
      <c r="N236" s="58"/>
      <c r="O236" s="58"/>
      <c r="P236" s="58"/>
      <c r="Q236" s="58"/>
      <c r="R236" s="58"/>
      <c r="S236" s="55"/>
      <c r="T236" s="55" t="s">
        <v>1566</v>
      </c>
      <c r="U236" s="55" t="s">
        <v>1567</v>
      </c>
      <c r="V236" s="619" t="s">
        <v>1588</v>
      </c>
      <c r="W236" s="643" t="s">
        <v>1589</v>
      </c>
      <c r="X236" s="618"/>
      <c r="Y236" s="58"/>
      <c r="Z236" s="58"/>
      <c r="AA236" s="58"/>
      <c r="AB236" s="58"/>
      <c r="AC236" s="58"/>
      <c r="AD236" s="58"/>
      <c r="AE236" s="58"/>
      <c r="AF236" s="58"/>
      <c r="AG236" s="58"/>
      <c r="AH236" s="58"/>
      <c r="AI236" s="56"/>
      <c r="AJ236" s="618" t="s">
        <v>133</v>
      </c>
      <c r="AK236" s="58"/>
      <c r="AL236" s="58"/>
      <c r="AM236" s="58"/>
      <c r="AN236" s="58"/>
      <c r="AO236" s="584">
        <v>30600000</v>
      </c>
      <c r="AP236" s="58"/>
      <c r="AQ236" s="58"/>
      <c r="AR236" s="58"/>
      <c r="AS236" s="59" t="s">
        <v>1578</v>
      </c>
      <c r="AT236" s="58"/>
      <c r="AU236" s="58"/>
      <c r="AV236" s="58"/>
      <c r="AW236" s="58"/>
    </row>
    <row r="237" spans="2:49" s="94" customFormat="1" ht="42.75" customHeight="1">
      <c r="B237" s="80" t="s">
        <v>50</v>
      </c>
      <c r="C237" s="664" t="s">
        <v>51</v>
      </c>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c r="AS237" s="58"/>
      <c r="AT237" s="58"/>
      <c r="AU237" s="58"/>
      <c r="AV237" s="58"/>
      <c r="AW237" s="58"/>
    </row>
    <row r="238" spans="2:49" s="94" customFormat="1" ht="42.75" customHeight="1">
      <c r="B238" s="80"/>
      <c r="C238" s="661" t="s">
        <v>107</v>
      </c>
      <c r="D238" s="1003" t="s">
        <v>413</v>
      </c>
      <c r="E238" s="1003"/>
      <c r="F238" s="1003"/>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row>
    <row r="239" spans="2:49" s="94" customFormat="1" ht="42.75" customHeight="1">
      <c r="B239" s="80"/>
      <c r="C239" s="664"/>
      <c r="D239" s="1003"/>
      <c r="E239" s="1003"/>
      <c r="F239" s="1003"/>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row>
    <row r="240" spans="2:49" s="94" customFormat="1" ht="37.5" customHeight="1">
      <c r="B240" s="80" t="s">
        <v>52</v>
      </c>
      <c r="C240" s="663" t="s">
        <v>53</v>
      </c>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row>
    <row r="241" spans="2:49" s="94" customFormat="1" ht="37.5" customHeight="1">
      <c r="B241" s="80" t="s">
        <v>54</v>
      </c>
      <c r="C241" s="664" t="s">
        <v>55</v>
      </c>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645">
        <f>AO242</f>
        <v>72078881.410900459</v>
      </c>
      <c r="AP241" s="58"/>
      <c r="AQ241" s="58"/>
      <c r="AR241" s="58"/>
      <c r="AS241" s="58"/>
      <c r="AT241" s="58"/>
      <c r="AU241" s="58"/>
      <c r="AV241" s="58"/>
      <c r="AW241" s="58"/>
    </row>
    <row r="242" spans="2:49" s="94" customFormat="1" ht="37.5" customHeight="1">
      <c r="B242" s="80"/>
      <c r="C242" s="661" t="s">
        <v>108</v>
      </c>
      <c r="D242" s="620" t="s">
        <v>656</v>
      </c>
      <c r="E242" s="621" t="s">
        <v>1592</v>
      </c>
      <c r="F242" s="622" t="s">
        <v>1441</v>
      </c>
      <c r="G242" s="623" t="s">
        <v>11</v>
      </c>
      <c r="H242" s="58"/>
      <c r="I242" s="58"/>
      <c r="J242" s="58"/>
      <c r="K242" s="58"/>
      <c r="L242" s="58"/>
      <c r="M242" s="58"/>
      <c r="N242" s="58"/>
      <c r="O242" s="58"/>
      <c r="P242" s="58"/>
      <c r="Q242" s="58"/>
      <c r="R242" s="58"/>
      <c r="S242" s="624" t="s">
        <v>1593</v>
      </c>
      <c r="T242" s="58"/>
      <c r="U242" s="58"/>
      <c r="V242" s="625" t="s">
        <v>1594</v>
      </c>
      <c r="W242" s="626" t="s">
        <v>1595</v>
      </c>
      <c r="X242" s="58"/>
      <c r="Y242" s="58"/>
      <c r="Z242" s="58"/>
      <c r="AA242" s="58"/>
      <c r="AB242" s="58"/>
      <c r="AC242" s="58"/>
      <c r="AD242" s="58"/>
      <c r="AE242" s="58"/>
      <c r="AF242" s="58"/>
      <c r="AG242" s="623">
        <v>350</v>
      </c>
      <c r="AH242" s="623">
        <v>4</v>
      </c>
      <c r="AI242" s="627">
        <f>AG242*AH242</f>
        <v>1400</v>
      </c>
      <c r="AJ242" s="623" t="s">
        <v>133</v>
      </c>
      <c r="AK242" s="58"/>
      <c r="AL242" s="58"/>
      <c r="AM242" s="58"/>
      <c r="AN242" s="58"/>
      <c r="AO242" s="628">
        <v>72078881.410900459</v>
      </c>
      <c r="AP242" s="623" t="s">
        <v>112</v>
      </c>
      <c r="AQ242" s="58"/>
      <c r="AR242" s="58"/>
      <c r="AS242" s="629" t="s">
        <v>1573</v>
      </c>
      <c r="AT242" s="623" t="s">
        <v>1596</v>
      </c>
      <c r="AU242" s="58"/>
      <c r="AV242" s="58"/>
      <c r="AW242" s="58"/>
    </row>
    <row r="243" spans="2:49">
      <c r="B243" s="80"/>
      <c r="C243" s="664"/>
      <c r="D243" s="417"/>
      <c r="E243" s="417"/>
      <c r="F243" s="417"/>
      <c r="G243" s="417"/>
      <c r="H243" s="417"/>
      <c r="I243" s="417"/>
      <c r="J243" s="417"/>
      <c r="K243" s="82"/>
      <c r="L243" s="82"/>
      <c r="M243" s="82"/>
      <c r="N243" s="82"/>
      <c r="O243" s="82"/>
      <c r="P243" s="82"/>
      <c r="Q243" s="82"/>
      <c r="R243" s="82"/>
      <c r="S243" s="417"/>
      <c r="T243" s="417"/>
      <c r="U243" s="82"/>
      <c r="V243" s="417"/>
      <c r="W243" s="417"/>
      <c r="X243" s="417"/>
      <c r="Y243" s="82"/>
      <c r="Z243" s="82"/>
      <c r="AA243" s="82"/>
      <c r="AB243" s="82"/>
      <c r="AC243" s="82"/>
      <c r="AD243" s="82"/>
      <c r="AE243" s="82"/>
      <c r="AF243" s="82"/>
      <c r="AG243" s="417"/>
      <c r="AH243" s="417"/>
      <c r="AI243" s="417"/>
      <c r="AJ243" s="417"/>
      <c r="AK243" s="82"/>
      <c r="AL243" s="82"/>
      <c r="AM243" s="82"/>
      <c r="AN243" s="82"/>
      <c r="AO243" s="417"/>
      <c r="AP243" s="417"/>
      <c r="AQ243" s="417"/>
      <c r="AR243" s="417"/>
      <c r="AS243" s="417"/>
      <c r="AT243" s="417"/>
      <c r="AU243" s="417"/>
      <c r="AV243" s="417"/>
      <c r="AW243" s="417"/>
    </row>
    <row r="244" spans="2:49" s="94" customFormat="1" ht="45.75" customHeight="1">
      <c r="B244" s="80" t="s">
        <v>56</v>
      </c>
      <c r="C244" s="664" t="s">
        <v>57</v>
      </c>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645">
        <f>SUM(AO245:AO250)</f>
        <v>132540000</v>
      </c>
      <c r="AP244" s="58"/>
      <c r="AQ244" s="58"/>
      <c r="AR244" s="58"/>
      <c r="AS244" s="58"/>
      <c r="AT244" s="58"/>
      <c r="AU244" s="58"/>
      <c r="AV244" s="58"/>
      <c r="AW244" s="58"/>
    </row>
    <row r="245" spans="2:49" s="94" customFormat="1" ht="45.75" customHeight="1">
      <c r="B245" s="80"/>
      <c r="C245" s="661" t="s">
        <v>108</v>
      </c>
      <c r="D245" s="624" t="s">
        <v>1597</v>
      </c>
      <c r="E245" s="621"/>
      <c r="F245" s="622" t="s">
        <v>1441</v>
      </c>
      <c r="G245" s="623" t="s">
        <v>11</v>
      </c>
      <c r="H245" s="58"/>
      <c r="I245" s="58"/>
      <c r="J245" s="58"/>
      <c r="K245" s="58"/>
      <c r="L245" s="58"/>
      <c r="M245" s="58"/>
      <c r="N245" s="58"/>
      <c r="O245" s="58"/>
      <c r="P245" s="58"/>
      <c r="Q245" s="58"/>
      <c r="R245" s="58"/>
      <c r="S245" s="624" t="s">
        <v>1600</v>
      </c>
      <c r="T245" s="58"/>
      <c r="U245" s="58"/>
      <c r="V245" s="630">
        <v>39405</v>
      </c>
      <c r="W245" s="626" t="s">
        <v>1608</v>
      </c>
      <c r="X245" s="58"/>
      <c r="Y245" s="58"/>
      <c r="Z245" s="58"/>
      <c r="AA245" s="58"/>
      <c r="AB245" s="58"/>
      <c r="AC245" s="58"/>
      <c r="AD245" s="58"/>
      <c r="AE245" s="58"/>
      <c r="AF245" s="58"/>
      <c r="AG245" s="621"/>
      <c r="AH245" s="621"/>
      <c r="AI245" s="655"/>
      <c r="AJ245" s="623" t="s">
        <v>133</v>
      </c>
      <c r="AK245" s="58"/>
      <c r="AL245" s="58"/>
      <c r="AM245" s="58"/>
      <c r="AN245" s="58"/>
      <c r="AO245" s="628">
        <v>4994000</v>
      </c>
      <c r="AP245" s="631" t="s">
        <v>112</v>
      </c>
      <c r="AQ245" s="58"/>
      <c r="AR245" s="58"/>
      <c r="AS245" s="624" t="s">
        <v>1604</v>
      </c>
      <c r="AT245" s="623" t="s">
        <v>1596</v>
      </c>
      <c r="AU245" s="58"/>
      <c r="AV245" s="58"/>
      <c r="AW245" s="58"/>
    </row>
    <row r="246" spans="2:49" s="94" customFormat="1" ht="45.75" customHeight="1">
      <c r="B246" s="80"/>
      <c r="C246" s="661"/>
      <c r="D246" s="624" t="s">
        <v>1597</v>
      </c>
      <c r="E246" s="621"/>
      <c r="F246" s="622" t="s">
        <v>1490</v>
      </c>
      <c r="G246" s="623" t="s">
        <v>11</v>
      </c>
      <c r="H246" s="58"/>
      <c r="I246" s="58"/>
      <c r="J246" s="58"/>
      <c r="K246" s="58"/>
      <c r="L246" s="58"/>
      <c r="M246" s="58"/>
      <c r="N246" s="58"/>
      <c r="O246" s="58"/>
      <c r="P246" s="58"/>
      <c r="Q246" s="58"/>
      <c r="R246" s="58"/>
      <c r="S246" s="624" t="s">
        <v>1600</v>
      </c>
      <c r="T246" s="58"/>
      <c r="U246" s="58"/>
      <c r="V246" s="630">
        <v>39405</v>
      </c>
      <c r="W246" s="626" t="s">
        <v>1608</v>
      </c>
      <c r="X246" s="58"/>
      <c r="Y246" s="58"/>
      <c r="Z246" s="58"/>
      <c r="AA246" s="58"/>
      <c r="AB246" s="58"/>
      <c r="AC246" s="58"/>
      <c r="AD246" s="58"/>
      <c r="AE246" s="58"/>
      <c r="AF246" s="58"/>
      <c r="AG246" s="621"/>
      <c r="AH246" s="621"/>
      <c r="AI246" s="621"/>
      <c r="AJ246" s="623" t="s">
        <v>133</v>
      </c>
      <c r="AK246" s="58"/>
      <c r="AL246" s="58"/>
      <c r="AM246" s="58"/>
      <c r="AN246" s="58"/>
      <c r="AO246" s="628">
        <v>4994000</v>
      </c>
      <c r="AP246" s="631" t="s">
        <v>112</v>
      </c>
      <c r="AQ246" s="58"/>
      <c r="AR246" s="58"/>
      <c r="AS246" s="624" t="s">
        <v>1605</v>
      </c>
      <c r="AT246" s="623" t="s">
        <v>1596</v>
      </c>
      <c r="AU246" s="58"/>
      <c r="AV246" s="58"/>
      <c r="AW246" s="58"/>
    </row>
    <row r="247" spans="2:49" s="94" customFormat="1" ht="45.75" customHeight="1">
      <c r="B247" s="80"/>
      <c r="C247" s="661"/>
      <c r="D247" s="624" t="s">
        <v>1597</v>
      </c>
      <c r="E247" s="621"/>
      <c r="F247" s="622" t="s">
        <v>1598</v>
      </c>
      <c r="G247" s="623" t="s">
        <v>11</v>
      </c>
      <c r="H247" s="58"/>
      <c r="I247" s="58"/>
      <c r="J247" s="58"/>
      <c r="K247" s="58"/>
      <c r="L247" s="58"/>
      <c r="M247" s="58"/>
      <c r="N247" s="58"/>
      <c r="O247" s="58"/>
      <c r="P247" s="58"/>
      <c r="Q247" s="58"/>
      <c r="R247" s="58"/>
      <c r="S247" s="624" t="s">
        <v>1600</v>
      </c>
      <c r="T247" s="58"/>
      <c r="U247" s="58"/>
      <c r="V247" s="630">
        <v>39405</v>
      </c>
      <c r="W247" s="626" t="s">
        <v>1608</v>
      </c>
      <c r="X247" s="58"/>
      <c r="Y247" s="58"/>
      <c r="Z247" s="58"/>
      <c r="AA247" s="58"/>
      <c r="AB247" s="58"/>
      <c r="AC247" s="58"/>
      <c r="AD247" s="58"/>
      <c r="AE247" s="58"/>
      <c r="AF247" s="58"/>
      <c r="AG247" s="621"/>
      <c r="AH247" s="621"/>
      <c r="AI247" s="621"/>
      <c r="AJ247" s="623" t="s">
        <v>133</v>
      </c>
      <c r="AK247" s="58"/>
      <c r="AL247" s="58"/>
      <c r="AM247" s="58"/>
      <c r="AN247" s="58"/>
      <c r="AO247" s="628">
        <v>9988000</v>
      </c>
      <c r="AP247" s="631" t="s">
        <v>112</v>
      </c>
      <c r="AQ247" s="58"/>
      <c r="AR247" s="58"/>
      <c r="AS247" s="654" t="s">
        <v>1606</v>
      </c>
      <c r="AT247" s="623" t="s">
        <v>1596</v>
      </c>
      <c r="AU247" s="58"/>
      <c r="AV247" s="58"/>
      <c r="AW247" s="58"/>
    </row>
    <row r="248" spans="2:49" s="94" customFormat="1" ht="45.75" customHeight="1">
      <c r="B248" s="80"/>
      <c r="C248" s="661"/>
      <c r="D248" s="624" t="s">
        <v>1597</v>
      </c>
      <c r="E248" s="621"/>
      <c r="F248" s="622" t="s">
        <v>1599</v>
      </c>
      <c r="G248" s="623" t="s">
        <v>11</v>
      </c>
      <c r="H248" s="58"/>
      <c r="I248" s="58"/>
      <c r="J248" s="58"/>
      <c r="K248" s="58"/>
      <c r="L248" s="58"/>
      <c r="M248" s="58"/>
      <c r="N248" s="58"/>
      <c r="O248" s="58"/>
      <c r="P248" s="58"/>
      <c r="Q248" s="58"/>
      <c r="R248" s="58"/>
      <c r="S248" s="624" t="s">
        <v>1600</v>
      </c>
      <c r="T248" s="58"/>
      <c r="U248" s="58"/>
      <c r="V248" s="630">
        <v>39405</v>
      </c>
      <c r="W248" s="626" t="s">
        <v>1608</v>
      </c>
      <c r="X248" s="58"/>
      <c r="Y248" s="58"/>
      <c r="Z248" s="58"/>
      <c r="AA248" s="58"/>
      <c r="AB248" s="58"/>
      <c r="AC248" s="58"/>
      <c r="AD248" s="58"/>
      <c r="AE248" s="58"/>
      <c r="AF248" s="58"/>
      <c r="AG248" s="621"/>
      <c r="AH248" s="621"/>
      <c r="AI248" s="621"/>
      <c r="AJ248" s="623" t="s">
        <v>133</v>
      </c>
      <c r="AK248" s="58"/>
      <c r="AL248" s="58"/>
      <c r="AM248" s="58"/>
      <c r="AN248" s="58"/>
      <c r="AO248" s="628">
        <v>4994000</v>
      </c>
      <c r="AP248" s="631" t="s">
        <v>112</v>
      </c>
      <c r="AQ248" s="58"/>
      <c r="AR248" s="58"/>
      <c r="AS248" s="654" t="s">
        <v>1607</v>
      </c>
      <c r="AT248" s="623" t="s">
        <v>1596</v>
      </c>
      <c r="AU248" s="58"/>
      <c r="AV248" s="58"/>
      <c r="AW248" s="58"/>
    </row>
    <row r="249" spans="2:49" s="94" customFormat="1" ht="45.75" customHeight="1">
      <c r="B249" s="80"/>
      <c r="C249" s="661"/>
      <c r="D249" s="632" t="s">
        <v>659</v>
      </c>
      <c r="E249" s="621" t="s">
        <v>1592</v>
      </c>
      <c r="F249" s="622" t="s">
        <v>1441</v>
      </c>
      <c r="G249" s="626" t="s">
        <v>11</v>
      </c>
      <c r="H249" s="58"/>
      <c r="I249" s="58"/>
      <c r="J249" s="58"/>
      <c r="K249" s="58"/>
      <c r="L249" s="58"/>
      <c r="M249" s="58"/>
      <c r="N249" s="58"/>
      <c r="O249" s="58"/>
      <c r="P249" s="58"/>
      <c r="Q249" s="58"/>
      <c r="R249" s="58"/>
      <c r="S249" s="624" t="s">
        <v>1601</v>
      </c>
      <c r="T249" s="58"/>
      <c r="U249" s="58"/>
      <c r="V249" s="633">
        <v>39735</v>
      </c>
      <c r="W249" s="626" t="s">
        <v>1609</v>
      </c>
      <c r="X249" s="58"/>
      <c r="Y249" s="58"/>
      <c r="Z249" s="58"/>
      <c r="AA249" s="58"/>
      <c r="AB249" s="58"/>
      <c r="AC249" s="58"/>
      <c r="AD249" s="58"/>
      <c r="AE249" s="58"/>
      <c r="AF249" s="58"/>
      <c r="AG249" s="626">
        <v>1000</v>
      </c>
      <c r="AH249" s="626" t="s">
        <v>1602</v>
      </c>
      <c r="AI249" s="634"/>
      <c r="AJ249" s="626" t="s">
        <v>133</v>
      </c>
      <c r="AK249" s="58"/>
      <c r="AL249" s="58"/>
      <c r="AM249" s="58"/>
      <c r="AN249" s="58"/>
      <c r="AO249" s="635">
        <v>88380000</v>
      </c>
      <c r="AP249" s="626" t="s">
        <v>112</v>
      </c>
      <c r="AQ249" s="58"/>
      <c r="AR249" s="58"/>
      <c r="AS249" s="654" t="s">
        <v>1573</v>
      </c>
      <c r="AT249" s="631" t="s">
        <v>1610</v>
      </c>
      <c r="AU249" s="58"/>
      <c r="AV249" s="58"/>
      <c r="AW249" s="58"/>
    </row>
    <row r="250" spans="2:49" s="94" customFormat="1" ht="45.75" customHeight="1">
      <c r="B250" s="80"/>
      <c r="C250" s="661"/>
      <c r="D250" s="632" t="s">
        <v>659</v>
      </c>
      <c r="E250" s="621" t="s">
        <v>1592</v>
      </c>
      <c r="F250" s="622" t="s">
        <v>1441</v>
      </c>
      <c r="G250" s="631" t="s">
        <v>11</v>
      </c>
      <c r="H250" s="58"/>
      <c r="I250" s="58"/>
      <c r="J250" s="58"/>
      <c r="K250" s="58"/>
      <c r="L250" s="58"/>
      <c r="M250" s="58"/>
      <c r="N250" s="58"/>
      <c r="O250" s="58"/>
      <c r="P250" s="58"/>
      <c r="Q250" s="58"/>
      <c r="R250" s="58"/>
      <c r="S250" s="624" t="s">
        <v>1601</v>
      </c>
      <c r="T250" s="58"/>
      <c r="U250" s="58"/>
      <c r="V250" s="633">
        <v>39735</v>
      </c>
      <c r="W250" s="626" t="s">
        <v>1609</v>
      </c>
      <c r="X250" s="58"/>
      <c r="Y250" s="58"/>
      <c r="Z250" s="58"/>
      <c r="AA250" s="58"/>
      <c r="AB250" s="58"/>
      <c r="AC250" s="58"/>
      <c r="AD250" s="58"/>
      <c r="AE250" s="58"/>
      <c r="AF250" s="58"/>
      <c r="AG250" s="623">
        <v>20</v>
      </c>
      <c r="AH250" s="623" t="s">
        <v>1603</v>
      </c>
      <c r="AI250" s="621"/>
      <c r="AJ250" s="626" t="s">
        <v>133</v>
      </c>
      <c r="AK250" s="58"/>
      <c r="AL250" s="58"/>
      <c r="AM250" s="58"/>
      <c r="AN250" s="58"/>
      <c r="AO250" s="628">
        <v>19190000</v>
      </c>
      <c r="AP250" s="631" t="s">
        <v>112</v>
      </c>
      <c r="AQ250" s="58"/>
      <c r="AR250" s="58"/>
      <c r="AS250" s="654" t="s">
        <v>1573</v>
      </c>
      <c r="AT250" s="631" t="s">
        <v>1611</v>
      </c>
      <c r="AU250" s="58"/>
      <c r="AV250" s="58"/>
      <c r="AW250" s="58"/>
    </row>
    <row r="251" spans="2:49">
      <c r="B251" s="80"/>
      <c r="C251" s="664"/>
      <c r="D251" s="417"/>
      <c r="E251" s="417"/>
      <c r="F251" s="417"/>
      <c r="G251" s="417"/>
      <c r="H251" s="417"/>
      <c r="I251" s="417"/>
      <c r="J251" s="417"/>
      <c r="K251" s="82"/>
      <c r="L251" s="82"/>
      <c r="M251" s="82"/>
      <c r="N251" s="82"/>
      <c r="O251" s="82"/>
      <c r="P251" s="82"/>
      <c r="Q251" s="82"/>
      <c r="R251" s="82"/>
      <c r="S251" s="417"/>
      <c r="T251" s="417"/>
      <c r="U251" s="82"/>
      <c r="V251" s="417"/>
      <c r="W251" s="417"/>
      <c r="X251" s="417"/>
      <c r="Y251" s="82"/>
      <c r="Z251" s="82"/>
      <c r="AA251" s="82"/>
      <c r="AB251" s="82"/>
      <c r="AC251" s="82"/>
      <c r="AD251" s="82"/>
      <c r="AE251" s="82"/>
      <c r="AF251" s="82"/>
      <c r="AG251" s="417"/>
      <c r="AH251" s="417"/>
      <c r="AI251" s="417"/>
      <c r="AJ251" s="417"/>
      <c r="AK251" s="82"/>
      <c r="AL251" s="82"/>
      <c r="AM251" s="82"/>
      <c r="AN251" s="82"/>
      <c r="AO251" s="417"/>
      <c r="AP251" s="417"/>
      <c r="AQ251" s="417"/>
      <c r="AR251" s="417"/>
      <c r="AS251" s="417"/>
      <c r="AT251" s="417"/>
      <c r="AU251" s="417"/>
      <c r="AV251" s="417"/>
      <c r="AW251" s="417"/>
    </row>
    <row r="252" spans="2:49" s="94" customFormat="1" ht="34.5" customHeight="1">
      <c r="B252" s="80" t="s">
        <v>58</v>
      </c>
      <c r="C252" s="664" t="s">
        <v>59</v>
      </c>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row>
    <row r="253" spans="2:49" s="94" customFormat="1" ht="34.5" customHeight="1">
      <c r="B253" s="80"/>
      <c r="C253" s="84" t="s">
        <v>108</v>
      </c>
      <c r="D253" s="998" t="s">
        <v>413</v>
      </c>
      <c r="E253" s="999"/>
      <c r="F253" s="1000"/>
      <c r="G253" s="203"/>
      <c r="H253" s="203"/>
      <c r="I253" s="203"/>
      <c r="J253" s="203"/>
      <c r="K253" s="203"/>
      <c r="L253" s="203"/>
      <c r="M253" s="203"/>
      <c r="N253" s="203"/>
      <c r="O253" s="203"/>
      <c r="P253" s="203"/>
      <c r="Q253" s="203"/>
      <c r="R253" s="203"/>
      <c r="S253" s="203"/>
      <c r="T253" s="203"/>
      <c r="U253" s="203"/>
      <c r="V253" s="203"/>
      <c r="W253" s="203"/>
      <c r="X253" s="203"/>
      <c r="Y253" s="203"/>
      <c r="Z253" s="203"/>
      <c r="AA253" s="203"/>
      <c r="AB253" s="203"/>
      <c r="AC253" s="203"/>
      <c r="AD253" s="203"/>
      <c r="AE253" s="203"/>
      <c r="AF253" s="203"/>
      <c r="AG253" s="203"/>
      <c r="AH253" s="203"/>
      <c r="AI253" s="203"/>
      <c r="AJ253" s="203"/>
      <c r="AK253" s="203"/>
      <c r="AL253" s="203"/>
      <c r="AM253" s="203"/>
      <c r="AN253" s="203"/>
      <c r="AO253" s="203"/>
      <c r="AP253" s="203"/>
      <c r="AQ253" s="203"/>
      <c r="AR253" s="203"/>
      <c r="AS253" s="203"/>
      <c r="AT253" s="653"/>
      <c r="AU253" s="203"/>
      <c r="AV253" s="203"/>
      <c r="AW253" s="203"/>
    </row>
    <row r="254" spans="2:49" s="94" customFormat="1" ht="34.5" customHeight="1">
      <c r="B254" s="80"/>
      <c r="C254" s="87"/>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row>
    <row r="255" spans="2:49" s="94" customFormat="1" ht="34.5" customHeight="1">
      <c r="B255" s="80" t="s">
        <v>60</v>
      </c>
      <c r="C255" s="87" t="s">
        <v>61</v>
      </c>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659"/>
      <c r="AU255" s="58"/>
      <c r="AV255" s="58"/>
      <c r="AW255" s="58"/>
    </row>
    <row r="256" spans="2:49" s="94" customFormat="1" ht="34.5" customHeight="1">
      <c r="B256" s="80"/>
      <c r="C256" s="84" t="s">
        <v>108</v>
      </c>
      <c r="D256" s="1001" t="s">
        <v>413</v>
      </c>
      <c r="E256" s="1001"/>
      <c r="F256" s="1001"/>
      <c r="G256" s="203"/>
      <c r="H256" s="203"/>
      <c r="I256" s="203"/>
      <c r="J256" s="203"/>
      <c r="K256" s="203"/>
      <c r="L256" s="203"/>
      <c r="M256" s="203"/>
      <c r="N256" s="203"/>
      <c r="O256" s="203"/>
      <c r="P256" s="203"/>
      <c r="Q256" s="203"/>
      <c r="R256" s="203"/>
      <c r="S256" s="203"/>
      <c r="T256" s="203"/>
      <c r="U256" s="203"/>
      <c r="V256" s="203"/>
      <c r="W256" s="203"/>
      <c r="X256" s="203"/>
      <c r="Y256" s="203"/>
      <c r="Z256" s="203"/>
      <c r="AA256" s="203"/>
      <c r="AB256" s="203"/>
      <c r="AC256" s="203"/>
      <c r="AD256" s="203"/>
      <c r="AE256" s="203"/>
      <c r="AF256" s="203"/>
      <c r="AG256" s="203"/>
      <c r="AH256" s="203"/>
      <c r="AI256" s="203"/>
      <c r="AJ256" s="203"/>
      <c r="AK256" s="203"/>
      <c r="AL256" s="203"/>
      <c r="AM256" s="203"/>
      <c r="AN256" s="203"/>
      <c r="AO256" s="203"/>
      <c r="AP256" s="203"/>
      <c r="AQ256" s="203"/>
      <c r="AR256" s="203"/>
      <c r="AS256" s="203"/>
      <c r="AT256" s="203"/>
      <c r="AU256" s="203"/>
      <c r="AV256" s="203"/>
      <c r="AW256" s="203"/>
    </row>
    <row r="257" spans="2:49" s="94" customFormat="1" ht="43.5" customHeight="1">
      <c r="B257" s="80" t="s">
        <v>62</v>
      </c>
      <c r="C257" s="88" t="s">
        <v>63</v>
      </c>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623"/>
      <c r="AK257" s="55"/>
      <c r="AL257" s="58"/>
      <c r="AM257" s="58"/>
      <c r="AN257" s="58"/>
      <c r="AO257" s="636"/>
      <c r="AP257" s="58"/>
      <c r="AQ257" s="58"/>
      <c r="AR257" s="58"/>
      <c r="AS257" s="58"/>
      <c r="AT257" s="659"/>
      <c r="AU257" s="58"/>
      <c r="AV257" s="58"/>
      <c r="AW257" s="58"/>
    </row>
    <row r="258" spans="2:49" s="94" customFormat="1" ht="43.5" customHeight="1">
      <c r="B258" s="80" t="s">
        <v>64</v>
      </c>
      <c r="C258" s="87" t="s">
        <v>65</v>
      </c>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645">
        <f>AO259</f>
        <v>2250000</v>
      </c>
      <c r="AP258" s="58"/>
      <c r="AQ258" s="58"/>
      <c r="AR258" s="58"/>
      <c r="AS258" s="58"/>
      <c r="AT258" s="659"/>
      <c r="AU258" s="58"/>
      <c r="AV258" s="58"/>
      <c r="AW258" s="58"/>
    </row>
    <row r="259" spans="2:49" s="94" customFormat="1" ht="43.5" customHeight="1">
      <c r="B259" s="80"/>
      <c r="C259" s="84" t="s">
        <v>109</v>
      </c>
      <c r="D259" s="590" t="s">
        <v>1612</v>
      </c>
      <c r="E259" s="203"/>
      <c r="F259" s="203"/>
      <c r="G259" s="85"/>
      <c r="H259" s="85"/>
      <c r="I259" s="85"/>
      <c r="J259" s="85"/>
      <c r="K259" s="85"/>
      <c r="L259" s="85"/>
      <c r="M259" s="58" t="s">
        <v>1071</v>
      </c>
      <c r="N259" s="85"/>
      <c r="O259" s="85"/>
      <c r="P259" s="85"/>
      <c r="Q259" s="85"/>
      <c r="R259" s="85"/>
      <c r="S259" s="85"/>
      <c r="T259" s="85"/>
      <c r="U259" s="85"/>
      <c r="V259" s="85"/>
      <c r="W259" s="85"/>
      <c r="X259" s="85"/>
      <c r="Y259" s="203"/>
      <c r="Z259" s="203"/>
      <c r="AA259" s="203"/>
      <c r="AB259" s="203"/>
      <c r="AC259" s="203"/>
      <c r="AD259" s="203"/>
      <c r="AE259" s="203"/>
      <c r="AF259" s="85"/>
      <c r="AG259" s="85"/>
      <c r="AH259" s="85"/>
      <c r="AI259" s="85"/>
      <c r="AJ259" s="623" t="s">
        <v>133</v>
      </c>
      <c r="AK259" s="55">
        <v>2011</v>
      </c>
      <c r="AL259" s="203"/>
      <c r="AM259" s="203"/>
      <c r="AN259" s="203"/>
      <c r="AO259" s="636">
        <v>2250000</v>
      </c>
      <c r="AP259" s="203"/>
      <c r="AQ259" s="203"/>
      <c r="AR259" s="203"/>
      <c r="AS259" s="203"/>
      <c r="AT259" s="653"/>
      <c r="AU259" s="203"/>
      <c r="AV259" s="203"/>
      <c r="AW259" s="203"/>
    </row>
    <row r="260" spans="2:49" s="94" customFormat="1" ht="43.5" customHeight="1">
      <c r="B260" s="80"/>
      <c r="C260" s="87"/>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659"/>
      <c r="AU260" s="58"/>
      <c r="AV260" s="58"/>
      <c r="AW260" s="58"/>
    </row>
    <row r="261" spans="2:49" s="94" customFormat="1" ht="43.5" customHeight="1">
      <c r="B261" s="80" t="s">
        <v>66</v>
      </c>
      <c r="C261" s="87" t="s">
        <v>67</v>
      </c>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659"/>
      <c r="AU261" s="58"/>
      <c r="AV261" s="58"/>
      <c r="AW261" s="58"/>
    </row>
    <row r="262" spans="2:49" s="94" customFormat="1" ht="43.5" customHeight="1">
      <c r="B262" s="80"/>
      <c r="C262" s="84" t="s">
        <v>109</v>
      </c>
      <c r="D262" s="998" t="s">
        <v>413</v>
      </c>
      <c r="E262" s="999"/>
      <c r="F262" s="1000"/>
      <c r="G262" s="85"/>
      <c r="H262" s="85"/>
      <c r="I262" s="85"/>
      <c r="J262" s="85"/>
      <c r="K262" s="85"/>
      <c r="L262" s="85"/>
      <c r="M262" s="203"/>
      <c r="N262" s="85"/>
      <c r="O262" s="85"/>
      <c r="P262" s="85"/>
      <c r="Q262" s="85"/>
      <c r="R262" s="85"/>
      <c r="S262" s="85"/>
      <c r="T262" s="85"/>
      <c r="U262" s="85"/>
      <c r="V262" s="85"/>
      <c r="W262" s="85"/>
      <c r="X262" s="85"/>
      <c r="Y262" s="203"/>
      <c r="Z262" s="203"/>
      <c r="AA262" s="203"/>
      <c r="AB262" s="203"/>
      <c r="AC262" s="203"/>
      <c r="AD262" s="203"/>
      <c r="AE262" s="203"/>
      <c r="AF262" s="203"/>
      <c r="AG262" s="203"/>
      <c r="AH262" s="203"/>
      <c r="AI262" s="203"/>
      <c r="AJ262" s="203"/>
      <c r="AK262" s="203"/>
      <c r="AL262" s="203"/>
      <c r="AM262" s="203"/>
      <c r="AN262" s="203"/>
      <c r="AO262" s="203"/>
      <c r="AP262" s="203"/>
      <c r="AQ262" s="203"/>
      <c r="AR262" s="203"/>
      <c r="AS262" s="203"/>
      <c r="AT262" s="653"/>
      <c r="AU262" s="203"/>
      <c r="AV262" s="203"/>
      <c r="AW262" s="203"/>
    </row>
    <row r="263" spans="2:49" s="94" customFormat="1" ht="43.5" customHeight="1">
      <c r="B263" s="80"/>
      <c r="C263" s="87"/>
      <c r="D263" s="58"/>
      <c r="E263" s="58"/>
      <c r="F263" s="58"/>
      <c r="G263" s="85"/>
      <c r="H263" s="85"/>
      <c r="I263" s="85"/>
      <c r="J263" s="85"/>
      <c r="K263" s="85"/>
      <c r="L263" s="85"/>
      <c r="M263" s="85"/>
      <c r="N263" s="85"/>
      <c r="O263" s="85"/>
      <c r="P263" s="85"/>
      <c r="Q263" s="85"/>
      <c r="R263" s="85"/>
      <c r="S263" s="85"/>
      <c r="T263" s="85"/>
      <c r="U263" s="85"/>
      <c r="V263" s="85"/>
      <c r="W263" s="85"/>
      <c r="X263" s="85"/>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row>
    <row r="264" spans="2:49" s="94" customFormat="1" ht="47.25" customHeight="1">
      <c r="B264" s="80" t="s">
        <v>68</v>
      </c>
      <c r="C264" s="87" t="s">
        <v>69</v>
      </c>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645">
        <f>SUM(AO265:AO314)</f>
        <v>5462046299.9899998</v>
      </c>
      <c r="AP264" s="58"/>
      <c r="AQ264" s="58"/>
      <c r="AR264" s="58"/>
      <c r="AS264" s="58"/>
      <c r="AT264" s="659"/>
      <c r="AU264" s="58"/>
      <c r="AV264" s="58"/>
      <c r="AW264" s="58"/>
    </row>
    <row r="265" spans="2:49" s="94" customFormat="1" ht="47.25" customHeight="1">
      <c r="B265" s="80"/>
      <c r="C265" s="84" t="s">
        <v>109</v>
      </c>
      <c r="D265" s="590" t="s">
        <v>1613</v>
      </c>
      <c r="E265" s="590" t="s">
        <v>1614</v>
      </c>
      <c r="F265" s="58"/>
      <c r="G265" s="85"/>
      <c r="H265" s="85"/>
      <c r="I265" s="85"/>
      <c r="J265" s="85"/>
      <c r="K265" s="85"/>
      <c r="L265" s="85"/>
      <c r="M265" s="85"/>
      <c r="N265" s="85"/>
      <c r="O265" s="85"/>
      <c r="P265" s="85"/>
      <c r="Q265" s="85"/>
      <c r="R265" s="85"/>
      <c r="S265" s="85"/>
      <c r="T265" s="85"/>
      <c r="U265" s="85"/>
      <c r="V265" s="85"/>
      <c r="W265" s="85"/>
      <c r="X265" s="85"/>
      <c r="Y265" s="203"/>
      <c r="Z265" s="203"/>
      <c r="AA265" s="203"/>
      <c r="AB265" s="203"/>
      <c r="AC265" s="203"/>
      <c r="AD265" s="590" t="s">
        <v>1619</v>
      </c>
      <c r="AE265" s="58"/>
      <c r="AF265" s="85"/>
      <c r="AG265" s="85"/>
      <c r="AH265" s="85"/>
      <c r="AI265" s="85"/>
      <c r="AJ265" s="581" t="s">
        <v>133</v>
      </c>
      <c r="AK265" s="581">
        <v>1992</v>
      </c>
      <c r="AL265" s="203"/>
      <c r="AM265" s="203"/>
      <c r="AN265" s="203"/>
      <c r="AO265" s="637">
        <v>60000000</v>
      </c>
      <c r="AP265" s="423"/>
      <c r="AQ265" s="423"/>
      <c r="AR265" s="423"/>
      <c r="AS265" s="423"/>
      <c r="AT265" s="648" t="s">
        <v>150</v>
      </c>
      <c r="AU265" s="423"/>
      <c r="AV265" s="423"/>
      <c r="AW265" s="423"/>
    </row>
    <row r="266" spans="2:49" s="94" customFormat="1" ht="47.25" customHeight="1">
      <c r="B266" s="80"/>
      <c r="C266" s="84"/>
      <c r="D266" s="590" t="s">
        <v>1613</v>
      </c>
      <c r="E266" s="586" t="s">
        <v>1614</v>
      </c>
      <c r="F266" s="58"/>
      <c r="G266" s="85"/>
      <c r="H266" s="85"/>
      <c r="I266" s="85"/>
      <c r="J266" s="85"/>
      <c r="K266" s="85"/>
      <c r="L266" s="85"/>
      <c r="M266" s="85"/>
      <c r="N266" s="85"/>
      <c r="O266" s="85"/>
      <c r="P266" s="85"/>
      <c r="Q266" s="85"/>
      <c r="R266" s="85"/>
      <c r="S266" s="85"/>
      <c r="T266" s="85"/>
      <c r="U266" s="85"/>
      <c r="V266" s="85"/>
      <c r="W266" s="85"/>
      <c r="X266" s="85"/>
      <c r="Y266" s="203"/>
      <c r="Z266" s="203"/>
      <c r="AA266" s="203"/>
      <c r="AB266" s="203"/>
      <c r="AC266" s="203"/>
      <c r="AD266" s="586" t="s">
        <v>1619</v>
      </c>
      <c r="AE266" s="58"/>
      <c r="AF266" s="85"/>
      <c r="AG266" s="85"/>
      <c r="AH266" s="85"/>
      <c r="AI266" s="85"/>
      <c r="AJ266" s="587" t="s">
        <v>1210</v>
      </c>
      <c r="AK266" s="581">
        <v>1992</v>
      </c>
      <c r="AL266" s="203"/>
      <c r="AM266" s="203"/>
      <c r="AN266" s="203"/>
      <c r="AO266" s="638">
        <v>6250000</v>
      </c>
      <c r="AP266" s="423"/>
      <c r="AQ266" s="423"/>
      <c r="AR266" s="423"/>
      <c r="AS266" s="423"/>
      <c r="AT266" s="668" t="s">
        <v>1628</v>
      </c>
      <c r="AU266" s="423"/>
      <c r="AV266" s="423"/>
      <c r="AW266" s="423"/>
    </row>
    <row r="267" spans="2:49" s="94" customFormat="1" ht="47.25" customHeight="1">
      <c r="B267" s="80"/>
      <c r="C267" s="84"/>
      <c r="D267" s="590" t="s">
        <v>1613</v>
      </c>
      <c r="E267" s="590" t="s">
        <v>1614</v>
      </c>
      <c r="F267" s="58"/>
      <c r="G267" s="85"/>
      <c r="H267" s="85"/>
      <c r="I267" s="85"/>
      <c r="J267" s="85"/>
      <c r="K267" s="85"/>
      <c r="L267" s="85"/>
      <c r="M267" s="85"/>
      <c r="N267" s="85"/>
      <c r="O267" s="85"/>
      <c r="P267" s="85"/>
      <c r="Q267" s="85"/>
      <c r="R267" s="85"/>
      <c r="S267" s="85"/>
      <c r="T267" s="85"/>
      <c r="U267" s="85"/>
      <c r="V267" s="85"/>
      <c r="W267" s="85"/>
      <c r="X267" s="85"/>
      <c r="Y267" s="203"/>
      <c r="Z267" s="203"/>
      <c r="AA267" s="203"/>
      <c r="AB267" s="203"/>
      <c r="AC267" s="203"/>
      <c r="AD267" s="590" t="s">
        <v>1619</v>
      </c>
      <c r="AE267" s="58"/>
      <c r="AF267" s="85"/>
      <c r="AG267" s="85"/>
      <c r="AH267" s="85"/>
      <c r="AI267" s="85"/>
      <c r="AJ267" s="581" t="s">
        <v>133</v>
      </c>
      <c r="AK267" s="581">
        <v>2000</v>
      </c>
      <c r="AL267" s="203"/>
      <c r="AM267" s="203"/>
      <c r="AN267" s="203"/>
      <c r="AO267" s="637">
        <v>37500000</v>
      </c>
      <c r="AP267" s="423"/>
      <c r="AQ267" s="423"/>
      <c r="AR267" s="423"/>
      <c r="AS267" s="423"/>
      <c r="AT267" s="669" t="s">
        <v>1629</v>
      </c>
      <c r="AU267" s="423"/>
      <c r="AV267" s="423"/>
      <c r="AW267" s="423"/>
    </row>
    <row r="268" spans="2:49" s="94" customFormat="1" ht="47.25" customHeight="1">
      <c r="B268" s="80"/>
      <c r="C268" s="84"/>
      <c r="D268" s="590" t="s">
        <v>1613</v>
      </c>
      <c r="E268" s="586" t="s">
        <v>1614</v>
      </c>
      <c r="F268" s="58"/>
      <c r="G268" s="85"/>
      <c r="H268" s="85"/>
      <c r="I268" s="85"/>
      <c r="J268" s="85"/>
      <c r="K268" s="85"/>
      <c r="L268" s="85"/>
      <c r="M268" s="85"/>
      <c r="N268" s="85"/>
      <c r="O268" s="85"/>
      <c r="P268" s="85"/>
      <c r="Q268" s="85"/>
      <c r="R268" s="85"/>
      <c r="S268" s="85"/>
      <c r="T268" s="85"/>
      <c r="U268" s="85"/>
      <c r="V268" s="85"/>
      <c r="W268" s="85"/>
      <c r="X268" s="85"/>
      <c r="Y268" s="203"/>
      <c r="Z268" s="203"/>
      <c r="AA268" s="203"/>
      <c r="AB268" s="203"/>
      <c r="AC268" s="203"/>
      <c r="AD268" s="586" t="s">
        <v>1619</v>
      </c>
      <c r="AE268" s="58"/>
      <c r="AF268" s="85"/>
      <c r="AG268" s="85"/>
      <c r="AH268" s="85"/>
      <c r="AI268" s="85"/>
      <c r="AJ268" s="587" t="s">
        <v>133</v>
      </c>
      <c r="AK268" s="581">
        <v>2000</v>
      </c>
      <c r="AL268" s="203"/>
      <c r="AM268" s="203"/>
      <c r="AN268" s="203"/>
      <c r="AO268" s="638">
        <v>135000000</v>
      </c>
      <c r="AP268" s="423"/>
      <c r="AQ268" s="423"/>
      <c r="AR268" s="423"/>
      <c r="AS268" s="423"/>
      <c r="AT268" s="668" t="s">
        <v>1630</v>
      </c>
      <c r="AU268" s="423"/>
      <c r="AV268" s="423"/>
      <c r="AW268" s="423"/>
    </row>
    <row r="269" spans="2:49" s="94" customFormat="1" ht="47.25" customHeight="1">
      <c r="B269" s="80"/>
      <c r="C269" s="84"/>
      <c r="D269" s="590" t="s">
        <v>1613</v>
      </c>
      <c r="E269" s="590" t="s">
        <v>1615</v>
      </c>
      <c r="F269" s="58"/>
      <c r="G269" s="85"/>
      <c r="H269" s="85"/>
      <c r="I269" s="85"/>
      <c r="J269" s="85"/>
      <c r="K269" s="85"/>
      <c r="L269" s="85"/>
      <c r="M269" s="85"/>
      <c r="N269" s="85"/>
      <c r="O269" s="85"/>
      <c r="P269" s="85"/>
      <c r="Q269" s="85"/>
      <c r="R269" s="85"/>
      <c r="S269" s="85"/>
      <c r="T269" s="85"/>
      <c r="U269" s="85"/>
      <c r="V269" s="85"/>
      <c r="W269" s="85"/>
      <c r="X269" s="85"/>
      <c r="Y269" s="203"/>
      <c r="Z269" s="203"/>
      <c r="AA269" s="203"/>
      <c r="AB269" s="203"/>
      <c r="AC269" s="203"/>
      <c r="AD269" s="590" t="s">
        <v>1620</v>
      </c>
      <c r="AE269" s="58"/>
      <c r="AF269" s="85"/>
      <c r="AG269" s="85"/>
      <c r="AH269" s="85"/>
      <c r="AI269" s="85"/>
      <c r="AJ269" s="581" t="s">
        <v>133</v>
      </c>
      <c r="AK269" s="581">
        <v>2000</v>
      </c>
      <c r="AL269" s="203"/>
      <c r="AM269" s="203"/>
      <c r="AN269" s="203"/>
      <c r="AO269" s="637">
        <v>90000000</v>
      </c>
      <c r="AP269" s="423"/>
      <c r="AQ269" s="423"/>
      <c r="AR269" s="423"/>
      <c r="AS269" s="423"/>
      <c r="AT269" s="669" t="s">
        <v>150</v>
      </c>
      <c r="AU269" s="423"/>
      <c r="AV269" s="423"/>
      <c r="AW269" s="423"/>
    </row>
    <row r="270" spans="2:49" s="94" customFormat="1" ht="47.25" customHeight="1">
      <c r="B270" s="80"/>
      <c r="C270" s="84"/>
      <c r="D270" s="590" t="s">
        <v>1613</v>
      </c>
      <c r="E270" s="590" t="s">
        <v>1614</v>
      </c>
      <c r="F270" s="58"/>
      <c r="G270" s="85"/>
      <c r="H270" s="85"/>
      <c r="I270" s="85"/>
      <c r="J270" s="85"/>
      <c r="K270" s="85"/>
      <c r="L270" s="85"/>
      <c r="M270" s="85"/>
      <c r="N270" s="85"/>
      <c r="O270" s="85"/>
      <c r="P270" s="85"/>
      <c r="Q270" s="85"/>
      <c r="R270" s="85"/>
      <c r="S270" s="85"/>
      <c r="T270" s="85"/>
      <c r="U270" s="85"/>
      <c r="V270" s="85"/>
      <c r="W270" s="85"/>
      <c r="X270" s="85"/>
      <c r="Y270" s="203"/>
      <c r="Z270" s="203"/>
      <c r="AA270" s="203"/>
      <c r="AB270" s="203"/>
      <c r="AC270" s="203"/>
      <c r="AD270" s="590" t="s">
        <v>1619</v>
      </c>
      <c r="AE270" s="58"/>
      <c r="AF270" s="85"/>
      <c r="AG270" s="85"/>
      <c r="AH270" s="85"/>
      <c r="AI270" s="85"/>
      <c r="AJ270" s="581" t="s">
        <v>133</v>
      </c>
      <c r="AK270" s="581">
        <v>2000</v>
      </c>
      <c r="AL270" s="203"/>
      <c r="AM270" s="203"/>
      <c r="AN270" s="203"/>
      <c r="AO270" s="637">
        <v>234000000</v>
      </c>
      <c r="AP270" s="423"/>
      <c r="AQ270" s="423"/>
      <c r="AR270" s="423"/>
      <c r="AS270" s="423"/>
      <c r="AT270" s="669" t="s">
        <v>150</v>
      </c>
      <c r="AU270" s="423"/>
      <c r="AV270" s="423"/>
      <c r="AW270" s="423"/>
    </row>
    <row r="271" spans="2:49" s="94" customFormat="1" ht="47.25" customHeight="1">
      <c r="B271" s="80"/>
      <c r="C271" s="84"/>
      <c r="D271" s="590" t="s">
        <v>1613</v>
      </c>
      <c r="E271" s="586" t="s">
        <v>1614</v>
      </c>
      <c r="F271" s="58"/>
      <c r="G271" s="85"/>
      <c r="H271" s="85"/>
      <c r="I271" s="85"/>
      <c r="J271" s="85"/>
      <c r="K271" s="85"/>
      <c r="L271" s="85"/>
      <c r="M271" s="85"/>
      <c r="N271" s="85"/>
      <c r="O271" s="85"/>
      <c r="P271" s="85"/>
      <c r="Q271" s="85"/>
      <c r="R271" s="85"/>
      <c r="S271" s="85"/>
      <c r="T271" s="85"/>
      <c r="U271" s="85"/>
      <c r="V271" s="85"/>
      <c r="W271" s="85"/>
      <c r="X271" s="85"/>
      <c r="Y271" s="203"/>
      <c r="Z271" s="203"/>
      <c r="AA271" s="203"/>
      <c r="AB271" s="203"/>
      <c r="AC271" s="203"/>
      <c r="AD271" s="586" t="s">
        <v>1619</v>
      </c>
      <c r="AE271" s="58"/>
      <c r="AF271" s="85"/>
      <c r="AG271" s="85"/>
      <c r="AH271" s="85"/>
      <c r="AI271" s="85"/>
      <c r="AJ271" s="587" t="s">
        <v>1241</v>
      </c>
      <c r="AK271" s="581">
        <v>2000</v>
      </c>
      <c r="AL271" s="203"/>
      <c r="AM271" s="203"/>
      <c r="AN271" s="203"/>
      <c r="AO271" s="638">
        <v>42000000</v>
      </c>
      <c r="AP271" s="423"/>
      <c r="AQ271" s="423"/>
      <c r="AR271" s="423"/>
      <c r="AS271" s="423"/>
      <c r="AT271" s="668" t="s">
        <v>1629</v>
      </c>
      <c r="AU271" s="423"/>
      <c r="AV271" s="423"/>
      <c r="AW271" s="423"/>
    </row>
    <row r="272" spans="2:49" s="94" customFormat="1" ht="47.25" customHeight="1">
      <c r="B272" s="80"/>
      <c r="C272" s="84"/>
      <c r="D272" s="590" t="s">
        <v>1613</v>
      </c>
      <c r="E272" s="590" t="s">
        <v>1614</v>
      </c>
      <c r="F272" s="58"/>
      <c r="G272" s="85"/>
      <c r="H272" s="85"/>
      <c r="I272" s="85"/>
      <c r="J272" s="85"/>
      <c r="K272" s="85"/>
      <c r="L272" s="85"/>
      <c r="M272" s="85"/>
      <c r="N272" s="85"/>
      <c r="O272" s="85"/>
      <c r="P272" s="85"/>
      <c r="Q272" s="85"/>
      <c r="R272" s="85"/>
      <c r="S272" s="85"/>
      <c r="T272" s="85"/>
      <c r="U272" s="85"/>
      <c r="V272" s="85"/>
      <c r="W272" s="85"/>
      <c r="X272" s="85"/>
      <c r="Y272" s="203"/>
      <c r="Z272" s="203"/>
      <c r="AA272" s="203"/>
      <c r="AB272" s="203"/>
      <c r="AC272" s="203"/>
      <c r="AD272" s="590" t="s">
        <v>1619</v>
      </c>
      <c r="AE272" s="58"/>
      <c r="AF272" s="85"/>
      <c r="AG272" s="85"/>
      <c r="AH272" s="85"/>
      <c r="AI272" s="85"/>
      <c r="AJ272" s="581" t="s">
        <v>133</v>
      </c>
      <c r="AK272" s="581">
        <v>2000</v>
      </c>
      <c r="AL272" s="203"/>
      <c r="AM272" s="203"/>
      <c r="AN272" s="203"/>
      <c r="AO272" s="637">
        <v>30000000</v>
      </c>
      <c r="AP272" s="423"/>
      <c r="AQ272" s="423"/>
      <c r="AR272" s="423"/>
      <c r="AS272" s="423"/>
      <c r="AT272" s="669" t="s">
        <v>150</v>
      </c>
      <c r="AU272" s="423"/>
      <c r="AV272" s="423"/>
      <c r="AW272" s="423"/>
    </row>
    <row r="273" spans="2:49" s="94" customFormat="1" ht="47.25" customHeight="1">
      <c r="B273" s="80"/>
      <c r="C273" s="84"/>
      <c r="D273" s="590" t="s">
        <v>1613</v>
      </c>
      <c r="E273" s="586" t="s">
        <v>1614</v>
      </c>
      <c r="F273" s="58"/>
      <c r="G273" s="85"/>
      <c r="H273" s="85"/>
      <c r="I273" s="85"/>
      <c r="J273" s="85"/>
      <c r="K273" s="85"/>
      <c r="L273" s="85"/>
      <c r="M273" s="85"/>
      <c r="N273" s="85"/>
      <c r="O273" s="85"/>
      <c r="P273" s="85"/>
      <c r="Q273" s="85"/>
      <c r="R273" s="85"/>
      <c r="S273" s="85"/>
      <c r="T273" s="85"/>
      <c r="U273" s="85"/>
      <c r="V273" s="85"/>
      <c r="W273" s="85"/>
      <c r="X273" s="85"/>
      <c r="Y273" s="203"/>
      <c r="Z273" s="203"/>
      <c r="AA273" s="203"/>
      <c r="AB273" s="203"/>
      <c r="AC273" s="203"/>
      <c r="AD273" s="586" t="s">
        <v>1619</v>
      </c>
      <c r="AE273" s="58"/>
      <c r="AF273" s="85"/>
      <c r="AG273" s="85"/>
      <c r="AH273" s="85"/>
      <c r="AI273" s="85"/>
      <c r="AJ273" s="587" t="s">
        <v>133</v>
      </c>
      <c r="AK273" s="581">
        <v>2000</v>
      </c>
      <c r="AL273" s="203"/>
      <c r="AM273" s="203"/>
      <c r="AN273" s="203"/>
      <c r="AO273" s="638">
        <v>135000000</v>
      </c>
      <c r="AP273" s="423"/>
      <c r="AQ273" s="423"/>
      <c r="AR273" s="423"/>
      <c r="AS273" s="423"/>
      <c r="AT273" s="668" t="s">
        <v>150</v>
      </c>
      <c r="AU273" s="423"/>
      <c r="AV273" s="423"/>
      <c r="AW273" s="423"/>
    </row>
    <row r="274" spans="2:49" s="94" customFormat="1" ht="47.25" customHeight="1">
      <c r="B274" s="80"/>
      <c r="C274" s="84"/>
      <c r="D274" s="590" t="s">
        <v>1613</v>
      </c>
      <c r="E274" s="590" t="s">
        <v>1614</v>
      </c>
      <c r="F274" s="58"/>
      <c r="G274" s="85"/>
      <c r="H274" s="85"/>
      <c r="I274" s="85"/>
      <c r="J274" s="85"/>
      <c r="K274" s="85"/>
      <c r="L274" s="85"/>
      <c r="M274" s="85"/>
      <c r="N274" s="85"/>
      <c r="O274" s="85"/>
      <c r="P274" s="85"/>
      <c r="Q274" s="85"/>
      <c r="R274" s="85"/>
      <c r="S274" s="85"/>
      <c r="T274" s="85"/>
      <c r="U274" s="85"/>
      <c r="V274" s="85"/>
      <c r="W274" s="85"/>
      <c r="X274" s="85"/>
      <c r="Y274" s="203"/>
      <c r="Z274" s="203"/>
      <c r="AA274" s="203"/>
      <c r="AB274" s="203"/>
      <c r="AC274" s="203"/>
      <c r="AD274" s="590" t="s">
        <v>1619</v>
      </c>
      <c r="AE274" s="58"/>
      <c r="AF274" s="85"/>
      <c r="AG274" s="85"/>
      <c r="AH274" s="85"/>
      <c r="AI274" s="85"/>
      <c r="AJ274" s="581" t="s">
        <v>133</v>
      </c>
      <c r="AK274" s="581">
        <v>2000</v>
      </c>
      <c r="AL274" s="203"/>
      <c r="AM274" s="203"/>
      <c r="AN274" s="203"/>
      <c r="AO274" s="637">
        <v>18000000</v>
      </c>
      <c r="AP274" s="423"/>
      <c r="AQ274" s="423"/>
      <c r="AR274" s="423"/>
      <c r="AS274" s="423"/>
      <c r="AT274" s="669" t="s">
        <v>150</v>
      </c>
      <c r="AU274" s="423"/>
      <c r="AV274" s="423"/>
      <c r="AW274" s="423"/>
    </row>
    <row r="275" spans="2:49" s="94" customFormat="1" ht="47.25" customHeight="1">
      <c r="B275" s="80"/>
      <c r="C275" s="84"/>
      <c r="D275" s="590" t="s">
        <v>1613</v>
      </c>
      <c r="E275" s="586" t="s">
        <v>1614</v>
      </c>
      <c r="F275" s="58"/>
      <c r="G275" s="85"/>
      <c r="H275" s="85"/>
      <c r="I275" s="85"/>
      <c r="J275" s="85"/>
      <c r="K275" s="85"/>
      <c r="L275" s="85"/>
      <c r="M275" s="85"/>
      <c r="N275" s="85"/>
      <c r="O275" s="85"/>
      <c r="P275" s="85"/>
      <c r="Q275" s="85"/>
      <c r="R275" s="85"/>
      <c r="S275" s="85"/>
      <c r="T275" s="85"/>
      <c r="U275" s="85"/>
      <c r="V275" s="85"/>
      <c r="W275" s="85"/>
      <c r="X275" s="85"/>
      <c r="Y275" s="203"/>
      <c r="Z275" s="203"/>
      <c r="AA275" s="203"/>
      <c r="AB275" s="203"/>
      <c r="AC275" s="203"/>
      <c r="AD275" s="586" t="s">
        <v>1619</v>
      </c>
      <c r="AE275" s="58"/>
      <c r="AF275" s="85"/>
      <c r="AG275" s="85"/>
      <c r="AH275" s="85"/>
      <c r="AI275" s="85"/>
      <c r="AJ275" s="587" t="s">
        <v>133</v>
      </c>
      <c r="AK275" s="581">
        <v>2000</v>
      </c>
      <c r="AL275" s="203"/>
      <c r="AM275" s="203"/>
      <c r="AN275" s="203"/>
      <c r="AO275" s="638">
        <v>48000000</v>
      </c>
      <c r="AP275" s="423"/>
      <c r="AQ275" s="423"/>
      <c r="AR275" s="423"/>
      <c r="AS275" s="423"/>
      <c r="AT275" s="668" t="s">
        <v>150</v>
      </c>
      <c r="AU275" s="423"/>
      <c r="AV275" s="423"/>
      <c r="AW275" s="423"/>
    </row>
    <row r="276" spans="2:49" s="94" customFormat="1" ht="47.25" customHeight="1">
      <c r="B276" s="80"/>
      <c r="C276" s="84"/>
      <c r="D276" s="590" t="s">
        <v>1613</v>
      </c>
      <c r="E276" s="590" t="s">
        <v>1614</v>
      </c>
      <c r="F276" s="58"/>
      <c r="G276" s="85"/>
      <c r="H276" s="85"/>
      <c r="I276" s="85"/>
      <c r="J276" s="85"/>
      <c r="K276" s="85"/>
      <c r="L276" s="85"/>
      <c r="M276" s="85"/>
      <c r="N276" s="85"/>
      <c r="O276" s="85"/>
      <c r="P276" s="85"/>
      <c r="Q276" s="85"/>
      <c r="R276" s="85"/>
      <c r="S276" s="85"/>
      <c r="T276" s="85"/>
      <c r="U276" s="85"/>
      <c r="V276" s="85"/>
      <c r="W276" s="85"/>
      <c r="X276" s="85"/>
      <c r="Y276" s="203"/>
      <c r="Z276" s="203"/>
      <c r="AA276" s="203"/>
      <c r="AB276" s="203"/>
      <c r="AC276" s="203"/>
      <c r="AD276" s="590" t="s">
        <v>1619</v>
      </c>
      <c r="AE276" s="58"/>
      <c r="AF276" s="85"/>
      <c r="AG276" s="85"/>
      <c r="AH276" s="85"/>
      <c r="AI276" s="85"/>
      <c r="AJ276" s="581" t="s">
        <v>133</v>
      </c>
      <c r="AK276" s="581">
        <v>2000</v>
      </c>
      <c r="AL276" s="203"/>
      <c r="AM276" s="203"/>
      <c r="AN276" s="203"/>
      <c r="AO276" s="637">
        <v>48000000</v>
      </c>
      <c r="AP276" s="423"/>
      <c r="AQ276" s="423"/>
      <c r="AR276" s="423"/>
      <c r="AS276" s="423"/>
      <c r="AT276" s="669" t="s">
        <v>1631</v>
      </c>
      <c r="AU276" s="423"/>
      <c r="AV276" s="423"/>
      <c r="AW276" s="423"/>
    </row>
    <row r="277" spans="2:49" s="94" customFormat="1" ht="47.25" customHeight="1">
      <c r="B277" s="80"/>
      <c r="C277" s="84"/>
      <c r="D277" s="590" t="s">
        <v>1613</v>
      </c>
      <c r="E277" s="586" t="s">
        <v>1614</v>
      </c>
      <c r="F277" s="58"/>
      <c r="G277" s="85"/>
      <c r="H277" s="85"/>
      <c r="I277" s="85"/>
      <c r="J277" s="85"/>
      <c r="K277" s="85"/>
      <c r="L277" s="85"/>
      <c r="M277" s="85"/>
      <c r="N277" s="85"/>
      <c r="O277" s="85"/>
      <c r="P277" s="85"/>
      <c r="Q277" s="85"/>
      <c r="R277" s="85"/>
      <c r="S277" s="85"/>
      <c r="T277" s="85"/>
      <c r="U277" s="85"/>
      <c r="V277" s="85"/>
      <c r="W277" s="85"/>
      <c r="X277" s="85"/>
      <c r="Y277" s="203"/>
      <c r="Z277" s="203"/>
      <c r="AA277" s="203"/>
      <c r="AB277" s="203"/>
      <c r="AC277" s="203"/>
      <c r="AD277" s="586" t="s">
        <v>1619</v>
      </c>
      <c r="AE277" s="58"/>
      <c r="AF277" s="85"/>
      <c r="AG277" s="85"/>
      <c r="AH277" s="85"/>
      <c r="AI277" s="85"/>
      <c r="AJ277" s="587" t="s">
        <v>133</v>
      </c>
      <c r="AK277" s="581">
        <v>2000</v>
      </c>
      <c r="AL277" s="203"/>
      <c r="AM277" s="203"/>
      <c r="AN277" s="203"/>
      <c r="AO277" s="638">
        <v>366000000</v>
      </c>
      <c r="AP277" s="423"/>
      <c r="AQ277" s="423"/>
      <c r="AR277" s="423"/>
      <c r="AS277" s="423"/>
      <c r="AT277" s="668" t="s">
        <v>132</v>
      </c>
      <c r="AU277" s="423"/>
      <c r="AV277" s="423"/>
      <c r="AW277" s="423"/>
    </row>
    <row r="278" spans="2:49" s="94" customFormat="1" ht="47.25" customHeight="1">
      <c r="B278" s="80"/>
      <c r="C278" s="84"/>
      <c r="D278" s="590" t="s">
        <v>1613</v>
      </c>
      <c r="E278" s="590" t="s">
        <v>1614</v>
      </c>
      <c r="F278" s="58"/>
      <c r="G278" s="85"/>
      <c r="H278" s="85"/>
      <c r="I278" s="85"/>
      <c r="J278" s="85"/>
      <c r="K278" s="85"/>
      <c r="L278" s="85"/>
      <c r="M278" s="85"/>
      <c r="N278" s="85"/>
      <c r="O278" s="85"/>
      <c r="P278" s="85"/>
      <c r="Q278" s="85"/>
      <c r="R278" s="85"/>
      <c r="S278" s="85"/>
      <c r="T278" s="85"/>
      <c r="U278" s="85"/>
      <c r="V278" s="85"/>
      <c r="W278" s="85"/>
      <c r="X278" s="85"/>
      <c r="Y278" s="203"/>
      <c r="Z278" s="203"/>
      <c r="AA278" s="203"/>
      <c r="AB278" s="203"/>
      <c r="AC278" s="203"/>
      <c r="AD278" s="590" t="s">
        <v>1619</v>
      </c>
      <c r="AE278" s="58"/>
      <c r="AF278" s="85"/>
      <c r="AG278" s="85"/>
      <c r="AH278" s="85"/>
      <c r="AI278" s="85"/>
      <c r="AJ278" s="581" t="s">
        <v>1241</v>
      </c>
      <c r="AK278" s="581">
        <v>2000</v>
      </c>
      <c r="AL278" s="203"/>
      <c r="AM278" s="203"/>
      <c r="AN278" s="203"/>
      <c r="AO278" s="637">
        <v>42000000</v>
      </c>
      <c r="AP278" s="423"/>
      <c r="AQ278" s="423"/>
      <c r="AR278" s="423"/>
      <c r="AS278" s="423"/>
      <c r="AT278" s="669" t="s">
        <v>1632</v>
      </c>
      <c r="AU278" s="423"/>
      <c r="AV278" s="423"/>
      <c r="AW278" s="423"/>
    </row>
    <row r="279" spans="2:49" s="94" customFormat="1" ht="47.25" customHeight="1">
      <c r="B279" s="80"/>
      <c r="C279" s="84"/>
      <c r="D279" s="590" t="s">
        <v>1613</v>
      </c>
      <c r="E279" s="586" t="s">
        <v>1615</v>
      </c>
      <c r="F279" s="58"/>
      <c r="G279" s="85"/>
      <c r="H279" s="85"/>
      <c r="I279" s="85"/>
      <c r="J279" s="85"/>
      <c r="K279" s="85"/>
      <c r="L279" s="85"/>
      <c r="M279" s="85"/>
      <c r="N279" s="85"/>
      <c r="O279" s="85"/>
      <c r="P279" s="85"/>
      <c r="Q279" s="85"/>
      <c r="R279" s="85"/>
      <c r="S279" s="85"/>
      <c r="T279" s="85"/>
      <c r="U279" s="85"/>
      <c r="V279" s="85"/>
      <c r="W279" s="85"/>
      <c r="X279" s="85"/>
      <c r="Y279" s="203"/>
      <c r="Z279" s="203"/>
      <c r="AA279" s="203"/>
      <c r="AB279" s="203"/>
      <c r="AC279" s="203"/>
      <c r="AD279" s="586" t="s">
        <v>1620</v>
      </c>
      <c r="AE279" s="58"/>
      <c r="AF279" s="85"/>
      <c r="AG279" s="85"/>
      <c r="AH279" s="85"/>
      <c r="AI279" s="85"/>
      <c r="AJ279" s="587" t="s">
        <v>133</v>
      </c>
      <c r="AK279" s="581">
        <v>2000</v>
      </c>
      <c r="AL279" s="203"/>
      <c r="AM279" s="203"/>
      <c r="AN279" s="203"/>
      <c r="AO279" s="638">
        <v>90000000</v>
      </c>
      <c r="AP279" s="423"/>
      <c r="AQ279" s="423"/>
      <c r="AR279" s="423"/>
      <c r="AS279" s="423"/>
      <c r="AT279" s="668" t="s">
        <v>1633</v>
      </c>
      <c r="AU279" s="423"/>
      <c r="AV279" s="423"/>
      <c r="AW279" s="423"/>
    </row>
    <row r="280" spans="2:49" s="94" customFormat="1" ht="47.25" customHeight="1">
      <c r="B280" s="80"/>
      <c r="C280" s="84"/>
      <c r="D280" s="590" t="s">
        <v>1613</v>
      </c>
      <c r="E280" s="590" t="s">
        <v>1614</v>
      </c>
      <c r="F280" s="58"/>
      <c r="G280" s="85"/>
      <c r="H280" s="85"/>
      <c r="I280" s="85"/>
      <c r="J280" s="85"/>
      <c r="K280" s="85"/>
      <c r="L280" s="85"/>
      <c r="M280" s="85"/>
      <c r="N280" s="85"/>
      <c r="O280" s="85"/>
      <c r="P280" s="85"/>
      <c r="Q280" s="85"/>
      <c r="R280" s="85"/>
      <c r="S280" s="85"/>
      <c r="T280" s="85"/>
      <c r="U280" s="85"/>
      <c r="V280" s="85"/>
      <c r="W280" s="85"/>
      <c r="X280" s="85"/>
      <c r="Y280" s="203"/>
      <c r="Z280" s="203"/>
      <c r="AA280" s="203"/>
      <c r="AB280" s="203"/>
      <c r="AC280" s="203"/>
      <c r="AD280" s="590" t="s">
        <v>1619</v>
      </c>
      <c r="AE280" s="58"/>
      <c r="AF280" s="85"/>
      <c r="AG280" s="85"/>
      <c r="AH280" s="85"/>
      <c r="AI280" s="85"/>
      <c r="AJ280" s="581" t="s">
        <v>133</v>
      </c>
      <c r="AK280" s="581">
        <v>2000</v>
      </c>
      <c r="AL280" s="203"/>
      <c r="AM280" s="203"/>
      <c r="AN280" s="203"/>
      <c r="AO280" s="637">
        <v>24000000</v>
      </c>
      <c r="AP280" s="423"/>
      <c r="AQ280" s="423"/>
      <c r="AR280" s="423"/>
      <c r="AS280" s="423"/>
      <c r="AT280" s="669" t="s">
        <v>150</v>
      </c>
      <c r="AU280" s="423"/>
      <c r="AV280" s="423"/>
      <c r="AW280" s="423"/>
    </row>
    <row r="281" spans="2:49" s="94" customFormat="1" ht="47.25" customHeight="1">
      <c r="B281" s="80"/>
      <c r="C281" s="84"/>
      <c r="D281" s="590" t="s">
        <v>1613</v>
      </c>
      <c r="E281" s="586" t="s">
        <v>1614</v>
      </c>
      <c r="F281" s="58"/>
      <c r="G281" s="85"/>
      <c r="H281" s="85"/>
      <c r="I281" s="85"/>
      <c r="J281" s="85"/>
      <c r="K281" s="85"/>
      <c r="L281" s="85"/>
      <c r="M281" s="85"/>
      <c r="N281" s="85"/>
      <c r="O281" s="85"/>
      <c r="P281" s="85"/>
      <c r="Q281" s="85"/>
      <c r="R281" s="85"/>
      <c r="S281" s="85"/>
      <c r="T281" s="85"/>
      <c r="U281" s="85"/>
      <c r="V281" s="85"/>
      <c r="W281" s="85"/>
      <c r="X281" s="85"/>
      <c r="Y281" s="203"/>
      <c r="Z281" s="203"/>
      <c r="AA281" s="203"/>
      <c r="AB281" s="203"/>
      <c r="AC281" s="203"/>
      <c r="AD281" s="586" t="s">
        <v>1619</v>
      </c>
      <c r="AE281" s="58"/>
      <c r="AF281" s="85"/>
      <c r="AG281" s="85"/>
      <c r="AH281" s="85"/>
      <c r="AI281" s="85"/>
      <c r="AJ281" s="587" t="s">
        <v>133</v>
      </c>
      <c r="AK281" s="581">
        <v>2000</v>
      </c>
      <c r="AL281" s="203"/>
      <c r="AM281" s="203"/>
      <c r="AN281" s="203"/>
      <c r="AO281" s="638">
        <v>6000000</v>
      </c>
      <c r="AP281" s="423"/>
      <c r="AQ281" s="423"/>
      <c r="AR281" s="423"/>
      <c r="AS281" s="423"/>
      <c r="AT281" s="668" t="s">
        <v>150</v>
      </c>
      <c r="AU281" s="423"/>
      <c r="AV281" s="423"/>
      <c r="AW281" s="423"/>
    </row>
    <row r="282" spans="2:49" s="94" customFormat="1" ht="47.25" customHeight="1">
      <c r="B282" s="80"/>
      <c r="C282" s="84"/>
      <c r="D282" s="590" t="s">
        <v>1613</v>
      </c>
      <c r="E282" s="590" t="s">
        <v>1614</v>
      </c>
      <c r="F282" s="58"/>
      <c r="G282" s="85"/>
      <c r="H282" s="85"/>
      <c r="I282" s="85"/>
      <c r="J282" s="85"/>
      <c r="K282" s="85"/>
      <c r="L282" s="85"/>
      <c r="M282" s="85"/>
      <c r="N282" s="85"/>
      <c r="O282" s="85"/>
      <c r="P282" s="85"/>
      <c r="Q282" s="85"/>
      <c r="R282" s="85"/>
      <c r="S282" s="85"/>
      <c r="T282" s="85"/>
      <c r="U282" s="85"/>
      <c r="V282" s="85"/>
      <c r="W282" s="85"/>
      <c r="X282" s="85"/>
      <c r="Y282" s="203"/>
      <c r="Z282" s="203"/>
      <c r="AA282" s="203"/>
      <c r="AB282" s="203"/>
      <c r="AC282" s="203"/>
      <c r="AD282" s="590" t="s">
        <v>1619</v>
      </c>
      <c r="AE282" s="58"/>
      <c r="AF282" s="85"/>
      <c r="AG282" s="85"/>
      <c r="AH282" s="85"/>
      <c r="AI282" s="85"/>
      <c r="AJ282" s="581" t="s">
        <v>133</v>
      </c>
      <c r="AK282" s="581">
        <v>2000</v>
      </c>
      <c r="AL282" s="203"/>
      <c r="AM282" s="203"/>
      <c r="AN282" s="203"/>
      <c r="AO282" s="637">
        <v>6000000</v>
      </c>
      <c r="AP282" s="423"/>
      <c r="AQ282" s="423"/>
      <c r="AR282" s="423"/>
      <c r="AS282" s="423"/>
      <c r="AT282" s="669" t="s">
        <v>150</v>
      </c>
      <c r="AU282" s="423"/>
      <c r="AV282" s="423"/>
      <c r="AW282" s="423"/>
    </row>
    <row r="283" spans="2:49" s="94" customFormat="1" ht="47.25" customHeight="1">
      <c r="B283" s="80"/>
      <c r="C283" s="84"/>
      <c r="D283" s="590" t="s">
        <v>1613</v>
      </c>
      <c r="E283" s="586" t="s">
        <v>1614</v>
      </c>
      <c r="F283" s="58"/>
      <c r="G283" s="85"/>
      <c r="H283" s="85"/>
      <c r="I283" s="85"/>
      <c r="J283" s="85"/>
      <c r="K283" s="85"/>
      <c r="L283" s="85"/>
      <c r="M283" s="85"/>
      <c r="N283" s="85"/>
      <c r="O283" s="85"/>
      <c r="P283" s="85"/>
      <c r="Q283" s="85"/>
      <c r="R283" s="85"/>
      <c r="S283" s="85"/>
      <c r="T283" s="85"/>
      <c r="U283" s="85"/>
      <c r="V283" s="85"/>
      <c r="W283" s="85"/>
      <c r="X283" s="85"/>
      <c r="Y283" s="203"/>
      <c r="Z283" s="203"/>
      <c r="AA283" s="203"/>
      <c r="AB283" s="203"/>
      <c r="AC283" s="203"/>
      <c r="AD283" s="586" t="s">
        <v>1619</v>
      </c>
      <c r="AE283" s="58"/>
      <c r="AF283" s="85"/>
      <c r="AG283" s="85"/>
      <c r="AH283" s="85"/>
      <c r="AI283" s="85"/>
      <c r="AJ283" s="587" t="s">
        <v>133</v>
      </c>
      <c r="AK283" s="581">
        <v>2000</v>
      </c>
      <c r="AL283" s="203"/>
      <c r="AM283" s="203"/>
      <c r="AN283" s="203"/>
      <c r="AO283" s="638">
        <v>12000000</v>
      </c>
      <c r="AP283" s="423"/>
      <c r="AQ283" s="423"/>
      <c r="AR283" s="423"/>
      <c r="AS283" s="423"/>
      <c r="AT283" s="668" t="s">
        <v>150</v>
      </c>
      <c r="AU283" s="423"/>
      <c r="AV283" s="423"/>
      <c r="AW283" s="423"/>
    </row>
    <row r="284" spans="2:49" s="94" customFormat="1" ht="47.25" customHeight="1">
      <c r="B284" s="80"/>
      <c r="C284" s="84"/>
      <c r="D284" s="590" t="s">
        <v>1613</v>
      </c>
      <c r="E284" s="590" t="s">
        <v>1614</v>
      </c>
      <c r="F284" s="58"/>
      <c r="G284" s="85"/>
      <c r="H284" s="85"/>
      <c r="I284" s="85"/>
      <c r="J284" s="85"/>
      <c r="K284" s="85"/>
      <c r="L284" s="85"/>
      <c r="M284" s="85"/>
      <c r="N284" s="85"/>
      <c r="O284" s="85"/>
      <c r="P284" s="85"/>
      <c r="Q284" s="85"/>
      <c r="R284" s="85"/>
      <c r="S284" s="85"/>
      <c r="T284" s="85"/>
      <c r="U284" s="85"/>
      <c r="V284" s="85"/>
      <c r="W284" s="85"/>
      <c r="X284" s="85"/>
      <c r="Y284" s="203"/>
      <c r="Z284" s="203"/>
      <c r="AA284" s="203"/>
      <c r="AB284" s="203"/>
      <c r="AC284" s="203"/>
      <c r="AD284" s="590" t="s">
        <v>1619</v>
      </c>
      <c r="AE284" s="58"/>
      <c r="AF284" s="85"/>
      <c r="AG284" s="85"/>
      <c r="AH284" s="85"/>
      <c r="AI284" s="85"/>
      <c r="AJ284" s="581" t="s">
        <v>133</v>
      </c>
      <c r="AK284" s="581">
        <v>2000</v>
      </c>
      <c r="AL284" s="203"/>
      <c r="AM284" s="203"/>
      <c r="AN284" s="203"/>
      <c r="AO284" s="637">
        <v>37500000</v>
      </c>
      <c r="AP284" s="423"/>
      <c r="AQ284" s="423"/>
      <c r="AR284" s="423"/>
      <c r="AS284" s="423"/>
      <c r="AT284" s="669" t="s">
        <v>150</v>
      </c>
      <c r="AU284" s="423"/>
      <c r="AV284" s="423"/>
      <c r="AW284" s="423"/>
    </row>
    <row r="285" spans="2:49" s="94" customFormat="1" ht="47.25" customHeight="1">
      <c r="B285" s="80"/>
      <c r="C285" s="84"/>
      <c r="D285" s="590" t="s">
        <v>1613</v>
      </c>
      <c r="E285" s="586" t="s">
        <v>1614</v>
      </c>
      <c r="F285" s="58"/>
      <c r="G285" s="85"/>
      <c r="H285" s="85"/>
      <c r="I285" s="85"/>
      <c r="J285" s="85"/>
      <c r="K285" s="85"/>
      <c r="L285" s="85"/>
      <c r="M285" s="85"/>
      <c r="N285" s="85"/>
      <c r="O285" s="85"/>
      <c r="P285" s="85"/>
      <c r="Q285" s="85"/>
      <c r="R285" s="85"/>
      <c r="S285" s="85"/>
      <c r="T285" s="85"/>
      <c r="U285" s="85"/>
      <c r="V285" s="85"/>
      <c r="W285" s="85"/>
      <c r="X285" s="85"/>
      <c r="Y285" s="203"/>
      <c r="Z285" s="203"/>
      <c r="AA285" s="203"/>
      <c r="AB285" s="203"/>
      <c r="AC285" s="203"/>
      <c r="AD285" s="586" t="s">
        <v>1619</v>
      </c>
      <c r="AE285" s="58"/>
      <c r="AF285" s="85"/>
      <c r="AG285" s="85"/>
      <c r="AH285" s="85"/>
      <c r="AI285" s="85"/>
      <c r="AJ285" s="587" t="s">
        <v>133</v>
      </c>
      <c r="AK285" s="581">
        <v>2000</v>
      </c>
      <c r="AL285" s="203"/>
      <c r="AM285" s="203"/>
      <c r="AN285" s="203"/>
      <c r="AO285" s="638">
        <v>504000000</v>
      </c>
      <c r="AP285" s="423"/>
      <c r="AQ285" s="423"/>
      <c r="AR285" s="423"/>
      <c r="AS285" s="423"/>
      <c r="AT285" s="668" t="s">
        <v>150</v>
      </c>
      <c r="AU285" s="423"/>
      <c r="AV285" s="423"/>
      <c r="AW285" s="423"/>
    </row>
    <row r="286" spans="2:49" s="94" customFormat="1" ht="47.25" customHeight="1">
      <c r="B286" s="80"/>
      <c r="C286" s="84"/>
      <c r="D286" s="590" t="s">
        <v>1613</v>
      </c>
      <c r="E286" s="590" t="s">
        <v>1614</v>
      </c>
      <c r="F286" s="58"/>
      <c r="G286" s="85"/>
      <c r="H286" s="85"/>
      <c r="I286" s="85"/>
      <c r="J286" s="85"/>
      <c r="K286" s="85"/>
      <c r="L286" s="85"/>
      <c r="M286" s="85"/>
      <c r="N286" s="85"/>
      <c r="O286" s="85"/>
      <c r="P286" s="85"/>
      <c r="Q286" s="85"/>
      <c r="R286" s="85"/>
      <c r="S286" s="85"/>
      <c r="T286" s="85"/>
      <c r="U286" s="85"/>
      <c r="V286" s="85"/>
      <c r="W286" s="85"/>
      <c r="X286" s="85"/>
      <c r="Y286" s="203"/>
      <c r="Z286" s="203"/>
      <c r="AA286" s="203"/>
      <c r="AB286" s="203"/>
      <c r="AC286" s="203"/>
      <c r="AD286" s="590" t="s">
        <v>1619</v>
      </c>
      <c r="AE286" s="58"/>
      <c r="AF286" s="85"/>
      <c r="AG286" s="85"/>
      <c r="AH286" s="85"/>
      <c r="AI286" s="85"/>
      <c r="AJ286" s="581" t="s">
        <v>133</v>
      </c>
      <c r="AK286" s="581">
        <v>2000</v>
      </c>
      <c r="AL286" s="203"/>
      <c r="AM286" s="203"/>
      <c r="AN286" s="203"/>
      <c r="AO286" s="637">
        <v>60000000</v>
      </c>
      <c r="AP286" s="423"/>
      <c r="AQ286" s="423"/>
      <c r="AR286" s="423"/>
      <c r="AS286" s="423"/>
      <c r="AT286" s="669" t="s">
        <v>150</v>
      </c>
      <c r="AU286" s="423"/>
      <c r="AV286" s="423"/>
      <c r="AW286" s="423"/>
    </row>
    <row r="287" spans="2:49" s="94" customFormat="1" ht="47.25" customHeight="1">
      <c r="B287" s="80"/>
      <c r="C287" s="84"/>
      <c r="D287" s="590" t="s">
        <v>1613</v>
      </c>
      <c r="E287" s="586" t="s">
        <v>1614</v>
      </c>
      <c r="F287" s="58"/>
      <c r="G287" s="85"/>
      <c r="H287" s="85"/>
      <c r="I287" s="85"/>
      <c r="J287" s="85"/>
      <c r="K287" s="85"/>
      <c r="L287" s="85"/>
      <c r="M287" s="85"/>
      <c r="N287" s="85"/>
      <c r="O287" s="85"/>
      <c r="P287" s="85"/>
      <c r="Q287" s="85"/>
      <c r="R287" s="85"/>
      <c r="S287" s="85"/>
      <c r="T287" s="85"/>
      <c r="U287" s="85"/>
      <c r="V287" s="85"/>
      <c r="W287" s="85"/>
      <c r="X287" s="85"/>
      <c r="Y287" s="203"/>
      <c r="Z287" s="203"/>
      <c r="AA287" s="203"/>
      <c r="AB287" s="203"/>
      <c r="AC287" s="203"/>
      <c r="AD287" s="586" t="s">
        <v>1619</v>
      </c>
      <c r="AE287" s="58"/>
      <c r="AF287" s="85"/>
      <c r="AG287" s="85"/>
      <c r="AH287" s="85"/>
      <c r="AI287" s="85"/>
      <c r="AJ287" s="587" t="s">
        <v>133</v>
      </c>
      <c r="AK287" s="587">
        <v>2004</v>
      </c>
      <c r="AL287" s="203"/>
      <c r="AM287" s="203"/>
      <c r="AN287" s="203"/>
      <c r="AO287" s="638">
        <v>18000000</v>
      </c>
      <c r="AP287" s="423"/>
      <c r="AQ287" s="423"/>
      <c r="AR287" s="423"/>
      <c r="AS287" s="423"/>
      <c r="AT287" s="668" t="s">
        <v>1629</v>
      </c>
      <c r="AU287" s="423"/>
      <c r="AV287" s="423"/>
      <c r="AW287" s="423"/>
    </row>
    <row r="288" spans="2:49" s="94" customFormat="1" ht="47.25" customHeight="1">
      <c r="B288" s="80"/>
      <c r="C288" s="84"/>
      <c r="D288" s="590" t="s">
        <v>1613</v>
      </c>
      <c r="E288" s="586" t="s">
        <v>1614</v>
      </c>
      <c r="F288" s="58"/>
      <c r="G288" s="85"/>
      <c r="H288" s="85"/>
      <c r="I288" s="85"/>
      <c r="J288" s="85"/>
      <c r="K288" s="85"/>
      <c r="L288" s="85"/>
      <c r="M288" s="85"/>
      <c r="N288" s="85"/>
      <c r="O288" s="85"/>
      <c r="P288" s="85"/>
      <c r="Q288" s="85"/>
      <c r="R288" s="85"/>
      <c r="S288" s="85"/>
      <c r="T288" s="85"/>
      <c r="U288" s="85"/>
      <c r="V288" s="85"/>
      <c r="W288" s="85"/>
      <c r="X288" s="85"/>
      <c r="Y288" s="203"/>
      <c r="Z288" s="203"/>
      <c r="AA288" s="203"/>
      <c r="AB288" s="203"/>
      <c r="AC288" s="203"/>
      <c r="AD288" s="586" t="s">
        <v>1619</v>
      </c>
      <c r="AE288" s="58"/>
      <c r="AF288" s="85"/>
      <c r="AG288" s="85"/>
      <c r="AH288" s="85"/>
      <c r="AI288" s="85"/>
      <c r="AJ288" s="587" t="s">
        <v>1241</v>
      </c>
      <c r="AK288" s="587">
        <v>2004</v>
      </c>
      <c r="AL288" s="203"/>
      <c r="AM288" s="203"/>
      <c r="AN288" s="203"/>
      <c r="AO288" s="638">
        <v>138000000</v>
      </c>
      <c r="AP288" s="423"/>
      <c r="AQ288" s="423"/>
      <c r="AR288" s="423"/>
      <c r="AS288" s="423"/>
      <c r="AT288" s="668" t="s">
        <v>1634</v>
      </c>
      <c r="AU288" s="423"/>
      <c r="AV288" s="423"/>
      <c r="AW288" s="423"/>
    </row>
    <row r="289" spans="2:49" s="94" customFormat="1" ht="47.25" customHeight="1">
      <c r="B289" s="80"/>
      <c r="C289" s="84"/>
      <c r="D289" s="590" t="s">
        <v>1613</v>
      </c>
      <c r="E289" s="590" t="s">
        <v>1614</v>
      </c>
      <c r="F289" s="58"/>
      <c r="G289" s="85"/>
      <c r="H289" s="85"/>
      <c r="I289" s="85"/>
      <c r="J289" s="85"/>
      <c r="K289" s="85"/>
      <c r="L289" s="85"/>
      <c r="M289" s="85"/>
      <c r="N289" s="85"/>
      <c r="O289" s="85"/>
      <c r="P289" s="85"/>
      <c r="Q289" s="85"/>
      <c r="R289" s="85"/>
      <c r="S289" s="85"/>
      <c r="T289" s="85"/>
      <c r="U289" s="85"/>
      <c r="V289" s="85"/>
      <c r="W289" s="85"/>
      <c r="X289" s="85"/>
      <c r="Y289" s="203"/>
      <c r="Z289" s="203"/>
      <c r="AA289" s="203"/>
      <c r="AB289" s="203"/>
      <c r="AC289" s="203"/>
      <c r="AD289" s="590" t="s">
        <v>1619</v>
      </c>
      <c r="AE289" s="58"/>
      <c r="AF289" s="85"/>
      <c r="AG289" s="85"/>
      <c r="AH289" s="85"/>
      <c r="AI289" s="85"/>
      <c r="AJ289" s="581" t="s">
        <v>1241</v>
      </c>
      <c r="AK289" s="587">
        <v>2004</v>
      </c>
      <c r="AL289" s="203"/>
      <c r="AM289" s="203"/>
      <c r="AN289" s="203"/>
      <c r="AO289" s="637">
        <v>138000000</v>
      </c>
      <c r="AP289" s="423"/>
      <c r="AQ289" s="423"/>
      <c r="AR289" s="423"/>
      <c r="AS289" s="423"/>
      <c r="AT289" s="669" t="s">
        <v>1634</v>
      </c>
      <c r="AU289" s="423"/>
      <c r="AV289" s="423"/>
      <c r="AW289" s="423"/>
    </row>
    <row r="290" spans="2:49" s="94" customFormat="1" ht="47.25" customHeight="1">
      <c r="B290" s="80"/>
      <c r="C290" s="84"/>
      <c r="D290" s="590" t="s">
        <v>1613</v>
      </c>
      <c r="E290" s="586" t="s">
        <v>1615</v>
      </c>
      <c r="F290" s="58"/>
      <c r="G290" s="85"/>
      <c r="H290" s="85"/>
      <c r="I290" s="85"/>
      <c r="J290" s="85"/>
      <c r="K290" s="85"/>
      <c r="L290" s="85"/>
      <c r="M290" s="85"/>
      <c r="N290" s="85"/>
      <c r="O290" s="85"/>
      <c r="P290" s="85"/>
      <c r="Q290" s="85"/>
      <c r="R290" s="85"/>
      <c r="S290" s="85"/>
      <c r="T290" s="85"/>
      <c r="U290" s="85"/>
      <c r="V290" s="85"/>
      <c r="W290" s="85"/>
      <c r="X290" s="85"/>
      <c r="Y290" s="203"/>
      <c r="Z290" s="203"/>
      <c r="AA290" s="203"/>
      <c r="AB290" s="203"/>
      <c r="AC290" s="203"/>
      <c r="AD290" s="586" t="s">
        <v>1620</v>
      </c>
      <c r="AE290" s="58"/>
      <c r="AF290" s="85"/>
      <c r="AG290" s="85"/>
      <c r="AH290" s="85"/>
      <c r="AI290" s="85"/>
      <c r="AJ290" s="587" t="s">
        <v>1241</v>
      </c>
      <c r="AK290" s="587">
        <v>2004</v>
      </c>
      <c r="AL290" s="203"/>
      <c r="AM290" s="203"/>
      <c r="AN290" s="203"/>
      <c r="AO290" s="638">
        <v>37500000</v>
      </c>
      <c r="AP290" s="423"/>
      <c r="AQ290" s="423"/>
      <c r="AR290" s="423"/>
      <c r="AS290" s="423"/>
      <c r="AT290" s="668" t="s">
        <v>1635</v>
      </c>
      <c r="AU290" s="423"/>
      <c r="AV290" s="423"/>
      <c r="AW290" s="423"/>
    </row>
    <row r="291" spans="2:49" s="94" customFormat="1" ht="47.25" customHeight="1">
      <c r="B291" s="80"/>
      <c r="C291" s="84"/>
      <c r="D291" s="590" t="s">
        <v>1613</v>
      </c>
      <c r="E291" s="590" t="s">
        <v>1615</v>
      </c>
      <c r="F291" s="58"/>
      <c r="G291" s="85"/>
      <c r="H291" s="85"/>
      <c r="I291" s="85"/>
      <c r="J291" s="85"/>
      <c r="K291" s="85"/>
      <c r="L291" s="85"/>
      <c r="M291" s="85"/>
      <c r="N291" s="85"/>
      <c r="O291" s="85"/>
      <c r="P291" s="85"/>
      <c r="Q291" s="85"/>
      <c r="R291" s="85"/>
      <c r="S291" s="85"/>
      <c r="T291" s="85"/>
      <c r="U291" s="85"/>
      <c r="V291" s="85"/>
      <c r="W291" s="85"/>
      <c r="X291" s="85"/>
      <c r="Y291" s="203"/>
      <c r="Z291" s="203"/>
      <c r="AA291" s="203"/>
      <c r="AB291" s="203"/>
      <c r="AC291" s="203"/>
      <c r="AD291" s="590" t="s">
        <v>1620</v>
      </c>
      <c r="AE291" s="58"/>
      <c r="AF291" s="85"/>
      <c r="AG291" s="85"/>
      <c r="AH291" s="85"/>
      <c r="AI291" s="85"/>
      <c r="AJ291" s="581" t="s">
        <v>1241</v>
      </c>
      <c r="AK291" s="587">
        <v>2004</v>
      </c>
      <c r="AL291" s="203"/>
      <c r="AM291" s="203"/>
      <c r="AN291" s="203"/>
      <c r="AO291" s="637">
        <v>37500000</v>
      </c>
      <c r="AP291" s="423"/>
      <c r="AQ291" s="423"/>
      <c r="AR291" s="423"/>
      <c r="AS291" s="423"/>
      <c r="AT291" s="669" t="s">
        <v>1636</v>
      </c>
      <c r="AU291" s="423"/>
      <c r="AV291" s="423"/>
      <c r="AW291" s="423"/>
    </row>
    <row r="292" spans="2:49" s="94" customFormat="1" ht="47.25" customHeight="1">
      <c r="B292" s="80"/>
      <c r="C292" s="84"/>
      <c r="D292" s="590" t="s">
        <v>1613</v>
      </c>
      <c r="E292" s="586" t="s">
        <v>1615</v>
      </c>
      <c r="F292" s="58"/>
      <c r="G292" s="85"/>
      <c r="H292" s="85"/>
      <c r="I292" s="85"/>
      <c r="J292" s="85"/>
      <c r="K292" s="85"/>
      <c r="L292" s="85"/>
      <c r="M292" s="85"/>
      <c r="N292" s="85"/>
      <c r="O292" s="85"/>
      <c r="P292" s="85"/>
      <c r="Q292" s="85"/>
      <c r="R292" s="85"/>
      <c r="S292" s="85"/>
      <c r="T292" s="85"/>
      <c r="U292" s="85"/>
      <c r="V292" s="85"/>
      <c r="W292" s="85"/>
      <c r="X292" s="85"/>
      <c r="Y292" s="203"/>
      <c r="Z292" s="203"/>
      <c r="AA292" s="203"/>
      <c r="AB292" s="203"/>
      <c r="AC292" s="203"/>
      <c r="AD292" s="586" t="s">
        <v>1620</v>
      </c>
      <c r="AE292" s="58"/>
      <c r="AF292" s="85"/>
      <c r="AG292" s="85"/>
      <c r="AH292" s="85"/>
      <c r="AI292" s="85"/>
      <c r="AJ292" s="587" t="s">
        <v>1241</v>
      </c>
      <c r="AK292" s="587">
        <v>2004</v>
      </c>
      <c r="AL292" s="203"/>
      <c r="AM292" s="203"/>
      <c r="AN292" s="203"/>
      <c r="AO292" s="638">
        <v>37500000</v>
      </c>
      <c r="AP292" s="423"/>
      <c r="AQ292" s="423"/>
      <c r="AR292" s="423"/>
      <c r="AS292" s="423"/>
      <c r="AT292" s="668" t="s">
        <v>1637</v>
      </c>
      <c r="AU292" s="423"/>
      <c r="AV292" s="423"/>
      <c r="AW292" s="423"/>
    </row>
    <row r="293" spans="2:49" s="94" customFormat="1" ht="47.25" customHeight="1">
      <c r="B293" s="80"/>
      <c r="C293" s="84"/>
      <c r="D293" s="590" t="s">
        <v>1613</v>
      </c>
      <c r="E293" s="590" t="s">
        <v>1614</v>
      </c>
      <c r="F293" s="58"/>
      <c r="G293" s="85"/>
      <c r="H293" s="85"/>
      <c r="I293" s="85"/>
      <c r="J293" s="85"/>
      <c r="K293" s="85"/>
      <c r="L293" s="85"/>
      <c r="M293" s="85"/>
      <c r="N293" s="85"/>
      <c r="O293" s="85"/>
      <c r="P293" s="85"/>
      <c r="Q293" s="85"/>
      <c r="R293" s="85"/>
      <c r="S293" s="85"/>
      <c r="T293" s="85"/>
      <c r="U293" s="85"/>
      <c r="V293" s="85"/>
      <c r="W293" s="85"/>
      <c r="X293" s="85"/>
      <c r="Y293" s="203"/>
      <c r="Z293" s="203"/>
      <c r="AA293" s="203"/>
      <c r="AB293" s="203"/>
      <c r="AC293" s="203"/>
      <c r="AD293" s="590" t="s">
        <v>1619</v>
      </c>
      <c r="AE293" s="58"/>
      <c r="AF293" s="85"/>
      <c r="AG293" s="85"/>
      <c r="AH293" s="85"/>
      <c r="AI293" s="85"/>
      <c r="AJ293" s="581" t="s">
        <v>1241</v>
      </c>
      <c r="AK293" s="587">
        <v>2004</v>
      </c>
      <c r="AL293" s="203"/>
      <c r="AM293" s="203"/>
      <c r="AN293" s="203"/>
      <c r="AO293" s="637">
        <v>108000000</v>
      </c>
      <c r="AP293" s="423"/>
      <c r="AQ293" s="423"/>
      <c r="AR293" s="423"/>
      <c r="AS293" s="423"/>
      <c r="AT293" s="669" t="s">
        <v>1638</v>
      </c>
      <c r="AU293" s="423"/>
      <c r="AV293" s="423"/>
      <c r="AW293" s="423"/>
    </row>
    <row r="294" spans="2:49" s="94" customFormat="1" ht="47.25" customHeight="1">
      <c r="B294" s="80"/>
      <c r="C294" s="84"/>
      <c r="D294" s="590" t="s">
        <v>1613</v>
      </c>
      <c r="E294" s="586" t="s">
        <v>1614</v>
      </c>
      <c r="F294" s="58"/>
      <c r="G294" s="85"/>
      <c r="H294" s="85"/>
      <c r="I294" s="85"/>
      <c r="J294" s="85"/>
      <c r="K294" s="85"/>
      <c r="L294" s="85"/>
      <c r="M294" s="85"/>
      <c r="N294" s="85"/>
      <c r="O294" s="85"/>
      <c r="P294" s="85"/>
      <c r="Q294" s="85"/>
      <c r="R294" s="85"/>
      <c r="S294" s="85"/>
      <c r="T294" s="85"/>
      <c r="U294" s="85"/>
      <c r="V294" s="85"/>
      <c r="W294" s="85"/>
      <c r="X294" s="85"/>
      <c r="Y294" s="203"/>
      <c r="Z294" s="203"/>
      <c r="AA294" s="203"/>
      <c r="AB294" s="203"/>
      <c r="AC294" s="203"/>
      <c r="AD294" s="586" t="s">
        <v>1619</v>
      </c>
      <c r="AE294" s="58"/>
      <c r="AF294" s="85"/>
      <c r="AG294" s="85"/>
      <c r="AH294" s="85"/>
      <c r="AI294" s="85"/>
      <c r="AJ294" s="587" t="s">
        <v>1241</v>
      </c>
      <c r="AK294" s="587">
        <v>2004</v>
      </c>
      <c r="AL294" s="203"/>
      <c r="AM294" s="203"/>
      <c r="AN294" s="203"/>
      <c r="AO294" s="638">
        <v>162000000</v>
      </c>
      <c r="AP294" s="423"/>
      <c r="AQ294" s="423"/>
      <c r="AR294" s="423"/>
      <c r="AS294" s="423"/>
      <c r="AT294" s="668" t="s">
        <v>1638</v>
      </c>
      <c r="AU294" s="423"/>
      <c r="AV294" s="423"/>
      <c r="AW294" s="423"/>
    </row>
    <row r="295" spans="2:49" s="94" customFormat="1" ht="47.25" customHeight="1">
      <c r="B295" s="80"/>
      <c r="C295" s="84"/>
      <c r="D295" s="590" t="s">
        <v>1613</v>
      </c>
      <c r="E295" s="590" t="s">
        <v>1614</v>
      </c>
      <c r="F295" s="58"/>
      <c r="G295" s="85"/>
      <c r="H295" s="85"/>
      <c r="I295" s="85"/>
      <c r="J295" s="85"/>
      <c r="K295" s="85"/>
      <c r="L295" s="85"/>
      <c r="M295" s="85"/>
      <c r="N295" s="85"/>
      <c r="O295" s="85"/>
      <c r="P295" s="85"/>
      <c r="Q295" s="85"/>
      <c r="R295" s="85"/>
      <c r="S295" s="85"/>
      <c r="T295" s="85"/>
      <c r="U295" s="85"/>
      <c r="V295" s="85"/>
      <c r="W295" s="85"/>
      <c r="X295" s="85"/>
      <c r="Y295" s="203"/>
      <c r="Z295" s="203"/>
      <c r="AA295" s="203"/>
      <c r="AB295" s="203"/>
      <c r="AC295" s="203"/>
      <c r="AD295" s="590" t="s">
        <v>1619</v>
      </c>
      <c r="AE295" s="58"/>
      <c r="AF295" s="85"/>
      <c r="AG295" s="85"/>
      <c r="AH295" s="85"/>
      <c r="AI295" s="85"/>
      <c r="AJ295" s="581" t="s">
        <v>1241</v>
      </c>
      <c r="AK295" s="587">
        <v>2004</v>
      </c>
      <c r="AL295" s="203"/>
      <c r="AM295" s="203"/>
      <c r="AN295" s="203"/>
      <c r="AO295" s="637">
        <v>135000000</v>
      </c>
      <c r="AP295" s="423"/>
      <c r="AQ295" s="423"/>
      <c r="AR295" s="423"/>
      <c r="AS295" s="423"/>
      <c r="AT295" s="669" t="s">
        <v>1639</v>
      </c>
      <c r="AU295" s="423"/>
      <c r="AV295" s="423"/>
      <c r="AW295" s="423"/>
    </row>
    <row r="296" spans="2:49" s="94" customFormat="1" ht="47.25" customHeight="1">
      <c r="B296" s="80"/>
      <c r="C296" s="84"/>
      <c r="D296" s="590" t="s">
        <v>1613</v>
      </c>
      <c r="E296" s="586" t="s">
        <v>1614</v>
      </c>
      <c r="F296" s="58"/>
      <c r="G296" s="85"/>
      <c r="H296" s="85"/>
      <c r="I296" s="85"/>
      <c r="J296" s="85"/>
      <c r="K296" s="85"/>
      <c r="L296" s="85"/>
      <c r="M296" s="85"/>
      <c r="N296" s="85"/>
      <c r="O296" s="85"/>
      <c r="P296" s="85"/>
      <c r="Q296" s="85"/>
      <c r="R296" s="85"/>
      <c r="S296" s="85"/>
      <c r="T296" s="85"/>
      <c r="U296" s="85"/>
      <c r="V296" s="85"/>
      <c r="W296" s="85"/>
      <c r="X296" s="85"/>
      <c r="Y296" s="203"/>
      <c r="Z296" s="203"/>
      <c r="AA296" s="203"/>
      <c r="AB296" s="203"/>
      <c r="AC296" s="203"/>
      <c r="AD296" s="586" t="s">
        <v>1619</v>
      </c>
      <c r="AE296" s="58"/>
      <c r="AF296" s="85"/>
      <c r="AG296" s="85"/>
      <c r="AH296" s="85"/>
      <c r="AI296" s="85"/>
      <c r="AJ296" s="587" t="s">
        <v>1241</v>
      </c>
      <c r="AK296" s="587">
        <v>2004</v>
      </c>
      <c r="AL296" s="203"/>
      <c r="AM296" s="203"/>
      <c r="AN296" s="203"/>
      <c r="AO296" s="638">
        <v>168000000</v>
      </c>
      <c r="AP296" s="423"/>
      <c r="AQ296" s="423"/>
      <c r="AR296" s="423"/>
      <c r="AS296" s="423"/>
      <c r="AT296" s="668" t="s">
        <v>1639</v>
      </c>
      <c r="AU296" s="423"/>
      <c r="AV296" s="423"/>
      <c r="AW296" s="423"/>
    </row>
    <row r="297" spans="2:49" s="94" customFormat="1" ht="47.25" customHeight="1">
      <c r="B297" s="80"/>
      <c r="C297" s="84"/>
      <c r="D297" s="590" t="s">
        <v>1613</v>
      </c>
      <c r="E297" s="590" t="s">
        <v>1614</v>
      </c>
      <c r="F297" s="58"/>
      <c r="G297" s="85"/>
      <c r="H297" s="85"/>
      <c r="I297" s="85"/>
      <c r="J297" s="85"/>
      <c r="K297" s="85"/>
      <c r="L297" s="85"/>
      <c r="M297" s="85"/>
      <c r="N297" s="85"/>
      <c r="O297" s="85"/>
      <c r="P297" s="85"/>
      <c r="Q297" s="85"/>
      <c r="R297" s="85"/>
      <c r="S297" s="85"/>
      <c r="T297" s="85"/>
      <c r="U297" s="85"/>
      <c r="V297" s="85"/>
      <c r="W297" s="85"/>
      <c r="X297" s="85"/>
      <c r="Y297" s="203"/>
      <c r="Z297" s="203"/>
      <c r="AA297" s="203"/>
      <c r="AB297" s="203"/>
      <c r="AC297" s="203"/>
      <c r="AD297" s="590" t="s">
        <v>1619</v>
      </c>
      <c r="AE297" s="58"/>
      <c r="AF297" s="85"/>
      <c r="AG297" s="85"/>
      <c r="AH297" s="85"/>
      <c r="AI297" s="85"/>
      <c r="AJ297" s="581" t="s">
        <v>133</v>
      </c>
      <c r="AK297" s="587">
        <v>2004</v>
      </c>
      <c r="AL297" s="203"/>
      <c r="AM297" s="203"/>
      <c r="AN297" s="203"/>
      <c r="AO297" s="637">
        <v>135000000</v>
      </c>
      <c r="AP297" s="423"/>
      <c r="AQ297" s="423"/>
      <c r="AR297" s="423"/>
      <c r="AS297" s="423"/>
      <c r="AT297" s="669" t="s">
        <v>1639</v>
      </c>
      <c r="AU297" s="423"/>
      <c r="AV297" s="423"/>
      <c r="AW297" s="423"/>
    </row>
    <row r="298" spans="2:49" s="94" customFormat="1" ht="47.25" customHeight="1">
      <c r="B298" s="80"/>
      <c r="C298" s="84"/>
      <c r="D298" s="590" t="s">
        <v>1613</v>
      </c>
      <c r="E298" s="586" t="s">
        <v>1614</v>
      </c>
      <c r="F298" s="58"/>
      <c r="G298" s="85"/>
      <c r="H298" s="85"/>
      <c r="I298" s="85"/>
      <c r="J298" s="85"/>
      <c r="K298" s="85"/>
      <c r="L298" s="85"/>
      <c r="M298" s="85"/>
      <c r="N298" s="85"/>
      <c r="O298" s="85"/>
      <c r="P298" s="85"/>
      <c r="Q298" s="85"/>
      <c r="R298" s="85"/>
      <c r="S298" s="85"/>
      <c r="T298" s="85"/>
      <c r="U298" s="85"/>
      <c r="V298" s="85"/>
      <c r="W298" s="85"/>
      <c r="X298" s="85"/>
      <c r="Y298" s="203"/>
      <c r="Z298" s="203"/>
      <c r="AA298" s="203"/>
      <c r="AB298" s="203"/>
      <c r="AC298" s="203"/>
      <c r="AD298" s="586" t="s">
        <v>1619</v>
      </c>
      <c r="AE298" s="58"/>
      <c r="AF298" s="85"/>
      <c r="AG298" s="85"/>
      <c r="AH298" s="85"/>
      <c r="AI298" s="85"/>
      <c r="AJ298" s="587" t="s">
        <v>133</v>
      </c>
      <c r="AK298" s="587">
        <v>2004</v>
      </c>
      <c r="AL298" s="203"/>
      <c r="AM298" s="203"/>
      <c r="AN298" s="203"/>
      <c r="AO298" s="638">
        <v>180000000</v>
      </c>
      <c r="AP298" s="423"/>
      <c r="AQ298" s="423"/>
      <c r="AR298" s="423"/>
      <c r="AS298" s="423"/>
      <c r="AT298" s="668" t="s">
        <v>1639</v>
      </c>
      <c r="AU298" s="423"/>
      <c r="AV298" s="423"/>
      <c r="AW298" s="423"/>
    </row>
    <row r="299" spans="2:49" s="94" customFormat="1" ht="47.25" customHeight="1">
      <c r="B299" s="80"/>
      <c r="C299" s="84"/>
      <c r="D299" s="590" t="s">
        <v>1613</v>
      </c>
      <c r="E299" s="590" t="s">
        <v>1615</v>
      </c>
      <c r="F299" s="58"/>
      <c r="G299" s="85"/>
      <c r="H299" s="85"/>
      <c r="I299" s="85"/>
      <c r="J299" s="85"/>
      <c r="K299" s="85"/>
      <c r="L299" s="85"/>
      <c r="M299" s="85"/>
      <c r="N299" s="85"/>
      <c r="O299" s="85"/>
      <c r="P299" s="85"/>
      <c r="Q299" s="85"/>
      <c r="R299" s="85"/>
      <c r="S299" s="85"/>
      <c r="T299" s="85"/>
      <c r="U299" s="85"/>
      <c r="V299" s="85"/>
      <c r="W299" s="85"/>
      <c r="X299" s="85"/>
      <c r="Y299" s="203"/>
      <c r="Z299" s="203"/>
      <c r="AA299" s="203"/>
      <c r="AB299" s="203"/>
      <c r="AC299" s="203"/>
      <c r="AD299" s="590" t="s">
        <v>1620</v>
      </c>
      <c r="AE299" s="58"/>
      <c r="AF299" s="85"/>
      <c r="AG299" s="85"/>
      <c r="AH299" s="85"/>
      <c r="AI299" s="85"/>
      <c r="AJ299" s="581" t="s">
        <v>133</v>
      </c>
      <c r="AK299" s="587">
        <v>2004</v>
      </c>
      <c r="AL299" s="203"/>
      <c r="AM299" s="203"/>
      <c r="AN299" s="203"/>
      <c r="AO299" s="637">
        <v>37500000</v>
      </c>
      <c r="AP299" s="423"/>
      <c r="AQ299" s="423"/>
      <c r="AR299" s="423"/>
      <c r="AS299" s="423"/>
      <c r="AT299" s="669" t="s">
        <v>1640</v>
      </c>
      <c r="AU299" s="423"/>
      <c r="AV299" s="423"/>
      <c r="AW299" s="423"/>
    </row>
    <row r="300" spans="2:49" s="94" customFormat="1" ht="47.25" customHeight="1">
      <c r="B300" s="80"/>
      <c r="C300" s="84"/>
      <c r="D300" s="590" t="s">
        <v>1613</v>
      </c>
      <c r="E300" s="586" t="s">
        <v>1615</v>
      </c>
      <c r="F300" s="58"/>
      <c r="G300" s="85"/>
      <c r="H300" s="85"/>
      <c r="I300" s="85"/>
      <c r="J300" s="85"/>
      <c r="K300" s="85"/>
      <c r="L300" s="85"/>
      <c r="M300" s="85"/>
      <c r="N300" s="85"/>
      <c r="O300" s="85"/>
      <c r="P300" s="85"/>
      <c r="Q300" s="85"/>
      <c r="R300" s="85"/>
      <c r="S300" s="85"/>
      <c r="T300" s="85"/>
      <c r="U300" s="85"/>
      <c r="V300" s="85"/>
      <c r="W300" s="85"/>
      <c r="X300" s="85"/>
      <c r="Y300" s="203"/>
      <c r="Z300" s="203"/>
      <c r="AA300" s="203"/>
      <c r="AB300" s="203"/>
      <c r="AC300" s="203"/>
      <c r="AD300" s="586" t="s">
        <v>1620</v>
      </c>
      <c r="AE300" s="58"/>
      <c r="AF300" s="85"/>
      <c r="AG300" s="85"/>
      <c r="AH300" s="85"/>
      <c r="AI300" s="85"/>
      <c r="AJ300" s="587" t="s">
        <v>133</v>
      </c>
      <c r="AK300" s="587">
        <v>2004</v>
      </c>
      <c r="AL300" s="203"/>
      <c r="AM300" s="203"/>
      <c r="AN300" s="203"/>
      <c r="AO300" s="638">
        <v>37500000</v>
      </c>
      <c r="AP300" s="423"/>
      <c r="AQ300" s="423"/>
      <c r="AR300" s="423"/>
      <c r="AS300" s="423"/>
      <c r="AT300" s="668" t="s">
        <v>1640</v>
      </c>
      <c r="AU300" s="423"/>
      <c r="AV300" s="423"/>
      <c r="AW300" s="423"/>
    </row>
    <row r="301" spans="2:49" s="94" customFormat="1" ht="47.25" customHeight="1">
      <c r="B301" s="80"/>
      <c r="C301" s="84"/>
      <c r="D301" s="590" t="s">
        <v>1613</v>
      </c>
      <c r="E301" s="590" t="s">
        <v>1614</v>
      </c>
      <c r="F301" s="58"/>
      <c r="G301" s="85"/>
      <c r="H301" s="85"/>
      <c r="I301" s="85"/>
      <c r="J301" s="85"/>
      <c r="K301" s="85"/>
      <c r="L301" s="85"/>
      <c r="M301" s="85"/>
      <c r="N301" s="85"/>
      <c r="O301" s="85"/>
      <c r="P301" s="85"/>
      <c r="Q301" s="85"/>
      <c r="R301" s="85"/>
      <c r="S301" s="85"/>
      <c r="T301" s="85"/>
      <c r="U301" s="85"/>
      <c r="V301" s="85"/>
      <c r="W301" s="85"/>
      <c r="X301" s="85"/>
      <c r="Y301" s="203"/>
      <c r="Z301" s="203"/>
      <c r="AA301" s="203"/>
      <c r="AB301" s="203"/>
      <c r="AC301" s="203"/>
      <c r="AD301" s="590" t="s">
        <v>1619</v>
      </c>
      <c r="AE301" s="58"/>
      <c r="AF301" s="85"/>
      <c r="AG301" s="85"/>
      <c r="AH301" s="85"/>
      <c r="AI301" s="85"/>
      <c r="AJ301" s="581" t="s">
        <v>133</v>
      </c>
      <c r="AK301" s="587">
        <v>2004</v>
      </c>
      <c r="AL301" s="203"/>
      <c r="AM301" s="203"/>
      <c r="AN301" s="203"/>
      <c r="AO301" s="637">
        <v>94500000</v>
      </c>
      <c r="AP301" s="423"/>
      <c r="AQ301" s="423"/>
      <c r="AR301" s="423"/>
      <c r="AS301" s="423"/>
      <c r="AT301" s="669" t="s">
        <v>1639</v>
      </c>
      <c r="AU301" s="423"/>
      <c r="AV301" s="423"/>
      <c r="AW301" s="423"/>
    </row>
    <row r="302" spans="2:49" s="94" customFormat="1" ht="47.25" customHeight="1">
      <c r="B302" s="80"/>
      <c r="C302" s="84"/>
      <c r="D302" s="590" t="s">
        <v>1613</v>
      </c>
      <c r="E302" s="586" t="s">
        <v>1614</v>
      </c>
      <c r="F302" s="58"/>
      <c r="G302" s="85"/>
      <c r="H302" s="85"/>
      <c r="I302" s="85"/>
      <c r="J302" s="85"/>
      <c r="K302" s="85"/>
      <c r="L302" s="85"/>
      <c r="M302" s="85"/>
      <c r="N302" s="85"/>
      <c r="O302" s="85"/>
      <c r="P302" s="85"/>
      <c r="Q302" s="85"/>
      <c r="R302" s="85"/>
      <c r="S302" s="85"/>
      <c r="T302" s="85"/>
      <c r="U302" s="85"/>
      <c r="V302" s="85"/>
      <c r="W302" s="85"/>
      <c r="X302" s="85"/>
      <c r="Y302" s="203"/>
      <c r="Z302" s="203"/>
      <c r="AA302" s="203"/>
      <c r="AB302" s="203"/>
      <c r="AC302" s="203"/>
      <c r="AD302" s="586" t="s">
        <v>1619</v>
      </c>
      <c r="AE302" s="58"/>
      <c r="AF302" s="85"/>
      <c r="AG302" s="85"/>
      <c r="AH302" s="85"/>
      <c r="AI302" s="85"/>
      <c r="AJ302" s="587" t="s">
        <v>133</v>
      </c>
      <c r="AK302" s="587">
        <v>2004</v>
      </c>
      <c r="AL302" s="203"/>
      <c r="AM302" s="203"/>
      <c r="AN302" s="203"/>
      <c r="AO302" s="638">
        <v>24000000</v>
      </c>
      <c r="AP302" s="423"/>
      <c r="AQ302" s="423"/>
      <c r="AR302" s="423"/>
      <c r="AS302" s="423"/>
      <c r="AT302" s="668" t="s">
        <v>1639</v>
      </c>
      <c r="AU302" s="423"/>
      <c r="AV302" s="423"/>
      <c r="AW302" s="423"/>
    </row>
    <row r="303" spans="2:49" s="94" customFormat="1" ht="47.25" customHeight="1">
      <c r="B303" s="80"/>
      <c r="C303" s="84"/>
      <c r="D303" s="590" t="s">
        <v>1613</v>
      </c>
      <c r="E303" s="590" t="s">
        <v>1614</v>
      </c>
      <c r="F303" s="58"/>
      <c r="G303" s="85"/>
      <c r="H303" s="85"/>
      <c r="I303" s="85"/>
      <c r="J303" s="85"/>
      <c r="K303" s="85"/>
      <c r="L303" s="85"/>
      <c r="M303" s="85"/>
      <c r="N303" s="85"/>
      <c r="O303" s="85"/>
      <c r="P303" s="85"/>
      <c r="Q303" s="85"/>
      <c r="R303" s="85"/>
      <c r="S303" s="85"/>
      <c r="T303" s="85"/>
      <c r="U303" s="85"/>
      <c r="V303" s="85"/>
      <c r="W303" s="85"/>
      <c r="X303" s="85"/>
      <c r="Y303" s="203"/>
      <c r="Z303" s="203"/>
      <c r="AA303" s="203"/>
      <c r="AB303" s="203"/>
      <c r="AC303" s="203"/>
      <c r="AD303" s="590" t="s">
        <v>1619</v>
      </c>
      <c r="AE303" s="58"/>
      <c r="AF303" s="85"/>
      <c r="AG303" s="85"/>
      <c r="AH303" s="85"/>
      <c r="AI303" s="85"/>
      <c r="AJ303" s="581" t="s">
        <v>133</v>
      </c>
      <c r="AK303" s="587">
        <v>2004</v>
      </c>
      <c r="AL303" s="203"/>
      <c r="AM303" s="203"/>
      <c r="AN303" s="203"/>
      <c r="AO303" s="637">
        <v>37500000</v>
      </c>
      <c r="AP303" s="423"/>
      <c r="AQ303" s="423"/>
      <c r="AR303" s="423"/>
      <c r="AS303" s="423"/>
      <c r="AT303" s="669" t="s">
        <v>1641</v>
      </c>
      <c r="AU303" s="423"/>
      <c r="AV303" s="423"/>
      <c r="AW303" s="423"/>
    </row>
    <row r="304" spans="2:49" s="94" customFormat="1" ht="47.25" customHeight="1">
      <c r="B304" s="80"/>
      <c r="C304" s="84"/>
      <c r="D304" s="590" t="s">
        <v>1613</v>
      </c>
      <c r="E304" s="586" t="s">
        <v>1614</v>
      </c>
      <c r="F304" s="58"/>
      <c r="G304" s="85"/>
      <c r="H304" s="85"/>
      <c r="I304" s="85"/>
      <c r="J304" s="85"/>
      <c r="K304" s="85"/>
      <c r="L304" s="85"/>
      <c r="M304" s="85"/>
      <c r="N304" s="85"/>
      <c r="O304" s="85"/>
      <c r="P304" s="85"/>
      <c r="Q304" s="85"/>
      <c r="R304" s="85"/>
      <c r="S304" s="85"/>
      <c r="T304" s="85"/>
      <c r="U304" s="85"/>
      <c r="V304" s="85"/>
      <c r="W304" s="85"/>
      <c r="X304" s="85"/>
      <c r="Y304" s="203"/>
      <c r="Z304" s="203"/>
      <c r="AA304" s="203"/>
      <c r="AB304" s="203"/>
      <c r="AC304" s="203"/>
      <c r="AD304" s="586" t="s">
        <v>1619</v>
      </c>
      <c r="AE304" s="58"/>
      <c r="AF304" s="85"/>
      <c r="AG304" s="85"/>
      <c r="AH304" s="85"/>
      <c r="AI304" s="85"/>
      <c r="AJ304" s="587" t="s">
        <v>133</v>
      </c>
      <c r="AK304" s="587">
        <v>2004</v>
      </c>
      <c r="AL304" s="203"/>
      <c r="AM304" s="203"/>
      <c r="AN304" s="203"/>
      <c r="AO304" s="638">
        <v>135000000</v>
      </c>
      <c r="AP304" s="423"/>
      <c r="AQ304" s="423"/>
      <c r="AR304" s="423"/>
      <c r="AS304" s="423"/>
      <c r="AT304" s="668" t="s">
        <v>1641</v>
      </c>
      <c r="AU304" s="423"/>
      <c r="AV304" s="423"/>
      <c r="AW304" s="423"/>
    </row>
    <row r="305" spans="2:49" s="94" customFormat="1" ht="47.25" customHeight="1">
      <c r="B305" s="80"/>
      <c r="C305" s="84"/>
      <c r="D305" s="590" t="s">
        <v>1613</v>
      </c>
      <c r="E305" s="629" t="s">
        <v>1616</v>
      </c>
      <c r="F305" s="623" t="s">
        <v>1478</v>
      </c>
      <c r="G305" s="85"/>
      <c r="H305" s="85"/>
      <c r="I305" s="85"/>
      <c r="J305" s="85"/>
      <c r="K305" s="85"/>
      <c r="L305" s="85"/>
      <c r="M305" s="85"/>
      <c r="N305" s="85"/>
      <c r="O305" s="85"/>
      <c r="P305" s="85"/>
      <c r="Q305" s="85"/>
      <c r="R305" s="85"/>
      <c r="S305" s="85"/>
      <c r="T305" s="85"/>
      <c r="U305" s="85"/>
      <c r="V305" s="85"/>
      <c r="W305" s="85"/>
      <c r="X305" s="85"/>
      <c r="Y305" s="203"/>
      <c r="Z305" s="203"/>
      <c r="AA305" s="203"/>
      <c r="AB305" s="203"/>
      <c r="AC305" s="203"/>
      <c r="AD305" s="624" t="s">
        <v>1621</v>
      </c>
      <c r="AE305" s="626" t="s">
        <v>1622</v>
      </c>
      <c r="AF305" s="85"/>
      <c r="AG305" s="85"/>
      <c r="AH305" s="85"/>
      <c r="AI305" s="85"/>
      <c r="AJ305" s="623" t="s">
        <v>133</v>
      </c>
      <c r="AK305" s="623">
        <v>2007</v>
      </c>
      <c r="AL305" s="203"/>
      <c r="AM305" s="203"/>
      <c r="AN305" s="203"/>
      <c r="AO305" s="631">
        <v>391525345.47000003</v>
      </c>
      <c r="AP305" s="423"/>
      <c r="AQ305" s="423"/>
      <c r="AR305" s="423"/>
      <c r="AS305" s="423"/>
      <c r="AT305" s="670" t="s">
        <v>1642</v>
      </c>
      <c r="AU305" s="423"/>
      <c r="AV305" s="423"/>
      <c r="AW305" s="423"/>
    </row>
    <row r="306" spans="2:49" s="94" customFormat="1" ht="47.25" customHeight="1">
      <c r="B306" s="80"/>
      <c r="C306" s="84"/>
      <c r="D306" s="590" t="s">
        <v>1613</v>
      </c>
      <c r="E306" s="629" t="s">
        <v>1616</v>
      </c>
      <c r="F306" s="622" t="s">
        <v>1618</v>
      </c>
      <c r="G306" s="85"/>
      <c r="H306" s="85"/>
      <c r="I306" s="85"/>
      <c r="J306" s="85"/>
      <c r="K306" s="85"/>
      <c r="L306" s="85"/>
      <c r="M306" s="85"/>
      <c r="N306" s="85"/>
      <c r="O306" s="85"/>
      <c r="P306" s="85"/>
      <c r="Q306" s="85"/>
      <c r="R306" s="85"/>
      <c r="S306" s="85"/>
      <c r="T306" s="85"/>
      <c r="U306" s="85"/>
      <c r="V306" s="85"/>
      <c r="W306" s="85"/>
      <c r="X306" s="85"/>
      <c r="Y306" s="203"/>
      <c r="Z306" s="203"/>
      <c r="AA306" s="203"/>
      <c r="AB306" s="203"/>
      <c r="AC306" s="203"/>
      <c r="AD306" s="624" t="s">
        <v>1621</v>
      </c>
      <c r="AE306" s="626" t="s">
        <v>1622</v>
      </c>
      <c r="AF306" s="85"/>
      <c r="AG306" s="85"/>
      <c r="AH306" s="85"/>
      <c r="AI306" s="85"/>
      <c r="AJ306" s="623" t="s">
        <v>133</v>
      </c>
      <c r="AK306" s="623">
        <v>2007</v>
      </c>
      <c r="AL306" s="203"/>
      <c r="AM306" s="203"/>
      <c r="AN306" s="203"/>
      <c r="AO306" s="631">
        <v>223572879.47999999</v>
      </c>
      <c r="AP306" s="423"/>
      <c r="AQ306" s="423"/>
      <c r="AR306" s="423"/>
      <c r="AS306" s="423"/>
      <c r="AT306" s="670" t="s">
        <v>1643</v>
      </c>
      <c r="AU306" s="423"/>
      <c r="AV306" s="423"/>
      <c r="AW306" s="423"/>
    </row>
    <row r="307" spans="2:49" s="94" customFormat="1" ht="47.25" customHeight="1">
      <c r="B307" s="80"/>
      <c r="C307" s="84"/>
      <c r="D307" s="590" t="s">
        <v>1613</v>
      </c>
      <c r="E307" s="629" t="s">
        <v>1616</v>
      </c>
      <c r="F307" s="622" t="s">
        <v>1618</v>
      </c>
      <c r="G307" s="85"/>
      <c r="H307" s="85"/>
      <c r="I307" s="85"/>
      <c r="J307" s="85"/>
      <c r="K307" s="85"/>
      <c r="L307" s="85"/>
      <c r="M307" s="85"/>
      <c r="N307" s="85"/>
      <c r="O307" s="85"/>
      <c r="P307" s="85"/>
      <c r="Q307" s="85"/>
      <c r="R307" s="85"/>
      <c r="S307" s="85"/>
      <c r="T307" s="85"/>
      <c r="U307" s="85"/>
      <c r="V307" s="85"/>
      <c r="W307" s="85"/>
      <c r="X307" s="85"/>
      <c r="Y307" s="203"/>
      <c r="Z307" s="203"/>
      <c r="AA307" s="203"/>
      <c r="AB307" s="203"/>
      <c r="AC307" s="203"/>
      <c r="AD307" s="624" t="s">
        <v>1621</v>
      </c>
      <c r="AE307" s="626" t="s">
        <v>1622</v>
      </c>
      <c r="AF307" s="85"/>
      <c r="AG307" s="85"/>
      <c r="AH307" s="85"/>
      <c r="AI307" s="85"/>
      <c r="AJ307" s="623" t="s">
        <v>133</v>
      </c>
      <c r="AK307" s="623">
        <v>2007</v>
      </c>
      <c r="AL307" s="203"/>
      <c r="AM307" s="203"/>
      <c r="AN307" s="203"/>
      <c r="AO307" s="631">
        <v>223159356.06</v>
      </c>
      <c r="AP307" s="423"/>
      <c r="AQ307" s="423"/>
      <c r="AR307" s="423"/>
      <c r="AS307" s="423"/>
      <c r="AT307" s="670" t="s">
        <v>1644</v>
      </c>
      <c r="AU307" s="423"/>
      <c r="AV307" s="423"/>
      <c r="AW307" s="423"/>
    </row>
    <row r="308" spans="2:49" s="94" customFormat="1" ht="47.25" customHeight="1">
      <c r="B308" s="80"/>
      <c r="C308" s="84"/>
      <c r="D308" s="590" t="s">
        <v>1613</v>
      </c>
      <c r="E308" s="629" t="s">
        <v>1616</v>
      </c>
      <c r="F308" s="622" t="s">
        <v>1618</v>
      </c>
      <c r="G308" s="85"/>
      <c r="H308" s="85"/>
      <c r="I308" s="85"/>
      <c r="J308" s="85"/>
      <c r="K308" s="85"/>
      <c r="L308" s="85"/>
      <c r="M308" s="85"/>
      <c r="N308" s="85"/>
      <c r="O308" s="85"/>
      <c r="P308" s="85"/>
      <c r="Q308" s="85"/>
      <c r="R308" s="85"/>
      <c r="S308" s="85"/>
      <c r="T308" s="85"/>
      <c r="U308" s="85"/>
      <c r="V308" s="85"/>
      <c r="W308" s="85"/>
      <c r="X308" s="85"/>
      <c r="Y308" s="203"/>
      <c r="Z308" s="203"/>
      <c r="AA308" s="203"/>
      <c r="AB308" s="203"/>
      <c r="AC308" s="203"/>
      <c r="AD308" s="624" t="s">
        <v>1623</v>
      </c>
      <c r="AE308" s="626" t="s">
        <v>1622</v>
      </c>
      <c r="AF308" s="85"/>
      <c r="AG308" s="85"/>
      <c r="AH308" s="85"/>
      <c r="AI308" s="85"/>
      <c r="AJ308" s="623" t="s">
        <v>133</v>
      </c>
      <c r="AK308" s="623">
        <v>2007</v>
      </c>
      <c r="AL308" s="203"/>
      <c r="AM308" s="203"/>
      <c r="AN308" s="203"/>
      <c r="AO308" s="631">
        <v>227919718.99000001</v>
      </c>
      <c r="AP308" s="423"/>
      <c r="AQ308" s="423"/>
      <c r="AR308" s="423"/>
      <c r="AS308" s="423"/>
      <c r="AT308" s="670" t="s">
        <v>1645</v>
      </c>
      <c r="AU308" s="423"/>
      <c r="AV308" s="423"/>
      <c r="AW308" s="423"/>
    </row>
    <row r="309" spans="2:49" s="94" customFormat="1" ht="47.25" customHeight="1">
      <c r="B309" s="80"/>
      <c r="C309" s="84"/>
      <c r="D309" s="590" t="s">
        <v>1613</v>
      </c>
      <c r="E309" s="629" t="s">
        <v>1617</v>
      </c>
      <c r="F309" s="622" t="s">
        <v>1562</v>
      </c>
      <c r="G309" s="85"/>
      <c r="H309" s="85"/>
      <c r="I309" s="85"/>
      <c r="J309" s="85"/>
      <c r="K309" s="85"/>
      <c r="L309" s="85"/>
      <c r="M309" s="85"/>
      <c r="N309" s="85"/>
      <c r="O309" s="85"/>
      <c r="P309" s="85"/>
      <c r="Q309" s="85"/>
      <c r="R309" s="85"/>
      <c r="S309" s="85"/>
      <c r="T309" s="85"/>
      <c r="U309" s="85"/>
      <c r="V309" s="85"/>
      <c r="W309" s="85"/>
      <c r="X309" s="85"/>
      <c r="Y309" s="203"/>
      <c r="Z309" s="203"/>
      <c r="AA309" s="203"/>
      <c r="AB309" s="203"/>
      <c r="AC309" s="203"/>
      <c r="AD309" s="624" t="s">
        <v>1624</v>
      </c>
      <c r="AE309" s="626" t="s">
        <v>1625</v>
      </c>
      <c r="AF309" s="85"/>
      <c r="AG309" s="85"/>
      <c r="AH309" s="85"/>
      <c r="AI309" s="85"/>
      <c r="AJ309" s="623" t="s">
        <v>133</v>
      </c>
      <c r="AK309" s="623">
        <v>2007</v>
      </c>
      <c r="AL309" s="203"/>
      <c r="AM309" s="203"/>
      <c r="AN309" s="203"/>
      <c r="AO309" s="631">
        <v>169549921.25999999</v>
      </c>
      <c r="AP309" s="423"/>
      <c r="AQ309" s="423"/>
      <c r="AR309" s="423"/>
      <c r="AS309" s="423"/>
      <c r="AT309" s="670" t="s">
        <v>1646</v>
      </c>
      <c r="AU309" s="423"/>
      <c r="AV309" s="423"/>
      <c r="AW309" s="423"/>
    </row>
    <row r="310" spans="2:49" s="94" customFormat="1" ht="47.25" customHeight="1">
      <c r="B310" s="80"/>
      <c r="C310" s="84"/>
      <c r="D310" s="590" t="s">
        <v>1613</v>
      </c>
      <c r="E310" s="629" t="s">
        <v>1617</v>
      </c>
      <c r="F310" s="622" t="s">
        <v>1562</v>
      </c>
      <c r="G310" s="85"/>
      <c r="H310" s="85"/>
      <c r="I310" s="85"/>
      <c r="J310" s="85"/>
      <c r="K310" s="85"/>
      <c r="L310" s="85"/>
      <c r="M310" s="85"/>
      <c r="N310" s="85"/>
      <c r="O310" s="85"/>
      <c r="P310" s="85"/>
      <c r="Q310" s="85"/>
      <c r="R310" s="85"/>
      <c r="S310" s="85"/>
      <c r="T310" s="85"/>
      <c r="U310" s="85"/>
      <c r="V310" s="85"/>
      <c r="W310" s="85"/>
      <c r="X310" s="85"/>
      <c r="Y310" s="203"/>
      <c r="Z310" s="203"/>
      <c r="AA310" s="203"/>
      <c r="AB310" s="203"/>
      <c r="AC310" s="203"/>
      <c r="AD310" s="624" t="s">
        <v>1624</v>
      </c>
      <c r="AE310" s="626" t="s">
        <v>1625</v>
      </c>
      <c r="AF310" s="85"/>
      <c r="AG310" s="85"/>
      <c r="AH310" s="85"/>
      <c r="AI310" s="85"/>
      <c r="AJ310" s="623" t="s">
        <v>133</v>
      </c>
      <c r="AK310" s="623">
        <v>2007</v>
      </c>
      <c r="AL310" s="203"/>
      <c r="AM310" s="203"/>
      <c r="AN310" s="203"/>
      <c r="AO310" s="631">
        <v>154621365.87</v>
      </c>
      <c r="AP310" s="423"/>
      <c r="AQ310" s="423"/>
      <c r="AR310" s="423"/>
      <c r="AS310" s="423"/>
      <c r="AT310" s="670" t="s">
        <v>1647</v>
      </c>
      <c r="AU310" s="423"/>
      <c r="AV310" s="423"/>
      <c r="AW310" s="423"/>
    </row>
    <row r="311" spans="2:49" s="94" customFormat="1" ht="47.25" customHeight="1">
      <c r="B311" s="80"/>
      <c r="C311" s="84"/>
      <c r="D311" s="590" t="s">
        <v>1613</v>
      </c>
      <c r="E311" s="629" t="s">
        <v>1617</v>
      </c>
      <c r="F311" s="622" t="s">
        <v>1562</v>
      </c>
      <c r="G311" s="85"/>
      <c r="H311" s="85"/>
      <c r="I311" s="85"/>
      <c r="J311" s="85"/>
      <c r="K311" s="85"/>
      <c r="L311" s="85"/>
      <c r="M311" s="85"/>
      <c r="N311" s="85"/>
      <c r="O311" s="85"/>
      <c r="P311" s="85"/>
      <c r="Q311" s="85"/>
      <c r="R311" s="85"/>
      <c r="S311" s="85"/>
      <c r="T311" s="85"/>
      <c r="U311" s="85"/>
      <c r="V311" s="85"/>
      <c r="W311" s="85"/>
      <c r="X311" s="85"/>
      <c r="Y311" s="203"/>
      <c r="Z311" s="203"/>
      <c r="AA311" s="203"/>
      <c r="AB311" s="203"/>
      <c r="AC311" s="203"/>
      <c r="AD311" s="624" t="s">
        <v>1624</v>
      </c>
      <c r="AE311" s="626" t="s">
        <v>1625</v>
      </c>
      <c r="AF311" s="85"/>
      <c r="AG311" s="85"/>
      <c r="AH311" s="85"/>
      <c r="AI311" s="85"/>
      <c r="AJ311" s="623" t="s">
        <v>133</v>
      </c>
      <c r="AK311" s="623">
        <v>2007</v>
      </c>
      <c r="AL311" s="203"/>
      <c r="AM311" s="203"/>
      <c r="AN311" s="203"/>
      <c r="AO311" s="631">
        <v>140102946.72999999</v>
      </c>
      <c r="AP311" s="423"/>
      <c r="AQ311" s="423"/>
      <c r="AR311" s="423"/>
      <c r="AS311" s="423"/>
      <c r="AT311" s="670" t="s">
        <v>1648</v>
      </c>
      <c r="AU311" s="423"/>
      <c r="AV311" s="423"/>
      <c r="AW311" s="423"/>
    </row>
    <row r="312" spans="2:49" s="94" customFormat="1" ht="47.25" customHeight="1">
      <c r="B312" s="80"/>
      <c r="C312" s="84"/>
      <c r="D312" s="590" t="s">
        <v>1613</v>
      </c>
      <c r="E312" s="624" t="s">
        <v>1617</v>
      </c>
      <c r="F312" s="622" t="s">
        <v>1562</v>
      </c>
      <c r="G312" s="85"/>
      <c r="H312" s="85"/>
      <c r="I312" s="85"/>
      <c r="J312" s="85"/>
      <c r="K312" s="85"/>
      <c r="L312" s="85"/>
      <c r="M312" s="85"/>
      <c r="N312" s="85"/>
      <c r="O312" s="85"/>
      <c r="P312" s="85"/>
      <c r="Q312" s="85"/>
      <c r="R312" s="85"/>
      <c r="S312" s="85"/>
      <c r="T312" s="85"/>
      <c r="U312" s="85"/>
      <c r="V312" s="85"/>
      <c r="W312" s="85"/>
      <c r="X312" s="85"/>
      <c r="Y312" s="203"/>
      <c r="Z312" s="203"/>
      <c r="AA312" s="203"/>
      <c r="AB312" s="203"/>
      <c r="AC312" s="203"/>
      <c r="AD312" s="639" t="s">
        <v>1624</v>
      </c>
      <c r="AE312" s="626" t="s">
        <v>1625</v>
      </c>
      <c r="AF312" s="85"/>
      <c r="AG312" s="85"/>
      <c r="AH312" s="85"/>
      <c r="AI312" s="85"/>
      <c r="AJ312" s="623" t="s">
        <v>133</v>
      </c>
      <c r="AK312" s="623">
        <v>2007</v>
      </c>
      <c r="AL312" s="203"/>
      <c r="AM312" s="203"/>
      <c r="AN312" s="203"/>
      <c r="AO312" s="640">
        <v>143355751.47</v>
      </c>
      <c r="AP312" s="423"/>
      <c r="AQ312" s="423"/>
      <c r="AR312" s="423"/>
      <c r="AS312" s="423"/>
      <c r="AT312" s="670" t="s">
        <v>1649</v>
      </c>
      <c r="AU312" s="423"/>
      <c r="AV312" s="423"/>
      <c r="AW312" s="423"/>
    </row>
    <row r="313" spans="2:49" s="94" customFormat="1" ht="47.25" customHeight="1">
      <c r="B313" s="80"/>
      <c r="C313" s="84"/>
      <c r="D313" s="590" t="s">
        <v>1613</v>
      </c>
      <c r="E313" s="624" t="s">
        <v>1617</v>
      </c>
      <c r="F313" s="622" t="s">
        <v>1472</v>
      </c>
      <c r="G313" s="85"/>
      <c r="H313" s="85"/>
      <c r="I313" s="85"/>
      <c r="J313" s="85"/>
      <c r="K313" s="85"/>
      <c r="L313" s="85"/>
      <c r="M313" s="85"/>
      <c r="N313" s="85"/>
      <c r="O313" s="85"/>
      <c r="P313" s="85"/>
      <c r="Q313" s="85"/>
      <c r="R313" s="85"/>
      <c r="S313" s="85"/>
      <c r="T313" s="85"/>
      <c r="U313" s="85"/>
      <c r="V313" s="85"/>
      <c r="W313" s="85"/>
      <c r="X313" s="85"/>
      <c r="Y313" s="203"/>
      <c r="Z313" s="203"/>
      <c r="AA313" s="203"/>
      <c r="AB313" s="203"/>
      <c r="AC313" s="203"/>
      <c r="AD313" s="639" t="s">
        <v>1624</v>
      </c>
      <c r="AE313" s="626" t="s">
        <v>1625</v>
      </c>
      <c r="AF313" s="85"/>
      <c r="AG313" s="85"/>
      <c r="AH313" s="85"/>
      <c r="AI313" s="85"/>
      <c r="AJ313" s="623" t="s">
        <v>133</v>
      </c>
      <c r="AK313" s="623">
        <v>2007</v>
      </c>
      <c r="AL313" s="203"/>
      <c r="AM313" s="203"/>
      <c r="AN313" s="203"/>
      <c r="AO313" s="631">
        <v>48489014.659999996</v>
      </c>
      <c r="AP313" s="423"/>
      <c r="AQ313" s="423"/>
      <c r="AR313" s="423"/>
      <c r="AS313" s="423"/>
      <c r="AT313" s="670" t="s">
        <v>1650</v>
      </c>
      <c r="AU313" s="423"/>
      <c r="AV313" s="423"/>
      <c r="AW313" s="423"/>
    </row>
    <row r="314" spans="2:49" s="94" customFormat="1" ht="47.25" customHeight="1">
      <c r="B314" s="80"/>
      <c r="C314" s="84"/>
      <c r="D314" s="590" t="s">
        <v>1613</v>
      </c>
      <c r="E314" s="629" t="s">
        <v>1616</v>
      </c>
      <c r="F314" s="622" t="s">
        <v>1472</v>
      </c>
      <c r="G314" s="85"/>
      <c r="H314" s="85"/>
      <c r="I314" s="85"/>
      <c r="J314" s="85"/>
      <c r="K314" s="85"/>
      <c r="L314" s="85"/>
      <c r="M314" s="85"/>
      <c r="N314" s="85"/>
      <c r="O314" s="85"/>
      <c r="P314" s="85"/>
      <c r="Q314" s="85"/>
      <c r="R314" s="85"/>
      <c r="S314" s="85"/>
      <c r="T314" s="85"/>
      <c r="U314" s="85"/>
      <c r="V314" s="85"/>
      <c r="W314" s="85"/>
      <c r="X314" s="85"/>
      <c r="Y314" s="203"/>
      <c r="Z314" s="203"/>
      <c r="AA314" s="203"/>
      <c r="AB314" s="203"/>
      <c r="AC314" s="203"/>
      <c r="AD314" s="624" t="s">
        <v>1626</v>
      </c>
      <c r="AE314" s="626" t="s">
        <v>1627</v>
      </c>
      <c r="AF314" s="85"/>
      <c r="AG314" s="85"/>
      <c r="AH314" s="85"/>
      <c r="AI314" s="85"/>
      <c r="AJ314" s="623" t="s">
        <v>133</v>
      </c>
      <c r="AK314" s="623">
        <v>2008</v>
      </c>
      <c r="AL314" s="203"/>
      <c r="AM314" s="203"/>
      <c r="AN314" s="203"/>
      <c r="AO314" s="641">
        <v>48000000</v>
      </c>
      <c r="AP314" s="423"/>
      <c r="AQ314" s="423"/>
      <c r="AR314" s="423"/>
      <c r="AS314" s="423"/>
      <c r="AT314" s="671" t="s">
        <v>1651</v>
      </c>
      <c r="AU314" s="423"/>
      <c r="AV314" s="423"/>
      <c r="AW314" s="423"/>
    </row>
    <row r="315" spans="2:49" ht="40.5" customHeight="1">
      <c r="B315" s="80" t="s">
        <v>70</v>
      </c>
      <c r="C315" s="88" t="s">
        <v>71</v>
      </c>
      <c r="D315" s="416"/>
      <c r="E315" s="81"/>
      <c r="F315" s="81"/>
      <c r="G315" s="416"/>
      <c r="H315" s="416"/>
      <c r="I315" s="416"/>
      <c r="J315" s="416"/>
      <c r="K315" s="81"/>
      <c r="L315" s="81"/>
      <c r="M315" s="81"/>
      <c r="N315" s="81"/>
      <c r="O315" s="81"/>
      <c r="P315" s="81"/>
      <c r="Q315" s="81"/>
      <c r="R315" s="81"/>
      <c r="S315" s="416"/>
      <c r="T315" s="416"/>
      <c r="U315" s="416"/>
      <c r="V315" s="416"/>
      <c r="W315" s="416"/>
      <c r="X315" s="416"/>
      <c r="Y315" s="81"/>
      <c r="Z315" s="81"/>
      <c r="AA315" s="81"/>
      <c r="AB315" s="81"/>
      <c r="AC315" s="81"/>
      <c r="AD315" s="81"/>
      <c r="AE315" s="81"/>
      <c r="AF315" s="416"/>
      <c r="AG315" s="81"/>
      <c r="AH315" s="81"/>
      <c r="AI315" s="81"/>
      <c r="AJ315" s="416"/>
      <c r="AK315" s="416"/>
      <c r="AL315" s="81"/>
      <c r="AM315" s="81"/>
      <c r="AN315" s="81"/>
      <c r="AO315" s="416"/>
      <c r="AP315" s="416"/>
      <c r="AQ315" s="416"/>
      <c r="AR315" s="416"/>
      <c r="AS315" s="416"/>
      <c r="AT315" s="416"/>
      <c r="AU315" s="416"/>
      <c r="AV315" s="416"/>
      <c r="AW315" s="416"/>
    </row>
    <row r="316" spans="2:49" ht="40.5" customHeight="1">
      <c r="B316" s="80" t="s">
        <v>72</v>
      </c>
      <c r="C316" s="87" t="s">
        <v>71</v>
      </c>
      <c r="D316" s="958" t="s">
        <v>413</v>
      </c>
      <c r="E316" s="959"/>
      <c r="F316" s="960"/>
      <c r="G316" s="416"/>
      <c r="H316" s="416"/>
      <c r="I316" s="416"/>
      <c r="J316" s="416"/>
      <c r="K316" s="81"/>
      <c r="L316" s="81"/>
      <c r="M316" s="81"/>
      <c r="N316" s="81"/>
      <c r="O316" s="81"/>
      <c r="P316" s="81"/>
      <c r="Q316" s="81"/>
      <c r="R316" s="81"/>
      <c r="S316" s="416"/>
      <c r="T316" s="416"/>
      <c r="U316" s="416"/>
      <c r="V316" s="416"/>
      <c r="W316" s="416"/>
      <c r="X316" s="416"/>
      <c r="Y316" s="81"/>
      <c r="Z316" s="81"/>
      <c r="AA316" s="81"/>
      <c r="AB316" s="81"/>
      <c r="AC316" s="81"/>
      <c r="AD316" s="81"/>
      <c r="AE316" s="81"/>
      <c r="AF316" s="416"/>
      <c r="AG316" s="81"/>
      <c r="AH316" s="81"/>
      <c r="AI316" s="81"/>
      <c r="AJ316" s="416"/>
      <c r="AK316" s="416"/>
      <c r="AL316" s="81"/>
      <c r="AM316" s="81"/>
      <c r="AN316" s="81"/>
      <c r="AO316" s="416"/>
      <c r="AP316" s="416"/>
      <c r="AQ316" s="416"/>
      <c r="AR316" s="416"/>
      <c r="AS316" s="416"/>
      <c r="AT316" s="416"/>
      <c r="AU316" s="416"/>
      <c r="AV316" s="416"/>
      <c r="AW316" s="416"/>
    </row>
    <row r="317" spans="2:49" ht="40.5" customHeight="1">
      <c r="B317" s="80"/>
      <c r="C317" s="83" t="s">
        <v>110</v>
      </c>
      <c r="D317" s="964"/>
      <c r="E317" s="965"/>
      <c r="F317" s="966"/>
      <c r="G317" s="416"/>
      <c r="H317" s="416"/>
      <c r="I317" s="416"/>
      <c r="J317" s="416"/>
      <c r="K317" s="81"/>
      <c r="L317" s="81"/>
      <c r="M317" s="81"/>
      <c r="N317" s="81"/>
      <c r="O317" s="81"/>
      <c r="P317" s="81"/>
      <c r="Q317" s="81"/>
      <c r="R317" s="81"/>
      <c r="S317" s="416"/>
      <c r="T317" s="416"/>
      <c r="U317" s="416"/>
      <c r="V317" s="416"/>
      <c r="W317" s="416"/>
      <c r="X317" s="416"/>
      <c r="Y317" s="81"/>
      <c r="Z317" s="81"/>
      <c r="AA317" s="81"/>
      <c r="AB317" s="81"/>
      <c r="AC317" s="81"/>
      <c r="AD317" s="81"/>
      <c r="AE317" s="81"/>
      <c r="AF317" s="416"/>
      <c r="AG317" s="81"/>
      <c r="AH317" s="81"/>
      <c r="AI317" s="81"/>
      <c r="AJ317" s="416"/>
      <c r="AK317" s="416"/>
      <c r="AL317" s="81"/>
      <c r="AM317" s="81"/>
      <c r="AN317" s="81"/>
      <c r="AO317" s="416"/>
      <c r="AP317" s="416"/>
      <c r="AQ317" s="416"/>
      <c r="AR317" s="416"/>
      <c r="AS317" s="416"/>
      <c r="AT317" s="416"/>
      <c r="AU317" s="416"/>
      <c r="AV317" s="416"/>
      <c r="AW317" s="416"/>
    </row>
    <row r="318" spans="2:49" ht="40.5" customHeight="1">
      <c r="B318" s="80"/>
      <c r="C318" s="87"/>
      <c r="D318" s="81"/>
      <c r="E318" s="81"/>
      <c r="F318" s="81"/>
      <c r="G318" s="81"/>
      <c r="H318" s="81"/>
      <c r="I318" s="81"/>
      <c r="J318" s="81"/>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424"/>
      <c r="AQ318" s="424"/>
      <c r="AR318" s="424"/>
      <c r="AS318" s="424"/>
      <c r="AT318" s="424"/>
      <c r="AU318" s="424"/>
      <c r="AV318" s="424"/>
      <c r="AW318" s="424"/>
    </row>
    <row r="324" spans="4:45">
      <c r="D324" s="997" t="s">
        <v>120</v>
      </c>
      <c r="E324" s="997"/>
      <c r="F324" s="997"/>
      <c r="G324" s="997"/>
      <c r="H324" s="997"/>
      <c r="I324" s="997"/>
      <c r="AM324" s="997" t="s">
        <v>118</v>
      </c>
      <c r="AN324" s="997"/>
      <c r="AO324" s="997"/>
      <c r="AP324" s="997"/>
      <c r="AQ324" s="997"/>
      <c r="AR324" s="997"/>
      <c r="AS324" s="997"/>
    </row>
    <row r="325" spans="4:45">
      <c r="D325" s="997" t="s">
        <v>1841</v>
      </c>
      <c r="E325" s="997"/>
      <c r="F325" s="997"/>
      <c r="G325" s="997"/>
      <c r="H325" s="997"/>
      <c r="I325" s="997"/>
      <c r="AO325" s="574"/>
      <c r="AP325" s="90"/>
      <c r="AQ325" s="90"/>
    </row>
    <row r="326" spans="4:45">
      <c r="D326" s="997" t="s">
        <v>121</v>
      </c>
      <c r="E326" s="997"/>
      <c r="F326" s="997"/>
      <c r="G326" s="997"/>
      <c r="H326" s="997"/>
      <c r="I326" s="997"/>
      <c r="AO326" s="997" t="s">
        <v>117</v>
      </c>
      <c r="AP326" s="997"/>
      <c r="AQ326" s="997"/>
    </row>
    <row r="327" spans="4:45">
      <c r="D327" s="997"/>
      <c r="E327" s="997"/>
      <c r="F327" s="997"/>
      <c r="G327" s="997"/>
      <c r="H327" s="997"/>
      <c r="I327" s="997"/>
      <c r="AO327" s="91"/>
      <c r="AP327" s="92"/>
      <c r="AQ327" s="92"/>
    </row>
    <row r="328" spans="4:45">
      <c r="D328" s="997"/>
      <c r="E328" s="997"/>
      <c r="F328" s="997"/>
      <c r="G328" s="997"/>
      <c r="H328" s="997"/>
      <c r="I328" s="997"/>
      <c r="AO328" s="91"/>
      <c r="AP328" s="92"/>
      <c r="AQ328" s="92"/>
    </row>
    <row r="329" spans="4:45">
      <c r="D329" s="91"/>
      <c r="E329" s="91"/>
      <c r="F329" s="91"/>
      <c r="G329" s="91"/>
      <c r="H329" s="91"/>
      <c r="I329" s="91"/>
      <c r="AO329" s="91"/>
      <c r="AP329" s="92"/>
      <c r="AQ329" s="92"/>
    </row>
    <row r="330" spans="4:45">
      <c r="D330" s="91"/>
      <c r="E330" s="91"/>
      <c r="F330" s="91"/>
      <c r="G330" s="91"/>
      <c r="H330" s="91"/>
      <c r="I330" s="91"/>
      <c r="AO330" s="91"/>
      <c r="AP330" s="92"/>
      <c r="AQ330" s="92"/>
    </row>
    <row r="331" spans="4:45">
      <c r="D331" s="91"/>
      <c r="E331" s="91"/>
      <c r="F331" s="91"/>
      <c r="G331" s="91"/>
      <c r="H331" s="91"/>
      <c r="I331" s="91"/>
      <c r="AO331" s="91"/>
      <c r="AP331" s="92"/>
      <c r="AQ331" s="92"/>
    </row>
    <row r="332" spans="4:45">
      <c r="D332" s="1004" t="s">
        <v>122</v>
      </c>
      <c r="E332" s="1004"/>
      <c r="F332" s="1004"/>
      <c r="G332" s="1004"/>
      <c r="H332" s="1004"/>
      <c r="I332" s="1004"/>
      <c r="AO332" s="1004" t="s">
        <v>119</v>
      </c>
      <c r="AP332" s="1004"/>
      <c r="AQ332" s="1004"/>
    </row>
    <row r="333" spans="4:45">
      <c r="D333" s="997" t="s">
        <v>123</v>
      </c>
      <c r="E333" s="997"/>
      <c r="F333" s="997"/>
      <c r="G333" s="997"/>
      <c r="H333" s="997"/>
      <c r="I333" s="997"/>
      <c r="AO333" s="997" t="s">
        <v>124</v>
      </c>
      <c r="AP333" s="997"/>
      <c r="AQ333" s="997"/>
    </row>
  </sheetData>
  <mergeCells count="79">
    <mergeCell ref="D333:I333"/>
    <mergeCell ref="AO333:AQ333"/>
    <mergeCell ref="D326:I326"/>
    <mergeCell ref="AO326:AQ326"/>
    <mergeCell ref="D327:I327"/>
    <mergeCell ref="D328:I328"/>
    <mergeCell ref="D332:I332"/>
    <mergeCell ref="AO332:AQ332"/>
    <mergeCell ref="AM324:AS324"/>
    <mergeCell ref="D12:F13"/>
    <mergeCell ref="D40:F41"/>
    <mergeCell ref="D191:F192"/>
    <mergeCell ref="D217:F218"/>
    <mergeCell ref="D238:F239"/>
    <mergeCell ref="D325:I325"/>
    <mergeCell ref="D253:F253"/>
    <mergeCell ref="D256:F256"/>
    <mergeCell ref="D262:F262"/>
    <mergeCell ref="D324:I324"/>
    <mergeCell ref="D316:F317"/>
    <mergeCell ref="AI6:AI8"/>
    <mergeCell ref="AH6:AH8"/>
    <mergeCell ref="AG6:AG8"/>
    <mergeCell ref="AV7:AW7"/>
    <mergeCell ref="AT6:AT8"/>
    <mergeCell ref="AU6:AW6"/>
    <mergeCell ref="AJ6:AJ8"/>
    <mergeCell ref="AK6:AK8"/>
    <mergeCell ref="AL6:AO6"/>
    <mergeCell ref="AU7:AU8"/>
    <mergeCell ref="AP6:AP8"/>
    <mergeCell ref="AQ6:AS6"/>
    <mergeCell ref="AL7:AL8"/>
    <mergeCell ref="AM7:AM8"/>
    <mergeCell ref="AN7:AN8"/>
    <mergeCell ref="AQ7:AQ8"/>
    <mergeCell ref="AR7:AR8"/>
    <mergeCell ref="AS7:AS8"/>
    <mergeCell ref="L6:L8"/>
    <mergeCell ref="M6:M8"/>
    <mergeCell ref="N6:R6"/>
    <mergeCell ref="S6:U6"/>
    <mergeCell ref="V6:W6"/>
    <mergeCell ref="P7:P8"/>
    <mergeCell ref="Q7:Q8"/>
    <mergeCell ref="R7:R8"/>
    <mergeCell ref="N7:N8"/>
    <mergeCell ref="O7:O8"/>
    <mergeCell ref="X6:X8"/>
    <mergeCell ref="S7:S8"/>
    <mergeCell ref="T7:T8"/>
    <mergeCell ref="U7:U8"/>
    <mergeCell ref="Z7:Z8"/>
    <mergeCell ref="G7:G8"/>
    <mergeCell ref="H7:I7"/>
    <mergeCell ref="J7:J8"/>
    <mergeCell ref="AF6:AF8"/>
    <mergeCell ref="AA7:AA8"/>
    <mergeCell ref="AB7:AB8"/>
    <mergeCell ref="AC7:AC8"/>
    <mergeCell ref="AE7:AE8"/>
    <mergeCell ref="AD6:AE6"/>
    <mergeCell ref="AD7:AD8"/>
    <mergeCell ref="B2:AW2"/>
    <mergeCell ref="B3:AW3"/>
    <mergeCell ref="B4:AW4"/>
    <mergeCell ref="B6:B8"/>
    <mergeCell ref="C6:C8"/>
    <mergeCell ref="D6:D8"/>
    <mergeCell ref="E6:E8"/>
    <mergeCell ref="F6:F8"/>
    <mergeCell ref="G6:J6"/>
    <mergeCell ref="K6:K8"/>
    <mergeCell ref="AO7:AO8"/>
    <mergeCell ref="Y6:Z6"/>
    <mergeCell ref="AA6:AC6"/>
    <mergeCell ref="W7:W8"/>
    <mergeCell ref="V7:V8"/>
    <mergeCell ref="Y7:Y8"/>
  </mergeCells>
  <printOptions horizontalCentered="1"/>
  <pageMargins left="0.39370078740157483" right="0.31496062992125984" top="0.31496062992125984" bottom="0.51181102362204722" header="0.31496062992125984" footer="0.31496062992125984"/>
  <pageSetup paperSize="150" scale="50" orientation="landscape" r:id="rId1"/>
  <headerFooter>
    <oddFoote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AW358"/>
  <sheetViews>
    <sheetView zoomScale="70" zoomScaleNormal="70" workbookViewId="0">
      <pane ySplit="8" topLeftCell="A9" activePane="bottomLeft" state="frozen"/>
      <selection activeCell="J309" sqref="J309"/>
      <selection pane="bottomLeft" activeCell="J309" sqref="J309"/>
    </sheetView>
  </sheetViews>
  <sheetFormatPr baseColWidth="10" defaultColWidth="9.1640625" defaultRowHeight="15"/>
  <cols>
    <col min="1" max="1" width="3.5" style="249" customWidth="1"/>
    <col min="2" max="2" width="5.83203125" style="249" customWidth="1"/>
    <col min="3" max="3" width="28.33203125" style="249" customWidth="1"/>
    <col min="4" max="4" width="34.5" style="249" customWidth="1"/>
    <col min="5" max="7" width="9" style="249" customWidth="1"/>
    <col min="8" max="9" width="7.33203125" style="249" hidden="1" customWidth="1"/>
    <col min="10" max="10" width="7.1640625" style="249" hidden="1" customWidth="1"/>
    <col min="11" max="14" width="10" style="249" hidden="1" customWidth="1"/>
    <col min="15" max="18" width="8" style="249" hidden="1" customWidth="1"/>
    <col min="19" max="21" width="9.6640625" style="249" customWidth="1"/>
    <col min="22" max="22" width="11.6640625" style="348" customWidth="1"/>
    <col min="23" max="23" width="14.1640625" style="249" customWidth="1"/>
    <col min="24" max="24" width="8.5" style="249" customWidth="1"/>
    <col min="25" max="31" width="8.5" style="249" hidden="1" customWidth="1"/>
    <col min="32" max="35" width="10" style="249" customWidth="1"/>
    <col min="36" max="37" width="8.6640625" style="249" customWidth="1"/>
    <col min="38" max="40" width="11.5" style="249" customWidth="1"/>
    <col min="41" max="41" width="20.6640625" style="249" customWidth="1"/>
    <col min="42" max="44" width="10.5" style="250" customWidth="1"/>
    <col min="45" max="45" width="19" style="250" customWidth="1"/>
    <col min="46" max="46" width="16.33203125" style="250" customWidth="1"/>
    <col min="47" max="49" width="16.83203125" style="250" customWidth="1"/>
    <col min="50" max="16384" width="9.1640625" style="249"/>
  </cols>
  <sheetData>
    <row r="1" spans="1:49" s="1006" customFormat="1" ht="24" customHeight="1">
      <c r="A1" s="1006" t="s">
        <v>1542</v>
      </c>
    </row>
    <row r="2" spans="1:49" ht="26">
      <c r="B2" s="1007" t="s">
        <v>104</v>
      </c>
      <c r="C2" s="1007"/>
      <c r="D2" s="1007"/>
      <c r="E2" s="1007"/>
      <c r="F2" s="1007"/>
      <c r="G2" s="1007"/>
      <c r="H2" s="1007"/>
      <c r="I2" s="1007"/>
      <c r="J2" s="1007"/>
      <c r="K2" s="1007"/>
      <c r="L2" s="1007"/>
      <c r="M2" s="1007"/>
      <c r="N2" s="1007"/>
      <c r="O2" s="1007"/>
      <c r="P2" s="1007"/>
      <c r="Q2" s="1007"/>
      <c r="R2" s="1007"/>
      <c r="S2" s="1007"/>
      <c r="T2" s="1007"/>
      <c r="U2" s="1007"/>
      <c r="V2" s="1007"/>
      <c r="W2" s="1007"/>
      <c r="X2" s="1007"/>
      <c r="Y2" s="1007"/>
      <c r="Z2" s="1007"/>
      <c r="AA2" s="1007"/>
      <c r="AB2" s="1007"/>
      <c r="AC2" s="1007"/>
      <c r="AD2" s="1007"/>
      <c r="AE2" s="1007"/>
      <c r="AF2" s="1007"/>
      <c r="AG2" s="1007"/>
      <c r="AH2" s="1007"/>
      <c r="AI2" s="1007"/>
      <c r="AJ2" s="1007"/>
      <c r="AK2" s="1007"/>
      <c r="AL2" s="1007"/>
      <c r="AM2" s="1007"/>
      <c r="AN2" s="1007"/>
      <c r="AO2" s="1007"/>
      <c r="AP2" s="1007"/>
      <c r="AQ2" s="1007"/>
      <c r="AR2" s="1007"/>
      <c r="AS2" s="1007"/>
      <c r="AT2" s="1007"/>
      <c r="AU2" s="1007"/>
      <c r="AV2" s="1007"/>
      <c r="AW2" s="1007"/>
    </row>
    <row r="3" spans="1:49" ht="26">
      <c r="B3" s="1008" t="s">
        <v>1545</v>
      </c>
      <c r="C3" s="1008"/>
      <c r="D3" s="1008"/>
      <c r="E3" s="1008"/>
      <c r="F3" s="1008"/>
      <c r="G3" s="1008"/>
      <c r="H3" s="1008"/>
      <c r="I3" s="1008"/>
      <c r="J3" s="1008"/>
      <c r="K3" s="1008"/>
      <c r="L3" s="1008"/>
      <c r="M3" s="1008"/>
      <c r="N3" s="1008"/>
      <c r="O3" s="1008"/>
      <c r="P3" s="1008"/>
      <c r="Q3" s="1008"/>
      <c r="R3" s="1008"/>
      <c r="S3" s="1008"/>
      <c r="T3" s="1008"/>
      <c r="U3" s="1008"/>
      <c r="V3" s="1008"/>
      <c r="W3" s="1008"/>
      <c r="X3" s="1008"/>
      <c r="Y3" s="1008"/>
      <c r="Z3" s="1008"/>
      <c r="AA3" s="1008"/>
      <c r="AB3" s="1008"/>
      <c r="AC3" s="1008"/>
      <c r="AD3" s="1008"/>
      <c r="AE3" s="1008"/>
      <c r="AF3" s="1008"/>
      <c r="AG3" s="1008"/>
      <c r="AH3" s="1008"/>
      <c r="AI3" s="1008"/>
      <c r="AJ3" s="1008"/>
      <c r="AK3" s="1008"/>
      <c r="AL3" s="1008"/>
      <c r="AM3" s="1008"/>
      <c r="AN3" s="1008"/>
      <c r="AO3" s="1008"/>
      <c r="AP3" s="1008"/>
      <c r="AQ3" s="1008"/>
      <c r="AR3" s="1008"/>
      <c r="AS3" s="1008"/>
      <c r="AT3" s="1008"/>
      <c r="AU3" s="1008"/>
      <c r="AV3" s="1008"/>
      <c r="AW3" s="1008"/>
    </row>
    <row r="4" spans="1:49" ht="26">
      <c r="B4" s="1007" t="s">
        <v>125</v>
      </c>
      <c r="C4" s="1007"/>
      <c r="D4" s="1007"/>
      <c r="E4" s="1007"/>
      <c r="F4" s="1007"/>
      <c r="G4" s="1007"/>
      <c r="H4" s="1007"/>
      <c r="I4" s="1007"/>
      <c r="J4" s="1007"/>
      <c r="K4" s="1007"/>
      <c r="L4" s="1007"/>
      <c r="M4" s="1007"/>
      <c r="N4" s="1007"/>
      <c r="O4" s="1007"/>
      <c r="P4" s="1007"/>
      <c r="Q4" s="1007"/>
      <c r="R4" s="1007"/>
      <c r="S4" s="1007"/>
      <c r="T4" s="1007"/>
      <c r="U4" s="1007"/>
      <c r="V4" s="1007"/>
      <c r="W4" s="1007"/>
      <c r="X4" s="1007"/>
      <c r="Y4" s="1007"/>
      <c r="Z4" s="1007"/>
      <c r="AA4" s="1007"/>
      <c r="AB4" s="1007"/>
      <c r="AC4" s="1007"/>
      <c r="AD4" s="1007"/>
      <c r="AE4" s="1007"/>
      <c r="AF4" s="1007"/>
      <c r="AG4" s="1007"/>
      <c r="AH4" s="1007"/>
      <c r="AI4" s="1007"/>
      <c r="AJ4" s="1007"/>
      <c r="AK4" s="1007"/>
      <c r="AL4" s="1007"/>
      <c r="AM4" s="1007"/>
      <c r="AN4" s="1007"/>
      <c r="AO4" s="1007"/>
      <c r="AP4" s="1007"/>
      <c r="AQ4" s="1007"/>
      <c r="AR4" s="1007"/>
      <c r="AS4" s="1007"/>
      <c r="AT4" s="1007"/>
      <c r="AU4" s="1007"/>
      <c r="AV4" s="1007"/>
      <c r="AW4" s="1007"/>
    </row>
    <row r="5" spans="1:49">
      <c r="V5" s="249"/>
    </row>
    <row r="6" spans="1:49" s="251" customFormat="1" ht="15" customHeight="1">
      <c r="B6" s="1009" t="s">
        <v>0</v>
      </c>
      <c r="C6" s="1010" t="s">
        <v>1</v>
      </c>
      <c r="D6" s="1011" t="s">
        <v>2</v>
      </c>
      <c r="E6" s="1014" t="s">
        <v>3</v>
      </c>
      <c r="F6" s="1014" t="s">
        <v>4</v>
      </c>
      <c r="G6" s="1014" t="s">
        <v>5</v>
      </c>
      <c r="H6" s="1014"/>
      <c r="I6" s="1014"/>
      <c r="J6" s="1014"/>
      <c r="K6" s="1011" t="s">
        <v>6</v>
      </c>
      <c r="L6" s="1014" t="s">
        <v>7</v>
      </c>
      <c r="M6" s="1014" t="s">
        <v>8</v>
      </c>
      <c r="N6" s="1014" t="s">
        <v>9</v>
      </c>
      <c r="O6" s="1014"/>
      <c r="P6" s="1014"/>
      <c r="Q6" s="1014"/>
      <c r="R6" s="1014"/>
      <c r="S6" s="1014" t="s">
        <v>73</v>
      </c>
      <c r="T6" s="1014"/>
      <c r="U6" s="1014"/>
      <c r="V6" s="1014" t="s">
        <v>77</v>
      </c>
      <c r="W6" s="1014"/>
      <c r="X6" s="1014" t="s">
        <v>78</v>
      </c>
      <c r="Y6" s="1014" t="s">
        <v>79</v>
      </c>
      <c r="Z6" s="1014"/>
      <c r="AA6" s="1014" t="s">
        <v>80</v>
      </c>
      <c r="AB6" s="1014"/>
      <c r="AC6" s="1014"/>
      <c r="AD6" s="1014" t="s">
        <v>81</v>
      </c>
      <c r="AE6" s="1014"/>
      <c r="AF6" s="1009" t="s">
        <v>88</v>
      </c>
      <c r="AG6" s="1015" t="s">
        <v>89</v>
      </c>
      <c r="AH6" s="1015" t="s">
        <v>90</v>
      </c>
      <c r="AI6" s="1015" t="s">
        <v>91</v>
      </c>
      <c r="AJ6" s="1014" t="s">
        <v>10</v>
      </c>
      <c r="AK6" s="1015" t="s">
        <v>92</v>
      </c>
      <c r="AL6" s="1015" t="s">
        <v>100</v>
      </c>
      <c r="AM6" s="1015"/>
      <c r="AN6" s="1015"/>
      <c r="AO6" s="1015"/>
      <c r="AP6" s="1026" t="s">
        <v>103</v>
      </c>
      <c r="AQ6" s="1026" t="s">
        <v>95</v>
      </c>
      <c r="AR6" s="1026"/>
      <c r="AS6" s="1026"/>
      <c r="AT6" s="1030" t="s">
        <v>102</v>
      </c>
      <c r="AU6" s="1033" t="s">
        <v>113</v>
      </c>
      <c r="AV6" s="1033"/>
      <c r="AW6" s="1033"/>
    </row>
    <row r="7" spans="1:49" ht="38.25" customHeight="1">
      <c r="B7" s="1009"/>
      <c r="C7" s="1010"/>
      <c r="D7" s="1012"/>
      <c r="E7" s="1014"/>
      <c r="F7" s="1014"/>
      <c r="G7" s="1016" t="s">
        <v>11</v>
      </c>
      <c r="H7" s="1016" t="s">
        <v>12</v>
      </c>
      <c r="I7" s="1016"/>
      <c r="J7" s="1011" t="s">
        <v>13</v>
      </c>
      <c r="K7" s="1012"/>
      <c r="L7" s="1014"/>
      <c r="M7" s="1014"/>
      <c r="N7" s="1016" t="s">
        <v>14</v>
      </c>
      <c r="O7" s="1016" t="s">
        <v>15</v>
      </c>
      <c r="P7" s="1016" t="s">
        <v>16</v>
      </c>
      <c r="Q7" s="1016" t="s">
        <v>17</v>
      </c>
      <c r="R7" s="1016" t="s">
        <v>18</v>
      </c>
      <c r="S7" s="1014" t="s">
        <v>75</v>
      </c>
      <c r="T7" s="1014" t="s">
        <v>76</v>
      </c>
      <c r="U7" s="1014" t="s">
        <v>74</v>
      </c>
      <c r="V7" s="1016" t="s">
        <v>19</v>
      </c>
      <c r="W7" s="1016" t="s">
        <v>9</v>
      </c>
      <c r="X7" s="1014"/>
      <c r="Y7" s="1014" t="s">
        <v>82</v>
      </c>
      <c r="Z7" s="1014" t="s">
        <v>83</v>
      </c>
      <c r="AA7" s="1014" t="s">
        <v>84</v>
      </c>
      <c r="AB7" s="1014" t="s">
        <v>85</v>
      </c>
      <c r="AC7" s="1014" t="s">
        <v>8</v>
      </c>
      <c r="AD7" s="1016" t="s">
        <v>86</v>
      </c>
      <c r="AE7" s="1016" t="s">
        <v>87</v>
      </c>
      <c r="AF7" s="1009"/>
      <c r="AG7" s="1015"/>
      <c r="AH7" s="1015"/>
      <c r="AI7" s="1015"/>
      <c r="AJ7" s="1014"/>
      <c r="AK7" s="1015"/>
      <c r="AL7" s="1015" t="s">
        <v>97</v>
      </c>
      <c r="AM7" s="1015" t="s">
        <v>98</v>
      </c>
      <c r="AN7" s="1015" t="s">
        <v>99</v>
      </c>
      <c r="AO7" s="1015" t="s">
        <v>101</v>
      </c>
      <c r="AP7" s="1026"/>
      <c r="AQ7" s="1026" t="s">
        <v>93</v>
      </c>
      <c r="AR7" s="1027" t="s">
        <v>94</v>
      </c>
      <c r="AS7" s="1027" t="s">
        <v>96</v>
      </c>
      <c r="AT7" s="1031"/>
      <c r="AU7" s="1026" t="s">
        <v>114</v>
      </c>
      <c r="AV7" s="1028" t="s">
        <v>115</v>
      </c>
      <c r="AW7" s="1029"/>
    </row>
    <row r="8" spans="1:49" ht="16">
      <c r="B8" s="1009"/>
      <c r="C8" s="1010"/>
      <c r="D8" s="1013"/>
      <c r="E8" s="1014"/>
      <c r="F8" s="1014"/>
      <c r="G8" s="1016"/>
      <c r="H8" s="1" t="s">
        <v>19</v>
      </c>
      <c r="I8" s="1" t="s">
        <v>9</v>
      </c>
      <c r="J8" s="1013"/>
      <c r="K8" s="1013"/>
      <c r="L8" s="1014"/>
      <c r="M8" s="1014"/>
      <c r="N8" s="1016"/>
      <c r="O8" s="1016"/>
      <c r="P8" s="1016"/>
      <c r="Q8" s="1016"/>
      <c r="R8" s="1016"/>
      <c r="S8" s="1014"/>
      <c r="T8" s="1014"/>
      <c r="U8" s="1014"/>
      <c r="V8" s="1016"/>
      <c r="W8" s="1016"/>
      <c r="X8" s="1014"/>
      <c r="Y8" s="1014"/>
      <c r="Z8" s="1014"/>
      <c r="AA8" s="1014"/>
      <c r="AB8" s="1014"/>
      <c r="AC8" s="1014"/>
      <c r="AD8" s="1016"/>
      <c r="AE8" s="1016"/>
      <c r="AF8" s="1009"/>
      <c r="AG8" s="1015"/>
      <c r="AH8" s="1015"/>
      <c r="AI8" s="1015"/>
      <c r="AJ8" s="1014"/>
      <c r="AK8" s="1015"/>
      <c r="AL8" s="1015"/>
      <c r="AM8" s="1015"/>
      <c r="AN8" s="1015"/>
      <c r="AO8" s="1015"/>
      <c r="AP8" s="1026"/>
      <c r="AQ8" s="1026"/>
      <c r="AR8" s="1027"/>
      <c r="AS8" s="1027"/>
      <c r="AT8" s="1032"/>
      <c r="AU8" s="1026"/>
      <c r="AV8" s="252" t="s">
        <v>111</v>
      </c>
      <c r="AW8" s="253" t="s">
        <v>116</v>
      </c>
    </row>
    <row r="9" spans="1:49">
      <c r="B9" s="2">
        <v>1</v>
      </c>
      <c r="C9" s="254">
        <v>2</v>
      </c>
      <c r="D9" s="2">
        <v>3</v>
      </c>
      <c r="E9" s="2">
        <v>4</v>
      </c>
      <c r="F9" s="254">
        <v>5</v>
      </c>
      <c r="G9" s="2">
        <v>6</v>
      </c>
      <c r="H9" s="2">
        <v>7</v>
      </c>
      <c r="I9" s="254">
        <v>8</v>
      </c>
      <c r="J9" s="2">
        <v>9</v>
      </c>
      <c r="K9" s="2">
        <v>10</v>
      </c>
      <c r="L9" s="254">
        <v>11</v>
      </c>
      <c r="M9" s="2">
        <v>12</v>
      </c>
      <c r="N9" s="2">
        <v>13</v>
      </c>
      <c r="O9" s="254">
        <v>14</v>
      </c>
      <c r="P9" s="2">
        <v>15</v>
      </c>
      <c r="Q9" s="2">
        <v>16</v>
      </c>
      <c r="R9" s="254">
        <v>17</v>
      </c>
      <c r="S9" s="2">
        <v>18</v>
      </c>
      <c r="T9" s="2">
        <v>19</v>
      </c>
      <c r="U9" s="254">
        <v>20</v>
      </c>
      <c r="V9" s="2">
        <v>21</v>
      </c>
      <c r="W9" s="2">
        <v>22</v>
      </c>
      <c r="X9" s="254">
        <v>23</v>
      </c>
      <c r="Y9" s="2">
        <v>24</v>
      </c>
      <c r="Z9" s="2">
        <v>25</v>
      </c>
      <c r="AA9" s="254">
        <v>26</v>
      </c>
      <c r="AB9" s="2">
        <v>27</v>
      </c>
      <c r="AC9" s="2">
        <v>28</v>
      </c>
      <c r="AD9" s="254">
        <v>29</v>
      </c>
      <c r="AE9" s="2">
        <v>30</v>
      </c>
      <c r="AF9" s="2">
        <v>31</v>
      </c>
      <c r="AG9" s="254">
        <v>32</v>
      </c>
      <c r="AH9" s="2">
        <v>33</v>
      </c>
      <c r="AI9" s="2">
        <v>34</v>
      </c>
      <c r="AJ9" s="254">
        <v>35</v>
      </c>
      <c r="AK9" s="2">
        <v>36</v>
      </c>
      <c r="AL9" s="2">
        <v>37</v>
      </c>
      <c r="AM9" s="254">
        <v>38</v>
      </c>
      <c r="AN9" s="2">
        <v>39</v>
      </c>
      <c r="AO9" s="2">
        <v>40</v>
      </c>
      <c r="AP9" s="255">
        <v>41</v>
      </c>
      <c r="AQ9" s="11">
        <v>42</v>
      </c>
      <c r="AR9" s="11">
        <v>43</v>
      </c>
      <c r="AS9" s="255">
        <v>44</v>
      </c>
      <c r="AT9" s="11">
        <v>45</v>
      </c>
      <c r="AU9" s="11">
        <v>46</v>
      </c>
      <c r="AV9" s="255">
        <v>47</v>
      </c>
      <c r="AW9" s="11">
        <v>48</v>
      </c>
    </row>
    <row r="10" spans="1:49" ht="22.5" customHeight="1">
      <c r="B10" s="256">
        <v>1</v>
      </c>
      <c r="C10" s="4" t="s">
        <v>20</v>
      </c>
      <c r="D10" s="257"/>
      <c r="E10" s="257"/>
      <c r="F10" s="257"/>
      <c r="G10" s="257"/>
      <c r="H10" s="257"/>
      <c r="I10" s="257"/>
      <c r="J10" s="257"/>
      <c r="K10" s="257"/>
      <c r="L10" s="257"/>
      <c r="M10" s="257"/>
      <c r="N10" s="257"/>
      <c r="O10" s="257"/>
      <c r="P10" s="257"/>
      <c r="Q10" s="257"/>
      <c r="R10" s="257"/>
      <c r="S10" s="257"/>
      <c r="T10" s="257"/>
      <c r="U10" s="257"/>
      <c r="V10" s="333"/>
      <c r="W10" s="257"/>
      <c r="X10" s="257"/>
      <c r="Y10" s="261"/>
      <c r="Z10" s="261"/>
      <c r="AA10" s="261"/>
      <c r="AB10" s="261"/>
      <c r="AC10" s="261"/>
      <c r="AD10" s="261"/>
      <c r="AE10" s="261"/>
      <c r="AF10" s="261"/>
      <c r="AG10" s="261"/>
      <c r="AH10" s="261"/>
      <c r="AI10" s="261"/>
      <c r="AJ10" s="261"/>
      <c r="AK10" s="261"/>
      <c r="AL10" s="261"/>
      <c r="AM10" s="261"/>
      <c r="AN10" s="261"/>
      <c r="AO10" s="261"/>
      <c r="AP10" s="261"/>
      <c r="AQ10" s="261"/>
      <c r="AR10" s="261"/>
      <c r="AS10" s="261"/>
      <c r="AT10" s="261"/>
      <c r="AU10" s="261"/>
      <c r="AV10" s="261"/>
      <c r="AW10" s="261"/>
    </row>
    <row r="11" spans="1:49" ht="30" customHeight="1">
      <c r="B11" s="256" t="s">
        <v>21</v>
      </c>
      <c r="C11" s="4" t="s">
        <v>22</v>
      </c>
      <c r="D11" s="1017" t="s">
        <v>413</v>
      </c>
      <c r="E11" s="1018"/>
      <c r="F11" s="1018"/>
      <c r="G11" s="1018"/>
      <c r="H11" s="1018"/>
      <c r="I11" s="1018"/>
      <c r="J11" s="1019"/>
      <c r="K11" s="257"/>
      <c r="L11" s="257"/>
      <c r="M11" s="257"/>
      <c r="N11" s="257"/>
      <c r="O11" s="257"/>
      <c r="P11" s="257"/>
      <c r="Q11" s="257"/>
      <c r="R11" s="257"/>
      <c r="S11" s="257"/>
      <c r="T11" s="257"/>
      <c r="U11" s="257"/>
      <c r="V11" s="333"/>
      <c r="W11" s="257"/>
      <c r="X11" s="257"/>
      <c r="Y11" s="261"/>
      <c r="Z11" s="261"/>
      <c r="AA11" s="261"/>
      <c r="AB11" s="261"/>
      <c r="AC11" s="261"/>
      <c r="AD11" s="261"/>
      <c r="AE11" s="261"/>
      <c r="AF11" s="261"/>
      <c r="AG11" s="261"/>
      <c r="AH11" s="261"/>
      <c r="AI11" s="261"/>
      <c r="AJ11" s="261"/>
      <c r="AK11" s="261"/>
      <c r="AL11" s="261"/>
      <c r="AM11" s="261"/>
      <c r="AN11" s="261"/>
      <c r="AO11" s="261"/>
      <c r="AP11" s="261"/>
      <c r="AQ11" s="304"/>
      <c r="AR11" s="304"/>
      <c r="AS11" s="304"/>
      <c r="AT11" s="304"/>
      <c r="AU11" s="261"/>
      <c r="AV11" s="261"/>
      <c r="AW11" s="258"/>
    </row>
    <row r="12" spans="1:49" s="204" customFormat="1" ht="30" customHeight="1">
      <c r="B12" s="211" t="s">
        <v>23</v>
      </c>
      <c r="C12" s="260" t="s">
        <v>22</v>
      </c>
      <c r="D12" s="1020"/>
      <c r="E12" s="1021"/>
      <c r="F12" s="1021"/>
      <c r="G12" s="1021"/>
      <c r="H12" s="1021"/>
      <c r="I12" s="1021"/>
      <c r="J12" s="1022"/>
      <c r="K12" s="261"/>
      <c r="L12" s="261"/>
      <c r="M12" s="261"/>
      <c r="N12" s="261"/>
      <c r="O12" s="261"/>
      <c r="P12" s="261"/>
      <c r="Q12" s="261"/>
      <c r="R12" s="261"/>
      <c r="S12" s="261"/>
      <c r="T12" s="261"/>
      <c r="U12" s="261"/>
      <c r="V12" s="334"/>
      <c r="W12" s="261"/>
      <c r="X12" s="261"/>
      <c r="Y12" s="261"/>
      <c r="Z12" s="261"/>
      <c r="AA12" s="261"/>
      <c r="AB12" s="261"/>
      <c r="AC12" s="261"/>
      <c r="AD12" s="261"/>
      <c r="AE12" s="261"/>
      <c r="AF12" s="261"/>
      <c r="AG12" s="261"/>
      <c r="AH12" s="261"/>
      <c r="AI12" s="261"/>
      <c r="AJ12" s="261"/>
      <c r="AK12" s="261"/>
      <c r="AL12" s="261"/>
      <c r="AM12" s="261"/>
      <c r="AN12" s="261"/>
      <c r="AO12" s="261"/>
      <c r="AP12" s="261"/>
      <c r="AQ12" s="304"/>
      <c r="AR12" s="304"/>
      <c r="AS12" s="304"/>
      <c r="AT12" s="304"/>
      <c r="AU12" s="261"/>
      <c r="AV12" s="261"/>
      <c r="AW12" s="258"/>
    </row>
    <row r="13" spans="1:49" ht="30" customHeight="1">
      <c r="B13" s="256"/>
      <c r="C13" s="262" t="s">
        <v>105</v>
      </c>
      <c r="D13" s="1023"/>
      <c r="E13" s="1024"/>
      <c r="F13" s="1024"/>
      <c r="G13" s="1024"/>
      <c r="H13" s="1024"/>
      <c r="I13" s="1024"/>
      <c r="J13" s="1025"/>
      <c r="K13" s="257"/>
      <c r="L13" s="257"/>
      <c r="M13" s="257"/>
      <c r="N13" s="257"/>
      <c r="O13" s="257"/>
      <c r="P13" s="257"/>
      <c r="Q13" s="257"/>
      <c r="R13" s="257"/>
      <c r="S13" s="257"/>
      <c r="T13" s="257"/>
      <c r="U13" s="257"/>
      <c r="V13" s="333"/>
      <c r="W13" s="257"/>
      <c r="X13" s="257"/>
      <c r="Y13" s="261"/>
      <c r="Z13" s="261"/>
      <c r="AA13" s="261"/>
      <c r="AB13" s="261"/>
      <c r="AC13" s="261"/>
      <c r="AD13" s="261"/>
      <c r="AE13" s="261"/>
      <c r="AF13" s="261"/>
      <c r="AG13" s="261"/>
      <c r="AH13" s="261"/>
      <c r="AI13" s="261"/>
      <c r="AJ13" s="261"/>
      <c r="AK13" s="261"/>
      <c r="AL13" s="261"/>
      <c r="AM13" s="261"/>
      <c r="AN13" s="261"/>
      <c r="AO13" s="261"/>
      <c r="AP13" s="261"/>
      <c r="AQ13" s="304"/>
      <c r="AR13" s="304"/>
      <c r="AS13" s="304"/>
      <c r="AT13" s="304"/>
      <c r="AU13" s="261"/>
      <c r="AV13" s="261"/>
      <c r="AW13" s="258"/>
    </row>
    <row r="14" spans="1:49" ht="30" customHeight="1">
      <c r="B14" s="256"/>
      <c r="C14" s="262"/>
      <c r="D14" s="257"/>
      <c r="E14" s="257"/>
      <c r="F14" s="257"/>
      <c r="G14" s="257"/>
      <c r="H14" s="257"/>
      <c r="I14" s="257"/>
      <c r="J14" s="257"/>
      <c r="K14" s="257"/>
      <c r="L14" s="257"/>
      <c r="M14" s="257"/>
      <c r="N14" s="257"/>
      <c r="O14" s="257"/>
      <c r="P14" s="257"/>
      <c r="Q14" s="257"/>
      <c r="R14" s="257"/>
      <c r="S14" s="257"/>
      <c r="T14" s="257"/>
      <c r="U14" s="257"/>
      <c r="V14" s="333"/>
      <c r="W14" s="257"/>
      <c r="X14" s="257"/>
      <c r="Y14" s="261"/>
      <c r="Z14" s="261"/>
      <c r="AA14" s="261"/>
      <c r="AB14" s="261"/>
      <c r="AC14" s="261"/>
      <c r="AD14" s="261"/>
      <c r="AE14" s="261"/>
      <c r="AF14" s="261"/>
      <c r="AG14" s="261"/>
      <c r="AH14" s="261"/>
      <c r="AI14" s="261"/>
      <c r="AJ14" s="261"/>
      <c r="AK14" s="261"/>
      <c r="AL14" s="261"/>
      <c r="AM14" s="261"/>
      <c r="AN14" s="261"/>
      <c r="AO14" s="261"/>
      <c r="AP14" s="261"/>
      <c r="AQ14" s="304"/>
      <c r="AR14" s="304"/>
      <c r="AS14" s="304"/>
      <c r="AT14" s="304"/>
      <c r="AU14" s="261"/>
      <c r="AV14" s="261"/>
      <c r="AW14" s="258"/>
    </row>
    <row r="15" spans="1:49" ht="30" customHeight="1">
      <c r="B15" s="256"/>
      <c r="C15" s="262"/>
      <c r="D15" s="257"/>
      <c r="E15" s="257"/>
      <c r="F15" s="257"/>
      <c r="G15" s="257"/>
      <c r="H15" s="257"/>
      <c r="I15" s="257"/>
      <c r="J15" s="257"/>
      <c r="K15" s="257"/>
      <c r="L15" s="257"/>
      <c r="M15" s="257"/>
      <c r="N15" s="257"/>
      <c r="O15" s="257"/>
      <c r="P15" s="257"/>
      <c r="Q15" s="257"/>
      <c r="R15" s="257"/>
      <c r="S15" s="257"/>
      <c r="T15" s="257"/>
      <c r="U15" s="257"/>
      <c r="V15" s="333"/>
      <c r="W15" s="257"/>
      <c r="X15" s="257"/>
      <c r="Y15" s="261"/>
      <c r="Z15" s="261"/>
      <c r="AA15" s="261"/>
      <c r="AB15" s="261"/>
      <c r="AC15" s="261"/>
      <c r="AD15" s="261"/>
      <c r="AE15" s="261"/>
      <c r="AF15" s="261"/>
      <c r="AG15" s="261"/>
      <c r="AH15" s="261"/>
      <c r="AI15" s="261"/>
      <c r="AJ15" s="261"/>
      <c r="AK15" s="261"/>
      <c r="AL15" s="261"/>
      <c r="AM15" s="261"/>
      <c r="AN15" s="261"/>
      <c r="AO15" s="261"/>
      <c r="AP15" s="261"/>
      <c r="AQ15" s="261"/>
      <c r="AR15" s="261"/>
      <c r="AS15" s="261"/>
      <c r="AT15" s="261"/>
      <c r="AU15" s="261"/>
      <c r="AV15" s="261"/>
      <c r="AW15" s="261"/>
    </row>
    <row r="16" spans="1:49" ht="30" customHeight="1">
      <c r="B16" s="256" t="s">
        <v>24</v>
      </c>
      <c r="C16" s="4" t="s">
        <v>25</v>
      </c>
      <c r="D16" s="257"/>
      <c r="E16" s="257"/>
      <c r="F16" s="257"/>
      <c r="G16" s="257"/>
      <c r="H16" s="257"/>
      <c r="I16" s="257"/>
      <c r="J16" s="257"/>
      <c r="K16" s="257"/>
      <c r="L16" s="257"/>
      <c r="M16" s="257"/>
      <c r="N16" s="257"/>
      <c r="O16" s="257"/>
      <c r="P16" s="257"/>
      <c r="Q16" s="257"/>
      <c r="R16" s="257"/>
      <c r="S16" s="257"/>
      <c r="T16" s="257"/>
      <c r="U16" s="257"/>
      <c r="V16" s="333"/>
      <c r="W16" s="257"/>
      <c r="X16" s="257"/>
      <c r="Y16" s="261"/>
      <c r="Z16" s="261"/>
      <c r="AA16" s="261"/>
      <c r="AB16" s="261"/>
      <c r="AC16" s="261"/>
      <c r="AD16" s="261"/>
      <c r="AE16" s="261"/>
      <c r="AF16" s="261"/>
      <c r="AG16" s="261"/>
      <c r="AH16" s="261"/>
      <c r="AI16" s="261"/>
      <c r="AJ16" s="389"/>
      <c r="AK16" s="389"/>
      <c r="AL16" s="389"/>
      <c r="AM16" s="389"/>
      <c r="AN16" s="261"/>
      <c r="AO16" s="261"/>
      <c r="AP16" s="304"/>
      <c r="AQ16" s="304"/>
      <c r="AR16" s="304"/>
      <c r="AS16" s="304"/>
      <c r="AT16" s="304"/>
      <c r="AU16" s="304"/>
      <c r="AV16" s="304"/>
      <c r="AW16" s="304"/>
    </row>
    <row r="17" spans="2:49" ht="30" customHeight="1">
      <c r="B17" s="256" t="s">
        <v>26</v>
      </c>
      <c r="C17" s="262" t="s">
        <v>27</v>
      </c>
      <c r="D17" s="958" t="s">
        <v>413</v>
      </c>
      <c r="E17" s="959"/>
      <c r="F17" s="960"/>
      <c r="G17" s="257"/>
      <c r="H17" s="257"/>
      <c r="I17" s="257"/>
      <c r="J17" s="257"/>
      <c r="K17" s="17"/>
      <c r="L17" s="18"/>
      <c r="M17" s="19"/>
      <c r="N17" s="19"/>
      <c r="O17" s="19"/>
      <c r="P17" s="19"/>
      <c r="Q17" s="19"/>
      <c r="R17" s="19"/>
      <c r="S17" s="257"/>
      <c r="T17" s="257"/>
      <c r="U17" s="257"/>
      <c r="V17" s="333"/>
      <c r="W17" s="257"/>
      <c r="X17" s="257"/>
      <c r="Y17" s="261"/>
      <c r="Z17" s="261"/>
      <c r="AA17" s="261"/>
      <c r="AB17" s="261"/>
      <c r="AC17" s="261"/>
      <c r="AD17" s="261"/>
      <c r="AE17" s="261"/>
      <c r="AF17" s="261"/>
      <c r="AG17" s="261"/>
      <c r="AH17" s="261"/>
      <c r="AI17" s="261"/>
      <c r="AJ17" s="261"/>
      <c r="AK17" s="261"/>
      <c r="AL17" s="261"/>
      <c r="AM17" s="261"/>
      <c r="AN17" s="261"/>
      <c r="AO17" s="261"/>
      <c r="AP17" s="304"/>
      <c r="AQ17" s="304"/>
      <c r="AR17" s="304"/>
      <c r="AS17" s="304"/>
      <c r="AT17" s="304"/>
      <c r="AU17" s="304"/>
      <c r="AV17" s="304"/>
      <c r="AW17" s="259"/>
    </row>
    <row r="18" spans="2:49" ht="30" customHeight="1">
      <c r="B18" s="256"/>
      <c r="C18" s="262" t="s">
        <v>106</v>
      </c>
      <c r="D18" s="961"/>
      <c r="E18" s="962"/>
      <c r="F18" s="963"/>
      <c r="G18" s="257"/>
      <c r="H18" s="257"/>
      <c r="I18" s="257"/>
      <c r="J18" s="257"/>
      <c r="K18" s="17"/>
      <c r="L18" s="18"/>
      <c r="M18" s="19"/>
      <c r="N18" s="19"/>
      <c r="O18" s="19"/>
      <c r="P18" s="19"/>
      <c r="Q18" s="19"/>
      <c r="R18" s="19"/>
      <c r="S18" s="257"/>
      <c r="T18" s="257"/>
      <c r="U18" s="257"/>
      <c r="V18" s="333"/>
      <c r="W18" s="257"/>
      <c r="X18" s="257"/>
      <c r="Y18" s="261"/>
      <c r="Z18" s="261"/>
      <c r="AA18" s="261"/>
      <c r="AB18" s="261"/>
      <c r="AC18" s="261"/>
      <c r="AD18" s="261"/>
      <c r="AE18" s="261"/>
      <c r="AF18" s="261"/>
      <c r="AG18" s="261"/>
      <c r="AH18" s="261"/>
      <c r="AI18" s="261"/>
      <c r="AJ18" s="261"/>
      <c r="AK18" s="261"/>
      <c r="AL18" s="261"/>
      <c r="AM18" s="261"/>
      <c r="AN18" s="261"/>
      <c r="AO18" s="261"/>
      <c r="AP18" s="304"/>
      <c r="AQ18" s="304"/>
      <c r="AR18" s="304"/>
      <c r="AS18" s="304"/>
      <c r="AT18" s="304"/>
      <c r="AU18" s="304"/>
      <c r="AV18" s="304"/>
      <c r="AW18" s="259"/>
    </row>
    <row r="19" spans="2:49" ht="30" customHeight="1">
      <c r="B19" s="256"/>
      <c r="C19" s="262"/>
      <c r="D19" s="964"/>
      <c r="E19" s="965"/>
      <c r="F19" s="966"/>
      <c r="G19" s="257"/>
      <c r="H19" s="257"/>
      <c r="I19" s="257"/>
      <c r="J19" s="257"/>
      <c r="K19" s="17"/>
      <c r="L19" s="18"/>
      <c r="M19" s="19"/>
      <c r="N19" s="19"/>
      <c r="O19" s="19"/>
      <c r="P19" s="19"/>
      <c r="Q19" s="19"/>
      <c r="R19" s="19"/>
      <c r="S19" s="257"/>
      <c r="T19" s="257"/>
      <c r="U19" s="257"/>
      <c r="V19" s="333"/>
      <c r="W19" s="257"/>
      <c r="X19" s="257"/>
      <c r="Y19" s="261"/>
      <c r="Z19" s="261"/>
      <c r="AA19" s="261"/>
      <c r="AB19" s="261"/>
      <c r="AC19" s="261"/>
      <c r="AD19" s="261"/>
      <c r="AE19" s="261"/>
      <c r="AF19" s="261"/>
      <c r="AG19" s="261"/>
      <c r="AH19" s="261"/>
      <c r="AI19" s="261"/>
      <c r="AJ19" s="261"/>
      <c r="AK19" s="261"/>
      <c r="AL19" s="261"/>
      <c r="AM19" s="261"/>
      <c r="AN19" s="261"/>
      <c r="AO19" s="261"/>
      <c r="AP19" s="304"/>
      <c r="AQ19" s="304"/>
      <c r="AR19" s="304"/>
      <c r="AS19" s="304"/>
      <c r="AT19" s="304"/>
      <c r="AU19" s="304"/>
      <c r="AV19" s="304"/>
      <c r="AW19" s="259"/>
    </row>
    <row r="20" spans="2:49" ht="30" customHeight="1">
      <c r="B20" s="256"/>
      <c r="C20" s="262"/>
      <c r="D20" s="15"/>
      <c r="E20" s="305"/>
      <c r="F20" s="305"/>
      <c r="G20" s="257"/>
      <c r="H20" s="257"/>
      <c r="I20" s="257"/>
      <c r="J20" s="257"/>
      <c r="K20" s="309"/>
      <c r="L20" s="13"/>
      <c r="M20" s="310"/>
      <c r="N20" s="310"/>
      <c r="O20" s="310"/>
      <c r="P20" s="310"/>
      <c r="Q20" s="310"/>
      <c r="R20" s="310"/>
      <c r="S20" s="257"/>
      <c r="T20" s="257"/>
      <c r="U20" s="257"/>
      <c r="V20" s="333"/>
      <c r="W20" s="257"/>
      <c r="X20" s="257"/>
      <c r="Y20" s="261"/>
      <c r="Z20" s="261"/>
      <c r="AA20" s="261"/>
      <c r="AB20" s="261"/>
      <c r="AC20" s="261"/>
      <c r="AD20" s="261"/>
      <c r="AE20" s="261"/>
      <c r="AF20" s="261"/>
      <c r="AG20" s="261"/>
      <c r="AH20" s="261"/>
      <c r="AI20" s="261"/>
      <c r="AJ20" s="390"/>
      <c r="AK20" s="390"/>
      <c r="AL20" s="390"/>
      <c r="AM20" s="390"/>
      <c r="AN20" s="261"/>
      <c r="AO20" s="261"/>
      <c r="AP20" s="304"/>
      <c r="AQ20" s="304"/>
      <c r="AR20" s="304"/>
      <c r="AS20" s="304"/>
      <c r="AT20" s="304"/>
      <c r="AU20" s="304"/>
      <c r="AV20" s="304"/>
      <c r="AW20" s="304"/>
    </row>
    <row r="21" spans="2:49" ht="30" customHeight="1">
      <c r="B21" s="256" t="s">
        <v>28</v>
      </c>
      <c r="C21" s="4" t="s">
        <v>29</v>
      </c>
      <c r="D21" s="958" t="s">
        <v>413</v>
      </c>
      <c r="E21" s="959"/>
      <c r="F21" s="960"/>
      <c r="G21" s="257"/>
      <c r="H21" s="257"/>
      <c r="I21" s="257"/>
      <c r="J21" s="257"/>
      <c r="K21" s="17"/>
      <c r="L21" s="18"/>
      <c r="M21" s="19"/>
      <c r="N21" s="19"/>
      <c r="O21" s="19"/>
      <c r="P21" s="19"/>
      <c r="Q21" s="19"/>
      <c r="R21" s="19"/>
      <c r="S21" s="257"/>
      <c r="T21" s="257"/>
      <c r="U21" s="257"/>
      <c r="V21" s="333"/>
      <c r="W21" s="257"/>
      <c r="X21" s="257"/>
      <c r="Y21" s="261"/>
      <c r="Z21" s="261"/>
      <c r="AA21" s="261"/>
      <c r="AB21" s="261"/>
      <c r="AC21" s="261"/>
      <c r="AD21" s="261"/>
      <c r="AE21" s="261"/>
      <c r="AF21" s="261"/>
      <c r="AG21" s="261"/>
      <c r="AH21" s="261"/>
      <c r="AI21" s="261"/>
      <c r="AJ21" s="261"/>
      <c r="AK21" s="261"/>
      <c r="AL21" s="261"/>
      <c r="AM21" s="261"/>
      <c r="AN21" s="261"/>
      <c r="AO21" s="261"/>
      <c r="AP21" s="304"/>
      <c r="AQ21" s="304"/>
      <c r="AR21" s="304"/>
      <c r="AS21" s="304"/>
      <c r="AT21" s="304"/>
      <c r="AU21" s="304"/>
      <c r="AV21" s="304"/>
      <c r="AW21" s="259"/>
    </row>
    <row r="22" spans="2:49" ht="30" customHeight="1">
      <c r="B22" s="256"/>
      <c r="C22" s="262" t="s">
        <v>106</v>
      </c>
      <c r="D22" s="961"/>
      <c r="E22" s="962"/>
      <c r="F22" s="963"/>
      <c r="G22" s="257"/>
      <c r="H22" s="257"/>
      <c r="I22" s="257"/>
      <c r="J22" s="257"/>
      <c r="K22" s="17"/>
      <c r="L22" s="18"/>
      <c r="M22" s="19"/>
      <c r="N22" s="19"/>
      <c r="O22" s="19"/>
      <c r="P22" s="19"/>
      <c r="Q22" s="19"/>
      <c r="R22" s="19"/>
      <c r="S22" s="257"/>
      <c r="T22" s="257"/>
      <c r="U22" s="257"/>
      <c r="V22" s="333"/>
      <c r="W22" s="257"/>
      <c r="X22" s="257"/>
      <c r="Y22" s="261"/>
      <c r="Z22" s="261"/>
      <c r="AA22" s="261"/>
      <c r="AB22" s="261"/>
      <c r="AC22" s="261"/>
      <c r="AD22" s="261"/>
      <c r="AE22" s="261"/>
      <c r="AF22" s="261"/>
      <c r="AG22" s="261"/>
      <c r="AH22" s="261"/>
      <c r="AI22" s="100"/>
      <c r="AJ22" s="261"/>
      <c r="AK22" s="261"/>
      <c r="AL22" s="261"/>
      <c r="AM22" s="261"/>
      <c r="AN22" s="261"/>
      <c r="AO22" s="261"/>
      <c r="AP22" s="304"/>
      <c r="AQ22" s="304"/>
      <c r="AR22" s="304"/>
      <c r="AS22" s="304"/>
      <c r="AT22" s="304"/>
      <c r="AU22" s="304"/>
      <c r="AV22" s="304"/>
      <c r="AW22" s="259"/>
    </row>
    <row r="23" spans="2:49" ht="30" customHeight="1">
      <c r="B23" s="256"/>
      <c r="C23" s="262"/>
      <c r="D23" s="964"/>
      <c r="E23" s="965"/>
      <c r="F23" s="966"/>
      <c r="G23" s="257"/>
      <c r="H23" s="257"/>
      <c r="I23" s="257"/>
      <c r="J23" s="257"/>
      <c r="K23" s="17"/>
      <c r="L23" s="18"/>
      <c r="M23" s="19"/>
      <c r="N23" s="19"/>
      <c r="O23" s="19"/>
      <c r="P23" s="19"/>
      <c r="Q23" s="19"/>
      <c r="R23" s="19"/>
      <c r="S23" s="257"/>
      <c r="T23" s="257"/>
      <c r="U23" s="257"/>
      <c r="V23" s="333"/>
      <c r="W23" s="257"/>
      <c r="X23" s="257"/>
      <c r="Y23" s="261"/>
      <c r="Z23" s="261"/>
      <c r="AA23" s="261"/>
      <c r="AB23" s="261"/>
      <c r="AC23" s="261"/>
      <c r="AD23" s="261"/>
      <c r="AE23" s="261"/>
      <c r="AF23" s="261"/>
      <c r="AG23" s="261"/>
      <c r="AH23" s="261"/>
      <c r="AI23" s="100"/>
      <c r="AJ23" s="261"/>
      <c r="AK23" s="261"/>
      <c r="AL23" s="261"/>
      <c r="AM23" s="261"/>
      <c r="AN23" s="261"/>
      <c r="AO23" s="261"/>
      <c r="AP23" s="304"/>
      <c r="AQ23" s="304"/>
      <c r="AR23" s="304"/>
      <c r="AS23" s="304"/>
      <c r="AT23" s="304"/>
      <c r="AU23" s="304"/>
      <c r="AV23" s="304"/>
      <c r="AW23" s="259"/>
    </row>
    <row r="24" spans="2:49" ht="30" customHeight="1">
      <c r="B24" s="256"/>
      <c r="C24" s="262"/>
      <c r="D24" s="15"/>
      <c r="E24" s="305"/>
      <c r="F24" s="305"/>
      <c r="G24" s="257"/>
      <c r="H24" s="257"/>
      <c r="I24" s="257"/>
      <c r="J24" s="257"/>
      <c r="K24" s="309"/>
      <c r="L24" s="13"/>
      <c r="M24" s="310"/>
      <c r="N24" s="310"/>
      <c r="O24" s="310"/>
      <c r="P24" s="310"/>
      <c r="Q24" s="310"/>
      <c r="R24" s="310"/>
      <c r="S24" s="257"/>
      <c r="T24" s="257"/>
      <c r="U24" s="257"/>
      <c r="V24" s="333"/>
      <c r="W24" s="257"/>
      <c r="X24" s="257"/>
      <c r="Y24" s="261"/>
      <c r="Z24" s="261"/>
      <c r="AA24" s="261"/>
      <c r="AB24" s="261"/>
      <c r="AC24" s="261"/>
      <c r="AD24" s="261"/>
      <c r="AE24" s="261"/>
      <c r="AF24" s="261"/>
      <c r="AG24" s="261"/>
      <c r="AH24" s="261"/>
      <c r="AI24" s="100"/>
      <c r="AJ24" s="13"/>
      <c r="AK24" s="13"/>
      <c r="AL24" s="261"/>
      <c r="AM24" s="261"/>
      <c r="AN24" s="261"/>
      <c r="AO24" s="391"/>
      <c r="AP24" s="304"/>
      <c r="AQ24" s="304"/>
      <c r="AR24" s="304"/>
      <c r="AS24" s="304"/>
      <c r="AT24" s="304"/>
      <c r="AU24" s="304"/>
      <c r="AV24" s="304"/>
      <c r="AW24" s="304"/>
    </row>
    <row r="25" spans="2:49" ht="30" customHeight="1">
      <c r="B25" s="256"/>
      <c r="C25" s="262"/>
      <c r="D25" s="958" t="s">
        <v>413</v>
      </c>
      <c r="E25" s="959"/>
      <c r="F25" s="960"/>
      <c r="G25" s="257"/>
      <c r="H25" s="257"/>
      <c r="I25" s="257"/>
      <c r="J25" s="257"/>
      <c r="K25" s="17"/>
      <c r="L25" s="18"/>
      <c r="M25" s="19"/>
      <c r="N25" s="19"/>
      <c r="O25" s="19"/>
      <c r="P25" s="19"/>
      <c r="Q25" s="19"/>
      <c r="R25" s="19"/>
      <c r="S25" s="257"/>
      <c r="T25" s="257"/>
      <c r="U25" s="257"/>
      <c r="V25" s="333"/>
      <c r="W25" s="257"/>
      <c r="X25" s="257"/>
      <c r="Y25" s="261"/>
      <c r="Z25" s="261"/>
      <c r="AA25" s="261"/>
      <c r="AB25" s="261"/>
      <c r="AC25" s="261"/>
      <c r="AD25" s="261"/>
      <c r="AE25" s="261"/>
      <c r="AF25" s="261"/>
      <c r="AG25" s="261"/>
      <c r="AH25" s="261"/>
      <c r="AI25" s="100"/>
      <c r="AJ25" s="261"/>
      <c r="AK25" s="261"/>
      <c r="AL25" s="261"/>
      <c r="AM25" s="261"/>
      <c r="AN25" s="261"/>
      <c r="AO25" s="261"/>
      <c r="AP25" s="304"/>
      <c r="AQ25" s="304"/>
      <c r="AR25" s="304"/>
      <c r="AS25" s="304"/>
      <c r="AT25" s="304"/>
      <c r="AU25" s="304"/>
      <c r="AV25" s="304"/>
      <c r="AW25" s="259"/>
    </row>
    <row r="26" spans="2:49" ht="30" customHeight="1">
      <c r="B26" s="256" t="s">
        <v>30</v>
      </c>
      <c r="C26" s="4" t="s">
        <v>31</v>
      </c>
      <c r="D26" s="961"/>
      <c r="E26" s="962"/>
      <c r="F26" s="963"/>
      <c r="G26" s="257"/>
      <c r="H26" s="257"/>
      <c r="I26" s="257"/>
      <c r="J26" s="257"/>
      <c r="K26" s="17"/>
      <c r="L26" s="18"/>
      <c r="M26" s="19"/>
      <c r="N26" s="19"/>
      <c r="O26" s="19"/>
      <c r="P26" s="19"/>
      <c r="Q26" s="19"/>
      <c r="R26" s="19"/>
      <c r="S26" s="257"/>
      <c r="T26" s="257"/>
      <c r="U26" s="257"/>
      <c r="V26" s="333"/>
      <c r="W26" s="257"/>
      <c r="X26" s="257"/>
      <c r="Y26" s="261"/>
      <c r="Z26" s="261"/>
      <c r="AA26" s="261"/>
      <c r="AB26" s="261"/>
      <c r="AC26" s="261"/>
      <c r="AD26" s="261"/>
      <c r="AE26" s="261"/>
      <c r="AF26" s="261"/>
      <c r="AG26" s="261"/>
      <c r="AH26" s="261"/>
      <c r="AI26" s="6"/>
      <c r="AJ26" s="261"/>
      <c r="AK26" s="261"/>
      <c r="AL26" s="261"/>
      <c r="AM26" s="261"/>
      <c r="AN26" s="261"/>
      <c r="AO26" s="261"/>
      <c r="AP26" s="304"/>
      <c r="AQ26" s="304"/>
      <c r="AR26" s="304"/>
      <c r="AS26" s="304"/>
      <c r="AT26" s="304"/>
      <c r="AU26" s="304"/>
      <c r="AV26" s="304"/>
      <c r="AW26" s="259"/>
    </row>
    <row r="27" spans="2:49" ht="30" customHeight="1">
      <c r="B27" s="256"/>
      <c r="C27" s="262" t="s">
        <v>106</v>
      </c>
      <c r="D27" s="964"/>
      <c r="E27" s="965"/>
      <c r="F27" s="966"/>
      <c r="G27" s="257"/>
      <c r="H27" s="257"/>
      <c r="I27" s="257"/>
      <c r="J27" s="257"/>
      <c r="K27" s="17"/>
      <c r="L27" s="18"/>
      <c r="M27" s="19"/>
      <c r="N27" s="19"/>
      <c r="O27" s="19"/>
      <c r="P27" s="19"/>
      <c r="Q27" s="19"/>
      <c r="R27" s="19"/>
      <c r="S27" s="257"/>
      <c r="T27" s="257"/>
      <c r="U27" s="257"/>
      <c r="V27" s="333"/>
      <c r="W27" s="257"/>
      <c r="X27" s="257"/>
      <c r="Y27" s="261"/>
      <c r="Z27" s="261"/>
      <c r="AA27" s="261"/>
      <c r="AB27" s="261"/>
      <c r="AC27" s="261"/>
      <c r="AD27" s="261"/>
      <c r="AE27" s="261"/>
      <c r="AF27" s="261"/>
      <c r="AG27" s="261"/>
      <c r="AH27" s="261"/>
      <c r="AI27" s="6"/>
      <c r="AJ27" s="261"/>
      <c r="AK27" s="261"/>
      <c r="AL27" s="261"/>
      <c r="AM27" s="261"/>
      <c r="AN27" s="261"/>
      <c r="AO27" s="261"/>
      <c r="AP27" s="304"/>
      <c r="AQ27" s="304"/>
      <c r="AR27" s="304"/>
      <c r="AS27" s="304"/>
      <c r="AT27" s="304"/>
      <c r="AU27" s="304"/>
      <c r="AV27" s="304"/>
      <c r="AW27" s="259"/>
    </row>
    <row r="28" spans="2:49" ht="30" customHeight="1">
      <c r="B28" s="256"/>
      <c r="C28" s="262"/>
      <c r="D28" s="107"/>
      <c r="E28" s="108"/>
      <c r="F28" s="109"/>
      <c r="G28" s="257"/>
      <c r="H28" s="257"/>
      <c r="I28" s="257"/>
      <c r="J28" s="257"/>
      <c r="K28" s="309"/>
      <c r="L28" s="13"/>
      <c r="M28" s="310"/>
      <c r="N28" s="310"/>
      <c r="O28" s="310"/>
      <c r="P28" s="310"/>
      <c r="Q28" s="310"/>
      <c r="R28" s="310"/>
      <c r="S28" s="257"/>
      <c r="T28" s="257"/>
      <c r="U28" s="257"/>
      <c r="V28" s="333"/>
      <c r="W28" s="257"/>
      <c r="X28" s="257"/>
      <c r="Y28" s="261"/>
      <c r="Z28" s="261"/>
      <c r="AA28" s="261"/>
      <c r="AB28" s="261"/>
      <c r="AC28" s="261"/>
      <c r="AD28" s="261"/>
      <c r="AE28" s="261"/>
      <c r="AF28" s="261"/>
      <c r="AG28" s="261"/>
      <c r="AH28" s="261"/>
      <c r="AI28" s="6"/>
      <c r="AJ28" s="13"/>
      <c r="AK28" s="13"/>
      <c r="AL28" s="261"/>
      <c r="AM28" s="261"/>
      <c r="AN28" s="261"/>
      <c r="AO28" s="391"/>
      <c r="AP28" s="304"/>
      <c r="AQ28" s="304"/>
      <c r="AR28" s="304"/>
      <c r="AS28" s="304"/>
      <c r="AT28" s="304"/>
      <c r="AU28" s="304"/>
      <c r="AV28" s="304"/>
      <c r="AW28" s="304"/>
    </row>
    <row r="29" spans="2:49" ht="30" customHeight="1">
      <c r="B29" s="256"/>
      <c r="C29" s="262"/>
      <c r="D29" s="257"/>
      <c r="E29" s="257"/>
      <c r="F29" s="257"/>
      <c r="G29" s="257"/>
      <c r="H29" s="257"/>
      <c r="I29" s="257"/>
      <c r="J29" s="257"/>
      <c r="K29" s="306"/>
      <c r="L29" s="307"/>
      <c r="M29" s="307"/>
      <c r="N29" s="307"/>
      <c r="O29" s="307"/>
      <c r="P29" s="307"/>
      <c r="Q29" s="307"/>
      <c r="R29" s="308"/>
      <c r="S29" s="257"/>
      <c r="T29" s="257"/>
      <c r="U29" s="257"/>
      <c r="V29" s="333"/>
      <c r="W29" s="257"/>
      <c r="X29" s="257"/>
      <c r="Y29" s="261"/>
      <c r="Z29" s="261"/>
      <c r="AA29" s="261"/>
      <c r="AB29" s="261"/>
      <c r="AC29" s="261"/>
      <c r="AD29" s="261"/>
      <c r="AE29" s="261"/>
      <c r="AF29" s="261"/>
      <c r="AG29" s="261"/>
      <c r="AH29" s="261"/>
      <c r="AI29" s="6"/>
      <c r="AJ29" s="13"/>
      <c r="AK29" s="13"/>
      <c r="AL29" s="261"/>
      <c r="AM29" s="261"/>
      <c r="AN29" s="261"/>
      <c r="AO29" s="391"/>
      <c r="AP29" s="304"/>
      <c r="AQ29" s="304"/>
      <c r="AR29" s="304"/>
      <c r="AS29" s="304"/>
      <c r="AT29" s="304"/>
      <c r="AU29" s="304"/>
      <c r="AV29" s="304"/>
      <c r="AW29" s="304"/>
    </row>
    <row r="30" spans="2:49" ht="30" customHeight="1">
      <c r="B30" s="256" t="s">
        <v>32</v>
      </c>
      <c r="C30" s="4" t="s">
        <v>33</v>
      </c>
      <c r="D30" s="958" t="s">
        <v>413</v>
      </c>
      <c r="E30" s="959"/>
      <c r="F30" s="960"/>
      <c r="G30" s="257"/>
      <c r="H30" s="257"/>
      <c r="I30" s="257"/>
      <c r="J30" s="257"/>
      <c r="K30" s="17"/>
      <c r="L30" s="18"/>
      <c r="M30" s="19"/>
      <c r="N30" s="19"/>
      <c r="O30" s="19"/>
      <c r="P30" s="19"/>
      <c r="Q30" s="19"/>
      <c r="R30" s="19"/>
      <c r="S30" s="257"/>
      <c r="T30" s="257"/>
      <c r="U30" s="257"/>
      <c r="V30" s="333"/>
      <c r="W30" s="257"/>
      <c r="X30" s="257"/>
      <c r="Y30" s="261"/>
      <c r="Z30" s="261"/>
      <c r="AA30" s="261"/>
      <c r="AB30" s="261"/>
      <c r="AC30" s="261"/>
      <c r="AD30" s="261"/>
      <c r="AE30" s="261"/>
      <c r="AF30" s="261"/>
      <c r="AG30" s="261"/>
      <c r="AH30" s="261"/>
      <c r="AI30" s="261"/>
      <c r="AJ30" s="261"/>
      <c r="AK30" s="261"/>
      <c r="AL30" s="261"/>
      <c r="AM30" s="261"/>
      <c r="AN30" s="261"/>
      <c r="AO30" s="261"/>
      <c r="AP30" s="304"/>
      <c r="AQ30" s="304"/>
      <c r="AR30" s="304"/>
      <c r="AS30" s="304"/>
      <c r="AT30" s="304"/>
      <c r="AU30" s="304"/>
      <c r="AV30" s="304"/>
      <c r="AW30" s="259"/>
    </row>
    <row r="31" spans="2:49" ht="30" customHeight="1">
      <c r="B31" s="256"/>
      <c r="C31" s="262" t="s">
        <v>106</v>
      </c>
      <c r="D31" s="964"/>
      <c r="E31" s="965"/>
      <c r="F31" s="966"/>
      <c r="G31" s="257"/>
      <c r="H31" s="257"/>
      <c r="I31" s="257"/>
      <c r="J31" s="257"/>
      <c r="K31" s="17"/>
      <c r="L31" s="18"/>
      <c r="M31" s="19"/>
      <c r="N31" s="19"/>
      <c r="O31" s="19"/>
      <c r="P31" s="19"/>
      <c r="Q31" s="19"/>
      <c r="R31" s="19"/>
      <c r="S31" s="257"/>
      <c r="T31" s="257"/>
      <c r="U31" s="257"/>
      <c r="V31" s="333"/>
      <c r="W31" s="257"/>
      <c r="X31" s="257"/>
      <c r="Y31" s="261"/>
      <c r="Z31" s="261"/>
      <c r="AA31" s="261"/>
      <c r="AB31" s="261"/>
      <c r="AC31" s="261"/>
      <c r="AD31" s="261"/>
      <c r="AE31" s="261"/>
      <c r="AF31" s="261"/>
      <c r="AG31" s="261"/>
      <c r="AH31" s="261"/>
      <c r="AI31" s="261"/>
      <c r="AJ31" s="261"/>
      <c r="AK31" s="261"/>
      <c r="AL31" s="261"/>
      <c r="AM31" s="261"/>
      <c r="AN31" s="261"/>
      <c r="AO31" s="261"/>
      <c r="AP31" s="304"/>
      <c r="AQ31" s="304"/>
      <c r="AR31" s="304"/>
      <c r="AS31" s="304"/>
      <c r="AT31" s="304"/>
      <c r="AU31" s="304"/>
      <c r="AV31" s="304"/>
      <c r="AW31" s="259"/>
    </row>
    <row r="32" spans="2:49" ht="30" customHeight="1">
      <c r="B32" s="256"/>
      <c r="C32" s="262"/>
      <c r="D32" s="14"/>
      <c r="E32" s="14"/>
      <c r="F32" s="14"/>
      <c r="G32" s="257"/>
      <c r="H32" s="257"/>
      <c r="I32" s="257"/>
      <c r="J32" s="257"/>
      <c r="K32" s="17"/>
      <c r="L32" s="18"/>
      <c r="M32" s="19"/>
      <c r="N32" s="19"/>
      <c r="O32" s="19"/>
      <c r="P32" s="19"/>
      <c r="Q32" s="19"/>
      <c r="R32" s="19"/>
      <c r="S32" s="257"/>
      <c r="T32" s="257"/>
      <c r="U32" s="257"/>
      <c r="V32" s="333"/>
      <c r="W32" s="257"/>
      <c r="X32" s="257"/>
      <c r="Y32" s="261"/>
      <c r="Z32" s="261"/>
      <c r="AA32" s="261"/>
      <c r="AB32" s="261"/>
      <c r="AC32" s="261"/>
      <c r="AD32" s="261"/>
      <c r="AE32" s="261"/>
      <c r="AF32" s="261"/>
      <c r="AG32" s="261"/>
      <c r="AH32" s="261"/>
      <c r="AI32" s="261"/>
      <c r="AJ32" s="261"/>
      <c r="AK32" s="261"/>
      <c r="AL32" s="261"/>
      <c r="AM32" s="261"/>
      <c r="AN32" s="261"/>
      <c r="AO32" s="261"/>
      <c r="AP32" s="304"/>
      <c r="AQ32" s="304"/>
      <c r="AR32" s="304"/>
      <c r="AS32" s="304"/>
      <c r="AT32" s="304"/>
      <c r="AU32" s="304"/>
      <c r="AV32" s="304"/>
      <c r="AW32" s="259"/>
    </row>
    <row r="33" spans="2:49" ht="30" customHeight="1">
      <c r="B33" s="256"/>
      <c r="C33" s="262"/>
      <c r="D33" s="304"/>
      <c r="E33" s="304"/>
      <c r="F33" s="304"/>
      <c r="G33" s="257"/>
      <c r="H33" s="257"/>
      <c r="I33" s="257"/>
      <c r="J33" s="257"/>
      <c r="K33" s="309"/>
      <c r="L33" s="13"/>
      <c r="M33" s="310"/>
      <c r="N33" s="310"/>
      <c r="O33" s="310"/>
      <c r="P33" s="310"/>
      <c r="Q33" s="310"/>
      <c r="R33" s="310"/>
      <c r="S33" s="257"/>
      <c r="T33" s="257"/>
      <c r="U33" s="257"/>
      <c r="V33" s="333"/>
      <c r="W33" s="257"/>
      <c r="X33" s="257"/>
      <c r="Y33" s="261"/>
      <c r="Z33" s="261"/>
      <c r="AA33" s="261"/>
      <c r="AB33" s="261"/>
      <c r="AC33" s="261"/>
      <c r="AD33" s="261"/>
      <c r="AE33" s="261"/>
      <c r="AF33" s="261"/>
      <c r="AG33" s="261"/>
      <c r="AH33" s="261"/>
      <c r="AI33" s="261"/>
      <c r="AJ33" s="13"/>
      <c r="AK33" s="13"/>
      <c r="AL33" s="261"/>
      <c r="AM33" s="261"/>
      <c r="AN33" s="261"/>
      <c r="AO33" s="391"/>
      <c r="AP33" s="304"/>
      <c r="AQ33" s="304"/>
      <c r="AR33" s="304"/>
      <c r="AS33" s="304"/>
      <c r="AT33" s="304"/>
      <c r="AU33" s="304"/>
      <c r="AV33" s="304"/>
      <c r="AW33" s="304"/>
    </row>
    <row r="34" spans="2:49" s="316" customFormat="1" ht="30" customHeight="1">
      <c r="B34" s="256" t="s">
        <v>34</v>
      </c>
      <c r="C34" s="277" t="s">
        <v>35</v>
      </c>
      <c r="D34" s="213"/>
      <c r="E34" s="213"/>
      <c r="F34" s="213"/>
      <c r="G34" s="315"/>
      <c r="H34" s="315"/>
      <c r="I34" s="315"/>
      <c r="J34" s="315"/>
      <c r="K34" s="213"/>
      <c r="L34" s="213"/>
      <c r="M34" s="213"/>
      <c r="N34" s="213"/>
      <c r="O34" s="213"/>
      <c r="P34" s="213"/>
      <c r="Q34" s="213"/>
      <c r="R34" s="213"/>
      <c r="S34" s="315"/>
      <c r="T34" s="315"/>
      <c r="U34" s="315"/>
      <c r="V34" s="335"/>
      <c r="W34" s="315"/>
      <c r="X34" s="315"/>
      <c r="Y34" s="213"/>
      <c r="Z34" s="213"/>
      <c r="AA34" s="213"/>
      <c r="AB34" s="213"/>
      <c r="AC34" s="213"/>
      <c r="AD34" s="213"/>
      <c r="AE34" s="213"/>
      <c r="AF34" s="213"/>
      <c r="AG34" s="213"/>
      <c r="AH34" s="213"/>
      <c r="AI34" s="213"/>
      <c r="AJ34" s="13"/>
      <c r="AK34" s="13"/>
      <c r="AL34" s="213"/>
      <c r="AM34" s="213"/>
      <c r="AN34" s="213"/>
      <c r="AO34" s="392">
        <f>SUM(AO35:AO64)</f>
        <v>507124803.66242707</v>
      </c>
      <c r="AP34" s="213"/>
      <c r="AQ34" s="213"/>
      <c r="AR34" s="213"/>
      <c r="AS34" s="213"/>
      <c r="AT34" s="213"/>
      <c r="AU34" s="213"/>
      <c r="AV34" s="213"/>
      <c r="AW34" s="215"/>
    </row>
    <row r="35" spans="2:49" s="316" customFormat="1" ht="30" customHeight="1">
      <c r="B35" s="256"/>
      <c r="C35" s="277" t="s">
        <v>106</v>
      </c>
      <c r="D35" s="267" t="s">
        <v>414</v>
      </c>
      <c r="E35" s="20"/>
      <c r="F35" s="22" t="s">
        <v>444</v>
      </c>
      <c r="G35" s="315"/>
      <c r="H35" s="315"/>
      <c r="I35" s="315"/>
      <c r="J35" s="315"/>
      <c r="K35" s="23" t="s">
        <v>132</v>
      </c>
      <c r="L35" s="23" t="s">
        <v>132</v>
      </c>
      <c r="M35" s="23" t="s">
        <v>459</v>
      </c>
      <c r="N35" s="23"/>
      <c r="O35" s="23"/>
      <c r="P35" s="23"/>
      <c r="Q35" s="23"/>
      <c r="R35" s="23"/>
      <c r="S35" s="315"/>
      <c r="T35" s="315"/>
      <c r="U35" s="315"/>
      <c r="V35" s="335"/>
      <c r="W35" s="315"/>
      <c r="X35" s="315"/>
      <c r="Y35" s="213"/>
      <c r="Z35" s="213"/>
      <c r="AA35" s="213"/>
      <c r="AB35" s="213"/>
      <c r="AC35" s="213"/>
      <c r="AD35" s="213"/>
      <c r="AE35" s="213"/>
      <c r="AF35" s="213"/>
      <c r="AG35" s="213"/>
      <c r="AH35" s="213"/>
      <c r="AI35" s="213"/>
      <c r="AJ35" s="23" t="s">
        <v>133</v>
      </c>
      <c r="AK35" s="23">
        <v>2009</v>
      </c>
      <c r="AL35" s="213"/>
      <c r="AM35" s="213"/>
      <c r="AN35" s="213"/>
      <c r="AO35" s="24">
        <v>45157938.537109524</v>
      </c>
      <c r="AP35" s="213"/>
      <c r="AQ35" s="213"/>
      <c r="AR35" s="213"/>
      <c r="AS35" s="213"/>
      <c r="AT35" s="213"/>
      <c r="AU35" s="213"/>
      <c r="AV35" s="213"/>
      <c r="AW35" s="215"/>
    </row>
    <row r="36" spans="2:49" s="316" customFormat="1" ht="30" customHeight="1">
      <c r="B36" s="256"/>
      <c r="C36" s="277"/>
      <c r="D36" s="293" t="s">
        <v>415</v>
      </c>
      <c r="E36" s="211" t="s">
        <v>434</v>
      </c>
      <c r="F36" s="210" t="s">
        <v>445</v>
      </c>
      <c r="G36" s="315"/>
      <c r="H36" s="315"/>
      <c r="I36" s="315"/>
      <c r="J36" s="315"/>
      <c r="K36" s="210" t="s">
        <v>132</v>
      </c>
      <c r="L36" s="210" t="s">
        <v>132</v>
      </c>
      <c r="M36" s="210" t="s">
        <v>460</v>
      </c>
      <c r="N36" s="210"/>
      <c r="O36" s="210"/>
      <c r="P36" s="210"/>
      <c r="Q36" s="210"/>
      <c r="R36" s="210"/>
      <c r="S36" s="315"/>
      <c r="T36" s="315"/>
      <c r="U36" s="315"/>
      <c r="V36" s="335"/>
      <c r="W36" s="315"/>
      <c r="X36" s="315"/>
      <c r="Y36" s="213"/>
      <c r="Z36" s="213"/>
      <c r="AA36" s="213"/>
      <c r="AB36" s="213"/>
      <c r="AC36" s="213"/>
      <c r="AD36" s="213"/>
      <c r="AE36" s="213"/>
      <c r="AF36" s="213"/>
      <c r="AG36" s="213"/>
      <c r="AH36" s="213"/>
      <c r="AI36" s="213"/>
      <c r="AJ36" s="23" t="s">
        <v>133</v>
      </c>
      <c r="AK36" s="210">
        <v>2009</v>
      </c>
      <c r="AL36" s="213"/>
      <c r="AM36" s="213"/>
      <c r="AN36" s="213"/>
      <c r="AO36" s="25">
        <v>49893937.5</v>
      </c>
      <c r="AP36" s="213"/>
      <c r="AQ36" s="213"/>
      <c r="AR36" s="213"/>
      <c r="AS36" s="213"/>
      <c r="AT36" s="213"/>
      <c r="AU36" s="213"/>
      <c r="AV36" s="213"/>
      <c r="AW36" s="215"/>
    </row>
    <row r="37" spans="2:49" s="316" customFormat="1" ht="30" customHeight="1">
      <c r="B37" s="256"/>
      <c r="C37" s="277"/>
      <c r="D37" s="293" t="s">
        <v>416</v>
      </c>
      <c r="E37" s="211" t="s">
        <v>435</v>
      </c>
      <c r="F37" s="210" t="s">
        <v>445</v>
      </c>
      <c r="G37" s="315"/>
      <c r="H37" s="315"/>
      <c r="I37" s="315"/>
      <c r="J37" s="315"/>
      <c r="K37" s="210" t="s">
        <v>453</v>
      </c>
      <c r="L37" s="210" t="s">
        <v>455</v>
      </c>
      <c r="M37" s="210" t="s">
        <v>461</v>
      </c>
      <c r="N37" s="266"/>
      <c r="O37" s="266"/>
      <c r="P37" s="266"/>
      <c r="Q37" s="266"/>
      <c r="R37" s="266"/>
      <c r="S37" s="315"/>
      <c r="T37" s="315"/>
      <c r="U37" s="315"/>
      <c r="V37" s="335"/>
      <c r="W37" s="315"/>
      <c r="X37" s="315"/>
      <c r="Y37" s="213"/>
      <c r="Z37" s="213"/>
      <c r="AA37" s="213"/>
      <c r="AB37" s="213"/>
      <c r="AC37" s="213"/>
      <c r="AD37" s="213"/>
      <c r="AE37" s="213"/>
      <c r="AF37" s="213"/>
      <c r="AG37" s="213"/>
      <c r="AH37" s="213"/>
      <c r="AI37" s="213"/>
      <c r="AJ37" s="23" t="s">
        <v>133</v>
      </c>
      <c r="AK37" s="210">
        <v>2009</v>
      </c>
      <c r="AL37" s="213"/>
      <c r="AM37" s="213"/>
      <c r="AN37" s="213"/>
      <c r="AO37" s="25">
        <v>24694979.166666668</v>
      </c>
      <c r="AP37" s="213"/>
      <c r="AQ37" s="213"/>
      <c r="AR37" s="213"/>
      <c r="AS37" s="213"/>
      <c r="AT37" s="213"/>
      <c r="AU37" s="213"/>
      <c r="AV37" s="213"/>
      <c r="AW37" s="215"/>
    </row>
    <row r="38" spans="2:49" s="316" customFormat="1" ht="30" customHeight="1">
      <c r="B38" s="256"/>
      <c r="C38" s="277"/>
      <c r="D38" s="267" t="s">
        <v>1460</v>
      </c>
      <c r="E38" s="214" t="s">
        <v>436</v>
      </c>
      <c r="F38" s="268" t="s">
        <v>444</v>
      </c>
      <c r="G38" s="315"/>
      <c r="H38" s="315"/>
      <c r="I38" s="315"/>
      <c r="J38" s="315"/>
      <c r="K38" s="269"/>
      <c r="L38" s="269" t="s">
        <v>456</v>
      </c>
      <c r="M38" s="269" t="s">
        <v>459</v>
      </c>
      <c r="N38" s="268"/>
      <c r="O38" s="268"/>
      <c r="P38" s="268"/>
      <c r="Q38" s="268"/>
      <c r="R38" s="268"/>
      <c r="S38" s="315"/>
      <c r="T38" s="315"/>
      <c r="U38" s="315"/>
      <c r="V38" s="335"/>
      <c r="W38" s="315"/>
      <c r="X38" s="315"/>
      <c r="Y38" s="213"/>
      <c r="Z38" s="213"/>
      <c r="AA38" s="213"/>
      <c r="AB38" s="213"/>
      <c r="AC38" s="213"/>
      <c r="AD38" s="213"/>
      <c r="AE38" s="213"/>
      <c r="AF38" s="213"/>
      <c r="AG38" s="213"/>
      <c r="AH38" s="213"/>
      <c r="AI38" s="213"/>
      <c r="AJ38" s="23" t="s">
        <v>133</v>
      </c>
      <c r="AK38" s="269">
        <v>2009</v>
      </c>
      <c r="AL38" s="213"/>
      <c r="AM38" s="213"/>
      <c r="AN38" s="213"/>
      <c r="AO38" s="26">
        <v>5876397.083333333</v>
      </c>
      <c r="AP38" s="213"/>
      <c r="AQ38" s="213"/>
      <c r="AR38" s="213"/>
      <c r="AS38" s="213"/>
      <c r="AT38" s="213"/>
      <c r="AU38" s="213"/>
      <c r="AV38" s="213"/>
      <c r="AW38" s="215"/>
    </row>
    <row r="39" spans="2:49" s="316" customFormat="1" ht="30" customHeight="1">
      <c r="B39" s="256"/>
      <c r="C39" s="277"/>
      <c r="D39" s="267" t="s">
        <v>417</v>
      </c>
      <c r="E39" s="214" t="s">
        <v>437</v>
      </c>
      <c r="F39" s="268" t="s">
        <v>446</v>
      </c>
      <c r="G39" s="315"/>
      <c r="H39" s="315"/>
      <c r="I39" s="315"/>
      <c r="J39" s="315"/>
      <c r="K39" s="269"/>
      <c r="L39" s="269" t="s">
        <v>456</v>
      </c>
      <c r="M39" s="269" t="s">
        <v>459</v>
      </c>
      <c r="N39" s="268"/>
      <c r="O39" s="268"/>
      <c r="P39" s="268"/>
      <c r="Q39" s="268"/>
      <c r="R39" s="268"/>
      <c r="S39" s="315"/>
      <c r="T39" s="315"/>
      <c r="U39" s="315"/>
      <c r="V39" s="335"/>
      <c r="W39" s="315"/>
      <c r="X39" s="315"/>
      <c r="Y39" s="213"/>
      <c r="Z39" s="213"/>
      <c r="AA39" s="213"/>
      <c r="AB39" s="213"/>
      <c r="AC39" s="213"/>
      <c r="AD39" s="213"/>
      <c r="AE39" s="213"/>
      <c r="AF39" s="213"/>
      <c r="AG39" s="213"/>
      <c r="AH39" s="213"/>
      <c r="AI39" s="213"/>
      <c r="AJ39" s="23" t="s">
        <v>133</v>
      </c>
      <c r="AK39" s="269">
        <v>2009</v>
      </c>
      <c r="AL39" s="213"/>
      <c r="AM39" s="213"/>
      <c r="AN39" s="213"/>
      <c r="AO39" s="26">
        <v>19322561.25</v>
      </c>
      <c r="AP39" s="213"/>
      <c r="AQ39" s="213"/>
      <c r="AR39" s="213"/>
      <c r="AS39" s="213"/>
      <c r="AT39" s="213"/>
      <c r="AU39" s="213"/>
      <c r="AV39" s="213"/>
      <c r="AW39" s="215"/>
    </row>
    <row r="40" spans="2:49" s="316" customFormat="1" ht="30" customHeight="1">
      <c r="B40" s="256"/>
      <c r="C40" s="277"/>
      <c r="D40" s="267" t="s">
        <v>418</v>
      </c>
      <c r="E40" s="214" t="s">
        <v>438</v>
      </c>
      <c r="F40" s="269" t="s">
        <v>447</v>
      </c>
      <c r="G40" s="315"/>
      <c r="H40" s="315"/>
      <c r="I40" s="315"/>
      <c r="J40" s="315"/>
      <c r="K40" s="269" t="s">
        <v>132</v>
      </c>
      <c r="L40" s="269" t="s">
        <v>457</v>
      </c>
      <c r="M40" s="269" t="s">
        <v>459</v>
      </c>
      <c r="N40" s="268"/>
      <c r="O40" s="268"/>
      <c r="P40" s="268"/>
      <c r="Q40" s="268"/>
      <c r="R40" s="268"/>
      <c r="S40" s="315"/>
      <c r="T40" s="315"/>
      <c r="U40" s="315"/>
      <c r="V40" s="335"/>
      <c r="W40" s="315"/>
      <c r="X40" s="315"/>
      <c r="Y40" s="213"/>
      <c r="Z40" s="213"/>
      <c r="AA40" s="213"/>
      <c r="AB40" s="213"/>
      <c r="AC40" s="213"/>
      <c r="AD40" s="213"/>
      <c r="AE40" s="213"/>
      <c r="AF40" s="213"/>
      <c r="AG40" s="213"/>
      <c r="AH40" s="213"/>
      <c r="AI40" s="213"/>
      <c r="AJ40" s="23" t="s">
        <v>133</v>
      </c>
      <c r="AK40" s="269">
        <v>2009</v>
      </c>
      <c r="AL40" s="213"/>
      <c r="AM40" s="213"/>
      <c r="AN40" s="213"/>
      <c r="AO40" s="26">
        <v>14192053</v>
      </c>
      <c r="AP40" s="213"/>
      <c r="AQ40" s="213"/>
      <c r="AR40" s="213"/>
      <c r="AS40" s="213"/>
      <c r="AT40" s="213"/>
      <c r="AU40" s="213"/>
      <c r="AV40" s="213"/>
      <c r="AW40" s="215"/>
    </row>
    <row r="41" spans="2:49" s="316" customFormat="1" ht="30" customHeight="1">
      <c r="B41" s="256"/>
      <c r="C41" s="277"/>
      <c r="D41" s="267" t="s">
        <v>419</v>
      </c>
      <c r="E41" s="214" t="s">
        <v>439</v>
      </c>
      <c r="F41" s="268" t="s">
        <v>444</v>
      </c>
      <c r="G41" s="315"/>
      <c r="H41" s="315"/>
      <c r="I41" s="315"/>
      <c r="J41" s="315"/>
      <c r="K41" s="269" t="s">
        <v>132</v>
      </c>
      <c r="L41" s="269"/>
      <c r="M41" s="269" t="s">
        <v>462</v>
      </c>
      <c r="N41" s="268"/>
      <c r="O41" s="268"/>
      <c r="P41" s="268"/>
      <c r="Q41" s="268"/>
      <c r="R41" s="268"/>
      <c r="S41" s="315"/>
      <c r="T41" s="315"/>
      <c r="U41" s="315"/>
      <c r="V41" s="335"/>
      <c r="W41" s="315"/>
      <c r="X41" s="315"/>
      <c r="Y41" s="213"/>
      <c r="Z41" s="213"/>
      <c r="AA41" s="213"/>
      <c r="AB41" s="213"/>
      <c r="AC41" s="213"/>
      <c r="AD41" s="213"/>
      <c r="AE41" s="213"/>
      <c r="AF41" s="213"/>
      <c r="AG41" s="213"/>
      <c r="AH41" s="213"/>
      <c r="AI41" s="213"/>
      <c r="AJ41" s="23" t="s">
        <v>133</v>
      </c>
      <c r="AK41" s="269">
        <v>2009</v>
      </c>
      <c r="AL41" s="213"/>
      <c r="AM41" s="213"/>
      <c r="AN41" s="213"/>
      <c r="AO41" s="26">
        <v>2018537.3583333334</v>
      </c>
      <c r="AP41" s="213"/>
      <c r="AQ41" s="213"/>
      <c r="AR41" s="213"/>
      <c r="AS41" s="213"/>
      <c r="AT41" s="213"/>
      <c r="AU41" s="213"/>
      <c r="AV41" s="213"/>
      <c r="AW41" s="215"/>
    </row>
    <row r="42" spans="2:49" s="316" customFormat="1" ht="30" customHeight="1">
      <c r="B42" s="256"/>
      <c r="C42" s="277"/>
      <c r="D42" s="267" t="s">
        <v>420</v>
      </c>
      <c r="E42" s="214" t="s">
        <v>440</v>
      </c>
      <c r="F42" s="269" t="s">
        <v>448</v>
      </c>
      <c r="G42" s="315"/>
      <c r="H42" s="315"/>
      <c r="I42" s="315"/>
      <c r="J42" s="315"/>
      <c r="K42" s="269" t="s">
        <v>132</v>
      </c>
      <c r="L42" s="269" t="s">
        <v>132</v>
      </c>
      <c r="M42" s="269" t="s">
        <v>462</v>
      </c>
      <c r="N42" s="268"/>
      <c r="O42" s="268"/>
      <c r="P42" s="268"/>
      <c r="Q42" s="268"/>
      <c r="R42" s="268"/>
      <c r="S42" s="315"/>
      <c r="T42" s="315"/>
      <c r="U42" s="315"/>
      <c r="V42" s="335"/>
      <c r="W42" s="315"/>
      <c r="X42" s="315"/>
      <c r="Y42" s="213"/>
      <c r="Z42" s="213"/>
      <c r="AA42" s="213"/>
      <c r="AB42" s="213"/>
      <c r="AC42" s="213"/>
      <c r="AD42" s="213"/>
      <c r="AE42" s="213"/>
      <c r="AF42" s="213"/>
      <c r="AG42" s="213"/>
      <c r="AH42" s="213"/>
      <c r="AI42" s="213"/>
      <c r="AJ42" s="23" t="s">
        <v>133</v>
      </c>
      <c r="AK42" s="269">
        <v>2009</v>
      </c>
      <c r="AL42" s="213"/>
      <c r="AM42" s="213"/>
      <c r="AN42" s="213"/>
      <c r="AO42" s="26">
        <v>5863696.8083333336</v>
      </c>
      <c r="AP42" s="213"/>
      <c r="AQ42" s="213"/>
      <c r="AR42" s="213"/>
      <c r="AS42" s="213"/>
      <c r="AT42" s="213"/>
      <c r="AU42" s="213"/>
      <c r="AV42" s="213"/>
      <c r="AW42" s="215"/>
    </row>
    <row r="43" spans="2:49" s="316" customFormat="1" ht="30" customHeight="1">
      <c r="B43" s="256"/>
      <c r="C43" s="277"/>
      <c r="D43" s="267" t="s">
        <v>421</v>
      </c>
      <c r="E43" s="214" t="s">
        <v>441</v>
      </c>
      <c r="F43" s="269" t="s">
        <v>447</v>
      </c>
      <c r="G43" s="315"/>
      <c r="H43" s="315"/>
      <c r="I43" s="315"/>
      <c r="J43" s="315"/>
      <c r="K43" s="269" t="s">
        <v>454</v>
      </c>
      <c r="L43" s="269"/>
      <c r="M43" s="269" t="s">
        <v>462</v>
      </c>
      <c r="N43" s="268"/>
      <c r="O43" s="268"/>
      <c r="P43" s="268"/>
      <c r="Q43" s="268"/>
      <c r="R43" s="268"/>
      <c r="S43" s="315"/>
      <c r="T43" s="315"/>
      <c r="U43" s="315"/>
      <c r="V43" s="335"/>
      <c r="W43" s="315"/>
      <c r="X43" s="315"/>
      <c r="Y43" s="213"/>
      <c r="Z43" s="213"/>
      <c r="AA43" s="213"/>
      <c r="AB43" s="213"/>
      <c r="AC43" s="213"/>
      <c r="AD43" s="213"/>
      <c r="AE43" s="213"/>
      <c r="AF43" s="213"/>
      <c r="AG43" s="213"/>
      <c r="AH43" s="213"/>
      <c r="AI43" s="213"/>
      <c r="AJ43" s="23" t="s">
        <v>133</v>
      </c>
      <c r="AK43" s="269">
        <v>2009</v>
      </c>
      <c r="AL43" s="213"/>
      <c r="AM43" s="213"/>
      <c r="AN43" s="213"/>
      <c r="AO43" s="26">
        <v>5463940</v>
      </c>
      <c r="AP43" s="213"/>
      <c r="AQ43" s="213"/>
      <c r="AR43" s="213"/>
      <c r="AS43" s="213"/>
      <c r="AT43" s="213"/>
      <c r="AU43" s="213"/>
      <c r="AV43" s="213"/>
      <c r="AW43" s="215"/>
    </row>
    <row r="44" spans="2:49" s="316" customFormat="1" ht="30" customHeight="1">
      <c r="B44" s="256"/>
      <c r="C44" s="277"/>
      <c r="D44" s="293" t="s">
        <v>172</v>
      </c>
      <c r="E44" s="211" t="s">
        <v>442</v>
      </c>
      <c r="F44" s="266" t="s">
        <v>444</v>
      </c>
      <c r="G44" s="315"/>
      <c r="H44" s="315"/>
      <c r="I44" s="315"/>
      <c r="J44" s="315"/>
      <c r="K44" s="210" t="s">
        <v>294</v>
      </c>
      <c r="L44" s="210" t="s">
        <v>458</v>
      </c>
      <c r="M44" s="210" t="s">
        <v>461</v>
      </c>
      <c r="N44" s="210" t="s">
        <v>132</v>
      </c>
      <c r="O44" s="266"/>
      <c r="P44" s="266"/>
      <c r="Q44" s="266"/>
      <c r="R44" s="266"/>
      <c r="S44" s="315"/>
      <c r="T44" s="315"/>
      <c r="U44" s="315"/>
      <c r="V44" s="335"/>
      <c r="W44" s="315"/>
      <c r="X44" s="315"/>
      <c r="Y44" s="213"/>
      <c r="Z44" s="213"/>
      <c r="AA44" s="213"/>
      <c r="AB44" s="213"/>
      <c r="AC44" s="213"/>
      <c r="AD44" s="213"/>
      <c r="AE44" s="213"/>
      <c r="AF44" s="213"/>
      <c r="AG44" s="213"/>
      <c r="AH44" s="213"/>
      <c r="AI44" s="213"/>
      <c r="AJ44" s="23" t="s">
        <v>133</v>
      </c>
      <c r="AK44" s="210">
        <v>2009</v>
      </c>
      <c r="AL44" s="213"/>
      <c r="AM44" s="213"/>
      <c r="AN44" s="213"/>
      <c r="AO44" s="25">
        <v>6900000</v>
      </c>
      <c r="AP44" s="213"/>
      <c r="AQ44" s="213"/>
      <c r="AR44" s="213"/>
      <c r="AS44" s="213"/>
      <c r="AT44" s="213"/>
      <c r="AU44" s="213"/>
      <c r="AV44" s="213"/>
      <c r="AW44" s="215"/>
    </row>
    <row r="45" spans="2:49" s="316" customFormat="1" ht="30" customHeight="1">
      <c r="B45" s="256"/>
      <c r="C45" s="277"/>
      <c r="D45" s="293" t="s">
        <v>172</v>
      </c>
      <c r="E45" s="211" t="s">
        <v>442</v>
      </c>
      <c r="F45" s="266" t="s">
        <v>449</v>
      </c>
      <c r="G45" s="315"/>
      <c r="H45" s="315"/>
      <c r="I45" s="315"/>
      <c r="J45" s="315"/>
      <c r="K45" s="210" t="s">
        <v>294</v>
      </c>
      <c r="L45" s="210" t="s">
        <v>458</v>
      </c>
      <c r="M45" s="210" t="s">
        <v>461</v>
      </c>
      <c r="N45" s="266"/>
      <c r="O45" s="266"/>
      <c r="P45" s="266"/>
      <c r="Q45" s="266"/>
      <c r="R45" s="266"/>
      <c r="S45" s="315"/>
      <c r="T45" s="315"/>
      <c r="U45" s="315"/>
      <c r="V45" s="335"/>
      <c r="W45" s="315"/>
      <c r="X45" s="315"/>
      <c r="Y45" s="213"/>
      <c r="Z45" s="213"/>
      <c r="AA45" s="213"/>
      <c r="AB45" s="213"/>
      <c r="AC45" s="213"/>
      <c r="AD45" s="213"/>
      <c r="AE45" s="213"/>
      <c r="AF45" s="213"/>
      <c r="AG45" s="213"/>
      <c r="AH45" s="213"/>
      <c r="AI45" s="213"/>
      <c r="AJ45" s="23" t="s">
        <v>133</v>
      </c>
      <c r="AK45" s="210">
        <v>2009</v>
      </c>
      <c r="AL45" s="213"/>
      <c r="AM45" s="213"/>
      <c r="AN45" s="213"/>
      <c r="AO45" s="25">
        <v>6900000</v>
      </c>
      <c r="AP45" s="213"/>
      <c r="AQ45" s="213"/>
      <c r="AR45" s="213"/>
      <c r="AS45" s="213"/>
      <c r="AT45" s="213"/>
      <c r="AU45" s="213"/>
      <c r="AV45" s="213"/>
      <c r="AW45" s="215"/>
    </row>
    <row r="46" spans="2:49" s="316" customFormat="1" ht="30" customHeight="1">
      <c r="B46" s="256"/>
      <c r="C46" s="277"/>
      <c r="D46" s="293" t="s">
        <v>172</v>
      </c>
      <c r="E46" s="211" t="s">
        <v>442</v>
      </c>
      <c r="F46" s="266" t="s">
        <v>450</v>
      </c>
      <c r="G46" s="315"/>
      <c r="H46" s="315"/>
      <c r="I46" s="315"/>
      <c r="J46" s="315"/>
      <c r="K46" s="210" t="s">
        <v>294</v>
      </c>
      <c r="L46" s="210" t="s">
        <v>458</v>
      </c>
      <c r="M46" s="210" t="s">
        <v>461</v>
      </c>
      <c r="N46" s="266"/>
      <c r="O46" s="266"/>
      <c r="P46" s="266"/>
      <c r="Q46" s="266"/>
      <c r="R46" s="266"/>
      <c r="S46" s="315"/>
      <c r="T46" s="315"/>
      <c r="U46" s="315"/>
      <c r="V46" s="335"/>
      <c r="W46" s="315"/>
      <c r="X46" s="315"/>
      <c r="Y46" s="213"/>
      <c r="Z46" s="213"/>
      <c r="AA46" s="213"/>
      <c r="AB46" s="213"/>
      <c r="AC46" s="213"/>
      <c r="AD46" s="213"/>
      <c r="AE46" s="213"/>
      <c r="AF46" s="213"/>
      <c r="AG46" s="213"/>
      <c r="AH46" s="213"/>
      <c r="AI46" s="213"/>
      <c r="AJ46" s="23" t="s">
        <v>133</v>
      </c>
      <c r="AK46" s="210">
        <v>2009</v>
      </c>
      <c r="AL46" s="213"/>
      <c r="AM46" s="213"/>
      <c r="AN46" s="213"/>
      <c r="AO46" s="25">
        <v>6900000</v>
      </c>
      <c r="AP46" s="213"/>
      <c r="AQ46" s="213"/>
      <c r="AR46" s="213"/>
      <c r="AS46" s="213"/>
      <c r="AT46" s="213"/>
      <c r="AU46" s="213"/>
      <c r="AV46" s="213"/>
      <c r="AW46" s="215"/>
    </row>
    <row r="47" spans="2:49" s="316" customFormat="1" ht="30" customHeight="1">
      <c r="B47" s="256"/>
      <c r="C47" s="277"/>
      <c r="D47" s="293" t="s">
        <v>172</v>
      </c>
      <c r="E47" s="211" t="s">
        <v>442</v>
      </c>
      <c r="F47" s="266" t="s">
        <v>451</v>
      </c>
      <c r="G47" s="315"/>
      <c r="H47" s="315"/>
      <c r="I47" s="315"/>
      <c r="J47" s="315"/>
      <c r="K47" s="210" t="s">
        <v>294</v>
      </c>
      <c r="L47" s="210" t="s">
        <v>458</v>
      </c>
      <c r="M47" s="210" t="s">
        <v>461</v>
      </c>
      <c r="N47" s="266"/>
      <c r="O47" s="266"/>
      <c r="P47" s="266"/>
      <c r="Q47" s="266"/>
      <c r="R47" s="266"/>
      <c r="S47" s="315"/>
      <c r="T47" s="315"/>
      <c r="U47" s="315"/>
      <c r="V47" s="335"/>
      <c r="W47" s="315"/>
      <c r="X47" s="315"/>
      <c r="Y47" s="213"/>
      <c r="Z47" s="213"/>
      <c r="AA47" s="213"/>
      <c r="AB47" s="213"/>
      <c r="AC47" s="213"/>
      <c r="AD47" s="213"/>
      <c r="AE47" s="213"/>
      <c r="AF47" s="213"/>
      <c r="AG47" s="213"/>
      <c r="AH47" s="213"/>
      <c r="AI47" s="213"/>
      <c r="AJ47" s="23" t="s">
        <v>133</v>
      </c>
      <c r="AK47" s="210">
        <v>2009</v>
      </c>
      <c r="AL47" s="213"/>
      <c r="AM47" s="213"/>
      <c r="AN47" s="213"/>
      <c r="AO47" s="25">
        <v>6900000</v>
      </c>
      <c r="AP47" s="213"/>
      <c r="AQ47" s="213"/>
      <c r="AR47" s="213"/>
      <c r="AS47" s="213"/>
      <c r="AT47" s="213"/>
      <c r="AU47" s="213"/>
      <c r="AV47" s="213"/>
      <c r="AW47" s="215"/>
    </row>
    <row r="48" spans="2:49" s="316" customFormat="1" ht="30" customHeight="1">
      <c r="B48" s="256"/>
      <c r="C48" s="277"/>
      <c r="D48" s="293" t="s">
        <v>172</v>
      </c>
      <c r="E48" s="211" t="s">
        <v>442</v>
      </c>
      <c r="F48" s="266" t="s">
        <v>452</v>
      </c>
      <c r="G48" s="315"/>
      <c r="H48" s="315"/>
      <c r="I48" s="315"/>
      <c r="J48" s="315"/>
      <c r="K48" s="210" t="s">
        <v>294</v>
      </c>
      <c r="L48" s="210" t="s">
        <v>458</v>
      </c>
      <c r="M48" s="210" t="s">
        <v>461</v>
      </c>
      <c r="N48" s="266"/>
      <c r="O48" s="266"/>
      <c r="P48" s="266"/>
      <c r="Q48" s="266"/>
      <c r="R48" s="266"/>
      <c r="S48" s="315"/>
      <c r="T48" s="315"/>
      <c r="U48" s="315"/>
      <c r="V48" s="335"/>
      <c r="W48" s="315"/>
      <c r="X48" s="315"/>
      <c r="Y48" s="213"/>
      <c r="Z48" s="213"/>
      <c r="AA48" s="213"/>
      <c r="AB48" s="213"/>
      <c r="AC48" s="213"/>
      <c r="AD48" s="213"/>
      <c r="AE48" s="213"/>
      <c r="AF48" s="213"/>
      <c r="AG48" s="213"/>
      <c r="AH48" s="213"/>
      <c r="AI48" s="213"/>
      <c r="AJ48" s="23" t="s">
        <v>133</v>
      </c>
      <c r="AK48" s="210">
        <v>2009</v>
      </c>
      <c r="AL48" s="213"/>
      <c r="AM48" s="213"/>
      <c r="AN48" s="213"/>
      <c r="AO48" s="25">
        <v>6900000</v>
      </c>
      <c r="AP48" s="213"/>
      <c r="AQ48" s="213"/>
      <c r="AR48" s="213"/>
      <c r="AS48" s="213"/>
      <c r="AT48" s="213"/>
      <c r="AU48" s="213"/>
      <c r="AV48" s="213"/>
      <c r="AW48" s="215"/>
    </row>
    <row r="49" spans="2:49" s="316" customFormat="1" ht="30" customHeight="1">
      <c r="B49" s="256"/>
      <c r="C49" s="277"/>
      <c r="D49" s="267" t="s">
        <v>422</v>
      </c>
      <c r="E49" s="214" t="s">
        <v>443</v>
      </c>
      <c r="F49" s="269"/>
      <c r="G49" s="315"/>
      <c r="H49" s="315"/>
      <c r="I49" s="315"/>
      <c r="J49" s="315"/>
      <c r="K49" s="269"/>
      <c r="L49" s="269"/>
      <c r="M49" s="269"/>
      <c r="N49" s="268"/>
      <c r="O49" s="268"/>
      <c r="P49" s="268"/>
      <c r="Q49" s="268"/>
      <c r="R49" s="268"/>
      <c r="S49" s="315"/>
      <c r="T49" s="315"/>
      <c r="U49" s="315"/>
      <c r="V49" s="335"/>
      <c r="W49" s="315"/>
      <c r="X49" s="315"/>
      <c r="Y49" s="213"/>
      <c r="Z49" s="213"/>
      <c r="AA49" s="213"/>
      <c r="AB49" s="213"/>
      <c r="AC49" s="213"/>
      <c r="AD49" s="213"/>
      <c r="AE49" s="213"/>
      <c r="AF49" s="213"/>
      <c r="AG49" s="213"/>
      <c r="AH49" s="213"/>
      <c r="AI49" s="213"/>
      <c r="AJ49" s="23" t="s">
        <v>133</v>
      </c>
      <c r="AK49" s="210">
        <v>2009</v>
      </c>
      <c r="AL49" s="213"/>
      <c r="AM49" s="213"/>
      <c r="AN49" s="213"/>
      <c r="AO49" s="26">
        <v>2500000</v>
      </c>
      <c r="AP49" s="213"/>
      <c r="AQ49" s="213"/>
      <c r="AR49" s="213"/>
      <c r="AS49" s="213"/>
      <c r="AT49" s="213"/>
      <c r="AU49" s="213"/>
      <c r="AV49" s="213"/>
      <c r="AW49" s="215"/>
    </row>
    <row r="50" spans="2:49" s="316" customFormat="1" ht="30" customHeight="1">
      <c r="B50" s="256"/>
      <c r="C50" s="277"/>
      <c r="D50" s="270" t="s">
        <v>220</v>
      </c>
      <c r="E50" s="214"/>
      <c r="F50" s="269"/>
      <c r="G50" s="315"/>
      <c r="H50" s="315"/>
      <c r="I50" s="315"/>
      <c r="J50" s="315"/>
      <c r="K50" s="269"/>
      <c r="L50" s="269"/>
      <c r="M50" s="269"/>
      <c r="N50" s="268"/>
      <c r="O50" s="268"/>
      <c r="P50" s="268"/>
      <c r="Q50" s="268"/>
      <c r="R50" s="268"/>
      <c r="S50" s="315"/>
      <c r="T50" s="315"/>
      <c r="U50" s="315"/>
      <c r="V50" s="335"/>
      <c r="W50" s="315"/>
      <c r="X50" s="315"/>
      <c r="Y50" s="213"/>
      <c r="Z50" s="213"/>
      <c r="AA50" s="213"/>
      <c r="AB50" s="213"/>
      <c r="AC50" s="213"/>
      <c r="AD50" s="213"/>
      <c r="AE50" s="213"/>
      <c r="AF50" s="213"/>
      <c r="AG50" s="213"/>
      <c r="AH50" s="213"/>
      <c r="AI50" s="213"/>
      <c r="AJ50" s="23" t="s">
        <v>133</v>
      </c>
      <c r="AK50" s="210">
        <v>2009</v>
      </c>
      <c r="AL50" s="213"/>
      <c r="AM50" s="213"/>
      <c r="AN50" s="213"/>
      <c r="AO50" s="271">
        <v>33133027.819776233</v>
      </c>
      <c r="AP50" s="213"/>
      <c r="AQ50" s="213"/>
      <c r="AR50" s="213"/>
      <c r="AS50" s="213"/>
      <c r="AT50" s="213"/>
      <c r="AU50" s="213"/>
      <c r="AV50" s="213"/>
      <c r="AW50" s="215"/>
    </row>
    <row r="51" spans="2:49" s="316" customFormat="1" ht="30" customHeight="1">
      <c r="B51" s="256"/>
      <c r="C51" s="277"/>
      <c r="D51" s="270" t="s">
        <v>423</v>
      </c>
      <c r="E51" s="214" t="s">
        <v>443</v>
      </c>
      <c r="F51" s="269"/>
      <c r="G51" s="315"/>
      <c r="H51" s="315"/>
      <c r="I51" s="315"/>
      <c r="J51" s="315"/>
      <c r="K51" s="269"/>
      <c r="L51" s="269"/>
      <c r="M51" s="269"/>
      <c r="N51" s="268"/>
      <c r="O51" s="268"/>
      <c r="P51" s="268"/>
      <c r="Q51" s="268"/>
      <c r="R51" s="268"/>
      <c r="S51" s="315"/>
      <c r="T51" s="315"/>
      <c r="U51" s="315"/>
      <c r="V51" s="335"/>
      <c r="W51" s="315"/>
      <c r="X51" s="315"/>
      <c r="Y51" s="213"/>
      <c r="Z51" s="213"/>
      <c r="AA51" s="213"/>
      <c r="AB51" s="213"/>
      <c r="AC51" s="213"/>
      <c r="AD51" s="213"/>
      <c r="AE51" s="213"/>
      <c r="AF51" s="213"/>
      <c r="AG51" s="213"/>
      <c r="AH51" s="213"/>
      <c r="AI51" s="213"/>
      <c r="AJ51" s="23" t="s">
        <v>133</v>
      </c>
      <c r="AK51" s="210">
        <v>2009</v>
      </c>
      <c r="AL51" s="213"/>
      <c r="AM51" s="213"/>
      <c r="AN51" s="213"/>
      <c r="AO51" s="271">
        <v>10885343.211369822</v>
      </c>
      <c r="AP51" s="213"/>
      <c r="AQ51" s="213"/>
      <c r="AR51" s="213"/>
      <c r="AS51" s="213"/>
      <c r="AT51" s="213"/>
      <c r="AU51" s="213"/>
      <c r="AV51" s="213"/>
      <c r="AW51" s="215"/>
    </row>
    <row r="52" spans="2:49" s="316" customFormat="1" ht="30" customHeight="1">
      <c r="B52" s="256"/>
      <c r="C52" s="277"/>
      <c r="D52" s="270" t="s">
        <v>424</v>
      </c>
      <c r="E52" s="214"/>
      <c r="F52" s="269"/>
      <c r="G52" s="315"/>
      <c r="H52" s="315"/>
      <c r="I52" s="315"/>
      <c r="J52" s="315"/>
      <c r="K52" s="269"/>
      <c r="L52" s="269"/>
      <c r="M52" s="269"/>
      <c r="N52" s="268"/>
      <c r="O52" s="268"/>
      <c r="P52" s="268"/>
      <c r="Q52" s="268"/>
      <c r="R52" s="268"/>
      <c r="S52" s="315"/>
      <c r="T52" s="315"/>
      <c r="U52" s="315"/>
      <c r="V52" s="335"/>
      <c r="W52" s="315"/>
      <c r="X52" s="315"/>
      <c r="Y52" s="213"/>
      <c r="Z52" s="213"/>
      <c r="AA52" s="213"/>
      <c r="AB52" s="213"/>
      <c r="AC52" s="213"/>
      <c r="AD52" s="213"/>
      <c r="AE52" s="213"/>
      <c r="AF52" s="213"/>
      <c r="AG52" s="213"/>
      <c r="AH52" s="213"/>
      <c r="AI52" s="213"/>
      <c r="AJ52" s="23" t="s">
        <v>133</v>
      </c>
      <c r="AK52" s="210">
        <v>2009</v>
      </c>
      <c r="AL52" s="213"/>
      <c r="AM52" s="213"/>
      <c r="AN52" s="213"/>
      <c r="AO52" s="271">
        <v>44252978.530390084</v>
      </c>
      <c r="AP52" s="213"/>
      <c r="AQ52" s="213"/>
      <c r="AR52" s="213"/>
      <c r="AS52" s="213"/>
      <c r="AT52" s="213"/>
      <c r="AU52" s="213"/>
      <c r="AV52" s="213"/>
      <c r="AW52" s="215"/>
    </row>
    <row r="53" spans="2:49" s="316" customFormat="1" ht="30" customHeight="1">
      <c r="B53" s="256"/>
      <c r="C53" s="277"/>
      <c r="D53" s="270" t="s">
        <v>425</v>
      </c>
      <c r="E53" s="214"/>
      <c r="F53" s="269"/>
      <c r="G53" s="315"/>
      <c r="H53" s="315"/>
      <c r="I53" s="315"/>
      <c r="J53" s="315"/>
      <c r="K53" s="269"/>
      <c r="L53" s="269"/>
      <c r="M53" s="269"/>
      <c r="N53" s="268"/>
      <c r="O53" s="268"/>
      <c r="P53" s="268"/>
      <c r="Q53" s="268"/>
      <c r="R53" s="268"/>
      <c r="S53" s="315"/>
      <c r="T53" s="315"/>
      <c r="U53" s="315"/>
      <c r="V53" s="335"/>
      <c r="W53" s="315"/>
      <c r="X53" s="315"/>
      <c r="Y53" s="213"/>
      <c r="Z53" s="213"/>
      <c r="AA53" s="213"/>
      <c r="AB53" s="213"/>
      <c r="AC53" s="213"/>
      <c r="AD53" s="213"/>
      <c r="AE53" s="213"/>
      <c r="AF53" s="213"/>
      <c r="AG53" s="213"/>
      <c r="AH53" s="213"/>
      <c r="AI53" s="213"/>
      <c r="AJ53" s="23" t="s">
        <v>133</v>
      </c>
      <c r="AK53" s="210">
        <v>2009</v>
      </c>
      <c r="AL53" s="213"/>
      <c r="AM53" s="213"/>
      <c r="AN53" s="213"/>
      <c r="AO53" s="271">
        <v>11007650.438463865</v>
      </c>
      <c r="AP53" s="213"/>
      <c r="AQ53" s="213"/>
      <c r="AR53" s="213"/>
      <c r="AS53" s="213"/>
      <c r="AT53" s="213"/>
      <c r="AU53" s="213"/>
      <c r="AV53" s="213"/>
      <c r="AW53" s="215"/>
    </row>
    <row r="54" spans="2:49" s="316" customFormat="1" ht="30" customHeight="1">
      <c r="B54" s="256"/>
      <c r="C54" s="277"/>
      <c r="D54" s="293" t="s">
        <v>426</v>
      </c>
      <c r="E54" s="214"/>
      <c r="F54" s="269"/>
      <c r="G54" s="315"/>
      <c r="H54" s="315"/>
      <c r="I54" s="315"/>
      <c r="J54" s="315"/>
      <c r="K54" s="269"/>
      <c r="L54" s="269"/>
      <c r="M54" s="269"/>
      <c r="N54" s="268"/>
      <c r="O54" s="268"/>
      <c r="P54" s="268"/>
      <c r="Q54" s="268"/>
      <c r="R54" s="268"/>
      <c r="S54" s="315"/>
      <c r="T54" s="315"/>
      <c r="U54" s="315"/>
      <c r="V54" s="335"/>
      <c r="W54" s="315"/>
      <c r="X54" s="315"/>
      <c r="Y54" s="213"/>
      <c r="Z54" s="213"/>
      <c r="AA54" s="213"/>
      <c r="AB54" s="213"/>
      <c r="AC54" s="213"/>
      <c r="AD54" s="213"/>
      <c r="AE54" s="213"/>
      <c r="AF54" s="213"/>
      <c r="AG54" s="213"/>
      <c r="AH54" s="213"/>
      <c r="AI54" s="213"/>
      <c r="AJ54" s="23" t="s">
        <v>133</v>
      </c>
      <c r="AK54" s="269">
        <v>2011</v>
      </c>
      <c r="AL54" s="213"/>
      <c r="AM54" s="213"/>
      <c r="AN54" s="213"/>
      <c r="AO54" s="272">
        <v>19401250</v>
      </c>
      <c r="AP54" s="213"/>
      <c r="AQ54" s="213"/>
      <c r="AR54" s="213"/>
      <c r="AS54" s="213"/>
      <c r="AT54" s="213"/>
      <c r="AU54" s="213"/>
      <c r="AV54" s="213"/>
      <c r="AW54" s="215"/>
    </row>
    <row r="55" spans="2:49" s="316" customFormat="1" ht="30" customHeight="1">
      <c r="B55" s="256"/>
      <c r="C55" s="277"/>
      <c r="D55" s="293" t="s">
        <v>427</v>
      </c>
      <c r="E55" s="21" t="s">
        <v>278</v>
      </c>
      <c r="F55" s="269"/>
      <c r="G55" s="315"/>
      <c r="H55" s="315"/>
      <c r="I55" s="315"/>
      <c r="J55" s="315"/>
      <c r="K55" s="269"/>
      <c r="L55" s="269"/>
      <c r="M55" s="269"/>
      <c r="N55" s="268"/>
      <c r="O55" s="268"/>
      <c r="P55" s="268"/>
      <c r="Q55" s="268"/>
      <c r="R55" s="268"/>
      <c r="S55" s="315"/>
      <c r="T55" s="315"/>
      <c r="U55" s="315"/>
      <c r="V55" s="335"/>
      <c r="W55" s="315"/>
      <c r="X55" s="315"/>
      <c r="Y55" s="213"/>
      <c r="Z55" s="213"/>
      <c r="AA55" s="213"/>
      <c r="AB55" s="213"/>
      <c r="AC55" s="213"/>
      <c r="AD55" s="213"/>
      <c r="AE55" s="213"/>
      <c r="AF55" s="213"/>
      <c r="AG55" s="213"/>
      <c r="AH55" s="213"/>
      <c r="AI55" s="213"/>
      <c r="AJ55" s="23" t="s">
        <v>133</v>
      </c>
      <c r="AK55" s="269">
        <v>2011</v>
      </c>
      <c r="AL55" s="213"/>
      <c r="AM55" s="213"/>
      <c r="AN55" s="213"/>
      <c r="AO55" s="272">
        <v>49388449.601039588</v>
      </c>
      <c r="AP55" s="213"/>
      <c r="AQ55" s="213"/>
      <c r="AR55" s="213"/>
      <c r="AS55" s="213"/>
      <c r="AT55" s="213"/>
      <c r="AU55" s="213"/>
      <c r="AV55" s="213"/>
      <c r="AW55" s="215"/>
    </row>
    <row r="56" spans="2:49" s="316" customFormat="1" ht="30" customHeight="1">
      <c r="B56" s="256"/>
      <c r="C56" s="277"/>
      <c r="D56" s="293" t="s">
        <v>428</v>
      </c>
      <c r="E56" s="214" t="s">
        <v>443</v>
      </c>
      <c r="F56" s="269"/>
      <c r="G56" s="315"/>
      <c r="H56" s="315"/>
      <c r="I56" s="315"/>
      <c r="J56" s="315"/>
      <c r="K56" s="269"/>
      <c r="L56" s="269"/>
      <c r="M56" s="269"/>
      <c r="N56" s="268"/>
      <c r="O56" s="268"/>
      <c r="P56" s="268"/>
      <c r="Q56" s="268"/>
      <c r="R56" s="268"/>
      <c r="S56" s="315"/>
      <c r="T56" s="315"/>
      <c r="U56" s="315"/>
      <c r="V56" s="335"/>
      <c r="W56" s="315"/>
      <c r="X56" s="315"/>
      <c r="Y56" s="213"/>
      <c r="Z56" s="213"/>
      <c r="AA56" s="213"/>
      <c r="AB56" s="213"/>
      <c r="AC56" s="213"/>
      <c r="AD56" s="213"/>
      <c r="AE56" s="213"/>
      <c r="AF56" s="213"/>
      <c r="AG56" s="213"/>
      <c r="AH56" s="213"/>
      <c r="AI56" s="213"/>
      <c r="AJ56" s="23" t="s">
        <v>133</v>
      </c>
      <c r="AK56" s="269">
        <v>2011</v>
      </c>
      <c r="AL56" s="213"/>
      <c r="AM56" s="213"/>
      <c r="AN56" s="213"/>
      <c r="AO56" s="272">
        <v>10204225.124181733</v>
      </c>
      <c r="AP56" s="213"/>
      <c r="AQ56" s="213"/>
      <c r="AR56" s="213"/>
      <c r="AS56" s="213"/>
      <c r="AT56" s="213"/>
      <c r="AU56" s="213"/>
      <c r="AV56" s="213"/>
      <c r="AW56" s="215"/>
    </row>
    <row r="57" spans="2:49" s="316" customFormat="1" ht="30" customHeight="1">
      <c r="B57" s="256"/>
      <c r="C57" s="277"/>
      <c r="D57" s="293" t="s">
        <v>429</v>
      </c>
      <c r="E57" s="214" t="s">
        <v>443</v>
      </c>
      <c r="F57" s="269"/>
      <c r="G57" s="315"/>
      <c r="H57" s="315"/>
      <c r="I57" s="315"/>
      <c r="J57" s="315"/>
      <c r="K57" s="269"/>
      <c r="L57" s="269"/>
      <c r="M57" s="269"/>
      <c r="N57" s="268"/>
      <c r="O57" s="268"/>
      <c r="P57" s="268"/>
      <c r="Q57" s="268"/>
      <c r="R57" s="268"/>
      <c r="S57" s="315"/>
      <c r="T57" s="315"/>
      <c r="U57" s="315"/>
      <c r="V57" s="335"/>
      <c r="W57" s="315"/>
      <c r="X57" s="315"/>
      <c r="Y57" s="213"/>
      <c r="Z57" s="213"/>
      <c r="AA57" s="213"/>
      <c r="AB57" s="213"/>
      <c r="AC57" s="213"/>
      <c r="AD57" s="213"/>
      <c r="AE57" s="213"/>
      <c r="AF57" s="213"/>
      <c r="AG57" s="213"/>
      <c r="AH57" s="213"/>
      <c r="AI57" s="213"/>
      <c r="AJ57" s="23" t="s">
        <v>133</v>
      </c>
      <c r="AK57" s="269">
        <v>2011</v>
      </c>
      <c r="AL57" s="213"/>
      <c r="AM57" s="213"/>
      <c r="AN57" s="213"/>
      <c r="AO57" s="272">
        <v>3061267.5372545198</v>
      </c>
      <c r="AP57" s="213"/>
      <c r="AQ57" s="213"/>
      <c r="AR57" s="213"/>
      <c r="AS57" s="213"/>
      <c r="AT57" s="213"/>
      <c r="AU57" s="213"/>
      <c r="AV57" s="213"/>
      <c r="AW57" s="215"/>
    </row>
    <row r="58" spans="2:49" s="316" customFormat="1" ht="30" customHeight="1">
      <c r="B58" s="256"/>
      <c r="C58" s="277"/>
      <c r="D58" s="293" t="s">
        <v>430</v>
      </c>
      <c r="E58" s="21" t="s">
        <v>278</v>
      </c>
      <c r="F58" s="269"/>
      <c r="G58" s="315"/>
      <c r="H58" s="315"/>
      <c r="I58" s="315"/>
      <c r="J58" s="315"/>
      <c r="K58" s="269"/>
      <c r="L58" s="269"/>
      <c r="M58" s="269"/>
      <c r="N58" s="268"/>
      <c r="O58" s="268"/>
      <c r="P58" s="268"/>
      <c r="Q58" s="268"/>
      <c r="R58" s="268"/>
      <c r="S58" s="315"/>
      <c r="T58" s="315"/>
      <c r="U58" s="315"/>
      <c r="V58" s="335"/>
      <c r="W58" s="315"/>
      <c r="X58" s="315"/>
      <c r="Y58" s="213"/>
      <c r="Z58" s="213"/>
      <c r="AA58" s="213"/>
      <c r="AB58" s="213"/>
      <c r="AC58" s="213"/>
      <c r="AD58" s="213"/>
      <c r="AE58" s="213"/>
      <c r="AF58" s="213"/>
      <c r="AG58" s="213"/>
      <c r="AH58" s="213"/>
      <c r="AI58" s="213"/>
      <c r="AJ58" s="23" t="s">
        <v>133</v>
      </c>
      <c r="AK58" s="269">
        <v>2011</v>
      </c>
      <c r="AL58" s="213"/>
      <c r="AM58" s="213"/>
      <c r="AN58" s="213"/>
      <c r="AO58" s="271">
        <v>41907731.562390774</v>
      </c>
      <c r="AP58" s="213"/>
      <c r="AQ58" s="213"/>
      <c r="AR58" s="213"/>
      <c r="AS58" s="213"/>
      <c r="AT58" s="213"/>
      <c r="AU58" s="213"/>
      <c r="AV58" s="213"/>
      <c r="AW58" s="215"/>
    </row>
    <row r="59" spans="2:49" s="316" customFormat="1" ht="30" customHeight="1">
      <c r="B59" s="256"/>
      <c r="C59" s="277"/>
      <c r="D59" s="293" t="s">
        <v>431</v>
      </c>
      <c r="E59" s="214" t="s">
        <v>443</v>
      </c>
      <c r="F59" s="269"/>
      <c r="G59" s="315"/>
      <c r="H59" s="315"/>
      <c r="I59" s="315"/>
      <c r="J59" s="315"/>
      <c r="K59" s="269"/>
      <c r="L59" s="269"/>
      <c r="M59" s="269"/>
      <c r="N59" s="268"/>
      <c r="O59" s="268"/>
      <c r="P59" s="268"/>
      <c r="Q59" s="268"/>
      <c r="R59" s="268"/>
      <c r="S59" s="315"/>
      <c r="T59" s="315"/>
      <c r="U59" s="315"/>
      <c r="V59" s="335"/>
      <c r="W59" s="315"/>
      <c r="X59" s="315"/>
      <c r="Y59" s="213"/>
      <c r="Z59" s="213"/>
      <c r="AA59" s="213"/>
      <c r="AB59" s="213"/>
      <c r="AC59" s="213"/>
      <c r="AD59" s="213"/>
      <c r="AE59" s="213"/>
      <c r="AF59" s="213"/>
      <c r="AG59" s="213"/>
      <c r="AH59" s="213"/>
      <c r="AI59" s="213"/>
      <c r="AJ59" s="23" t="s">
        <v>133</v>
      </c>
      <c r="AK59" s="269">
        <v>2011</v>
      </c>
      <c r="AL59" s="213"/>
      <c r="AM59" s="213"/>
      <c r="AN59" s="213"/>
      <c r="AO59" s="271">
        <v>3157287.6616567634</v>
      </c>
      <c r="AP59" s="213"/>
      <c r="AQ59" s="213"/>
      <c r="AR59" s="213"/>
      <c r="AS59" s="213"/>
      <c r="AT59" s="213"/>
      <c r="AU59" s="213"/>
      <c r="AV59" s="213"/>
      <c r="AW59" s="215"/>
    </row>
    <row r="60" spans="2:49" s="316" customFormat="1" ht="30" customHeight="1">
      <c r="B60" s="256"/>
      <c r="C60" s="277"/>
      <c r="D60" s="293" t="s">
        <v>423</v>
      </c>
      <c r="E60" s="214" t="s">
        <v>443</v>
      </c>
      <c r="F60" s="269"/>
      <c r="G60" s="315"/>
      <c r="H60" s="315"/>
      <c r="I60" s="315"/>
      <c r="J60" s="315"/>
      <c r="K60" s="269"/>
      <c r="L60" s="269"/>
      <c r="M60" s="269"/>
      <c r="N60" s="268"/>
      <c r="O60" s="268"/>
      <c r="P60" s="268"/>
      <c r="Q60" s="268"/>
      <c r="R60" s="268"/>
      <c r="S60" s="315"/>
      <c r="T60" s="315"/>
      <c r="U60" s="315"/>
      <c r="V60" s="335"/>
      <c r="W60" s="315"/>
      <c r="X60" s="315"/>
      <c r="Y60" s="213"/>
      <c r="Z60" s="213"/>
      <c r="AA60" s="213"/>
      <c r="AB60" s="213"/>
      <c r="AC60" s="213"/>
      <c r="AD60" s="213"/>
      <c r="AE60" s="213"/>
      <c r="AF60" s="213"/>
      <c r="AG60" s="213"/>
      <c r="AH60" s="213"/>
      <c r="AI60" s="213"/>
      <c r="AJ60" s="23" t="s">
        <v>133</v>
      </c>
      <c r="AK60" s="269">
        <v>2011</v>
      </c>
      <c r="AL60" s="213"/>
      <c r="AM60" s="213"/>
      <c r="AN60" s="213"/>
      <c r="AO60" s="271">
        <v>4735931.4924851451</v>
      </c>
      <c r="AP60" s="213"/>
      <c r="AQ60" s="213"/>
      <c r="AR60" s="213"/>
      <c r="AS60" s="213"/>
      <c r="AT60" s="213"/>
      <c r="AU60" s="213"/>
      <c r="AV60" s="213"/>
      <c r="AW60" s="215"/>
    </row>
    <row r="61" spans="2:49" s="316" customFormat="1" ht="30" customHeight="1">
      <c r="B61" s="256"/>
      <c r="C61" s="277"/>
      <c r="D61" s="270" t="s">
        <v>432</v>
      </c>
      <c r="E61" s="214"/>
      <c r="F61" s="269"/>
      <c r="G61" s="315"/>
      <c r="H61" s="315"/>
      <c r="I61" s="315"/>
      <c r="J61" s="315"/>
      <c r="K61" s="269"/>
      <c r="L61" s="269"/>
      <c r="M61" s="269"/>
      <c r="N61" s="268"/>
      <c r="O61" s="268"/>
      <c r="P61" s="268"/>
      <c r="Q61" s="268"/>
      <c r="R61" s="268"/>
      <c r="S61" s="315"/>
      <c r="T61" s="315"/>
      <c r="U61" s="315"/>
      <c r="V61" s="335"/>
      <c r="W61" s="315"/>
      <c r="X61" s="315"/>
      <c r="Y61" s="213"/>
      <c r="Z61" s="213"/>
      <c r="AA61" s="213"/>
      <c r="AB61" s="213"/>
      <c r="AC61" s="213"/>
      <c r="AD61" s="213"/>
      <c r="AE61" s="213"/>
      <c r="AF61" s="213"/>
      <c r="AG61" s="213"/>
      <c r="AH61" s="213"/>
      <c r="AI61" s="213"/>
      <c r="AJ61" s="23" t="s">
        <v>133</v>
      </c>
      <c r="AK61" s="269">
        <v>2011</v>
      </c>
      <c r="AL61" s="213"/>
      <c r="AM61" s="213"/>
      <c r="AN61" s="213"/>
      <c r="AO61" s="271">
        <v>947186.298497029</v>
      </c>
      <c r="AP61" s="213"/>
      <c r="AQ61" s="213"/>
      <c r="AR61" s="213"/>
      <c r="AS61" s="213"/>
      <c r="AT61" s="213"/>
      <c r="AU61" s="213"/>
      <c r="AV61" s="213"/>
      <c r="AW61" s="215"/>
    </row>
    <row r="62" spans="2:49" s="316" customFormat="1" ht="30" customHeight="1">
      <c r="B62" s="256"/>
      <c r="C62" s="277"/>
      <c r="D62" s="293" t="s">
        <v>427</v>
      </c>
      <c r="E62" s="21" t="s">
        <v>278</v>
      </c>
      <c r="F62" s="269"/>
      <c r="G62" s="315"/>
      <c r="H62" s="315"/>
      <c r="I62" s="315"/>
      <c r="J62" s="315"/>
      <c r="K62" s="269"/>
      <c r="L62" s="269"/>
      <c r="M62" s="269"/>
      <c r="N62" s="268"/>
      <c r="O62" s="268"/>
      <c r="P62" s="268"/>
      <c r="Q62" s="268"/>
      <c r="R62" s="268"/>
      <c r="S62" s="315"/>
      <c r="T62" s="315"/>
      <c r="U62" s="315"/>
      <c r="V62" s="335"/>
      <c r="W62" s="315"/>
      <c r="X62" s="315"/>
      <c r="Y62" s="213"/>
      <c r="Z62" s="213"/>
      <c r="AA62" s="213"/>
      <c r="AB62" s="213"/>
      <c r="AC62" s="213"/>
      <c r="AD62" s="213"/>
      <c r="AE62" s="213"/>
      <c r="AF62" s="213"/>
      <c r="AG62" s="213"/>
      <c r="AH62" s="213"/>
      <c r="AI62" s="213"/>
      <c r="AJ62" s="23" t="s">
        <v>133</v>
      </c>
      <c r="AK62" s="269">
        <v>2011</v>
      </c>
      <c r="AL62" s="213"/>
      <c r="AM62" s="213"/>
      <c r="AN62" s="213"/>
      <c r="AO62" s="271">
        <v>26420433.681145355</v>
      </c>
      <c r="AP62" s="213"/>
      <c r="AQ62" s="213"/>
      <c r="AR62" s="213"/>
      <c r="AS62" s="213"/>
      <c r="AT62" s="213"/>
      <c r="AU62" s="213"/>
      <c r="AV62" s="213"/>
      <c r="AW62" s="215"/>
    </row>
    <row r="63" spans="2:49" s="316" customFormat="1" ht="30" customHeight="1">
      <c r="B63" s="256"/>
      <c r="C63" s="277"/>
      <c r="D63" s="270" t="s">
        <v>224</v>
      </c>
      <c r="E63" s="21" t="s">
        <v>278</v>
      </c>
      <c r="F63" s="269"/>
      <c r="G63" s="315"/>
      <c r="H63" s="315"/>
      <c r="I63" s="315"/>
      <c r="J63" s="315"/>
      <c r="K63" s="269"/>
      <c r="L63" s="269"/>
      <c r="M63" s="269"/>
      <c r="N63" s="268"/>
      <c r="O63" s="268"/>
      <c r="P63" s="268"/>
      <c r="Q63" s="268"/>
      <c r="R63" s="268"/>
      <c r="S63" s="315"/>
      <c r="T63" s="315"/>
      <c r="U63" s="315"/>
      <c r="V63" s="335"/>
      <c r="W63" s="315"/>
      <c r="X63" s="315"/>
      <c r="Y63" s="213"/>
      <c r="Z63" s="213"/>
      <c r="AA63" s="213"/>
      <c r="AB63" s="213"/>
      <c r="AC63" s="213"/>
      <c r="AD63" s="213"/>
      <c r="AE63" s="213"/>
      <c r="AF63" s="213"/>
      <c r="AG63" s="213"/>
      <c r="AH63" s="213"/>
      <c r="AI63" s="213"/>
      <c r="AJ63" s="23" t="s">
        <v>133</v>
      </c>
      <c r="AK63" s="269">
        <v>2011</v>
      </c>
      <c r="AL63" s="213"/>
      <c r="AM63" s="213"/>
      <c r="AN63" s="213"/>
      <c r="AO63" s="271">
        <v>19580000</v>
      </c>
      <c r="AP63" s="213"/>
      <c r="AQ63" s="213"/>
      <c r="AR63" s="213"/>
      <c r="AS63" s="213"/>
      <c r="AT63" s="213"/>
      <c r="AU63" s="213"/>
      <c r="AV63" s="213"/>
      <c r="AW63" s="215"/>
    </row>
    <row r="64" spans="2:49" s="316" customFormat="1" ht="30" customHeight="1">
      <c r="B64" s="256"/>
      <c r="C64" s="277"/>
      <c r="D64" s="293" t="s">
        <v>433</v>
      </c>
      <c r="E64" s="214"/>
      <c r="F64" s="269"/>
      <c r="G64" s="315"/>
      <c r="H64" s="315"/>
      <c r="I64" s="315"/>
      <c r="J64" s="315"/>
      <c r="K64" s="269"/>
      <c r="L64" s="269"/>
      <c r="M64" s="269"/>
      <c r="N64" s="268"/>
      <c r="O64" s="268"/>
      <c r="P64" s="268"/>
      <c r="Q64" s="268"/>
      <c r="R64" s="268"/>
      <c r="S64" s="315"/>
      <c r="T64" s="315"/>
      <c r="U64" s="315"/>
      <c r="V64" s="335"/>
      <c r="W64" s="315"/>
      <c r="X64" s="315"/>
      <c r="Y64" s="213"/>
      <c r="Z64" s="213"/>
      <c r="AA64" s="213"/>
      <c r="AB64" s="213"/>
      <c r="AC64" s="213"/>
      <c r="AD64" s="213"/>
      <c r="AE64" s="213"/>
      <c r="AF64" s="213"/>
      <c r="AG64" s="213"/>
      <c r="AH64" s="213"/>
      <c r="AI64" s="213"/>
      <c r="AJ64" s="23" t="s">
        <v>133</v>
      </c>
      <c r="AK64" s="269">
        <v>2011</v>
      </c>
      <c r="AL64" s="213"/>
      <c r="AM64" s="213"/>
      <c r="AN64" s="213"/>
      <c r="AO64" s="271">
        <v>19558000</v>
      </c>
      <c r="AP64" s="213"/>
      <c r="AQ64" s="213"/>
      <c r="AR64" s="213"/>
      <c r="AS64" s="213"/>
      <c r="AT64" s="213"/>
      <c r="AU64" s="213"/>
      <c r="AV64" s="213"/>
      <c r="AW64" s="215"/>
    </row>
    <row r="65" spans="2:49" ht="16">
      <c r="B65" s="256" t="s">
        <v>36</v>
      </c>
      <c r="C65" s="262" t="s">
        <v>37</v>
      </c>
      <c r="D65" s="304"/>
      <c r="E65" s="304"/>
      <c r="F65" s="304"/>
      <c r="G65" s="261"/>
      <c r="H65" s="261"/>
      <c r="I65" s="261"/>
      <c r="J65" s="261"/>
      <c r="K65" s="304"/>
      <c r="L65" s="304"/>
      <c r="M65" s="304"/>
      <c r="N65" s="304"/>
      <c r="O65" s="304"/>
      <c r="P65" s="304"/>
      <c r="Q65" s="304"/>
      <c r="R65" s="304"/>
      <c r="S65" s="257"/>
      <c r="T65" s="257"/>
      <c r="U65" s="257"/>
      <c r="V65" s="333"/>
      <c r="W65" s="257"/>
      <c r="X65" s="257"/>
      <c r="Y65" s="261"/>
      <c r="Z65" s="261"/>
      <c r="AA65" s="261"/>
      <c r="AB65" s="261"/>
      <c r="AC65" s="261"/>
      <c r="AD65" s="261"/>
      <c r="AE65" s="261"/>
      <c r="AF65" s="261"/>
      <c r="AG65" s="261"/>
      <c r="AH65" s="261"/>
      <c r="AI65" s="261"/>
      <c r="AJ65" s="304"/>
      <c r="AK65" s="304"/>
      <c r="AL65" s="261"/>
      <c r="AM65" s="261"/>
      <c r="AN65" s="304"/>
      <c r="AO65" s="304"/>
      <c r="AP65" s="304"/>
      <c r="AQ65" s="304"/>
      <c r="AR65" s="304"/>
      <c r="AS65" s="304"/>
      <c r="AT65" s="304"/>
      <c r="AU65" s="304"/>
      <c r="AV65" s="304"/>
      <c r="AW65" s="259"/>
    </row>
    <row r="66" spans="2:49" ht="30" customHeight="1">
      <c r="B66" s="256"/>
      <c r="C66" s="262" t="s">
        <v>106</v>
      </c>
      <c r="D66" s="270" t="s">
        <v>412</v>
      </c>
      <c r="E66" s="317"/>
      <c r="F66" s="317"/>
      <c r="G66" s="258"/>
      <c r="H66" s="258"/>
      <c r="I66" s="258"/>
      <c r="J66" s="258"/>
      <c r="K66" s="318"/>
      <c r="L66" s="318"/>
      <c r="M66" s="318"/>
      <c r="N66" s="318"/>
      <c r="O66" s="269"/>
      <c r="P66" s="269"/>
      <c r="Q66" s="269"/>
      <c r="R66" s="269"/>
      <c r="S66" s="257"/>
      <c r="T66" s="257"/>
      <c r="U66" s="257"/>
      <c r="V66" s="333"/>
      <c r="W66" s="257"/>
      <c r="X66" s="257"/>
      <c r="Y66" s="261"/>
      <c r="Z66" s="261"/>
      <c r="AA66" s="261"/>
      <c r="AB66" s="261"/>
      <c r="AC66" s="261"/>
      <c r="AD66" s="261"/>
      <c r="AE66" s="261"/>
      <c r="AF66" s="261"/>
      <c r="AG66" s="261"/>
      <c r="AH66" s="261"/>
      <c r="AI66" s="261"/>
      <c r="AJ66" s="23" t="s">
        <v>133</v>
      </c>
      <c r="AK66" s="269">
        <v>2011</v>
      </c>
      <c r="AL66" s="261"/>
      <c r="AM66" s="261"/>
      <c r="AN66" s="261"/>
      <c r="AO66" s="276">
        <v>9471862.9849702902</v>
      </c>
      <c r="AP66" s="304"/>
      <c r="AQ66" s="304"/>
      <c r="AR66" s="304"/>
      <c r="AS66" s="304"/>
      <c r="AT66" s="304"/>
      <c r="AU66" s="304"/>
      <c r="AV66" s="304"/>
      <c r="AW66" s="259"/>
    </row>
    <row r="67" spans="2:49" ht="30" customHeight="1">
      <c r="B67" s="256"/>
      <c r="C67" s="262"/>
      <c r="D67" s="270"/>
      <c r="E67" s="214"/>
      <c r="F67" s="214"/>
      <c r="G67" s="257"/>
      <c r="H67" s="257"/>
      <c r="I67" s="257"/>
      <c r="J67" s="257"/>
      <c r="K67" s="269"/>
      <c r="L67" s="269"/>
      <c r="M67" s="269"/>
      <c r="N67" s="269"/>
      <c r="O67" s="269"/>
      <c r="P67" s="269"/>
      <c r="Q67" s="269"/>
      <c r="R67" s="269"/>
      <c r="S67" s="257"/>
      <c r="T67" s="257"/>
      <c r="U67" s="257"/>
      <c r="V67" s="333"/>
      <c r="W67" s="257"/>
      <c r="X67" s="257"/>
      <c r="Y67" s="261"/>
      <c r="Z67" s="261"/>
      <c r="AA67" s="261"/>
      <c r="AB67" s="261"/>
      <c r="AC67" s="261"/>
      <c r="AD67" s="261"/>
      <c r="AE67" s="261"/>
      <c r="AF67" s="261"/>
      <c r="AG67" s="261"/>
      <c r="AH67" s="261"/>
      <c r="AI67" s="261"/>
      <c r="AJ67" s="23"/>
      <c r="AK67" s="269"/>
      <c r="AL67" s="261"/>
      <c r="AM67" s="261"/>
      <c r="AN67" s="261"/>
      <c r="AO67" s="261"/>
      <c r="AP67" s="304"/>
      <c r="AQ67" s="304"/>
      <c r="AR67" s="304"/>
      <c r="AS67" s="304"/>
      <c r="AT67" s="304"/>
      <c r="AU67" s="304"/>
      <c r="AV67" s="304"/>
      <c r="AW67" s="259"/>
    </row>
    <row r="68" spans="2:49">
      <c r="B68" s="256"/>
      <c r="C68" s="262"/>
      <c r="D68" s="263"/>
      <c r="E68" s="264"/>
      <c r="F68" s="265"/>
      <c r="G68" s="312"/>
      <c r="H68" s="312"/>
      <c r="I68" s="312"/>
      <c r="J68" s="312"/>
      <c r="K68" s="263"/>
      <c r="L68" s="264"/>
      <c r="M68" s="264"/>
      <c r="N68" s="264"/>
      <c r="O68" s="264"/>
      <c r="P68" s="264"/>
      <c r="Q68" s="264"/>
      <c r="R68" s="265"/>
      <c r="S68" s="312"/>
      <c r="T68" s="312"/>
      <c r="U68" s="312"/>
      <c r="V68" s="336"/>
      <c r="W68" s="312"/>
      <c r="X68" s="312"/>
      <c r="Y68" s="390"/>
      <c r="Z68" s="390"/>
      <c r="AA68" s="390"/>
      <c r="AB68" s="390"/>
      <c r="AC68" s="390"/>
      <c r="AD68" s="390"/>
      <c r="AE68" s="390"/>
      <c r="AF68" s="390"/>
      <c r="AG68" s="390"/>
      <c r="AH68" s="390"/>
      <c r="AI68" s="390"/>
      <c r="AJ68" s="390"/>
      <c r="AK68" s="390"/>
      <c r="AL68" s="390"/>
      <c r="AM68" s="390"/>
      <c r="AN68" s="390"/>
      <c r="AO68" s="390"/>
      <c r="AP68" s="304"/>
      <c r="AQ68" s="304"/>
      <c r="AR68" s="304"/>
      <c r="AS68" s="304"/>
      <c r="AT68" s="304"/>
      <c r="AU68" s="304"/>
      <c r="AV68" s="304"/>
      <c r="AW68" s="259"/>
    </row>
    <row r="69" spans="2:49" ht="30" customHeight="1">
      <c r="B69" s="256" t="s">
        <v>38</v>
      </c>
      <c r="C69" s="262" t="s">
        <v>39</v>
      </c>
      <c r="D69" s="958" t="s">
        <v>413</v>
      </c>
      <c r="E69" s="959"/>
      <c r="F69" s="960"/>
      <c r="G69" s="257"/>
      <c r="H69" s="257"/>
      <c r="I69" s="257"/>
      <c r="J69" s="257"/>
      <c r="K69" s="259"/>
      <c r="L69" s="259"/>
      <c r="M69" s="259"/>
      <c r="N69" s="259"/>
      <c r="O69" s="259"/>
      <c r="P69" s="259"/>
      <c r="Q69" s="259"/>
      <c r="R69" s="259"/>
      <c r="S69" s="257"/>
      <c r="T69" s="257"/>
      <c r="U69" s="257"/>
      <c r="V69" s="333"/>
      <c r="W69" s="257"/>
      <c r="X69" s="257"/>
      <c r="Y69" s="261"/>
      <c r="Z69" s="261"/>
      <c r="AA69" s="261"/>
      <c r="AB69" s="261"/>
      <c r="AC69" s="261"/>
      <c r="AD69" s="261"/>
      <c r="AE69" s="261"/>
      <c r="AF69" s="261"/>
      <c r="AG69" s="261"/>
      <c r="AH69" s="261"/>
      <c r="AI69" s="261"/>
      <c r="AJ69" s="261"/>
      <c r="AK69" s="261"/>
      <c r="AL69" s="261"/>
      <c r="AM69" s="261"/>
      <c r="AN69" s="261"/>
      <c r="AO69" s="261"/>
      <c r="AP69" s="304"/>
      <c r="AQ69" s="304"/>
      <c r="AR69" s="304"/>
      <c r="AS69" s="304"/>
      <c r="AT69" s="304"/>
      <c r="AU69" s="304"/>
      <c r="AV69" s="304"/>
      <c r="AW69" s="259"/>
    </row>
    <row r="70" spans="2:49" ht="30" customHeight="1">
      <c r="B70" s="256"/>
      <c r="C70" s="262" t="s">
        <v>106</v>
      </c>
      <c r="D70" s="961"/>
      <c r="E70" s="962"/>
      <c r="F70" s="963"/>
      <c r="G70" s="257"/>
      <c r="H70" s="257"/>
      <c r="I70" s="257"/>
      <c r="J70" s="257"/>
      <c r="K70" s="259"/>
      <c r="L70" s="259"/>
      <c r="M70" s="259"/>
      <c r="N70" s="259"/>
      <c r="O70" s="259"/>
      <c r="P70" s="259"/>
      <c r="Q70" s="259"/>
      <c r="R70" s="259"/>
      <c r="S70" s="257"/>
      <c r="T70" s="257"/>
      <c r="U70" s="257"/>
      <c r="V70" s="333"/>
      <c r="W70" s="257"/>
      <c r="X70" s="257"/>
      <c r="Y70" s="261"/>
      <c r="Z70" s="261"/>
      <c r="AA70" s="261"/>
      <c r="AB70" s="261"/>
      <c r="AC70" s="261"/>
      <c r="AD70" s="261"/>
      <c r="AE70" s="261"/>
      <c r="AF70" s="261"/>
      <c r="AG70" s="261"/>
      <c r="AH70" s="261"/>
      <c r="AI70" s="261"/>
      <c r="AJ70" s="261"/>
      <c r="AK70" s="261"/>
      <c r="AL70" s="261"/>
      <c r="AM70" s="261"/>
      <c r="AN70" s="261"/>
      <c r="AO70" s="261"/>
      <c r="AP70" s="304"/>
      <c r="AQ70" s="304"/>
      <c r="AR70" s="304"/>
      <c r="AS70" s="304"/>
      <c r="AT70" s="304"/>
      <c r="AU70" s="304"/>
      <c r="AV70" s="304"/>
      <c r="AW70" s="259"/>
    </row>
    <row r="71" spans="2:49" ht="30" customHeight="1">
      <c r="B71" s="256"/>
      <c r="C71" s="262"/>
      <c r="D71" s="961"/>
      <c r="E71" s="962"/>
      <c r="F71" s="963"/>
      <c r="G71" s="257"/>
      <c r="H71" s="257"/>
      <c r="I71" s="257"/>
      <c r="J71" s="257"/>
      <c r="K71" s="259"/>
      <c r="L71" s="259"/>
      <c r="M71" s="259"/>
      <c r="N71" s="259"/>
      <c r="O71" s="259"/>
      <c r="P71" s="259"/>
      <c r="Q71" s="259"/>
      <c r="R71" s="259"/>
      <c r="S71" s="257"/>
      <c r="T71" s="257"/>
      <c r="U71" s="257"/>
      <c r="V71" s="333"/>
      <c r="W71" s="257"/>
      <c r="X71" s="257"/>
      <c r="Y71" s="261"/>
      <c r="Z71" s="261"/>
      <c r="AA71" s="261"/>
      <c r="AB71" s="261"/>
      <c r="AC71" s="261"/>
      <c r="AD71" s="261"/>
      <c r="AE71" s="261"/>
      <c r="AF71" s="261"/>
      <c r="AG71" s="261"/>
      <c r="AH71" s="261"/>
      <c r="AI71" s="261"/>
      <c r="AJ71" s="261"/>
      <c r="AK71" s="261"/>
      <c r="AL71" s="261"/>
      <c r="AM71" s="261"/>
      <c r="AN71" s="261"/>
      <c r="AO71" s="261"/>
      <c r="AP71" s="304"/>
      <c r="AQ71" s="304"/>
      <c r="AR71" s="304"/>
      <c r="AS71" s="304"/>
      <c r="AT71" s="304"/>
      <c r="AU71" s="304"/>
      <c r="AV71" s="304"/>
      <c r="AW71" s="259"/>
    </row>
    <row r="72" spans="2:49" ht="30" customHeight="1">
      <c r="B72" s="256"/>
      <c r="C72" s="262"/>
      <c r="D72" s="304"/>
      <c r="E72" s="304"/>
      <c r="F72" s="304"/>
      <c r="G72" s="257"/>
      <c r="H72" s="257"/>
      <c r="I72" s="257"/>
      <c r="J72" s="257"/>
      <c r="K72" s="304"/>
      <c r="L72" s="304"/>
      <c r="M72" s="304"/>
      <c r="N72" s="304"/>
      <c r="O72" s="304"/>
      <c r="P72" s="304"/>
      <c r="Q72" s="304"/>
      <c r="R72" s="304"/>
      <c r="S72" s="257"/>
      <c r="T72" s="257"/>
      <c r="U72" s="257"/>
      <c r="V72" s="333"/>
      <c r="W72" s="257"/>
      <c r="X72" s="257"/>
      <c r="Y72" s="261"/>
      <c r="Z72" s="261"/>
      <c r="AA72" s="261"/>
      <c r="AB72" s="261"/>
      <c r="AC72" s="261"/>
      <c r="AD72" s="261"/>
      <c r="AE72" s="261"/>
      <c r="AF72" s="261"/>
      <c r="AG72" s="261"/>
      <c r="AH72" s="261"/>
      <c r="AI72" s="261"/>
      <c r="AJ72" s="261"/>
      <c r="AK72" s="261"/>
      <c r="AL72" s="261"/>
      <c r="AM72" s="261"/>
      <c r="AN72" s="261"/>
      <c r="AO72" s="261"/>
      <c r="AP72" s="304"/>
      <c r="AQ72" s="304"/>
      <c r="AR72" s="304"/>
      <c r="AS72" s="304"/>
      <c r="AT72" s="304"/>
      <c r="AU72" s="304"/>
      <c r="AV72" s="304"/>
      <c r="AW72" s="304"/>
    </row>
    <row r="73" spans="2:49" ht="30" customHeight="1">
      <c r="B73" s="256" t="s">
        <v>40</v>
      </c>
      <c r="C73" s="262" t="s">
        <v>41</v>
      </c>
      <c r="D73" s="958" t="s">
        <v>413</v>
      </c>
      <c r="E73" s="959"/>
      <c r="F73" s="960"/>
      <c r="G73" s="257"/>
      <c r="H73" s="257"/>
      <c r="I73" s="257"/>
      <c r="J73" s="257"/>
      <c r="K73" s="259"/>
      <c r="L73" s="259"/>
      <c r="M73" s="259"/>
      <c r="N73" s="259"/>
      <c r="O73" s="259"/>
      <c r="P73" s="259"/>
      <c r="Q73" s="259"/>
      <c r="R73" s="259"/>
      <c r="S73" s="257"/>
      <c r="T73" s="257"/>
      <c r="U73" s="257"/>
      <c r="V73" s="333"/>
      <c r="W73" s="257"/>
      <c r="X73" s="257"/>
      <c r="Y73" s="261"/>
      <c r="Z73" s="261"/>
      <c r="AA73" s="261"/>
      <c r="AB73" s="261"/>
      <c r="AC73" s="261"/>
      <c r="AD73" s="261"/>
      <c r="AE73" s="261"/>
      <c r="AF73" s="261"/>
      <c r="AG73" s="261"/>
      <c r="AH73" s="261"/>
      <c r="AI73" s="261"/>
      <c r="AJ73" s="261"/>
      <c r="AK73" s="261"/>
      <c r="AL73" s="261"/>
      <c r="AM73" s="261"/>
      <c r="AN73" s="261"/>
      <c r="AO73" s="261"/>
      <c r="AP73" s="304"/>
      <c r="AQ73" s="304"/>
      <c r="AR73" s="304"/>
      <c r="AS73" s="304"/>
      <c r="AT73" s="304"/>
      <c r="AU73" s="304"/>
      <c r="AV73" s="304"/>
      <c r="AW73" s="259"/>
    </row>
    <row r="74" spans="2:49" ht="30" customHeight="1">
      <c r="B74" s="256"/>
      <c r="C74" s="262" t="s">
        <v>106</v>
      </c>
      <c r="D74" s="961"/>
      <c r="E74" s="962"/>
      <c r="F74" s="963"/>
      <c r="G74" s="257"/>
      <c r="H74" s="257"/>
      <c r="I74" s="257"/>
      <c r="J74" s="257"/>
      <c r="K74" s="259"/>
      <c r="L74" s="259"/>
      <c r="M74" s="259"/>
      <c r="N74" s="259"/>
      <c r="O74" s="259"/>
      <c r="P74" s="259"/>
      <c r="Q74" s="259"/>
      <c r="R74" s="259"/>
      <c r="S74" s="257"/>
      <c r="T74" s="257"/>
      <c r="U74" s="257"/>
      <c r="V74" s="333"/>
      <c r="W74" s="257"/>
      <c r="X74" s="257"/>
      <c r="Y74" s="261"/>
      <c r="Z74" s="261"/>
      <c r="AA74" s="261"/>
      <c r="AB74" s="261"/>
      <c r="AC74" s="261"/>
      <c r="AD74" s="261"/>
      <c r="AE74" s="261"/>
      <c r="AF74" s="261"/>
      <c r="AG74" s="261"/>
      <c r="AH74" s="261"/>
      <c r="AI74" s="261"/>
      <c r="AJ74" s="261"/>
      <c r="AK74" s="261"/>
      <c r="AL74" s="261"/>
      <c r="AM74" s="261"/>
      <c r="AN74" s="261"/>
      <c r="AO74" s="261"/>
      <c r="AP74" s="304"/>
      <c r="AQ74" s="304"/>
      <c r="AR74" s="304"/>
      <c r="AS74" s="304"/>
      <c r="AT74" s="304"/>
      <c r="AU74" s="304"/>
      <c r="AV74" s="304"/>
      <c r="AW74" s="259"/>
    </row>
    <row r="75" spans="2:49" ht="30" customHeight="1">
      <c r="B75" s="256"/>
      <c r="C75" s="262"/>
      <c r="D75" s="961"/>
      <c r="E75" s="962"/>
      <c r="F75" s="963"/>
      <c r="G75" s="257"/>
      <c r="H75" s="257"/>
      <c r="I75" s="257"/>
      <c r="J75" s="257"/>
      <c r="K75" s="259"/>
      <c r="L75" s="259"/>
      <c r="M75" s="259"/>
      <c r="N75" s="259"/>
      <c r="O75" s="259"/>
      <c r="P75" s="259"/>
      <c r="Q75" s="259"/>
      <c r="R75" s="259"/>
      <c r="S75" s="257"/>
      <c r="T75" s="257"/>
      <c r="U75" s="257"/>
      <c r="V75" s="333"/>
      <c r="W75" s="257"/>
      <c r="X75" s="257"/>
      <c r="Y75" s="261"/>
      <c r="Z75" s="261"/>
      <c r="AA75" s="261"/>
      <c r="AB75" s="261"/>
      <c r="AC75" s="261"/>
      <c r="AD75" s="261"/>
      <c r="AE75" s="261"/>
      <c r="AF75" s="261"/>
      <c r="AG75" s="261"/>
      <c r="AH75" s="261"/>
      <c r="AI75" s="261"/>
      <c r="AJ75" s="261"/>
      <c r="AK75" s="261"/>
      <c r="AL75" s="261"/>
      <c r="AM75" s="261"/>
      <c r="AN75" s="261"/>
      <c r="AO75" s="261"/>
      <c r="AP75" s="304"/>
      <c r="AQ75" s="304"/>
      <c r="AR75" s="304"/>
      <c r="AS75" s="304"/>
      <c r="AT75" s="304"/>
      <c r="AU75" s="304"/>
      <c r="AV75" s="304"/>
      <c r="AW75" s="259"/>
    </row>
    <row r="76" spans="2:49" ht="30" customHeight="1">
      <c r="B76" s="256"/>
      <c r="C76" s="262"/>
      <c r="D76" s="304"/>
      <c r="E76" s="304"/>
      <c r="F76" s="304"/>
      <c r="G76" s="257"/>
      <c r="H76" s="257"/>
      <c r="I76" s="257"/>
      <c r="J76" s="257"/>
      <c r="K76" s="304"/>
      <c r="L76" s="304"/>
      <c r="M76" s="304"/>
      <c r="N76" s="304"/>
      <c r="O76" s="304"/>
      <c r="P76" s="304"/>
      <c r="Q76" s="304"/>
      <c r="R76" s="304"/>
      <c r="S76" s="261"/>
      <c r="T76" s="261"/>
      <c r="U76" s="261"/>
      <c r="V76" s="334"/>
      <c r="W76" s="261"/>
      <c r="X76" s="261"/>
      <c r="Y76" s="261"/>
      <c r="Z76" s="261"/>
      <c r="AA76" s="261"/>
      <c r="AB76" s="261"/>
      <c r="AC76" s="261"/>
      <c r="AD76" s="261"/>
      <c r="AE76" s="261"/>
      <c r="AF76" s="261"/>
      <c r="AG76" s="261"/>
      <c r="AH76" s="261"/>
      <c r="AI76" s="261"/>
      <c r="AJ76" s="261"/>
      <c r="AK76" s="261"/>
      <c r="AL76" s="261"/>
      <c r="AM76" s="261"/>
      <c r="AN76" s="261"/>
      <c r="AO76" s="261"/>
      <c r="AP76" s="304"/>
      <c r="AQ76" s="304"/>
      <c r="AR76" s="304"/>
      <c r="AS76" s="304"/>
      <c r="AT76" s="304"/>
      <c r="AU76" s="304"/>
      <c r="AV76" s="304"/>
      <c r="AW76" s="304"/>
    </row>
    <row r="77" spans="2:49" ht="30" customHeight="1">
      <c r="B77" s="256" t="s">
        <v>42</v>
      </c>
      <c r="C77" s="262" t="s">
        <v>43</v>
      </c>
      <c r="D77" s="958" t="s">
        <v>413</v>
      </c>
      <c r="E77" s="959"/>
      <c r="F77" s="960"/>
      <c r="G77" s="257"/>
      <c r="H77" s="257"/>
      <c r="I77" s="257"/>
      <c r="J77" s="257"/>
      <c r="K77" s="259"/>
      <c r="L77" s="259"/>
      <c r="M77" s="259"/>
      <c r="N77" s="259"/>
      <c r="O77" s="259"/>
      <c r="P77" s="259"/>
      <c r="Q77" s="259"/>
      <c r="R77" s="259"/>
      <c r="S77" s="257"/>
      <c r="T77" s="257"/>
      <c r="U77" s="257"/>
      <c r="V77" s="333"/>
      <c r="W77" s="257"/>
      <c r="X77" s="257"/>
      <c r="Y77" s="261"/>
      <c r="Z77" s="261"/>
      <c r="AA77" s="261"/>
      <c r="AB77" s="261"/>
      <c r="AC77" s="261"/>
      <c r="AD77" s="261"/>
      <c r="AE77" s="261"/>
      <c r="AF77" s="261"/>
      <c r="AG77" s="261"/>
      <c r="AH77" s="261"/>
      <c r="AI77" s="261"/>
      <c r="AJ77" s="261"/>
      <c r="AK77" s="261"/>
      <c r="AL77" s="261"/>
      <c r="AM77" s="261"/>
      <c r="AN77" s="261"/>
      <c r="AO77" s="261"/>
      <c r="AP77" s="304"/>
      <c r="AQ77" s="304"/>
      <c r="AR77" s="304"/>
      <c r="AS77" s="304"/>
      <c r="AT77" s="304"/>
      <c r="AU77" s="304"/>
      <c r="AV77" s="304"/>
      <c r="AW77" s="259"/>
    </row>
    <row r="78" spans="2:49" ht="30" customHeight="1">
      <c r="B78" s="256"/>
      <c r="C78" s="262" t="s">
        <v>106</v>
      </c>
      <c r="D78" s="961"/>
      <c r="E78" s="962"/>
      <c r="F78" s="963"/>
      <c r="G78" s="257"/>
      <c r="H78" s="257"/>
      <c r="I78" s="257"/>
      <c r="J78" s="257"/>
      <c r="K78" s="259"/>
      <c r="L78" s="259"/>
      <c r="M78" s="259"/>
      <c r="N78" s="259"/>
      <c r="O78" s="259"/>
      <c r="P78" s="259"/>
      <c r="Q78" s="259"/>
      <c r="R78" s="259"/>
      <c r="S78" s="257"/>
      <c r="T78" s="257"/>
      <c r="U78" s="257"/>
      <c r="V78" s="333"/>
      <c r="W78" s="257"/>
      <c r="X78" s="257"/>
      <c r="Y78" s="261"/>
      <c r="Z78" s="261"/>
      <c r="AA78" s="261"/>
      <c r="AB78" s="261"/>
      <c r="AC78" s="261"/>
      <c r="AD78" s="261"/>
      <c r="AE78" s="261"/>
      <c r="AF78" s="261"/>
      <c r="AG78" s="261"/>
      <c r="AH78" s="261"/>
      <c r="AI78" s="261"/>
      <c r="AJ78" s="261"/>
      <c r="AK78" s="261"/>
      <c r="AL78" s="261"/>
      <c r="AM78" s="261"/>
      <c r="AN78" s="261"/>
      <c r="AO78" s="261"/>
      <c r="AP78" s="304"/>
      <c r="AQ78" s="304"/>
      <c r="AR78" s="304"/>
      <c r="AS78" s="304"/>
      <c r="AT78" s="304"/>
      <c r="AU78" s="304"/>
      <c r="AV78" s="304"/>
      <c r="AW78" s="259"/>
    </row>
    <row r="79" spans="2:49" ht="30" customHeight="1">
      <c r="B79" s="256"/>
      <c r="C79" s="262"/>
      <c r="D79" s="961"/>
      <c r="E79" s="962"/>
      <c r="F79" s="963"/>
      <c r="G79" s="257"/>
      <c r="H79" s="257"/>
      <c r="I79" s="257"/>
      <c r="J79" s="257"/>
      <c r="K79" s="259"/>
      <c r="L79" s="259"/>
      <c r="M79" s="259"/>
      <c r="N79" s="259"/>
      <c r="O79" s="259"/>
      <c r="P79" s="259"/>
      <c r="Q79" s="259"/>
      <c r="R79" s="259"/>
      <c r="S79" s="257"/>
      <c r="T79" s="257"/>
      <c r="U79" s="257"/>
      <c r="V79" s="333"/>
      <c r="W79" s="257"/>
      <c r="X79" s="257"/>
      <c r="Y79" s="261"/>
      <c r="Z79" s="261"/>
      <c r="AA79" s="261"/>
      <c r="AB79" s="261"/>
      <c r="AC79" s="261"/>
      <c r="AD79" s="261"/>
      <c r="AE79" s="261"/>
      <c r="AF79" s="261"/>
      <c r="AG79" s="261"/>
      <c r="AH79" s="261"/>
      <c r="AI79" s="261"/>
      <c r="AJ79" s="261"/>
      <c r="AK79" s="261"/>
      <c r="AL79" s="261"/>
      <c r="AM79" s="261"/>
      <c r="AN79" s="261"/>
      <c r="AO79" s="261"/>
      <c r="AP79" s="304"/>
      <c r="AQ79" s="304"/>
      <c r="AR79" s="304"/>
      <c r="AS79" s="304"/>
      <c r="AT79" s="304"/>
      <c r="AU79" s="304"/>
      <c r="AV79" s="304"/>
      <c r="AW79" s="259"/>
    </row>
    <row r="80" spans="2:49" ht="30" customHeight="1">
      <c r="B80" s="256"/>
      <c r="C80" s="262"/>
      <c r="D80" s="304"/>
      <c r="E80" s="304"/>
      <c r="F80" s="304"/>
      <c r="G80" s="257"/>
      <c r="H80" s="257"/>
      <c r="I80" s="257"/>
      <c r="J80" s="257"/>
      <c r="K80" s="304"/>
      <c r="L80" s="304"/>
      <c r="M80" s="304"/>
      <c r="N80" s="304"/>
      <c r="O80" s="304"/>
      <c r="P80" s="304"/>
      <c r="Q80" s="304"/>
      <c r="R80" s="304"/>
      <c r="S80" s="257"/>
      <c r="T80" s="257"/>
      <c r="U80" s="257"/>
      <c r="V80" s="333"/>
      <c r="W80" s="257"/>
      <c r="X80" s="257"/>
      <c r="Y80" s="261"/>
      <c r="Z80" s="261"/>
      <c r="AA80" s="261"/>
      <c r="AB80" s="261"/>
      <c r="AC80" s="261"/>
      <c r="AD80" s="261"/>
      <c r="AE80" s="261"/>
      <c r="AF80" s="261"/>
      <c r="AG80" s="261"/>
      <c r="AH80" s="261"/>
      <c r="AI80" s="261"/>
      <c r="AJ80" s="261"/>
      <c r="AK80" s="261"/>
      <c r="AL80" s="261"/>
      <c r="AM80" s="261"/>
      <c r="AN80" s="261"/>
      <c r="AO80" s="261"/>
      <c r="AP80" s="304"/>
      <c r="AQ80" s="304"/>
      <c r="AR80" s="304"/>
      <c r="AS80" s="304"/>
      <c r="AT80" s="304"/>
      <c r="AU80" s="304"/>
      <c r="AV80" s="304"/>
      <c r="AW80" s="304"/>
    </row>
    <row r="81" spans="1:49" ht="30" customHeight="1">
      <c r="B81" s="256" t="s">
        <v>44</v>
      </c>
      <c r="C81" s="262" t="s">
        <v>45</v>
      </c>
      <c r="D81" s="958" t="s">
        <v>413</v>
      </c>
      <c r="E81" s="959"/>
      <c r="F81" s="960"/>
      <c r="G81" s="257"/>
      <c r="H81" s="257"/>
      <c r="I81" s="257"/>
      <c r="J81" s="257"/>
      <c r="K81" s="259"/>
      <c r="L81" s="259"/>
      <c r="M81" s="259"/>
      <c r="N81" s="259"/>
      <c r="O81" s="259"/>
      <c r="P81" s="259"/>
      <c r="Q81" s="259"/>
      <c r="R81" s="259"/>
      <c r="S81" s="257"/>
      <c r="T81" s="257"/>
      <c r="U81" s="257"/>
      <c r="V81" s="333"/>
      <c r="W81" s="257"/>
      <c r="X81" s="257"/>
      <c r="Y81" s="261"/>
      <c r="Z81" s="261"/>
      <c r="AA81" s="261"/>
      <c r="AB81" s="261"/>
      <c r="AC81" s="261"/>
      <c r="AD81" s="261"/>
      <c r="AE81" s="261"/>
      <c r="AF81" s="261"/>
      <c r="AG81" s="261"/>
      <c r="AH81" s="261"/>
      <c r="AI81" s="261"/>
      <c r="AJ81" s="261"/>
      <c r="AK81" s="261"/>
      <c r="AL81" s="261"/>
      <c r="AM81" s="261"/>
      <c r="AN81" s="261"/>
      <c r="AO81" s="261"/>
      <c r="AP81" s="304"/>
      <c r="AQ81" s="304"/>
      <c r="AR81" s="304"/>
      <c r="AS81" s="304"/>
      <c r="AT81" s="304"/>
      <c r="AU81" s="304"/>
      <c r="AV81" s="304"/>
      <c r="AW81" s="259"/>
    </row>
    <row r="82" spans="1:49" ht="30" customHeight="1">
      <c r="B82" s="256"/>
      <c r="C82" s="262" t="s">
        <v>106</v>
      </c>
      <c r="D82" s="961"/>
      <c r="E82" s="962"/>
      <c r="F82" s="963"/>
      <c r="G82" s="257"/>
      <c r="H82" s="257"/>
      <c r="I82" s="257"/>
      <c r="J82" s="257"/>
      <c r="K82" s="259"/>
      <c r="L82" s="259"/>
      <c r="M82" s="259"/>
      <c r="N82" s="259"/>
      <c r="O82" s="259"/>
      <c r="P82" s="259"/>
      <c r="Q82" s="259"/>
      <c r="R82" s="259"/>
      <c r="S82" s="257"/>
      <c r="T82" s="257"/>
      <c r="U82" s="257"/>
      <c r="V82" s="333"/>
      <c r="W82" s="257"/>
      <c r="X82" s="257"/>
      <c r="Y82" s="261"/>
      <c r="Z82" s="261"/>
      <c r="AA82" s="261"/>
      <c r="AB82" s="261"/>
      <c r="AC82" s="261"/>
      <c r="AD82" s="261"/>
      <c r="AE82" s="261"/>
      <c r="AF82" s="261"/>
      <c r="AG82" s="261"/>
      <c r="AH82" s="261"/>
      <c r="AI82" s="261"/>
      <c r="AJ82" s="261"/>
      <c r="AK82" s="261"/>
      <c r="AL82" s="261"/>
      <c r="AM82" s="261"/>
      <c r="AN82" s="261"/>
      <c r="AO82" s="261"/>
      <c r="AP82" s="304"/>
      <c r="AQ82" s="304"/>
      <c r="AR82" s="304"/>
      <c r="AS82" s="304"/>
      <c r="AT82" s="304"/>
      <c r="AU82" s="304"/>
      <c r="AV82" s="304"/>
      <c r="AW82" s="259"/>
    </row>
    <row r="83" spans="1:49" ht="30" customHeight="1">
      <c r="B83" s="256"/>
      <c r="C83" s="262"/>
      <c r="D83" s="964"/>
      <c r="E83" s="965"/>
      <c r="F83" s="966"/>
      <c r="G83" s="257"/>
      <c r="H83" s="257"/>
      <c r="I83" s="257"/>
      <c r="J83" s="257"/>
      <c r="K83" s="259"/>
      <c r="L83" s="259"/>
      <c r="M83" s="259"/>
      <c r="N83" s="259"/>
      <c r="O83" s="259"/>
      <c r="P83" s="259"/>
      <c r="Q83" s="259"/>
      <c r="R83" s="259"/>
      <c r="S83" s="257"/>
      <c r="T83" s="257"/>
      <c r="U83" s="257"/>
      <c r="V83" s="333"/>
      <c r="W83" s="257"/>
      <c r="X83" s="257"/>
      <c r="Y83" s="261"/>
      <c r="Z83" s="261"/>
      <c r="AA83" s="261"/>
      <c r="AB83" s="261"/>
      <c r="AC83" s="261"/>
      <c r="AD83" s="261"/>
      <c r="AE83" s="261"/>
      <c r="AF83" s="261"/>
      <c r="AG83" s="261"/>
      <c r="AH83" s="261"/>
      <c r="AI83" s="261"/>
      <c r="AJ83" s="261"/>
      <c r="AK83" s="261"/>
      <c r="AL83" s="261"/>
      <c r="AM83" s="261"/>
      <c r="AN83" s="261"/>
      <c r="AO83" s="261"/>
      <c r="AP83" s="304"/>
      <c r="AQ83" s="304"/>
      <c r="AR83" s="304"/>
      <c r="AS83" s="304"/>
      <c r="AT83" s="304"/>
      <c r="AU83" s="304"/>
      <c r="AV83" s="304"/>
      <c r="AW83" s="259"/>
    </row>
    <row r="84" spans="1:49" ht="30" customHeight="1">
      <c r="B84" s="256"/>
      <c r="C84" s="273"/>
      <c r="D84" s="261"/>
      <c r="E84" s="261"/>
      <c r="F84" s="261"/>
      <c r="G84" s="257"/>
      <c r="H84" s="257"/>
      <c r="I84" s="257"/>
      <c r="J84" s="257"/>
      <c r="K84" s="257"/>
      <c r="L84" s="257"/>
      <c r="M84" s="257"/>
      <c r="N84" s="257"/>
      <c r="O84" s="257"/>
      <c r="P84" s="257"/>
      <c r="Q84" s="257"/>
      <c r="R84" s="257"/>
      <c r="S84" s="257"/>
      <c r="T84" s="257"/>
      <c r="U84" s="257"/>
      <c r="V84" s="333"/>
      <c r="W84" s="257"/>
      <c r="X84" s="257"/>
      <c r="Y84" s="261"/>
      <c r="Z84" s="261"/>
      <c r="AA84" s="261"/>
      <c r="AB84" s="261"/>
      <c r="AC84" s="261"/>
      <c r="AD84" s="261"/>
      <c r="AE84" s="261"/>
      <c r="AF84" s="261"/>
      <c r="AG84" s="261"/>
      <c r="AH84" s="261"/>
      <c r="AI84" s="261"/>
      <c r="AJ84" s="261"/>
      <c r="AK84" s="261"/>
      <c r="AL84" s="261"/>
      <c r="AM84" s="261"/>
      <c r="AN84" s="261"/>
      <c r="AO84" s="261"/>
      <c r="AP84" s="261"/>
      <c r="AQ84" s="261"/>
      <c r="AR84" s="261"/>
      <c r="AS84" s="261"/>
      <c r="AT84" s="261"/>
      <c r="AU84" s="261"/>
      <c r="AV84" s="261"/>
      <c r="AW84" s="261"/>
    </row>
    <row r="85" spans="1:49" ht="30" customHeight="1">
      <c r="A85" s="249" t="s">
        <v>1546</v>
      </c>
      <c r="B85" s="256" t="s">
        <v>46</v>
      </c>
      <c r="C85" s="5" t="s">
        <v>47</v>
      </c>
      <c r="D85" s="261"/>
      <c r="E85" s="261"/>
      <c r="F85" s="261"/>
      <c r="G85" s="257"/>
      <c r="H85" s="257"/>
      <c r="I85" s="257"/>
      <c r="J85" s="257"/>
      <c r="K85" s="257"/>
      <c r="L85" s="257"/>
      <c r="M85" s="257"/>
      <c r="N85" s="257"/>
      <c r="O85" s="257"/>
      <c r="P85" s="257"/>
      <c r="Q85" s="257"/>
      <c r="R85" s="257"/>
      <c r="S85" s="257"/>
      <c r="T85" s="257"/>
      <c r="U85" s="257"/>
      <c r="V85" s="333"/>
      <c r="W85" s="257"/>
      <c r="X85" s="257"/>
      <c r="Y85" s="261"/>
      <c r="Z85" s="261"/>
      <c r="AA85" s="261"/>
      <c r="AB85" s="261"/>
      <c r="AC85" s="261"/>
      <c r="AD85" s="261"/>
      <c r="AE85" s="261"/>
      <c r="AF85" s="261"/>
      <c r="AG85" s="261"/>
      <c r="AH85" s="261"/>
      <c r="AI85" s="261"/>
      <c r="AJ85" s="261"/>
      <c r="AK85" s="261"/>
      <c r="AL85" s="261"/>
      <c r="AM85" s="261"/>
      <c r="AN85" s="261"/>
      <c r="AO85" s="320">
        <f>SUM(AO86:AO154)</f>
        <v>39822727229.03537</v>
      </c>
      <c r="AP85" s="304"/>
      <c r="AQ85" s="304"/>
      <c r="AR85" s="304"/>
      <c r="AS85" s="313"/>
      <c r="AT85" s="304"/>
      <c r="AU85" s="304"/>
      <c r="AV85" s="304"/>
      <c r="AW85" s="304"/>
    </row>
    <row r="86" spans="1:49" ht="30" customHeight="1">
      <c r="B86" s="256" t="s">
        <v>48</v>
      </c>
      <c r="C86" s="273" t="s">
        <v>49</v>
      </c>
      <c r="D86" s="267" t="s">
        <v>463</v>
      </c>
      <c r="E86" s="274" t="s">
        <v>531</v>
      </c>
      <c r="F86" s="268" t="s">
        <v>444</v>
      </c>
      <c r="G86" s="269" t="s">
        <v>535</v>
      </c>
      <c r="H86" s="257"/>
      <c r="I86" s="257"/>
      <c r="J86" s="257"/>
      <c r="K86" s="257"/>
      <c r="L86" s="257"/>
      <c r="M86" s="257"/>
      <c r="N86" s="257"/>
      <c r="O86" s="257"/>
      <c r="P86" s="257"/>
      <c r="Q86" s="257"/>
      <c r="R86" s="257"/>
      <c r="S86" s="269" t="s">
        <v>537</v>
      </c>
      <c r="T86" s="269" t="s">
        <v>536</v>
      </c>
      <c r="U86" s="275">
        <v>124</v>
      </c>
      <c r="V86" s="349"/>
      <c r="W86" s="214" t="s">
        <v>605</v>
      </c>
      <c r="X86" s="257"/>
      <c r="Y86" s="261"/>
      <c r="Z86" s="261"/>
      <c r="AA86" s="261"/>
      <c r="AB86" s="261"/>
      <c r="AC86" s="261"/>
      <c r="AD86" s="261"/>
      <c r="AE86" s="261"/>
      <c r="AF86" s="261"/>
      <c r="AG86" s="261"/>
      <c r="AH86" s="261"/>
      <c r="AI86" s="261"/>
      <c r="AJ86" s="269" t="s">
        <v>133</v>
      </c>
      <c r="AK86" s="261"/>
      <c r="AL86" s="261"/>
      <c r="AM86" s="261"/>
      <c r="AN86" s="261"/>
      <c r="AO86" s="324">
        <v>267474021.18227947</v>
      </c>
      <c r="AP86" s="304"/>
      <c r="AQ86" s="304"/>
      <c r="AR86" s="304"/>
      <c r="AS86" s="331" t="s">
        <v>540</v>
      </c>
      <c r="AT86" s="304"/>
      <c r="AU86" s="304"/>
      <c r="AV86" s="304"/>
      <c r="AW86" s="259"/>
    </row>
    <row r="87" spans="1:49" ht="30" customHeight="1">
      <c r="B87" s="256"/>
      <c r="C87" s="277" t="s">
        <v>107</v>
      </c>
      <c r="D87" s="267" t="s">
        <v>464</v>
      </c>
      <c r="E87" s="274"/>
      <c r="F87" s="268" t="s">
        <v>444</v>
      </c>
      <c r="G87" s="269" t="s">
        <v>535</v>
      </c>
      <c r="H87" s="257"/>
      <c r="I87" s="257"/>
      <c r="J87" s="257"/>
      <c r="K87" s="257"/>
      <c r="L87" s="257"/>
      <c r="M87" s="257"/>
      <c r="N87" s="257"/>
      <c r="O87" s="257"/>
      <c r="P87" s="257"/>
      <c r="Q87" s="257"/>
      <c r="R87" s="257"/>
      <c r="S87" s="269" t="s">
        <v>537</v>
      </c>
      <c r="T87" s="269" t="s">
        <v>536</v>
      </c>
      <c r="U87" s="278">
        <v>120</v>
      </c>
      <c r="V87" s="350" t="s">
        <v>588</v>
      </c>
      <c r="W87" s="214" t="s">
        <v>606</v>
      </c>
      <c r="X87" s="257"/>
      <c r="Y87" s="261"/>
      <c r="Z87" s="261"/>
      <c r="AA87" s="261"/>
      <c r="AB87" s="261"/>
      <c r="AC87" s="261"/>
      <c r="AD87" s="261"/>
      <c r="AE87" s="261"/>
      <c r="AF87" s="261"/>
      <c r="AG87" s="261"/>
      <c r="AH87" s="261"/>
      <c r="AI87" s="261"/>
      <c r="AJ87" s="269" t="s">
        <v>133</v>
      </c>
      <c r="AK87" s="261"/>
      <c r="AL87" s="261"/>
      <c r="AM87" s="261"/>
      <c r="AN87" s="261"/>
      <c r="AO87" s="324">
        <v>294688334.55143684</v>
      </c>
      <c r="AP87" s="304"/>
      <c r="AQ87" s="304"/>
      <c r="AR87" s="304"/>
      <c r="AS87" s="331" t="s">
        <v>541</v>
      </c>
      <c r="AT87" s="304"/>
      <c r="AU87" s="304"/>
      <c r="AV87" s="304"/>
      <c r="AW87" s="259"/>
    </row>
    <row r="88" spans="1:49" ht="30" customHeight="1">
      <c r="B88" s="256"/>
      <c r="C88" s="273"/>
      <c r="D88" s="267" t="s">
        <v>465</v>
      </c>
      <c r="E88" s="274" t="s">
        <v>531</v>
      </c>
      <c r="F88" s="268" t="s">
        <v>444</v>
      </c>
      <c r="G88" s="269" t="s">
        <v>535</v>
      </c>
      <c r="H88" s="257"/>
      <c r="I88" s="257"/>
      <c r="J88" s="257"/>
      <c r="K88" s="257"/>
      <c r="L88" s="257"/>
      <c r="M88" s="257"/>
      <c r="N88" s="257"/>
      <c r="O88" s="257"/>
      <c r="P88" s="257"/>
      <c r="Q88" s="257"/>
      <c r="R88" s="257"/>
      <c r="S88" s="269" t="s">
        <v>537</v>
      </c>
      <c r="T88" s="269" t="s">
        <v>536</v>
      </c>
      <c r="U88" s="278">
        <v>120</v>
      </c>
      <c r="V88" s="350" t="s">
        <v>589</v>
      </c>
      <c r="W88" s="214" t="s">
        <v>607</v>
      </c>
      <c r="X88" s="257"/>
      <c r="Y88" s="261"/>
      <c r="Z88" s="261"/>
      <c r="AA88" s="261"/>
      <c r="AB88" s="261"/>
      <c r="AC88" s="261"/>
      <c r="AD88" s="261"/>
      <c r="AE88" s="261"/>
      <c r="AF88" s="261"/>
      <c r="AG88" s="261"/>
      <c r="AH88" s="261"/>
      <c r="AI88" s="261"/>
      <c r="AJ88" s="269" t="s">
        <v>133</v>
      </c>
      <c r="AK88" s="261"/>
      <c r="AL88" s="261"/>
      <c r="AM88" s="261"/>
      <c r="AN88" s="261"/>
      <c r="AO88" s="324">
        <v>290925425.00972772</v>
      </c>
      <c r="AP88" s="304"/>
      <c r="AQ88" s="304"/>
      <c r="AR88" s="304"/>
      <c r="AS88" s="331" t="s">
        <v>542</v>
      </c>
      <c r="AT88" s="304"/>
      <c r="AU88" s="304"/>
      <c r="AV88" s="304"/>
      <c r="AW88" s="259"/>
    </row>
    <row r="89" spans="1:49" ht="30" customHeight="1">
      <c r="B89" s="256"/>
      <c r="C89" s="273"/>
      <c r="D89" s="267" t="s">
        <v>466</v>
      </c>
      <c r="E89" s="274" t="s">
        <v>531</v>
      </c>
      <c r="F89" s="268" t="s">
        <v>449</v>
      </c>
      <c r="G89" s="269" t="s">
        <v>535</v>
      </c>
      <c r="H89" s="257"/>
      <c r="I89" s="257"/>
      <c r="J89" s="257"/>
      <c r="K89" s="257"/>
      <c r="L89" s="257"/>
      <c r="M89" s="257"/>
      <c r="N89" s="257"/>
      <c r="O89" s="257"/>
      <c r="P89" s="257"/>
      <c r="Q89" s="257"/>
      <c r="R89" s="257"/>
      <c r="S89" s="269" t="s">
        <v>537</v>
      </c>
      <c r="T89" s="269" t="s">
        <v>536</v>
      </c>
      <c r="U89" s="278">
        <v>120</v>
      </c>
      <c r="V89" s="350" t="s">
        <v>590</v>
      </c>
      <c r="W89" s="214" t="s">
        <v>608</v>
      </c>
      <c r="X89" s="257"/>
      <c r="Y89" s="261"/>
      <c r="Z89" s="261"/>
      <c r="AA89" s="261"/>
      <c r="AB89" s="261"/>
      <c r="AC89" s="261"/>
      <c r="AD89" s="261"/>
      <c r="AE89" s="261"/>
      <c r="AF89" s="261"/>
      <c r="AG89" s="261"/>
      <c r="AH89" s="261"/>
      <c r="AI89" s="261"/>
      <c r="AJ89" s="269" t="s">
        <v>133</v>
      </c>
      <c r="AK89" s="261"/>
      <c r="AL89" s="261"/>
      <c r="AM89" s="261"/>
      <c r="AN89" s="261"/>
      <c r="AO89" s="324">
        <v>261207209.33636305</v>
      </c>
      <c r="AP89" s="304"/>
      <c r="AQ89" s="304"/>
      <c r="AR89" s="304"/>
      <c r="AS89" s="331" t="s">
        <v>543</v>
      </c>
      <c r="AT89" s="304"/>
      <c r="AU89" s="304"/>
      <c r="AV89" s="304"/>
      <c r="AW89" s="259"/>
    </row>
    <row r="90" spans="1:49" ht="30" customHeight="1">
      <c r="B90" s="256"/>
      <c r="C90" s="273"/>
      <c r="D90" s="267" t="s">
        <v>467</v>
      </c>
      <c r="E90" s="274" t="s">
        <v>531</v>
      </c>
      <c r="F90" s="268" t="s">
        <v>450</v>
      </c>
      <c r="G90" s="269" t="s">
        <v>535</v>
      </c>
      <c r="H90" s="257"/>
      <c r="I90" s="257"/>
      <c r="J90" s="257"/>
      <c r="K90" s="257"/>
      <c r="L90" s="257"/>
      <c r="M90" s="257"/>
      <c r="N90" s="257"/>
      <c r="O90" s="257"/>
      <c r="P90" s="257"/>
      <c r="Q90" s="257"/>
      <c r="R90" s="257"/>
      <c r="S90" s="269" t="s">
        <v>537</v>
      </c>
      <c r="T90" s="269" t="s">
        <v>536</v>
      </c>
      <c r="U90" s="278">
        <v>120</v>
      </c>
      <c r="V90" s="350" t="s">
        <v>591</v>
      </c>
      <c r="W90" s="214" t="s">
        <v>609</v>
      </c>
      <c r="X90" s="257"/>
      <c r="Y90" s="261"/>
      <c r="Z90" s="261"/>
      <c r="AA90" s="261"/>
      <c r="AB90" s="261"/>
      <c r="AC90" s="261"/>
      <c r="AD90" s="261"/>
      <c r="AE90" s="261"/>
      <c r="AF90" s="261"/>
      <c r="AG90" s="261"/>
      <c r="AH90" s="261"/>
      <c r="AI90" s="261"/>
      <c r="AJ90" s="269" t="s">
        <v>133</v>
      </c>
      <c r="AK90" s="261"/>
      <c r="AL90" s="261"/>
      <c r="AM90" s="261"/>
      <c r="AN90" s="261"/>
      <c r="AO90" s="324">
        <v>255580485.23729509</v>
      </c>
      <c r="AP90" s="304"/>
      <c r="AQ90" s="304"/>
      <c r="AR90" s="304"/>
      <c r="AS90" s="331" t="s">
        <v>544</v>
      </c>
      <c r="AT90" s="304"/>
      <c r="AU90" s="304"/>
      <c r="AV90" s="304"/>
      <c r="AW90" s="259"/>
    </row>
    <row r="91" spans="1:49" ht="30" customHeight="1">
      <c r="B91" s="256"/>
      <c r="C91" s="273"/>
      <c r="D91" s="267" t="s">
        <v>468</v>
      </c>
      <c r="E91" s="274" t="s">
        <v>531</v>
      </c>
      <c r="F91" s="268" t="s">
        <v>451</v>
      </c>
      <c r="G91" s="269" t="s">
        <v>535</v>
      </c>
      <c r="H91" s="257"/>
      <c r="I91" s="257"/>
      <c r="J91" s="257"/>
      <c r="K91" s="257"/>
      <c r="L91" s="257"/>
      <c r="M91" s="257"/>
      <c r="N91" s="257"/>
      <c r="O91" s="257"/>
      <c r="P91" s="257"/>
      <c r="Q91" s="257"/>
      <c r="R91" s="257"/>
      <c r="S91" s="269" t="s">
        <v>537</v>
      </c>
      <c r="T91" s="269" t="s">
        <v>536</v>
      </c>
      <c r="U91" s="278">
        <v>120</v>
      </c>
      <c r="V91" s="350" t="s">
        <v>592</v>
      </c>
      <c r="W91" s="214" t="s">
        <v>608</v>
      </c>
      <c r="X91" s="257"/>
      <c r="Y91" s="261"/>
      <c r="Z91" s="261"/>
      <c r="AA91" s="261"/>
      <c r="AB91" s="261"/>
      <c r="AC91" s="261"/>
      <c r="AD91" s="261"/>
      <c r="AE91" s="261"/>
      <c r="AF91" s="261"/>
      <c r="AG91" s="261"/>
      <c r="AH91" s="261"/>
      <c r="AI91" s="261"/>
      <c r="AJ91" s="269" t="s">
        <v>133</v>
      </c>
      <c r="AK91" s="261"/>
      <c r="AL91" s="261"/>
      <c r="AM91" s="261"/>
      <c r="AN91" s="261"/>
      <c r="AO91" s="324">
        <v>265355179.5383811</v>
      </c>
      <c r="AP91" s="304"/>
      <c r="AQ91" s="304"/>
      <c r="AR91" s="304"/>
      <c r="AS91" s="331" t="s">
        <v>545</v>
      </c>
      <c r="AT91" s="304"/>
      <c r="AU91" s="304"/>
      <c r="AV91" s="304"/>
      <c r="AW91" s="259"/>
    </row>
    <row r="92" spans="1:49" ht="30" customHeight="1">
      <c r="B92" s="256"/>
      <c r="C92" s="273"/>
      <c r="D92" s="267" t="s">
        <v>469</v>
      </c>
      <c r="E92" s="214" t="s">
        <v>532</v>
      </c>
      <c r="F92" s="268" t="s">
        <v>444</v>
      </c>
      <c r="G92" s="269" t="s">
        <v>535</v>
      </c>
      <c r="H92" s="257"/>
      <c r="I92" s="257"/>
      <c r="J92" s="257"/>
      <c r="K92" s="257"/>
      <c r="L92" s="257"/>
      <c r="M92" s="257"/>
      <c r="N92" s="257"/>
      <c r="O92" s="257"/>
      <c r="P92" s="257"/>
      <c r="Q92" s="257"/>
      <c r="R92" s="257"/>
      <c r="S92" s="269" t="s">
        <v>537</v>
      </c>
      <c r="T92" s="269" t="s">
        <v>536</v>
      </c>
      <c r="U92" s="278">
        <v>420</v>
      </c>
      <c r="V92" s="337" t="s">
        <v>590</v>
      </c>
      <c r="W92" s="214" t="s">
        <v>610</v>
      </c>
      <c r="X92" s="257"/>
      <c r="Y92" s="261"/>
      <c r="Z92" s="261"/>
      <c r="AA92" s="261"/>
      <c r="AB92" s="261"/>
      <c r="AC92" s="261"/>
      <c r="AD92" s="261"/>
      <c r="AE92" s="261"/>
      <c r="AF92" s="261"/>
      <c r="AG92" s="261"/>
      <c r="AH92" s="261"/>
      <c r="AI92" s="261"/>
      <c r="AJ92" s="269" t="s">
        <v>133</v>
      </c>
      <c r="AK92" s="261"/>
      <c r="AL92" s="261"/>
      <c r="AM92" s="261"/>
      <c r="AN92" s="261"/>
      <c r="AO92" s="324">
        <v>1713608643.4479284</v>
      </c>
      <c r="AP92" s="304"/>
      <c r="AQ92" s="304"/>
      <c r="AR92" s="304"/>
      <c r="AS92" s="331" t="s">
        <v>546</v>
      </c>
      <c r="AT92" s="304"/>
      <c r="AU92" s="304"/>
      <c r="AV92" s="304"/>
      <c r="AW92" s="259"/>
    </row>
    <row r="93" spans="1:49" ht="30" customHeight="1">
      <c r="B93" s="256"/>
      <c r="C93" s="273"/>
      <c r="D93" s="332" t="s">
        <v>470</v>
      </c>
      <c r="E93" s="214"/>
      <c r="F93" s="269"/>
      <c r="G93" s="269"/>
      <c r="H93" s="257"/>
      <c r="I93" s="257"/>
      <c r="J93" s="257"/>
      <c r="K93" s="257"/>
      <c r="L93" s="257"/>
      <c r="M93" s="257"/>
      <c r="N93" s="257"/>
      <c r="O93" s="257"/>
      <c r="P93" s="257"/>
      <c r="Q93" s="257"/>
      <c r="R93" s="257"/>
      <c r="S93" s="269"/>
      <c r="T93" s="269"/>
      <c r="U93" s="220"/>
      <c r="V93" s="337" t="s">
        <v>593</v>
      </c>
      <c r="W93" s="214"/>
      <c r="X93" s="257"/>
      <c r="Y93" s="261"/>
      <c r="Z93" s="261"/>
      <c r="AA93" s="261"/>
      <c r="AB93" s="261"/>
      <c r="AC93" s="261"/>
      <c r="AD93" s="261"/>
      <c r="AE93" s="261"/>
      <c r="AF93" s="261"/>
      <c r="AG93" s="261"/>
      <c r="AH93" s="261"/>
      <c r="AI93" s="261"/>
      <c r="AJ93" s="269" t="s">
        <v>133</v>
      </c>
      <c r="AK93" s="261"/>
      <c r="AL93" s="261"/>
      <c r="AM93" s="261"/>
      <c r="AN93" s="261"/>
      <c r="AO93" s="325">
        <v>2065687788</v>
      </c>
      <c r="AP93" s="304"/>
      <c r="AQ93" s="304"/>
      <c r="AR93" s="304"/>
      <c r="AS93" s="331"/>
      <c r="AT93" s="304"/>
      <c r="AU93" s="304"/>
      <c r="AV93" s="304"/>
      <c r="AW93" s="259"/>
    </row>
    <row r="94" spans="1:49" ht="30" customHeight="1">
      <c r="B94" s="256"/>
      <c r="C94" s="273"/>
      <c r="D94" s="267" t="s">
        <v>471</v>
      </c>
      <c r="E94" s="214"/>
      <c r="F94" s="268" t="s">
        <v>444</v>
      </c>
      <c r="G94" s="269" t="s">
        <v>535</v>
      </c>
      <c r="H94" s="257"/>
      <c r="I94" s="257"/>
      <c r="J94" s="257"/>
      <c r="K94" s="257"/>
      <c r="L94" s="257"/>
      <c r="M94" s="257"/>
      <c r="N94" s="257"/>
      <c r="O94" s="257"/>
      <c r="P94" s="257"/>
      <c r="Q94" s="257"/>
      <c r="R94" s="257"/>
      <c r="S94" s="269" t="s">
        <v>537</v>
      </c>
      <c r="T94" s="269" t="s">
        <v>536</v>
      </c>
      <c r="U94" s="269" t="s">
        <v>132</v>
      </c>
      <c r="V94" s="338"/>
      <c r="W94" s="214" t="s">
        <v>611</v>
      </c>
      <c r="X94" s="257"/>
      <c r="Y94" s="261"/>
      <c r="Z94" s="261"/>
      <c r="AA94" s="261"/>
      <c r="AB94" s="261"/>
      <c r="AC94" s="261"/>
      <c r="AD94" s="261"/>
      <c r="AE94" s="261"/>
      <c r="AF94" s="261"/>
      <c r="AG94" s="261"/>
      <c r="AH94" s="261"/>
      <c r="AI94" s="261"/>
      <c r="AJ94" s="269" t="s">
        <v>133</v>
      </c>
      <c r="AK94" s="261"/>
      <c r="AL94" s="261"/>
      <c r="AM94" s="261"/>
      <c r="AN94" s="261"/>
      <c r="AO94" s="324">
        <v>524619475.60007006</v>
      </c>
      <c r="AP94" s="304"/>
      <c r="AQ94" s="304"/>
      <c r="AR94" s="304"/>
      <c r="AS94" s="331" t="s">
        <v>547</v>
      </c>
      <c r="AT94" s="304"/>
      <c r="AU94" s="304"/>
      <c r="AV94" s="304"/>
      <c r="AW94" s="259"/>
    </row>
    <row r="95" spans="1:49" ht="30" customHeight="1">
      <c r="B95" s="256"/>
      <c r="C95" s="273"/>
      <c r="D95" s="267" t="s">
        <v>472</v>
      </c>
      <c r="E95" s="214" t="s">
        <v>533</v>
      </c>
      <c r="F95" s="268" t="s">
        <v>444</v>
      </c>
      <c r="G95" s="269" t="s">
        <v>535</v>
      </c>
      <c r="H95" s="257"/>
      <c r="I95" s="257"/>
      <c r="J95" s="257"/>
      <c r="K95" s="257"/>
      <c r="L95" s="257"/>
      <c r="M95" s="257"/>
      <c r="N95" s="257"/>
      <c r="O95" s="257"/>
      <c r="P95" s="257"/>
      <c r="Q95" s="257"/>
      <c r="R95" s="257"/>
      <c r="S95" s="269" t="s">
        <v>538</v>
      </c>
      <c r="T95" s="269" t="s">
        <v>536</v>
      </c>
      <c r="U95" s="269" t="s">
        <v>132</v>
      </c>
      <c r="V95" s="337" t="s">
        <v>594</v>
      </c>
      <c r="W95" s="214" t="s">
        <v>612</v>
      </c>
      <c r="X95" s="257"/>
      <c r="Y95" s="261"/>
      <c r="Z95" s="261"/>
      <c r="AA95" s="261"/>
      <c r="AB95" s="261"/>
      <c r="AC95" s="261"/>
      <c r="AD95" s="261"/>
      <c r="AE95" s="261"/>
      <c r="AF95" s="261"/>
      <c r="AG95" s="261"/>
      <c r="AH95" s="261"/>
      <c r="AI95" s="261"/>
      <c r="AJ95" s="269" t="s">
        <v>133</v>
      </c>
      <c r="AK95" s="261"/>
      <c r="AL95" s="261"/>
      <c r="AM95" s="261"/>
      <c r="AN95" s="261"/>
      <c r="AO95" s="324">
        <v>1120615226.5723109</v>
      </c>
      <c r="AP95" s="304"/>
      <c r="AQ95" s="304"/>
      <c r="AR95" s="304"/>
      <c r="AS95" s="331" t="s">
        <v>548</v>
      </c>
      <c r="AT95" s="304"/>
      <c r="AU95" s="304"/>
      <c r="AV95" s="304"/>
      <c r="AW95" s="259"/>
    </row>
    <row r="96" spans="1:49" ht="30" customHeight="1">
      <c r="B96" s="256"/>
      <c r="C96" s="273"/>
      <c r="D96" s="282" t="s">
        <v>473</v>
      </c>
      <c r="E96" s="214"/>
      <c r="F96" s="268"/>
      <c r="G96" s="269"/>
      <c r="H96" s="257"/>
      <c r="I96" s="257"/>
      <c r="J96" s="257"/>
      <c r="K96" s="257"/>
      <c r="L96" s="257"/>
      <c r="M96" s="257"/>
      <c r="N96" s="257"/>
      <c r="O96" s="257"/>
      <c r="P96" s="257"/>
      <c r="Q96" s="257"/>
      <c r="R96" s="257"/>
      <c r="S96" s="269"/>
      <c r="T96" s="269"/>
      <c r="U96" s="220"/>
      <c r="V96" s="337" t="s">
        <v>595</v>
      </c>
      <c r="W96" s="214"/>
      <c r="X96" s="257"/>
      <c r="Y96" s="261"/>
      <c r="Z96" s="261"/>
      <c r="AA96" s="261"/>
      <c r="AB96" s="261"/>
      <c r="AC96" s="261"/>
      <c r="AD96" s="261"/>
      <c r="AE96" s="261"/>
      <c r="AF96" s="261"/>
      <c r="AG96" s="261"/>
      <c r="AH96" s="261"/>
      <c r="AI96" s="261"/>
      <c r="AJ96" s="269" t="s">
        <v>133</v>
      </c>
      <c r="AK96" s="261"/>
      <c r="AL96" s="261"/>
      <c r="AM96" s="261"/>
      <c r="AN96" s="261"/>
      <c r="AO96" s="324">
        <v>35880687.702640109</v>
      </c>
      <c r="AP96" s="304"/>
      <c r="AQ96" s="304"/>
      <c r="AR96" s="304"/>
      <c r="AS96" s="331"/>
      <c r="AT96" s="304"/>
      <c r="AU96" s="304"/>
      <c r="AV96" s="304"/>
      <c r="AW96" s="259"/>
    </row>
    <row r="97" spans="2:49" ht="30" customHeight="1">
      <c r="B97" s="256"/>
      <c r="C97" s="273"/>
      <c r="D97" s="267" t="s">
        <v>474</v>
      </c>
      <c r="E97" s="214"/>
      <c r="F97" s="268"/>
      <c r="G97" s="269"/>
      <c r="H97" s="257"/>
      <c r="I97" s="257"/>
      <c r="J97" s="257"/>
      <c r="K97" s="257"/>
      <c r="L97" s="257"/>
      <c r="M97" s="257"/>
      <c r="N97" s="257"/>
      <c r="O97" s="257"/>
      <c r="P97" s="257"/>
      <c r="Q97" s="257"/>
      <c r="R97" s="257"/>
      <c r="S97" s="269"/>
      <c r="T97" s="269"/>
      <c r="U97" s="220"/>
      <c r="V97" s="337"/>
      <c r="W97" s="214"/>
      <c r="X97" s="257"/>
      <c r="Y97" s="261"/>
      <c r="Z97" s="261"/>
      <c r="AA97" s="261"/>
      <c r="AB97" s="261"/>
      <c r="AC97" s="261"/>
      <c r="AD97" s="261"/>
      <c r="AE97" s="261"/>
      <c r="AF97" s="261"/>
      <c r="AG97" s="261"/>
      <c r="AH97" s="261"/>
      <c r="AI97" s="261"/>
      <c r="AJ97" s="269" t="s">
        <v>133</v>
      </c>
      <c r="AK97" s="261"/>
      <c r="AL97" s="261"/>
      <c r="AM97" s="261"/>
      <c r="AN97" s="261"/>
      <c r="AO97" s="326">
        <v>530596000</v>
      </c>
      <c r="AP97" s="304"/>
      <c r="AQ97" s="304"/>
      <c r="AR97" s="304"/>
      <c r="AS97" s="331"/>
      <c r="AT97" s="304"/>
      <c r="AU97" s="304"/>
      <c r="AV97" s="304"/>
      <c r="AW97" s="259"/>
    </row>
    <row r="98" spans="2:49" ht="30" customHeight="1">
      <c r="B98" s="256"/>
      <c r="C98" s="273"/>
      <c r="D98" s="285" t="s">
        <v>475</v>
      </c>
      <c r="E98" s="214"/>
      <c r="F98" s="268" t="s">
        <v>444</v>
      </c>
      <c r="G98" s="269" t="s">
        <v>535</v>
      </c>
      <c r="H98" s="257"/>
      <c r="I98" s="257"/>
      <c r="J98" s="257"/>
      <c r="K98" s="257"/>
      <c r="L98" s="257"/>
      <c r="M98" s="257"/>
      <c r="N98" s="257"/>
      <c r="O98" s="257"/>
      <c r="P98" s="257"/>
      <c r="Q98" s="257"/>
      <c r="R98" s="257"/>
      <c r="S98" s="269" t="s">
        <v>539</v>
      </c>
      <c r="T98" s="269" t="s">
        <v>537</v>
      </c>
      <c r="U98" s="220"/>
      <c r="V98" s="337"/>
      <c r="W98" s="214" t="s">
        <v>613</v>
      </c>
      <c r="X98" s="257"/>
      <c r="Y98" s="261"/>
      <c r="Z98" s="261"/>
      <c r="AA98" s="261"/>
      <c r="AB98" s="261"/>
      <c r="AC98" s="261"/>
      <c r="AD98" s="261"/>
      <c r="AE98" s="261"/>
      <c r="AF98" s="261"/>
      <c r="AG98" s="261"/>
      <c r="AH98" s="261"/>
      <c r="AI98" s="261"/>
      <c r="AJ98" s="269" t="s">
        <v>133</v>
      </c>
      <c r="AK98" s="261"/>
      <c r="AL98" s="261"/>
      <c r="AM98" s="261"/>
      <c r="AN98" s="261"/>
      <c r="AO98" s="324">
        <v>215036010.5</v>
      </c>
      <c r="AP98" s="304"/>
      <c r="AQ98" s="304"/>
      <c r="AR98" s="304"/>
      <c r="AS98" s="331" t="s">
        <v>547</v>
      </c>
      <c r="AT98" s="304"/>
      <c r="AU98" s="304"/>
      <c r="AV98" s="304"/>
      <c r="AW98" s="259"/>
    </row>
    <row r="99" spans="2:49" ht="30" customHeight="1">
      <c r="B99" s="256"/>
      <c r="C99" s="273"/>
      <c r="D99" s="267" t="s">
        <v>476</v>
      </c>
      <c r="E99" s="214" t="s">
        <v>532</v>
      </c>
      <c r="F99" s="268" t="s">
        <v>449</v>
      </c>
      <c r="G99" s="269" t="s">
        <v>535</v>
      </c>
      <c r="H99" s="257"/>
      <c r="I99" s="257"/>
      <c r="J99" s="257"/>
      <c r="K99" s="257"/>
      <c r="L99" s="257"/>
      <c r="M99" s="257"/>
      <c r="N99" s="257"/>
      <c r="O99" s="257"/>
      <c r="P99" s="257"/>
      <c r="Q99" s="257"/>
      <c r="R99" s="257"/>
      <c r="S99" s="269" t="s">
        <v>539</v>
      </c>
      <c r="T99" s="269" t="s">
        <v>536</v>
      </c>
      <c r="U99" s="220"/>
      <c r="V99" s="337" t="s">
        <v>596</v>
      </c>
      <c r="W99" s="214" t="s">
        <v>614</v>
      </c>
      <c r="X99" s="257"/>
      <c r="Y99" s="261"/>
      <c r="Z99" s="261"/>
      <c r="AA99" s="261"/>
      <c r="AB99" s="261"/>
      <c r="AC99" s="261"/>
      <c r="AD99" s="261"/>
      <c r="AE99" s="261"/>
      <c r="AF99" s="261"/>
      <c r="AG99" s="261"/>
      <c r="AH99" s="261"/>
      <c r="AI99" s="261"/>
      <c r="AJ99" s="269" t="s">
        <v>133</v>
      </c>
      <c r="AK99" s="261"/>
      <c r="AL99" s="261"/>
      <c r="AM99" s="261"/>
      <c r="AN99" s="261"/>
      <c r="AO99" s="324">
        <v>557882255</v>
      </c>
      <c r="AP99" s="304"/>
      <c r="AQ99" s="304"/>
      <c r="AR99" s="304"/>
      <c r="AS99" s="331" t="s">
        <v>549</v>
      </c>
      <c r="AT99" s="304"/>
      <c r="AU99" s="304"/>
      <c r="AV99" s="304"/>
      <c r="AW99" s="259"/>
    </row>
    <row r="100" spans="2:49" ht="30" customHeight="1">
      <c r="B100" s="256"/>
      <c r="C100" s="273"/>
      <c r="D100" s="267" t="s">
        <v>477</v>
      </c>
      <c r="E100" s="214" t="s">
        <v>533</v>
      </c>
      <c r="F100" s="268" t="s">
        <v>449</v>
      </c>
      <c r="G100" s="269" t="s">
        <v>535</v>
      </c>
      <c r="H100" s="257"/>
      <c r="I100" s="257"/>
      <c r="J100" s="257"/>
      <c r="K100" s="257"/>
      <c r="L100" s="257"/>
      <c r="M100" s="257"/>
      <c r="N100" s="257"/>
      <c r="O100" s="257"/>
      <c r="P100" s="257"/>
      <c r="Q100" s="257"/>
      <c r="R100" s="257"/>
      <c r="S100" s="269" t="s">
        <v>538</v>
      </c>
      <c r="T100" s="269" t="s">
        <v>536</v>
      </c>
      <c r="U100" s="220"/>
      <c r="V100" s="337" t="s">
        <v>597</v>
      </c>
      <c r="W100" s="214" t="s">
        <v>615</v>
      </c>
      <c r="X100" s="257"/>
      <c r="Y100" s="261"/>
      <c r="Z100" s="261"/>
      <c r="AA100" s="261"/>
      <c r="AB100" s="261"/>
      <c r="AC100" s="261"/>
      <c r="AD100" s="261"/>
      <c r="AE100" s="261"/>
      <c r="AF100" s="261"/>
      <c r="AG100" s="261"/>
      <c r="AH100" s="261"/>
      <c r="AI100" s="261"/>
      <c r="AJ100" s="269" t="s">
        <v>133</v>
      </c>
      <c r="AK100" s="261"/>
      <c r="AL100" s="261"/>
      <c r="AM100" s="261"/>
      <c r="AN100" s="261"/>
      <c r="AO100" s="324">
        <v>581026000</v>
      </c>
      <c r="AP100" s="304"/>
      <c r="AQ100" s="304"/>
      <c r="AR100" s="304"/>
      <c r="AS100" s="331" t="s">
        <v>548</v>
      </c>
      <c r="AT100" s="304"/>
      <c r="AU100" s="304"/>
      <c r="AV100" s="304"/>
      <c r="AW100" s="259"/>
    </row>
    <row r="101" spans="2:49" ht="30" customHeight="1">
      <c r="B101" s="256"/>
      <c r="C101" s="273"/>
      <c r="D101" s="267" t="s">
        <v>478</v>
      </c>
      <c r="E101" s="214" t="s">
        <v>534</v>
      </c>
      <c r="F101" s="268" t="s">
        <v>444</v>
      </c>
      <c r="G101" s="269" t="s">
        <v>535</v>
      </c>
      <c r="H101" s="257"/>
      <c r="I101" s="257"/>
      <c r="J101" s="257"/>
      <c r="K101" s="257"/>
      <c r="L101" s="257"/>
      <c r="M101" s="257"/>
      <c r="N101" s="257"/>
      <c r="O101" s="257"/>
      <c r="P101" s="257"/>
      <c r="Q101" s="257"/>
      <c r="R101" s="257"/>
      <c r="S101" s="269" t="s">
        <v>132</v>
      </c>
      <c r="T101" s="269" t="s">
        <v>132</v>
      </c>
      <c r="U101" s="220"/>
      <c r="V101" s="337" t="s">
        <v>598</v>
      </c>
      <c r="W101" s="214" t="s">
        <v>616</v>
      </c>
      <c r="X101" s="257"/>
      <c r="Y101" s="261"/>
      <c r="Z101" s="261"/>
      <c r="AA101" s="261"/>
      <c r="AB101" s="261"/>
      <c r="AC101" s="261"/>
      <c r="AD101" s="261"/>
      <c r="AE101" s="261"/>
      <c r="AF101" s="261"/>
      <c r="AG101" s="261"/>
      <c r="AH101" s="261"/>
      <c r="AI101" s="261"/>
      <c r="AJ101" s="269" t="s">
        <v>133</v>
      </c>
      <c r="AK101" s="261"/>
      <c r="AL101" s="261"/>
      <c r="AM101" s="261"/>
      <c r="AN101" s="261"/>
      <c r="AO101" s="324">
        <v>7253104</v>
      </c>
      <c r="AP101" s="304"/>
      <c r="AQ101" s="304"/>
      <c r="AR101" s="304"/>
      <c r="AS101" s="331" t="s">
        <v>550</v>
      </c>
      <c r="AT101" s="304"/>
      <c r="AU101" s="304"/>
      <c r="AV101" s="304"/>
      <c r="AW101" s="259"/>
    </row>
    <row r="102" spans="2:49" ht="30" customHeight="1">
      <c r="B102" s="256"/>
      <c r="C102" s="273"/>
      <c r="D102" s="282" t="s">
        <v>479</v>
      </c>
      <c r="E102" s="214"/>
      <c r="F102" s="268"/>
      <c r="G102" s="269" t="s">
        <v>535</v>
      </c>
      <c r="H102" s="257"/>
      <c r="I102" s="257"/>
      <c r="J102" s="257"/>
      <c r="K102" s="257"/>
      <c r="L102" s="257"/>
      <c r="M102" s="257"/>
      <c r="N102" s="257"/>
      <c r="O102" s="257"/>
      <c r="P102" s="257"/>
      <c r="Q102" s="257"/>
      <c r="R102" s="257"/>
      <c r="S102" s="269"/>
      <c r="T102" s="269" t="s">
        <v>536</v>
      </c>
      <c r="U102" s="220"/>
      <c r="V102" s="337" t="s">
        <v>599</v>
      </c>
      <c r="W102" s="214"/>
      <c r="X102" s="257"/>
      <c r="Y102" s="261"/>
      <c r="Z102" s="261"/>
      <c r="AA102" s="261"/>
      <c r="AB102" s="261"/>
      <c r="AC102" s="261"/>
      <c r="AD102" s="261"/>
      <c r="AE102" s="261"/>
      <c r="AF102" s="261"/>
      <c r="AG102" s="261"/>
      <c r="AH102" s="261"/>
      <c r="AI102" s="261"/>
      <c r="AJ102" s="269" t="s">
        <v>133</v>
      </c>
      <c r="AK102" s="261"/>
      <c r="AL102" s="261"/>
      <c r="AM102" s="261"/>
      <c r="AN102" s="261"/>
      <c r="AO102" s="325">
        <v>149705250</v>
      </c>
      <c r="AP102" s="304"/>
      <c r="AQ102" s="304"/>
      <c r="AR102" s="304"/>
      <c r="AS102" s="331" t="s">
        <v>551</v>
      </c>
      <c r="AT102" s="304"/>
      <c r="AU102" s="304"/>
      <c r="AV102" s="304"/>
      <c r="AW102" s="259"/>
    </row>
    <row r="103" spans="2:49" ht="30" customHeight="1">
      <c r="B103" s="256"/>
      <c r="C103" s="273"/>
      <c r="D103" s="267" t="s">
        <v>480</v>
      </c>
      <c r="E103" s="210"/>
      <c r="F103" s="266" t="s">
        <v>444</v>
      </c>
      <c r="G103" s="210" t="s">
        <v>535</v>
      </c>
      <c r="H103" s="257"/>
      <c r="I103" s="257"/>
      <c r="J103" s="257"/>
      <c r="K103" s="257"/>
      <c r="L103" s="257"/>
      <c r="M103" s="257"/>
      <c r="N103" s="257"/>
      <c r="O103" s="257"/>
      <c r="P103" s="257"/>
      <c r="Q103" s="257"/>
      <c r="R103" s="257"/>
      <c r="S103" s="210" t="s">
        <v>538</v>
      </c>
      <c r="T103" s="210" t="s">
        <v>536</v>
      </c>
      <c r="U103" s="210"/>
      <c r="V103" s="337"/>
      <c r="W103" s="269" t="s">
        <v>617</v>
      </c>
      <c r="X103" s="257"/>
      <c r="Y103" s="261"/>
      <c r="Z103" s="261"/>
      <c r="AA103" s="261"/>
      <c r="AB103" s="261"/>
      <c r="AC103" s="261"/>
      <c r="AD103" s="261"/>
      <c r="AE103" s="261"/>
      <c r="AF103" s="261"/>
      <c r="AG103" s="261"/>
      <c r="AH103" s="261"/>
      <c r="AI103" s="261"/>
      <c r="AJ103" s="210" t="s">
        <v>133</v>
      </c>
      <c r="AK103" s="261"/>
      <c r="AL103" s="261"/>
      <c r="AM103" s="261"/>
      <c r="AN103" s="261"/>
      <c r="AO103" s="327">
        <v>1994193424.089128</v>
      </c>
      <c r="AP103" s="304"/>
      <c r="AQ103" s="304"/>
      <c r="AR103" s="304"/>
      <c r="AS103" s="331" t="s">
        <v>547</v>
      </c>
      <c r="AT103" s="304"/>
      <c r="AU103" s="304"/>
      <c r="AV103" s="304"/>
      <c r="AW103" s="259"/>
    </row>
    <row r="104" spans="2:49" ht="30" customHeight="1">
      <c r="B104" s="256"/>
      <c r="C104" s="273"/>
      <c r="D104" s="267" t="s">
        <v>481</v>
      </c>
      <c r="E104" s="210"/>
      <c r="F104" s="210"/>
      <c r="G104" s="210"/>
      <c r="H104" s="257"/>
      <c r="I104" s="257"/>
      <c r="J104" s="257"/>
      <c r="K104" s="257"/>
      <c r="L104" s="257"/>
      <c r="M104" s="257"/>
      <c r="N104" s="257"/>
      <c r="O104" s="257"/>
      <c r="P104" s="257"/>
      <c r="Q104" s="257"/>
      <c r="R104" s="257"/>
      <c r="S104" s="210"/>
      <c r="T104" s="210" t="s">
        <v>536</v>
      </c>
      <c r="U104" s="210"/>
      <c r="V104" s="339" t="s">
        <v>600</v>
      </c>
      <c r="W104" s="210"/>
      <c r="X104" s="257"/>
      <c r="Y104" s="261"/>
      <c r="Z104" s="261"/>
      <c r="AA104" s="261"/>
      <c r="AB104" s="261"/>
      <c r="AC104" s="261"/>
      <c r="AD104" s="261"/>
      <c r="AE104" s="261"/>
      <c r="AF104" s="261"/>
      <c r="AG104" s="261"/>
      <c r="AH104" s="261"/>
      <c r="AI104" s="261"/>
      <c r="AJ104" s="210" t="s">
        <v>133</v>
      </c>
      <c r="AK104" s="261"/>
      <c r="AL104" s="261"/>
      <c r="AM104" s="261"/>
      <c r="AN104" s="261"/>
      <c r="AO104" s="327">
        <v>805953135.49960303</v>
      </c>
      <c r="AP104" s="304"/>
      <c r="AQ104" s="304"/>
      <c r="AR104" s="304"/>
      <c r="AS104" s="331" t="s">
        <v>547</v>
      </c>
      <c r="AT104" s="304"/>
      <c r="AU104" s="304"/>
      <c r="AV104" s="304"/>
      <c r="AW104" s="259"/>
    </row>
    <row r="105" spans="2:49" ht="30" customHeight="1">
      <c r="B105" s="256"/>
      <c r="C105" s="273"/>
      <c r="D105" s="267" t="s">
        <v>482</v>
      </c>
      <c r="E105" s="210"/>
      <c r="F105" s="266" t="s">
        <v>444</v>
      </c>
      <c r="G105" s="210" t="s">
        <v>535</v>
      </c>
      <c r="H105" s="257"/>
      <c r="I105" s="257"/>
      <c r="J105" s="257"/>
      <c r="K105" s="257"/>
      <c r="L105" s="257"/>
      <c r="M105" s="257"/>
      <c r="N105" s="257"/>
      <c r="O105" s="257"/>
      <c r="P105" s="257"/>
      <c r="Q105" s="257"/>
      <c r="R105" s="257"/>
      <c r="S105" s="210" t="s">
        <v>538</v>
      </c>
      <c r="T105" s="210" t="s">
        <v>536</v>
      </c>
      <c r="U105" s="210">
        <v>550</v>
      </c>
      <c r="V105" s="340"/>
      <c r="W105" s="269" t="s">
        <v>618</v>
      </c>
      <c r="X105" s="257"/>
      <c r="Y105" s="261"/>
      <c r="Z105" s="261"/>
      <c r="AA105" s="261"/>
      <c r="AB105" s="261"/>
      <c r="AC105" s="261"/>
      <c r="AD105" s="261"/>
      <c r="AE105" s="261"/>
      <c r="AF105" s="261"/>
      <c r="AG105" s="261"/>
      <c r="AH105" s="261"/>
      <c r="AI105" s="261"/>
      <c r="AJ105" s="210" t="s">
        <v>133</v>
      </c>
      <c r="AK105" s="261"/>
      <c r="AL105" s="261"/>
      <c r="AM105" s="261"/>
      <c r="AN105" s="261"/>
      <c r="AO105" s="327">
        <v>3903247426.7526035</v>
      </c>
      <c r="AP105" s="304"/>
      <c r="AQ105" s="304"/>
      <c r="AR105" s="304"/>
      <c r="AS105" s="331" t="s">
        <v>552</v>
      </c>
      <c r="AT105" s="304"/>
      <c r="AU105" s="304"/>
      <c r="AV105" s="304"/>
      <c r="AW105" s="259"/>
    </row>
    <row r="106" spans="2:49" ht="30" customHeight="1">
      <c r="B106" s="256"/>
      <c r="C106" s="273"/>
      <c r="D106" s="214" t="s">
        <v>483</v>
      </c>
      <c r="E106" s="210"/>
      <c r="F106" s="266"/>
      <c r="G106" s="210"/>
      <c r="H106" s="257"/>
      <c r="I106" s="257"/>
      <c r="J106" s="257"/>
      <c r="K106" s="257"/>
      <c r="L106" s="257"/>
      <c r="M106" s="257"/>
      <c r="N106" s="257"/>
      <c r="O106" s="257"/>
      <c r="P106" s="257"/>
      <c r="Q106" s="257"/>
      <c r="R106" s="257"/>
      <c r="S106" s="210"/>
      <c r="T106" s="210" t="s">
        <v>536</v>
      </c>
      <c r="U106" s="210"/>
      <c r="V106" s="339" t="s">
        <v>601</v>
      </c>
      <c r="W106" s="269"/>
      <c r="X106" s="257"/>
      <c r="Y106" s="261"/>
      <c r="Z106" s="261"/>
      <c r="AA106" s="261"/>
      <c r="AB106" s="261"/>
      <c r="AC106" s="261"/>
      <c r="AD106" s="261"/>
      <c r="AE106" s="261"/>
      <c r="AF106" s="261"/>
      <c r="AG106" s="261"/>
      <c r="AH106" s="261"/>
      <c r="AI106" s="261"/>
      <c r="AJ106" s="210" t="s">
        <v>133</v>
      </c>
      <c r="AK106" s="261"/>
      <c r="AL106" s="261"/>
      <c r="AM106" s="261"/>
      <c r="AN106" s="261"/>
      <c r="AO106" s="327">
        <v>41073930.524229623</v>
      </c>
      <c r="AP106" s="304"/>
      <c r="AQ106" s="304"/>
      <c r="AR106" s="304"/>
      <c r="AS106" s="331" t="s">
        <v>553</v>
      </c>
      <c r="AT106" s="304"/>
      <c r="AU106" s="304"/>
      <c r="AV106" s="304"/>
      <c r="AW106" s="259"/>
    </row>
    <row r="107" spans="2:49" ht="30" customHeight="1">
      <c r="B107" s="256"/>
      <c r="C107" s="273"/>
      <c r="D107" s="214" t="s">
        <v>484</v>
      </c>
      <c r="E107" s="210"/>
      <c r="F107" s="266"/>
      <c r="G107" s="210"/>
      <c r="H107" s="257"/>
      <c r="I107" s="257"/>
      <c r="J107" s="257"/>
      <c r="K107" s="257"/>
      <c r="L107" s="257"/>
      <c r="M107" s="257"/>
      <c r="N107" s="257"/>
      <c r="O107" s="257"/>
      <c r="P107" s="257"/>
      <c r="Q107" s="257"/>
      <c r="R107" s="257"/>
      <c r="S107" s="210"/>
      <c r="T107" s="210" t="s">
        <v>536</v>
      </c>
      <c r="U107" s="210"/>
      <c r="V107" s="339"/>
      <c r="W107" s="269"/>
      <c r="X107" s="257"/>
      <c r="Y107" s="261"/>
      <c r="Z107" s="261"/>
      <c r="AA107" s="261"/>
      <c r="AB107" s="261"/>
      <c r="AC107" s="261"/>
      <c r="AD107" s="261"/>
      <c r="AE107" s="261"/>
      <c r="AF107" s="261"/>
      <c r="AG107" s="261"/>
      <c r="AH107" s="261"/>
      <c r="AI107" s="261"/>
      <c r="AJ107" s="210" t="s">
        <v>133</v>
      </c>
      <c r="AK107" s="261"/>
      <c r="AL107" s="261"/>
      <c r="AM107" s="261"/>
      <c r="AN107" s="261"/>
      <c r="AO107" s="327">
        <v>41073930.524229623</v>
      </c>
      <c r="AP107" s="304"/>
      <c r="AQ107" s="304"/>
      <c r="AR107" s="304"/>
      <c r="AS107" s="331" t="s">
        <v>554</v>
      </c>
      <c r="AT107" s="304"/>
      <c r="AU107" s="304"/>
      <c r="AV107" s="304"/>
      <c r="AW107" s="259"/>
    </row>
    <row r="108" spans="2:49" ht="30" customHeight="1">
      <c r="B108" s="256"/>
      <c r="C108" s="273"/>
      <c r="D108" s="214" t="s">
        <v>485</v>
      </c>
      <c r="E108" s="210"/>
      <c r="F108" s="266"/>
      <c r="G108" s="210"/>
      <c r="H108" s="257"/>
      <c r="I108" s="257"/>
      <c r="J108" s="257"/>
      <c r="K108" s="257"/>
      <c r="L108" s="257"/>
      <c r="M108" s="257"/>
      <c r="N108" s="257"/>
      <c r="O108" s="257"/>
      <c r="P108" s="257"/>
      <c r="Q108" s="257"/>
      <c r="R108" s="257"/>
      <c r="S108" s="210"/>
      <c r="T108" s="210" t="s">
        <v>536</v>
      </c>
      <c r="U108" s="210"/>
      <c r="V108" s="339"/>
      <c r="W108" s="269"/>
      <c r="X108" s="257"/>
      <c r="Y108" s="261"/>
      <c r="Z108" s="261"/>
      <c r="AA108" s="261"/>
      <c r="AB108" s="261"/>
      <c r="AC108" s="261"/>
      <c r="AD108" s="261"/>
      <c r="AE108" s="261"/>
      <c r="AF108" s="261"/>
      <c r="AG108" s="261"/>
      <c r="AH108" s="261"/>
      <c r="AI108" s="261"/>
      <c r="AJ108" s="210" t="s">
        <v>133</v>
      </c>
      <c r="AK108" s="261"/>
      <c r="AL108" s="261"/>
      <c r="AM108" s="261"/>
      <c r="AN108" s="261"/>
      <c r="AO108" s="327">
        <v>41073930.524229623</v>
      </c>
      <c r="AP108" s="304"/>
      <c r="AQ108" s="304"/>
      <c r="AR108" s="304"/>
      <c r="AS108" s="331" t="s">
        <v>555</v>
      </c>
      <c r="AT108" s="304"/>
      <c r="AU108" s="304"/>
      <c r="AV108" s="304"/>
      <c r="AW108" s="259"/>
    </row>
    <row r="109" spans="2:49" ht="30" customHeight="1">
      <c r="B109" s="256"/>
      <c r="C109" s="273"/>
      <c r="D109" s="214" t="s">
        <v>486</v>
      </c>
      <c r="E109" s="210"/>
      <c r="F109" s="266"/>
      <c r="G109" s="210"/>
      <c r="H109" s="257"/>
      <c r="I109" s="257"/>
      <c r="J109" s="257"/>
      <c r="K109" s="257"/>
      <c r="L109" s="257"/>
      <c r="M109" s="257"/>
      <c r="N109" s="257"/>
      <c r="O109" s="257"/>
      <c r="P109" s="257"/>
      <c r="Q109" s="257"/>
      <c r="R109" s="257"/>
      <c r="S109" s="210"/>
      <c r="T109" s="210" t="s">
        <v>536</v>
      </c>
      <c r="U109" s="210"/>
      <c r="V109" s="339"/>
      <c r="W109" s="269"/>
      <c r="X109" s="257"/>
      <c r="Y109" s="261"/>
      <c r="Z109" s="261"/>
      <c r="AA109" s="261"/>
      <c r="AB109" s="261"/>
      <c r="AC109" s="261"/>
      <c r="AD109" s="261"/>
      <c r="AE109" s="261"/>
      <c r="AF109" s="261"/>
      <c r="AG109" s="261"/>
      <c r="AH109" s="261"/>
      <c r="AI109" s="261"/>
      <c r="AJ109" s="210" t="s">
        <v>133</v>
      </c>
      <c r="AK109" s="261"/>
      <c r="AL109" s="261"/>
      <c r="AM109" s="261"/>
      <c r="AN109" s="261"/>
      <c r="AO109" s="327">
        <v>20536965.262114812</v>
      </c>
      <c r="AP109" s="304"/>
      <c r="AQ109" s="304"/>
      <c r="AR109" s="304"/>
      <c r="AS109" s="331" t="s">
        <v>556</v>
      </c>
      <c r="AT109" s="304"/>
      <c r="AU109" s="304"/>
      <c r="AV109" s="304"/>
      <c r="AW109" s="259"/>
    </row>
    <row r="110" spans="2:49" ht="30" customHeight="1">
      <c r="B110" s="256"/>
      <c r="C110" s="273"/>
      <c r="D110" s="214" t="s">
        <v>487</v>
      </c>
      <c r="E110" s="210"/>
      <c r="F110" s="266"/>
      <c r="G110" s="210"/>
      <c r="H110" s="257"/>
      <c r="I110" s="257"/>
      <c r="J110" s="257"/>
      <c r="K110" s="257"/>
      <c r="L110" s="257"/>
      <c r="M110" s="257"/>
      <c r="N110" s="257"/>
      <c r="O110" s="257"/>
      <c r="P110" s="257"/>
      <c r="Q110" s="257"/>
      <c r="R110" s="257"/>
      <c r="S110" s="210"/>
      <c r="T110" s="210" t="s">
        <v>536</v>
      </c>
      <c r="U110" s="210"/>
      <c r="V110" s="339"/>
      <c r="W110" s="269"/>
      <c r="X110" s="257"/>
      <c r="Y110" s="261"/>
      <c r="Z110" s="261"/>
      <c r="AA110" s="261"/>
      <c r="AB110" s="261"/>
      <c r="AC110" s="261"/>
      <c r="AD110" s="261"/>
      <c r="AE110" s="261"/>
      <c r="AF110" s="261"/>
      <c r="AG110" s="261"/>
      <c r="AH110" s="261"/>
      <c r="AI110" s="261"/>
      <c r="AJ110" s="210" t="s">
        <v>133</v>
      </c>
      <c r="AK110" s="261"/>
      <c r="AL110" s="261"/>
      <c r="AM110" s="261"/>
      <c r="AN110" s="261"/>
      <c r="AO110" s="327">
        <v>41073930.524229623</v>
      </c>
      <c r="AP110" s="304"/>
      <c r="AQ110" s="304"/>
      <c r="AR110" s="304"/>
      <c r="AS110" s="331" t="s">
        <v>557</v>
      </c>
      <c r="AT110" s="304"/>
      <c r="AU110" s="304"/>
      <c r="AV110" s="304"/>
      <c r="AW110" s="259"/>
    </row>
    <row r="111" spans="2:49" ht="30" customHeight="1">
      <c r="B111" s="256"/>
      <c r="C111" s="273"/>
      <c r="D111" s="214" t="s">
        <v>488</v>
      </c>
      <c r="E111" s="210"/>
      <c r="F111" s="266"/>
      <c r="G111" s="210"/>
      <c r="H111" s="257"/>
      <c r="I111" s="257"/>
      <c r="J111" s="257"/>
      <c r="K111" s="257"/>
      <c r="L111" s="257"/>
      <c r="M111" s="257"/>
      <c r="N111" s="257"/>
      <c r="O111" s="257"/>
      <c r="P111" s="257"/>
      <c r="Q111" s="257"/>
      <c r="R111" s="257"/>
      <c r="S111" s="210"/>
      <c r="T111" s="210" t="s">
        <v>536</v>
      </c>
      <c r="U111" s="210"/>
      <c r="V111" s="339"/>
      <c r="W111" s="269"/>
      <c r="X111" s="257"/>
      <c r="Y111" s="261"/>
      <c r="Z111" s="261"/>
      <c r="AA111" s="261"/>
      <c r="AB111" s="261"/>
      <c r="AC111" s="261"/>
      <c r="AD111" s="261"/>
      <c r="AE111" s="261"/>
      <c r="AF111" s="261"/>
      <c r="AG111" s="261"/>
      <c r="AH111" s="261"/>
      <c r="AI111" s="261"/>
      <c r="AJ111" s="210" t="s">
        <v>133</v>
      </c>
      <c r="AK111" s="261"/>
      <c r="AL111" s="261"/>
      <c r="AM111" s="261"/>
      <c r="AN111" s="261"/>
      <c r="AO111" s="327">
        <v>41073930.524229623</v>
      </c>
      <c r="AP111" s="304"/>
      <c r="AQ111" s="304"/>
      <c r="AR111" s="304"/>
      <c r="AS111" s="331" t="s">
        <v>558</v>
      </c>
      <c r="AT111" s="304"/>
      <c r="AU111" s="304"/>
      <c r="AV111" s="304"/>
      <c r="AW111" s="259"/>
    </row>
    <row r="112" spans="2:49" ht="30" customHeight="1">
      <c r="B112" s="256"/>
      <c r="C112" s="273"/>
      <c r="D112" s="214" t="s">
        <v>489</v>
      </c>
      <c r="E112" s="210"/>
      <c r="F112" s="266"/>
      <c r="G112" s="210"/>
      <c r="H112" s="257"/>
      <c r="I112" s="257"/>
      <c r="J112" s="257"/>
      <c r="K112" s="257"/>
      <c r="L112" s="257"/>
      <c r="M112" s="257"/>
      <c r="N112" s="257"/>
      <c r="O112" s="257"/>
      <c r="P112" s="257"/>
      <c r="Q112" s="257"/>
      <c r="R112" s="257"/>
      <c r="S112" s="210"/>
      <c r="T112" s="210" t="s">
        <v>536</v>
      </c>
      <c r="U112" s="210"/>
      <c r="V112" s="339"/>
      <c r="W112" s="269"/>
      <c r="X112" s="257"/>
      <c r="Y112" s="261"/>
      <c r="Z112" s="261"/>
      <c r="AA112" s="261"/>
      <c r="AB112" s="261"/>
      <c r="AC112" s="261"/>
      <c r="AD112" s="261"/>
      <c r="AE112" s="261"/>
      <c r="AF112" s="261"/>
      <c r="AG112" s="261"/>
      <c r="AH112" s="261"/>
      <c r="AI112" s="261"/>
      <c r="AJ112" s="210" t="s">
        <v>133</v>
      </c>
      <c r="AK112" s="261"/>
      <c r="AL112" s="261"/>
      <c r="AM112" s="261"/>
      <c r="AN112" s="261"/>
      <c r="AO112" s="327">
        <v>20536965.262114812</v>
      </c>
      <c r="AP112" s="304"/>
      <c r="AQ112" s="304"/>
      <c r="AR112" s="304"/>
      <c r="AS112" s="331" t="s">
        <v>559</v>
      </c>
      <c r="AT112" s="304"/>
      <c r="AU112" s="304"/>
      <c r="AV112" s="304"/>
      <c r="AW112" s="259"/>
    </row>
    <row r="113" spans="2:49" ht="30" customHeight="1">
      <c r="B113" s="256"/>
      <c r="C113" s="273"/>
      <c r="D113" s="214" t="s">
        <v>490</v>
      </c>
      <c r="E113" s="210"/>
      <c r="F113" s="266"/>
      <c r="G113" s="210"/>
      <c r="H113" s="257"/>
      <c r="I113" s="257"/>
      <c r="J113" s="257"/>
      <c r="K113" s="257"/>
      <c r="L113" s="257"/>
      <c r="M113" s="257"/>
      <c r="N113" s="257"/>
      <c r="O113" s="257"/>
      <c r="P113" s="257"/>
      <c r="Q113" s="257"/>
      <c r="R113" s="257"/>
      <c r="S113" s="210"/>
      <c r="T113" s="210" t="s">
        <v>536</v>
      </c>
      <c r="U113" s="210"/>
      <c r="V113" s="339"/>
      <c r="W113" s="269"/>
      <c r="X113" s="257"/>
      <c r="Y113" s="261"/>
      <c r="Z113" s="261"/>
      <c r="AA113" s="261"/>
      <c r="AB113" s="261"/>
      <c r="AC113" s="261"/>
      <c r="AD113" s="261"/>
      <c r="AE113" s="261"/>
      <c r="AF113" s="261"/>
      <c r="AG113" s="261"/>
      <c r="AH113" s="261"/>
      <c r="AI113" s="261"/>
      <c r="AJ113" s="210" t="s">
        <v>133</v>
      </c>
      <c r="AK113" s="261"/>
      <c r="AL113" s="261"/>
      <c r="AM113" s="261"/>
      <c r="AN113" s="261"/>
      <c r="AO113" s="327">
        <v>41073930.524229623</v>
      </c>
      <c r="AP113" s="304"/>
      <c r="AQ113" s="304"/>
      <c r="AR113" s="304"/>
      <c r="AS113" s="331" t="s">
        <v>560</v>
      </c>
      <c r="AT113" s="304"/>
      <c r="AU113" s="304"/>
      <c r="AV113" s="304"/>
      <c r="AW113" s="259"/>
    </row>
    <row r="114" spans="2:49" ht="30" customHeight="1">
      <c r="B114" s="256"/>
      <c r="C114" s="273"/>
      <c r="D114" s="214" t="s">
        <v>491</v>
      </c>
      <c r="E114" s="210"/>
      <c r="F114" s="266"/>
      <c r="G114" s="210"/>
      <c r="H114" s="257"/>
      <c r="I114" s="257"/>
      <c r="J114" s="257"/>
      <c r="K114" s="257"/>
      <c r="L114" s="257"/>
      <c r="M114" s="257"/>
      <c r="N114" s="257"/>
      <c r="O114" s="257"/>
      <c r="P114" s="257"/>
      <c r="Q114" s="257"/>
      <c r="R114" s="257"/>
      <c r="S114" s="210"/>
      <c r="T114" s="210" t="s">
        <v>536</v>
      </c>
      <c r="U114" s="210"/>
      <c r="V114" s="339"/>
      <c r="W114" s="269"/>
      <c r="X114" s="257"/>
      <c r="Y114" s="261"/>
      <c r="Z114" s="261"/>
      <c r="AA114" s="261"/>
      <c r="AB114" s="261"/>
      <c r="AC114" s="261"/>
      <c r="AD114" s="261"/>
      <c r="AE114" s="261"/>
      <c r="AF114" s="261"/>
      <c r="AG114" s="261"/>
      <c r="AH114" s="261"/>
      <c r="AI114" s="261"/>
      <c r="AJ114" s="210" t="s">
        <v>133</v>
      </c>
      <c r="AK114" s="261"/>
      <c r="AL114" s="261"/>
      <c r="AM114" s="261"/>
      <c r="AN114" s="261"/>
      <c r="AO114" s="327">
        <v>20536965.262114812</v>
      </c>
      <c r="AP114" s="304"/>
      <c r="AQ114" s="304"/>
      <c r="AR114" s="304"/>
      <c r="AS114" s="331" t="s">
        <v>561</v>
      </c>
      <c r="AT114" s="304"/>
      <c r="AU114" s="304"/>
      <c r="AV114" s="304"/>
      <c r="AW114" s="259"/>
    </row>
    <row r="115" spans="2:49" ht="30" customHeight="1">
      <c r="B115" s="256"/>
      <c r="C115" s="273"/>
      <c r="D115" s="214" t="s">
        <v>492</v>
      </c>
      <c r="E115" s="210"/>
      <c r="F115" s="266"/>
      <c r="G115" s="210"/>
      <c r="H115" s="257"/>
      <c r="I115" s="257"/>
      <c r="J115" s="257"/>
      <c r="K115" s="257"/>
      <c r="L115" s="257"/>
      <c r="M115" s="257"/>
      <c r="N115" s="257"/>
      <c r="O115" s="257"/>
      <c r="P115" s="257"/>
      <c r="Q115" s="257"/>
      <c r="R115" s="257"/>
      <c r="S115" s="210"/>
      <c r="T115" s="210" t="s">
        <v>536</v>
      </c>
      <c r="U115" s="210"/>
      <c r="V115" s="339"/>
      <c r="W115" s="269"/>
      <c r="X115" s="257"/>
      <c r="Y115" s="261"/>
      <c r="Z115" s="261"/>
      <c r="AA115" s="261"/>
      <c r="AB115" s="261"/>
      <c r="AC115" s="261"/>
      <c r="AD115" s="261"/>
      <c r="AE115" s="261"/>
      <c r="AF115" s="261"/>
      <c r="AG115" s="261"/>
      <c r="AH115" s="261"/>
      <c r="AI115" s="261"/>
      <c r="AJ115" s="210" t="s">
        <v>133</v>
      </c>
      <c r="AK115" s="261"/>
      <c r="AL115" s="261"/>
      <c r="AM115" s="261"/>
      <c r="AN115" s="261"/>
      <c r="AO115" s="327">
        <v>20536965.262114812</v>
      </c>
      <c r="AP115" s="304"/>
      <c r="AQ115" s="304"/>
      <c r="AR115" s="304"/>
      <c r="AS115" s="331" t="s">
        <v>562</v>
      </c>
      <c r="AT115" s="304"/>
      <c r="AU115" s="304"/>
      <c r="AV115" s="304"/>
      <c r="AW115" s="259"/>
    </row>
    <row r="116" spans="2:49" ht="30" customHeight="1">
      <c r="B116" s="256"/>
      <c r="C116" s="273"/>
      <c r="D116" s="214" t="s">
        <v>493</v>
      </c>
      <c r="E116" s="210"/>
      <c r="F116" s="266"/>
      <c r="G116" s="210"/>
      <c r="H116" s="257"/>
      <c r="I116" s="257"/>
      <c r="J116" s="257"/>
      <c r="K116" s="257"/>
      <c r="L116" s="257"/>
      <c r="M116" s="257"/>
      <c r="N116" s="257"/>
      <c r="O116" s="257"/>
      <c r="P116" s="257"/>
      <c r="Q116" s="257"/>
      <c r="R116" s="257"/>
      <c r="S116" s="210"/>
      <c r="T116" s="210" t="s">
        <v>536</v>
      </c>
      <c r="U116" s="210"/>
      <c r="V116" s="339"/>
      <c r="W116" s="269"/>
      <c r="X116" s="257"/>
      <c r="Y116" s="261"/>
      <c r="Z116" s="261"/>
      <c r="AA116" s="261"/>
      <c r="AB116" s="261"/>
      <c r="AC116" s="261"/>
      <c r="AD116" s="261"/>
      <c r="AE116" s="261"/>
      <c r="AF116" s="261"/>
      <c r="AG116" s="261"/>
      <c r="AH116" s="261"/>
      <c r="AI116" s="261"/>
      <c r="AJ116" s="210" t="s">
        <v>133</v>
      </c>
      <c r="AK116" s="261"/>
      <c r="AL116" s="261"/>
      <c r="AM116" s="261"/>
      <c r="AN116" s="261"/>
      <c r="AO116" s="327">
        <v>41073930.524229623</v>
      </c>
      <c r="AP116" s="304"/>
      <c r="AQ116" s="304"/>
      <c r="AR116" s="304"/>
      <c r="AS116" s="331" t="s">
        <v>563</v>
      </c>
      <c r="AT116" s="304"/>
      <c r="AU116" s="304"/>
      <c r="AV116" s="304"/>
      <c r="AW116" s="259"/>
    </row>
    <row r="117" spans="2:49" ht="30" customHeight="1">
      <c r="B117" s="256"/>
      <c r="C117" s="273"/>
      <c r="D117" s="214" t="s">
        <v>494</v>
      </c>
      <c r="E117" s="210"/>
      <c r="F117" s="266"/>
      <c r="G117" s="210"/>
      <c r="H117" s="257"/>
      <c r="I117" s="257"/>
      <c r="J117" s="257"/>
      <c r="K117" s="257"/>
      <c r="L117" s="257"/>
      <c r="M117" s="257"/>
      <c r="N117" s="257"/>
      <c r="O117" s="257"/>
      <c r="P117" s="257"/>
      <c r="Q117" s="257"/>
      <c r="R117" s="257"/>
      <c r="S117" s="210"/>
      <c r="T117" s="210" t="s">
        <v>536</v>
      </c>
      <c r="U117" s="210"/>
      <c r="V117" s="339"/>
      <c r="W117" s="269"/>
      <c r="X117" s="257"/>
      <c r="Y117" s="261"/>
      <c r="Z117" s="261"/>
      <c r="AA117" s="261"/>
      <c r="AB117" s="261"/>
      <c r="AC117" s="261"/>
      <c r="AD117" s="261"/>
      <c r="AE117" s="261"/>
      <c r="AF117" s="261"/>
      <c r="AG117" s="261"/>
      <c r="AH117" s="261"/>
      <c r="AI117" s="261"/>
      <c r="AJ117" s="210" t="s">
        <v>133</v>
      </c>
      <c r="AK117" s="261"/>
      <c r="AL117" s="261"/>
      <c r="AM117" s="261"/>
      <c r="AN117" s="261"/>
      <c r="AO117" s="327">
        <v>20536965.262114812</v>
      </c>
      <c r="AP117" s="304"/>
      <c r="AQ117" s="304"/>
      <c r="AR117" s="304"/>
      <c r="AS117" s="331" t="s">
        <v>564</v>
      </c>
      <c r="AT117" s="304"/>
      <c r="AU117" s="304"/>
      <c r="AV117" s="304"/>
      <c r="AW117" s="259"/>
    </row>
    <row r="118" spans="2:49" ht="30" customHeight="1">
      <c r="B118" s="256"/>
      <c r="C118" s="273"/>
      <c r="D118" s="214" t="s">
        <v>495</v>
      </c>
      <c r="E118" s="210"/>
      <c r="F118" s="266"/>
      <c r="G118" s="210"/>
      <c r="H118" s="257"/>
      <c r="I118" s="257"/>
      <c r="J118" s="257"/>
      <c r="K118" s="257"/>
      <c r="L118" s="257"/>
      <c r="M118" s="257"/>
      <c r="N118" s="257"/>
      <c r="O118" s="257"/>
      <c r="P118" s="257"/>
      <c r="Q118" s="257"/>
      <c r="R118" s="257"/>
      <c r="S118" s="210"/>
      <c r="T118" s="210" t="s">
        <v>536</v>
      </c>
      <c r="U118" s="210"/>
      <c r="V118" s="339"/>
      <c r="W118" s="269"/>
      <c r="X118" s="257"/>
      <c r="Y118" s="261"/>
      <c r="Z118" s="261"/>
      <c r="AA118" s="261"/>
      <c r="AB118" s="261"/>
      <c r="AC118" s="261"/>
      <c r="AD118" s="261"/>
      <c r="AE118" s="261"/>
      <c r="AF118" s="261"/>
      <c r="AG118" s="261"/>
      <c r="AH118" s="261"/>
      <c r="AI118" s="261"/>
      <c r="AJ118" s="210" t="s">
        <v>133</v>
      </c>
      <c r="AK118" s="261"/>
      <c r="AL118" s="261"/>
      <c r="AM118" s="261"/>
      <c r="AN118" s="261"/>
      <c r="AO118" s="327">
        <v>41073930.524229623</v>
      </c>
      <c r="AP118" s="304"/>
      <c r="AQ118" s="304"/>
      <c r="AR118" s="304"/>
      <c r="AS118" s="331" t="s">
        <v>565</v>
      </c>
      <c r="AT118" s="304"/>
      <c r="AU118" s="304"/>
      <c r="AV118" s="304"/>
      <c r="AW118" s="259"/>
    </row>
    <row r="119" spans="2:49" ht="30" customHeight="1">
      <c r="B119" s="256"/>
      <c r="C119" s="273"/>
      <c r="D119" s="267" t="s">
        <v>496</v>
      </c>
      <c r="E119" s="210"/>
      <c r="F119" s="266" t="s">
        <v>444</v>
      </c>
      <c r="G119" s="210" t="s">
        <v>535</v>
      </c>
      <c r="H119" s="257"/>
      <c r="I119" s="257"/>
      <c r="J119" s="257"/>
      <c r="K119" s="257"/>
      <c r="L119" s="257"/>
      <c r="M119" s="257"/>
      <c r="N119" s="257"/>
      <c r="O119" s="257"/>
      <c r="P119" s="257"/>
      <c r="Q119" s="257"/>
      <c r="R119" s="257"/>
      <c r="S119" s="210" t="s">
        <v>537</v>
      </c>
      <c r="T119" s="210" t="s">
        <v>536</v>
      </c>
      <c r="U119" s="210"/>
      <c r="V119" s="339"/>
      <c r="W119" s="269" t="s">
        <v>619</v>
      </c>
      <c r="X119" s="257"/>
      <c r="Y119" s="261"/>
      <c r="Z119" s="261"/>
      <c r="AA119" s="261"/>
      <c r="AB119" s="261"/>
      <c r="AC119" s="261"/>
      <c r="AD119" s="261"/>
      <c r="AE119" s="261"/>
      <c r="AF119" s="261"/>
      <c r="AG119" s="261"/>
      <c r="AH119" s="261"/>
      <c r="AI119" s="261"/>
      <c r="AJ119" s="210" t="s">
        <v>133</v>
      </c>
      <c r="AK119" s="261"/>
      <c r="AL119" s="261"/>
      <c r="AM119" s="261"/>
      <c r="AN119" s="261"/>
      <c r="AO119" s="327">
        <v>2488646709.8382626</v>
      </c>
      <c r="AP119" s="304"/>
      <c r="AQ119" s="304"/>
      <c r="AR119" s="304"/>
      <c r="AS119" s="330" t="s">
        <v>566</v>
      </c>
      <c r="AT119" s="304"/>
      <c r="AU119" s="304"/>
      <c r="AV119" s="304"/>
      <c r="AW119" s="259"/>
    </row>
    <row r="120" spans="2:49" ht="30" customHeight="1">
      <c r="B120" s="256"/>
      <c r="C120" s="273"/>
      <c r="D120" s="267" t="s">
        <v>497</v>
      </c>
      <c r="E120" s="210"/>
      <c r="F120" s="266" t="s">
        <v>444</v>
      </c>
      <c r="G120" s="210" t="s">
        <v>535</v>
      </c>
      <c r="H120" s="257"/>
      <c r="I120" s="257"/>
      <c r="J120" s="257"/>
      <c r="K120" s="257"/>
      <c r="L120" s="257"/>
      <c r="M120" s="257"/>
      <c r="N120" s="257"/>
      <c r="O120" s="257"/>
      <c r="P120" s="257"/>
      <c r="Q120" s="257"/>
      <c r="R120" s="257"/>
      <c r="S120" s="210" t="s">
        <v>537</v>
      </c>
      <c r="T120" s="210" t="s">
        <v>536</v>
      </c>
      <c r="U120" s="210"/>
      <c r="V120" s="339" t="s">
        <v>602</v>
      </c>
      <c r="W120" s="269" t="s">
        <v>620</v>
      </c>
      <c r="X120" s="257"/>
      <c r="Y120" s="261"/>
      <c r="Z120" s="261"/>
      <c r="AA120" s="261"/>
      <c r="AB120" s="261"/>
      <c r="AC120" s="261"/>
      <c r="AD120" s="261"/>
      <c r="AE120" s="261"/>
      <c r="AF120" s="261"/>
      <c r="AG120" s="261"/>
      <c r="AH120" s="261"/>
      <c r="AI120" s="261"/>
      <c r="AJ120" s="210" t="s">
        <v>133</v>
      </c>
      <c r="AK120" s="261"/>
      <c r="AL120" s="261"/>
      <c r="AM120" s="261"/>
      <c r="AN120" s="261"/>
      <c r="AO120" s="327">
        <v>3846298304.7874517</v>
      </c>
      <c r="AP120" s="304"/>
      <c r="AQ120" s="304"/>
      <c r="AR120" s="304"/>
      <c r="AS120" s="330" t="s">
        <v>566</v>
      </c>
      <c r="AT120" s="304"/>
      <c r="AU120" s="304"/>
      <c r="AV120" s="304"/>
      <c r="AW120" s="259"/>
    </row>
    <row r="121" spans="2:49" ht="30" customHeight="1">
      <c r="B121" s="256"/>
      <c r="C121" s="273"/>
      <c r="D121" s="267" t="s">
        <v>498</v>
      </c>
      <c r="E121" s="210"/>
      <c r="F121" s="266" t="s">
        <v>444</v>
      </c>
      <c r="G121" s="210" t="s">
        <v>535</v>
      </c>
      <c r="H121" s="257"/>
      <c r="I121" s="257"/>
      <c r="J121" s="257"/>
      <c r="K121" s="257"/>
      <c r="L121" s="257"/>
      <c r="M121" s="257"/>
      <c r="N121" s="257"/>
      <c r="O121" s="257"/>
      <c r="P121" s="257"/>
      <c r="Q121" s="257"/>
      <c r="R121" s="257"/>
      <c r="S121" s="210" t="s">
        <v>537</v>
      </c>
      <c r="T121" s="210" t="s">
        <v>536</v>
      </c>
      <c r="U121" s="210"/>
      <c r="V121" s="339" t="s">
        <v>603</v>
      </c>
      <c r="W121" s="269" t="s">
        <v>621</v>
      </c>
      <c r="X121" s="257"/>
      <c r="Y121" s="261"/>
      <c r="Z121" s="261"/>
      <c r="AA121" s="261"/>
      <c r="AB121" s="261"/>
      <c r="AC121" s="261"/>
      <c r="AD121" s="261"/>
      <c r="AE121" s="261"/>
      <c r="AF121" s="261"/>
      <c r="AG121" s="261"/>
      <c r="AH121" s="261"/>
      <c r="AI121" s="261"/>
      <c r="AJ121" s="210" t="s">
        <v>133</v>
      </c>
      <c r="AK121" s="261"/>
      <c r="AL121" s="261"/>
      <c r="AM121" s="261"/>
      <c r="AN121" s="261"/>
      <c r="AO121" s="327">
        <v>3249116342.4618435</v>
      </c>
      <c r="AP121" s="304"/>
      <c r="AQ121" s="304"/>
      <c r="AR121" s="304"/>
      <c r="AS121" s="330" t="s">
        <v>566</v>
      </c>
      <c r="AT121" s="304"/>
      <c r="AU121" s="304"/>
      <c r="AV121" s="304"/>
      <c r="AW121" s="259"/>
    </row>
    <row r="122" spans="2:49" ht="30" customHeight="1">
      <c r="B122" s="256"/>
      <c r="C122" s="273"/>
      <c r="D122" s="214" t="s">
        <v>499</v>
      </c>
      <c r="E122" s="210"/>
      <c r="F122" s="210"/>
      <c r="G122" s="210"/>
      <c r="H122" s="257"/>
      <c r="I122" s="257"/>
      <c r="J122" s="257"/>
      <c r="K122" s="257"/>
      <c r="L122" s="257"/>
      <c r="M122" s="257"/>
      <c r="N122" s="257"/>
      <c r="O122" s="257"/>
      <c r="P122" s="257"/>
      <c r="Q122" s="257"/>
      <c r="R122" s="257"/>
      <c r="S122" s="210"/>
      <c r="T122" s="210" t="s">
        <v>536</v>
      </c>
      <c r="U122" s="210"/>
      <c r="V122" s="339" t="s">
        <v>602</v>
      </c>
      <c r="W122" s="210"/>
      <c r="X122" s="257"/>
      <c r="Y122" s="261"/>
      <c r="Z122" s="261"/>
      <c r="AA122" s="261"/>
      <c r="AB122" s="261"/>
      <c r="AC122" s="261"/>
      <c r="AD122" s="261"/>
      <c r="AE122" s="261"/>
      <c r="AF122" s="261"/>
      <c r="AG122" s="261"/>
      <c r="AH122" s="261"/>
      <c r="AI122" s="261"/>
      <c r="AJ122" s="210" t="s">
        <v>133</v>
      </c>
      <c r="AK122" s="261"/>
      <c r="AL122" s="261"/>
      <c r="AM122" s="261"/>
      <c r="AN122" s="261"/>
      <c r="AO122" s="327">
        <v>6624750</v>
      </c>
      <c r="AP122" s="304"/>
      <c r="AQ122" s="304"/>
      <c r="AR122" s="304"/>
      <c r="AS122" s="330" t="s">
        <v>567</v>
      </c>
      <c r="AT122" s="304"/>
      <c r="AU122" s="304"/>
      <c r="AV122" s="304"/>
      <c r="AW122" s="259"/>
    </row>
    <row r="123" spans="2:49" ht="30" customHeight="1">
      <c r="B123" s="256"/>
      <c r="C123" s="273"/>
      <c r="D123" s="267" t="s">
        <v>500</v>
      </c>
      <c r="E123" s="210"/>
      <c r="F123" s="266" t="s">
        <v>444</v>
      </c>
      <c r="G123" s="210" t="s">
        <v>535</v>
      </c>
      <c r="H123" s="257"/>
      <c r="I123" s="257"/>
      <c r="J123" s="257"/>
      <c r="K123" s="257"/>
      <c r="L123" s="257"/>
      <c r="M123" s="257"/>
      <c r="N123" s="257"/>
      <c r="O123" s="257"/>
      <c r="P123" s="257"/>
      <c r="Q123" s="257"/>
      <c r="R123" s="257"/>
      <c r="S123" s="210" t="s">
        <v>537</v>
      </c>
      <c r="T123" s="210" t="s">
        <v>536</v>
      </c>
      <c r="U123" s="210"/>
      <c r="V123" s="340"/>
      <c r="W123" s="269" t="s">
        <v>622</v>
      </c>
      <c r="X123" s="257"/>
      <c r="Y123" s="261"/>
      <c r="Z123" s="261"/>
      <c r="AA123" s="261"/>
      <c r="AB123" s="261"/>
      <c r="AC123" s="261"/>
      <c r="AD123" s="261"/>
      <c r="AE123" s="261"/>
      <c r="AF123" s="261"/>
      <c r="AG123" s="261"/>
      <c r="AH123" s="261"/>
      <c r="AI123" s="261"/>
      <c r="AJ123" s="210" t="s">
        <v>133</v>
      </c>
      <c r="AK123" s="261"/>
      <c r="AL123" s="261"/>
      <c r="AM123" s="261"/>
      <c r="AN123" s="261"/>
      <c r="AO123" s="327">
        <v>2825626654.2934227</v>
      </c>
      <c r="AP123" s="304"/>
      <c r="AQ123" s="304"/>
      <c r="AR123" s="304"/>
      <c r="AS123" s="331" t="s">
        <v>552</v>
      </c>
      <c r="AT123" s="304"/>
      <c r="AU123" s="304"/>
      <c r="AV123" s="304"/>
      <c r="AW123" s="259"/>
    </row>
    <row r="124" spans="2:49" ht="30" customHeight="1">
      <c r="B124" s="256"/>
      <c r="C124" s="273"/>
      <c r="D124" s="267" t="s">
        <v>501</v>
      </c>
      <c r="E124" s="210"/>
      <c r="F124" s="266" t="s">
        <v>444</v>
      </c>
      <c r="G124" s="210" t="s">
        <v>535</v>
      </c>
      <c r="H124" s="257"/>
      <c r="I124" s="257"/>
      <c r="J124" s="257"/>
      <c r="K124" s="257"/>
      <c r="L124" s="257"/>
      <c r="M124" s="257"/>
      <c r="N124" s="257"/>
      <c r="O124" s="257"/>
      <c r="P124" s="257"/>
      <c r="Q124" s="257"/>
      <c r="R124" s="257"/>
      <c r="S124" s="210" t="s">
        <v>537</v>
      </c>
      <c r="T124" s="210" t="s">
        <v>536</v>
      </c>
      <c r="U124" s="210"/>
      <c r="V124" s="339" t="s">
        <v>588</v>
      </c>
      <c r="W124" s="269" t="s">
        <v>623</v>
      </c>
      <c r="X124" s="257"/>
      <c r="Y124" s="261"/>
      <c r="Z124" s="261"/>
      <c r="AA124" s="261"/>
      <c r="AB124" s="261"/>
      <c r="AC124" s="261"/>
      <c r="AD124" s="261"/>
      <c r="AE124" s="261"/>
      <c r="AF124" s="261"/>
      <c r="AG124" s="261"/>
      <c r="AH124" s="261"/>
      <c r="AI124" s="261"/>
      <c r="AJ124" s="210" t="s">
        <v>133</v>
      </c>
      <c r="AK124" s="261"/>
      <c r="AL124" s="261"/>
      <c r="AM124" s="261"/>
      <c r="AN124" s="261"/>
      <c r="AO124" s="327">
        <v>824027928.92159629</v>
      </c>
      <c r="AP124" s="304"/>
      <c r="AQ124" s="304"/>
      <c r="AR124" s="304"/>
      <c r="AS124" s="331" t="s">
        <v>568</v>
      </c>
      <c r="AT124" s="304"/>
      <c r="AU124" s="304"/>
      <c r="AV124" s="304"/>
      <c r="AW124" s="259"/>
    </row>
    <row r="125" spans="2:49" ht="30" customHeight="1">
      <c r="B125" s="256"/>
      <c r="C125" s="273"/>
      <c r="D125" s="267" t="s">
        <v>502</v>
      </c>
      <c r="E125" s="210"/>
      <c r="F125" s="266" t="s">
        <v>444</v>
      </c>
      <c r="G125" s="210" t="s">
        <v>535</v>
      </c>
      <c r="H125" s="257"/>
      <c r="I125" s="257"/>
      <c r="J125" s="257"/>
      <c r="K125" s="257"/>
      <c r="L125" s="257"/>
      <c r="M125" s="257"/>
      <c r="N125" s="257"/>
      <c r="O125" s="257"/>
      <c r="P125" s="257"/>
      <c r="Q125" s="257"/>
      <c r="R125" s="257"/>
      <c r="S125" s="210" t="s">
        <v>537</v>
      </c>
      <c r="T125" s="210" t="s">
        <v>536</v>
      </c>
      <c r="U125" s="210"/>
      <c r="V125" s="339" t="s">
        <v>595</v>
      </c>
      <c r="W125" s="269" t="s">
        <v>624</v>
      </c>
      <c r="X125" s="257"/>
      <c r="Y125" s="261"/>
      <c r="Z125" s="261"/>
      <c r="AA125" s="261"/>
      <c r="AB125" s="261"/>
      <c r="AC125" s="261"/>
      <c r="AD125" s="261"/>
      <c r="AE125" s="261"/>
      <c r="AF125" s="261"/>
      <c r="AG125" s="261"/>
      <c r="AH125" s="261"/>
      <c r="AI125" s="261"/>
      <c r="AJ125" s="210" t="s">
        <v>133</v>
      </c>
      <c r="AK125" s="261"/>
      <c r="AL125" s="261"/>
      <c r="AM125" s="261"/>
      <c r="AN125" s="261"/>
      <c r="AO125" s="327">
        <v>755262054.30549741</v>
      </c>
      <c r="AP125" s="304"/>
      <c r="AQ125" s="304"/>
      <c r="AR125" s="304"/>
      <c r="AS125" s="330" t="s">
        <v>569</v>
      </c>
      <c r="AT125" s="304"/>
      <c r="AU125" s="304"/>
      <c r="AV125" s="304"/>
      <c r="AW125" s="259"/>
    </row>
    <row r="126" spans="2:49" ht="30" customHeight="1">
      <c r="B126" s="256"/>
      <c r="C126" s="273"/>
      <c r="D126" s="267" t="s">
        <v>503</v>
      </c>
      <c r="E126" s="210"/>
      <c r="F126" s="266" t="s">
        <v>444</v>
      </c>
      <c r="G126" s="210" t="s">
        <v>535</v>
      </c>
      <c r="H126" s="257"/>
      <c r="I126" s="257"/>
      <c r="J126" s="257"/>
      <c r="K126" s="257"/>
      <c r="L126" s="257"/>
      <c r="M126" s="257"/>
      <c r="N126" s="257"/>
      <c r="O126" s="257"/>
      <c r="P126" s="257"/>
      <c r="Q126" s="257"/>
      <c r="R126" s="257"/>
      <c r="S126" s="210" t="s">
        <v>537</v>
      </c>
      <c r="T126" s="210" t="s">
        <v>536</v>
      </c>
      <c r="U126" s="210">
        <v>420</v>
      </c>
      <c r="V126" s="339" t="s">
        <v>589</v>
      </c>
      <c r="W126" s="269" t="s">
        <v>625</v>
      </c>
      <c r="X126" s="257"/>
      <c r="Y126" s="261"/>
      <c r="Z126" s="261"/>
      <c r="AA126" s="261"/>
      <c r="AB126" s="261"/>
      <c r="AC126" s="261"/>
      <c r="AD126" s="261"/>
      <c r="AE126" s="261"/>
      <c r="AF126" s="261"/>
      <c r="AG126" s="261"/>
      <c r="AH126" s="261"/>
      <c r="AI126" s="261"/>
      <c r="AJ126" s="210" t="s">
        <v>133</v>
      </c>
      <c r="AK126" s="261"/>
      <c r="AL126" s="261"/>
      <c r="AM126" s="261"/>
      <c r="AN126" s="261"/>
      <c r="AO126" s="327">
        <v>1522324182.7031169</v>
      </c>
      <c r="AP126" s="304"/>
      <c r="AQ126" s="304"/>
      <c r="AR126" s="304"/>
      <c r="AS126" s="330" t="s">
        <v>546</v>
      </c>
      <c r="AT126" s="304"/>
      <c r="AU126" s="304"/>
      <c r="AV126" s="304"/>
      <c r="AW126" s="259"/>
    </row>
    <row r="127" spans="2:49" ht="30" customHeight="1">
      <c r="B127" s="256"/>
      <c r="C127" s="273"/>
      <c r="D127" s="282" t="s">
        <v>49</v>
      </c>
      <c r="E127" s="210"/>
      <c r="F127" s="210"/>
      <c r="G127" s="210"/>
      <c r="H127" s="257"/>
      <c r="I127" s="257"/>
      <c r="J127" s="257"/>
      <c r="K127" s="257"/>
      <c r="L127" s="257"/>
      <c r="M127" s="257"/>
      <c r="N127" s="257"/>
      <c r="O127" s="257"/>
      <c r="P127" s="257"/>
      <c r="Q127" s="257"/>
      <c r="R127" s="257"/>
      <c r="S127" s="210" t="s">
        <v>537</v>
      </c>
      <c r="T127" s="210" t="s">
        <v>536</v>
      </c>
      <c r="U127" s="210"/>
      <c r="V127" s="339" t="s">
        <v>604</v>
      </c>
      <c r="W127" s="210"/>
      <c r="X127" s="257"/>
      <c r="Y127" s="261"/>
      <c r="Z127" s="261"/>
      <c r="AA127" s="261"/>
      <c r="AB127" s="261"/>
      <c r="AC127" s="261"/>
      <c r="AD127" s="261"/>
      <c r="AE127" s="261"/>
      <c r="AF127" s="261"/>
      <c r="AG127" s="261"/>
      <c r="AH127" s="261"/>
      <c r="AI127" s="261"/>
      <c r="AJ127" s="210" t="s">
        <v>133</v>
      </c>
      <c r="AK127" s="261"/>
      <c r="AL127" s="261"/>
      <c r="AM127" s="261"/>
      <c r="AN127" s="261"/>
      <c r="AO127" s="328">
        <v>102500000</v>
      </c>
      <c r="AP127" s="304"/>
      <c r="AQ127" s="304"/>
      <c r="AR127" s="304"/>
      <c r="AS127" s="330" t="s">
        <v>570</v>
      </c>
      <c r="AT127" s="304"/>
      <c r="AU127" s="304"/>
      <c r="AV127" s="304"/>
      <c r="AW127" s="259"/>
    </row>
    <row r="128" spans="2:49" ht="30" customHeight="1">
      <c r="B128" s="256"/>
      <c r="C128" s="273"/>
      <c r="D128" s="279" t="s">
        <v>504</v>
      </c>
      <c r="E128" s="210"/>
      <c r="F128" s="266"/>
      <c r="G128" s="210"/>
      <c r="H128" s="257"/>
      <c r="I128" s="257"/>
      <c r="J128" s="257"/>
      <c r="K128" s="257"/>
      <c r="L128" s="257"/>
      <c r="M128" s="257"/>
      <c r="N128" s="257"/>
      <c r="O128" s="257"/>
      <c r="P128" s="257"/>
      <c r="Q128" s="257"/>
      <c r="R128" s="257"/>
      <c r="S128" s="210" t="s">
        <v>537</v>
      </c>
      <c r="T128" s="210" t="s">
        <v>536</v>
      </c>
      <c r="U128" s="210"/>
      <c r="V128" s="340"/>
      <c r="W128" s="269"/>
      <c r="X128" s="257"/>
      <c r="Y128" s="261"/>
      <c r="Z128" s="261"/>
      <c r="AA128" s="261"/>
      <c r="AB128" s="261"/>
      <c r="AC128" s="261"/>
      <c r="AD128" s="261"/>
      <c r="AE128" s="261"/>
      <c r="AF128" s="261"/>
      <c r="AG128" s="261"/>
      <c r="AH128" s="261"/>
      <c r="AI128" s="261"/>
      <c r="AJ128" s="210" t="s">
        <v>133</v>
      </c>
      <c r="AK128" s="261"/>
      <c r="AL128" s="261"/>
      <c r="AM128" s="261"/>
      <c r="AN128" s="261"/>
      <c r="AO128" s="329">
        <v>370613224.82403874</v>
      </c>
      <c r="AP128" s="304"/>
      <c r="AQ128" s="304"/>
      <c r="AR128" s="304"/>
      <c r="AS128" s="331" t="s">
        <v>571</v>
      </c>
      <c r="AT128" s="304"/>
      <c r="AU128" s="304"/>
      <c r="AV128" s="304"/>
      <c r="AW128" s="259"/>
    </row>
    <row r="129" spans="2:49" ht="30" customHeight="1">
      <c r="B129" s="256"/>
      <c r="C129" s="273"/>
      <c r="D129" s="279" t="s">
        <v>505</v>
      </c>
      <c r="E129" s="210"/>
      <c r="F129" s="266"/>
      <c r="G129" s="210"/>
      <c r="H129" s="257"/>
      <c r="I129" s="257"/>
      <c r="J129" s="257"/>
      <c r="K129" s="257"/>
      <c r="L129" s="257"/>
      <c r="M129" s="257"/>
      <c r="N129" s="257"/>
      <c r="O129" s="257"/>
      <c r="P129" s="257"/>
      <c r="Q129" s="257"/>
      <c r="R129" s="257"/>
      <c r="S129" s="210" t="s">
        <v>537</v>
      </c>
      <c r="T129" s="210" t="s">
        <v>536</v>
      </c>
      <c r="U129" s="210"/>
      <c r="V129" s="339"/>
      <c r="W129" s="269"/>
      <c r="X129" s="257"/>
      <c r="Y129" s="261"/>
      <c r="Z129" s="261"/>
      <c r="AA129" s="261"/>
      <c r="AB129" s="261"/>
      <c r="AC129" s="261"/>
      <c r="AD129" s="261"/>
      <c r="AE129" s="261"/>
      <c r="AF129" s="261"/>
      <c r="AG129" s="261"/>
      <c r="AH129" s="261"/>
      <c r="AI129" s="261"/>
      <c r="AJ129" s="210" t="s">
        <v>133</v>
      </c>
      <c r="AK129" s="261"/>
      <c r="AL129" s="261"/>
      <c r="AM129" s="261"/>
      <c r="AN129" s="261"/>
      <c r="AO129" s="329">
        <v>462952428.51459199</v>
      </c>
      <c r="AP129" s="304"/>
      <c r="AQ129" s="304"/>
      <c r="AR129" s="304"/>
      <c r="AS129" s="331" t="s">
        <v>549</v>
      </c>
      <c r="AT129" s="304"/>
      <c r="AU129" s="304"/>
      <c r="AV129" s="304"/>
      <c r="AW129" s="259"/>
    </row>
    <row r="130" spans="2:49" ht="30" customHeight="1">
      <c r="B130" s="256"/>
      <c r="C130" s="273"/>
      <c r="D130" s="279" t="s">
        <v>506</v>
      </c>
      <c r="E130" s="210"/>
      <c r="F130" s="266"/>
      <c r="G130" s="210"/>
      <c r="H130" s="257"/>
      <c r="I130" s="257"/>
      <c r="J130" s="257"/>
      <c r="K130" s="257"/>
      <c r="L130" s="257"/>
      <c r="M130" s="257"/>
      <c r="N130" s="257"/>
      <c r="O130" s="257"/>
      <c r="P130" s="257"/>
      <c r="Q130" s="257"/>
      <c r="R130" s="257"/>
      <c r="S130" s="210" t="s">
        <v>537</v>
      </c>
      <c r="T130" s="210" t="s">
        <v>536</v>
      </c>
      <c r="U130" s="210"/>
      <c r="V130" s="339"/>
      <c r="W130" s="269"/>
      <c r="X130" s="257"/>
      <c r="Y130" s="261"/>
      <c r="Z130" s="261"/>
      <c r="AA130" s="261"/>
      <c r="AB130" s="261"/>
      <c r="AC130" s="261"/>
      <c r="AD130" s="261"/>
      <c r="AE130" s="261"/>
      <c r="AF130" s="261"/>
      <c r="AG130" s="261"/>
      <c r="AH130" s="261"/>
      <c r="AI130" s="261"/>
      <c r="AJ130" s="210" t="s">
        <v>133</v>
      </c>
      <c r="AK130" s="261"/>
      <c r="AL130" s="261"/>
      <c r="AM130" s="261"/>
      <c r="AN130" s="261"/>
      <c r="AO130" s="329">
        <v>467879027.63128942</v>
      </c>
      <c r="AP130" s="304"/>
      <c r="AQ130" s="304"/>
      <c r="AR130" s="304"/>
      <c r="AS130" s="331" t="s">
        <v>572</v>
      </c>
      <c r="AT130" s="304"/>
      <c r="AU130" s="304"/>
      <c r="AV130" s="304"/>
      <c r="AW130" s="259"/>
    </row>
    <row r="131" spans="2:49" ht="30" customHeight="1">
      <c r="B131" s="256"/>
      <c r="C131" s="273"/>
      <c r="D131" s="280" t="s">
        <v>507</v>
      </c>
      <c r="E131" s="210"/>
      <c r="F131" s="266"/>
      <c r="G131" s="210"/>
      <c r="H131" s="257"/>
      <c r="I131" s="257"/>
      <c r="J131" s="257"/>
      <c r="K131" s="257"/>
      <c r="L131" s="257"/>
      <c r="M131" s="257"/>
      <c r="N131" s="257"/>
      <c r="O131" s="257"/>
      <c r="P131" s="257"/>
      <c r="Q131" s="257"/>
      <c r="R131" s="257"/>
      <c r="S131" s="210" t="s">
        <v>537</v>
      </c>
      <c r="T131" s="210" t="s">
        <v>536</v>
      </c>
      <c r="U131" s="210"/>
      <c r="V131" s="339"/>
      <c r="W131" s="269"/>
      <c r="X131" s="257"/>
      <c r="Y131" s="261"/>
      <c r="Z131" s="261"/>
      <c r="AA131" s="261"/>
      <c r="AB131" s="261"/>
      <c r="AC131" s="261"/>
      <c r="AD131" s="261"/>
      <c r="AE131" s="261"/>
      <c r="AF131" s="261"/>
      <c r="AG131" s="261"/>
      <c r="AH131" s="261"/>
      <c r="AI131" s="261"/>
      <c r="AJ131" s="210" t="s">
        <v>133</v>
      </c>
      <c r="AK131" s="261"/>
      <c r="AL131" s="261"/>
      <c r="AM131" s="261"/>
      <c r="AN131" s="261"/>
      <c r="AO131" s="329">
        <v>352125359.74023843</v>
      </c>
      <c r="AP131" s="304"/>
      <c r="AQ131" s="304"/>
      <c r="AR131" s="304"/>
      <c r="AS131" s="331" t="s">
        <v>573</v>
      </c>
      <c r="AT131" s="304"/>
      <c r="AU131" s="304"/>
      <c r="AV131" s="304"/>
      <c r="AW131" s="259"/>
    </row>
    <row r="132" spans="2:49" ht="30" customHeight="1">
      <c r="B132" s="256"/>
      <c r="C132" s="273"/>
      <c r="D132" s="279" t="s">
        <v>508</v>
      </c>
      <c r="E132" s="210"/>
      <c r="F132" s="266"/>
      <c r="G132" s="210"/>
      <c r="H132" s="257"/>
      <c r="I132" s="257"/>
      <c r="J132" s="257"/>
      <c r="K132" s="257"/>
      <c r="L132" s="257"/>
      <c r="M132" s="257"/>
      <c r="N132" s="257"/>
      <c r="O132" s="257"/>
      <c r="P132" s="257"/>
      <c r="Q132" s="257"/>
      <c r="R132" s="257"/>
      <c r="S132" s="210" t="s">
        <v>537</v>
      </c>
      <c r="T132" s="210" t="s">
        <v>536</v>
      </c>
      <c r="U132" s="210"/>
      <c r="V132" s="339"/>
      <c r="W132" s="269"/>
      <c r="X132" s="257"/>
      <c r="Y132" s="261"/>
      <c r="Z132" s="261"/>
      <c r="AA132" s="261"/>
      <c r="AB132" s="261"/>
      <c r="AC132" s="261"/>
      <c r="AD132" s="261"/>
      <c r="AE132" s="261"/>
      <c r="AF132" s="261"/>
      <c r="AG132" s="261"/>
      <c r="AH132" s="261"/>
      <c r="AI132" s="261"/>
      <c r="AJ132" s="210" t="s">
        <v>133</v>
      </c>
      <c r="AK132" s="261"/>
      <c r="AL132" s="261"/>
      <c r="AM132" s="261"/>
      <c r="AN132" s="261"/>
      <c r="AO132" s="329">
        <v>44841446.885704212</v>
      </c>
      <c r="AP132" s="304"/>
      <c r="AQ132" s="304"/>
      <c r="AR132" s="304"/>
      <c r="AS132" s="331" t="s">
        <v>568</v>
      </c>
      <c r="AT132" s="304"/>
      <c r="AU132" s="304"/>
      <c r="AV132" s="304"/>
      <c r="AW132" s="259"/>
    </row>
    <row r="133" spans="2:49" ht="30" customHeight="1">
      <c r="B133" s="256"/>
      <c r="C133" s="273"/>
      <c r="D133" s="279" t="s">
        <v>509</v>
      </c>
      <c r="E133" s="210"/>
      <c r="F133" s="266"/>
      <c r="G133" s="210"/>
      <c r="H133" s="257"/>
      <c r="I133" s="257"/>
      <c r="J133" s="257"/>
      <c r="K133" s="257"/>
      <c r="L133" s="257"/>
      <c r="M133" s="257"/>
      <c r="N133" s="257"/>
      <c r="O133" s="257"/>
      <c r="P133" s="257"/>
      <c r="Q133" s="257"/>
      <c r="R133" s="257"/>
      <c r="S133" s="210" t="s">
        <v>537</v>
      </c>
      <c r="T133" s="210" t="s">
        <v>536</v>
      </c>
      <c r="U133" s="210"/>
      <c r="V133" s="339"/>
      <c r="W133" s="269"/>
      <c r="X133" s="257"/>
      <c r="Y133" s="261"/>
      <c r="Z133" s="261"/>
      <c r="AA133" s="261"/>
      <c r="AB133" s="261"/>
      <c r="AC133" s="261"/>
      <c r="AD133" s="261"/>
      <c r="AE133" s="261"/>
      <c r="AF133" s="261"/>
      <c r="AG133" s="261"/>
      <c r="AH133" s="261"/>
      <c r="AI133" s="261"/>
      <c r="AJ133" s="210" t="s">
        <v>133</v>
      </c>
      <c r="AK133" s="261"/>
      <c r="AL133" s="261"/>
      <c r="AM133" s="261"/>
      <c r="AN133" s="261"/>
      <c r="AO133" s="329">
        <v>204084502.48363465</v>
      </c>
      <c r="AP133" s="304"/>
      <c r="AQ133" s="304"/>
      <c r="AR133" s="304"/>
      <c r="AS133" s="331" t="s">
        <v>574</v>
      </c>
      <c r="AT133" s="304"/>
      <c r="AU133" s="304"/>
      <c r="AV133" s="304"/>
      <c r="AW133" s="259"/>
    </row>
    <row r="134" spans="2:49" ht="30" customHeight="1">
      <c r="B134" s="256"/>
      <c r="C134" s="273"/>
      <c r="D134" s="279" t="s">
        <v>510</v>
      </c>
      <c r="E134" s="210"/>
      <c r="F134" s="266"/>
      <c r="G134" s="210"/>
      <c r="H134" s="257"/>
      <c r="I134" s="257"/>
      <c r="J134" s="257"/>
      <c r="K134" s="257"/>
      <c r="L134" s="257"/>
      <c r="M134" s="257"/>
      <c r="N134" s="257"/>
      <c r="O134" s="257"/>
      <c r="P134" s="257"/>
      <c r="Q134" s="257"/>
      <c r="R134" s="257"/>
      <c r="S134" s="210" t="s">
        <v>537</v>
      </c>
      <c r="T134" s="210" t="s">
        <v>536</v>
      </c>
      <c r="U134" s="210"/>
      <c r="V134" s="339"/>
      <c r="W134" s="269"/>
      <c r="X134" s="257"/>
      <c r="Y134" s="261"/>
      <c r="Z134" s="261"/>
      <c r="AA134" s="261"/>
      <c r="AB134" s="261"/>
      <c r="AC134" s="261"/>
      <c r="AD134" s="261"/>
      <c r="AE134" s="261"/>
      <c r="AF134" s="261"/>
      <c r="AG134" s="261"/>
      <c r="AH134" s="261"/>
      <c r="AI134" s="261"/>
      <c r="AJ134" s="210" t="s">
        <v>133</v>
      </c>
      <c r="AK134" s="261"/>
      <c r="AL134" s="261"/>
      <c r="AM134" s="261"/>
      <c r="AN134" s="261"/>
      <c r="AO134" s="329">
        <v>597829835.18074048</v>
      </c>
      <c r="AP134" s="304"/>
      <c r="AQ134" s="304"/>
      <c r="AR134" s="304"/>
      <c r="AS134" s="331" t="s">
        <v>575</v>
      </c>
      <c r="AT134" s="304"/>
      <c r="AU134" s="304"/>
      <c r="AV134" s="304"/>
      <c r="AW134" s="259"/>
    </row>
    <row r="135" spans="2:49" ht="30" customHeight="1">
      <c r="B135" s="256"/>
      <c r="C135" s="273"/>
      <c r="D135" s="279" t="s">
        <v>511</v>
      </c>
      <c r="E135" s="210"/>
      <c r="F135" s="266"/>
      <c r="G135" s="210"/>
      <c r="H135" s="257"/>
      <c r="I135" s="257"/>
      <c r="J135" s="257"/>
      <c r="K135" s="257"/>
      <c r="L135" s="257"/>
      <c r="M135" s="257"/>
      <c r="N135" s="257"/>
      <c r="O135" s="257"/>
      <c r="P135" s="257"/>
      <c r="Q135" s="257"/>
      <c r="R135" s="257"/>
      <c r="S135" s="210" t="s">
        <v>537</v>
      </c>
      <c r="T135" s="210" t="s">
        <v>536</v>
      </c>
      <c r="U135" s="210"/>
      <c r="V135" s="339"/>
      <c r="W135" s="269"/>
      <c r="X135" s="257"/>
      <c r="Y135" s="261"/>
      <c r="Z135" s="261"/>
      <c r="AA135" s="261"/>
      <c r="AB135" s="261"/>
      <c r="AC135" s="261"/>
      <c r="AD135" s="261"/>
      <c r="AE135" s="261"/>
      <c r="AF135" s="261"/>
      <c r="AG135" s="261"/>
      <c r="AH135" s="261"/>
      <c r="AI135" s="261"/>
      <c r="AJ135" s="210" t="s">
        <v>133</v>
      </c>
      <c r="AK135" s="261"/>
      <c r="AL135" s="261"/>
      <c r="AM135" s="261"/>
      <c r="AN135" s="261"/>
      <c r="AO135" s="329">
        <v>174282042.58594951</v>
      </c>
      <c r="AP135" s="304"/>
      <c r="AQ135" s="304"/>
      <c r="AR135" s="304"/>
      <c r="AS135" s="331" t="s">
        <v>574</v>
      </c>
      <c r="AT135" s="304"/>
      <c r="AU135" s="304"/>
      <c r="AV135" s="304"/>
      <c r="AW135" s="259"/>
    </row>
    <row r="136" spans="2:49" ht="30" customHeight="1">
      <c r="B136" s="256"/>
      <c r="C136" s="273"/>
      <c r="D136" s="279" t="s">
        <v>512</v>
      </c>
      <c r="E136" s="210"/>
      <c r="F136" s="266"/>
      <c r="G136" s="210"/>
      <c r="H136" s="257"/>
      <c r="I136" s="257"/>
      <c r="J136" s="257"/>
      <c r="K136" s="257"/>
      <c r="L136" s="257"/>
      <c r="M136" s="257"/>
      <c r="N136" s="257"/>
      <c r="O136" s="257"/>
      <c r="P136" s="257"/>
      <c r="Q136" s="257"/>
      <c r="R136" s="257"/>
      <c r="S136" s="210" t="s">
        <v>537</v>
      </c>
      <c r="T136" s="210" t="s">
        <v>536</v>
      </c>
      <c r="U136" s="210"/>
      <c r="V136" s="339"/>
      <c r="W136" s="269"/>
      <c r="X136" s="257"/>
      <c r="Y136" s="261"/>
      <c r="Z136" s="261"/>
      <c r="AA136" s="261"/>
      <c r="AB136" s="261"/>
      <c r="AC136" s="261"/>
      <c r="AD136" s="261"/>
      <c r="AE136" s="261"/>
      <c r="AF136" s="261"/>
      <c r="AG136" s="261"/>
      <c r="AH136" s="261"/>
      <c r="AI136" s="261"/>
      <c r="AJ136" s="210" t="s">
        <v>133</v>
      </c>
      <c r="AK136" s="261"/>
      <c r="AL136" s="261"/>
      <c r="AM136" s="261"/>
      <c r="AN136" s="261"/>
      <c r="AO136" s="329">
        <v>295881353.59703356</v>
      </c>
      <c r="AP136" s="304"/>
      <c r="AQ136" s="304"/>
      <c r="AR136" s="304"/>
      <c r="AS136" s="331" t="s">
        <v>568</v>
      </c>
      <c r="AT136" s="304"/>
      <c r="AU136" s="304"/>
      <c r="AV136" s="304"/>
      <c r="AW136" s="259"/>
    </row>
    <row r="137" spans="2:49" ht="30" customHeight="1">
      <c r="B137" s="256"/>
      <c r="C137" s="273"/>
      <c r="D137" s="279" t="s">
        <v>513</v>
      </c>
      <c r="E137" s="210"/>
      <c r="F137" s="266"/>
      <c r="G137" s="210"/>
      <c r="H137" s="257"/>
      <c r="I137" s="257"/>
      <c r="J137" s="257"/>
      <c r="K137" s="257"/>
      <c r="L137" s="257"/>
      <c r="M137" s="257"/>
      <c r="N137" s="257"/>
      <c r="O137" s="257"/>
      <c r="P137" s="257"/>
      <c r="Q137" s="257"/>
      <c r="R137" s="257"/>
      <c r="S137" s="210" t="s">
        <v>537</v>
      </c>
      <c r="T137" s="210" t="s">
        <v>536</v>
      </c>
      <c r="U137" s="210"/>
      <c r="V137" s="339"/>
      <c r="W137" s="269"/>
      <c r="X137" s="257"/>
      <c r="Y137" s="261"/>
      <c r="Z137" s="261"/>
      <c r="AA137" s="261"/>
      <c r="AB137" s="261"/>
      <c r="AC137" s="261"/>
      <c r="AD137" s="261"/>
      <c r="AE137" s="261"/>
      <c r="AF137" s="261"/>
      <c r="AG137" s="261"/>
      <c r="AH137" s="261"/>
      <c r="AI137" s="261"/>
      <c r="AJ137" s="210" t="s">
        <v>133</v>
      </c>
      <c r="AK137" s="261"/>
      <c r="AL137" s="261"/>
      <c r="AM137" s="261"/>
      <c r="AN137" s="261"/>
      <c r="AO137" s="329">
        <v>370753609.40306878</v>
      </c>
      <c r="AP137" s="304"/>
      <c r="AQ137" s="304"/>
      <c r="AR137" s="304"/>
      <c r="AS137" s="331" t="s">
        <v>576</v>
      </c>
      <c r="AT137" s="304"/>
      <c r="AU137" s="304"/>
      <c r="AV137" s="304"/>
      <c r="AW137" s="259"/>
    </row>
    <row r="138" spans="2:49" ht="30" customHeight="1">
      <c r="B138" s="256"/>
      <c r="C138" s="273"/>
      <c r="D138" s="280" t="s">
        <v>514</v>
      </c>
      <c r="E138" s="210"/>
      <c r="F138" s="266"/>
      <c r="G138" s="210"/>
      <c r="H138" s="257"/>
      <c r="I138" s="257"/>
      <c r="J138" s="257"/>
      <c r="K138" s="257"/>
      <c r="L138" s="257"/>
      <c r="M138" s="257"/>
      <c r="N138" s="257"/>
      <c r="O138" s="257"/>
      <c r="P138" s="257"/>
      <c r="Q138" s="257"/>
      <c r="R138" s="257"/>
      <c r="S138" s="210"/>
      <c r="T138" s="210" t="s">
        <v>536</v>
      </c>
      <c r="U138" s="210"/>
      <c r="V138" s="339"/>
      <c r="W138" s="269"/>
      <c r="X138" s="257"/>
      <c r="Y138" s="261"/>
      <c r="Z138" s="261"/>
      <c r="AA138" s="261"/>
      <c r="AB138" s="261"/>
      <c r="AC138" s="261"/>
      <c r="AD138" s="261"/>
      <c r="AE138" s="261"/>
      <c r="AF138" s="261"/>
      <c r="AG138" s="261"/>
      <c r="AH138" s="261"/>
      <c r="AI138" s="261"/>
      <c r="AJ138" s="210" t="s">
        <v>133</v>
      </c>
      <c r="AK138" s="261"/>
      <c r="AL138" s="261"/>
      <c r="AM138" s="261"/>
      <c r="AN138" s="261"/>
      <c r="AO138" s="329">
        <v>100898841.28566745</v>
      </c>
      <c r="AP138" s="304"/>
      <c r="AQ138" s="304"/>
      <c r="AR138" s="304"/>
      <c r="AS138" s="331" t="s">
        <v>568</v>
      </c>
      <c r="AT138" s="304"/>
      <c r="AU138" s="304"/>
      <c r="AV138" s="304"/>
      <c r="AW138" s="259"/>
    </row>
    <row r="139" spans="2:49" ht="30" customHeight="1">
      <c r="B139" s="256"/>
      <c r="C139" s="273"/>
      <c r="D139" s="280" t="s">
        <v>515</v>
      </c>
      <c r="E139" s="210"/>
      <c r="F139" s="266"/>
      <c r="G139" s="210"/>
      <c r="H139" s="257"/>
      <c r="I139" s="257"/>
      <c r="J139" s="257"/>
      <c r="K139" s="257"/>
      <c r="L139" s="257"/>
      <c r="M139" s="257"/>
      <c r="N139" s="257"/>
      <c r="O139" s="257"/>
      <c r="P139" s="257"/>
      <c r="Q139" s="257"/>
      <c r="R139" s="257"/>
      <c r="S139" s="210" t="s">
        <v>537</v>
      </c>
      <c r="T139" s="210" t="s">
        <v>536</v>
      </c>
      <c r="U139" s="210"/>
      <c r="V139" s="339"/>
      <c r="W139" s="269"/>
      <c r="X139" s="257"/>
      <c r="Y139" s="261"/>
      <c r="Z139" s="261"/>
      <c r="AA139" s="261"/>
      <c r="AB139" s="261"/>
      <c r="AC139" s="261"/>
      <c r="AD139" s="261"/>
      <c r="AE139" s="261"/>
      <c r="AF139" s="261"/>
      <c r="AG139" s="261"/>
      <c r="AH139" s="261"/>
      <c r="AI139" s="261"/>
      <c r="AJ139" s="210" t="s">
        <v>133</v>
      </c>
      <c r="AK139" s="261"/>
      <c r="AL139" s="261"/>
      <c r="AM139" s="261"/>
      <c r="AN139" s="261"/>
      <c r="AO139" s="329">
        <v>39791347.29991632</v>
      </c>
      <c r="AP139" s="304"/>
      <c r="AQ139" s="304"/>
      <c r="AR139" s="304"/>
      <c r="AS139" s="331" t="s">
        <v>568</v>
      </c>
      <c r="AT139" s="304"/>
      <c r="AU139" s="304"/>
      <c r="AV139" s="304"/>
      <c r="AW139" s="259"/>
    </row>
    <row r="140" spans="2:49" ht="30" customHeight="1">
      <c r="B140" s="256"/>
      <c r="C140" s="273"/>
      <c r="D140" s="279" t="s">
        <v>516</v>
      </c>
      <c r="E140" s="210"/>
      <c r="F140" s="266"/>
      <c r="G140" s="210"/>
      <c r="H140" s="257"/>
      <c r="I140" s="257"/>
      <c r="J140" s="257"/>
      <c r="K140" s="257"/>
      <c r="L140" s="257"/>
      <c r="M140" s="257"/>
      <c r="N140" s="257"/>
      <c r="O140" s="257"/>
      <c r="P140" s="257"/>
      <c r="Q140" s="257"/>
      <c r="R140" s="257"/>
      <c r="S140" s="210"/>
      <c r="T140" s="210" t="s">
        <v>536</v>
      </c>
      <c r="U140" s="210"/>
      <c r="V140" s="339"/>
      <c r="W140" s="269"/>
      <c r="X140" s="257"/>
      <c r="Y140" s="261"/>
      <c r="Z140" s="261"/>
      <c r="AA140" s="261"/>
      <c r="AB140" s="261"/>
      <c r="AC140" s="261"/>
      <c r="AD140" s="261"/>
      <c r="AE140" s="261"/>
      <c r="AF140" s="261"/>
      <c r="AG140" s="261"/>
      <c r="AH140" s="261"/>
      <c r="AI140" s="261"/>
      <c r="AJ140" s="210" t="s">
        <v>133</v>
      </c>
      <c r="AK140" s="261"/>
      <c r="AL140" s="261"/>
      <c r="AM140" s="261"/>
      <c r="AN140" s="261"/>
      <c r="AO140" s="329">
        <v>24804481.452986579</v>
      </c>
      <c r="AP140" s="304"/>
      <c r="AQ140" s="304"/>
      <c r="AR140" s="304"/>
      <c r="AS140" s="330" t="s">
        <v>546</v>
      </c>
      <c r="AT140" s="304"/>
      <c r="AU140" s="304"/>
      <c r="AV140" s="304"/>
      <c r="AW140" s="259"/>
    </row>
    <row r="141" spans="2:49" ht="30" customHeight="1">
      <c r="B141" s="256"/>
      <c r="C141" s="273"/>
      <c r="D141" s="280" t="s">
        <v>517</v>
      </c>
      <c r="E141" s="210"/>
      <c r="F141" s="266"/>
      <c r="G141" s="210"/>
      <c r="H141" s="257"/>
      <c r="I141" s="257"/>
      <c r="J141" s="257"/>
      <c r="K141" s="257"/>
      <c r="L141" s="257"/>
      <c r="M141" s="257"/>
      <c r="N141" s="257"/>
      <c r="O141" s="257"/>
      <c r="P141" s="257"/>
      <c r="Q141" s="257"/>
      <c r="R141" s="257"/>
      <c r="S141" s="210"/>
      <c r="T141" s="210" t="s">
        <v>536</v>
      </c>
      <c r="U141" s="210"/>
      <c r="V141" s="339"/>
      <c r="W141" s="269"/>
      <c r="X141" s="257"/>
      <c r="Y141" s="261"/>
      <c r="Z141" s="261"/>
      <c r="AA141" s="261"/>
      <c r="AB141" s="261"/>
      <c r="AC141" s="261"/>
      <c r="AD141" s="261"/>
      <c r="AE141" s="261"/>
      <c r="AF141" s="261"/>
      <c r="AG141" s="261"/>
      <c r="AH141" s="261"/>
      <c r="AI141" s="261"/>
      <c r="AJ141" s="210" t="s">
        <v>133</v>
      </c>
      <c r="AK141" s="261"/>
      <c r="AL141" s="261"/>
      <c r="AM141" s="261"/>
      <c r="AN141" s="261"/>
      <c r="AO141" s="329">
        <v>445621061.3068198</v>
      </c>
      <c r="AP141" s="304"/>
      <c r="AQ141" s="304"/>
      <c r="AR141" s="304"/>
      <c r="AS141" s="331" t="s">
        <v>568</v>
      </c>
      <c r="AT141" s="304"/>
      <c r="AU141" s="304"/>
      <c r="AV141" s="304"/>
      <c r="AW141" s="259"/>
    </row>
    <row r="142" spans="2:49" ht="30" customHeight="1">
      <c r="B142" s="256"/>
      <c r="C142" s="273"/>
      <c r="D142" s="280" t="s">
        <v>518</v>
      </c>
      <c r="E142" s="210"/>
      <c r="F142" s="210"/>
      <c r="G142" s="210"/>
      <c r="H142" s="257"/>
      <c r="I142" s="257"/>
      <c r="J142" s="257"/>
      <c r="K142" s="257"/>
      <c r="L142" s="257"/>
      <c r="M142" s="257"/>
      <c r="N142" s="257"/>
      <c r="O142" s="257"/>
      <c r="P142" s="257"/>
      <c r="Q142" s="257"/>
      <c r="R142" s="257"/>
      <c r="S142" s="210" t="s">
        <v>537</v>
      </c>
      <c r="T142" s="210" t="s">
        <v>536</v>
      </c>
      <c r="U142" s="210"/>
      <c r="V142" s="339"/>
      <c r="W142" s="210"/>
      <c r="X142" s="257"/>
      <c r="Y142" s="261"/>
      <c r="Z142" s="261"/>
      <c r="AA142" s="261"/>
      <c r="AB142" s="261"/>
      <c r="AC142" s="261"/>
      <c r="AD142" s="261"/>
      <c r="AE142" s="261"/>
      <c r="AF142" s="261"/>
      <c r="AG142" s="261"/>
      <c r="AH142" s="261"/>
      <c r="AI142" s="261"/>
      <c r="AJ142" s="210" t="s">
        <v>133</v>
      </c>
      <c r="AK142" s="261"/>
      <c r="AL142" s="261"/>
      <c r="AM142" s="261"/>
      <c r="AN142" s="261"/>
      <c r="AO142" s="329">
        <v>108853060.37847494</v>
      </c>
      <c r="AP142" s="304"/>
      <c r="AQ142" s="304"/>
      <c r="AR142" s="304"/>
      <c r="AS142" s="331" t="s">
        <v>568</v>
      </c>
      <c r="AT142" s="304"/>
      <c r="AU142" s="304"/>
      <c r="AV142" s="304"/>
      <c r="AW142" s="259"/>
    </row>
    <row r="143" spans="2:49" ht="30" customHeight="1">
      <c r="B143" s="256"/>
      <c r="C143" s="273"/>
      <c r="D143" s="280" t="s">
        <v>519</v>
      </c>
      <c r="E143" s="210"/>
      <c r="F143" s="266"/>
      <c r="G143" s="210"/>
      <c r="H143" s="257"/>
      <c r="I143" s="257"/>
      <c r="J143" s="257"/>
      <c r="K143" s="257"/>
      <c r="L143" s="257"/>
      <c r="M143" s="257"/>
      <c r="N143" s="257"/>
      <c r="O143" s="257"/>
      <c r="P143" s="257"/>
      <c r="Q143" s="257"/>
      <c r="R143" s="257"/>
      <c r="S143" s="210" t="s">
        <v>537</v>
      </c>
      <c r="T143" s="210" t="s">
        <v>536</v>
      </c>
      <c r="U143" s="210"/>
      <c r="V143" s="340"/>
      <c r="W143" s="269"/>
      <c r="X143" s="257"/>
      <c r="Y143" s="261"/>
      <c r="Z143" s="261"/>
      <c r="AA143" s="261"/>
      <c r="AB143" s="261"/>
      <c r="AC143" s="261"/>
      <c r="AD143" s="261"/>
      <c r="AE143" s="261"/>
      <c r="AF143" s="261"/>
      <c r="AG143" s="261"/>
      <c r="AH143" s="261"/>
      <c r="AI143" s="261"/>
      <c r="AJ143" s="210" t="s">
        <v>133</v>
      </c>
      <c r="AK143" s="261"/>
      <c r="AL143" s="261"/>
      <c r="AM143" s="261"/>
      <c r="AN143" s="261"/>
      <c r="AO143" s="329">
        <v>358193812.42158926</v>
      </c>
      <c r="AP143" s="304"/>
      <c r="AQ143" s="304"/>
      <c r="AR143" s="304"/>
      <c r="AS143" s="331" t="s">
        <v>577</v>
      </c>
      <c r="AT143" s="304"/>
      <c r="AU143" s="304"/>
      <c r="AV143" s="304"/>
      <c r="AW143" s="259"/>
    </row>
    <row r="144" spans="2:49" ht="30" customHeight="1">
      <c r="B144" s="256"/>
      <c r="C144" s="273"/>
      <c r="D144" s="280" t="s">
        <v>520</v>
      </c>
      <c r="E144" s="210"/>
      <c r="F144" s="266"/>
      <c r="G144" s="210"/>
      <c r="H144" s="257"/>
      <c r="I144" s="257"/>
      <c r="J144" s="257"/>
      <c r="K144" s="257"/>
      <c r="L144" s="257"/>
      <c r="M144" s="257"/>
      <c r="N144" s="257"/>
      <c r="O144" s="257"/>
      <c r="P144" s="257"/>
      <c r="Q144" s="257"/>
      <c r="R144" s="257"/>
      <c r="S144" s="210" t="s">
        <v>537</v>
      </c>
      <c r="T144" s="210" t="s">
        <v>536</v>
      </c>
      <c r="U144" s="210"/>
      <c r="V144" s="339"/>
      <c r="W144" s="269"/>
      <c r="X144" s="257"/>
      <c r="Y144" s="261"/>
      <c r="Z144" s="261"/>
      <c r="AA144" s="261"/>
      <c r="AB144" s="261"/>
      <c r="AC144" s="261"/>
      <c r="AD144" s="261"/>
      <c r="AE144" s="261"/>
      <c r="AF144" s="261"/>
      <c r="AG144" s="261"/>
      <c r="AH144" s="261"/>
      <c r="AI144" s="261"/>
      <c r="AJ144" s="210" t="s">
        <v>133</v>
      </c>
      <c r="AK144" s="261"/>
      <c r="AL144" s="261"/>
      <c r="AM144" s="261"/>
      <c r="AN144" s="261"/>
      <c r="AO144" s="329">
        <v>90830869.097878858</v>
      </c>
      <c r="AP144" s="304"/>
      <c r="AQ144" s="304"/>
      <c r="AR144" s="304"/>
      <c r="AS144" s="331" t="s">
        <v>568</v>
      </c>
      <c r="AT144" s="304"/>
      <c r="AU144" s="304"/>
      <c r="AV144" s="304"/>
      <c r="AW144" s="259"/>
    </row>
    <row r="145" spans="2:49" ht="30" customHeight="1">
      <c r="B145" s="256"/>
      <c r="C145" s="273"/>
      <c r="D145" s="280" t="s">
        <v>521</v>
      </c>
      <c r="E145" s="210"/>
      <c r="F145" s="266"/>
      <c r="G145" s="210"/>
      <c r="H145" s="257"/>
      <c r="I145" s="257"/>
      <c r="J145" s="257"/>
      <c r="K145" s="257"/>
      <c r="L145" s="257"/>
      <c r="M145" s="257"/>
      <c r="N145" s="257"/>
      <c r="O145" s="257"/>
      <c r="P145" s="257"/>
      <c r="Q145" s="257"/>
      <c r="R145" s="257"/>
      <c r="S145" s="210" t="s">
        <v>537</v>
      </c>
      <c r="T145" s="210" t="s">
        <v>536</v>
      </c>
      <c r="U145" s="210"/>
      <c r="V145" s="339"/>
      <c r="W145" s="269"/>
      <c r="X145" s="257"/>
      <c r="Y145" s="261"/>
      <c r="Z145" s="261"/>
      <c r="AA145" s="261"/>
      <c r="AB145" s="261"/>
      <c r="AC145" s="261"/>
      <c r="AD145" s="261"/>
      <c r="AE145" s="261"/>
      <c r="AF145" s="261"/>
      <c r="AG145" s="261"/>
      <c r="AH145" s="261"/>
      <c r="AI145" s="261"/>
      <c r="AJ145" s="210" t="s">
        <v>133</v>
      </c>
      <c r="AK145" s="261"/>
      <c r="AL145" s="261"/>
      <c r="AM145" s="261"/>
      <c r="AN145" s="261"/>
      <c r="AO145" s="329">
        <v>364814419.24170172</v>
      </c>
      <c r="AP145" s="304"/>
      <c r="AQ145" s="304"/>
      <c r="AR145" s="304"/>
      <c r="AS145" s="330" t="s">
        <v>578</v>
      </c>
      <c r="AT145" s="304"/>
      <c r="AU145" s="304"/>
      <c r="AV145" s="304"/>
      <c r="AW145" s="259"/>
    </row>
    <row r="146" spans="2:49" ht="30" customHeight="1">
      <c r="B146" s="256"/>
      <c r="C146" s="273"/>
      <c r="D146" s="280" t="s">
        <v>522</v>
      </c>
      <c r="E146" s="210"/>
      <c r="F146" s="266"/>
      <c r="G146" s="210"/>
      <c r="H146" s="257"/>
      <c r="I146" s="257"/>
      <c r="J146" s="257"/>
      <c r="K146" s="257"/>
      <c r="L146" s="257"/>
      <c r="M146" s="257"/>
      <c r="N146" s="257"/>
      <c r="O146" s="257"/>
      <c r="P146" s="257"/>
      <c r="Q146" s="257"/>
      <c r="R146" s="257"/>
      <c r="S146" s="210" t="s">
        <v>537</v>
      </c>
      <c r="T146" s="210" t="s">
        <v>536</v>
      </c>
      <c r="U146" s="210"/>
      <c r="V146" s="339"/>
      <c r="W146" s="269"/>
      <c r="X146" s="257"/>
      <c r="Y146" s="261"/>
      <c r="Z146" s="261"/>
      <c r="AA146" s="261"/>
      <c r="AB146" s="261"/>
      <c r="AC146" s="261"/>
      <c r="AD146" s="261"/>
      <c r="AE146" s="261"/>
      <c r="AF146" s="261"/>
      <c r="AG146" s="261"/>
      <c r="AH146" s="261"/>
      <c r="AI146" s="261"/>
      <c r="AJ146" s="210" t="s">
        <v>133</v>
      </c>
      <c r="AK146" s="261"/>
      <c r="AL146" s="261"/>
      <c r="AM146" s="261"/>
      <c r="AN146" s="261"/>
      <c r="AO146" s="329">
        <v>296190899.72203624</v>
      </c>
      <c r="AP146" s="304"/>
      <c r="AQ146" s="304"/>
      <c r="AR146" s="304"/>
      <c r="AS146" s="331" t="s">
        <v>579</v>
      </c>
      <c r="AT146" s="304"/>
      <c r="AU146" s="304"/>
      <c r="AV146" s="304"/>
      <c r="AW146" s="259"/>
    </row>
    <row r="147" spans="2:49" ht="30" customHeight="1">
      <c r="B147" s="256"/>
      <c r="C147" s="273"/>
      <c r="D147" s="279" t="s">
        <v>523</v>
      </c>
      <c r="E147" s="210"/>
      <c r="F147" s="210"/>
      <c r="G147" s="210"/>
      <c r="H147" s="257"/>
      <c r="I147" s="257"/>
      <c r="J147" s="257"/>
      <c r="K147" s="257"/>
      <c r="L147" s="257"/>
      <c r="M147" s="257"/>
      <c r="N147" s="257"/>
      <c r="O147" s="257"/>
      <c r="P147" s="257"/>
      <c r="Q147" s="257"/>
      <c r="R147" s="257"/>
      <c r="S147" s="210" t="s">
        <v>537</v>
      </c>
      <c r="T147" s="210" t="s">
        <v>536</v>
      </c>
      <c r="U147" s="210"/>
      <c r="V147" s="339"/>
      <c r="W147" s="210"/>
      <c r="X147" s="257"/>
      <c r="Y147" s="261"/>
      <c r="Z147" s="261"/>
      <c r="AA147" s="261"/>
      <c r="AB147" s="261"/>
      <c r="AC147" s="261"/>
      <c r="AD147" s="261"/>
      <c r="AE147" s="261"/>
      <c r="AF147" s="261"/>
      <c r="AG147" s="261"/>
      <c r="AH147" s="261"/>
      <c r="AI147" s="261"/>
      <c r="AJ147" s="210" t="s">
        <v>133</v>
      </c>
      <c r="AK147" s="261"/>
      <c r="AL147" s="261"/>
      <c r="AM147" s="261"/>
      <c r="AN147" s="261"/>
      <c r="AO147" s="329">
        <v>369887614.54344255</v>
      </c>
      <c r="AP147" s="304"/>
      <c r="AQ147" s="304"/>
      <c r="AR147" s="304"/>
      <c r="AS147" s="330" t="s">
        <v>580</v>
      </c>
      <c r="AT147" s="304"/>
      <c r="AU147" s="304"/>
      <c r="AV147" s="304"/>
      <c r="AW147" s="259"/>
    </row>
    <row r="148" spans="2:49" ht="30" customHeight="1">
      <c r="B148" s="256"/>
      <c r="C148" s="273"/>
      <c r="D148" s="279" t="s">
        <v>524</v>
      </c>
      <c r="E148" s="213"/>
      <c r="F148" s="213"/>
      <c r="G148" s="210"/>
      <c r="H148" s="257"/>
      <c r="I148" s="257"/>
      <c r="J148" s="257"/>
      <c r="K148" s="257"/>
      <c r="L148" s="257"/>
      <c r="M148" s="257"/>
      <c r="N148" s="257"/>
      <c r="O148" s="257"/>
      <c r="P148" s="257"/>
      <c r="Q148" s="257"/>
      <c r="R148" s="257"/>
      <c r="S148" s="210" t="s">
        <v>537</v>
      </c>
      <c r="T148" s="210" t="s">
        <v>536</v>
      </c>
      <c r="U148" s="213"/>
      <c r="V148" s="340"/>
      <c r="W148" s="213"/>
      <c r="X148" s="257"/>
      <c r="Y148" s="261"/>
      <c r="Z148" s="261"/>
      <c r="AA148" s="261"/>
      <c r="AB148" s="261"/>
      <c r="AC148" s="261"/>
      <c r="AD148" s="261"/>
      <c r="AE148" s="261"/>
      <c r="AF148" s="261"/>
      <c r="AG148" s="261"/>
      <c r="AH148" s="261"/>
      <c r="AI148" s="261"/>
      <c r="AJ148" s="210" t="s">
        <v>133</v>
      </c>
      <c r="AK148" s="261"/>
      <c r="AL148" s="261"/>
      <c r="AM148" s="261"/>
      <c r="AN148" s="261"/>
      <c r="AO148" s="329">
        <v>321953506.89305788</v>
      </c>
      <c r="AP148" s="304"/>
      <c r="AQ148" s="304"/>
      <c r="AR148" s="304"/>
      <c r="AS148" s="330" t="s">
        <v>581</v>
      </c>
      <c r="AT148" s="304"/>
      <c r="AU148" s="304"/>
      <c r="AV148" s="304"/>
      <c r="AW148" s="259"/>
    </row>
    <row r="149" spans="2:49" ht="30" customHeight="1">
      <c r="B149" s="256"/>
      <c r="C149" s="273"/>
      <c r="D149" s="280" t="s">
        <v>525</v>
      </c>
      <c r="E149" s="213"/>
      <c r="F149" s="213"/>
      <c r="G149" s="210"/>
      <c r="H149" s="257"/>
      <c r="I149" s="257"/>
      <c r="J149" s="257"/>
      <c r="K149" s="257"/>
      <c r="L149" s="257"/>
      <c r="M149" s="257"/>
      <c r="N149" s="257"/>
      <c r="O149" s="257"/>
      <c r="P149" s="257"/>
      <c r="Q149" s="257"/>
      <c r="R149" s="257"/>
      <c r="S149" s="210" t="s">
        <v>537</v>
      </c>
      <c r="T149" s="210" t="s">
        <v>536</v>
      </c>
      <c r="U149" s="213"/>
      <c r="V149" s="341"/>
      <c r="W149" s="213"/>
      <c r="X149" s="257"/>
      <c r="Y149" s="261"/>
      <c r="Z149" s="261"/>
      <c r="AA149" s="261"/>
      <c r="AB149" s="261"/>
      <c r="AC149" s="261"/>
      <c r="AD149" s="261"/>
      <c r="AE149" s="261"/>
      <c r="AF149" s="261"/>
      <c r="AG149" s="261"/>
      <c r="AH149" s="261"/>
      <c r="AI149" s="261"/>
      <c r="AJ149" s="210" t="s">
        <v>133</v>
      </c>
      <c r="AK149" s="261"/>
      <c r="AL149" s="261"/>
      <c r="AM149" s="261"/>
      <c r="AN149" s="261"/>
      <c r="AO149" s="329">
        <v>369737433.94443774</v>
      </c>
      <c r="AP149" s="304"/>
      <c r="AQ149" s="304"/>
      <c r="AR149" s="304"/>
      <c r="AS149" s="330" t="s">
        <v>582</v>
      </c>
      <c r="AT149" s="304"/>
      <c r="AU149" s="304"/>
      <c r="AV149" s="304"/>
      <c r="AW149" s="259"/>
    </row>
    <row r="150" spans="2:49" ht="30" customHeight="1">
      <c r="B150" s="256"/>
      <c r="C150" s="273"/>
      <c r="D150" s="280" t="s">
        <v>526</v>
      </c>
      <c r="E150" s="213"/>
      <c r="F150" s="213"/>
      <c r="G150" s="210"/>
      <c r="H150" s="257"/>
      <c r="I150" s="257"/>
      <c r="J150" s="257"/>
      <c r="K150" s="257"/>
      <c r="L150" s="257"/>
      <c r="M150" s="257"/>
      <c r="N150" s="257"/>
      <c r="O150" s="257"/>
      <c r="P150" s="257"/>
      <c r="Q150" s="257"/>
      <c r="R150" s="257"/>
      <c r="S150" s="210" t="s">
        <v>537</v>
      </c>
      <c r="T150" s="210" t="s">
        <v>536</v>
      </c>
      <c r="U150" s="213"/>
      <c r="V150" s="341"/>
      <c r="W150" s="213"/>
      <c r="X150" s="257"/>
      <c r="Y150" s="261"/>
      <c r="Z150" s="261"/>
      <c r="AA150" s="261"/>
      <c r="AB150" s="261"/>
      <c r="AC150" s="261"/>
      <c r="AD150" s="261"/>
      <c r="AE150" s="261"/>
      <c r="AF150" s="261"/>
      <c r="AG150" s="261"/>
      <c r="AH150" s="261"/>
      <c r="AI150" s="261"/>
      <c r="AJ150" s="210" t="s">
        <v>133</v>
      </c>
      <c r="AK150" s="261"/>
      <c r="AL150" s="261"/>
      <c r="AM150" s="261"/>
      <c r="AN150" s="261"/>
      <c r="AO150" s="329">
        <v>418841604.26034129</v>
      </c>
      <c r="AP150" s="304"/>
      <c r="AQ150" s="304"/>
      <c r="AR150" s="304"/>
      <c r="AS150" s="330" t="s">
        <v>583</v>
      </c>
      <c r="AT150" s="304"/>
      <c r="AU150" s="304"/>
      <c r="AV150" s="304"/>
      <c r="AW150" s="259"/>
    </row>
    <row r="151" spans="2:49" ht="30" customHeight="1">
      <c r="B151" s="256"/>
      <c r="C151" s="273"/>
      <c r="D151" s="279" t="s">
        <v>527</v>
      </c>
      <c r="E151" s="213"/>
      <c r="F151" s="213"/>
      <c r="G151" s="210"/>
      <c r="H151" s="257"/>
      <c r="I151" s="257"/>
      <c r="J151" s="257"/>
      <c r="K151" s="257"/>
      <c r="L151" s="257"/>
      <c r="M151" s="257"/>
      <c r="N151" s="257"/>
      <c r="O151" s="257"/>
      <c r="P151" s="257"/>
      <c r="Q151" s="257"/>
      <c r="R151" s="257"/>
      <c r="S151" s="210" t="s">
        <v>537</v>
      </c>
      <c r="T151" s="210" t="s">
        <v>536</v>
      </c>
      <c r="U151" s="213"/>
      <c r="V151" s="341"/>
      <c r="W151" s="213"/>
      <c r="X151" s="257"/>
      <c r="Y151" s="261"/>
      <c r="Z151" s="261"/>
      <c r="AA151" s="261"/>
      <c r="AB151" s="261"/>
      <c r="AC151" s="261"/>
      <c r="AD151" s="261"/>
      <c r="AE151" s="261"/>
      <c r="AF151" s="261"/>
      <c r="AG151" s="261"/>
      <c r="AH151" s="261"/>
      <c r="AI151" s="261"/>
      <c r="AJ151" s="210" t="s">
        <v>133</v>
      </c>
      <c r="AK151" s="261"/>
      <c r="AL151" s="261"/>
      <c r="AM151" s="261"/>
      <c r="AN151" s="261"/>
      <c r="AO151" s="329">
        <v>328356658.1584819</v>
      </c>
      <c r="AP151" s="304"/>
      <c r="AQ151" s="304"/>
      <c r="AR151" s="304"/>
      <c r="AS151" s="331" t="s">
        <v>584</v>
      </c>
      <c r="AT151" s="304"/>
      <c r="AU151" s="304"/>
      <c r="AV151" s="304"/>
      <c r="AW151" s="259"/>
    </row>
    <row r="152" spans="2:49" ht="30" customHeight="1">
      <c r="B152" s="256"/>
      <c r="C152" s="273"/>
      <c r="D152" s="280" t="s">
        <v>528</v>
      </c>
      <c r="E152" s="213"/>
      <c r="F152" s="213"/>
      <c r="G152" s="210"/>
      <c r="H152" s="257"/>
      <c r="I152" s="257"/>
      <c r="J152" s="257"/>
      <c r="K152" s="257"/>
      <c r="L152" s="257"/>
      <c r="M152" s="257"/>
      <c r="N152" s="257"/>
      <c r="O152" s="257"/>
      <c r="P152" s="257"/>
      <c r="Q152" s="257"/>
      <c r="R152" s="257"/>
      <c r="S152" s="210" t="s">
        <v>537</v>
      </c>
      <c r="T152" s="210" t="s">
        <v>536</v>
      </c>
      <c r="U152" s="213"/>
      <c r="V152" s="341"/>
      <c r="W152" s="213"/>
      <c r="X152" s="257"/>
      <c r="Y152" s="261"/>
      <c r="Z152" s="261"/>
      <c r="AA152" s="261"/>
      <c r="AB152" s="261"/>
      <c r="AC152" s="261"/>
      <c r="AD152" s="261"/>
      <c r="AE152" s="261"/>
      <c r="AF152" s="261"/>
      <c r="AG152" s="261"/>
      <c r="AH152" s="261"/>
      <c r="AI152" s="261"/>
      <c r="AJ152" s="210" t="s">
        <v>133</v>
      </c>
      <c r="AK152" s="261"/>
      <c r="AL152" s="261"/>
      <c r="AM152" s="261"/>
      <c r="AN152" s="261"/>
      <c r="AO152" s="329">
        <v>297325609.5558452</v>
      </c>
      <c r="AP152" s="304"/>
      <c r="AQ152" s="304"/>
      <c r="AR152" s="304"/>
      <c r="AS152" s="331" t="s">
        <v>585</v>
      </c>
      <c r="AT152" s="304"/>
      <c r="AU152" s="304"/>
      <c r="AV152" s="304"/>
      <c r="AW152" s="259"/>
    </row>
    <row r="153" spans="2:49" ht="16">
      <c r="B153" s="256"/>
      <c r="C153" s="273"/>
      <c r="D153" s="279" t="s">
        <v>529</v>
      </c>
      <c r="E153" s="210"/>
      <c r="F153" s="210"/>
      <c r="G153" s="210"/>
      <c r="H153" s="257"/>
      <c r="I153" s="257"/>
      <c r="J153" s="257"/>
      <c r="K153" s="257"/>
      <c r="L153" s="257"/>
      <c r="M153" s="257"/>
      <c r="N153" s="257"/>
      <c r="O153" s="257"/>
      <c r="P153" s="257"/>
      <c r="Q153" s="257"/>
      <c r="R153" s="257"/>
      <c r="S153" s="210" t="s">
        <v>537</v>
      </c>
      <c r="T153" s="210" t="s">
        <v>536</v>
      </c>
      <c r="U153" s="213"/>
      <c r="V153" s="341"/>
      <c r="W153" s="213"/>
      <c r="X153" s="257"/>
      <c r="Y153" s="261"/>
      <c r="Z153" s="261"/>
      <c r="AA153" s="261"/>
      <c r="AB153" s="261"/>
      <c r="AC153" s="261"/>
      <c r="AD153" s="261"/>
      <c r="AE153" s="261"/>
      <c r="AF153" s="261"/>
      <c r="AG153" s="261"/>
      <c r="AH153" s="261"/>
      <c r="AI153" s="261"/>
      <c r="AJ153" s="210" t="s">
        <v>133</v>
      </c>
      <c r="AK153" s="261"/>
      <c r="AL153" s="261"/>
      <c r="AM153" s="261"/>
      <c r="AN153" s="261"/>
      <c r="AO153" s="329">
        <v>347018145.06558543</v>
      </c>
      <c r="AP153" s="304"/>
      <c r="AQ153" s="304"/>
      <c r="AR153" s="304"/>
      <c r="AS153" s="331" t="s">
        <v>586</v>
      </c>
      <c r="AT153" s="304"/>
      <c r="AU153" s="304"/>
      <c r="AV153" s="304"/>
      <c r="AW153" s="259"/>
    </row>
    <row r="154" spans="2:49" ht="16">
      <c r="B154" s="256"/>
      <c r="C154" s="273"/>
      <c r="D154" s="279" t="s">
        <v>530</v>
      </c>
      <c r="E154" s="14"/>
      <c r="F154" s="14"/>
      <c r="G154" s="210"/>
      <c r="H154" s="257"/>
      <c r="I154" s="257"/>
      <c r="J154" s="257"/>
      <c r="K154" s="257"/>
      <c r="L154" s="257"/>
      <c r="M154" s="257"/>
      <c r="N154" s="257"/>
      <c r="O154" s="257"/>
      <c r="P154" s="257"/>
      <c r="Q154" s="257"/>
      <c r="R154" s="257"/>
      <c r="S154" s="210" t="s">
        <v>537</v>
      </c>
      <c r="T154" s="210" t="s">
        <v>536</v>
      </c>
      <c r="U154" s="213"/>
      <c r="V154" s="341"/>
      <c r="W154" s="213"/>
      <c r="X154" s="257"/>
      <c r="Y154" s="261"/>
      <c r="Z154" s="261"/>
      <c r="AA154" s="261"/>
      <c r="AB154" s="261"/>
      <c r="AC154" s="261"/>
      <c r="AD154" s="261"/>
      <c r="AE154" s="261"/>
      <c r="AF154" s="261"/>
      <c r="AG154" s="261"/>
      <c r="AH154" s="261"/>
      <c r="AI154" s="261"/>
      <c r="AJ154" s="210" t="s">
        <v>133</v>
      </c>
      <c r="AK154" s="261"/>
      <c r="AL154" s="261"/>
      <c r="AM154" s="261"/>
      <c r="AN154" s="261"/>
      <c r="AO154" s="329">
        <v>306126753.72545201</v>
      </c>
      <c r="AP154" s="304"/>
      <c r="AQ154" s="304"/>
      <c r="AR154" s="304"/>
      <c r="AS154" s="331" t="s">
        <v>587</v>
      </c>
      <c r="AT154" s="304"/>
      <c r="AU154" s="304"/>
      <c r="AV154" s="304"/>
      <c r="AW154" s="259"/>
    </row>
    <row r="155" spans="2:49">
      <c r="B155" s="256"/>
      <c r="C155" s="273"/>
      <c r="D155" s="261"/>
      <c r="E155" s="261"/>
      <c r="F155" s="261"/>
      <c r="G155" s="257"/>
      <c r="H155" s="257"/>
      <c r="I155" s="257"/>
      <c r="J155" s="257"/>
      <c r="K155" s="257"/>
      <c r="L155" s="257"/>
      <c r="M155" s="257"/>
      <c r="N155" s="257"/>
      <c r="O155" s="257"/>
      <c r="P155" s="257"/>
      <c r="Q155" s="257"/>
      <c r="R155" s="257"/>
      <c r="S155" s="257"/>
      <c r="T155" s="257"/>
      <c r="U155" s="257"/>
      <c r="V155" s="333"/>
      <c r="W155" s="257"/>
      <c r="X155" s="257"/>
      <c r="Y155" s="261"/>
      <c r="Z155" s="261"/>
      <c r="AA155" s="261"/>
      <c r="AB155" s="261"/>
      <c r="AC155" s="261"/>
      <c r="AD155" s="261"/>
      <c r="AE155" s="261"/>
      <c r="AF155" s="261"/>
      <c r="AG155" s="261"/>
      <c r="AH155" s="261"/>
      <c r="AI155" s="261"/>
      <c r="AJ155" s="261"/>
      <c r="AK155" s="261"/>
      <c r="AL155" s="261"/>
      <c r="AM155" s="261"/>
      <c r="AN155" s="261"/>
      <c r="AO155" s="306"/>
      <c r="AP155" s="304"/>
      <c r="AQ155" s="304"/>
      <c r="AR155" s="304"/>
      <c r="AS155" s="304"/>
      <c r="AT155" s="304"/>
      <c r="AU155" s="304"/>
      <c r="AV155" s="304"/>
      <c r="AW155" s="259"/>
    </row>
    <row r="156" spans="2:49" ht="32.25" customHeight="1">
      <c r="B156" s="256" t="s">
        <v>50</v>
      </c>
      <c r="C156" s="273" t="s">
        <v>51</v>
      </c>
      <c r="D156" s="958" t="s">
        <v>413</v>
      </c>
      <c r="E156" s="959"/>
      <c r="F156" s="960"/>
      <c r="G156" s="259"/>
      <c r="H156" s="259"/>
      <c r="I156" s="259"/>
      <c r="J156" s="259"/>
      <c r="K156" s="259"/>
      <c r="L156" s="259"/>
      <c r="M156" s="257"/>
      <c r="N156" s="257"/>
      <c r="O156" s="257"/>
      <c r="P156" s="257"/>
      <c r="Q156" s="257"/>
      <c r="R156" s="257"/>
      <c r="S156" s="259"/>
      <c r="T156" s="259"/>
      <c r="U156" s="259"/>
      <c r="V156" s="259"/>
      <c r="W156" s="259"/>
      <c r="X156" s="259"/>
      <c r="Y156" s="261"/>
      <c r="Z156" s="261"/>
      <c r="AA156" s="261"/>
      <c r="AB156" s="261"/>
      <c r="AC156" s="261"/>
      <c r="AD156" s="261"/>
      <c r="AE156" s="261"/>
      <c r="AF156" s="261"/>
      <c r="AG156" s="261"/>
      <c r="AH156" s="261"/>
      <c r="AI156" s="304"/>
      <c r="AJ156" s="304"/>
      <c r="AK156" s="304"/>
      <c r="AL156" s="304"/>
      <c r="AM156" s="304"/>
      <c r="AN156" s="304"/>
      <c r="AO156" s="304"/>
      <c r="AP156" s="304"/>
      <c r="AQ156" s="304"/>
      <c r="AR156" s="304"/>
      <c r="AS156" s="304"/>
      <c r="AT156" s="304"/>
      <c r="AU156" s="304"/>
      <c r="AV156" s="304"/>
      <c r="AW156" s="259"/>
    </row>
    <row r="157" spans="2:49" ht="32.25" customHeight="1">
      <c r="B157" s="256"/>
      <c r="C157" s="262" t="s">
        <v>107</v>
      </c>
      <c r="D157" s="964"/>
      <c r="E157" s="965"/>
      <c r="F157" s="966"/>
      <c r="G157" s="259"/>
      <c r="H157" s="259"/>
      <c r="I157" s="259"/>
      <c r="J157" s="259"/>
      <c r="K157" s="259"/>
      <c r="L157" s="259"/>
      <c r="M157" s="257"/>
      <c r="N157" s="257"/>
      <c r="O157" s="257"/>
      <c r="P157" s="257"/>
      <c r="Q157" s="257"/>
      <c r="R157" s="257"/>
      <c r="S157" s="259"/>
      <c r="T157" s="259"/>
      <c r="U157" s="259"/>
      <c r="V157" s="259"/>
      <c r="W157" s="259"/>
      <c r="X157" s="259"/>
      <c r="Y157" s="261"/>
      <c r="Z157" s="261"/>
      <c r="AA157" s="261"/>
      <c r="AB157" s="261"/>
      <c r="AC157" s="261"/>
      <c r="AD157" s="261"/>
      <c r="AE157" s="261"/>
      <c r="AF157" s="261"/>
      <c r="AG157" s="261"/>
      <c r="AH157" s="261"/>
      <c r="AI157" s="304"/>
      <c r="AJ157" s="304"/>
      <c r="AK157" s="304"/>
      <c r="AL157" s="304"/>
      <c r="AM157" s="304"/>
      <c r="AN157" s="304"/>
      <c r="AO157" s="304"/>
      <c r="AP157" s="304"/>
      <c r="AQ157" s="304"/>
      <c r="AR157" s="304"/>
      <c r="AS157" s="304"/>
      <c r="AT157" s="304"/>
      <c r="AU157" s="304"/>
      <c r="AV157" s="304"/>
      <c r="AW157" s="259"/>
    </row>
    <row r="158" spans="2:49" ht="32.25" customHeight="1">
      <c r="B158" s="256"/>
      <c r="C158" s="273"/>
      <c r="D158" s="257"/>
      <c r="E158" s="257"/>
      <c r="F158" s="257"/>
      <c r="G158" s="257"/>
      <c r="H158" s="257"/>
      <c r="I158" s="257"/>
      <c r="J158" s="257"/>
      <c r="K158" s="257"/>
      <c r="L158" s="257"/>
      <c r="M158" s="257"/>
      <c r="N158" s="257"/>
      <c r="O158" s="257"/>
      <c r="P158" s="257"/>
      <c r="Q158" s="257"/>
      <c r="R158" s="257"/>
      <c r="S158" s="257"/>
      <c r="T158" s="257"/>
      <c r="U158" s="257"/>
      <c r="V158" s="333"/>
      <c r="W158" s="257"/>
      <c r="X158" s="257"/>
      <c r="Y158" s="261"/>
      <c r="Z158" s="261"/>
      <c r="AA158" s="261"/>
      <c r="AB158" s="261"/>
      <c r="AC158" s="261"/>
      <c r="AD158" s="261"/>
      <c r="AE158" s="261"/>
      <c r="AF158" s="261"/>
      <c r="AG158" s="261"/>
      <c r="AH158" s="261"/>
      <c r="AI158" s="261"/>
      <c r="AJ158" s="261"/>
      <c r="AK158" s="261"/>
      <c r="AL158" s="261"/>
      <c r="AM158" s="261"/>
      <c r="AN158" s="261"/>
      <c r="AO158" s="261"/>
      <c r="AP158" s="304"/>
      <c r="AQ158" s="304"/>
      <c r="AR158" s="304"/>
      <c r="AS158" s="304"/>
      <c r="AT158" s="304"/>
      <c r="AU158" s="304"/>
      <c r="AV158" s="304"/>
      <c r="AW158" s="259"/>
    </row>
    <row r="159" spans="2:49" ht="16">
      <c r="B159" s="256" t="s">
        <v>52</v>
      </c>
      <c r="C159" s="5" t="s">
        <v>53</v>
      </c>
      <c r="D159" s="257"/>
      <c r="E159" s="257"/>
      <c r="F159" s="257"/>
      <c r="G159" s="257"/>
      <c r="H159" s="257"/>
      <c r="I159" s="257"/>
      <c r="J159" s="257"/>
      <c r="K159" s="257"/>
      <c r="L159" s="257"/>
      <c r="M159" s="257"/>
      <c r="N159" s="257"/>
      <c r="O159" s="257"/>
      <c r="P159" s="257"/>
      <c r="Q159" s="257"/>
      <c r="R159" s="257"/>
      <c r="S159" s="304"/>
      <c r="T159" s="304"/>
      <c r="U159" s="257"/>
      <c r="V159" s="353"/>
      <c r="W159" s="353"/>
      <c r="X159" s="353"/>
      <c r="Y159" s="261"/>
      <c r="Z159" s="261"/>
      <c r="AA159" s="261"/>
      <c r="AB159" s="261"/>
      <c r="AC159" s="261"/>
      <c r="AD159" s="261"/>
      <c r="AE159" s="261"/>
      <c r="AF159" s="261"/>
      <c r="AG159" s="261"/>
      <c r="AH159" s="261"/>
      <c r="AI159" s="261"/>
      <c r="AJ159" s="261"/>
      <c r="AK159" s="261"/>
      <c r="AL159" s="261"/>
      <c r="AM159" s="261"/>
      <c r="AN159" s="261"/>
      <c r="AO159" s="27"/>
      <c r="AP159" s="313"/>
      <c r="AQ159" s="313"/>
      <c r="AR159" s="313"/>
      <c r="AS159" s="313"/>
      <c r="AT159" s="314"/>
      <c r="AU159" s="313"/>
      <c r="AV159" s="313"/>
      <c r="AW159" s="314"/>
    </row>
    <row r="160" spans="2:49" ht="16">
      <c r="B160" s="256" t="s">
        <v>54</v>
      </c>
      <c r="C160" s="273" t="s">
        <v>55</v>
      </c>
      <c r="D160" s="267"/>
      <c r="E160" s="210"/>
      <c r="F160" s="210"/>
      <c r="G160" s="257"/>
      <c r="H160" s="210"/>
      <c r="I160" s="210"/>
      <c r="J160" s="257"/>
      <c r="K160" s="257"/>
      <c r="L160" s="257"/>
      <c r="M160" s="257"/>
      <c r="N160" s="257"/>
      <c r="O160" s="257"/>
      <c r="P160" s="257"/>
      <c r="Q160" s="257"/>
      <c r="R160" s="257"/>
      <c r="S160" s="304"/>
      <c r="T160" s="304"/>
      <c r="U160" s="257"/>
      <c r="V160" s="353"/>
      <c r="W160" s="353"/>
      <c r="X160" s="353"/>
      <c r="Y160" s="261"/>
      <c r="Z160" s="261"/>
      <c r="AA160" s="261"/>
      <c r="AB160" s="261"/>
      <c r="AC160" s="261"/>
      <c r="AD160" s="261"/>
      <c r="AE160" s="261"/>
      <c r="AF160" s="261"/>
      <c r="AG160" s="261"/>
      <c r="AH160" s="261"/>
      <c r="AI160" s="261"/>
      <c r="AJ160" s="210"/>
      <c r="AK160" s="261"/>
      <c r="AL160" s="261"/>
      <c r="AM160" s="261"/>
      <c r="AN160" s="261"/>
      <c r="AO160" s="281">
        <f>SUM(AO161:AO237)</f>
        <v>22028392950.992409</v>
      </c>
      <c r="AP160" s="261"/>
      <c r="AQ160" s="304"/>
      <c r="AR160" s="304"/>
      <c r="AS160" s="304"/>
      <c r="AT160" s="304"/>
      <c r="AU160" s="304"/>
      <c r="AV160" s="304"/>
      <c r="AW160" s="304"/>
    </row>
    <row r="161" spans="2:49" ht="50.25" customHeight="1">
      <c r="B161" s="256"/>
      <c r="C161" s="277" t="s">
        <v>108</v>
      </c>
      <c r="D161" s="267" t="s">
        <v>626</v>
      </c>
      <c r="E161" s="210"/>
      <c r="F161" s="266" t="s">
        <v>444</v>
      </c>
      <c r="G161" s="257"/>
      <c r="H161" s="266"/>
      <c r="I161" s="269"/>
      <c r="J161" s="257"/>
      <c r="K161" s="257"/>
      <c r="L161" s="257"/>
      <c r="M161" s="257"/>
      <c r="N161" s="257"/>
      <c r="O161" s="257"/>
      <c r="P161" s="257"/>
      <c r="Q161" s="257"/>
      <c r="R161" s="257"/>
      <c r="S161" s="304"/>
      <c r="T161" s="304"/>
      <c r="U161" s="257"/>
      <c r="V161" s="351"/>
      <c r="W161" s="352"/>
      <c r="X161" s="304"/>
      <c r="Y161" s="261"/>
      <c r="Z161" s="261"/>
      <c r="AA161" s="261"/>
      <c r="AB161" s="261"/>
      <c r="AC161" s="261"/>
      <c r="AD161" s="261"/>
      <c r="AE161" s="261"/>
      <c r="AF161" s="261"/>
      <c r="AG161" s="261"/>
      <c r="AH161" s="261"/>
      <c r="AI161" s="261"/>
      <c r="AJ161" s="210" t="s">
        <v>133</v>
      </c>
      <c r="AK161" s="261"/>
      <c r="AL161" s="261"/>
      <c r="AM161" s="261"/>
      <c r="AN161" s="261"/>
      <c r="AO161" s="355">
        <v>48895647.773824677</v>
      </c>
      <c r="AP161" s="304"/>
      <c r="AQ161" s="304"/>
      <c r="AR161" s="304"/>
      <c r="AS161" s="378" t="s">
        <v>547</v>
      </c>
      <c r="AT161" s="372"/>
      <c r="AU161" s="304"/>
      <c r="AV161" s="304"/>
      <c r="AW161" s="259"/>
    </row>
    <row r="162" spans="2:49" ht="50.25" customHeight="1">
      <c r="B162" s="256"/>
      <c r="C162" s="262"/>
      <c r="D162" s="267" t="s">
        <v>631</v>
      </c>
      <c r="E162" s="269" t="s">
        <v>694</v>
      </c>
      <c r="F162" s="269" t="s">
        <v>444</v>
      </c>
      <c r="G162" s="257"/>
      <c r="H162" s="268"/>
      <c r="I162" s="269"/>
      <c r="J162" s="257"/>
      <c r="K162" s="257"/>
      <c r="L162" s="257"/>
      <c r="M162" s="257"/>
      <c r="N162" s="257"/>
      <c r="O162" s="257"/>
      <c r="P162" s="257"/>
      <c r="Q162" s="257"/>
      <c r="R162" s="257"/>
      <c r="S162" s="304"/>
      <c r="T162" s="304"/>
      <c r="U162" s="257"/>
      <c r="V162" s="342" t="s">
        <v>591</v>
      </c>
      <c r="W162" s="269" t="s">
        <v>722</v>
      </c>
      <c r="X162" s="304"/>
      <c r="Y162" s="261"/>
      <c r="Z162" s="261"/>
      <c r="AA162" s="261"/>
      <c r="AB162" s="261"/>
      <c r="AC162" s="261"/>
      <c r="AD162" s="261"/>
      <c r="AE162" s="261"/>
      <c r="AF162" s="261"/>
      <c r="AG162" s="261"/>
      <c r="AH162" s="261"/>
      <c r="AI162" s="261"/>
      <c r="AJ162" s="210" t="s">
        <v>133</v>
      </c>
      <c r="AK162" s="261"/>
      <c r="AL162" s="261"/>
      <c r="AM162" s="261"/>
      <c r="AN162" s="261"/>
      <c r="AO162" s="356">
        <v>448739306.05332202</v>
      </c>
      <c r="AP162" s="304"/>
      <c r="AQ162" s="304"/>
      <c r="AR162" s="304"/>
      <c r="AS162" s="364" t="s">
        <v>905</v>
      </c>
      <c r="AT162" s="329">
        <v>2</v>
      </c>
      <c r="AU162" s="304"/>
      <c r="AV162" s="304"/>
      <c r="AW162" s="259"/>
    </row>
    <row r="163" spans="2:49" ht="54.75" customHeight="1">
      <c r="B163" s="256"/>
      <c r="C163" s="262"/>
      <c r="D163" s="267" t="s">
        <v>632</v>
      </c>
      <c r="E163" s="210" t="s">
        <v>694</v>
      </c>
      <c r="F163" s="266" t="s">
        <v>444</v>
      </c>
      <c r="G163" s="257"/>
      <c r="H163" s="268"/>
      <c r="I163" s="269"/>
      <c r="J163" s="257"/>
      <c r="K163" s="257"/>
      <c r="L163" s="257"/>
      <c r="M163" s="257"/>
      <c r="N163" s="257"/>
      <c r="O163" s="257"/>
      <c r="P163" s="257"/>
      <c r="Q163" s="257"/>
      <c r="R163" s="257"/>
      <c r="S163" s="304"/>
      <c r="T163" s="304"/>
      <c r="U163" s="257"/>
      <c r="V163" s="342" t="s">
        <v>723</v>
      </c>
      <c r="W163" s="269" t="s">
        <v>724</v>
      </c>
      <c r="X163" s="304"/>
      <c r="Y163" s="261"/>
      <c r="Z163" s="261"/>
      <c r="AA163" s="261"/>
      <c r="AB163" s="261"/>
      <c r="AC163" s="261"/>
      <c r="AD163" s="261"/>
      <c r="AE163" s="261"/>
      <c r="AF163" s="261"/>
      <c r="AG163" s="261"/>
      <c r="AH163" s="261"/>
      <c r="AI163" s="261"/>
      <c r="AJ163" s="210" t="s">
        <v>133</v>
      </c>
      <c r="AK163" s="261"/>
      <c r="AL163" s="261"/>
      <c r="AM163" s="261"/>
      <c r="AN163" s="261"/>
      <c r="AO163" s="356">
        <v>1786984310.1670959</v>
      </c>
      <c r="AP163" s="304"/>
      <c r="AQ163" s="304"/>
      <c r="AR163" s="304"/>
      <c r="AS163" s="364" t="s">
        <v>906</v>
      </c>
      <c r="AT163" s="329">
        <v>1</v>
      </c>
      <c r="AU163" s="304"/>
      <c r="AV163" s="304"/>
      <c r="AW163" s="259"/>
    </row>
    <row r="164" spans="2:49" ht="50.25" customHeight="1">
      <c r="B164" s="256"/>
      <c r="C164" s="262"/>
      <c r="D164" s="267" t="s">
        <v>633</v>
      </c>
      <c r="E164" s="210" t="s">
        <v>694</v>
      </c>
      <c r="F164" s="266" t="s">
        <v>444</v>
      </c>
      <c r="G164" s="257"/>
      <c r="H164" s="268"/>
      <c r="I164" s="269"/>
      <c r="J164" s="257"/>
      <c r="K164" s="257"/>
      <c r="L164" s="257"/>
      <c r="M164" s="257"/>
      <c r="N164" s="257"/>
      <c r="O164" s="257"/>
      <c r="P164" s="257"/>
      <c r="Q164" s="257"/>
      <c r="R164" s="257"/>
      <c r="S164" s="304"/>
      <c r="T164" s="304"/>
      <c r="U164" s="257"/>
      <c r="V164" s="342" t="s">
        <v>725</v>
      </c>
      <c r="W164" s="269" t="s">
        <v>726</v>
      </c>
      <c r="X164" s="304"/>
      <c r="Y164" s="261"/>
      <c r="Z164" s="261"/>
      <c r="AA164" s="261"/>
      <c r="AB164" s="261"/>
      <c r="AC164" s="261"/>
      <c r="AD164" s="261"/>
      <c r="AE164" s="261"/>
      <c r="AF164" s="261"/>
      <c r="AG164" s="261"/>
      <c r="AH164" s="261"/>
      <c r="AI164" s="261"/>
      <c r="AJ164" s="210" t="s">
        <v>133</v>
      </c>
      <c r="AK164" s="261"/>
      <c r="AL164" s="261"/>
      <c r="AM164" s="261"/>
      <c r="AN164" s="261"/>
      <c r="AO164" s="356">
        <v>311083380.33626205</v>
      </c>
      <c r="AP164" s="304"/>
      <c r="AQ164" s="304"/>
      <c r="AR164" s="304"/>
      <c r="AS164" s="364" t="s">
        <v>907</v>
      </c>
      <c r="AT164" s="329">
        <v>1</v>
      </c>
      <c r="AU164" s="304"/>
      <c r="AV164" s="304"/>
      <c r="AW164" s="259"/>
    </row>
    <row r="165" spans="2:49" ht="50.25" customHeight="1">
      <c r="B165" s="256"/>
      <c r="C165" s="262"/>
      <c r="D165" s="267" t="s">
        <v>634</v>
      </c>
      <c r="E165" s="210" t="s">
        <v>694</v>
      </c>
      <c r="F165" s="266" t="s">
        <v>444</v>
      </c>
      <c r="G165" s="257"/>
      <c r="H165" s="268"/>
      <c r="I165" s="269"/>
      <c r="J165" s="257"/>
      <c r="K165" s="257"/>
      <c r="L165" s="257"/>
      <c r="M165" s="257"/>
      <c r="N165" s="257"/>
      <c r="O165" s="257"/>
      <c r="P165" s="257"/>
      <c r="Q165" s="257"/>
      <c r="R165" s="257"/>
      <c r="S165" s="304"/>
      <c r="T165" s="304"/>
      <c r="U165" s="257"/>
      <c r="V165" s="342" t="s">
        <v>727</v>
      </c>
      <c r="W165" s="269" t="s">
        <v>728</v>
      </c>
      <c r="X165" s="304"/>
      <c r="Y165" s="261"/>
      <c r="Z165" s="261"/>
      <c r="AA165" s="261"/>
      <c r="AB165" s="261"/>
      <c r="AC165" s="261"/>
      <c r="AD165" s="261"/>
      <c r="AE165" s="261"/>
      <c r="AF165" s="261"/>
      <c r="AG165" s="261"/>
      <c r="AH165" s="261"/>
      <c r="AI165" s="261"/>
      <c r="AJ165" s="210" t="s">
        <v>133</v>
      </c>
      <c r="AK165" s="261"/>
      <c r="AL165" s="261"/>
      <c r="AM165" s="261"/>
      <c r="AN165" s="261"/>
      <c r="AO165" s="356">
        <v>532618604.7925806</v>
      </c>
      <c r="AP165" s="304"/>
      <c r="AQ165" s="304"/>
      <c r="AR165" s="304"/>
      <c r="AS165" s="364" t="s">
        <v>908</v>
      </c>
      <c r="AT165" s="329">
        <v>6</v>
      </c>
      <c r="AU165" s="304"/>
      <c r="AV165" s="304"/>
      <c r="AW165" s="259"/>
    </row>
    <row r="166" spans="2:49" ht="50.25" customHeight="1">
      <c r="B166" s="256"/>
      <c r="C166" s="262"/>
      <c r="D166" s="267" t="s">
        <v>635</v>
      </c>
      <c r="E166" s="210" t="s">
        <v>694</v>
      </c>
      <c r="F166" s="266" t="s">
        <v>444</v>
      </c>
      <c r="G166" s="257"/>
      <c r="H166" s="268"/>
      <c r="I166" s="269"/>
      <c r="J166" s="257"/>
      <c r="K166" s="257"/>
      <c r="L166" s="257"/>
      <c r="M166" s="257"/>
      <c r="N166" s="257"/>
      <c r="O166" s="257"/>
      <c r="P166" s="257"/>
      <c r="Q166" s="257"/>
      <c r="R166" s="257"/>
      <c r="S166" s="304"/>
      <c r="T166" s="304"/>
      <c r="U166" s="257"/>
      <c r="V166" s="343" t="s">
        <v>725</v>
      </c>
      <c r="W166" s="269" t="s">
        <v>729</v>
      </c>
      <c r="X166" s="304"/>
      <c r="Y166" s="261"/>
      <c r="Z166" s="261"/>
      <c r="AA166" s="261"/>
      <c r="AB166" s="261"/>
      <c r="AC166" s="261"/>
      <c r="AD166" s="261"/>
      <c r="AE166" s="261"/>
      <c r="AF166" s="261"/>
      <c r="AG166" s="261"/>
      <c r="AH166" s="261"/>
      <c r="AI166" s="261"/>
      <c r="AJ166" s="210" t="s">
        <v>133</v>
      </c>
      <c r="AK166" s="261"/>
      <c r="AL166" s="261"/>
      <c r="AM166" s="261"/>
      <c r="AN166" s="261"/>
      <c r="AO166" s="356">
        <v>1636426073.757401</v>
      </c>
      <c r="AP166" s="304"/>
      <c r="AQ166" s="304"/>
      <c r="AR166" s="304"/>
      <c r="AS166" s="364" t="s">
        <v>909</v>
      </c>
      <c r="AT166" s="329">
        <v>1</v>
      </c>
      <c r="AU166" s="304"/>
      <c r="AV166" s="304"/>
      <c r="AW166" s="259"/>
    </row>
    <row r="167" spans="2:49" ht="50.25" customHeight="1">
      <c r="B167" s="256"/>
      <c r="C167" s="262"/>
      <c r="D167" s="267" t="s">
        <v>636</v>
      </c>
      <c r="E167" s="210" t="s">
        <v>694</v>
      </c>
      <c r="F167" s="266" t="s">
        <v>444</v>
      </c>
      <c r="G167" s="257"/>
      <c r="H167" s="268"/>
      <c r="I167" s="269"/>
      <c r="J167" s="257"/>
      <c r="K167" s="257"/>
      <c r="L167" s="257"/>
      <c r="M167" s="257"/>
      <c r="N167" s="257"/>
      <c r="O167" s="257"/>
      <c r="P167" s="257"/>
      <c r="Q167" s="257"/>
      <c r="R167" s="257"/>
      <c r="S167" s="304"/>
      <c r="T167" s="304"/>
      <c r="U167" s="257"/>
      <c r="V167" s="343" t="s">
        <v>730</v>
      </c>
      <c r="W167" s="269" t="s">
        <v>731</v>
      </c>
      <c r="X167" s="304"/>
      <c r="Y167" s="261"/>
      <c r="Z167" s="261"/>
      <c r="AA167" s="261"/>
      <c r="AB167" s="261"/>
      <c r="AC167" s="261"/>
      <c r="AD167" s="261"/>
      <c r="AE167" s="261"/>
      <c r="AF167" s="261"/>
      <c r="AG167" s="261"/>
      <c r="AH167" s="261"/>
      <c r="AI167" s="261"/>
      <c r="AJ167" s="210" t="s">
        <v>133</v>
      </c>
      <c r="AK167" s="261"/>
      <c r="AL167" s="261"/>
      <c r="AM167" s="261"/>
      <c r="AN167" s="261"/>
      <c r="AO167" s="357">
        <v>1710369063.3450665</v>
      </c>
      <c r="AP167" s="304"/>
      <c r="AQ167" s="304"/>
      <c r="AR167" s="304"/>
      <c r="AS167" s="364" t="s">
        <v>910</v>
      </c>
      <c r="AT167" s="329">
        <v>1</v>
      </c>
      <c r="AU167" s="304"/>
      <c r="AV167" s="304"/>
      <c r="AW167" s="259"/>
    </row>
    <row r="168" spans="2:49" ht="50.25" customHeight="1">
      <c r="B168" s="256"/>
      <c r="C168" s="262"/>
      <c r="D168" s="267" t="s">
        <v>637</v>
      </c>
      <c r="E168" s="210" t="s">
        <v>694</v>
      </c>
      <c r="F168" s="266" t="s">
        <v>444</v>
      </c>
      <c r="G168" s="257"/>
      <c r="H168" s="268"/>
      <c r="I168" s="269"/>
      <c r="J168" s="257"/>
      <c r="K168" s="257"/>
      <c r="L168" s="257"/>
      <c r="M168" s="257"/>
      <c r="N168" s="257"/>
      <c r="O168" s="257"/>
      <c r="P168" s="257"/>
      <c r="Q168" s="257"/>
      <c r="R168" s="257"/>
      <c r="S168" s="304"/>
      <c r="T168" s="304"/>
      <c r="U168" s="257"/>
      <c r="V168" s="343" t="s">
        <v>723</v>
      </c>
      <c r="W168" s="269" t="s">
        <v>732</v>
      </c>
      <c r="X168" s="304"/>
      <c r="Y168" s="261"/>
      <c r="Z168" s="261"/>
      <c r="AA168" s="261"/>
      <c r="AB168" s="261"/>
      <c r="AC168" s="261"/>
      <c r="AD168" s="261"/>
      <c r="AE168" s="261"/>
      <c r="AF168" s="261"/>
      <c r="AG168" s="261"/>
      <c r="AH168" s="261"/>
      <c r="AI168" s="261"/>
      <c r="AJ168" s="210" t="s">
        <v>133</v>
      </c>
      <c r="AK168" s="261"/>
      <c r="AL168" s="261"/>
      <c r="AM168" s="261"/>
      <c r="AN168" s="261"/>
      <c r="AO168" s="356">
        <v>99794528.466363579</v>
      </c>
      <c r="AP168" s="304"/>
      <c r="AQ168" s="304"/>
      <c r="AR168" s="304"/>
      <c r="AS168" s="364" t="s">
        <v>911</v>
      </c>
      <c r="AT168" s="329">
        <v>1</v>
      </c>
      <c r="AU168" s="304"/>
      <c r="AV168" s="304"/>
      <c r="AW168" s="259"/>
    </row>
    <row r="169" spans="2:49" ht="50.25" customHeight="1">
      <c r="B169" s="256"/>
      <c r="C169" s="262"/>
      <c r="D169" s="267" t="s">
        <v>638</v>
      </c>
      <c r="E169" s="210" t="s">
        <v>694</v>
      </c>
      <c r="F169" s="266" t="s">
        <v>444</v>
      </c>
      <c r="G169" s="257"/>
      <c r="H169" s="268"/>
      <c r="I169" s="269"/>
      <c r="J169" s="257"/>
      <c r="K169" s="257"/>
      <c r="L169" s="257"/>
      <c r="M169" s="257"/>
      <c r="N169" s="257"/>
      <c r="O169" s="257"/>
      <c r="P169" s="257"/>
      <c r="Q169" s="257"/>
      <c r="R169" s="257"/>
      <c r="S169" s="304"/>
      <c r="T169" s="304"/>
      <c r="U169" s="257"/>
      <c r="V169" s="343" t="s">
        <v>730</v>
      </c>
      <c r="W169" s="269" t="s">
        <v>733</v>
      </c>
      <c r="X169" s="304"/>
      <c r="Y169" s="261"/>
      <c r="Z169" s="261"/>
      <c r="AA169" s="261"/>
      <c r="AB169" s="261"/>
      <c r="AC169" s="261"/>
      <c r="AD169" s="261"/>
      <c r="AE169" s="261"/>
      <c r="AF169" s="261"/>
      <c r="AG169" s="261"/>
      <c r="AH169" s="261"/>
      <c r="AI169" s="261"/>
      <c r="AJ169" s="210" t="s">
        <v>133</v>
      </c>
      <c r="AK169" s="261"/>
      <c r="AL169" s="261"/>
      <c r="AM169" s="261"/>
      <c r="AN169" s="261"/>
      <c r="AO169" s="356">
        <v>165231172.50647363</v>
      </c>
      <c r="AP169" s="304"/>
      <c r="AQ169" s="304"/>
      <c r="AR169" s="304"/>
      <c r="AS169" s="364" t="s">
        <v>912</v>
      </c>
      <c r="AT169" s="329">
        <v>1</v>
      </c>
      <c r="AU169" s="304"/>
      <c r="AV169" s="304"/>
      <c r="AW169" s="259"/>
    </row>
    <row r="170" spans="2:49" ht="50.25" customHeight="1">
      <c r="B170" s="256"/>
      <c r="C170" s="262"/>
      <c r="D170" s="267" t="s">
        <v>639</v>
      </c>
      <c r="E170" s="210" t="s">
        <v>694</v>
      </c>
      <c r="F170" s="266" t="s">
        <v>444</v>
      </c>
      <c r="G170" s="257"/>
      <c r="H170" s="268"/>
      <c r="I170" s="269"/>
      <c r="J170" s="257"/>
      <c r="K170" s="257"/>
      <c r="L170" s="257"/>
      <c r="M170" s="257"/>
      <c r="N170" s="257"/>
      <c r="O170" s="257"/>
      <c r="P170" s="257"/>
      <c r="Q170" s="257"/>
      <c r="R170" s="257"/>
      <c r="S170" s="304"/>
      <c r="T170" s="304"/>
      <c r="U170" s="257"/>
      <c r="V170" s="343" t="s">
        <v>734</v>
      </c>
      <c r="W170" s="269" t="s">
        <v>735</v>
      </c>
      <c r="X170" s="304"/>
      <c r="Y170" s="261"/>
      <c r="Z170" s="261"/>
      <c r="AA170" s="261"/>
      <c r="AB170" s="261"/>
      <c r="AC170" s="261"/>
      <c r="AD170" s="261"/>
      <c r="AE170" s="261"/>
      <c r="AF170" s="261"/>
      <c r="AG170" s="261"/>
      <c r="AH170" s="261"/>
      <c r="AI170" s="261"/>
      <c r="AJ170" s="210" t="s">
        <v>133</v>
      </c>
      <c r="AK170" s="261"/>
      <c r="AL170" s="261"/>
      <c r="AM170" s="261"/>
      <c r="AN170" s="261"/>
      <c r="AO170" s="356">
        <v>94824333.99954848</v>
      </c>
      <c r="AP170" s="304"/>
      <c r="AQ170" s="304"/>
      <c r="AR170" s="304"/>
      <c r="AS170" s="364" t="s">
        <v>913</v>
      </c>
      <c r="AT170" s="329">
        <v>1</v>
      </c>
      <c r="AU170" s="304"/>
      <c r="AV170" s="304"/>
      <c r="AW170" s="259"/>
    </row>
    <row r="171" spans="2:49" ht="50.25" customHeight="1">
      <c r="B171" s="256"/>
      <c r="C171" s="262"/>
      <c r="D171" s="267" t="s">
        <v>640</v>
      </c>
      <c r="E171" s="210" t="s">
        <v>694</v>
      </c>
      <c r="F171" s="266" t="s">
        <v>444</v>
      </c>
      <c r="G171" s="257"/>
      <c r="H171" s="268"/>
      <c r="I171" s="269"/>
      <c r="J171" s="257"/>
      <c r="K171" s="257"/>
      <c r="L171" s="257"/>
      <c r="M171" s="257"/>
      <c r="N171" s="257"/>
      <c r="O171" s="257"/>
      <c r="P171" s="257"/>
      <c r="Q171" s="257"/>
      <c r="R171" s="257"/>
      <c r="S171" s="304"/>
      <c r="T171" s="304"/>
      <c r="U171" s="257"/>
      <c r="V171" s="343" t="s">
        <v>723</v>
      </c>
      <c r="W171" s="269" t="s">
        <v>736</v>
      </c>
      <c r="X171" s="304"/>
      <c r="Y171" s="261"/>
      <c r="Z171" s="261"/>
      <c r="AA171" s="261"/>
      <c r="AB171" s="261"/>
      <c r="AC171" s="261"/>
      <c r="AD171" s="261"/>
      <c r="AE171" s="261"/>
      <c r="AF171" s="261"/>
      <c r="AG171" s="261"/>
      <c r="AH171" s="261"/>
      <c r="AI171" s="261"/>
      <c r="AJ171" s="210" t="s">
        <v>133</v>
      </c>
      <c r="AK171" s="261"/>
      <c r="AL171" s="261"/>
      <c r="AM171" s="261"/>
      <c r="AN171" s="261"/>
      <c r="AO171" s="356">
        <v>350167070.35103333</v>
      </c>
      <c r="AP171" s="304"/>
      <c r="AQ171" s="304"/>
      <c r="AR171" s="304"/>
      <c r="AS171" s="364" t="s">
        <v>914</v>
      </c>
      <c r="AT171" s="329">
        <v>360</v>
      </c>
      <c r="AU171" s="304"/>
      <c r="AV171" s="304"/>
      <c r="AW171" s="259"/>
    </row>
    <row r="172" spans="2:49" ht="50.25" customHeight="1">
      <c r="B172" s="256"/>
      <c r="C172" s="262"/>
      <c r="D172" s="267" t="s">
        <v>641</v>
      </c>
      <c r="E172" s="210" t="s">
        <v>694</v>
      </c>
      <c r="F172" s="266" t="s">
        <v>444</v>
      </c>
      <c r="G172" s="257"/>
      <c r="H172" s="268"/>
      <c r="I172" s="269"/>
      <c r="J172" s="257"/>
      <c r="K172" s="257"/>
      <c r="L172" s="257"/>
      <c r="M172" s="257"/>
      <c r="N172" s="257"/>
      <c r="O172" s="257"/>
      <c r="P172" s="257"/>
      <c r="Q172" s="257"/>
      <c r="R172" s="257"/>
      <c r="S172" s="304"/>
      <c r="T172" s="304"/>
      <c r="U172" s="257"/>
      <c r="V172" s="343" t="s">
        <v>723</v>
      </c>
      <c r="W172" s="269" t="s">
        <v>737</v>
      </c>
      <c r="X172" s="304"/>
      <c r="Y172" s="261"/>
      <c r="Z172" s="261"/>
      <c r="AA172" s="261"/>
      <c r="AB172" s="261"/>
      <c r="AC172" s="261"/>
      <c r="AD172" s="261"/>
      <c r="AE172" s="261"/>
      <c r="AF172" s="261"/>
      <c r="AG172" s="261"/>
      <c r="AH172" s="261"/>
      <c r="AI172" s="261"/>
      <c r="AJ172" s="210" t="s">
        <v>133</v>
      </c>
      <c r="AK172" s="261"/>
      <c r="AL172" s="261"/>
      <c r="AM172" s="261"/>
      <c r="AN172" s="261"/>
      <c r="AO172" s="356">
        <v>443222547.83793521</v>
      </c>
      <c r="AP172" s="304"/>
      <c r="AQ172" s="304"/>
      <c r="AR172" s="304"/>
      <c r="AS172" s="364" t="s">
        <v>915</v>
      </c>
      <c r="AT172" s="329">
        <v>500</v>
      </c>
      <c r="AU172" s="304"/>
      <c r="AV172" s="304"/>
      <c r="AW172" s="259"/>
    </row>
    <row r="173" spans="2:49" ht="50.25" customHeight="1">
      <c r="B173" s="256"/>
      <c r="C173" s="262"/>
      <c r="D173" s="267" t="s">
        <v>642</v>
      </c>
      <c r="E173" s="210" t="s">
        <v>694</v>
      </c>
      <c r="F173" s="266" t="s">
        <v>444</v>
      </c>
      <c r="G173" s="257"/>
      <c r="H173" s="268"/>
      <c r="I173" s="269"/>
      <c r="J173" s="257"/>
      <c r="K173" s="257"/>
      <c r="L173" s="257"/>
      <c r="M173" s="257"/>
      <c r="N173" s="257"/>
      <c r="O173" s="257"/>
      <c r="P173" s="257"/>
      <c r="Q173" s="257"/>
      <c r="R173" s="257"/>
      <c r="S173" s="304"/>
      <c r="T173" s="304"/>
      <c r="U173" s="257"/>
      <c r="V173" s="343" t="s">
        <v>591</v>
      </c>
      <c r="W173" s="269" t="s">
        <v>738</v>
      </c>
      <c r="X173" s="304"/>
      <c r="Y173" s="261"/>
      <c r="Z173" s="261"/>
      <c r="AA173" s="261"/>
      <c r="AB173" s="261"/>
      <c r="AC173" s="261"/>
      <c r="AD173" s="261"/>
      <c r="AE173" s="261"/>
      <c r="AF173" s="261"/>
      <c r="AG173" s="261"/>
      <c r="AH173" s="261"/>
      <c r="AI173" s="261"/>
      <c r="AJ173" s="210" t="s">
        <v>133</v>
      </c>
      <c r="AK173" s="261"/>
      <c r="AL173" s="261"/>
      <c r="AM173" s="261"/>
      <c r="AN173" s="261"/>
      <c r="AO173" s="356">
        <v>586552303.37881398</v>
      </c>
      <c r="AP173" s="304"/>
      <c r="AQ173" s="304"/>
      <c r="AR173" s="304"/>
      <c r="AS173" s="364" t="s">
        <v>916</v>
      </c>
      <c r="AT173" s="329">
        <v>0.8</v>
      </c>
      <c r="AU173" s="304"/>
      <c r="AV173" s="304"/>
      <c r="AW173" s="259"/>
    </row>
    <row r="174" spans="2:49" ht="50.25" customHeight="1">
      <c r="B174" s="256"/>
      <c r="C174" s="262"/>
      <c r="D174" s="267" t="s">
        <v>643</v>
      </c>
      <c r="E174" s="210" t="s">
        <v>695</v>
      </c>
      <c r="F174" s="266" t="s">
        <v>449</v>
      </c>
      <c r="G174" s="257"/>
      <c r="H174" s="268"/>
      <c r="I174" s="269"/>
      <c r="J174" s="257"/>
      <c r="K174" s="257"/>
      <c r="L174" s="257"/>
      <c r="M174" s="257"/>
      <c r="N174" s="257"/>
      <c r="O174" s="257"/>
      <c r="P174" s="257"/>
      <c r="Q174" s="257"/>
      <c r="R174" s="257"/>
      <c r="S174" s="304"/>
      <c r="T174" s="304"/>
      <c r="U174" s="257"/>
      <c r="V174" s="343" t="s">
        <v>725</v>
      </c>
      <c r="W174" s="269" t="s">
        <v>739</v>
      </c>
      <c r="X174" s="304"/>
      <c r="Y174" s="261"/>
      <c r="Z174" s="261"/>
      <c r="AA174" s="261"/>
      <c r="AB174" s="261"/>
      <c r="AC174" s="261"/>
      <c r="AD174" s="261"/>
      <c r="AE174" s="261"/>
      <c r="AF174" s="261"/>
      <c r="AG174" s="261"/>
      <c r="AH174" s="261"/>
      <c r="AI174" s="261"/>
      <c r="AJ174" s="210" t="s">
        <v>133</v>
      </c>
      <c r="AK174" s="261"/>
      <c r="AL174" s="261"/>
      <c r="AM174" s="261"/>
      <c r="AN174" s="261"/>
      <c r="AO174" s="356">
        <v>302948294.95409155</v>
      </c>
      <c r="AP174" s="304"/>
      <c r="AQ174" s="304"/>
      <c r="AR174" s="304"/>
      <c r="AS174" s="364" t="s">
        <v>917</v>
      </c>
      <c r="AT174" s="329">
        <v>1</v>
      </c>
      <c r="AU174" s="304"/>
      <c r="AV174" s="304"/>
      <c r="AW174" s="259"/>
    </row>
    <row r="175" spans="2:49" ht="50.25" customHeight="1">
      <c r="B175" s="256"/>
      <c r="C175" s="262"/>
      <c r="D175" s="267" t="s">
        <v>644</v>
      </c>
      <c r="E175" s="220" t="s">
        <v>695</v>
      </c>
      <c r="F175" s="268" t="s">
        <v>450</v>
      </c>
      <c r="G175" s="257"/>
      <c r="H175" s="268"/>
      <c r="I175" s="269"/>
      <c r="J175" s="257"/>
      <c r="K175" s="257"/>
      <c r="L175" s="257"/>
      <c r="M175" s="257"/>
      <c r="N175" s="257"/>
      <c r="O175" s="257"/>
      <c r="P175" s="257"/>
      <c r="Q175" s="257"/>
      <c r="R175" s="257"/>
      <c r="S175" s="304"/>
      <c r="T175" s="304"/>
      <c r="U175" s="257"/>
      <c r="V175" s="343" t="s">
        <v>727</v>
      </c>
      <c r="W175" s="269" t="s">
        <v>740</v>
      </c>
      <c r="X175" s="304"/>
      <c r="Y175" s="261"/>
      <c r="Z175" s="261"/>
      <c r="AA175" s="261"/>
      <c r="AB175" s="261"/>
      <c r="AC175" s="261"/>
      <c r="AD175" s="261"/>
      <c r="AE175" s="261"/>
      <c r="AF175" s="261"/>
      <c r="AG175" s="261"/>
      <c r="AH175" s="261"/>
      <c r="AI175" s="261"/>
      <c r="AJ175" s="210" t="s">
        <v>133</v>
      </c>
      <c r="AK175" s="261"/>
      <c r="AL175" s="261"/>
      <c r="AM175" s="261"/>
      <c r="AN175" s="261"/>
      <c r="AO175" s="356">
        <v>116608330.18716122</v>
      </c>
      <c r="AP175" s="304"/>
      <c r="AQ175" s="304"/>
      <c r="AR175" s="304"/>
      <c r="AS175" s="364" t="s">
        <v>918</v>
      </c>
      <c r="AT175" s="329">
        <v>1</v>
      </c>
      <c r="AU175" s="304"/>
      <c r="AV175" s="304"/>
      <c r="AW175" s="259"/>
    </row>
    <row r="176" spans="2:49" ht="50.25" customHeight="1">
      <c r="B176" s="256"/>
      <c r="C176" s="262"/>
      <c r="D176" s="267" t="s">
        <v>645</v>
      </c>
      <c r="E176" s="220" t="s">
        <v>695</v>
      </c>
      <c r="F176" s="268" t="s">
        <v>451</v>
      </c>
      <c r="G176" s="257"/>
      <c r="H176" s="268"/>
      <c r="I176" s="269"/>
      <c r="J176" s="257"/>
      <c r="K176" s="257"/>
      <c r="L176" s="257"/>
      <c r="M176" s="257"/>
      <c r="N176" s="257"/>
      <c r="O176" s="257"/>
      <c r="P176" s="257"/>
      <c r="Q176" s="257"/>
      <c r="R176" s="257"/>
      <c r="S176" s="304"/>
      <c r="T176" s="304"/>
      <c r="U176" s="257"/>
      <c r="V176" s="343" t="s">
        <v>730</v>
      </c>
      <c r="W176" s="269" t="s">
        <v>741</v>
      </c>
      <c r="X176" s="304"/>
      <c r="Y176" s="261"/>
      <c r="Z176" s="261"/>
      <c r="AA176" s="261"/>
      <c r="AB176" s="261"/>
      <c r="AC176" s="261"/>
      <c r="AD176" s="261"/>
      <c r="AE176" s="261"/>
      <c r="AF176" s="261"/>
      <c r="AG176" s="261"/>
      <c r="AH176" s="261"/>
      <c r="AI176" s="261"/>
      <c r="AJ176" s="210" t="s">
        <v>133</v>
      </c>
      <c r="AK176" s="261"/>
      <c r="AL176" s="261"/>
      <c r="AM176" s="261"/>
      <c r="AN176" s="261"/>
      <c r="AO176" s="358">
        <v>103492850.88308255</v>
      </c>
      <c r="AP176" s="304"/>
      <c r="AQ176" s="304"/>
      <c r="AR176" s="304"/>
      <c r="AS176" s="365" t="s">
        <v>919</v>
      </c>
      <c r="AT176" s="373">
        <v>1</v>
      </c>
      <c r="AU176" s="304"/>
      <c r="AV176" s="304"/>
      <c r="AW176" s="259"/>
    </row>
    <row r="177" spans="2:49" ht="50.25" customHeight="1">
      <c r="B177" s="256"/>
      <c r="C177" s="262"/>
      <c r="D177" s="267" t="s">
        <v>646</v>
      </c>
      <c r="E177" s="220" t="s">
        <v>695</v>
      </c>
      <c r="F177" s="268" t="s">
        <v>452</v>
      </c>
      <c r="G177" s="257"/>
      <c r="H177" s="268"/>
      <c r="I177" s="269"/>
      <c r="J177" s="257"/>
      <c r="K177" s="257"/>
      <c r="L177" s="257"/>
      <c r="M177" s="257"/>
      <c r="N177" s="257"/>
      <c r="O177" s="257"/>
      <c r="P177" s="257"/>
      <c r="Q177" s="257"/>
      <c r="R177" s="257"/>
      <c r="S177" s="304"/>
      <c r="T177" s="304"/>
      <c r="U177" s="257"/>
      <c r="V177" s="343" t="s">
        <v>723</v>
      </c>
      <c r="W177" s="269" t="s">
        <v>742</v>
      </c>
      <c r="X177" s="304"/>
      <c r="Y177" s="261"/>
      <c r="Z177" s="261"/>
      <c r="AA177" s="261"/>
      <c r="AB177" s="261"/>
      <c r="AC177" s="261"/>
      <c r="AD177" s="261"/>
      <c r="AE177" s="261"/>
      <c r="AF177" s="261"/>
      <c r="AG177" s="261"/>
      <c r="AH177" s="261"/>
      <c r="AI177" s="261"/>
      <c r="AJ177" s="210" t="s">
        <v>133</v>
      </c>
      <c r="AK177" s="261"/>
      <c r="AL177" s="261"/>
      <c r="AM177" s="261"/>
      <c r="AN177" s="261"/>
      <c r="AO177" s="358">
        <v>610932770.76966774</v>
      </c>
      <c r="AP177" s="304"/>
      <c r="AQ177" s="304"/>
      <c r="AR177" s="304"/>
      <c r="AS177" s="365" t="s">
        <v>920</v>
      </c>
      <c r="AT177" s="373"/>
      <c r="AU177" s="304"/>
      <c r="AV177" s="304"/>
      <c r="AW177" s="259"/>
    </row>
    <row r="178" spans="2:49" ht="50.25" customHeight="1">
      <c r="B178" s="256"/>
      <c r="C178" s="262"/>
      <c r="D178" s="267" t="s">
        <v>647</v>
      </c>
      <c r="E178" s="220" t="s">
        <v>695</v>
      </c>
      <c r="F178" s="268" t="s">
        <v>444</v>
      </c>
      <c r="G178" s="257"/>
      <c r="H178" s="268"/>
      <c r="I178" s="269"/>
      <c r="J178" s="257"/>
      <c r="K178" s="257"/>
      <c r="L178" s="257"/>
      <c r="M178" s="257"/>
      <c r="N178" s="257"/>
      <c r="O178" s="257"/>
      <c r="P178" s="257"/>
      <c r="Q178" s="257"/>
      <c r="R178" s="257"/>
      <c r="S178" s="304"/>
      <c r="T178" s="304"/>
      <c r="U178" s="257"/>
      <c r="V178" s="343" t="s">
        <v>743</v>
      </c>
      <c r="W178" s="269" t="s">
        <v>744</v>
      </c>
      <c r="X178" s="304"/>
      <c r="Y178" s="261"/>
      <c r="Z178" s="261"/>
      <c r="AA178" s="261"/>
      <c r="AB178" s="261"/>
      <c r="AC178" s="261"/>
      <c r="AD178" s="261"/>
      <c r="AE178" s="261"/>
      <c r="AF178" s="261"/>
      <c r="AG178" s="261"/>
      <c r="AH178" s="261"/>
      <c r="AI178" s="261"/>
      <c r="AJ178" s="210" t="s">
        <v>133</v>
      </c>
      <c r="AK178" s="261"/>
      <c r="AL178" s="261"/>
      <c r="AM178" s="261"/>
      <c r="AN178" s="261"/>
      <c r="AO178" s="356">
        <v>223878039.29117879</v>
      </c>
      <c r="AP178" s="304"/>
      <c r="AQ178" s="304"/>
      <c r="AR178" s="304"/>
      <c r="AS178" s="364" t="s">
        <v>921</v>
      </c>
      <c r="AT178" s="329">
        <v>1</v>
      </c>
      <c r="AU178" s="304"/>
      <c r="AV178" s="304"/>
      <c r="AW178" s="259"/>
    </row>
    <row r="179" spans="2:49" ht="50.25" customHeight="1">
      <c r="B179" s="256"/>
      <c r="C179" s="262"/>
      <c r="D179" s="267" t="s">
        <v>648</v>
      </c>
      <c r="E179" s="220" t="s">
        <v>696</v>
      </c>
      <c r="F179" s="268" t="s">
        <v>449</v>
      </c>
      <c r="G179" s="257"/>
      <c r="H179" s="268"/>
      <c r="I179" s="269"/>
      <c r="J179" s="257"/>
      <c r="K179" s="257"/>
      <c r="L179" s="257"/>
      <c r="M179" s="257"/>
      <c r="N179" s="257"/>
      <c r="O179" s="257"/>
      <c r="P179" s="257"/>
      <c r="Q179" s="257"/>
      <c r="R179" s="257"/>
      <c r="S179" s="304"/>
      <c r="T179" s="304"/>
      <c r="U179" s="257"/>
      <c r="V179" s="343" t="s">
        <v>745</v>
      </c>
      <c r="W179" s="269" t="s">
        <v>746</v>
      </c>
      <c r="X179" s="304"/>
      <c r="Y179" s="261"/>
      <c r="Z179" s="261"/>
      <c r="AA179" s="261"/>
      <c r="AB179" s="261"/>
      <c r="AC179" s="261"/>
      <c r="AD179" s="261"/>
      <c r="AE179" s="261"/>
      <c r="AF179" s="261"/>
      <c r="AG179" s="261"/>
      <c r="AH179" s="261"/>
      <c r="AI179" s="261"/>
      <c r="AJ179" s="210" t="s">
        <v>133</v>
      </c>
      <c r="AK179" s="261"/>
      <c r="AL179" s="261"/>
      <c r="AM179" s="261"/>
      <c r="AN179" s="261"/>
      <c r="AO179" s="356">
        <v>2037217500</v>
      </c>
      <c r="AP179" s="304"/>
      <c r="AQ179" s="304"/>
      <c r="AR179" s="304"/>
      <c r="AS179" s="366" t="s">
        <v>922</v>
      </c>
      <c r="AT179" s="329">
        <v>1</v>
      </c>
      <c r="AU179" s="304"/>
      <c r="AV179" s="304"/>
      <c r="AW179" s="259"/>
    </row>
    <row r="180" spans="2:49" ht="50.25" customHeight="1">
      <c r="B180" s="256"/>
      <c r="C180" s="262"/>
      <c r="D180" s="267" t="s">
        <v>649</v>
      </c>
      <c r="E180" s="220" t="s">
        <v>696</v>
      </c>
      <c r="F180" s="268" t="s">
        <v>450</v>
      </c>
      <c r="G180" s="257"/>
      <c r="H180" s="269"/>
      <c r="I180" s="269"/>
      <c r="J180" s="257"/>
      <c r="K180" s="257"/>
      <c r="L180" s="257"/>
      <c r="M180" s="257"/>
      <c r="N180" s="257"/>
      <c r="O180" s="257"/>
      <c r="P180" s="257"/>
      <c r="Q180" s="257"/>
      <c r="R180" s="257"/>
      <c r="S180" s="304"/>
      <c r="T180" s="304"/>
      <c r="U180" s="257"/>
      <c r="V180" s="343" t="s">
        <v>745</v>
      </c>
      <c r="W180" s="269" t="s">
        <v>747</v>
      </c>
      <c r="X180" s="304"/>
      <c r="Y180" s="261"/>
      <c r="Z180" s="261"/>
      <c r="AA180" s="261"/>
      <c r="AB180" s="261"/>
      <c r="AC180" s="261"/>
      <c r="AD180" s="261"/>
      <c r="AE180" s="261"/>
      <c r="AF180" s="261"/>
      <c r="AG180" s="261"/>
      <c r="AH180" s="261"/>
      <c r="AI180" s="261"/>
      <c r="AJ180" s="210" t="s">
        <v>133</v>
      </c>
      <c r="AK180" s="261"/>
      <c r="AL180" s="261"/>
      <c r="AM180" s="261"/>
      <c r="AN180" s="261"/>
      <c r="AO180" s="356">
        <v>866220000</v>
      </c>
      <c r="AP180" s="304"/>
      <c r="AQ180" s="304"/>
      <c r="AR180" s="304"/>
      <c r="AS180" s="366" t="s">
        <v>923</v>
      </c>
      <c r="AT180" s="329">
        <v>1</v>
      </c>
      <c r="AU180" s="304"/>
      <c r="AV180" s="304"/>
      <c r="AW180" s="259"/>
    </row>
    <row r="181" spans="2:49" ht="50.25" customHeight="1">
      <c r="B181" s="256"/>
      <c r="C181" s="262"/>
      <c r="D181" s="267" t="s">
        <v>650</v>
      </c>
      <c r="E181" s="220" t="s">
        <v>696</v>
      </c>
      <c r="F181" s="268" t="s">
        <v>444</v>
      </c>
      <c r="G181" s="257"/>
      <c r="H181" s="269"/>
      <c r="I181" s="269"/>
      <c r="J181" s="257"/>
      <c r="K181" s="257"/>
      <c r="L181" s="257"/>
      <c r="M181" s="257"/>
      <c r="N181" s="257"/>
      <c r="O181" s="257"/>
      <c r="P181" s="257"/>
      <c r="Q181" s="257"/>
      <c r="R181" s="257"/>
      <c r="S181" s="304"/>
      <c r="T181" s="304"/>
      <c r="U181" s="257"/>
      <c r="V181" s="343" t="s">
        <v>748</v>
      </c>
      <c r="W181" s="269" t="s">
        <v>749</v>
      </c>
      <c r="X181" s="304"/>
      <c r="Y181" s="261"/>
      <c r="Z181" s="261"/>
      <c r="AA181" s="261"/>
      <c r="AB181" s="261"/>
      <c r="AC181" s="261"/>
      <c r="AD181" s="261"/>
      <c r="AE181" s="261"/>
      <c r="AF181" s="261"/>
      <c r="AG181" s="261"/>
      <c r="AH181" s="261"/>
      <c r="AI181" s="261"/>
      <c r="AJ181" s="210" t="s">
        <v>133</v>
      </c>
      <c r="AK181" s="261"/>
      <c r="AL181" s="261"/>
      <c r="AM181" s="261"/>
      <c r="AN181" s="261"/>
      <c r="AO181" s="356">
        <v>25908000</v>
      </c>
      <c r="AP181" s="304"/>
      <c r="AQ181" s="304"/>
      <c r="AR181" s="304"/>
      <c r="AS181" s="364" t="s">
        <v>924</v>
      </c>
      <c r="AT181" s="329">
        <v>1</v>
      </c>
      <c r="AU181" s="304"/>
      <c r="AV181" s="304"/>
      <c r="AW181" s="259"/>
    </row>
    <row r="182" spans="2:49" ht="50.25" customHeight="1">
      <c r="B182" s="256"/>
      <c r="C182" s="262"/>
      <c r="D182" s="267" t="s">
        <v>651</v>
      </c>
      <c r="E182" s="220" t="s">
        <v>694</v>
      </c>
      <c r="F182" s="268" t="s">
        <v>444</v>
      </c>
      <c r="G182" s="257"/>
      <c r="H182" s="269"/>
      <c r="I182" s="269"/>
      <c r="J182" s="257"/>
      <c r="K182" s="257"/>
      <c r="L182" s="257"/>
      <c r="M182" s="257"/>
      <c r="N182" s="257"/>
      <c r="O182" s="257"/>
      <c r="P182" s="257"/>
      <c r="Q182" s="257"/>
      <c r="R182" s="257"/>
      <c r="S182" s="304"/>
      <c r="T182" s="304"/>
      <c r="U182" s="257"/>
      <c r="V182" s="343" t="s">
        <v>750</v>
      </c>
      <c r="W182" s="269" t="s">
        <v>751</v>
      </c>
      <c r="X182" s="304"/>
      <c r="Y182" s="261"/>
      <c r="Z182" s="261"/>
      <c r="AA182" s="261"/>
      <c r="AB182" s="261"/>
      <c r="AC182" s="261"/>
      <c r="AD182" s="261"/>
      <c r="AE182" s="261"/>
      <c r="AF182" s="261"/>
      <c r="AG182" s="261"/>
      <c r="AH182" s="261"/>
      <c r="AI182" s="261"/>
      <c r="AJ182" s="210" t="s">
        <v>133</v>
      </c>
      <c r="AK182" s="261"/>
      <c r="AL182" s="261"/>
      <c r="AM182" s="261"/>
      <c r="AN182" s="261"/>
      <c r="AO182" s="356">
        <v>89475733</v>
      </c>
      <c r="AP182" s="304"/>
      <c r="AQ182" s="304"/>
      <c r="AR182" s="304"/>
      <c r="AS182" s="364" t="s">
        <v>925</v>
      </c>
      <c r="AT182" s="329">
        <v>1</v>
      </c>
      <c r="AU182" s="304"/>
      <c r="AV182" s="304"/>
      <c r="AW182" s="259"/>
    </row>
    <row r="183" spans="2:49" ht="50.25" customHeight="1">
      <c r="B183" s="256"/>
      <c r="C183" s="262"/>
      <c r="D183" s="267" t="s">
        <v>652</v>
      </c>
      <c r="E183" s="220" t="s">
        <v>694</v>
      </c>
      <c r="F183" s="268" t="s">
        <v>444</v>
      </c>
      <c r="G183" s="257"/>
      <c r="H183" s="269"/>
      <c r="I183" s="269"/>
      <c r="J183" s="257"/>
      <c r="K183" s="257"/>
      <c r="L183" s="257"/>
      <c r="M183" s="257"/>
      <c r="N183" s="257"/>
      <c r="O183" s="257"/>
      <c r="P183" s="257"/>
      <c r="Q183" s="257"/>
      <c r="R183" s="257"/>
      <c r="S183" s="304"/>
      <c r="T183" s="304"/>
      <c r="U183" s="257"/>
      <c r="V183" s="343" t="s">
        <v>750</v>
      </c>
      <c r="W183" s="269" t="s">
        <v>752</v>
      </c>
      <c r="X183" s="304"/>
      <c r="Y183" s="261"/>
      <c r="Z183" s="261"/>
      <c r="AA183" s="261"/>
      <c r="AB183" s="261"/>
      <c r="AC183" s="261"/>
      <c r="AD183" s="261"/>
      <c r="AE183" s="261"/>
      <c r="AF183" s="261"/>
      <c r="AG183" s="261"/>
      <c r="AH183" s="261"/>
      <c r="AI183" s="261"/>
      <c r="AJ183" s="210" t="s">
        <v>133</v>
      </c>
      <c r="AK183" s="261"/>
      <c r="AL183" s="261"/>
      <c r="AM183" s="261"/>
      <c r="AN183" s="261"/>
      <c r="AO183" s="356">
        <v>332340000</v>
      </c>
      <c r="AP183" s="304"/>
      <c r="AQ183" s="304"/>
      <c r="AR183" s="304"/>
      <c r="AS183" s="364" t="s">
        <v>926</v>
      </c>
      <c r="AT183" s="329">
        <v>1</v>
      </c>
      <c r="AU183" s="304"/>
      <c r="AV183" s="304"/>
      <c r="AW183" s="259"/>
    </row>
    <row r="184" spans="2:49" ht="50.25" customHeight="1">
      <c r="B184" s="256"/>
      <c r="C184" s="262"/>
      <c r="D184" s="267" t="s">
        <v>653</v>
      </c>
      <c r="E184" s="220" t="s">
        <v>696</v>
      </c>
      <c r="F184" s="268" t="s">
        <v>444</v>
      </c>
      <c r="G184" s="257"/>
      <c r="H184" s="269"/>
      <c r="I184" s="269"/>
      <c r="J184" s="257"/>
      <c r="K184" s="257"/>
      <c r="L184" s="257"/>
      <c r="M184" s="257"/>
      <c r="N184" s="257"/>
      <c r="O184" s="257"/>
      <c r="P184" s="257"/>
      <c r="Q184" s="257"/>
      <c r="R184" s="257"/>
      <c r="S184" s="304"/>
      <c r="T184" s="304"/>
      <c r="U184" s="257"/>
      <c r="V184" s="342" t="s">
        <v>753</v>
      </c>
      <c r="W184" s="269" t="s">
        <v>754</v>
      </c>
      <c r="X184" s="304"/>
      <c r="Y184" s="261"/>
      <c r="Z184" s="261"/>
      <c r="AA184" s="261"/>
      <c r="AB184" s="261"/>
      <c r="AC184" s="261"/>
      <c r="AD184" s="261"/>
      <c r="AE184" s="261"/>
      <c r="AF184" s="261"/>
      <c r="AG184" s="261"/>
      <c r="AH184" s="261"/>
      <c r="AI184" s="261"/>
      <c r="AJ184" s="210" t="s">
        <v>133</v>
      </c>
      <c r="AK184" s="261"/>
      <c r="AL184" s="261"/>
      <c r="AM184" s="261"/>
      <c r="AN184" s="261"/>
      <c r="AO184" s="356">
        <v>39427554.600000001</v>
      </c>
      <c r="AP184" s="304"/>
      <c r="AQ184" s="304"/>
      <c r="AR184" s="304"/>
      <c r="AS184" s="364" t="s">
        <v>927</v>
      </c>
      <c r="AT184" s="329">
        <v>1</v>
      </c>
      <c r="AU184" s="304"/>
      <c r="AV184" s="304"/>
      <c r="AW184" s="259"/>
    </row>
    <row r="185" spans="2:49" ht="50.25" customHeight="1">
      <c r="B185" s="256"/>
      <c r="C185" s="262"/>
      <c r="D185" s="267" t="s">
        <v>654</v>
      </c>
      <c r="E185" s="220" t="s">
        <v>696</v>
      </c>
      <c r="F185" s="268" t="s">
        <v>444</v>
      </c>
      <c r="G185" s="257"/>
      <c r="H185" s="269"/>
      <c r="I185" s="269"/>
      <c r="J185" s="257"/>
      <c r="K185" s="257"/>
      <c r="L185" s="257"/>
      <c r="M185" s="257"/>
      <c r="N185" s="257"/>
      <c r="O185" s="257"/>
      <c r="P185" s="257"/>
      <c r="Q185" s="257"/>
      <c r="R185" s="257"/>
      <c r="S185" s="304"/>
      <c r="T185" s="304"/>
      <c r="U185" s="257"/>
      <c r="V185" s="342" t="s">
        <v>755</v>
      </c>
      <c r="W185" s="269" t="s">
        <v>756</v>
      </c>
      <c r="X185" s="304"/>
      <c r="Y185" s="261"/>
      <c r="Z185" s="261"/>
      <c r="AA185" s="261"/>
      <c r="AB185" s="261"/>
      <c r="AC185" s="261"/>
      <c r="AD185" s="261"/>
      <c r="AE185" s="261"/>
      <c r="AF185" s="261"/>
      <c r="AG185" s="261"/>
      <c r="AH185" s="261"/>
      <c r="AI185" s="261"/>
      <c r="AJ185" s="210" t="s">
        <v>133</v>
      </c>
      <c r="AK185" s="261"/>
      <c r="AL185" s="261"/>
      <c r="AM185" s="261"/>
      <c r="AN185" s="261"/>
      <c r="AO185" s="356">
        <v>17763988</v>
      </c>
      <c r="AP185" s="304"/>
      <c r="AQ185" s="304"/>
      <c r="AR185" s="304"/>
      <c r="AS185" s="364" t="s">
        <v>928</v>
      </c>
      <c r="AT185" s="329">
        <v>1</v>
      </c>
      <c r="AU185" s="304"/>
      <c r="AV185" s="304"/>
      <c r="AW185" s="259"/>
    </row>
    <row r="186" spans="2:49" ht="50.25" customHeight="1">
      <c r="B186" s="256"/>
      <c r="C186" s="262"/>
      <c r="D186" s="267" t="s">
        <v>656</v>
      </c>
      <c r="E186" s="220" t="s">
        <v>694</v>
      </c>
      <c r="F186" s="268" t="s">
        <v>444</v>
      </c>
      <c r="G186" s="257" t="s">
        <v>535</v>
      </c>
      <c r="H186" s="269"/>
      <c r="I186" s="269"/>
      <c r="J186" s="257"/>
      <c r="K186" s="257"/>
      <c r="L186" s="257"/>
      <c r="M186" s="257"/>
      <c r="N186" s="257"/>
      <c r="O186" s="257"/>
      <c r="P186" s="257"/>
      <c r="Q186" s="257"/>
      <c r="R186" s="257"/>
      <c r="S186" s="304"/>
      <c r="T186" s="304"/>
      <c r="U186" s="257"/>
      <c r="V186" s="339" t="s">
        <v>772</v>
      </c>
      <c r="W186" s="269" t="s">
        <v>773</v>
      </c>
      <c r="X186" s="304"/>
      <c r="Y186" s="261"/>
      <c r="Z186" s="261"/>
      <c r="AA186" s="261"/>
      <c r="AB186" s="261"/>
      <c r="AC186" s="261"/>
      <c r="AD186" s="261"/>
      <c r="AE186" s="261"/>
      <c r="AF186" s="261"/>
      <c r="AG186" s="261"/>
      <c r="AH186" s="261"/>
      <c r="AI186" s="261"/>
      <c r="AJ186" s="210" t="s">
        <v>133</v>
      </c>
      <c r="AK186" s="261"/>
      <c r="AL186" s="261"/>
      <c r="AM186" s="261"/>
      <c r="AN186" s="261"/>
      <c r="AO186" s="357">
        <v>217691831.77841699</v>
      </c>
      <c r="AP186" s="304"/>
      <c r="AQ186" s="304"/>
      <c r="AR186" s="304"/>
      <c r="AS186" s="364" t="s">
        <v>887</v>
      </c>
      <c r="AT186" s="374">
        <v>1</v>
      </c>
      <c r="AU186" s="304"/>
      <c r="AV186" s="304"/>
      <c r="AW186" s="259"/>
    </row>
    <row r="187" spans="2:49" ht="50.25" customHeight="1">
      <c r="B187" s="256"/>
      <c r="C187" s="262"/>
      <c r="D187" s="267" t="s">
        <v>660</v>
      </c>
      <c r="E187" s="220" t="s">
        <v>700</v>
      </c>
      <c r="F187" s="268" t="s">
        <v>444</v>
      </c>
      <c r="G187" s="257" t="s">
        <v>535</v>
      </c>
      <c r="H187" s="269"/>
      <c r="I187" s="269"/>
      <c r="J187" s="257"/>
      <c r="K187" s="257"/>
      <c r="L187" s="257"/>
      <c r="M187" s="257"/>
      <c r="N187" s="257"/>
      <c r="O187" s="257"/>
      <c r="P187" s="257"/>
      <c r="Q187" s="257"/>
      <c r="R187" s="257"/>
      <c r="S187" s="304"/>
      <c r="T187" s="304"/>
      <c r="U187" s="257"/>
      <c r="V187" s="339" t="s">
        <v>772</v>
      </c>
      <c r="W187" s="269" t="s">
        <v>778</v>
      </c>
      <c r="X187" s="304"/>
      <c r="Y187" s="261"/>
      <c r="Z187" s="261"/>
      <c r="AA187" s="261"/>
      <c r="AB187" s="261"/>
      <c r="AC187" s="261"/>
      <c r="AD187" s="261"/>
      <c r="AE187" s="261"/>
      <c r="AF187" s="261"/>
      <c r="AG187" s="261"/>
      <c r="AH187" s="261"/>
      <c r="AI187" s="261"/>
      <c r="AJ187" s="210" t="s">
        <v>133</v>
      </c>
      <c r="AK187" s="261"/>
      <c r="AL187" s="261"/>
      <c r="AM187" s="261"/>
      <c r="AN187" s="261"/>
      <c r="AO187" s="357">
        <v>189362877.39940456</v>
      </c>
      <c r="AP187" s="304"/>
      <c r="AQ187" s="304"/>
      <c r="AR187" s="304"/>
      <c r="AS187" s="364" t="s">
        <v>929</v>
      </c>
      <c r="AT187" s="323" t="s">
        <v>901</v>
      </c>
      <c r="AU187" s="304"/>
      <c r="AV187" s="304"/>
      <c r="AW187" s="259"/>
    </row>
    <row r="188" spans="2:49" ht="50.25" customHeight="1">
      <c r="B188" s="256"/>
      <c r="C188" s="262"/>
      <c r="D188" s="267" t="s">
        <v>661</v>
      </c>
      <c r="E188" s="213" t="s">
        <v>696</v>
      </c>
      <c r="F188" s="268" t="s">
        <v>444</v>
      </c>
      <c r="G188" s="257" t="s">
        <v>535</v>
      </c>
      <c r="H188" s="269"/>
      <c r="I188" s="269"/>
      <c r="J188" s="257"/>
      <c r="K188" s="257"/>
      <c r="L188" s="257"/>
      <c r="M188" s="257"/>
      <c r="N188" s="257"/>
      <c r="O188" s="257"/>
      <c r="P188" s="257"/>
      <c r="Q188" s="257"/>
      <c r="R188" s="257"/>
      <c r="S188" s="304"/>
      <c r="T188" s="304"/>
      <c r="U188" s="257"/>
      <c r="V188" s="339" t="s">
        <v>779</v>
      </c>
      <c r="W188" s="269" t="s">
        <v>780</v>
      </c>
      <c r="X188" s="304"/>
      <c r="Y188" s="261"/>
      <c r="Z188" s="261"/>
      <c r="AA188" s="261"/>
      <c r="AB188" s="261"/>
      <c r="AC188" s="261"/>
      <c r="AD188" s="261"/>
      <c r="AE188" s="261"/>
      <c r="AF188" s="261"/>
      <c r="AG188" s="261"/>
      <c r="AH188" s="261"/>
      <c r="AI188" s="261"/>
      <c r="AJ188" s="210" t="s">
        <v>133</v>
      </c>
      <c r="AK188" s="261"/>
      <c r="AL188" s="261"/>
      <c r="AM188" s="261"/>
      <c r="AN188" s="261"/>
      <c r="AO188" s="357">
        <v>49916773.430697732</v>
      </c>
      <c r="AP188" s="304"/>
      <c r="AQ188" s="304"/>
      <c r="AR188" s="304"/>
      <c r="AS188" s="364" t="s">
        <v>930</v>
      </c>
      <c r="AT188" s="323" t="s">
        <v>901</v>
      </c>
      <c r="AU188" s="304"/>
      <c r="AV188" s="304"/>
      <c r="AW188" s="259"/>
    </row>
    <row r="189" spans="2:49" ht="50.25" customHeight="1">
      <c r="B189" s="256"/>
      <c r="C189" s="262"/>
      <c r="D189" s="267" t="s">
        <v>656</v>
      </c>
      <c r="E189" s="213" t="s">
        <v>694</v>
      </c>
      <c r="F189" s="268" t="s">
        <v>449</v>
      </c>
      <c r="G189" s="257" t="s">
        <v>535</v>
      </c>
      <c r="H189" s="269"/>
      <c r="I189" s="269"/>
      <c r="J189" s="257"/>
      <c r="K189" s="257"/>
      <c r="L189" s="257"/>
      <c r="M189" s="257"/>
      <c r="N189" s="257"/>
      <c r="O189" s="257"/>
      <c r="P189" s="257"/>
      <c r="Q189" s="257"/>
      <c r="R189" s="257"/>
      <c r="S189" s="304"/>
      <c r="T189" s="304"/>
      <c r="U189" s="257"/>
      <c r="V189" s="339" t="s">
        <v>781</v>
      </c>
      <c r="W189" s="269" t="s">
        <v>782</v>
      </c>
      <c r="X189" s="304"/>
      <c r="Y189" s="261"/>
      <c r="Z189" s="261"/>
      <c r="AA189" s="261"/>
      <c r="AB189" s="261"/>
      <c r="AC189" s="261"/>
      <c r="AD189" s="261"/>
      <c r="AE189" s="261"/>
      <c r="AF189" s="261"/>
      <c r="AG189" s="261"/>
      <c r="AH189" s="261"/>
      <c r="AI189" s="261"/>
      <c r="AJ189" s="210" t="s">
        <v>133</v>
      </c>
      <c r="AK189" s="261"/>
      <c r="AL189" s="261"/>
      <c r="AM189" s="261"/>
      <c r="AN189" s="261"/>
      <c r="AO189" s="357">
        <v>252396911</v>
      </c>
      <c r="AP189" s="304"/>
      <c r="AQ189" s="304"/>
      <c r="AR189" s="304"/>
      <c r="AS189" s="364" t="s">
        <v>561</v>
      </c>
      <c r="AT189" s="323" t="s">
        <v>901</v>
      </c>
      <c r="AU189" s="304"/>
      <c r="AV189" s="304"/>
      <c r="AW189" s="259"/>
    </row>
    <row r="190" spans="2:49" ht="50.25" customHeight="1">
      <c r="B190" s="256"/>
      <c r="C190" s="262"/>
      <c r="D190" s="267" t="s">
        <v>656</v>
      </c>
      <c r="E190" s="213" t="s">
        <v>694</v>
      </c>
      <c r="F190" s="268" t="s">
        <v>450</v>
      </c>
      <c r="G190" s="257" t="s">
        <v>535</v>
      </c>
      <c r="H190" s="269"/>
      <c r="I190" s="269"/>
      <c r="J190" s="257"/>
      <c r="K190" s="257"/>
      <c r="L190" s="257"/>
      <c r="M190" s="257"/>
      <c r="N190" s="257"/>
      <c r="O190" s="257"/>
      <c r="P190" s="257"/>
      <c r="Q190" s="257"/>
      <c r="R190" s="257"/>
      <c r="S190" s="304"/>
      <c r="T190" s="304"/>
      <c r="U190" s="257"/>
      <c r="V190" s="339" t="s">
        <v>783</v>
      </c>
      <c r="W190" s="269" t="s">
        <v>784</v>
      </c>
      <c r="X190" s="304"/>
      <c r="Y190" s="261"/>
      <c r="Z190" s="261"/>
      <c r="AA190" s="261"/>
      <c r="AB190" s="261"/>
      <c r="AC190" s="261"/>
      <c r="AD190" s="261"/>
      <c r="AE190" s="261"/>
      <c r="AF190" s="261"/>
      <c r="AG190" s="261"/>
      <c r="AH190" s="261"/>
      <c r="AI190" s="261"/>
      <c r="AJ190" s="210" t="s">
        <v>133</v>
      </c>
      <c r="AK190" s="261"/>
      <c r="AL190" s="261"/>
      <c r="AM190" s="261"/>
      <c r="AN190" s="261"/>
      <c r="AO190" s="357">
        <v>196398300</v>
      </c>
      <c r="AP190" s="304"/>
      <c r="AQ190" s="304"/>
      <c r="AR190" s="304"/>
      <c r="AS190" s="364" t="s">
        <v>931</v>
      </c>
      <c r="AT190" s="323"/>
      <c r="AU190" s="304"/>
      <c r="AV190" s="304"/>
      <c r="AW190" s="259"/>
    </row>
    <row r="191" spans="2:49" ht="50.25" customHeight="1">
      <c r="B191" s="256"/>
      <c r="C191" s="262"/>
      <c r="D191" s="267" t="s">
        <v>656</v>
      </c>
      <c r="E191" s="213" t="s">
        <v>694</v>
      </c>
      <c r="F191" s="268" t="s">
        <v>451</v>
      </c>
      <c r="G191" s="257" t="s">
        <v>535</v>
      </c>
      <c r="H191" s="269"/>
      <c r="I191" s="269"/>
      <c r="J191" s="257"/>
      <c r="K191" s="257"/>
      <c r="L191" s="257"/>
      <c r="M191" s="257"/>
      <c r="N191" s="257"/>
      <c r="O191" s="257"/>
      <c r="P191" s="257"/>
      <c r="Q191" s="257"/>
      <c r="R191" s="257"/>
      <c r="S191" s="304"/>
      <c r="T191" s="304"/>
      <c r="U191" s="257"/>
      <c r="V191" s="339" t="s">
        <v>785</v>
      </c>
      <c r="W191" s="269" t="s">
        <v>786</v>
      </c>
      <c r="X191" s="304"/>
      <c r="Y191" s="261"/>
      <c r="Z191" s="261"/>
      <c r="AA191" s="261"/>
      <c r="AB191" s="261"/>
      <c r="AC191" s="261"/>
      <c r="AD191" s="261"/>
      <c r="AE191" s="261"/>
      <c r="AF191" s="261"/>
      <c r="AG191" s="261"/>
      <c r="AH191" s="261"/>
      <c r="AI191" s="261"/>
      <c r="AJ191" s="210" t="s">
        <v>133</v>
      </c>
      <c r="AK191" s="261"/>
      <c r="AL191" s="261"/>
      <c r="AM191" s="261"/>
      <c r="AN191" s="261"/>
      <c r="AO191" s="357">
        <v>644001609</v>
      </c>
      <c r="AP191" s="304"/>
      <c r="AQ191" s="304"/>
      <c r="AR191" s="304"/>
      <c r="AS191" s="364" t="s">
        <v>932</v>
      </c>
      <c r="AT191" s="323"/>
      <c r="AU191" s="304"/>
      <c r="AV191" s="304"/>
      <c r="AW191" s="259"/>
    </row>
    <row r="192" spans="2:49" ht="50.25" customHeight="1">
      <c r="B192" s="256"/>
      <c r="C192" s="262"/>
      <c r="D192" s="267" t="s">
        <v>656</v>
      </c>
      <c r="E192" s="213" t="s">
        <v>694</v>
      </c>
      <c r="F192" s="268"/>
      <c r="G192" s="257" t="s">
        <v>535</v>
      </c>
      <c r="H192" s="269"/>
      <c r="I192" s="269"/>
      <c r="J192" s="257"/>
      <c r="K192" s="257"/>
      <c r="L192" s="257"/>
      <c r="M192" s="257"/>
      <c r="N192" s="257"/>
      <c r="O192" s="257"/>
      <c r="P192" s="257"/>
      <c r="Q192" s="257"/>
      <c r="R192" s="257"/>
      <c r="S192" s="304"/>
      <c r="T192" s="304"/>
      <c r="U192" s="257"/>
      <c r="V192" s="339" t="s">
        <v>785</v>
      </c>
      <c r="W192" s="269" t="s">
        <v>787</v>
      </c>
      <c r="X192" s="304"/>
      <c r="Y192" s="261"/>
      <c r="Z192" s="261"/>
      <c r="AA192" s="261"/>
      <c r="AB192" s="261"/>
      <c r="AC192" s="261"/>
      <c r="AD192" s="261"/>
      <c r="AE192" s="261"/>
      <c r="AF192" s="261"/>
      <c r="AG192" s="261"/>
      <c r="AH192" s="261"/>
      <c r="AI192" s="261"/>
      <c r="AJ192" s="210" t="s">
        <v>133</v>
      </c>
      <c r="AK192" s="261"/>
      <c r="AL192" s="261"/>
      <c r="AM192" s="261"/>
      <c r="AN192" s="261"/>
      <c r="AO192" s="357">
        <v>462415316</v>
      </c>
      <c r="AP192" s="304"/>
      <c r="AQ192" s="304"/>
      <c r="AR192" s="304"/>
      <c r="AS192" s="364" t="s">
        <v>933</v>
      </c>
      <c r="AT192" s="323"/>
      <c r="AU192" s="304"/>
      <c r="AV192" s="304"/>
      <c r="AW192" s="259"/>
    </row>
    <row r="193" spans="2:49" ht="50.25" customHeight="1">
      <c r="B193" s="256"/>
      <c r="C193" s="262"/>
      <c r="D193" s="267" t="s">
        <v>656</v>
      </c>
      <c r="E193" s="220" t="s">
        <v>694</v>
      </c>
      <c r="F193" s="268"/>
      <c r="G193" s="257"/>
      <c r="H193" s="269"/>
      <c r="I193" s="269"/>
      <c r="J193" s="257"/>
      <c r="K193" s="257"/>
      <c r="L193" s="257"/>
      <c r="M193" s="257"/>
      <c r="N193" s="257"/>
      <c r="O193" s="257"/>
      <c r="P193" s="257"/>
      <c r="Q193" s="257"/>
      <c r="R193" s="257"/>
      <c r="S193" s="304"/>
      <c r="T193" s="304"/>
      <c r="U193" s="257"/>
      <c r="V193" s="340"/>
      <c r="W193" s="210"/>
      <c r="X193" s="304"/>
      <c r="Y193" s="261"/>
      <c r="Z193" s="261"/>
      <c r="AA193" s="261"/>
      <c r="AB193" s="261"/>
      <c r="AC193" s="261"/>
      <c r="AD193" s="261"/>
      <c r="AE193" s="261"/>
      <c r="AF193" s="261"/>
      <c r="AG193" s="261"/>
      <c r="AH193" s="261"/>
      <c r="AI193" s="261"/>
      <c r="AJ193" s="210" t="s">
        <v>133</v>
      </c>
      <c r="AK193" s="261"/>
      <c r="AL193" s="261"/>
      <c r="AM193" s="261"/>
      <c r="AN193" s="261"/>
      <c r="AO193" s="357">
        <v>250000000</v>
      </c>
      <c r="AP193" s="304"/>
      <c r="AQ193" s="304"/>
      <c r="AR193" s="304"/>
      <c r="AS193" s="364" t="s">
        <v>934</v>
      </c>
      <c r="AT193" s="323"/>
      <c r="AU193" s="304"/>
      <c r="AV193" s="304"/>
      <c r="AW193" s="259"/>
    </row>
    <row r="194" spans="2:49" ht="50.25" customHeight="1">
      <c r="B194" s="256"/>
      <c r="C194" s="262"/>
      <c r="D194" s="267" t="s">
        <v>656</v>
      </c>
      <c r="E194" s="220" t="s">
        <v>694</v>
      </c>
      <c r="F194" s="268"/>
      <c r="G194" s="257"/>
      <c r="H194" s="269"/>
      <c r="I194" s="269"/>
      <c r="J194" s="257"/>
      <c r="K194" s="257"/>
      <c r="L194" s="257"/>
      <c r="M194" s="257"/>
      <c r="N194" s="257"/>
      <c r="O194" s="257"/>
      <c r="P194" s="257"/>
      <c r="Q194" s="257"/>
      <c r="R194" s="257"/>
      <c r="S194" s="304"/>
      <c r="T194" s="304"/>
      <c r="U194" s="257"/>
      <c r="V194" s="340"/>
      <c r="W194" s="210"/>
      <c r="X194" s="304"/>
      <c r="Y194" s="261"/>
      <c r="Z194" s="261"/>
      <c r="AA194" s="261"/>
      <c r="AB194" s="261"/>
      <c r="AC194" s="261"/>
      <c r="AD194" s="261"/>
      <c r="AE194" s="261"/>
      <c r="AF194" s="261"/>
      <c r="AG194" s="261"/>
      <c r="AH194" s="261"/>
      <c r="AI194" s="261"/>
      <c r="AJ194" s="210" t="s">
        <v>133</v>
      </c>
      <c r="AK194" s="261"/>
      <c r="AL194" s="261"/>
      <c r="AM194" s="261"/>
      <c r="AN194" s="261"/>
      <c r="AO194" s="357">
        <v>250000000</v>
      </c>
      <c r="AP194" s="304"/>
      <c r="AQ194" s="304"/>
      <c r="AR194" s="304"/>
      <c r="AS194" s="364" t="s">
        <v>935</v>
      </c>
      <c r="AT194" s="323"/>
      <c r="AU194" s="304"/>
      <c r="AV194" s="304"/>
      <c r="AW194" s="259"/>
    </row>
    <row r="195" spans="2:49" ht="50.25" customHeight="1">
      <c r="B195" s="256"/>
      <c r="C195" s="262"/>
      <c r="D195" s="267" t="s">
        <v>55</v>
      </c>
      <c r="E195" s="220"/>
      <c r="F195" s="268"/>
      <c r="G195" s="257"/>
      <c r="H195" s="269"/>
      <c r="I195" s="269"/>
      <c r="J195" s="257"/>
      <c r="K195" s="257"/>
      <c r="L195" s="257"/>
      <c r="M195" s="257"/>
      <c r="N195" s="257"/>
      <c r="O195" s="257"/>
      <c r="P195" s="257"/>
      <c r="Q195" s="257"/>
      <c r="R195" s="257"/>
      <c r="S195" s="304"/>
      <c r="T195" s="304"/>
      <c r="U195" s="257"/>
      <c r="V195" s="340"/>
      <c r="W195" s="210"/>
      <c r="X195" s="304"/>
      <c r="Y195" s="261"/>
      <c r="Z195" s="261"/>
      <c r="AA195" s="261"/>
      <c r="AB195" s="261"/>
      <c r="AC195" s="261"/>
      <c r="AD195" s="261"/>
      <c r="AE195" s="261"/>
      <c r="AF195" s="261"/>
      <c r="AG195" s="261"/>
      <c r="AH195" s="261"/>
      <c r="AI195" s="261"/>
      <c r="AJ195" s="210" t="s">
        <v>133</v>
      </c>
      <c r="AK195" s="261"/>
      <c r="AL195" s="261"/>
      <c r="AM195" s="261"/>
      <c r="AN195" s="261"/>
      <c r="AO195" s="359">
        <v>46500000</v>
      </c>
      <c r="AP195" s="304"/>
      <c r="AQ195" s="304"/>
      <c r="AR195" s="304"/>
      <c r="AS195" s="364" t="s">
        <v>936</v>
      </c>
      <c r="AT195" s="323"/>
      <c r="AU195" s="304"/>
      <c r="AV195" s="304"/>
      <c r="AW195" s="259"/>
    </row>
    <row r="196" spans="2:49" ht="50.25" customHeight="1">
      <c r="B196" s="256"/>
      <c r="C196" s="262"/>
      <c r="D196" s="267" t="s">
        <v>55</v>
      </c>
      <c r="E196" s="220"/>
      <c r="F196" s="268"/>
      <c r="G196" s="257"/>
      <c r="H196" s="269"/>
      <c r="I196" s="269"/>
      <c r="J196" s="257"/>
      <c r="K196" s="257"/>
      <c r="L196" s="257"/>
      <c r="M196" s="257"/>
      <c r="N196" s="257"/>
      <c r="O196" s="257"/>
      <c r="P196" s="257"/>
      <c r="Q196" s="257"/>
      <c r="R196" s="257"/>
      <c r="S196" s="304"/>
      <c r="T196" s="304"/>
      <c r="U196" s="257"/>
      <c r="V196" s="344"/>
      <c r="W196" s="261"/>
      <c r="X196" s="304"/>
      <c r="Y196" s="261"/>
      <c r="Z196" s="261"/>
      <c r="AA196" s="261"/>
      <c r="AB196" s="261"/>
      <c r="AC196" s="261"/>
      <c r="AD196" s="261"/>
      <c r="AE196" s="261"/>
      <c r="AF196" s="261"/>
      <c r="AG196" s="261"/>
      <c r="AH196" s="261"/>
      <c r="AI196" s="261"/>
      <c r="AJ196" s="210" t="s">
        <v>133</v>
      </c>
      <c r="AK196" s="261"/>
      <c r="AL196" s="261"/>
      <c r="AM196" s="261"/>
      <c r="AN196" s="261"/>
      <c r="AO196" s="357">
        <v>57500000</v>
      </c>
      <c r="AP196" s="304"/>
      <c r="AQ196" s="304"/>
      <c r="AR196" s="304"/>
      <c r="AS196" s="364" t="s">
        <v>936</v>
      </c>
      <c r="AT196" s="375"/>
      <c r="AU196" s="304"/>
      <c r="AV196" s="304"/>
      <c r="AW196" s="259"/>
    </row>
    <row r="197" spans="2:49" ht="50.25" customHeight="1">
      <c r="B197" s="256"/>
      <c r="C197" s="262"/>
      <c r="D197" s="267" t="s">
        <v>55</v>
      </c>
      <c r="E197" s="220"/>
      <c r="F197" s="268"/>
      <c r="G197" s="257"/>
      <c r="H197" s="269"/>
      <c r="I197" s="269"/>
      <c r="J197" s="257"/>
      <c r="K197" s="257"/>
      <c r="L197" s="257"/>
      <c r="M197" s="257"/>
      <c r="N197" s="257"/>
      <c r="O197" s="257"/>
      <c r="P197" s="257"/>
      <c r="Q197" s="257"/>
      <c r="R197" s="257"/>
      <c r="S197" s="304"/>
      <c r="T197" s="304"/>
      <c r="U197" s="257"/>
      <c r="V197" s="344"/>
      <c r="W197" s="261"/>
      <c r="X197" s="304"/>
      <c r="Y197" s="261"/>
      <c r="Z197" s="261"/>
      <c r="AA197" s="261"/>
      <c r="AB197" s="261"/>
      <c r="AC197" s="261"/>
      <c r="AD197" s="261"/>
      <c r="AE197" s="261"/>
      <c r="AF197" s="261"/>
      <c r="AG197" s="261"/>
      <c r="AH197" s="261"/>
      <c r="AI197" s="261"/>
      <c r="AJ197" s="210" t="s">
        <v>133</v>
      </c>
      <c r="AK197" s="261"/>
      <c r="AL197" s="261"/>
      <c r="AM197" s="261"/>
      <c r="AN197" s="261"/>
      <c r="AO197" s="357">
        <v>57500000</v>
      </c>
      <c r="AP197" s="304"/>
      <c r="AQ197" s="304"/>
      <c r="AR197" s="304"/>
      <c r="AS197" s="364" t="s">
        <v>936</v>
      </c>
      <c r="AT197" s="375"/>
      <c r="AU197" s="304"/>
      <c r="AV197" s="304"/>
      <c r="AW197" s="259"/>
    </row>
    <row r="198" spans="2:49" ht="50.25" customHeight="1">
      <c r="B198" s="256"/>
      <c r="C198" s="262"/>
      <c r="D198" s="267" t="s">
        <v>55</v>
      </c>
      <c r="E198" s="220"/>
      <c r="F198" s="268"/>
      <c r="G198" s="257"/>
      <c r="H198" s="283"/>
      <c r="I198" s="269"/>
      <c r="J198" s="257"/>
      <c r="K198" s="257"/>
      <c r="L198" s="257"/>
      <c r="M198" s="257"/>
      <c r="N198" s="257"/>
      <c r="O198" s="257"/>
      <c r="P198" s="257"/>
      <c r="Q198" s="257"/>
      <c r="R198" s="257"/>
      <c r="S198" s="304"/>
      <c r="T198" s="304"/>
      <c r="U198" s="257"/>
      <c r="V198" s="344"/>
      <c r="W198" s="261"/>
      <c r="X198" s="304"/>
      <c r="Y198" s="261"/>
      <c r="Z198" s="261"/>
      <c r="AA198" s="261"/>
      <c r="AB198" s="261"/>
      <c r="AC198" s="261"/>
      <c r="AD198" s="261"/>
      <c r="AE198" s="261"/>
      <c r="AF198" s="261"/>
      <c r="AG198" s="261"/>
      <c r="AH198" s="261"/>
      <c r="AI198" s="261"/>
      <c r="AJ198" s="210" t="s">
        <v>133</v>
      </c>
      <c r="AK198" s="261"/>
      <c r="AL198" s="261"/>
      <c r="AM198" s="261"/>
      <c r="AN198" s="261"/>
      <c r="AO198" s="357">
        <v>17500000</v>
      </c>
      <c r="AP198" s="304"/>
      <c r="AQ198" s="304"/>
      <c r="AR198" s="304"/>
      <c r="AS198" s="364" t="s">
        <v>936</v>
      </c>
      <c r="AT198" s="375"/>
      <c r="AU198" s="304"/>
      <c r="AV198" s="304"/>
      <c r="AW198" s="259"/>
    </row>
    <row r="199" spans="2:49" ht="50.25" customHeight="1">
      <c r="B199" s="256"/>
      <c r="C199" s="262"/>
      <c r="D199" s="267" t="s">
        <v>55</v>
      </c>
      <c r="E199" s="220"/>
      <c r="F199" s="268"/>
      <c r="G199" s="257"/>
      <c r="H199" s="283"/>
      <c r="I199" s="269"/>
      <c r="J199" s="257"/>
      <c r="K199" s="257"/>
      <c r="L199" s="257"/>
      <c r="M199" s="257"/>
      <c r="N199" s="257"/>
      <c r="O199" s="257"/>
      <c r="P199" s="257"/>
      <c r="Q199" s="257"/>
      <c r="R199" s="257"/>
      <c r="S199" s="304"/>
      <c r="T199" s="304"/>
      <c r="U199" s="257"/>
      <c r="V199" s="344"/>
      <c r="W199" s="261"/>
      <c r="X199" s="304"/>
      <c r="Y199" s="261"/>
      <c r="Z199" s="261"/>
      <c r="AA199" s="261"/>
      <c r="AB199" s="261"/>
      <c r="AC199" s="261"/>
      <c r="AD199" s="261"/>
      <c r="AE199" s="261"/>
      <c r="AF199" s="261"/>
      <c r="AG199" s="261"/>
      <c r="AH199" s="261"/>
      <c r="AI199" s="261"/>
      <c r="AJ199" s="210" t="s">
        <v>133</v>
      </c>
      <c r="AK199" s="261"/>
      <c r="AL199" s="261"/>
      <c r="AM199" s="261"/>
      <c r="AN199" s="261"/>
      <c r="AO199" s="357">
        <v>57500000</v>
      </c>
      <c r="AP199" s="304"/>
      <c r="AQ199" s="304"/>
      <c r="AR199" s="304"/>
      <c r="AS199" s="364" t="s">
        <v>936</v>
      </c>
      <c r="AT199" s="375"/>
      <c r="AU199" s="304"/>
      <c r="AV199" s="304"/>
      <c r="AW199" s="259"/>
    </row>
    <row r="200" spans="2:49" ht="50.25" customHeight="1">
      <c r="B200" s="256"/>
      <c r="C200" s="262"/>
      <c r="D200" s="284" t="s">
        <v>55</v>
      </c>
      <c r="E200" s="210"/>
      <c r="F200" s="266"/>
      <c r="G200" s="257"/>
      <c r="H200" s="266"/>
      <c r="I200" s="269"/>
      <c r="J200" s="257"/>
      <c r="K200" s="257"/>
      <c r="L200" s="257"/>
      <c r="M200" s="257"/>
      <c r="N200" s="257"/>
      <c r="O200" s="257"/>
      <c r="P200" s="257"/>
      <c r="Q200" s="257"/>
      <c r="R200" s="257"/>
      <c r="S200" s="304"/>
      <c r="T200" s="304"/>
      <c r="U200" s="257"/>
      <c r="V200" s="344"/>
      <c r="W200" s="261"/>
      <c r="X200" s="304"/>
      <c r="Y200" s="261"/>
      <c r="Z200" s="261"/>
      <c r="AA200" s="261"/>
      <c r="AB200" s="261"/>
      <c r="AC200" s="261"/>
      <c r="AD200" s="261"/>
      <c r="AE200" s="261"/>
      <c r="AF200" s="261"/>
      <c r="AG200" s="261"/>
      <c r="AH200" s="261"/>
      <c r="AI200" s="261"/>
      <c r="AJ200" s="210" t="s">
        <v>133</v>
      </c>
      <c r="AK200" s="261"/>
      <c r="AL200" s="261"/>
      <c r="AM200" s="261"/>
      <c r="AN200" s="261"/>
      <c r="AO200" s="357">
        <v>57500000</v>
      </c>
      <c r="AP200" s="304"/>
      <c r="AQ200" s="304"/>
      <c r="AR200" s="304"/>
      <c r="AS200" s="364" t="s">
        <v>936</v>
      </c>
      <c r="AT200" s="375"/>
      <c r="AU200" s="304"/>
      <c r="AV200" s="304"/>
      <c r="AW200" s="259"/>
    </row>
    <row r="201" spans="2:49" ht="50.25" customHeight="1">
      <c r="B201" s="256"/>
      <c r="C201" s="262"/>
      <c r="D201" s="282" t="s">
        <v>55</v>
      </c>
      <c r="E201" s="210"/>
      <c r="F201" s="266"/>
      <c r="G201" s="257"/>
      <c r="H201" s="266"/>
      <c r="I201" s="269"/>
      <c r="J201" s="257"/>
      <c r="K201" s="257"/>
      <c r="L201" s="257"/>
      <c r="M201" s="257"/>
      <c r="N201" s="257"/>
      <c r="O201" s="257"/>
      <c r="P201" s="257"/>
      <c r="Q201" s="257"/>
      <c r="R201" s="257"/>
      <c r="S201" s="304"/>
      <c r="T201" s="304"/>
      <c r="U201" s="257"/>
      <c r="V201" s="344"/>
      <c r="W201" s="261"/>
      <c r="X201" s="304"/>
      <c r="Y201" s="261"/>
      <c r="Z201" s="261"/>
      <c r="AA201" s="261"/>
      <c r="AB201" s="261"/>
      <c r="AC201" s="261"/>
      <c r="AD201" s="261"/>
      <c r="AE201" s="261"/>
      <c r="AF201" s="261"/>
      <c r="AG201" s="261"/>
      <c r="AH201" s="261"/>
      <c r="AI201" s="261"/>
      <c r="AJ201" s="210" t="s">
        <v>133</v>
      </c>
      <c r="AK201" s="261"/>
      <c r="AL201" s="261"/>
      <c r="AM201" s="261"/>
      <c r="AN201" s="261"/>
      <c r="AO201" s="357">
        <v>76500000</v>
      </c>
      <c r="AP201" s="304"/>
      <c r="AQ201" s="304"/>
      <c r="AR201" s="304"/>
      <c r="AS201" s="364" t="s">
        <v>936</v>
      </c>
      <c r="AT201" s="375"/>
      <c r="AU201" s="304"/>
      <c r="AV201" s="304"/>
      <c r="AW201" s="259"/>
    </row>
    <row r="202" spans="2:49" ht="50.25" customHeight="1">
      <c r="B202" s="256"/>
      <c r="C202" s="262"/>
      <c r="D202" s="282" t="s">
        <v>55</v>
      </c>
      <c r="E202" s="210"/>
      <c r="F202" s="266"/>
      <c r="G202" s="257"/>
      <c r="H202" s="266"/>
      <c r="I202" s="269"/>
      <c r="J202" s="257"/>
      <c r="K202" s="257"/>
      <c r="L202" s="257"/>
      <c r="M202" s="257"/>
      <c r="N202" s="257"/>
      <c r="O202" s="257"/>
      <c r="P202" s="257"/>
      <c r="Q202" s="257"/>
      <c r="R202" s="257"/>
      <c r="S202" s="304"/>
      <c r="T202" s="304"/>
      <c r="U202" s="257"/>
      <c r="V202" s="344"/>
      <c r="W202" s="261"/>
      <c r="X202" s="304"/>
      <c r="Y202" s="261"/>
      <c r="Z202" s="261"/>
      <c r="AA202" s="261"/>
      <c r="AB202" s="261"/>
      <c r="AC202" s="261"/>
      <c r="AD202" s="261"/>
      <c r="AE202" s="261"/>
      <c r="AF202" s="261"/>
      <c r="AG202" s="261"/>
      <c r="AH202" s="261"/>
      <c r="AI202" s="261"/>
      <c r="AJ202" s="210" t="s">
        <v>133</v>
      </c>
      <c r="AK202" s="261"/>
      <c r="AL202" s="261"/>
      <c r="AM202" s="261"/>
      <c r="AN202" s="261"/>
      <c r="AO202" s="357">
        <v>57500000</v>
      </c>
      <c r="AP202" s="304"/>
      <c r="AQ202" s="304"/>
      <c r="AR202" s="304"/>
      <c r="AS202" s="364" t="s">
        <v>936</v>
      </c>
      <c r="AT202" s="375"/>
      <c r="AU202" s="304"/>
      <c r="AV202" s="304"/>
      <c r="AW202" s="259"/>
    </row>
    <row r="203" spans="2:49" ht="50.25" customHeight="1">
      <c r="B203" s="256"/>
      <c r="C203" s="262"/>
      <c r="D203" s="282" t="s">
        <v>55</v>
      </c>
      <c r="E203" s="210"/>
      <c r="F203" s="266"/>
      <c r="G203" s="257"/>
      <c r="H203" s="266"/>
      <c r="I203" s="269"/>
      <c r="J203" s="257"/>
      <c r="K203" s="257"/>
      <c r="L203" s="257"/>
      <c r="M203" s="257"/>
      <c r="N203" s="257"/>
      <c r="O203" s="257"/>
      <c r="P203" s="257"/>
      <c r="Q203" s="257"/>
      <c r="R203" s="257"/>
      <c r="S203" s="304"/>
      <c r="T203" s="304"/>
      <c r="U203" s="257"/>
      <c r="V203" s="344"/>
      <c r="W203" s="261"/>
      <c r="X203" s="304"/>
      <c r="Y203" s="261"/>
      <c r="Z203" s="261"/>
      <c r="AA203" s="261"/>
      <c r="AB203" s="261"/>
      <c r="AC203" s="261"/>
      <c r="AD203" s="261"/>
      <c r="AE203" s="261"/>
      <c r="AF203" s="261"/>
      <c r="AG203" s="261"/>
      <c r="AH203" s="261"/>
      <c r="AI203" s="261"/>
      <c r="AJ203" s="210" t="s">
        <v>133</v>
      </c>
      <c r="AK203" s="261"/>
      <c r="AL203" s="261"/>
      <c r="AM203" s="261"/>
      <c r="AN203" s="261"/>
      <c r="AO203" s="357">
        <v>57500000</v>
      </c>
      <c r="AP203" s="304"/>
      <c r="AQ203" s="304"/>
      <c r="AR203" s="304"/>
      <c r="AS203" s="364" t="s">
        <v>936</v>
      </c>
      <c r="AT203" s="375"/>
      <c r="AU203" s="304"/>
      <c r="AV203" s="304"/>
      <c r="AW203" s="259"/>
    </row>
    <row r="204" spans="2:49" ht="50.25" customHeight="1">
      <c r="B204" s="256"/>
      <c r="C204" s="262"/>
      <c r="D204" s="282" t="s">
        <v>55</v>
      </c>
      <c r="E204" s="210"/>
      <c r="F204" s="266"/>
      <c r="G204" s="257"/>
      <c r="H204" s="266"/>
      <c r="I204" s="269"/>
      <c r="J204" s="257"/>
      <c r="K204" s="257"/>
      <c r="L204" s="257"/>
      <c r="M204" s="257"/>
      <c r="N204" s="257"/>
      <c r="O204" s="257"/>
      <c r="P204" s="257"/>
      <c r="Q204" s="257"/>
      <c r="R204" s="257"/>
      <c r="S204" s="304"/>
      <c r="T204" s="304"/>
      <c r="U204" s="257"/>
      <c r="V204" s="344"/>
      <c r="W204" s="261"/>
      <c r="X204" s="304"/>
      <c r="Y204" s="261"/>
      <c r="Z204" s="261"/>
      <c r="AA204" s="261"/>
      <c r="AB204" s="261"/>
      <c r="AC204" s="261"/>
      <c r="AD204" s="261"/>
      <c r="AE204" s="261"/>
      <c r="AF204" s="261"/>
      <c r="AG204" s="261"/>
      <c r="AH204" s="261"/>
      <c r="AI204" s="261"/>
      <c r="AJ204" s="210" t="s">
        <v>133</v>
      </c>
      <c r="AK204" s="261"/>
      <c r="AL204" s="261"/>
      <c r="AM204" s="261"/>
      <c r="AN204" s="261"/>
      <c r="AO204" s="357">
        <v>40000000</v>
      </c>
      <c r="AP204" s="304"/>
      <c r="AQ204" s="304"/>
      <c r="AR204" s="304"/>
      <c r="AS204" s="364" t="s">
        <v>936</v>
      </c>
      <c r="AT204" s="375"/>
      <c r="AU204" s="304"/>
      <c r="AV204" s="304"/>
      <c r="AW204" s="259"/>
    </row>
    <row r="205" spans="2:49" ht="50.25" customHeight="1">
      <c r="B205" s="256"/>
      <c r="C205" s="262"/>
      <c r="D205" s="282" t="s">
        <v>55</v>
      </c>
      <c r="E205" s="210"/>
      <c r="F205" s="266"/>
      <c r="G205" s="257"/>
      <c r="H205" s="266"/>
      <c r="I205" s="269"/>
      <c r="J205" s="257"/>
      <c r="K205" s="257"/>
      <c r="L205" s="257"/>
      <c r="M205" s="257"/>
      <c r="N205" s="257"/>
      <c r="O205" s="257"/>
      <c r="P205" s="257"/>
      <c r="Q205" s="257"/>
      <c r="R205" s="257"/>
      <c r="S205" s="304"/>
      <c r="T205" s="304"/>
      <c r="U205" s="257"/>
      <c r="V205" s="344"/>
      <c r="W205" s="261"/>
      <c r="X205" s="304"/>
      <c r="Y205" s="261"/>
      <c r="Z205" s="261"/>
      <c r="AA205" s="261"/>
      <c r="AB205" s="261"/>
      <c r="AC205" s="261"/>
      <c r="AD205" s="261"/>
      <c r="AE205" s="261"/>
      <c r="AF205" s="261"/>
      <c r="AG205" s="261"/>
      <c r="AH205" s="261"/>
      <c r="AI205" s="261"/>
      <c r="AJ205" s="210" t="s">
        <v>133</v>
      </c>
      <c r="AK205" s="261"/>
      <c r="AL205" s="261"/>
      <c r="AM205" s="261"/>
      <c r="AN205" s="261"/>
      <c r="AO205" s="357">
        <v>57500000</v>
      </c>
      <c r="AP205" s="304"/>
      <c r="AQ205" s="304"/>
      <c r="AR205" s="304"/>
      <c r="AS205" s="364" t="s">
        <v>936</v>
      </c>
      <c r="AT205" s="375"/>
      <c r="AU205" s="304"/>
      <c r="AV205" s="304"/>
      <c r="AW205" s="259"/>
    </row>
    <row r="206" spans="2:49" ht="50.25" customHeight="1">
      <c r="B206" s="256"/>
      <c r="C206" s="262"/>
      <c r="D206" s="282" t="s">
        <v>55</v>
      </c>
      <c r="E206" s="210"/>
      <c r="F206" s="266"/>
      <c r="G206" s="257"/>
      <c r="H206" s="266"/>
      <c r="I206" s="269"/>
      <c r="J206" s="257"/>
      <c r="K206" s="257"/>
      <c r="L206" s="257"/>
      <c r="M206" s="257"/>
      <c r="N206" s="257"/>
      <c r="O206" s="257"/>
      <c r="P206" s="257"/>
      <c r="Q206" s="257"/>
      <c r="R206" s="257"/>
      <c r="S206" s="304"/>
      <c r="T206" s="304"/>
      <c r="U206" s="257"/>
      <c r="V206" s="344"/>
      <c r="W206" s="261"/>
      <c r="X206" s="304"/>
      <c r="Y206" s="261"/>
      <c r="Z206" s="261"/>
      <c r="AA206" s="261"/>
      <c r="AB206" s="261"/>
      <c r="AC206" s="261"/>
      <c r="AD206" s="261"/>
      <c r="AE206" s="261"/>
      <c r="AF206" s="261"/>
      <c r="AG206" s="261"/>
      <c r="AH206" s="261"/>
      <c r="AI206" s="261"/>
      <c r="AJ206" s="210" t="s">
        <v>133</v>
      </c>
      <c r="AK206" s="261"/>
      <c r="AL206" s="261"/>
      <c r="AM206" s="261"/>
      <c r="AN206" s="261"/>
      <c r="AO206" s="357">
        <v>12500000</v>
      </c>
      <c r="AP206" s="304"/>
      <c r="AQ206" s="304"/>
      <c r="AR206" s="304"/>
      <c r="AS206" s="364" t="s">
        <v>936</v>
      </c>
      <c r="AT206" s="375"/>
      <c r="AU206" s="304"/>
      <c r="AV206" s="304"/>
      <c r="AW206" s="259"/>
    </row>
    <row r="207" spans="2:49" ht="50.25" customHeight="1">
      <c r="B207" s="256"/>
      <c r="C207" s="262"/>
      <c r="D207" s="282" t="s">
        <v>904</v>
      </c>
      <c r="E207" s="210"/>
      <c r="F207" s="266"/>
      <c r="G207" s="257"/>
      <c r="H207" s="266"/>
      <c r="I207" s="269"/>
      <c r="J207" s="257"/>
      <c r="K207" s="257"/>
      <c r="L207" s="257"/>
      <c r="M207" s="257"/>
      <c r="N207" s="257"/>
      <c r="O207" s="257"/>
      <c r="P207" s="257"/>
      <c r="Q207" s="257"/>
      <c r="R207" s="257"/>
      <c r="S207" s="304"/>
      <c r="T207" s="304"/>
      <c r="U207" s="257"/>
      <c r="V207" s="339"/>
      <c r="W207" s="269"/>
      <c r="X207" s="304"/>
      <c r="Y207" s="261"/>
      <c r="Z207" s="261"/>
      <c r="AA207" s="261"/>
      <c r="AB207" s="261"/>
      <c r="AC207" s="261"/>
      <c r="AD207" s="261"/>
      <c r="AE207" s="261"/>
      <c r="AF207" s="261"/>
      <c r="AG207" s="261"/>
      <c r="AH207" s="261"/>
      <c r="AI207" s="261"/>
      <c r="AJ207" s="210" t="s">
        <v>133</v>
      </c>
      <c r="AK207" s="261"/>
      <c r="AL207" s="261"/>
      <c r="AM207" s="261"/>
      <c r="AN207" s="261"/>
      <c r="AO207" s="356">
        <v>21266920.634920634</v>
      </c>
      <c r="AP207" s="304"/>
      <c r="AQ207" s="304"/>
      <c r="AR207" s="304"/>
      <c r="AS207" s="367"/>
      <c r="AT207" s="376"/>
      <c r="AU207" s="304"/>
      <c r="AV207" s="304"/>
      <c r="AW207" s="259"/>
    </row>
    <row r="208" spans="2:49" ht="50.25" customHeight="1">
      <c r="B208" s="256"/>
      <c r="C208" s="262"/>
      <c r="D208" s="282" t="s">
        <v>904</v>
      </c>
      <c r="E208" s="210"/>
      <c r="F208" s="266"/>
      <c r="G208" s="257"/>
      <c r="H208" s="266"/>
      <c r="I208" s="269"/>
      <c r="J208" s="257"/>
      <c r="K208" s="257"/>
      <c r="L208" s="257"/>
      <c r="M208" s="257"/>
      <c r="N208" s="257"/>
      <c r="O208" s="257"/>
      <c r="P208" s="257"/>
      <c r="Q208" s="257"/>
      <c r="R208" s="257"/>
      <c r="S208" s="304"/>
      <c r="T208" s="304"/>
      <c r="U208" s="257"/>
      <c r="V208" s="339"/>
      <c r="W208" s="269"/>
      <c r="X208" s="304"/>
      <c r="Y208" s="261"/>
      <c r="Z208" s="261"/>
      <c r="AA208" s="261"/>
      <c r="AB208" s="261"/>
      <c r="AC208" s="261"/>
      <c r="AD208" s="261"/>
      <c r="AE208" s="261"/>
      <c r="AF208" s="261"/>
      <c r="AG208" s="261"/>
      <c r="AH208" s="261"/>
      <c r="AI208" s="261"/>
      <c r="AJ208" s="210" t="s">
        <v>133</v>
      </c>
      <c r="AK208" s="261"/>
      <c r="AL208" s="261"/>
      <c r="AM208" s="261"/>
      <c r="AN208" s="261"/>
      <c r="AO208" s="356">
        <v>26583650.793650795</v>
      </c>
      <c r="AP208" s="304"/>
      <c r="AQ208" s="304"/>
      <c r="AR208" s="304"/>
      <c r="AS208" s="367"/>
      <c r="AT208" s="376"/>
      <c r="AU208" s="304"/>
      <c r="AV208" s="304"/>
      <c r="AW208" s="259"/>
    </row>
    <row r="209" spans="2:49" ht="50.25" customHeight="1">
      <c r="B209" s="256"/>
      <c r="C209" s="262"/>
      <c r="D209" s="282" t="s">
        <v>904</v>
      </c>
      <c r="E209" s="210"/>
      <c r="F209" s="266"/>
      <c r="G209" s="257"/>
      <c r="H209" s="266"/>
      <c r="I209" s="269"/>
      <c r="J209" s="257"/>
      <c r="K209" s="257"/>
      <c r="L209" s="257"/>
      <c r="M209" s="257"/>
      <c r="N209" s="257"/>
      <c r="O209" s="257"/>
      <c r="P209" s="257"/>
      <c r="Q209" s="257"/>
      <c r="R209" s="257"/>
      <c r="S209" s="304"/>
      <c r="T209" s="304"/>
      <c r="U209" s="257"/>
      <c r="V209" s="339"/>
      <c r="W209" s="269"/>
      <c r="X209" s="304"/>
      <c r="Y209" s="261"/>
      <c r="Z209" s="261"/>
      <c r="AA209" s="261"/>
      <c r="AB209" s="261"/>
      <c r="AC209" s="261"/>
      <c r="AD209" s="261"/>
      <c r="AE209" s="261"/>
      <c r="AF209" s="261"/>
      <c r="AG209" s="261"/>
      <c r="AH209" s="261"/>
      <c r="AI209" s="261"/>
      <c r="AJ209" s="210" t="s">
        <v>133</v>
      </c>
      <c r="AK209" s="261"/>
      <c r="AL209" s="261"/>
      <c r="AM209" s="261"/>
      <c r="AN209" s="261"/>
      <c r="AO209" s="356">
        <v>22330266.666666668</v>
      </c>
      <c r="AP209" s="304"/>
      <c r="AQ209" s="304"/>
      <c r="AR209" s="304"/>
      <c r="AS209" s="367"/>
      <c r="AT209" s="376"/>
      <c r="AU209" s="304"/>
      <c r="AV209" s="304"/>
      <c r="AW209" s="259"/>
    </row>
    <row r="210" spans="2:49" ht="50.25" customHeight="1">
      <c r="B210" s="256"/>
      <c r="C210" s="262"/>
      <c r="D210" s="282" t="s">
        <v>904</v>
      </c>
      <c r="E210" s="210"/>
      <c r="F210" s="266"/>
      <c r="G210" s="257"/>
      <c r="H210" s="266"/>
      <c r="I210" s="269"/>
      <c r="J210" s="257"/>
      <c r="K210" s="257"/>
      <c r="L210" s="257"/>
      <c r="M210" s="257"/>
      <c r="N210" s="257"/>
      <c r="O210" s="257"/>
      <c r="P210" s="257"/>
      <c r="Q210" s="257"/>
      <c r="R210" s="257"/>
      <c r="S210" s="304"/>
      <c r="T210" s="304"/>
      <c r="U210" s="257"/>
      <c r="V210" s="339"/>
      <c r="W210" s="269"/>
      <c r="X210" s="304"/>
      <c r="Y210" s="261"/>
      <c r="Z210" s="261"/>
      <c r="AA210" s="261"/>
      <c r="AB210" s="261"/>
      <c r="AC210" s="261"/>
      <c r="AD210" s="261"/>
      <c r="AE210" s="261"/>
      <c r="AF210" s="261"/>
      <c r="AG210" s="261"/>
      <c r="AH210" s="261"/>
      <c r="AI210" s="261"/>
      <c r="AJ210" s="210" t="s">
        <v>133</v>
      </c>
      <c r="AK210" s="261"/>
      <c r="AL210" s="261"/>
      <c r="AM210" s="261"/>
      <c r="AN210" s="261"/>
      <c r="AO210" s="356">
        <v>15950190.476190478</v>
      </c>
      <c r="AP210" s="304"/>
      <c r="AQ210" s="304"/>
      <c r="AR210" s="304"/>
      <c r="AS210" s="367"/>
      <c r="AT210" s="376"/>
      <c r="AU210" s="304"/>
      <c r="AV210" s="304"/>
      <c r="AW210" s="259"/>
    </row>
    <row r="211" spans="2:49" ht="50.25" customHeight="1">
      <c r="B211" s="256"/>
      <c r="C211" s="262"/>
      <c r="D211" s="282" t="s">
        <v>904</v>
      </c>
      <c r="E211" s="210"/>
      <c r="F211" s="266"/>
      <c r="G211" s="257"/>
      <c r="H211" s="266"/>
      <c r="I211" s="269"/>
      <c r="J211" s="257"/>
      <c r="K211" s="257"/>
      <c r="L211" s="257"/>
      <c r="M211" s="257"/>
      <c r="N211" s="257"/>
      <c r="O211" s="257"/>
      <c r="P211" s="257"/>
      <c r="Q211" s="257"/>
      <c r="R211" s="257"/>
      <c r="S211" s="304"/>
      <c r="T211" s="304"/>
      <c r="U211" s="257"/>
      <c r="V211" s="339"/>
      <c r="W211" s="269"/>
      <c r="X211" s="304"/>
      <c r="Y211" s="261"/>
      <c r="Z211" s="261"/>
      <c r="AA211" s="261"/>
      <c r="AB211" s="261"/>
      <c r="AC211" s="261"/>
      <c r="AD211" s="261"/>
      <c r="AE211" s="261"/>
      <c r="AF211" s="261"/>
      <c r="AG211" s="261"/>
      <c r="AH211" s="261"/>
      <c r="AI211" s="261"/>
      <c r="AJ211" s="210" t="s">
        <v>133</v>
      </c>
      <c r="AK211" s="261"/>
      <c r="AL211" s="261"/>
      <c r="AM211" s="261"/>
      <c r="AN211" s="261"/>
      <c r="AO211" s="356">
        <v>13823498.412698412</v>
      </c>
      <c r="AP211" s="304"/>
      <c r="AQ211" s="304"/>
      <c r="AR211" s="304"/>
      <c r="AS211" s="367"/>
      <c r="AT211" s="376"/>
      <c r="AU211" s="304"/>
      <c r="AV211" s="304"/>
      <c r="AW211" s="259"/>
    </row>
    <row r="212" spans="2:49" ht="50.25" customHeight="1">
      <c r="B212" s="256"/>
      <c r="C212" s="262"/>
      <c r="D212" s="282" t="s">
        <v>904</v>
      </c>
      <c r="E212" s="210"/>
      <c r="F212" s="266"/>
      <c r="G212" s="257"/>
      <c r="H212" s="266"/>
      <c r="I212" s="269"/>
      <c r="J212" s="257"/>
      <c r="K212" s="257"/>
      <c r="L212" s="257"/>
      <c r="M212" s="257"/>
      <c r="N212" s="257"/>
      <c r="O212" s="257"/>
      <c r="P212" s="257"/>
      <c r="Q212" s="257"/>
      <c r="R212" s="257"/>
      <c r="S212" s="304"/>
      <c r="T212" s="304"/>
      <c r="U212" s="257"/>
      <c r="V212" s="339"/>
      <c r="W212" s="269"/>
      <c r="X212" s="304"/>
      <c r="Y212" s="261"/>
      <c r="Z212" s="261"/>
      <c r="AA212" s="261"/>
      <c r="AB212" s="261"/>
      <c r="AC212" s="261"/>
      <c r="AD212" s="261"/>
      <c r="AE212" s="261"/>
      <c r="AF212" s="261"/>
      <c r="AG212" s="261"/>
      <c r="AH212" s="261"/>
      <c r="AI212" s="261"/>
      <c r="AJ212" s="210" t="s">
        <v>133</v>
      </c>
      <c r="AK212" s="261"/>
      <c r="AL212" s="261"/>
      <c r="AM212" s="261"/>
      <c r="AN212" s="261"/>
      <c r="AO212" s="356">
        <v>32432053.968253966</v>
      </c>
      <c r="AP212" s="304"/>
      <c r="AQ212" s="304"/>
      <c r="AR212" s="304"/>
      <c r="AS212" s="367"/>
      <c r="AT212" s="376"/>
      <c r="AU212" s="304"/>
      <c r="AV212" s="304"/>
      <c r="AW212" s="259"/>
    </row>
    <row r="213" spans="2:49" ht="50.25" customHeight="1">
      <c r="B213" s="256"/>
      <c r="C213" s="262"/>
      <c r="D213" s="282" t="s">
        <v>904</v>
      </c>
      <c r="E213" s="210"/>
      <c r="F213" s="266"/>
      <c r="G213" s="257"/>
      <c r="H213" s="266"/>
      <c r="I213" s="269"/>
      <c r="J213" s="257"/>
      <c r="K213" s="257"/>
      <c r="L213" s="257"/>
      <c r="M213" s="257"/>
      <c r="N213" s="257"/>
      <c r="O213" s="257"/>
      <c r="P213" s="257"/>
      <c r="Q213" s="257"/>
      <c r="R213" s="257"/>
      <c r="S213" s="304"/>
      <c r="T213" s="304"/>
      <c r="U213" s="257"/>
      <c r="V213" s="339"/>
      <c r="W213" s="269"/>
      <c r="X213" s="304"/>
      <c r="Y213" s="261"/>
      <c r="Z213" s="261"/>
      <c r="AA213" s="261"/>
      <c r="AB213" s="261"/>
      <c r="AC213" s="261"/>
      <c r="AD213" s="261"/>
      <c r="AE213" s="261"/>
      <c r="AF213" s="261"/>
      <c r="AG213" s="261"/>
      <c r="AH213" s="261"/>
      <c r="AI213" s="261"/>
      <c r="AJ213" s="210" t="s">
        <v>133</v>
      </c>
      <c r="AK213" s="261"/>
      <c r="AL213" s="261"/>
      <c r="AM213" s="261"/>
      <c r="AN213" s="261"/>
      <c r="AO213" s="356">
        <v>26583650.793650795</v>
      </c>
      <c r="AP213" s="304"/>
      <c r="AQ213" s="304"/>
      <c r="AR213" s="304"/>
      <c r="AS213" s="367"/>
      <c r="AT213" s="376"/>
      <c r="AU213" s="304"/>
      <c r="AV213" s="304"/>
      <c r="AW213" s="259"/>
    </row>
    <row r="214" spans="2:49" ht="50.25" customHeight="1">
      <c r="B214" s="256"/>
      <c r="C214" s="262"/>
      <c r="D214" s="282" t="s">
        <v>674</v>
      </c>
      <c r="E214" s="210"/>
      <c r="F214" s="266"/>
      <c r="G214" s="257"/>
      <c r="H214" s="266"/>
      <c r="I214" s="269"/>
      <c r="J214" s="257"/>
      <c r="K214" s="257"/>
      <c r="L214" s="257"/>
      <c r="M214" s="257"/>
      <c r="N214" s="257"/>
      <c r="O214" s="257"/>
      <c r="P214" s="257"/>
      <c r="Q214" s="257"/>
      <c r="R214" s="257"/>
      <c r="S214" s="304"/>
      <c r="T214" s="304"/>
      <c r="U214" s="257"/>
      <c r="V214" s="339"/>
      <c r="W214" s="269"/>
      <c r="X214" s="304"/>
      <c r="Y214" s="261"/>
      <c r="Z214" s="261"/>
      <c r="AA214" s="261"/>
      <c r="AB214" s="261"/>
      <c r="AC214" s="261"/>
      <c r="AD214" s="261"/>
      <c r="AE214" s="261"/>
      <c r="AF214" s="261"/>
      <c r="AG214" s="261"/>
      <c r="AH214" s="261"/>
      <c r="AI214" s="261"/>
      <c r="AJ214" s="210" t="s">
        <v>133</v>
      </c>
      <c r="AK214" s="261"/>
      <c r="AL214" s="261"/>
      <c r="AM214" s="261"/>
      <c r="AN214" s="261"/>
      <c r="AO214" s="356">
        <v>503205907.9667514</v>
      </c>
      <c r="AP214" s="304"/>
      <c r="AQ214" s="304"/>
      <c r="AR214" s="304"/>
      <c r="AS214" s="367"/>
      <c r="AT214" s="376"/>
      <c r="AU214" s="304"/>
      <c r="AV214" s="304"/>
      <c r="AW214" s="259"/>
    </row>
    <row r="215" spans="2:49" ht="50.25" customHeight="1">
      <c r="B215" s="256"/>
      <c r="C215" s="262"/>
      <c r="D215" s="267" t="s">
        <v>675</v>
      </c>
      <c r="E215" s="210"/>
      <c r="F215" s="210"/>
      <c r="G215" s="257"/>
      <c r="H215" s="210"/>
      <c r="I215" s="210"/>
      <c r="J215" s="257"/>
      <c r="K215" s="257"/>
      <c r="L215" s="257"/>
      <c r="M215" s="257"/>
      <c r="N215" s="257"/>
      <c r="O215" s="257"/>
      <c r="P215" s="257"/>
      <c r="Q215" s="257"/>
      <c r="R215" s="257"/>
      <c r="S215" s="304"/>
      <c r="T215" s="304"/>
      <c r="U215" s="257"/>
      <c r="V215" s="339"/>
      <c r="W215" s="269"/>
      <c r="X215" s="304"/>
      <c r="Y215" s="261"/>
      <c r="Z215" s="261"/>
      <c r="AA215" s="261"/>
      <c r="AB215" s="261"/>
      <c r="AC215" s="261"/>
      <c r="AD215" s="261"/>
      <c r="AE215" s="261"/>
      <c r="AF215" s="261"/>
      <c r="AG215" s="261"/>
      <c r="AH215" s="261"/>
      <c r="AI215" s="261"/>
      <c r="AJ215" s="210" t="s">
        <v>133</v>
      </c>
      <c r="AK215" s="261"/>
      <c r="AL215" s="261"/>
      <c r="AM215" s="261"/>
      <c r="AN215" s="261"/>
      <c r="AO215" s="356">
        <v>301923544.78005081</v>
      </c>
      <c r="AP215" s="304"/>
      <c r="AQ215" s="304"/>
      <c r="AR215" s="304"/>
      <c r="AS215" s="367"/>
      <c r="AT215" s="376"/>
      <c r="AU215" s="304"/>
      <c r="AV215" s="304"/>
      <c r="AW215" s="259"/>
    </row>
    <row r="216" spans="2:49" ht="50.25" customHeight="1">
      <c r="B216" s="256"/>
      <c r="C216" s="262"/>
      <c r="D216" s="267" t="s">
        <v>676</v>
      </c>
      <c r="E216" s="210"/>
      <c r="F216" s="210"/>
      <c r="G216" s="257"/>
      <c r="H216" s="210"/>
      <c r="I216" s="210"/>
      <c r="J216" s="257"/>
      <c r="K216" s="257"/>
      <c r="L216" s="257"/>
      <c r="M216" s="257"/>
      <c r="N216" s="257"/>
      <c r="O216" s="257"/>
      <c r="P216" s="257"/>
      <c r="Q216" s="257"/>
      <c r="R216" s="257"/>
      <c r="S216" s="304"/>
      <c r="T216" s="304"/>
      <c r="U216" s="257"/>
      <c r="V216" s="339"/>
      <c r="W216" s="269"/>
      <c r="X216" s="304"/>
      <c r="Y216" s="261"/>
      <c r="Z216" s="261"/>
      <c r="AA216" s="261"/>
      <c r="AB216" s="261"/>
      <c r="AC216" s="261"/>
      <c r="AD216" s="261"/>
      <c r="AE216" s="261"/>
      <c r="AF216" s="261"/>
      <c r="AG216" s="261"/>
      <c r="AH216" s="261"/>
      <c r="AI216" s="261"/>
      <c r="AJ216" s="210" t="s">
        <v>133</v>
      </c>
      <c r="AK216" s="261"/>
      <c r="AL216" s="261"/>
      <c r="AM216" s="261"/>
      <c r="AN216" s="261"/>
      <c r="AO216" s="356">
        <v>357276194.65639347</v>
      </c>
      <c r="AP216" s="304"/>
      <c r="AQ216" s="304"/>
      <c r="AR216" s="304"/>
      <c r="AS216" s="367"/>
      <c r="AT216" s="376"/>
      <c r="AU216" s="304"/>
      <c r="AV216" s="304"/>
      <c r="AW216" s="259"/>
    </row>
    <row r="217" spans="2:49" ht="50.25" customHeight="1">
      <c r="B217" s="256"/>
      <c r="C217" s="262"/>
      <c r="D217" s="282" t="s">
        <v>677</v>
      </c>
      <c r="E217" s="210"/>
      <c r="F217" s="266"/>
      <c r="G217" s="257"/>
      <c r="H217" s="266"/>
      <c r="I217" s="269"/>
      <c r="J217" s="257"/>
      <c r="K217" s="257"/>
      <c r="L217" s="257"/>
      <c r="M217" s="257"/>
      <c r="N217" s="257"/>
      <c r="O217" s="257"/>
      <c r="P217" s="257"/>
      <c r="Q217" s="257"/>
      <c r="R217" s="257"/>
      <c r="S217" s="304"/>
      <c r="T217" s="304"/>
      <c r="U217" s="257"/>
      <c r="V217" s="339"/>
      <c r="W217" s="269"/>
      <c r="X217" s="304"/>
      <c r="Y217" s="261"/>
      <c r="Z217" s="261"/>
      <c r="AA217" s="261"/>
      <c r="AB217" s="261"/>
      <c r="AC217" s="261"/>
      <c r="AD217" s="261"/>
      <c r="AE217" s="261"/>
      <c r="AF217" s="261"/>
      <c r="AG217" s="261"/>
      <c r="AH217" s="261"/>
      <c r="AI217" s="261"/>
      <c r="AJ217" s="210" t="s">
        <v>133</v>
      </c>
      <c r="AK217" s="261"/>
      <c r="AL217" s="261"/>
      <c r="AM217" s="261"/>
      <c r="AN217" s="261"/>
      <c r="AO217" s="356">
        <v>244681832.75208196</v>
      </c>
      <c r="AP217" s="304"/>
      <c r="AQ217" s="304"/>
      <c r="AR217" s="304"/>
      <c r="AS217" s="367"/>
      <c r="AT217" s="376"/>
      <c r="AU217" s="304"/>
      <c r="AV217" s="304"/>
      <c r="AW217" s="259"/>
    </row>
    <row r="218" spans="2:49" ht="50.25" customHeight="1">
      <c r="B218" s="256"/>
      <c r="C218" s="262"/>
      <c r="D218" s="282" t="s">
        <v>678</v>
      </c>
      <c r="E218" s="210"/>
      <c r="F218" s="266"/>
      <c r="G218" s="257"/>
      <c r="H218" s="266"/>
      <c r="I218" s="269"/>
      <c r="J218" s="257"/>
      <c r="K218" s="257"/>
      <c r="L218" s="257"/>
      <c r="M218" s="257"/>
      <c r="N218" s="257"/>
      <c r="O218" s="257"/>
      <c r="P218" s="257"/>
      <c r="Q218" s="257"/>
      <c r="R218" s="257"/>
      <c r="S218" s="304"/>
      <c r="T218" s="304"/>
      <c r="U218" s="257"/>
      <c r="V218" s="339"/>
      <c r="W218" s="269"/>
      <c r="X218" s="304"/>
      <c r="Y218" s="261"/>
      <c r="Z218" s="261"/>
      <c r="AA218" s="261"/>
      <c r="AB218" s="261"/>
      <c r="AC218" s="261"/>
      <c r="AD218" s="261"/>
      <c r="AE218" s="261"/>
      <c r="AF218" s="261"/>
      <c r="AG218" s="261"/>
      <c r="AH218" s="261"/>
      <c r="AI218" s="261"/>
      <c r="AJ218" s="210" t="s">
        <v>133</v>
      </c>
      <c r="AK218" s="261"/>
      <c r="AL218" s="261"/>
      <c r="AM218" s="261"/>
      <c r="AN218" s="261"/>
      <c r="AO218" s="356">
        <v>241538835.82404065</v>
      </c>
      <c r="AP218" s="304"/>
      <c r="AQ218" s="304"/>
      <c r="AR218" s="304"/>
      <c r="AS218" s="367"/>
      <c r="AT218" s="376"/>
      <c r="AU218" s="304"/>
      <c r="AV218" s="304"/>
      <c r="AW218" s="259"/>
    </row>
    <row r="219" spans="2:49" ht="50.25" customHeight="1">
      <c r="B219" s="256"/>
      <c r="C219" s="262"/>
      <c r="D219" s="370" t="s">
        <v>679</v>
      </c>
      <c r="E219" s="210"/>
      <c r="F219" s="266"/>
      <c r="G219" s="257"/>
      <c r="H219" s="266"/>
      <c r="I219" s="269"/>
      <c r="J219" s="257"/>
      <c r="K219" s="257"/>
      <c r="L219" s="257"/>
      <c r="M219" s="257"/>
      <c r="N219" s="257"/>
      <c r="O219" s="257"/>
      <c r="P219" s="257"/>
      <c r="Q219" s="257"/>
      <c r="R219" s="257"/>
      <c r="S219" s="304"/>
      <c r="T219" s="304"/>
      <c r="U219" s="257"/>
      <c r="V219" s="339"/>
      <c r="W219" s="269"/>
      <c r="X219" s="304"/>
      <c r="Y219" s="261"/>
      <c r="Z219" s="261"/>
      <c r="AA219" s="261"/>
      <c r="AB219" s="261"/>
      <c r="AC219" s="261"/>
      <c r="AD219" s="261"/>
      <c r="AE219" s="261"/>
      <c r="AF219" s="261"/>
      <c r="AG219" s="261"/>
      <c r="AH219" s="261"/>
      <c r="AI219" s="261"/>
      <c r="AJ219" s="210" t="s">
        <v>133</v>
      </c>
      <c r="AK219" s="261"/>
      <c r="AL219" s="261"/>
      <c r="AM219" s="261"/>
      <c r="AN219" s="261"/>
      <c r="AO219" s="356">
        <v>239870205.03322291</v>
      </c>
      <c r="AP219" s="304"/>
      <c r="AQ219" s="304"/>
      <c r="AR219" s="304"/>
      <c r="AS219" s="367"/>
      <c r="AT219" s="376"/>
      <c r="AU219" s="304"/>
      <c r="AV219" s="304"/>
      <c r="AW219" s="259"/>
    </row>
    <row r="220" spans="2:49" ht="50.25" customHeight="1">
      <c r="B220" s="256"/>
      <c r="C220" s="262"/>
      <c r="D220" s="267" t="s">
        <v>680</v>
      </c>
      <c r="E220" s="210"/>
      <c r="F220" s="266"/>
      <c r="G220" s="257"/>
      <c r="H220" s="266"/>
      <c r="I220" s="269"/>
      <c r="J220" s="257"/>
      <c r="K220" s="257"/>
      <c r="L220" s="257"/>
      <c r="M220" s="257"/>
      <c r="N220" s="257"/>
      <c r="O220" s="257"/>
      <c r="P220" s="257"/>
      <c r="Q220" s="257"/>
      <c r="R220" s="257"/>
      <c r="S220" s="304"/>
      <c r="T220" s="304"/>
      <c r="U220" s="257"/>
      <c r="V220" s="339"/>
      <c r="W220" s="269"/>
      <c r="X220" s="304"/>
      <c r="Y220" s="261"/>
      <c r="Z220" s="261"/>
      <c r="AA220" s="261"/>
      <c r="AB220" s="261"/>
      <c r="AC220" s="261"/>
      <c r="AD220" s="261"/>
      <c r="AE220" s="261"/>
      <c r="AF220" s="261"/>
      <c r="AG220" s="261"/>
      <c r="AH220" s="261"/>
      <c r="AI220" s="261"/>
      <c r="AJ220" s="210" t="s">
        <v>133</v>
      </c>
      <c r="AK220" s="261"/>
      <c r="AL220" s="261"/>
      <c r="AM220" s="261"/>
      <c r="AN220" s="261"/>
      <c r="AO220" s="356">
        <v>229487054.32823694</v>
      </c>
      <c r="AP220" s="304"/>
      <c r="AQ220" s="304"/>
      <c r="AR220" s="304"/>
      <c r="AS220" s="367"/>
      <c r="AT220" s="376"/>
      <c r="AU220" s="304"/>
      <c r="AV220" s="304"/>
      <c r="AW220" s="259"/>
    </row>
    <row r="221" spans="2:49" ht="50.25" customHeight="1">
      <c r="B221" s="256"/>
      <c r="C221" s="262"/>
      <c r="D221" s="267" t="s">
        <v>681</v>
      </c>
      <c r="E221" s="210"/>
      <c r="F221" s="266"/>
      <c r="G221" s="257"/>
      <c r="H221" s="266"/>
      <c r="I221" s="269"/>
      <c r="J221" s="257"/>
      <c r="K221" s="257"/>
      <c r="L221" s="257"/>
      <c r="M221" s="257"/>
      <c r="N221" s="257"/>
      <c r="O221" s="257"/>
      <c r="P221" s="257"/>
      <c r="Q221" s="257"/>
      <c r="R221" s="257"/>
      <c r="S221" s="304"/>
      <c r="T221" s="304"/>
      <c r="U221" s="257"/>
      <c r="V221" s="339"/>
      <c r="W221" s="269"/>
      <c r="X221" s="304"/>
      <c r="Y221" s="261"/>
      <c r="Z221" s="261"/>
      <c r="AA221" s="261"/>
      <c r="AB221" s="261"/>
      <c r="AC221" s="261"/>
      <c r="AD221" s="261"/>
      <c r="AE221" s="261"/>
      <c r="AF221" s="261"/>
      <c r="AG221" s="261"/>
      <c r="AH221" s="261"/>
      <c r="AI221" s="261"/>
      <c r="AJ221" s="210" t="s">
        <v>133</v>
      </c>
      <c r="AK221" s="261"/>
      <c r="AL221" s="261"/>
      <c r="AM221" s="261"/>
      <c r="AN221" s="261"/>
      <c r="AO221" s="356">
        <v>239492690.90335989</v>
      </c>
      <c r="AP221" s="304"/>
      <c r="AQ221" s="304"/>
      <c r="AR221" s="304"/>
      <c r="AS221" s="367"/>
      <c r="AT221" s="376"/>
      <c r="AU221" s="304"/>
      <c r="AV221" s="304"/>
      <c r="AW221" s="259"/>
    </row>
    <row r="222" spans="2:49" ht="50.25" customHeight="1">
      <c r="B222" s="256"/>
      <c r="C222" s="262"/>
      <c r="D222" s="267" t="s">
        <v>682</v>
      </c>
      <c r="E222" s="210"/>
      <c r="F222" s="266"/>
      <c r="G222" s="257"/>
      <c r="H222" s="266"/>
      <c r="I222" s="269"/>
      <c r="J222" s="257"/>
      <c r="K222" s="257"/>
      <c r="L222" s="257"/>
      <c r="M222" s="257"/>
      <c r="N222" s="257"/>
      <c r="O222" s="257"/>
      <c r="P222" s="257"/>
      <c r="Q222" s="257"/>
      <c r="R222" s="257"/>
      <c r="S222" s="304"/>
      <c r="T222" s="304"/>
      <c r="U222" s="257"/>
      <c r="V222" s="339"/>
      <c r="W222" s="269"/>
      <c r="X222" s="304"/>
      <c r="Y222" s="261"/>
      <c r="Z222" s="261"/>
      <c r="AA222" s="261"/>
      <c r="AB222" s="261"/>
      <c r="AC222" s="261"/>
      <c r="AD222" s="261"/>
      <c r="AE222" s="261"/>
      <c r="AF222" s="261"/>
      <c r="AG222" s="261"/>
      <c r="AH222" s="261"/>
      <c r="AI222" s="261"/>
      <c r="AJ222" s="210" t="s">
        <v>133</v>
      </c>
      <c r="AK222" s="261"/>
      <c r="AL222" s="261"/>
      <c r="AM222" s="261"/>
      <c r="AN222" s="261"/>
      <c r="AO222" s="356">
        <v>175746565.47572005</v>
      </c>
      <c r="AP222" s="304"/>
      <c r="AQ222" s="304"/>
      <c r="AR222" s="304"/>
      <c r="AS222" s="367"/>
      <c r="AT222" s="376"/>
      <c r="AU222" s="304"/>
      <c r="AV222" s="304"/>
      <c r="AW222" s="259"/>
    </row>
    <row r="223" spans="2:49" ht="50.25" customHeight="1">
      <c r="B223" s="256"/>
      <c r="C223" s="262"/>
      <c r="D223" s="267" t="s">
        <v>683</v>
      </c>
      <c r="E223" s="210"/>
      <c r="F223" s="266"/>
      <c r="G223" s="257"/>
      <c r="H223" s="266"/>
      <c r="I223" s="269"/>
      <c r="J223" s="257"/>
      <c r="K223" s="257"/>
      <c r="L223" s="257"/>
      <c r="M223" s="257"/>
      <c r="N223" s="257"/>
      <c r="O223" s="257"/>
      <c r="P223" s="257"/>
      <c r="Q223" s="257"/>
      <c r="R223" s="257"/>
      <c r="S223" s="304"/>
      <c r="T223" s="304"/>
      <c r="U223" s="257"/>
      <c r="V223" s="339"/>
      <c r="W223" s="269"/>
      <c r="X223" s="304"/>
      <c r="Y223" s="261"/>
      <c r="Z223" s="261"/>
      <c r="AA223" s="261"/>
      <c r="AB223" s="261"/>
      <c r="AC223" s="261"/>
      <c r="AD223" s="261"/>
      <c r="AE223" s="261"/>
      <c r="AF223" s="261"/>
      <c r="AG223" s="261"/>
      <c r="AH223" s="261"/>
      <c r="AI223" s="261"/>
      <c r="AJ223" s="210" t="s">
        <v>133</v>
      </c>
      <c r="AK223" s="261"/>
      <c r="AL223" s="261"/>
      <c r="AM223" s="261"/>
      <c r="AN223" s="261"/>
      <c r="AO223" s="356">
        <v>339630071.79936022</v>
      </c>
      <c r="AP223" s="304"/>
      <c r="AQ223" s="304"/>
      <c r="AR223" s="304"/>
      <c r="AS223" s="367"/>
      <c r="AT223" s="376"/>
      <c r="AU223" s="304"/>
      <c r="AV223" s="304"/>
      <c r="AW223" s="259"/>
    </row>
    <row r="224" spans="2:49" ht="50.25" customHeight="1">
      <c r="B224" s="256"/>
      <c r="C224" s="262"/>
      <c r="D224" s="267" t="s">
        <v>684</v>
      </c>
      <c r="E224" s="210"/>
      <c r="F224" s="266"/>
      <c r="G224" s="257"/>
      <c r="H224" s="266"/>
      <c r="I224" s="269"/>
      <c r="J224" s="257"/>
      <c r="K224" s="257"/>
      <c r="L224" s="257"/>
      <c r="M224" s="257"/>
      <c r="N224" s="257"/>
      <c r="O224" s="257"/>
      <c r="P224" s="257"/>
      <c r="Q224" s="257"/>
      <c r="R224" s="257"/>
      <c r="S224" s="304"/>
      <c r="T224" s="304"/>
      <c r="U224" s="257"/>
      <c r="V224" s="339"/>
      <c r="W224" s="269"/>
      <c r="X224" s="304"/>
      <c r="Y224" s="261"/>
      <c r="Z224" s="261"/>
      <c r="AA224" s="261"/>
      <c r="AB224" s="261"/>
      <c r="AC224" s="261"/>
      <c r="AD224" s="261"/>
      <c r="AE224" s="261"/>
      <c r="AF224" s="261"/>
      <c r="AG224" s="261"/>
      <c r="AH224" s="261"/>
      <c r="AI224" s="261"/>
      <c r="AJ224" s="210" t="s">
        <v>133</v>
      </c>
      <c r="AK224" s="261"/>
      <c r="AL224" s="261"/>
      <c r="AM224" s="261"/>
      <c r="AN224" s="261"/>
      <c r="AO224" s="356">
        <v>276734433.63638413</v>
      </c>
      <c r="AP224" s="304"/>
      <c r="AQ224" s="304"/>
      <c r="AR224" s="304"/>
      <c r="AS224" s="367"/>
      <c r="AT224" s="376"/>
      <c r="AU224" s="304"/>
      <c r="AV224" s="304"/>
      <c r="AW224" s="259"/>
    </row>
    <row r="225" spans="2:49" ht="50.25" customHeight="1">
      <c r="B225" s="256"/>
      <c r="C225" s="262"/>
      <c r="D225" s="282" t="s">
        <v>685</v>
      </c>
      <c r="E225" s="210"/>
      <c r="F225" s="210"/>
      <c r="G225" s="257"/>
      <c r="H225" s="210"/>
      <c r="I225" s="210"/>
      <c r="J225" s="257"/>
      <c r="K225" s="257"/>
      <c r="L225" s="257"/>
      <c r="M225" s="257"/>
      <c r="N225" s="257"/>
      <c r="O225" s="257"/>
      <c r="P225" s="257"/>
      <c r="Q225" s="257"/>
      <c r="R225" s="257"/>
      <c r="S225" s="304"/>
      <c r="T225" s="304"/>
      <c r="U225" s="257"/>
      <c r="V225" s="339"/>
      <c r="W225" s="269"/>
      <c r="X225" s="304"/>
      <c r="Y225" s="261"/>
      <c r="Z225" s="261"/>
      <c r="AA225" s="261"/>
      <c r="AB225" s="261"/>
      <c r="AC225" s="261"/>
      <c r="AD225" s="261"/>
      <c r="AE225" s="261"/>
      <c r="AF225" s="261"/>
      <c r="AG225" s="261"/>
      <c r="AH225" s="261"/>
      <c r="AI225" s="261"/>
      <c r="AJ225" s="210" t="s">
        <v>133</v>
      </c>
      <c r="AK225" s="261"/>
      <c r="AL225" s="261"/>
      <c r="AM225" s="261"/>
      <c r="AN225" s="261"/>
      <c r="AO225" s="356">
        <v>149945101.19214919</v>
      </c>
      <c r="AP225" s="304"/>
      <c r="AQ225" s="304"/>
      <c r="AR225" s="304"/>
      <c r="AS225" s="367"/>
      <c r="AT225" s="376"/>
      <c r="AU225" s="304"/>
      <c r="AV225" s="304"/>
      <c r="AW225" s="259"/>
    </row>
    <row r="226" spans="2:49" ht="50.25" customHeight="1">
      <c r="B226" s="256"/>
      <c r="C226" s="262"/>
      <c r="D226" s="282" t="s">
        <v>686</v>
      </c>
      <c r="E226" s="210"/>
      <c r="F226" s="210"/>
      <c r="G226" s="257"/>
      <c r="H226" s="210"/>
      <c r="I226" s="210"/>
      <c r="J226" s="257"/>
      <c r="K226" s="257"/>
      <c r="L226" s="257"/>
      <c r="M226" s="257"/>
      <c r="N226" s="257"/>
      <c r="O226" s="257"/>
      <c r="P226" s="257"/>
      <c r="Q226" s="257"/>
      <c r="R226" s="257"/>
      <c r="S226" s="304"/>
      <c r="T226" s="304"/>
      <c r="U226" s="257"/>
      <c r="V226" s="339"/>
      <c r="W226" s="269"/>
      <c r="X226" s="304"/>
      <c r="Y226" s="261"/>
      <c r="Z226" s="261"/>
      <c r="AA226" s="261"/>
      <c r="AB226" s="261"/>
      <c r="AC226" s="261"/>
      <c r="AD226" s="261"/>
      <c r="AE226" s="261"/>
      <c r="AF226" s="261"/>
      <c r="AG226" s="261"/>
      <c r="AH226" s="261"/>
      <c r="AI226" s="261"/>
      <c r="AJ226" s="210" t="s">
        <v>133</v>
      </c>
      <c r="AK226" s="261"/>
      <c r="AL226" s="261"/>
      <c r="AM226" s="261"/>
      <c r="AN226" s="261"/>
      <c r="AO226" s="356">
        <v>310405600.70849866</v>
      </c>
      <c r="AP226" s="304"/>
      <c r="AQ226" s="304"/>
      <c r="AR226" s="304"/>
      <c r="AS226" s="367"/>
      <c r="AT226" s="376"/>
      <c r="AU226" s="304"/>
      <c r="AV226" s="304"/>
      <c r="AW226" s="259"/>
    </row>
    <row r="227" spans="2:49" ht="50.25" customHeight="1">
      <c r="B227" s="256"/>
      <c r="C227" s="262"/>
      <c r="D227" s="371" t="s">
        <v>687</v>
      </c>
      <c r="E227" s="210"/>
      <c r="F227" s="210"/>
      <c r="G227" s="257"/>
      <c r="H227" s="210"/>
      <c r="I227" s="210"/>
      <c r="J227" s="257"/>
      <c r="K227" s="257"/>
      <c r="L227" s="257"/>
      <c r="M227" s="257"/>
      <c r="N227" s="257"/>
      <c r="O227" s="257"/>
      <c r="P227" s="257"/>
      <c r="Q227" s="257"/>
      <c r="R227" s="257"/>
      <c r="S227" s="304"/>
      <c r="T227" s="304"/>
      <c r="U227" s="257"/>
      <c r="V227" s="339"/>
      <c r="W227" s="269"/>
      <c r="X227" s="304"/>
      <c r="Y227" s="261"/>
      <c r="Z227" s="261"/>
      <c r="AA227" s="261"/>
      <c r="AB227" s="261"/>
      <c r="AC227" s="261"/>
      <c r="AD227" s="261"/>
      <c r="AE227" s="261"/>
      <c r="AF227" s="261"/>
      <c r="AG227" s="261"/>
      <c r="AH227" s="261"/>
      <c r="AI227" s="261"/>
      <c r="AJ227" s="210" t="s">
        <v>133</v>
      </c>
      <c r="AK227" s="261"/>
      <c r="AL227" s="261"/>
      <c r="AM227" s="261"/>
      <c r="AN227" s="261"/>
      <c r="AO227" s="356">
        <v>210087033.65702429</v>
      </c>
      <c r="AP227" s="304"/>
      <c r="AQ227" s="304"/>
      <c r="AR227" s="304"/>
      <c r="AS227" s="367"/>
      <c r="AT227" s="376"/>
      <c r="AU227" s="304"/>
      <c r="AV227" s="304"/>
      <c r="AW227" s="259"/>
    </row>
    <row r="228" spans="2:49" ht="50.25" customHeight="1">
      <c r="B228" s="256"/>
      <c r="C228" s="262"/>
      <c r="D228" s="371" t="s">
        <v>688</v>
      </c>
      <c r="E228" s="261"/>
      <c r="F228" s="261"/>
      <c r="G228" s="257"/>
      <c r="H228" s="209"/>
      <c r="I228" s="261"/>
      <c r="J228" s="257"/>
      <c r="K228" s="257"/>
      <c r="L228" s="257"/>
      <c r="M228" s="257"/>
      <c r="N228" s="257"/>
      <c r="O228" s="257"/>
      <c r="P228" s="257"/>
      <c r="Q228" s="257"/>
      <c r="R228" s="257"/>
      <c r="S228" s="304"/>
      <c r="T228" s="304"/>
      <c r="U228" s="257"/>
      <c r="V228" s="339"/>
      <c r="W228" s="269"/>
      <c r="X228" s="304"/>
      <c r="Y228" s="261"/>
      <c r="Z228" s="261"/>
      <c r="AA228" s="261"/>
      <c r="AB228" s="261"/>
      <c r="AC228" s="261"/>
      <c r="AD228" s="261"/>
      <c r="AE228" s="261"/>
      <c r="AF228" s="261"/>
      <c r="AG228" s="261"/>
      <c r="AH228" s="261"/>
      <c r="AI228" s="261"/>
      <c r="AJ228" s="210" t="s">
        <v>133</v>
      </c>
      <c r="AK228" s="261"/>
      <c r="AL228" s="261"/>
      <c r="AM228" s="261"/>
      <c r="AN228" s="261"/>
      <c r="AO228" s="356">
        <v>428205979.67225975</v>
      </c>
      <c r="AP228" s="304"/>
      <c r="AQ228" s="304"/>
      <c r="AR228" s="304"/>
      <c r="AS228" s="367"/>
      <c r="AT228" s="376"/>
      <c r="AU228" s="304"/>
      <c r="AV228" s="304"/>
      <c r="AW228" s="259"/>
    </row>
    <row r="229" spans="2:49" ht="50.25" customHeight="1">
      <c r="B229" s="256"/>
      <c r="C229" s="262"/>
      <c r="D229" s="371" t="s">
        <v>689</v>
      </c>
      <c r="E229" s="261"/>
      <c r="F229" s="261"/>
      <c r="G229" s="257"/>
      <c r="H229" s="209"/>
      <c r="I229" s="261"/>
      <c r="J229" s="257"/>
      <c r="K229" s="257"/>
      <c r="L229" s="257"/>
      <c r="M229" s="257"/>
      <c r="N229" s="257"/>
      <c r="O229" s="257"/>
      <c r="P229" s="257"/>
      <c r="Q229" s="257"/>
      <c r="R229" s="257"/>
      <c r="S229" s="304"/>
      <c r="T229" s="304"/>
      <c r="U229" s="257"/>
      <c r="V229" s="339"/>
      <c r="W229" s="269"/>
      <c r="X229" s="304"/>
      <c r="Y229" s="261"/>
      <c r="Z229" s="261"/>
      <c r="AA229" s="261"/>
      <c r="AB229" s="261"/>
      <c r="AC229" s="261"/>
      <c r="AD229" s="261"/>
      <c r="AE229" s="261"/>
      <c r="AF229" s="261"/>
      <c r="AG229" s="261"/>
      <c r="AH229" s="261"/>
      <c r="AI229" s="261"/>
      <c r="AJ229" s="210" t="s">
        <v>133</v>
      </c>
      <c r="AK229" s="261"/>
      <c r="AL229" s="261"/>
      <c r="AM229" s="261"/>
      <c r="AN229" s="261"/>
      <c r="AO229" s="356">
        <v>229582347.15790293</v>
      </c>
      <c r="AP229" s="304"/>
      <c r="AQ229" s="304"/>
      <c r="AR229" s="304"/>
      <c r="AS229" s="364"/>
      <c r="AT229" s="376"/>
      <c r="AU229" s="304"/>
      <c r="AV229" s="304"/>
      <c r="AW229" s="259"/>
    </row>
    <row r="230" spans="2:49" ht="50.25" customHeight="1">
      <c r="B230" s="256"/>
      <c r="C230" s="262"/>
      <c r="D230" s="371" t="s">
        <v>690</v>
      </c>
      <c r="E230" s="261"/>
      <c r="F230" s="261"/>
      <c r="G230" s="257"/>
      <c r="H230" s="209"/>
      <c r="I230" s="261"/>
      <c r="J230" s="257"/>
      <c r="K230" s="257"/>
      <c r="L230" s="257"/>
      <c r="M230" s="257"/>
      <c r="N230" s="257"/>
      <c r="O230" s="257"/>
      <c r="P230" s="257"/>
      <c r="Q230" s="257"/>
      <c r="R230" s="257"/>
      <c r="S230" s="304"/>
      <c r="T230" s="304"/>
      <c r="U230" s="257"/>
      <c r="V230" s="339"/>
      <c r="W230" s="269"/>
      <c r="X230" s="304"/>
      <c r="Y230" s="261"/>
      <c r="Z230" s="261"/>
      <c r="AA230" s="261"/>
      <c r="AB230" s="261"/>
      <c r="AC230" s="261"/>
      <c r="AD230" s="261"/>
      <c r="AE230" s="261"/>
      <c r="AF230" s="261"/>
      <c r="AG230" s="261"/>
      <c r="AH230" s="261"/>
      <c r="AI230" s="261"/>
      <c r="AJ230" s="210" t="s">
        <v>133</v>
      </c>
      <c r="AK230" s="261"/>
      <c r="AL230" s="261"/>
      <c r="AM230" s="261"/>
      <c r="AN230" s="261"/>
      <c r="AO230" s="356">
        <v>145473922.89410347</v>
      </c>
      <c r="AP230" s="304"/>
      <c r="AQ230" s="304"/>
      <c r="AR230" s="304"/>
      <c r="AS230" s="368"/>
      <c r="AT230" s="376"/>
      <c r="AU230" s="304"/>
      <c r="AV230" s="304"/>
      <c r="AW230" s="259"/>
    </row>
    <row r="231" spans="2:49" ht="50.25" customHeight="1">
      <c r="B231" s="256"/>
      <c r="C231" s="262"/>
      <c r="D231" s="371" t="s">
        <v>691</v>
      </c>
      <c r="E231" s="261"/>
      <c r="F231" s="261"/>
      <c r="G231" s="257"/>
      <c r="H231" s="209"/>
      <c r="I231" s="261"/>
      <c r="J231" s="257"/>
      <c r="K231" s="257"/>
      <c r="L231" s="257"/>
      <c r="M231" s="257"/>
      <c r="N231" s="257"/>
      <c r="O231" s="257"/>
      <c r="P231" s="257"/>
      <c r="Q231" s="257"/>
      <c r="R231" s="257"/>
      <c r="S231" s="304"/>
      <c r="T231" s="304"/>
      <c r="U231" s="257"/>
      <c r="V231" s="340"/>
      <c r="W231" s="210"/>
      <c r="X231" s="304"/>
      <c r="Y231" s="261"/>
      <c r="Z231" s="261"/>
      <c r="AA231" s="261"/>
      <c r="AB231" s="261"/>
      <c r="AC231" s="261"/>
      <c r="AD231" s="261"/>
      <c r="AE231" s="261"/>
      <c r="AF231" s="261"/>
      <c r="AG231" s="261"/>
      <c r="AH231" s="261"/>
      <c r="AI231" s="261"/>
      <c r="AJ231" s="210" t="s">
        <v>133</v>
      </c>
      <c r="AK231" s="261"/>
      <c r="AL231" s="261"/>
      <c r="AM231" s="261"/>
      <c r="AN231" s="261"/>
      <c r="AO231" s="356">
        <v>893385068.03569984</v>
      </c>
      <c r="AP231" s="304"/>
      <c r="AQ231" s="304"/>
      <c r="AR231" s="304"/>
      <c r="AS231" s="369"/>
      <c r="AT231" s="376"/>
      <c r="AU231" s="304"/>
      <c r="AV231" s="304"/>
      <c r="AW231" s="259"/>
    </row>
    <row r="232" spans="2:49" ht="50.25" customHeight="1">
      <c r="B232" s="256"/>
      <c r="C232" s="262"/>
      <c r="D232" s="371" t="s">
        <v>692</v>
      </c>
      <c r="E232" s="261"/>
      <c r="F232" s="261"/>
      <c r="G232" s="257"/>
      <c r="H232" s="209"/>
      <c r="I232" s="261"/>
      <c r="J232" s="257"/>
      <c r="K232" s="257"/>
      <c r="L232" s="257"/>
      <c r="M232" s="257"/>
      <c r="N232" s="257"/>
      <c r="O232" s="257"/>
      <c r="P232" s="257"/>
      <c r="Q232" s="257"/>
      <c r="R232" s="257"/>
      <c r="S232" s="304"/>
      <c r="T232" s="304"/>
      <c r="U232" s="257"/>
      <c r="V232" s="340"/>
      <c r="W232" s="210"/>
      <c r="X232" s="304"/>
      <c r="Y232" s="261"/>
      <c r="Z232" s="261"/>
      <c r="AA232" s="261"/>
      <c r="AB232" s="261"/>
      <c r="AC232" s="261"/>
      <c r="AD232" s="261"/>
      <c r="AE232" s="261"/>
      <c r="AF232" s="261"/>
      <c r="AG232" s="261"/>
      <c r="AH232" s="261"/>
      <c r="AI232" s="261"/>
      <c r="AJ232" s="210" t="s">
        <v>133</v>
      </c>
      <c r="AK232" s="261"/>
      <c r="AL232" s="261"/>
      <c r="AM232" s="261"/>
      <c r="AN232" s="261"/>
      <c r="AO232" s="356">
        <v>79866212.713716477</v>
      </c>
      <c r="AP232" s="304"/>
      <c r="AQ232" s="304"/>
      <c r="AR232" s="304"/>
      <c r="AS232" s="369"/>
      <c r="AT232" s="376"/>
      <c r="AU232" s="304"/>
      <c r="AV232" s="304"/>
      <c r="AW232" s="259"/>
    </row>
    <row r="233" spans="2:49" ht="50.25" customHeight="1">
      <c r="B233" s="256"/>
      <c r="C233" s="262"/>
      <c r="D233" s="371" t="s">
        <v>55</v>
      </c>
      <c r="E233" s="261"/>
      <c r="F233" s="261"/>
      <c r="G233" s="257"/>
      <c r="H233" s="209"/>
      <c r="I233" s="261"/>
      <c r="J233" s="257"/>
      <c r="K233" s="257"/>
      <c r="L233" s="257"/>
      <c r="M233" s="257"/>
      <c r="N233" s="257"/>
      <c r="O233" s="257"/>
      <c r="P233" s="257"/>
      <c r="Q233" s="257"/>
      <c r="R233" s="257"/>
      <c r="S233" s="304"/>
      <c r="T233" s="304"/>
      <c r="U233" s="257"/>
      <c r="V233" s="339"/>
      <c r="W233" s="269"/>
      <c r="X233" s="304"/>
      <c r="Y233" s="261"/>
      <c r="Z233" s="261"/>
      <c r="AA233" s="261"/>
      <c r="AB233" s="261"/>
      <c r="AC233" s="261"/>
      <c r="AD233" s="261"/>
      <c r="AE233" s="261"/>
      <c r="AF233" s="261"/>
      <c r="AG233" s="261"/>
      <c r="AH233" s="261"/>
      <c r="AI233" s="261"/>
      <c r="AJ233" s="210" t="s">
        <v>133</v>
      </c>
      <c r="AK233" s="261"/>
      <c r="AL233" s="261"/>
      <c r="AM233" s="261"/>
      <c r="AN233" s="261"/>
      <c r="AO233" s="356">
        <v>38958538</v>
      </c>
      <c r="AP233" s="304"/>
      <c r="AQ233" s="304"/>
      <c r="AR233" s="304"/>
      <c r="AS233" s="364"/>
      <c r="AT233" s="376"/>
      <c r="AU233" s="304"/>
      <c r="AV233" s="304"/>
      <c r="AW233" s="259"/>
    </row>
    <row r="234" spans="2:49" ht="50.25" customHeight="1">
      <c r="B234" s="256"/>
      <c r="C234" s="262"/>
      <c r="D234" s="371" t="s">
        <v>55</v>
      </c>
      <c r="E234" s="261"/>
      <c r="F234" s="261"/>
      <c r="G234" s="257"/>
      <c r="H234" s="209"/>
      <c r="I234" s="261"/>
      <c r="J234" s="257"/>
      <c r="K234" s="257"/>
      <c r="L234" s="257"/>
      <c r="M234" s="257"/>
      <c r="N234" s="257"/>
      <c r="O234" s="257"/>
      <c r="P234" s="257"/>
      <c r="Q234" s="257"/>
      <c r="R234" s="257"/>
      <c r="S234" s="304"/>
      <c r="T234" s="304"/>
      <c r="U234" s="257"/>
      <c r="V234" s="339"/>
      <c r="W234" s="269"/>
      <c r="X234" s="304"/>
      <c r="Y234" s="261"/>
      <c r="Z234" s="261"/>
      <c r="AA234" s="261"/>
      <c r="AB234" s="261"/>
      <c r="AC234" s="261"/>
      <c r="AD234" s="261"/>
      <c r="AE234" s="261"/>
      <c r="AF234" s="261"/>
      <c r="AG234" s="261"/>
      <c r="AH234" s="261"/>
      <c r="AI234" s="261"/>
      <c r="AJ234" s="210" t="s">
        <v>133</v>
      </c>
      <c r="AK234" s="261"/>
      <c r="AL234" s="261"/>
      <c r="AM234" s="261"/>
      <c r="AN234" s="261"/>
      <c r="AO234" s="356">
        <v>48145784</v>
      </c>
      <c r="AP234" s="304"/>
      <c r="AQ234" s="304"/>
      <c r="AR234" s="304"/>
      <c r="AS234" s="364"/>
      <c r="AT234" s="376"/>
      <c r="AU234" s="304"/>
      <c r="AV234" s="304"/>
      <c r="AW234" s="259"/>
    </row>
    <row r="235" spans="2:49" ht="50.25" customHeight="1">
      <c r="B235" s="256"/>
      <c r="C235" s="262"/>
      <c r="D235" s="371" t="s">
        <v>55</v>
      </c>
      <c r="E235" s="261"/>
      <c r="F235" s="261"/>
      <c r="G235" s="257"/>
      <c r="H235" s="209"/>
      <c r="I235" s="261"/>
      <c r="J235" s="257"/>
      <c r="K235" s="257"/>
      <c r="L235" s="257"/>
      <c r="M235" s="257"/>
      <c r="N235" s="257"/>
      <c r="O235" s="257"/>
      <c r="P235" s="257"/>
      <c r="Q235" s="257"/>
      <c r="R235" s="257"/>
      <c r="S235" s="304"/>
      <c r="T235" s="304"/>
      <c r="U235" s="257"/>
      <c r="V235" s="339"/>
      <c r="W235" s="269"/>
      <c r="X235" s="304"/>
      <c r="Y235" s="261"/>
      <c r="Z235" s="261"/>
      <c r="AA235" s="261"/>
      <c r="AB235" s="261"/>
      <c r="AC235" s="261"/>
      <c r="AD235" s="261"/>
      <c r="AE235" s="261"/>
      <c r="AF235" s="261"/>
      <c r="AG235" s="261"/>
      <c r="AH235" s="261"/>
      <c r="AI235" s="261"/>
      <c r="AJ235" s="210" t="s">
        <v>133</v>
      </c>
      <c r="AK235" s="261"/>
      <c r="AL235" s="261"/>
      <c r="AM235" s="261"/>
      <c r="AN235" s="261"/>
      <c r="AO235" s="356">
        <v>33259062</v>
      </c>
      <c r="AP235" s="304"/>
      <c r="AQ235" s="304"/>
      <c r="AR235" s="304"/>
      <c r="AS235" s="364"/>
      <c r="AT235" s="376"/>
      <c r="AU235" s="304"/>
      <c r="AV235" s="304"/>
      <c r="AW235" s="259"/>
    </row>
    <row r="236" spans="2:49" ht="50.25" customHeight="1">
      <c r="B236" s="256"/>
      <c r="C236" s="262"/>
      <c r="D236" s="371" t="s">
        <v>55</v>
      </c>
      <c r="E236" s="261"/>
      <c r="F236" s="261"/>
      <c r="G236" s="257"/>
      <c r="H236" s="209"/>
      <c r="I236" s="261"/>
      <c r="J236" s="257"/>
      <c r="K236" s="257"/>
      <c r="L236" s="257"/>
      <c r="M236" s="257"/>
      <c r="N236" s="257"/>
      <c r="O236" s="257"/>
      <c r="P236" s="257"/>
      <c r="Q236" s="257"/>
      <c r="R236" s="257"/>
      <c r="S236" s="304"/>
      <c r="T236" s="304"/>
      <c r="U236" s="257"/>
      <c r="V236" s="339"/>
      <c r="W236" s="269"/>
      <c r="X236" s="304"/>
      <c r="Y236" s="261"/>
      <c r="Z236" s="261"/>
      <c r="AA236" s="261"/>
      <c r="AB236" s="261"/>
      <c r="AC236" s="261"/>
      <c r="AD236" s="261"/>
      <c r="AE236" s="261"/>
      <c r="AF236" s="261"/>
      <c r="AG236" s="261"/>
      <c r="AH236" s="261"/>
      <c r="AI236" s="261"/>
      <c r="AJ236" s="210" t="s">
        <v>133</v>
      </c>
      <c r="AK236" s="261"/>
      <c r="AL236" s="261"/>
      <c r="AM236" s="261"/>
      <c r="AN236" s="261"/>
      <c r="AO236" s="356">
        <v>37643820</v>
      </c>
      <c r="AP236" s="304"/>
      <c r="AQ236" s="304"/>
      <c r="AR236" s="304"/>
      <c r="AS236" s="364"/>
      <c r="AT236" s="376"/>
      <c r="AU236" s="304"/>
      <c r="AV236" s="304"/>
      <c r="AW236" s="259"/>
    </row>
    <row r="237" spans="2:49" ht="50.25" customHeight="1">
      <c r="B237" s="256"/>
      <c r="C237" s="262"/>
      <c r="D237" s="371" t="s">
        <v>55</v>
      </c>
      <c r="E237" s="261"/>
      <c r="F237" s="261"/>
      <c r="G237" s="257"/>
      <c r="H237" s="209"/>
      <c r="I237" s="261"/>
      <c r="J237" s="257"/>
      <c r="K237" s="257"/>
      <c r="L237" s="257"/>
      <c r="M237" s="257"/>
      <c r="N237" s="257"/>
      <c r="O237" s="257"/>
      <c r="P237" s="257"/>
      <c r="Q237" s="257"/>
      <c r="R237" s="257"/>
      <c r="S237" s="304"/>
      <c r="T237" s="304"/>
      <c r="U237" s="257"/>
      <c r="V237" s="339"/>
      <c r="W237" s="269"/>
      <c r="X237" s="304"/>
      <c r="Y237" s="261"/>
      <c r="Z237" s="261"/>
      <c r="AA237" s="261"/>
      <c r="AB237" s="261"/>
      <c r="AC237" s="261"/>
      <c r="AD237" s="261"/>
      <c r="AE237" s="261"/>
      <c r="AF237" s="261"/>
      <c r="AG237" s="261"/>
      <c r="AH237" s="261"/>
      <c r="AI237" s="261"/>
      <c r="AJ237" s="210" t="s">
        <v>133</v>
      </c>
      <c r="AK237" s="261"/>
      <c r="AL237" s="261"/>
      <c r="AM237" s="261"/>
      <c r="AN237" s="261"/>
      <c r="AO237" s="356">
        <v>26071889</v>
      </c>
      <c r="AP237" s="304"/>
      <c r="AQ237" s="304"/>
      <c r="AR237" s="304"/>
      <c r="AS237" s="364"/>
      <c r="AT237" s="376"/>
      <c r="AU237" s="304"/>
      <c r="AV237" s="304"/>
      <c r="AW237" s="259"/>
    </row>
    <row r="238" spans="2:49" ht="50.25" customHeight="1">
      <c r="B238" s="256"/>
      <c r="C238" s="273"/>
      <c r="D238" s="257"/>
      <c r="E238" s="257"/>
      <c r="F238" s="257"/>
      <c r="G238" s="257"/>
      <c r="H238" s="257"/>
      <c r="I238" s="257"/>
      <c r="J238" s="257"/>
      <c r="K238" s="257"/>
      <c r="L238" s="257"/>
      <c r="M238" s="257"/>
      <c r="N238" s="257"/>
      <c r="O238" s="257"/>
      <c r="P238" s="257"/>
      <c r="Q238" s="257"/>
      <c r="R238" s="257"/>
      <c r="S238" s="304"/>
      <c r="T238" s="304"/>
      <c r="U238" s="257"/>
      <c r="V238" s="353"/>
      <c r="W238" s="304"/>
      <c r="X238" s="304"/>
      <c r="Y238" s="261"/>
      <c r="Z238" s="261"/>
      <c r="AA238" s="261"/>
      <c r="AB238" s="261"/>
      <c r="AC238" s="261"/>
      <c r="AD238" s="261"/>
      <c r="AE238" s="261"/>
      <c r="AF238" s="261"/>
      <c r="AG238" s="261"/>
      <c r="AH238" s="261"/>
      <c r="AI238" s="261"/>
      <c r="AJ238" s="261"/>
      <c r="AK238" s="261"/>
      <c r="AL238" s="261"/>
      <c r="AM238" s="261"/>
      <c r="AN238" s="261"/>
      <c r="AO238" s="304"/>
      <c r="AP238" s="304"/>
      <c r="AQ238" s="304"/>
      <c r="AR238" s="304"/>
      <c r="AS238" s="364"/>
      <c r="AT238" s="376"/>
      <c r="AU238" s="304"/>
      <c r="AV238" s="304"/>
      <c r="AW238" s="304"/>
    </row>
    <row r="239" spans="2:49" ht="39.75" customHeight="1">
      <c r="B239" s="256" t="s">
        <v>56</v>
      </c>
      <c r="C239" s="273" t="s">
        <v>57</v>
      </c>
      <c r="D239" s="257"/>
      <c r="E239" s="257"/>
      <c r="F239" s="257"/>
      <c r="G239" s="257"/>
      <c r="H239" s="257"/>
      <c r="I239" s="257"/>
      <c r="J239" s="257"/>
      <c r="K239" s="257"/>
      <c r="L239" s="257"/>
      <c r="M239" s="257"/>
      <c r="N239" s="257"/>
      <c r="O239" s="257"/>
      <c r="P239" s="257"/>
      <c r="Q239" s="257"/>
      <c r="R239" s="257"/>
      <c r="S239" s="304"/>
      <c r="T239" s="304"/>
      <c r="U239" s="257"/>
      <c r="V239" s="353"/>
      <c r="W239" s="353"/>
      <c r="X239" s="353"/>
      <c r="Y239" s="390"/>
      <c r="Z239" s="390"/>
      <c r="AA239" s="390"/>
      <c r="AB239" s="390"/>
      <c r="AC239" s="390"/>
      <c r="AD239" s="390"/>
      <c r="AE239" s="390"/>
      <c r="AF239" s="390"/>
      <c r="AG239" s="390"/>
      <c r="AH239" s="390"/>
      <c r="AI239" s="390"/>
      <c r="AJ239" s="390"/>
      <c r="AK239" s="390"/>
      <c r="AL239" s="390"/>
      <c r="AM239" s="390"/>
      <c r="AN239" s="390"/>
      <c r="AO239" s="304"/>
      <c r="AP239" s="304"/>
      <c r="AQ239" s="304"/>
      <c r="AR239" s="304"/>
      <c r="AS239" s="364"/>
      <c r="AT239" s="376"/>
      <c r="AU239" s="304"/>
      <c r="AV239" s="304"/>
      <c r="AW239" s="304"/>
    </row>
    <row r="240" spans="2:49" ht="39.75" customHeight="1">
      <c r="B240" s="256"/>
      <c r="C240" s="262" t="s">
        <v>108</v>
      </c>
      <c r="D240" s="958" t="s">
        <v>413</v>
      </c>
      <c r="E240" s="959"/>
      <c r="F240" s="960"/>
      <c r="G240" s="258"/>
      <c r="H240" s="258"/>
      <c r="I240" s="258"/>
      <c r="J240" s="258"/>
      <c r="K240" s="257"/>
      <c r="L240" s="257"/>
      <c r="M240" s="257"/>
      <c r="N240" s="257"/>
      <c r="O240" s="257"/>
      <c r="P240" s="257"/>
      <c r="Q240" s="257"/>
      <c r="R240" s="257"/>
      <c r="S240" s="258"/>
      <c r="T240" s="258"/>
      <c r="U240" s="257"/>
      <c r="V240" s="380"/>
      <c r="W240" s="380"/>
      <c r="X240" s="380"/>
      <c r="Y240" s="261"/>
      <c r="Z240" s="261"/>
      <c r="AA240" s="261"/>
      <c r="AB240" s="261"/>
      <c r="AC240" s="261"/>
      <c r="AD240" s="261"/>
      <c r="AE240" s="261"/>
      <c r="AF240" s="261"/>
      <c r="AG240" s="261"/>
      <c r="AH240" s="261"/>
      <c r="AI240" s="261"/>
      <c r="AJ240" s="304"/>
      <c r="AK240" s="304"/>
      <c r="AL240" s="304"/>
      <c r="AM240" s="304"/>
      <c r="AN240" s="304"/>
      <c r="AO240" s="304"/>
      <c r="AP240" s="304"/>
      <c r="AQ240" s="304"/>
      <c r="AR240" s="304"/>
      <c r="AS240" s="304"/>
      <c r="AT240" s="304"/>
      <c r="AU240" s="304"/>
      <c r="AV240" s="304"/>
      <c r="AW240" s="259"/>
    </row>
    <row r="241" spans="2:49" ht="39.75" customHeight="1">
      <c r="B241" s="256"/>
      <c r="C241" s="273"/>
      <c r="D241" s="964"/>
      <c r="E241" s="965"/>
      <c r="F241" s="966"/>
      <c r="G241" s="258"/>
      <c r="H241" s="258"/>
      <c r="I241" s="258"/>
      <c r="J241" s="258"/>
      <c r="K241" s="257"/>
      <c r="L241" s="257"/>
      <c r="M241" s="257"/>
      <c r="N241" s="257"/>
      <c r="O241" s="257"/>
      <c r="P241" s="257"/>
      <c r="Q241" s="257"/>
      <c r="R241" s="257"/>
      <c r="S241" s="258"/>
      <c r="T241" s="258"/>
      <c r="U241" s="257"/>
      <c r="V241" s="380"/>
      <c r="W241" s="380"/>
      <c r="X241" s="380"/>
      <c r="Y241" s="261"/>
      <c r="Z241" s="261"/>
      <c r="AA241" s="261"/>
      <c r="AB241" s="261"/>
      <c r="AC241" s="261"/>
      <c r="AD241" s="261"/>
      <c r="AE241" s="261"/>
      <c r="AF241" s="261"/>
      <c r="AG241" s="261"/>
      <c r="AH241" s="261"/>
      <c r="AI241" s="261"/>
      <c r="AJ241" s="304"/>
      <c r="AK241" s="304"/>
      <c r="AL241" s="304"/>
      <c r="AM241" s="304"/>
      <c r="AN241" s="304"/>
      <c r="AO241" s="304"/>
      <c r="AP241" s="304"/>
      <c r="AQ241" s="304"/>
      <c r="AR241" s="304"/>
      <c r="AS241" s="304"/>
      <c r="AT241" s="304"/>
      <c r="AU241" s="304"/>
      <c r="AV241" s="304"/>
      <c r="AW241" s="259"/>
    </row>
    <row r="242" spans="2:49" ht="50.25" customHeight="1">
      <c r="B242" s="256"/>
      <c r="C242" s="273"/>
      <c r="D242" s="107"/>
      <c r="E242" s="108"/>
      <c r="F242" s="109"/>
      <c r="G242" s="261"/>
      <c r="H242" s="261"/>
      <c r="I242" s="261"/>
      <c r="J242" s="261"/>
      <c r="K242" s="261"/>
      <c r="L242" s="261"/>
      <c r="M242" s="261"/>
      <c r="N242" s="261"/>
      <c r="O242" s="261"/>
      <c r="P242" s="261"/>
      <c r="Q242" s="261"/>
      <c r="R242" s="261"/>
      <c r="S242" s="304"/>
      <c r="T242" s="304"/>
      <c r="U242" s="261"/>
      <c r="V242" s="353"/>
      <c r="W242" s="353"/>
      <c r="X242" s="353"/>
      <c r="Y242" s="261"/>
      <c r="Z242" s="261"/>
      <c r="AA242" s="261"/>
      <c r="AB242" s="261"/>
      <c r="AC242" s="261"/>
      <c r="AD242" s="261"/>
      <c r="AE242" s="261"/>
      <c r="AF242" s="261"/>
      <c r="AG242" s="261"/>
      <c r="AH242" s="261"/>
      <c r="AI242" s="261"/>
      <c r="AJ242" s="261"/>
      <c r="AK242" s="261"/>
      <c r="AL242" s="261"/>
      <c r="AM242" s="261"/>
      <c r="AN242" s="261"/>
      <c r="AO242" s="304"/>
      <c r="AP242" s="304"/>
      <c r="AQ242" s="304"/>
      <c r="AR242" s="304"/>
      <c r="AS242" s="364"/>
      <c r="AT242" s="376"/>
      <c r="AU242" s="304"/>
      <c r="AV242" s="304"/>
      <c r="AW242" s="304"/>
    </row>
    <row r="243" spans="2:49" ht="37.5" customHeight="1">
      <c r="B243" s="256" t="s">
        <v>58</v>
      </c>
      <c r="C243" s="273" t="s">
        <v>59</v>
      </c>
      <c r="D243" s="257"/>
      <c r="E243" s="257"/>
      <c r="F243" s="257"/>
      <c r="G243" s="257"/>
      <c r="H243" s="257"/>
      <c r="I243" s="257"/>
      <c r="J243" s="257"/>
      <c r="K243" s="257"/>
      <c r="L243" s="257"/>
      <c r="M243" s="257"/>
      <c r="N243" s="257"/>
      <c r="O243" s="257"/>
      <c r="P243" s="257"/>
      <c r="Q243" s="257"/>
      <c r="R243" s="257"/>
      <c r="S243" s="304"/>
      <c r="T243" s="304"/>
      <c r="U243" s="257"/>
      <c r="V243" s="353"/>
      <c r="W243" s="353"/>
      <c r="X243" s="353"/>
      <c r="Y243" s="261"/>
      <c r="Z243" s="261"/>
      <c r="AA243" s="261"/>
      <c r="AB243" s="261"/>
      <c r="AC243" s="261"/>
      <c r="AD243" s="261"/>
      <c r="AE243" s="261"/>
      <c r="AF243" s="261"/>
      <c r="AG243" s="261"/>
      <c r="AH243" s="261"/>
      <c r="AI243" s="261"/>
      <c r="AJ243" s="261"/>
      <c r="AK243" s="261"/>
      <c r="AL243" s="261"/>
      <c r="AM243" s="261"/>
      <c r="AN243" s="261"/>
      <c r="AO243" s="381">
        <f>AO244</f>
        <v>14872500</v>
      </c>
      <c r="AP243" s="304"/>
      <c r="AQ243" s="304"/>
      <c r="AR243" s="304"/>
      <c r="AS243" s="364"/>
      <c r="AT243" s="376"/>
      <c r="AU243" s="304"/>
      <c r="AV243" s="304"/>
      <c r="AW243" s="304"/>
    </row>
    <row r="244" spans="2:49" ht="37.5" customHeight="1">
      <c r="B244" s="256"/>
      <c r="C244" s="262" t="s">
        <v>108</v>
      </c>
      <c r="D244" s="28" t="s">
        <v>662</v>
      </c>
      <c r="E244" s="380"/>
      <c r="F244" s="380"/>
      <c r="G244" s="380"/>
      <c r="H244" s="380"/>
      <c r="I244" s="380"/>
      <c r="J244" s="380"/>
      <c r="K244" s="257"/>
      <c r="L244" s="257"/>
      <c r="M244" s="257"/>
      <c r="N244" s="257"/>
      <c r="O244" s="257"/>
      <c r="P244" s="257"/>
      <c r="Q244" s="257"/>
      <c r="R244" s="257"/>
      <c r="S244" s="304"/>
      <c r="T244" s="304"/>
      <c r="U244" s="257"/>
      <c r="V244" s="380"/>
      <c r="W244" s="380"/>
      <c r="X244" s="380"/>
      <c r="Y244" s="261"/>
      <c r="Z244" s="261"/>
      <c r="AA244" s="261"/>
      <c r="AB244" s="261"/>
      <c r="AC244" s="261"/>
      <c r="AD244" s="261"/>
      <c r="AE244" s="261"/>
      <c r="AF244" s="261"/>
      <c r="AG244" s="261"/>
      <c r="AH244" s="261"/>
      <c r="AI244" s="261"/>
      <c r="AJ244" s="210" t="s">
        <v>133</v>
      </c>
      <c r="AK244" s="261"/>
      <c r="AL244" s="261"/>
      <c r="AM244" s="261"/>
      <c r="AN244" s="261"/>
      <c r="AO244" s="356">
        <v>14872500</v>
      </c>
      <c r="AP244" s="304"/>
      <c r="AQ244" s="304"/>
      <c r="AR244" s="304"/>
      <c r="AS244" s="364"/>
      <c r="AT244" s="376"/>
      <c r="AU244" s="304"/>
      <c r="AV244" s="304"/>
      <c r="AW244" s="259"/>
    </row>
    <row r="245" spans="2:49" ht="37.5" customHeight="1">
      <c r="B245" s="256"/>
      <c r="C245" s="273"/>
      <c r="D245" s="257"/>
      <c r="E245" s="257"/>
      <c r="F245" s="257"/>
      <c r="G245" s="257"/>
      <c r="H245" s="257"/>
      <c r="I245" s="257"/>
      <c r="J245" s="257"/>
      <c r="K245" s="257"/>
      <c r="L245" s="257"/>
      <c r="M245" s="257"/>
      <c r="N245" s="257"/>
      <c r="O245" s="257"/>
      <c r="P245" s="257"/>
      <c r="Q245" s="257"/>
      <c r="R245" s="257"/>
      <c r="S245" s="304"/>
      <c r="T245" s="304"/>
      <c r="U245" s="257"/>
      <c r="V245" s="353"/>
      <c r="W245" s="353"/>
      <c r="X245" s="353"/>
      <c r="Y245" s="261"/>
      <c r="Z245" s="261"/>
      <c r="AA245" s="261"/>
      <c r="AB245" s="261"/>
      <c r="AC245" s="261"/>
      <c r="AD245" s="261"/>
      <c r="AE245" s="261"/>
      <c r="AF245" s="261"/>
      <c r="AG245" s="261"/>
      <c r="AH245" s="261"/>
      <c r="AI245" s="261"/>
      <c r="AJ245" s="261"/>
      <c r="AK245" s="261"/>
      <c r="AL245" s="261"/>
      <c r="AM245" s="261"/>
      <c r="AN245" s="261"/>
      <c r="AO245" s="209"/>
      <c r="AP245" s="304"/>
      <c r="AQ245" s="304"/>
      <c r="AR245" s="304"/>
      <c r="AS245" s="364"/>
      <c r="AT245" s="376"/>
      <c r="AU245" s="304"/>
      <c r="AV245" s="304"/>
      <c r="AW245" s="304"/>
    </row>
    <row r="246" spans="2:49" ht="32.25" customHeight="1">
      <c r="B246" s="256" t="s">
        <v>60</v>
      </c>
      <c r="C246" s="273" t="s">
        <v>61</v>
      </c>
      <c r="D246" s="257"/>
      <c r="E246" s="257"/>
      <c r="F246" s="257"/>
      <c r="G246" s="257"/>
      <c r="H246" s="257"/>
      <c r="I246" s="257"/>
      <c r="J246" s="257"/>
      <c r="K246" s="257"/>
      <c r="L246" s="257"/>
      <c r="M246" s="257"/>
      <c r="N246" s="257"/>
      <c r="O246" s="257"/>
      <c r="P246" s="257"/>
      <c r="Q246" s="257"/>
      <c r="R246" s="257"/>
      <c r="S246" s="304"/>
      <c r="T246" s="304"/>
      <c r="U246" s="257"/>
      <c r="V246" s="353"/>
      <c r="W246" s="353"/>
      <c r="X246" s="353"/>
      <c r="Y246" s="261"/>
      <c r="Z246" s="261"/>
      <c r="AA246" s="261"/>
      <c r="AB246" s="261"/>
      <c r="AC246" s="261"/>
      <c r="AD246" s="261"/>
      <c r="AE246" s="261"/>
      <c r="AF246" s="261"/>
      <c r="AG246" s="261"/>
      <c r="AH246" s="261"/>
      <c r="AI246" s="261"/>
      <c r="AJ246" s="261"/>
      <c r="AK246" s="261"/>
      <c r="AL246" s="261"/>
      <c r="AM246" s="261"/>
      <c r="AN246" s="261"/>
      <c r="AO246" s="387">
        <f>SUM(AO247:AO303)</f>
        <v>9444639645.0141544</v>
      </c>
      <c r="AP246" s="304"/>
      <c r="AQ246" s="304"/>
      <c r="AR246" s="304"/>
      <c r="AS246" s="364"/>
      <c r="AT246" s="376"/>
      <c r="AU246" s="304"/>
      <c r="AV246" s="304"/>
      <c r="AW246" s="304"/>
    </row>
    <row r="247" spans="2:49" ht="62.25" customHeight="1">
      <c r="B247" s="256"/>
      <c r="C247" s="262" t="s">
        <v>108</v>
      </c>
      <c r="D247" s="262" t="s">
        <v>627</v>
      </c>
      <c r="E247" s="257"/>
      <c r="F247" s="257" t="s">
        <v>444</v>
      </c>
      <c r="G247" s="257" t="s">
        <v>900</v>
      </c>
      <c r="H247" s="257"/>
      <c r="I247" s="257"/>
      <c r="J247" s="257"/>
      <c r="K247" s="257"/>
      <c r="L247" s="257"/>
      <c r="M247" s="257"/>
      <c r="N247" s="257"/>
      <c r="O247" s="257"/>
      <c r="P247" s="257"/>
      <c r="Q247" s="257"/>
      <c r="R247" s="257"/>
      <c r="S247" s="304"/>
      <c r="T247" s="304"/>
      <c r="U247" s="257"/>
      <c r="V247" s="379" t="s">
        <v>591</v>
      </c>
      <c r="W247" s="386" t="s">
        <v>707</v>
      </c>
      <c r="X247" s="382"/>
      <c r="Y247" s="261"/>
      <c r="Z247" s="261"/>
      <c r="AA247" s="261"/>
      <c r="AB247" s="261"/>
      <c r="AC247" s="261"/>
      <c r="AD247" s="261"/>
      <c r="AE247" s="261"/>
      <c r="AF247" s="261"/>
      <c r="AG247" s="261"/>
      <c r="AH247" s="261"/>
      <c r="AI247" s="261"/>
      <c r="AJ247" s="261" t="s">
        <v>133</v>
      </c>
      <c r="AK247" s="261"/>
      <c r="AL247" s="261"/>
      <c r="AM247" s="261"/>
      <c r="AN247" s="261"/>
      <c r="AO247" s="355">
        <v>766949312.29735994</v>
      </c>
      <c r="AP247" s="304"/>
      <c r="AQ247" s="304"/>
      <c r="AR247" s="304"/>
      <c r="AS247" s="385" t="s">
        <v>547</v>
      </c>
      <c r="AT247" s="322"/>
      <c r="AU247" s="304"/>
      <c r="AV247" s="304"/>
      <c r="AW247" s="259"/>
    </row>
    <row r="248" spans="2:49" ht="50.25" customHeight="1">
      <c r="B248" s="256"/>
      <c r="C248" s="262"/>
      <c r="D248" s="262" t="s">
        <v>628</v>
      </c>
      <c r="E248" s="257"/>
      <c r="F248" s="257"/>
      <c r="G248" s="257"/>
      <c r="H248" s="257"/>
      <c r="I248" s="257"/>
      <c r="J248" s="257"/>
      <c r="K248" s="257"/>
      <c r="L248" s="257"/>
      <c r="M248" s="257"/>
      <c r="N248" s="257"/>
      <c r="O248" s="257"/>
      <c r="P248" s="257"/>
      <c r="Q248" s="257"/>
      <c r="R248" s="257"/>
      <c r="S248" s="209"/>
      <c r="T248" s="209"/>
      <c r="U248" s="257"/>
      <c r="V248" s="344" t="s">
        <v>708</v>
      </c>
      <c r="W248" s="260" t="s">
        <v>709</v>
      </c>
      <c r="X248" s="383"/>
      <c r="Y248" s="261"/>
      <c r="Z248" s="261"/>
      <c r="AA248" s="261"/>
      <c r="AB248" s="261"/>
      <c r="AC248" s="261"/>
      <c r="AD248" s="261"/>
      <c r="AE248" s="261"/>
      <c r="AF248" s="261"/>
      <c r="AG248" s="261"/>
      <c r="AH248" s="261"/>
      <c r="AI248" s="261"/>
      <c r="AJ248" s="261" t="s">
        <v>133</v>
      </c>
      <c r="AK248" s="261"/>
      <c r="AL248" s="261"/>
      <c r="AM248" s="261"/>
      <c r="AN248" s="261"/>
      <c r="AO248" s="356">
        <v>1568052481.3917563</v>
      </c>
      <c r="AP248" s="304"/>
      <c r="AQ248" s="304"/>
      <c r="AR248" s="304"/>
      <c r="AS248" s="385" t="s">
        <v>887</v>
      </c>
      <c r="AT248" s="321"/>
      <c r="AU248" s="304"/>
      <c r="AV248" s="304"/>
      <c r="AW248" s="259"/>
    </row>
    <row r="249" spans="2:49" ht="50.25" customHeight="1">
      <c r="B249" s="256"/>
      <c r="C249" s="262"/>
      <c r="D249" s="262" t="s">
        <v>629</v>
      </c>
      <c r="E249" s="257"/>
      <c r="F249" s="257" t="s">
        <v>444</v>
      </c>
      <c r="G249" s="257"/>
      <c r="H249" s="257"/>
      <c r="I249" s="257"/>
      <c r="J249" s="257"/>
      <c r="K249" s="257"/>
      <c r="L249" s="257"/>
      <c r="M249" s="257"/>
      <c r="N249" s="257"/>
      <c r="O249" s="257"/>
      <c r="P249" s="257"/>
      <c r="Q249" s="257"/>
      <c r="R249" s="257"/>
      <c r="S249" s="209"/>
      <c r="T249" s="209"/>
      <c r="U249" s="257"/>
      <c r="V249" s="344" t="s">
        <v>710</v>
      </c>
      <c r="W249" s="260" t="s">
        <v>711</v>
      </c>
      <c r="X249" s="383"/>
      <c r="Y249" s="261"/>
      <c r="Z249" s="261"/>
      <c r="AA249" s="261"/>
      <c r="AB249" s="261"/>
      <c r="AC249" s="261"/>
      <c r="AD249" s="261"/>
      <c r="AE249" s="261"/>
      <c r="AF249" s="261"/>
      <c r="AG249" s="261"/>
      <c r="AH249" s="261"/>
      <c r="AI249" s="261"/>
      <c r="AJ249" s="261" t="s">
        <v>133</v>
      </c>
      <c r="AK249" s="261"/>
      <c r="AL249" s="261"/>
      <c r="AM249" s="261"/>
      <c r="AN249" s="261"/>
      <c r="AO249" s="360">
        <v>47598737.41278778</v>
      </c>
      <c r="AP249" s="304"/>
      <c r="AQ249" s="304"/>
      <c r="AR249" s="304"/>
      <c r="AS249" s="385"/>
      <c r="AT249" s="322" t="s">
        <v>901</v>
      </c>
      <c r="AU249" s="304"/>
      <c r="AV249" s="304"/>
      <c r="AW249" s="259"/>
    </row>
    <row r="250" spans="2:49" ht="50.25" customHeight="1">
      <c r="B250" s="256"/>
      <c r="C250" s="262"/>
      <c r="D250" s="262" t="s">
        <v>629</v>
      </c>
      <c r="E250" s="257"/>
      <c r="F250" s="257" t="s">
        <v>444</v>
      </c>
      <c r="G250" s="257"/>
      <c r="H250" s="257"/>
      <c r="I250" s="257"/>
      <c r="J250" s="257"/>
      <c r="K250" s="257"/>
      <c r="L250" s="257"/>
      <c r="M250" s="257"/>
      <c r="N250" s="257"/>
      <c r="O250" s="257"/>
      <c r="P250" s="257"/>
      <c r="Q250" s="257"/>
      <c r="R250" s="257"/>
      <c r="S250" s="209"/>
      <c r="T250" s="209"/>
      <c r="U250" s="257"/>
      <c r="V250" s="344" t="s">
        <v>710</v>
      </c>
      <c r="W250" s="260" t="s">
        <v>712</v>
      </c>
      <c r="X250" s="383"/>
      <c r="Y250" s="261"/>
      <c r="Z250" s="261"/>
      <c r="AA250" s="261"/>
      <c r="AB250" s="261"/>
      <c r="AC250" s="261"/>
      <c r="AD250" s="261"/>
      <c r="AE250" s="261"/>
      <c r="AF250" s="261"/>
      <c r="AG250" s="261"/>
      <c r="AH250" s="261"/>
      <c r="AI250" s="261"/>
      <c r="AJ250" s="261" t="s">
        <v>133</v>
      </c>
      <c r="AK250" s="261"/>
      <c r="AL250" s="261"/>
      <c r="AM250" s="261"/>
      <c r="AN250" s="261"/>
      <c r="AO250" s="361">
        <v>47764279.045338631</v>
      </c>
      <c r="AP250" s="304"/>
      <c r="AQ250" s="304"/>
      <c r="AR250" s="304"/>
      <c r="AS250" s="385"/>
      <c r="AT250" s="322" t="s">
        <v>901</v>
      </c>
      <c r="AU250" s="304"/>
      <c r="AV250" s="304"/>
      <c r="AW250" s="259"/>
    </row>
    <row r="251" spans="2:49" ht="50.25" customHeight="1">
      <c r="B251" s="256"/>
      <c r="C251" s="262"/>
      <c r="D251" s="262" t="s">
        <v>629</v>
      </c>
      <c r="E251" s="257"/>
      <c r="F251" s="257" t="s">
        <v>444</v>
      </c>
      <c r="G251" s="257"/>
      <c r="H251" s="257"/>
      <c r="I251" s="257"/>
      <c r="J251" s="257"/>
      <c r="K251" s="257"/>
      <c r="L251" s="257"/>
      <c r="M251" s="257"/>
      <c r="N251" s="257"/>
      <c r="O251" s="257"/>
      <c r="P251" s="257"/>
      <c r="Q251" s="257"/>
      <c r="R251" s="257"/>
      <c r="S251" s="209"/>
      <c r="T251" s="209"/>
      <c r="U251" s="257"/>
      <c r="V251" s="344" t="s">
        <v>710</v>
      </c>
      <c r="W251" s="260" t="s">
        <v>713</v>
      </c>
      <c r="X251" s="383"/>
      <c r="Y251" s="261"/>
      <c r="Z251" s="261"/>
      <c r="AA251" s="261"/>
      <c r="AB251" s="261"/>
      <c r="AC251" s="261"/>
      <c r="AD251" s="261"/>
      <c r="AE251" s="261"/>
      <c r="AF251" s="261"/>
      <c r="AG251" s="261"/>
      <c r="AH251" s="261"/>
      <c r="AI251" s="261"/>
      <c r="AJ251" s="261" t="s">
        <v>133</v>
      </c>
      <c r="AK251" s="261"/>
      <c r="AL251" s="261"/>
      <c r="AM251" s="261"/>
      <c r="AN251" s="261"/>
      <c r="AO251" s="362">
        <v>47838521.95933114</v>
      </c>
      <c r="AP251" s="304"/>
      <c r="AQ251" s="304"/>
      <c r="AR251" s="304"/>
      <c r="AS251" s="385"/>
      <c r="AT251" s="322" t="s">
        <v>901</v>
      </c>
      <c r="AU251" s="304"/>
      <c r="AV251" s="304"/>
      <c r="AW251" s="259"/>
    </row>
    <row r="252" spans="2:49" ht="50.25" customHeight="1">
      <c r="B252" s="256"/>
      <c r="C252" s="262"/>
      <c r="D252" s="262" t="s">
        <v>629</v>
      </c>
      <c r="E252" s="257"/>
      <c r="F252" s="257" t="s">
        <v>444</v>
      </c>
      <c r="G252" s="257"/>
      <c r="H252" s="257"/>
      <c r="I252" s="257"/>
      <c r="J252" s="257"/>
      <c r="K252" s="257"/>
      <c r="L252" s="257"/>
      <c r="M252" s="257"/>
      <c r="N252" s="257"/>
      <c r="O252" s="257"/>
      <c r="P252" s="257"/>
      <c r="Q252" s="257"/>
      <c r="R252" s="257"/>
      <c r="S252" s="209"/>
      <c r="T252" s="209"/>
      <c r="U252" s="257"/>
      <c r="V252" s="344" t="s">
        <v>710</v>
      </c>
      <c r="W252" s="260" t="s">
        <v>714</v>
      </c>
      <c r="X252" s="383"/>
      <c r="Y252" s="261"/>
      <c r="Z252" s="261"/>
      <c r="AA252" s="261"/>
      <c r="AB252" s="261"/>
      <c r="AC252" s="261"/>
      <c r="AD252" s="261"/>
      <c r="AE252" s="261"/>
      <c r="AF252" s="261"/>
      <c r="AG252" s="261"/>
      <c r="AH252" s="261"/>
      <c r="AI252" s="261"/>
      <c r="AJ252" s="261" t="s">
        <v>133</v>
      </c>
      <c r="AK252" s="261"/>
      <c r="AL252" s="261"/>
      <c r="AM252" s="261"/>
      <c r="AN252" s="261"/>
      <c r="AO252" s="362">
        <v>47672980.326780282</v>
      </c>
      <c r="AP252" s="304"/>
      <c r="AQ252" s="304"/>
      <c r="AR252" s="304"/>
      <c r="AS252" s="385"/>
      <c r="AT252" s="322" t="s">
        <v>901</v>
      </c>
      <c r="AU252" s="304"/>
      <c r="AV252" s="304"/>
      <c r="AW252" s="259"/>
    </row>
    <row r="253" spans="2:49" ht="50.25" customHeight="1">
      <c r="B253" s="256"/>
      <c r="C253" s="262"/>
      <c r="D253" s="262" t="s">
        <v>629</v>
      </c>
      <c r="E253" s="257"/>
      <c r="F253" s="257" t="s">
        <v>444</v>
      </c>
      <c r="G253" s="257"/>
      <c r="H253" s="257"/>
      <c r="I253" s="257"/>
      <c r="J253" s="257"/>
      <c r="K253" s="257"/>
      <c r="L253" s="257"/>
      <c r="M253" s="257"/>
      <c r="N253" s="257"/>
      <c r="O253" s="257"/>
      <c r="P253" s="257"/>
      <c r="Q253" s="257"/>
      <c r="R253" s="257"/>
      <c r="S253" s="209"/>
      <c r="T253" s="209"/>
      <c r="U253" s="257"/>
      <c r="V253" s="344" t="s">
        <v>710</v>
      </c>
      <c r="W253" s="260" t="s">
        <v>715</v>
      </c>
      <c r="X253" s="383"/>
      <c r="Y253" s="261"/>
      <c r="Z253" s="261"/>
      <c r="AA253" s="261"/>
      <c r="AB253" s="261"/>
      <c r="AC253" s="261"/>
      <c r="AD253" s="261"/>
      <c r="AE253" s="261"/>
      <c r="AF253" s="261"/>
      <c r="AG253" s="261"/>
      <c r="AH253" s="261"/>
      <c r="AI253" s="261"/>
      <c r="AJ253" s="261" t="s">
        <v>133</v>
      </c>
      <c r="AK253" s="261"/>
      <c r="AL253" s="261"/>
      <c r="AM253" s="261"/>
      <c r="AN253" s="261"/>
      <c r="AO253" s="362">
        <v>47430185.932372369</v>
      </c>
      <c r="AP253" s="304"/>
      <c r="AQ253" s="304"/>
      <c r="AR253" s="304"/>
      <c r="AS253" s="385"/>
      <c r="AT253" s="322" t="s">
        <v>901</v>
      </c>
      <c r="AU253" s="304"/>
      <c r="AV253" s="304"/>
      <c r="AW253" s="259"/>
    </row>
    <row r="254" spans="2:49" ht="50.25" customHeight="1">
      <c r="B254" s="256"/>
      <c r="C254" s="262"/>
      <c r="D254" s="262" t="s">
        <v>629</v>
      </c>
      <c r="E254" s="257"/>
      <c r="F254" s="257" t="s">
        <v>444</v>
      </c>
      <c r="G254" s="257"/>
      <c r="H254" s="257"/>
      <c r="I254" s="257"/>
      <c r="J254" s="257"/>
      <c r="K254" s="257"/>
      <c r="L254" s="257"/>
      <c r="M254" s="257"/>
      <c r="N254" s="257"/>
      <c r="O254" s="257"/>
      <c r="P254" s="257"/>
      <c r="Q254" s="257"/>
      <c r="R254" s="257"/>
      <c r="S254" s="209"/>
      <c r="T254" s="209"/>
      <c r="U254" s="257"/>
      <c r="V254" s="344" t="s">
        <v>710</v>
      </c>
      <c r="W254" s="260" t="s">
        <v>716</v>
      </c>
      <c r="X254" s="383"/>
      <c r="Y254" s="261"/>
      <c r="Z254" s="261"/>
      <c r="AA254" s="261"/>
      <c r="AB254" s="261"/>
      <c r="AC254" s="261"/>
      <c r="AD254" s="261"/>
      <c r="AE254" s="261"/>
      <c r="AF254" s="261"/>
      <c r="AG254" s="261"/>
      <c r="AH254" s="261"/>
      <c r="AI254" s="261"/>
      <c r="AJ254" s="261" t="s">
        <v>133</v>
      </c>
      <c r="AK254" s="261"/>
      <c r="AL254" s="261"/>
      <c r="AM254" s="261"/>
      <c r="AN254" s="261"/>
      <c r="AO254" s="362">
        <v>47653917.956971399</v>
      </c>
      <c r="AP254" s="304"/>
      <c r="AQ254" s="304"/>
      <c r="AR254" s="304"/>
      <c r="AS254" s="385"/>
      <c r="AT254" s="322" t="s">
        <v>901</v>
      </c>
      <c r="AU254" s="304"/>
      <c r="AV254" s="304"/>
      <c r="AW254" s="259"/>
    </row>
    <row r="255" spans="2:49" ht="50.25" customHeight="1">
      <c r="B255" s="256"/>
      <c r="C255" s="262"/>
      <c r="D255" s="262" t="s">
        <v>629</v>
      </c>
      <c r="E255" s="257"/>
      <c r="F255" s="257" t="s">
        <v>444</v>
      </c>
      <c r="G255" s="257"/>
      <c r="H255" s="257"/>
      <c r="I255" s="257"/>
      <c r="J255" s="257"/>
      <c r="K255" s="257"/>
      <c r="L255" s="257"/>
      <c r="M255" s="257"/>
      <c r="N255" s="257"/>
      <c r="O255" s="257"/>
      <c r="P255" s="257"/>
      <c r="Q255" s="257"/>
      <c r="R255" s="257"/>
      <c r="S255" s="209"/>
      <c r="T255" s="209"/>
      <c r="U255" s="257"/>
      <c r="V255" s="344" t="s">
        <v>710</v>
      </c>
      <c r="W255" s="260" t="s">
        <v>717</v>
      </c>
      <c r="X255" s="383"/>
      <c r="Y255" s="261"/>
      <c r="Z255" s="261"/>
      <c r="AA255" s="261"/>
      <c r="AB255" s="261"/>
      <c r="AC255" s="261"/>
      <c r="AD255" s="261"/>
      <c r="AE255" s="261"/>
      <c r="AF255" s="261"/>
      <c r="AG255" s="261"/>
      <c r="AH255" s="261"/>
      <c r="AI255" s="261"/>
      <c r="AJ255" s="261" t="s">
        <v>133</v>
      </c>
      <c r="AK255" s="261"/>
      <c r="AL255" s="261"/>
      <c r="AM255" s="261"/>
      <c r="AN255" s="261"/>
      <c r="AO255" s="362">
        <v>47562619.238413043</v>
      </c>
      <c r="AP255" s="304"/>
      <c r="AQ255" s="304"/>
      <c r="AR255" s="304"/>
      <c r="AS255" s="385" t="s">
        <v>888</v>
      </c>
      <c r="AT255" s="322" t="s">
        <v>901</v>
      </c>
      <c r="AU255" s="304"/>
      <c r="AV255" s="304"/>
      <c r="AW255" s="259"/>
    </row>
    <row r="256" spans="2:49" ht="50.25" customHeight="1">
      <c r="B256" s="256"/>
      <c r="C256" s="262"/>
      <c r="D256" s="262" t="s">
        <v>629</v>
      </c>
      <c r="E256" s="257"/>
      <c r="F256" s="257" t="s">
        <v>444</v>
      </c>
      <c r="G256" s="257"/>
      <c r="H256" s="257"/>
      <c r="I256" s="257"/>
      <c r="J256" s="257"/>
      <c r="K256" s="257"/>
      <c r="L256" s="257"/>
      <c r="M256" s="257"/>
      <c r="N256" s="257"/>
      <c r="O256" s="257"/>
      <c r="P256" s="257"/>
      <c r="Q256" s="257"/>
      <c r="R256" s="257"/>
      <c r="S256" s="209"/>
      <c r="T256" s="209"/>
      <c r="U256" s="257"/>
      <c r="V256" s="344" t="s">
        <v>710</v>
      </c>
      <c r="W256" s="260" t="s">
        <v>717</v>
      </c>
      <c r="X256" s="383"/>
      <c r="Y256" s="261"/>
      <c r="Z256" s="261"/>
      <c r="AA256" s="261"/>
      <c r="AB256" s="261"/>
      <c r="AC256" s="261"/>
      <c r="AD256" s="261"/>
      <c r="AE256" s="261"/>
      <c r="AF256" s="261"/>
      <c r="AG256" s="261"/>
      <c r="AH256" s="261"/>
      <c r="AI256" s="261"/>
      <c r="AJ256" s="261" t="s">
        <v>133</v>
      </c>
      <c r="AK256" s="261"/>
      <c r="AL256" s="261"/>
      <c r="AM256" s="261"/>
      <c r="AN256" s="261"/>
      <c r="AO256" s="362">
        <v>47507438.694229431</v>
      </c>
      <c r="AP256" s="304"/>
      <c r="AQ256" s="304"/>
      <c r="AR256" s="304"/>
      <c r="AS256" s="385" t="s">
        <v>889</v>
      </c>
      <c r="AT256" s="322" t="s">
        <v>901</v>
      </c>
      <c r="AU256" s="304"/>
      <c r="AV256" s="304"/>
      <c r="AW256" s="259"/>
    </row>
    <row r="257" spans="2:49" ht="50.25" customHeight="1">
      <c r="B257" s="256"/>
      <c r="C257" s="262"/>
      <c r="D257" s="262" t="s">
        <v>629</v>
      </c>
      <c r="E257" s="257"/>
      <c r="F257" s="257" t="s">
        <v>444</v>
      </c>
      <c r="G257" s="257"/>
      <c r="H257" s="257"/>
      <c r="I257" s="257"/>
      <c r="J257" s="257"/>
      <c r="K257" s="257"/>
      <c r="L257" s="257"/>
      <c r="M257" s="257"/>
      <c r="N257" s="257"/>
      <c r="O257" s="257"/>
      <c r="P257" s="257"/>
      <c r="Q257" s="257"/>
      <c r="R257" s="257"/>
      <c r="S257" s="209"/>
      <c r="T257" s="209"/>
      <c r="U257" s="257"/>
      <c r="V257" s="344" t="s">
        <v>710</v>
      </c>
      <c r="W257" s="260" t="s">
        <v>717</v>
      </c>
      <c r="X257" s="383"/>
      <c r="Y257" s="261"/>
      <c r="Z257" s="261"/>
      <c r="AA257" s="261"/>
      <c r="AB257" s="261"/>
      <c r="AC257" s="261"/>
      <c r="AD257" s="261"/>
      <c r="AE257" s="261"/>
      <c r="AF257" s="261"/>
      <c r="AG257" s="261"/>
      <c r="AH257" s="261"/>
      <c r="AI257" s="261"/>
      <c r="AJ257" s="261" t="s">
        <v>133</v>
      </c>
      <c r="AK257" s="261"/>
      <c r="AL257" s="261"/>
      <c r="AM257" s="261"/>
      <c r="AN257" s="261"/>
      <c r="AO257" s="362">
        <v>47617799.782596663</v>
      </c>
      <c r="AP257" s="304"/>
      <c r="AQ257" s="304"/>
      <c r="AR257" s="304"/>
      <c r="AS257" s="385"/>
      <c r="AT257" s="322" t="s">
        <v>901</v>
      </c>
      <c r="AU257" s="304"/>
      <c r="AV257" s="304"/>
      <c r="AW257" s="259"/>
    </row>
    <row r="258" spans="2:49" ht="50.25" customHeight="1">
      <c r="B258" s="256"/>
      <c r="C258" s="262"/>
      <c r="D258" s="262" t="s">
        <v>629</v>
      </c>
      <c r="E258" s="257"/>
      <c r="F258" s="257" t="s">
        <v>444</v>
      </c>
      <c r="G258" s="257"/>
      <c r="H258" s="257"/>
      <c r="I258" s="257"/>
      <c r="J258" s="257"/>
      <c r="K258" s="257"/>
      <c r="L258" s="257"/>
      <c r="M258" s="257"/>
      <c r="N258" s="257"/>
      <c r="O258" s="257"/>
      <c r="P258" s="257"/>
      <c r="Q258" s="257"/>
      <c r="R258" s="257"/>
      <c r="S258" s="209"/>
      <c r="T258" s="209"/>
      <c r="U258" s="257"/>
      <c r="V258" s="344" t="s">
        <v>710</v>
      </c>
      <c r="W258" s="260" t="s">
        <v>718</v>
      </c>
      <c r="X258" s="383"/>
      <c r="Y258" s="261"/>
      <c r="Z258" s="261"/>
      <c r="AA258" s="261"/>
      <c r="AB258" s="261"/>
      <c r="AC258" s="261"/>
      <c r="AD258" s="261"/>
      <c r="AE258" s="261"/>
      <c r="AF258" s="261"/>
      <c r="AG258" s="261"/>
      <c r="AH258" s="261"/>
      <c r="AI258" s="261"/>
      <c r="AJ258" s="261" t="s">
        <v>133</v>
      </c>
      <c r="AK258" s="261"/>
      <c r="AL258" s="261"/>
      <c r="AM258" s="261"/>
      <c r="AN258" s="261"/>
      <c r="AO258" s="362">
        <v>47397077.6058622</v>
      </c>
      <c r="AP258" s="304"/>
      <c r="AQ258" s="304"/>
      <c r="AR258" s="304"/>
      <c r="AS258" s="385"/>
      <c r="AT258" s="322" t="s">
        <v>901</v>
      </c>
      <c r="AU258" s="304"/>
      <c r="AV258" s="304"/>
      <c r="AW258" s="259"/>
    </row>
    <row r="259" spans="2:49" ht="50.25" customHeight="1">
      <c r="B259" s="256"/>
      <c r="C259" s="262"/>
      <c r="D259" s="262" t="s">
        <v>629</v>
      </c>
      <c r="E259" s="257"/>
      <c r="F259" s="257" t="s">
        <v>444</v>
      </c>
      <c r="G259" s="257"/>
      <c r="H259" s="257"/>
      <c r="I259" s="257"/>
      <c r="J259" s="257"/>
      <c r="K259" s="257"/>
      <c r="L259" s="257"/>
      <c r="M259" s="257"/>
      <c r="N259" s="257"/>
      <c r="O259" s="257"/>
      <c r="P259" s="257"/>
      <c r="Q259" s="257"/>
      <c r="R259" s="257"/>
      <c r="S259" s="209"/>
      <c r="T259" s="209"/>
      <c r="U259" s="257"/>
      <c r="V259" s="344" t="s">
        <v>710</v>
      </c>
      <c r="W259" s="260" t="s">
        <v>718</v>
      </c>
      <c r="X259" s="383"/>
      <c r="Y259" s="261"/>
      <c r="Z259" s="261"/>
      <c r="AA259" s="261"/>
      <c r="AB259" s="261"/>
      <c r="AC259" s="261"/>
      <c r="AD259" s="261"/>
      <c r="AE259" s="261"/>
      <c r="AF259" s="261"/>
      <c r="AG259" s="261"/>
      <c r="AH259" s="261"/>
      <c r="AI259" s="261"/>
      <c r="AJ259" s="261" t="s">
        <v>133</v>
      </c>
      <c r="AK259" s="261"/>
      <c r="AL259" s="261"/>
      <c r="AM259" s="261"/>
      <c r="AN259" s="261"/>
      <c r="AO259" s="363">
        <v>47728160.870963901</v>
      </c>
      <c r="AP259" s="304"/>
      <c r="AQ259" s="304"/>
      <c r="AR259" s="304"/>
      <c r="AS259" s="385"/>
      <c r="AT259" s="322" t="s">
        <v>901</v>
      </c>
      <c r="AU259" s="304"/>
      <c r="AV259" s="304"/>
      <c r="AW259" s="259"/>
    </row>
    <row r="260" spans="2:49" ht="50.25" customHeight="1">
      <c r="B260" s="256"/>
      <c r="C260" s="262"/>
      <c r="D260" s="262" t="s">
        <v>629</v>
      </c>
      <c r="E260" s="257"/>
      <c r="F260" s="257" t="s">
        <v>444</v>
      </c>
      <c r="G260" s="257"/>
      <c r="H260" s="257"/>
      <c r="I260" s="257"/>
      <c r="J260" s="257"/>
      <c r="K260" s="257"/>
      <c r="L260" s="257"/>
      <c r="M260" s="257"/>
      <c r="N260" s="257"/>
      <c r="O260" s="257"/>
      <c r="P260" s="257"/>
      <c r="Q260" s="257"/>
      <c r="R260" s="257"/>
      <c r="S260" s="209"/>
      <c r="T260" s="209"/>
      <c r="U260" s="257"/>
      <c r="V260" s="344" t="s">
        <v>710</v>
      </c>
      <c r="W260" s="260" t="s">
        <v>719</v>
      </c>
      <c r="X260" s="383"/>
      <c r="Y260" s="261"/>
      <c r="Z260" s="261"/>
      <c r="AA260" s="261"/>
      <c r="AB260" s="261"/>
      <c r="AC260" s="261"/>
      <c r="AD260" s="261"/>
      <c r="AE260" s="261"/>
      <c r="AF260" s="261"/>
      <c r="AG260" s="261"/>
      <c r="AH260" s="261"/>
      <c r="AI260" s="261"/>
      <c r="AJ260" s="261" t="s">
        <v>133</v>
      </c>
      <c r="AK260" s="261"/>
      <c r="AL260" s="261"/>
      <c r="AM260" s="261"/>
      <c r="AN260" s="261"/>
      <c r="AO260" s="363">
        <v>47617799.782596663</v>
      </c>
      <c r="AP260" s="304"/>
      <c r="AQ260" s="304"/>
      <c r="AR260" s="304"/>
      <c r="AS260" s="385"/>
      <c r="AT260" s="322" t="s">
        <v>901</v>
      </c>
      <c r="AU260" s="304"/>
      <c r="AV260" s="304"/>
      <c r="AW260" s="259"/>
    </row>
    <row r="261" spans="2:49" ht="50.25" customHeight="1">
      <c r="B261" s="256"/>
      <c r="C261" s="262"/>
      <c r="D261" s="262" t="s">
        <v>630</v>
      </c>
      <c r="E261" s="257" t="s">
        <v>693</v>
      </c>
      <c r="F261" s="257" t="s">
        <v>444</v>
      </c>
      <c r="G261" s="257"/>
      <c r="H261" s="257"/>
      <c r="I261" s="257"/>
      <c r="J261" s="257"/>
      <c r="K261" s="257"/>
      <c r="L261" s="257"/>
      <c r="M261" s="257"/>
      <c r="N261" s="257"/>
      <c r="O261" s="257"/>
      <c r="P261" s="257"/>
      <c r="Q261" s="257"/>
      <c r="R261" s="257"/>
      <c r="S261" s="209"/>
      <c r="T261" s="209"/>
      <c r="U261" s="257"/>
      <c r="V261" s="344" t="s">
        <v>720</v>
      </c>
      <c r="W261" s="260" t="s">
        <v>721</v>
      </c>
      <c r="X261" s="383"/>
      <c r="Y261" s="261"/>
      <c r="Z261" s="261"/>
      <c r="AA261" s="261"/>
      <c r="AB261" s="261"/>
      <c r="AC261" s="261"/>
      <c r="AD261" s="261"/>
      <c r="AE261" s="261"/>
      <c r="AF261" s="261"/>
      <c r="AG261" s="261"/>
      <c r="AH261" s="261"/>
      <c r="AI261" s="261"/>
      <c r="AJ261" s="261" t="s">
        <v>133</v>
      </c>
      <c r="AK261" s="261"/>
      <c r="AL261" s="261"/>
      <c r="AM261" s="261"/>
      <c r="AN261" s="261"/>
      <c r="AO261" s="356">
        <v>1924819000</v>
      </c>
      <c r="AP261" s="304"/>
      <c r="AQ261" s="304"/>
      <c r="AR261" s="304"/>
      <c r="AS261" s="385" t="s">
        <v>890</v>
      </c>
      <c r="AT261" s="322" t="s">
        <v>901</v>
      </c>
      <c r="AU261" s="304"/>
      <c r="AV261" s="304"/>
      <c r="AW261" s="259"/>
    </row>
    <row r="262" spans="2:49" ht="50.25" customHeight="1">
      <c r="B262" s="256"/>
      <c r="C262" s="262"/>
      <c r="D262" s="262" t="s">
        <v>655</v>
      </c>
      <c r="E262" s="257" t="s">
        <v>697</v>
      </c>
      <c r="F262" s="257" t="s">
        <v>444</v>
      </c>
      <c r="G262" s="257" t="s">
        <v>535</v>
      </c>
      <c r="H262" s="257"/>
      <c r="I262" s="257"/>
      <c r="J262" s="257"/>
      <c r="K262" s="257"/>
      <c r="L262" s="257"/>
      <c r="M262" s="257"/>
      <c r="N262" s="257"/>
      <c r="O262" s="257"/>
      <c r="P262" s="257"/>
      <c r="Q262" s="257"/>
      <c r="R262" s="257"/>
      <c r="S262" s="209"/>
      <c r="T262" s="209"/>
      <c r="U262" s="257"/>
      <c r="V262" s="344" t="s">
        <v>757</v>
      </c>
      <c r="W262" s="260" t="s">
        <v>758</v>
      </c>
      <c r="X262" s="383"/>
      <c r="Y262" s="261"/>
      <c r="Z262" s="261"/>
      <c r="AA262" s="261"/>
      <c r="AB262" s="261"/>
      <c r="AC262" s="261"/>
      <c r="AD262" s="261"/>
      <c r="AE262" s="261"/>
      <c r="AF262" s="261"/>
      <c r="AG262" s="261"/>
      <c r="AH262" s="261"/>
      <c r="AI262" s="261"/>
      <c r="AJ262" s="261" t="s">
        <v>133</v>
      </c>
      <c r="AK262" s="261"/>
      <c r="AL262" s="261"/>
      <c r="AM262" s="261"/>
      <c r="AN262" s="261"/>
      <c r="AO262" s="357">
        <v>474869332.85883343</v>
      </c>
      <c r="AP262" s="304"/>
      <c r="AQ262" s="304"/>
      <c r="AR262" s="304"/>
      <c r="AS262" s="385" t="s">
        <v>575</v>
      </c>
      <c r="AT262" s="377">
        <v>1</v>
      </c>
      <c r="AU262" s="304"/>
      <c r="AV262" s="304"/>
      <c r="AW262" s="259"/>
    </row>
    <row r="263" spans="2:49" ht="50.25" customHeight="1">
      <c r="B263" s="256"/>
      <c r="C263" s="262"/>
      <c r="D263" s="262" t="s">
        <v>629</v>
      </c>
      <c r="E263" s="257" t="s">
        <v>698</v>
      </c>
      <c r="F263" s="257" t="s">
        <v>444</v>
      </c>
      <c r="G263" s="257" t="s">
        <v>535</v>
      </c>
      <c r="H263" s="257"/>
      <c r="I263" s="257"/>
      <c r="J263" s="257"/>
      <c r="K263" s="257"/>
      <c r="L263" s="257"/>
      <c r="M263" s="257"/>
      <c r="N263" s="257"/>
      <c r="O263" s="257"/>
      <c r="P263" s="257"/>
      <c r="Q263" s="257"/>
      <c r="R263" s="257"/>
      <c r="S263" s="209"/>
      <c r="T263" s="209"/>
      <c r="U263" s="257"/>
      <c r="V263" s="344" t="s">
        <v>759</v>
      </c>
      <c r="W263" s="260" t="s">
        <v>760</v>
      </c>
      <c r="X263" s="383"/>
      <c r="Y263" s="261"/>
      <c r="Z263" s="261"/>
      <c r="AA263" s="261"/>
      <c r="AB263" s="261"/>
      <c r="AC263" s="261"/>
      <c r="AD263" s="261"/>
      <c r="AE263" s="261"/>
      <c r="AF263" s="261"/>
      <c r="AG263" s="261"/>
      <c r="AH263" s="261"/>
      <c r="AI263" s="261"/>
      <c r="AJ263" s="261" t="s">
        <v>133</v>
      </c>
      <c r="AK263" s="261"/>
      <c r="AL263" s="261"/>
      <c r="AM263" s="261"/>
      <c r="AN263" s="261"/>
      <c r="AO263" s="357">
        <v>50260341.005465865</v>
      </c>
      <c r="AP263" s="304"/>
      <c r="AQ263" s="304"/>
      <c r="AR263" s="304"/>
      <c r="AS263" s="385" t="s">
        <v>891</v>
      </c>
      <c r="AT263" s="377">
        <v>1</v>
      </c>
      <c r="AU263" s="304"/>
      <c r="AV263" s="304"/>
      <c r="AW263" s="259"/>
    </row>
    <row r="264" spans="2:49" ht="50.25" customHeight="1">
      <c r="B264" s="256"/>
      <c r="C264" s="262"/>
      <c r="D264" s="262" t="s">
        <v>629</v>
      </c>
      <c r="E264" s="257" t="s">
        <v>698</v>
      </c>
      <c r="F264" s="257" t="s">
        <v>449</v>
      </c>
      <c r="G264" s="257" t="s">
        <v>535</v>
      </c>
      <c r="H264" s="257"/>
      <c r="I264" s="257"/>
      <c r="J264" s="257"/>
      <c r="K264" s="257"/>
      <c r="L264" s="257"/>
      <c r="M264" s="257"/>
      <c r="N264" s="257"/>
      <c r="O264" s="257"/>
      <c r="P264" s="257"/>
      <c r="Q264" s="257"/>
      <c r="R264" s="257"/>
      <c r="S264" s="209"/>
      <c r="T264" s="209"/>
      <c r="U264" s="257"/>
      <c r="V264" s="344" t="s">
        <v>759</v>
      </c>
      <c r="W264" s="260" t="s">
        <v>761</v>
      </c>
      <c r="X264" s="383"/>
      <c r="Y264" s="261"/>
      <c r="Z264" s="261"/>
      <c r="AA264" s="261"/>
      <c r="AB264" s="261"/>
      <c r="AC264" s="261"/>
      <c r="AD264" s="261"/>
      <c r="AE264" s="261"/>
      <c r="AF264" s="261"/>
      <c r="AG264" s="261"/>
      <c r="AH264" s="261"/>
      <c r="AI264" s="261"/>
      <c r="AJ264" s="261" t="s">
        <v>133</v>
      </c>
      <c r="AK264" s="261"/>
      <c r="AL264" s="261"/>
      <c r="AM264" s="261"/>
      <c r="AN264" s="261"/>
      <c r="AO264" s="357">
        <v>50492344.62808834</v>
      </c>
      <c r="AP264" s="304"/>
      <c r="AQ264" s="304"/>
      <c r="AR264" s="304"/>
      <c r="AS264" s="385" t="s">
        <v>891</v>
      </c>
      <c r="AT264" s="377">
        <v>1</v>
      </c>
      <c r="AU264" s="304"/>
      <c r="AV264" s="304"/>
      <c r="AW264" s="259"/>
    </row>
    <row r="265" spans="2:49" ht="50.25" customHeight="1">
      <c r="B265" s="256"/>
      <c r="C265" s="262"/>
      <c r="D265" s="262" t="s">
        <v>629</v>
      </c>
      <c r="E265" s="257" t="s">
        <v>698</v>
      </c>
      <c r="F265" s="257" t="s">
        <v>450</v>
      </c>
      <c r="G265" s="257" t="s">
        <v>535</v>
      </c>
      <c r="H265" s="257"/>
      <c r="I265" s="257"/>
      <c r="J265" s="257"/>
      <c r="K265" s="257"/>
      <c r="L265" s="257"/>
      <c r="M265" s="257"/>
      <c r="N265" s="257"/>
      <c r="O265" s="257"/>
      <c r="P265" s="257"/>
      <c r="Q265" s="257"/>
      <c r="R265" s="257"/>
      <c r="S265" s="209"/>
      <c r="T265" s="209"/>
      <c r="U265" s="257"/>
      <c r="V265" s="344" t="s">
        <v>759</v>
      </c>
      <c r="W265" s="260" t="s">
        <v>762</v>
      </c>
      <c r="X265" s="383"/>
      <c r="Y265" s="261"/>
      <c r="Z265" s="261"/>
      <c r="AA265" s="261"/>
      <c r="AB265" s="261"/>
      <c r="AC265" s="261"/>
      <c r="AD265" s="261"/>
      <c r="AE265" s="261"/>
      <c r="AF265" s="261"/>
      <c r="AG265" s="261"/>
      <c r="AH265" s="261"/>
      <c r="AI265" s="261"/>
      <c r="AJ265" s="261" t="s">
        <v>133</v>
      </c>
      <c r="AK265" s="261"/>
      <c r="AL265" s="261"/>
      <c r="AM265" s="261"/>
      <c r="AN265" s="261"/>
      <c r="AO265" s="357">
        <v>50665795.126427479</v>
      </c>
      <c r="AP265" s="304"/>
      <c r="AQ265" s="304"/>
      <c r="AR265" s="304"/>
      <c r="AS265" s="385" t="s">
        <v>892</v>
      </c>
      <c r="AT265" s="377">
        <v>1</v>
      </c>
      <c r="AU265" s="304"/>
      <c r="AV265" s="304"/>
      <c r="AW265" s="259"/>
    </row>
    <row r="266" spans="2:49" ht="50.25" customHeight="1">
      <c r="B266" s="256"/>
      <c r="C266" s="262"/>
      <c r="D266" s="262" t="s">
        <v>629</v>
      </c>
      <c r="E266" s="257" t="s">
        <v>698</v>
      </c>
      <c r="F266" s="257" t="s">
        <v>451</v>
      </c>
      <c r="G266" s="257" t="s">
        <v>535</v>
      </c>
      <c r="H266" s="257"/>
      <c r="I266" s="257"/>
      <c r="J266" s="257"/>
      <c r="K266" s="257"/>
      <c r="L266" s="257"/>
      <c r="M266" s="257"/>
      <c r="N266" s="257"/>
      <c r="O266" s="257"/>
      <c r="P266" s="257"/>
      <c r="Q266" s="257"/>
      <c r="R266" s="257"/>
      <c r="S266" s="209"/>
      <c r="T266" s="209"/>
      <c r="U266" s="257"/>
      <c r="V266" s="344" t="s">
        <v>759</v>
      </c>
      <c r="W266" s="260" t="s">
        <v>763</v>
      </c>
      <c r="X266" s="383"/>
      <c r="Y266" s="261"/>
      <c r="Z266" s="261"/>
      <c r="AA266" s="261"/>
      <c r="AB266" s="261"/>
      <c r="AC266" s="261"/>
      <c r="AD266" s="261"/>
      <c r="AE266" s="261"/>
      <c r="AF266" s="261"/>
      <c r="AG266" s="261"/>
      <c r="AH266" s="261"/>
      <c r="AI266" s="261"/>
      <c r="AJ266" s="261" t="s">
        <v>133</v>
      </c>
      <c r="AK266" s="261"/>
      <c r="AL266" s="261"/>
      <c r="AM266" s="261"/>
      <c r="AN266" s="261"/>
      <c r="AO266" s="357">
        <v>50391269.613603242</v>
      </c>
      <c r="AP266" s="304"/>
      <c r="AQ266" s="304"/>
      <c r="AR266" s="304"/>
      <c r="AS266" s="385" t="s">
        <v>892</v>
      </c>
      <c r="AT266" s="377">
        <v>1</v>
      </c>
      <c r="AU266" s="304"/>
      <c r="AV266" s="304"/>
      <c r="AW266" s="259"/>
    </row>
    <row r="267" spans="2:49" ht="50.25" customHeight="1">
      <c r="B267" s="256"/>
      <c r="C267" s="262"/>
      <c r="D267" s="262" t="s">
        <v>629</v>
      </c>
      <c r="E267" s="257" t="s">
        <v>698</v>
      </c>
      <c r="F267" s="257" t="s">
        <v>452</v>
      </c>
      <c r="G267" s="257" t="s">
        <v>535</v>
      </c>
      <c r="H267" s="257"/>
      <c r="I267" s="257"/>
      <c r="J267" s="257"/>
      <c r="K267" s="257"/>
      <c r="L267" s="257"/>
      <c r="M267" s="257"/>
      <c r="N267" s="257"/>
      <c r="O267" s="257"/>
      <c r="P267" s="257"/>
      <c r="Q267" s="257"/>
      <c r="R267" s="257"/>
      <c r="S267" s="209"/>
      <c r="T267" s="209"/>
      <c r="U267" s="257"/>
      <c r="V267" s="344" t="s">
        <v>759</v>
      </c>
      <c r="W267" s="260" t="s">
        <v>764</v>
      </c>
      <c r="X267" s="383"/>
      <c r="Y267" s="261"/>
      <c r="Z267" s="261"/>
      <c r="AA267" s="261"/>
      <c r="AB267" s="261"/>
      <c r="AC267" s="261"/>
      <c r="AD267" s="261"/>
      <c r="AE267" s="261"/>
      <c r="AF267" s="261"/>
      <c r="AG267" s="261"/>
      <c r="AH267" s="261"/>
      <c r="AI267" s="261"/>
      <c r="AJ267" s="261" t="s">
        <v>133</v>
      </c>
      <c r="AK267" s="261"/>
      <c r="AL267" s="261"/>
      <c r="AM267" s="261"/>
      <c r="AN267" s="261"/>
      <c r="AO267" s="357">
        <v>50153699.458274573</v>
      </c>
      <c r="AP267" s="304"/>
      <c r="AQ267" s="304"/>
      <c r="AR267" s="304"/>
      <c r="AS267" s="385" t="s">
        <v>893</v>
      </c>
      <c r="AT267" s="377">
        <v>1</v>
      </c>
      <c r="AU267" s="304"/>
      <c r="AV267" s="304"/>
      <c r="AW267" s="259"/>
    </row>
    <row r="268" spans="2:49" ht="50.25" customHeight="1">
      <c r="B268" s="256"/>
      <c r="C268" s="262"/>
      <c r="D268" s="262" t="s">
        <v>629</v>
      </c>
      <c r="E268" s="257" t="s">
        <v>698</v>
      </c>
      <c r="F268" s="257" t="s">
        <v>701</v>
      </c>
      <c r="G268" s="257" t="s">
        <v>535</v>
      </c>
      <c r="H268" s="257"/>
      <c r="I268" s="257"/>
      <c r="J268" s="257"/>
      <c r="K268" s="257"/>
      <c r="L268" s="257"/>
      <c r="M268" s="257"/>
      <c r="N268" s="257"/>
      <c r="O268" s="257"/>
      <c r="P268" s="257"/>
      <c r="Q268" s="257"/>
      <c r="R268" s="257"/>
      <c r="S268" s="209"/>
      <c r="T268" s="209"/>
      <c r="U268" s="257"/>
      <c r="V268" s="344" t="s">
        <v>759</v>
      </c>
      <c r="W268" s="260" t="s">
        <v>765</v>
      </c>
      <c r="X268" s="383"/>
      <c r="Y268" s="261"/>
      <c r="Z268" s="261"/>
      <c r="AA268" s="261"/>
      <c r="AB268" s="261"/>
      <c r="AC268" s="261"/>
      <c r="AD268" s="261"/>
      <c r="AE268" s="261"/>
      <c r="AF268" s="261"/>
      <c r="AG268" s="261"/>
      <c r="AH268" s="261"/>
      <c r="AI268" s="261"/>
      <c r="AJ268" s="261" t="s">
        <v>133</v>
      </c>
      <c r="AK268" s="261"/>
      <c r="AL268" s="261"/>
      <c r="AM268" s="261"/>
      <c r="AN268" s="261"/>
      <c r="AO268" s="357">
        <v>50526420.635301329</v>
      </c>
      <c r="AP268" s="304"/>
      <c r="AQ268" s="304"/>
      <c r="AR268" s="304"/>
      <c r="AS268" s="385" t="s">
        <v>893</v>
      </c>
      <c r="AT268" s="377">
        <v>1</v>
      </c>
      <c r="AU268" s="304"/>
      <c r="AV268" s="304"/>
      <c r="AW268" s="259"/>
    </row>
    <row r="269" spans="2:49" ht="50.25" customHeight="1">
      <c r="B269" s="256"/>
      <c r="C269" s="262"/>
      <c r="D269" s="262" t="s">
        <v>629</v>
      </c>
      <c r="E269" s="257" t="s">
        <v>698</v>
      </c>
      <c r="F269" s="257" t="s">
        <v>702</v>
      </c>
      <c r="G269" s="257" t="s">
        <v>535</v>
      </c>
      <c r="H269" s="257"/>
      <c r="I269" s="257"/>
      <c r="J269" s="257"/>
      <c r="K269" s="257"/>
      <c r="L269" s="257"/>
      <c r="M269" s="257"/>
      <c r="N269" s="257"/>
      <c r="O269" s="257"/>
      <c r="P269" s="257"/>
      <c r="Q269" s="257"/>
      <c r="R269" s="257"/>
      <c r="S269" s="209"/>
      <c r="T269" s="209"/>
      <c r="U269" s="257"/>
      <c r="V269" s="344" t="s">
        <v>759</v>
      </c>
      <c r="W269" s="260" t="s">
        <v>766</v>
      </c>
      <c r="X269" s="383"/>
      <c r="Y269" s="261"/>
      <c r="Z269" s="261"/>
      <c r="AA269" s="261"/>
      <c r="AB269" s="261"/>
      <c r="AC269" s="261"/>
      <c r="AD269" s="261"/>
      <c r="AE269" s="261"/>
      <c r="AF269" s="261"/>
      <c r="AG269" s="261"/>
      <c r="AH269" s="261"/>
      <c r="AI269" s="261"/>
      <c r="AJ269" s="261" t="s">
        <v>133</v>
      </c>
      <c r="AK269" s="261"/>
      <c r="AL269" s="261"/>
      <c r="AM269" s="261"/>
      <c r="AN269" s="261"/>
      <c r="AO269" s="357">
        <v>50232889.510050796</v>
      </c>
      <c r="AP269" s="304"/>
      <c r="AQ269" s="304"/>
      <c r="AR269" s="304"/>
      <c r="AS269" s="385" t="s">
        <v>894</v>
      </c>
      <c r="AT269" s="377">
        <v>1</v>
      </c>
      <c r="AU269" s="304"/>
      <c r="AV269" s="304"/>
      <c r="AW269" s="259"/>
    </row>
    <row r="270" spans="2:49" ht="50.25" customHeight="1">
      <c r="B270" s="256"/>
      <c r="C270" s="262"/>
      <c r="D270" s="262" t="s">
        <v>629</v>
      </c>
      <c r="E270" s="257" t="s">
        <v>698</v>
      </c>
      <c r="F270" s="257" t="s">
        <v>703</v>
      </c>
      <c r="G270" s="257" t="s">
        <v>535</v>
      </c>
      <c r="H270" s="257"/>
      <c r="I270" s="257"/>
      <c r="J270" s="257"/>
      <c r="K270" s="257"/>
      <c r="L270" s="257"/>
      <c r="M270" s="257"/>
      <c r="N270" s="257"/>
      <c r="O270" s="257"/>
      <c r="P270" s="257"/>
      <c r="Q270" s="257"/>
      <c r="R270" s="257"/>
      <c r="S270" s="209"/>
      <c r="T270" s="209"/>
      <c r="U270" s="257"/>
      <c r="V270" s="344" t="s">
        <v>759</v>
      </c>
      <c r="W270" s="260" t="s">
        <v>767</v>
      </c>
      <c r="X270" s="383"/>
      <c r="Y270" s="261"/>
      <c r="Z270" s="261"/>
      <c r="AA270" s="261"/>
      <c r="AB270" s="261"/>
      <c r="AC270" s="261"/>
      <c r="AD270" s="261"/>
      <c r="AE270" s="261"/>
      <c r="AF270" s="261"/>
      <c r="AG270" s="261"/>
      <c r="AH270" s="261"/>
      <c r="AI270" s="261"/>
      <c r="AJ270" s="261" t="s">
        <v>133</v>
      </c>
      <c r="AK270" s="261"/>
      <c r="AL270" s="261"/>
      <c r="AM270" s="261"/>
      <c r="AN270" s="261"/>
      <c r="AO270" s="357">
        <v>50542258.645656571</v>
      </c>
      <c r="AP270" s="304"/>
      <c r="AQ270" s="304"/>
      <c r="AR270" s="304"/>
      <c r="AS270" s="385" t="s">
        <v>894</v>
      </c>
      <c r="AT270" s="377">
        <v>1</v>
      </c>
      <c r="AU270" s="304"/>
      <c r="AV270" s="304"/>
      <c r="AW270" s="259"/>
    </row>
    <row r="271" spans="2:49" ht="50.25" customHeight="1">
      <c r="B271" s="256"/>
      <c r="C271" s="262"/>
      <c r="D271" s="262" t="s">
        <v>629</v>
      </c>
      <c r="E271" s="257" t="s">
        <v>698</v>
      </c>
      <c r="F271" s="257" t="s">
        <v>704</v>
      </c>
      <c r="G271" s="257" t="s">
        <v>535</v>
      </c>
      <c r="H271" s="257"/>
      <c r="I271" s="257"/>
      <c r="J271" s="257"/>
      <c r="K271" s="257"/>
      <c r="L271" s="257"/>
      <c r="M271" s="257"/>
      <c r="N271" s="257"/>
      <c r="O271" s="257"/>
      <c r="P271" s="257"/>
      <c r="Q271" s="257"/>
      <c r="R271" s="257"/>
      <c r="S271" s="209"/>
      <c r="T271" s="209"/>
      <c r="U271" s="257"/>
      <c r="V271" s="344" t="s">
        <v>759</v>
      </c>
      <c r="W271" s="260" t="s">
        <v>768</v>
      </c>
      <c r="X271" s="383"/>
      <c r="Y271" s="261"/>
      <c r="Z271" s="261"/>
      <c r="AA271" s="261"/>
      <c r="AB271" s="261"/>
      <c r="AC271" s="261"/>
      <c r="AD271" s="261"/>
      <c r="AE271" s="261"/>
      <c r="AF271" s="261"/>
      <c r="AG271" s="261"/>
      <c r="AH271" s="261"/>
      <c r="AI271" s="261"/>
      <c r="AJ271" s="261" t="s">
        <v>133</v>
      </c>
      <c r="AK271" s="261"/>
      <c r="AL271" s="261"/>
      <c r="AM271" s="261"/>
      <c r="AN271" s="261"/>
      <c r="AO271" s="357">
        <v>50447230.583525106</v>
      </c>
      <c r="AP271" s="304"/>
      <c r="AQ271" s="304"/>
      <c r="AR271" s="304"/>
      <c r="AS271" s="385" t="s">
        <v>895</v>
      </c>
      <c r="AT271" s="377">
        <v>1</v>
      </c>
      <c r="AU271" s="304"/>
      <c r="AV271" s="304"/>
      <c r="AW271" s="259"/>
    </row>
    <row r="272" spans="2:49" ht="50.25" customHeight="1">
      <c r="B272" s="256"/>
      <c r="C272" s="262"/>
      <c r="D272" s="262" t="s">
        <v>629</v>
      </c>
      <c r="E272" s="257" t="s">
        <v>698</v>
      </c>
      <c r="F272" s="257" t="s">
        <v>705</v>
      </c>
      <c r="G272" s="257" t="s">
        <v>535</v>
      </c>
      <c r="H272" s="257"/>
      <c r="I272" s="257"/>
      <c r="J272" s="257"/>
      <c r="K272" s="257"/>
      <c r="L272" s="257"/>
      <c r="M272" s="257"/>
      <c r="N272" s="257"/>
      <c r="O272" s="257"/>
      <c r="P272" s="257"/>
      <c r="Q272" s="257"/>
      <c r="R272" s="257"/>
      <c r="S272" s="209"/>
      <c r="T272" s="209"/>
      <c r="U272" s="257"/>
      <c r="V272" s="344" t="s">
        <v>759</v>
      </c>
      <c r="W272" s="260" t="s">
        <v>769</v>
      </c>
      <c r="X272" s="383"/>
      <c r="Y272" s="261"/>
      <c r="Z272" s="261"/>
      <c r="AA272" s="261"/>
      <c r="AB272" s="261"/>
      <c r="AC272" s="261"/>
      <c r="AD272" s="261"/>
      <c r="AE272" s="261"/>
      <c r="AF272" s="261"/>
      <c r="AG272" s="261"/>
      <c r="AH272" s="261"/>
      <c r="AI272" s="261"/>
      <c r="AJ272" s="261" t="s">
        <v>133</v>
      </c>
      <c r="AK272" s="261"/>
      <c r="AL272" s="261"/>
      <c r="AM272" s="261"/>
      <c r="AN272" s="261"/>
      <c r="AO272" s="357">
        <v>50576046.401081093</v>
      </c>
      <c r="AP272" s="304"/>
      <c r="AQ272" s="304"/>
      <c r="AR272" s="304"/>
      <c r="AS272" s="385" t="s">
        <v>895</v>
      </c>
      <c r="AT272" s="377">
        <v>1</v>
      </c>
      <c r="AU272" s="304"/>
      <c r="AV272" s="304"/>
      <c r="AW272" s="259"/>
    </row>
    <row r="273" spans="2:49" ht="50.25" customHeight="1">
      <c r="B273" s="256"/>
      <c r="C273" s="262"/>
      <c r="D273" s="262" t="s">
        <v>629</v>
      </c>
      <c r="E273" s="257" t="s">
        <v>698</v>
      </c>
      <c r="F273" s="257" t="s">
        <v>706</v>
      </c>
      <c r="G273" s="257" t="s">
        <v>535</v>
      </c>
      <c r="H273" s="257"/>
      <c r="I273" s="257"/>
      <c r="J273" s="257"/>
      <c r="K273" s="257"/>
      <c r="L273" s="257"/>
      <c r="M273" s="257"/>
      <c r="N273" s="257"/>
      <c r="O273" s="257"/>
      <c r="P273" s="257"/>
      <c r="Q273" s="257"/>
      <c r="R273" s="257"/>
      <c r="S273" s="209"/>
      <c r="T273" s="209"/>
      <c r="U273" s="257"/>
      <c r="V273" s="344" t="s">
        <v>759</v>
      </c>
      <c r="W273" s="260" t="s">
        <v>770</v>
      </c>
      <c r="X273" s="383"/>
      <c r="Y273" s="261"/>
      <c r="Z273" s="261"/>
      <c r="AA273" s="261"/>
      <c r="AB273" s="261"/>
      <c r="AC273" s="261"/>
      <c r="AD273" s="261"/>
      <c r="AE273" s="261"/>
      <c r="AF273" s="261"/>
      <c r="AG273" s="261"/>
      <c r="AH273" s="261"/>
      <c r="AI273" s="261"/>
      <c r="AJ273" s="261" t="s">
        <v>133</v>
      </c>
      <c r="AK273" s="261"/>
      <c r="AL273" s="261"/>
      <c r="AM273" s="261"/>
      <c r="AN273" s="261"/>
      <c r="AO273" s="357">
        <v>50665795.126427479</v>
      </c>
      <c r="AP273" s="304"/>
      <c r="AQ273" s="304"/>
      <c r="AR273" s="304"/>
      <c r="AS273" s="385" t="s">
        <v>896</v>
      </c>
      <c r="AT273" s="377">
        <v>1</v>
      </c>
      <c r="AU273" s="304"/>
      <c r="AV273" s="304"/>
      <c r="AW273" s="259"/>
    </row>
    <row r="274" spans="2:49" ht="50.25" customHeight="1">
      <c r="B274" s="256"/>
      <c r="C274" s="262"/>
      <c r="D274" s="262" t="s">
        <v>629</v>
      </c>
      <c r="E274" s="257" t="s">
        <v>698</v>
      </c>
      <c r="F274" s="257" t="s">
        <v>706</v>
      </c>
      <c r="G274" s="257" t="s">
        <v>535</v>
      </c>
      <c r="H274" s="257"/>
      <c r="I274" s="257"/>
      <c r="J274" s="257"/>
      <c r="K274" s="257"/>
      <c r="L274" s="257"/>
      <c r="M274" s="257"/>
      <c r="N274" s="257"/>
      <c r="O274" s="257"/>
      <c r="P274" s="257"/>
      <c r="Q274" s="257"/>
      <c r="R274" s="257"/>
      <c r="S274" s="209"/>
      <c r="T274" s="209"/>
      <c r="U274" s="257"/>
      <c r="V274" s="344" t="s">
        <v>759</v>
      </c>
      <c r="W274" s="260" t="s">
        <v>771</v>
      </c>
      <c r="X274" s="383"/>
      <c r="Y274" s="261"/>
      <c r="Z274" s="261"/>
      <c r="AA274" s="261"/>
      <c r="AB274" s="261"/>
      <c r="AC274" s="261"/>
      <c r="AD274" s="261"/>
      <c r="AE274" s="261"/>
      <c r="AF274" s="261"/>
      <c r="AG274" s="261"/>
      <c r="AH274" s="261"/>
      <c r="AI274" s="261"/>
      <c r="AJ274" s="261" t="s">
        <v>133</v>
      </c>
      <c r="AK274" s="261"/>
      <c r="AL274" s="261"/>
      <c r="AM274" s="261"/>
      <c r="AN274" s="261"/>
      <c r="AO274" s="357">
        <v>50526420.635301329</v>
      </c>
      <c r="AP274" s="304"/>
      <c r="AQ274" s="304"/>
      <c r="AR274" s="304"/>
      <c r="AS274" s="385" t="s">
        <v>896</v>
      </c>
      <c r="AT274" s="377">
        <v>1</v>
      </c>
      <c r="AU274" s="304"/>
      <c r="AV274" s="304"/>
      <c r="AW274" s="259"/>
    </row>
    <row r="275" spans="2:49" ht="50.25" customHeight="1">
      <c r="B275" s="256"/>
      <c r="C275" s="262"/>
      <c r="D275" s="262" t="s">
        <v>657</v>
      </c>
      <c r="E275" s="257" t="s">
        <v>697</v>
      </c>
      <c r="F275" s="257" t="s">
        <v>444</v>
      </c>
      <c r="G275" s="257" t="s">
        <v>535</v>
      </c>
      <c r="H275" s="257"/>
      <c r="I275" s="257"/>
      <c r="J275" s="257"/>
      <c r="K275" s="257"/>
      <c r="L275" s="257"/>
      <c r="M275" s="257"/>
      <c r="N275" s="257"/>
      <c r="O275" s="257"/>
      <c r="P275" s="257"/>
      <c r="Q275" s="257"/>
      <c r="R275" s="257"/>
      <c r="S275" s="209"/>
      <c r="T275" s="209"/>
      <c r="U275" s="257"/>
      <c r="V275" s="344" t="s">
        <v>774</v>
      </c>
      <c r="W275" s="260" t="s">
        <v>775</v>
      </c>
      <c r="X275" s="383"/>
      <c r="Y275" s="261"/>
      <c r="Z275" s="261"/>
      <c r="AA275" s="261"/>
      <c r="AB275" s="261"/>
      <c r="AC275" s="261"/>
      <c r="AD275" s="261"/>
      <c r="AE275" s="261"/>
      <c r="AF275" s="261"/>
      <c r="AG275" s="261"/>
      <c r="AH275" s="261"/>
      <c r="AI275" s="261"/>
      <c r="AJ275" s="261" t="s">
        <v>133</v>
      </c>
      <c r="AK275" s="261"/>
      <c r="AL275" s="261"/>
      <c r="AM275" s="261"/>
      <c r="AN275" s="261"/>
      <c r="AO275" s="357">
        <v>406454267.44035596</v>
      </c>
      <c r="AP275" s="304"/>
      <c r="AQ275" s="304"/>
      <c r="AR275" s="304"/>
      <c r="AS275" s="385" t="s">
        <v>897</v>
      </c>
      <c r="AT275" s="377">
        <v>1</v>
      </c>
      <c r="AU275" s="304"/>
      <c r="AV275" s="304"/>
      <c r="AW275" s="259"/>
    </row>
    <row r="276" spans="2:49" ht="50.25" customHeight="1">
      <c r="B276" s="256"/>
      <c r="C276" s="262"/>
      <c r="D276" s="262" t="s">
        <v>658</v>
      </c>
      <c r="E276" s="257"/>
      <c r="F276" s="257"/>
      <c r="G276" s="257"/>
      <c r="H276" s="257"/>
      <c r="I276" s="257"/>
      <c r="J276" s="257"/>
      <c r="K276" s="257"/>
      <c r="L276" s="257"/>
      <c r="M276" s="257"/>
      <c r="N276" s="257"/>
      <c r="O276" s="257"/>
      <c r="P276" s="257"/>
      <c r="Q276" s="257"/>
      <c r="R276" s="257"/>
      <c r="S276" s="209"/>
      <c r="T276" s="209"/>
      <c r="U276" s="257"/>
      <c r="V276" s="344"/>
      <c r="W276" s="260"/>
      <c r="X276" s="383"/>
      <c r="Y276" s="261"/>
      <c r="Z276" s="261"/>
      <c r="AA276" s="261"/>
      <c r="AB276" s="261"/>
      <c r="AC276" s="261"/>
      <c r="AD276" s="261"/>
      <c r="AE276" s="261"/>
      <c r="AF276" s="261"/>
      <c r="AG276" s="261"/>
      <c r="AH276" s="261"/>
      <c r="AI276" s="261"/>
      <c r="AJ276" s="261" t="s">
        <v>133</v>
      </c>
      <c r="AK276" s="261"/>
      <c r="AL276" s="261"/>
      <c r="AM276" s="261"/>
      <c r="AN276" s="261"/>
      <c r="AO276" s="357">
        <v>356096400</v>
      </c>
      <c r="AP276" s="304"/>
      <c r="AQ276" s="304"/>
      <c r="AR276" s="304"/>
      <c r="AS276" s="385"/>
      <c r="AT276" s="322"/>
      <c r="AU276" s="304"/>
      <c r="AV276" s="304"/>
      <c r="AW276" s="259"/>
    </row>
    <row r="277" spans="2:49" ht="50.25" customHeight="1">
      <c r="B277" s="256"/>
      <c r="C277" s="262"/>
      <c r="D277" s="262" t="s">
        <v>658</v>
      </c>
      <c r="E277" s="257"/>
      <c r="F277" s="257"/>
      <c r="G277" s="257"/>
      <c r="H277" s="257"/>
      <c r="I277" s="257"/>
      <c r="J277" s="257"/>
      <c r="K277" s="257"/>
      <c r="L277" s="257"/>
      <c r="M277" s="257"/>
      <c r="N277" s="257"/>
      <c r="O277" s="257"/>
      <c r="P277" s="257"/>
      <c r="Q277" s="257"/>
      <c r="R277" s="257"/>
      <c r="S277" s="209"/>
      <c r="T277" s="209"/>
      <c r="U277" s="257"/>
      <c r="V277" s="344"/>
      <c r="W277" s="260"/>
      <c r="X277" s="383"/>
      <c r="Y277" s="261"/>
      <c r="Z277" s="261"/>
      <c r="AA277" s="261"/>
      <c r="AB277" s="261"/>
      <c r="AC277" s="261"/>
      <c r="AD277" s="261"/>
      <c r="AE277" s="261"/>
      <c r="AF277" s="261"/>
      <c r="AG277" s="261"/>
      <c r="AH277" s="261"/>
      <c r="AI277" s="261"/>
      <c r="AJ277" s="261" t="s">
        <v>133</v>
      </c>
      <c r="AK277" s="261"/>
      <c r="AL277" s="261"/>
      <c r="AM277" s="261"/>
      <c r="AN277" s="261"/>
      <c r="AO277" s="357">
        <v>237397600</v>
      </c>
      <c r="AP277" s="304"/>
      <c r="AQ277" s="304"/>
      <c r="AR277" s="304"/>
      <c r="AS277" s="385"/>
      <c r="AT277" s="322"/>
      <c r="AU277" s="304"/>
      <c r="AV277" s="304"/>
      <c r="AW277" s="259"/>
    </row>
    <row r="278" spans="2:49" ht="50.25" customHeight="1">
      <c r="B278" s="256"/>
      <c r="C278" s="262"/>
      <c r="D278" s="262" t="s">
        <v>659</v>
      </c>
      <c r="E278" s="257" t="s">
        <v>699</v>
      </c>
      <c r="F278" s="257" t="s">
        <v>444</v>
      </c>
      <c r="G278" s="257" t="s">
        <v>535</v>
      </c>
      <c r="H278" s="257"/>
      <c r="I278" s="257"/>
      <c r="J278" s="257"/>
      <c r="K278" s="257"/>
      <c r="L278" s="257"/>
      <c r="M278" s="257"/>
      <c r="N278" s="257"/>
      <c r="O278" s="257"/>
      <c r="P278" s="257"/>
      <c r="Q278" s="257"/>
      <c r="R278" s="257"/>
      <c r="S278" s="209"/>
      <c r="T278" s="209"/>
      <c r="U278" s="257"/>
      <c r="V278" s="344" t="s">
        <v>772</v>
      </c>
      <c r="W278" s="384" t="s">
        <v>776</v>
      </c>
      <c r="X278" s="209"/>
      <c r="Y278" s="261"/>
      <c r="Z278" s="261"/>
      <c r="AA278" s="261"/>
      <c r="AB278" s="261"/>
      <c r="AC278" s="261"/>
      <c r="AD278" s="261"/>
      <c r="AE278" s="261"/>
      <c r="AF278" s="261"/>
      <c r="AG278" s="261"/>
      <c r="AH278" s="261"/>
      <c r="AI278" s="261"/>
      <c r="AJ278" s="261" t="s">
        <v>133</v>
      </c>
      <c r="AK278" s="261"/>
      <c r="AL278" s="261"/>
      <c r="AM278" s="261"/>
      <c r="AN278" s="261"/>
      <c r="AO278" s="357">
        <v>336731886.41604716</v>
      </c>
      <c r="AP278" s="304"/>
      <c r="AQ278" s="304"/>
      <c r="AR278" s="304"/>
      <c r="AS278" s="385" t="s">
        <v>898</v>
      </c>
      <c r="AT278" s="377" t="s">
        <v>902</v>
      </c>
      <c r="AU278" s="304"/>
      <c r="AV278" s="304"/>
      <c r="AW278" s="259"/>
    </row>
    <row r="279" spans="2:49" ht="50.25" customHeight="1">
      <c r="B279" s="256"/>
      <c r="C279" s="262"/>
      <c r="D279" s="262" t="s">
        <v>659</v>
      </c>
      <c r="E279" s="257" t="s">
        <v>699</v>
      </c>
      <c r="F279" s="257" t="s">
        <v>449</v>
      </c>
      <c r="G279" s="257" t="s">
        <v>535</v>
      </c>
      <c r="H279" s="257"/>
      <c r="I279" s="257"/>
      <c r="J279" s="257"/>
      <c r="K279" s="257"/>
      <c r="L279" s="257"/>
      <c r="M279" s="257"/>
      <c r="N279" s="257"/>
      <c r="O279" s="257"/>
      <c r="P279" s="257"/>
      <c r="Q279" s="257"/>
      <c r="R279" s="257"/>
      <c r="S279" s="209"/>
      <c r="T279" s="209"/>
      <c r="U279" s="257"/>
      <c r="V279" s="344" t="s">
        <v>772</v>
      </c>
      <c r="W279" s="384" t="s">
        <v>777</v>
      </c>
      <c r="X279" s="209"/>
      <c r="Y279" s="261"/>
      <c r="Z279" s="261"/>
      <c r="AA279" s="261"/>
      <c r="AB279" s="261"/>
      <c r="AC279" s="261"/>
      <c r="AD279" s="261"/>
      <c r="AE279" s="261"/>
      <c r="AF279" s="261"/>
      <c r="AG279" s="261"/>
      <c r="AH279" s="261"/>
      <c r="AI279" s="261"/>
      <c r="AJ279" s="261" t="s">
        <v>133</v>
      </c>
      <c r="AK279" s="261"/>
      <c r="AL279" s="261"/>
      <c r="AM279" s="261"/>
      <c r="AN279" s="261"/>
      <c r="AO279" s="357">
        <v>434270113.58395284</v>
      </c>
      <c r="AP279" s="304"/>
      <c r="AQ279" s="304"/>
      <c r="AR279" s="304"/>
      <c r="AS279" s="385" t="s">
        <v>899</v>
      </c>
      <c r="AT279" s="377" t="s">
        <v>903</v>
      </c>
      <c r="AU279" s="304"/>
      <c r="AV279" s="304"/>
      <c r="AW279" s="259"/>
    </row>
    <row r="280" spans="2:49" ht="42.75" customHeight="1">
      <c r="B280" s="256"/>
      <c r="C280" s="262"/>
      <c r="D280" s="262" t="s">
        <v>663</v>
      </c>
      <c r="E280" s="257"/>
      <c r="F280" s="257"/>
      <c r="G280" s="257"/>
      <c r="H280" s="257"/>
      <c r="I280" s="257"/>
      <c r="J280" s="257"/>
      <c r="K280" s="257"/>
      <c r="L280" s="257"/>
      <c r="M280" s="257"/>
      <c r="N280" s="257"/>
      <c r="O280" s="257"/>
      <c r="P280" s="257"/>
      <c r="Q280" s="257"/>
      <c r="R280" s="257"/>
      <c r="S280" s="209"/>
      <c r="T280" s="209"/>
      <c r="U280" s="257"/>
      <c r="V280" s="344"/>
      <c r="W280" s="384"/>
      <c r="X280" s="209"/>
      <c r="Y280" s="261"/>
      <c r="Z280" s="261"/>
      <c r="AA280" s="261"/>
      <c r="AB280" s="261"/>
      <c r="AC280" s="261"/>
      <c r="AD280" s="261"/>
      <c r="AE280" s="261"/>
      <c r="AF280" s="261"/>
      <c r="AG280" s="261"/>
      <c r="AH280" s="261"/>
      <c r="AI280" s="261"/>
      <c r="AJ280" s="261" t="s">
        <v>133</v>
      </c>
      <c r="AK280" s="261"/>
      <c r="AL280" s="261"/>
      <c r="AM280" s="261"/>
      <c r="AN280" s="261"/>
      <c r="AO280" s="356">
        <v>49225000</v>
      </c>
      <c r="AP280" s="304"/>
      <c r="AQ280" s="304"/>
      <c r="AR280" s="304"/>
      <c r="AS280" s="385"/>
      <c r="AT280" s="376"/>
      <c r="AU280" s="304"/>
      <c r="AV280" s="304"/>
      <c r="AW280" s="259"/>
    </row>
    <row r="281" spans="2:49" ht="58.5" customHeight="1">
      <c r="B281" s="256"/>
      <c r="C281" s="262"/>
      <c r="D281" s="262" t="s">
        <v>664</v>
      </c>
      <c r="E281" s="257"/>
      <c r="F281" s="257"/>
      <c r="G281" s="257"/>
      <c r="H281" s="257"/>
      <c r="I281" s="257"/>
      <c r="J281" s="257"/>
      <c r="K281" s="257"/>
      <c r="L281" s="257"/>
      <c r="M281" s="257"/>
      <c r="N281" s="257"/>
      <c r="O281" s="257"/>
      <c r="P281" s="257"/>
      <c r="Q281" s="257"/>
      <c r="R281" s="257"/>
      <c r="S281" s="209"/>
      <c r="T281" s="209"/>
      <c r="U281" s="257"/>
      <c r="V281" s="344"/>
      <c r="W281" s="384"/>
      <c r="X281" s="209"/>
      <c r="Y281" s="261"/>
      <c r="Z281" s="261"/>
      <c r="AA281" s="261"/>
      <c r="AB281" s="261"/>
      <c r="AC281" s="261"/>
      <c r="AD281" s="261"/>
      <c r="AE281" s="261"/>
      <c r="AF281" s="261"/>
      <c r="AG281" s="261"/>
      <c r="AH281" s="261"/>
      <c r="AI281" s="261"/>
      <c r="AJ281" s="261" t="s">
        <v>133</v>
      </c>
      <c r="AK281" s="261"/>
      <c r="AL281" s="261"/>
      <c r="AM281" s="261"/>
      <c r="AN281" s="261"/>
      <c r="AO281" s="356">
        <v>360271116.84319705</v>
      </c>
      <c r="AP281" s="304"/>
      <c r="AQ281" s="304"/>
      <c r="AR281" s="304"/>
      <c r="AS281" s="385"/>
      <c r="AT281" s="376"/>
      <c r="AU281" s="304"/>
      <c r="AV281" s="304"/>
      <c r="AW281" s="259"/>
    </row>
    <row r="282" spans="2:49" ht="50.25" customHeight="1">
      <c r="B282" s="256"/>
      <c r="C282" s="262"/>
      <c r="D282" s="262" t="s">
        <v>665</v>
      </c>
      <c r="E282" s="257"/>
      <c r="F282" s="257"/>
      <c r="G282" s="257"/>
      <c r="H282" s="257"/>
      <c r="I282" s="257"/>
      <c r="J282" s="257"/>
      <c r="K282" s="257"/>
      <c r="L282" s="257"/>
      <c r="M282" s="257"/>
      <c r="N282" s="257"/>
      <c r="O282" s="257"/>
      <c r="P282" s="257"/>
      <c r="Q282" s="257"/>
      <c r="R282" s="257"/>
      <c r="S282" s="209"/>
      <c r="T282" s="209"/>
      <c r="U282" s="257"/>
      <c r="V282" s="344"/>
      <c r="W282" s="384"/>
      <c r="X282" s="209"/>
      <c r="Y282" s="261"/>
      <c r="Z282" s="261"/>
      <c r="AA282" s="261"/>
      <c r="AB282" s="261"/>
      <c r="AC282" s="261"/>
      <c r="AD282" s="261"/>
      <c r="AE282" s="261"/>
      <c r="AF282" s="261"/>
      <c r="AG282" s="261"/>
      <c r="AH282" s="261"/>
      <c r="AI282" s="261"/>
      <c r="AJ282" s="261" t="s">
        <v>133</v>
      </c>
      <c r="AK282" s="261"/>
      <c r="AL282" s="261"/>
      <c r="AM282" s="261"/>
      <c r="AN282" s="261"/>
      <c r="AO282" s="356">
        <v>43921148.549720027</v>
      </c>
      <c r="AP282" s="304"/>
      <c r="AQ282" s="304"/>
      <c r="AR282" s="304"/>
      <c r="AS282" s="385"/>
      <c r="AT282" s="376"/>
      <c r="AU282" s="304"/>
      <c r="AV282" s="304"/>
      <c r="AW282" s="259"/>
    </row>
    <row r="283" spans="2:49" ht="50.25" customHeight="1">
      <c r="B283" s="256"/>
      <c r="C283" s="262"/>
      <c r="D283" s="262" t="s">
        <v>666</v>
      </c>
      <c r="E283" s="257"/>
      <c r="F283" s="257"/>
      <c r="G283" s="257"/>
      <c r="H283" s="257"/>
      <c r="I283" s="257"/>
      <c r="J283" s="257"/>
      <c r="K283" s="257"/>
      <c r="L283" s="257"/>
      <c r="M283" s="257"/>
      <c r="N283" s="257"/>
      <c r="O283" s="257"/>
      <c r="P283" s="257"/>
      <c r="Q283" s="257"/>
      <c r="R283" s="257"/>
      <c r="S283" s="209"/>
      <c r="T283" s="209"/>
      <c r="U283" s="257"/>
      <c r="V283" s="344"/>
      <c r="W283" s="384"/>
      <c r="X283" s="209"/>
      <c r="Y283" s="261"/>
      <c r="Z283" s="261"/>
      <c r="AA283" s="261"/>
      <c r="AB283" s="261"/>
      <c r="AC283" s="261"/>
      <c r="AD283" s="261"/>
      <c r="AE283" s="261"/>
      <c r="AF283" s="261"/>
      <c r="AG283" s="261"/>
      <c r="AH283" s="261"/>
      <c r="AI283" s="261"/>
      <c r="AJ283" s="261" t="s">
        <v>133</v>
      </c>
      <c r="AK283" s="261"/>
      <c r="AL283" s="261"/>
      <c r="AM283" s="261"/>
      <c r="AN283" s="261"/>
      <c r="AO283" s="356">
        <v>105422055.34248437</v>
      </c>
      <c r="AP283" s="304"/>
      <c r="AQ283" s="304"/>
      <c r="AR283" s="304"/>
      <c r="AS283" s="385"/>
      <c r="AT283" s="376"/>
      <c r="AU283" s="304"/>
      <c r="AV283" s="304"/>
      <c r="AW283" s="259"/>
    </row>
    <row r="284" spans="2:49" ht="50.25" customHeight="1">
      <c r="B284" s="256"/>
      <c r="C284" s="262"/>
      <c r="D284" s="262" t="s">
        <v>667</v>
      </c>
      <c r="E284" s="257"/>
      <c r="F284" s="257"/>
      <c r="G284" s="257"/>
      <c r="H284" s="257"/>
      <c r="I284" s="257"/>
      <c r="J284" s="257"/>
      <c r="K284" s="257"/>
      <c r="L284" s="257"/>
      <c r="M284" s="257"/>
      <c r="N284" s="257"/>
      <c r="O284" s="257"/>
      <c r="P284" s="257"/>
      <c r="Q284" s="257"/>
      <c r="R284" s="257"/>
      <c r="S284" s="209"/>
      <c r="T284" s="209"/>
      <c r="U284" s="257"/>
      <c r="V284" s="344"/>
      <c r="W284" s="384"/>
      <c r="X284" s="209"/>
      <c r="Y284" s="261"/>
      <c r="Z284" s="261"/>
      <c r="AA284" s="261"/>
      <c r="AB284" s="261"/>
      <c r="AC284" s="261"/>
      <c r="AD284" s="261"/>
      <c r="AE284" s="261"/>
      <c r="AF284" s="261"/>
      <c r="AG284" s="261"/>
      <c r="AH284" s="261"/>
      <c r="AI284" s="261"/>
      <c r="AJ284" s="261" t="s">
        <v>133</v>
      </c>
      <c r="AK284" s="261"/>
      <c r="AL284" s="261"/>
      <c r="AM284" s="261"/>
      <c r="AN284" s="261"/>
      <c r="AO284" s="356">
        <v>82118232.582566783</v>
      </c>
      <c r="AP284" s="304"/>
      <c r="AQ284" s="304"/>
      <c r="AR284" s="304"/>
      <c r="AS284" s="385"/>
      <c r="AT284" s="376"/>
      <c r="AU284" s="304"/>
      <c r="AV284" s="304"/>
      <c r="AW284" s="259"/>
    </row>
    <row r="285" spans="2:49" ht="50.25" customHeight="1">
      <c r="B285" s="256"/>
      <c r="C285" s="262"/>
      <c r="D285" s="262" t="s">
        <v>668</v>
      </c>
      <c r="E285" s="257"/>
      <c r="F285" s="257"/>
      <c r="G285" s="257"/>
      <c r="H285" s="257"/>
      <c r="I285" s="257"/>
      <c r="J285" s="257"/>
      <c r="K285" s="257"/>
      <c r="L285" s="257"/>
      <c r="M285" s="257"/>
      <c r="N285" s="257"/>
      <c r="O285" s="257"/>
      <c r="P285" s="257"/>
      <c r="Q285" s="257"/>
      <c r="R285" s="257"/>
      <c r="S285" s="209"/>
      <c r="T285" s="209"/>
      <c r="U285" s="257"/>
      <c r="V285" s="344"/>
      <c r="W285" s="384"/>
      <c r="X285" s="209"/>
      <c r="Y285" s="261"/>
      <c r="Z285" s="261"/>
      <c r="AA285" s="261"/>
      <c r="AB285" s="261"/>
      <c r="AC285" s="261"/>
      <c r="AD285" s="261"/>
      <c r="AE285" s="261"/>
      <c r="AF285" s="261"/>
      <c r="AG285" s="261"/>
      <c r="AH285" s="261"/>
      <c r="AI285" s="261"/>
      <c r="AJ285" s="261" t="s">
        <v>133</v>
      </c>
      <c r="AK285" s="261"/>
      <c r="AL285" s="261"/>
      <c r="AM285" s="261"/>
      <c r="AN285" s="261"/>
      <c r="AO285" s="356">
        <v>162793847.5657101</v>
      </c>
      <c r="AP285" s="304"/>
      <c r="AQ285" s="304"/>
      <c r="AR285" s="304"/>
      <c r="AS285" s="385"/>
      <c r="AT285" s="376"/>
      <c r="AU285" s="304"/>
      <c r="AV285" s="304"/>
      <c r="AW285" s="259"/>
    </row>
    <row r="286" spans="2:49" ht="50.25" customHeight="1">
      <c r="B286" s="256"/>
      <c r="C286" s="262"/>
      <c r="D286" s="262" t="s">
        <v>669</v>
      </c>
      <c r="E286" s="257"/>
      <c r="F286" s="257"/>
      <c r="G286" s="257"/>
      <c r="H286" s="257"/>
      <c r="I286" s="257"/>
      <c r="J286" s="257"/>
      <c r="K286" s="257"/>
      <c r="L286" s="257"/>
      <c r="M286" s="257"/>
      <c r="N286" s="257"/>
      <c r="O286" s="257"/>
      <c r="P286" s="257"/>
      <c r="Q286" s="257"/>
      <c r="R286" s="257"/>
      <c r="S286" s="209"/>
      <c r="T286" s="209"/>
      <c r="U286" s="257"/>
      <c r="V286" s="344"/>
      <c r="W286" s="384"/>
      <c r="X286" s="209"/>
      <c r="Y286" s="261"/>
      <c r="Z286" s="261"/>
      <c r="AA286" s="261"/>
      <c r="AB286" s="261"/>
      <c r="AC286" s="261"/>
      <c r="AD286" s="261"/>
      <c r="AE286" s="261"/>
      <c r="AF286" s="261"/>
      <c r="AG286" s="261"/>
      <c r="AH286" s="261"/>
      <c r="AI286" s="261"/>
      <c r="AJ286" s="261" t="s">
        <v>133</v>
      </c>
      <c r="AK286" s="261"/>
      <c r="AL286" s="261"/>
      <c r="AM286" s="261"/>
      <c r="AN286" s="261"/>
      <c r="AO286" s="356">
        <v>45039631.159846455</v>
      </c>
      <c r="AP286" s="304"/>
      <c r="AQ286" s="304"/>
      <c r="AR286" s="304"/>
      <c r="AS286" s="385"/>
      <c r="AT286" s="376"/>
      <c r="AU286" s="304"/>
      <c r="AV286" s="304"/>
      <c r="AW286" s="259"/>
    </row>
    <row r="287" spans="2:49" ht="50.25" customHeight="1">
      <c r="B287" s="256"/>
      <c r="C287" s="262"/>
      <c r="D287" s="262" t="s">
        <v>670</v>
      </c>
      <c r="E287" s="257"/>
      <c r="F287" s="257"/>
      <c r="G287" s="257"/>
      <c r="H287" s="257"/>
      <c r="I287" s="257"/>
      <c r="J287" s="257"/>
      <c r="K287" s="257"/>
      <c r="L287" s="257"/>
      <c r="M287" s="257"/>
      <c r="N287" s="257"/>
      <c r="O287" s="257"/>
      <c r="P287" s="257"/>
      <c r="Q287" s="257"/>
      <c r="R287" s="257"/>
      <c r="S287" s="209"/>
      <c r="T287" s="209"/>
      <c r="U287" s="257"/>
      <c r="V287" s="344"/>
      <c r="W287" s="384"/>
      <c r="X287" s="209"/>
      <c r="Y287" s="261"/>
      <c r="Z287" s="261"/>
      <c r="AA287" s="261"/>
      <c r="AB287" s="261"/>
      <c r="AC287" s="261"/>
      <c r="AD287" s="261"/>
      <c r="AE287" s="261"/>
      <c r="AF287" s="261"/>
      <c r="AG287" s="261"/>
      <c r="AH287" s="261"/>
      <c r="AI287" s="261"/>
      <c r="AJ287" s="261" t="s">
        <v>133</v>
      </c>
      <c r="AK287" s="261"/>
      <c r="AL287" s="261"/>
      <c r="AM287" s="261"/>
      <c r="AN287" s="261"/>
      <c r="AO287" s="356">
        <v>38395822.261578523</v>
      </c>
      <c r="AP287" s="304"/>
      <c r="AQ287" s="304"/>
      <c r="AR287" s="304"/>
      <c r="AS287" s="385"/>
      <c r="AT287" s="376"/>
      <c r="AU287" s="304"/>
      <c r="AV287" s="304"/>
      <c r="AW287" s="259"/>
    </row>
    <row r="288" spans="2:49" ht="50.25" customHeight="1">
      <c r="B288" s="256"/>
      <c r="C288" s="262"/>
      <c r="D288" s="262" t="s">
        <v>886</v>
      </c>
      <c r="E288" s="257"/>
      <c r="F288" s="257"/>
      <c r="G288" s="257"/>
      <c r="H288" s="257"/>
      <c r="I288" s="257"/>
      <c r="J288" s="257"/>
      <c r="K288" s="257"/>
      <c r="L288" s="257"/>
      <c r="M288" s="257"/>
      <c r="N288" s="257"/>
      <c r="O288" s="257"/>
      <c r="P288" s="257"/>
      <c r="Q288" s="257"/>
      <c r="R288" s="257"/>
      <c r="S288" s="209"/>
      <c r="T288" s="209"/>
      <c r="U288" s="257"/>
      <c r="V288" s="344"/>
      <c r="W288" s="384"/>
      <c r="X288" s="209"/>
      <c r="Y288" s="261"/>
      <c r="Z288" s="261"/>
      <c r="AA288" s="261"/>
      <c r="AB288" s="261"/>
      <c r="AC288" s="261"/>
      <c r="AD288" s="261"/>
      <c r="AE288" s="261"/>
      <c r="AF288" s="261"/>
      <c r="AG288" s="261"/>
      <c r="AH288" s="261"/>
      <c r="AI288" s="261"/>
      <c r="AJ288" s="261" t="s">
        <v>133</v>
      </c>
      <c r="AK288" s="261"/>
      <c r="AL288" s="261"/>
      <c r="AM288" s="261"/>
      <c r="AN288" s="261"/>
      <c r="AO288" s="356">
        <v>32963726.984126985</v>
      </c>
      <c r="AP288" s="304"/>
      <c r="AQ288" s="304"/>
      <c r="AR288" s="304"/>
      <c r="AS288" s="385"/>
      <c r="AT288" s="376"/>
      <c r="AU288" s="304"/>
      <c r="AV288" s="304"/>
      <c r="AW288" s="259"/>
    </row>
    <row r="289" spans="2:49" ht="50.25" customHeight="1">
      <c r="B289" s="256"/>
      <c r="C289" s="262"/>
      <c r="D289" s="262" t="s">
        <v>671</v>
      </c>
      <c r="E289" s="257"/>
      <c r="F289" s="257"/>
      <c r="G289" s="257"/>
      <c r="H289" s="257"/>
      <c r="I289" s="257"/>
      <c r="J289" s="257"/>
      <c r="K289" s="257"/>
      <c r="L289" s="257"/>
      <c r="M289" s="257"/>
      <c r="N289" s="257"/>
      <c r="O289" s="257"/>
      <c r="P289" s="257"/>
      <c r="Q289" s="257"/>
      <c r="R289" s="257"/>
      <c r="S289" s="209"/>
      <c r="T289" s="209"/>
      <c r="U289" s="257"/>
      <c r="V289" s="344"/>
      <c r="W289" s="384"/>
      <c r="X289" s="209"/>
      <c r="Y289" s="261"/>
      <c r="Z289" s="261"/>
      <c r="AA289" s="261"/>
      <c r="AB289" s="261"/>
      <c r="AC289" s="261"/>
      <c r="AD289" s="261"/>
      <c r="AE289" s="261"/>
      <c r="AF289" s="261"/>
      <c r="AG289" s="261"/>
      <c r="AH289" s="261"/>
      <c r="AI289" s="261"/>
      <c r="AJ289" s="261" t="s">
        <v>133</v>
      </c>
      <c r="AK289" s="261"/>
      <c r="AL289" s="261"/>
      <c r="AM289" s="261"/>
      <c r="AN289" s="261"/>
      <c r="AO289" s="356">
        <v>36391781.929952279</v>
      </c>
      <c r="AP289" s="304"/>
      <c r="AQ289" s="304"/>
      <c r="AR289" s="304"/>
      <c r="AS289" s="385"/>
      <c r="AT289" s="376"/>
      <c r="AU289" s="304"/>
      <c r="AV289" s="304"/>
      <c r="AW289" s="259"/>
    </row>
    <row r="290" spans="2:49" ht="50.25" customHeight="1">
      <c r="B290" s="256"/>
      <c r="C290" s="262"/>
      <c r="D290" s="262" t="s">
        <v>671</v>
      </c>
      <c r="E290" s="257"/>
      <c r="F290" s="257"/>
      <c r="G290" s="257"/>
      <c r="H290" s="257"/>
      <c r="I290" s="257"/>
      <c r="J290" s="257"/>
      <c r="K290" s="257"/>
      <c r="L290" s="257"/>
      <c r="M290" s="257"/>
      <c r="N290" s="257"/>
      <c r="O290" s="257"/>
      <c r="P290" s="257"/>
      <c r="Q290" s="257"/>
      <c r="R290" s="257"/>
      <c r="S290" s="209"/>
      <c r="T290" s="209"/>
      <c r="U290" s="257"/>
      <c r="V290" s="344"/>
      <c r="W290" s="384"/>
      <c r="X290" s="209"/>
      <c r="Y290" s="261"/>
      <c r="Z290" s="261"/>
      <c r="AA290" s="261"/>
      <c r="AB290" s="261"/>
      <c r="AC290" s="261"/>
      <c r="AD290" s="261"/>
      <c r="AE290" s="261"/>
      <c r="AF290" s="261"/>
      <c r="AG290" s="261"/>
      <c r="AH290" s="261"/>
      <c r="AI290" s="261"/>
      <c r="AJ290" s="261" t="s">
        <v>133</v>
      </c>
      <c r="AK290" s="261"/>
      <c r="AL290" s="261"/>
      <c r="AM290" s="261"/>
      <c r="AN290" s="261"/>
      <c r="AO290" s="356">
        <v>36391781.929952279</v>
      </c>
      <c r="AP290" s="304"/>
      <c r="AQ290" s="304"/>
      <c r="AR290" s="304"/>
      <c r="AS290" s="385"/>
      <c r="AT290" s="376"/>
      <c r="AU290" s="304"/>
      <c r="AV290" s="304"/>
      <c r="AW290" s="259"/>
    </row>
    <row r="291" spans="2:49" ht="50.25" customHeight="1">
      <c r="B291" s="256"/>
      <c r="C291" s="262"/>
      <c r="D291" s="262" t="s">
        <v>671</v>
      </c>
      <c r="E291" s="257"/>
      <c r="F291" s="257"/>
      <c r="G291" s="257"/>
      <c r="H291" s="257"/>
      <c r="I291" s="257"/>
      <c r="J291" s="257"/>
      <c r="K291" s="257"/>
      <c r="L291" s="257"/>
      <c r="M291" s="257"/>
      <c r="N291" s="257"/>
      <c r="O291" s="257"/>
      <c r="P291" s="257"/>
      <c r="Q291" s="257"/>
      <c r="R291" s="257"/>
      <c r="S291" s="209"/>
      <c r="T291" s="209"/>
      <c r="U291" s="257"/>
      <c r="V291" s="344"/>
      <c r="W291" s="384"/>
      <c r="X291" s="209"/>
      <c r="Y291" s="261"/>
      <c r="Z291" s="261"/>
      <c r="AA291" s="261"/>
      <c r="AB291" s="261"/>
      <c r="AC291" s="261"/>
      <c r="AD291" s="261"/>
      <c r="AE291" s="261"/>
      <c r="AF291" s="261"/>
      <c r="AG291" s="261"/>
      <c r="AH291" s="261"/>
      <c r="AI291" s="261"/>
      <c r="AJ291" s="261" t="s">
        <v>133</v>
      </c>
      <c r="AK291" s="261"/>
      <c r="AL291" s="261"/>
      <c r="AM291" s="261"/>
      <c r="AN291" s="261"/>
      <c r="AO291" s="356">
        <v>36391781.929952279</v>
      </c>
      <c r="AP291" s="304"/>
      <c r="AQ291" s="304"/>
      <c r="AR291" s="304"/>
      <c r="AS291" s="385"/>
      <c r="AT291" s="376"/>
      <c r="AU291" s="304"/>
      <c r="AV291" s="304"/>
      <c r="AW291" s="259"/>
    </row>
    <row r="292" spans="2:49" ht="50.25" customHeight="1">
      <c r="B292" s="256"/>
      <c r="C292" s="262"/>
      <c r="D292" s="262" t="s">
        <v>671</v>
      </c>
      <c r="E292" s="257"/>
      <c r="F292" s="257"/>
      <c r="G292" s="257"/>
      <c r="H292" s="257"/>
      <c r="I292" s="257"/>
      <c r="J292" s="257"/>
      <c r="K292" s="257"/>
      <c r="L292" s="257"/>
      <c r="M292" s="257"/>
      <c r="N292" s="257"/>
      <c r="O292" s="257"/>
      <c r="P292" s="257"/>
      <c r="Q292" s="257"/>
      <c r="R292" s="257"/>
      <c r="S292" s="209"/>
      <c r="T292" s="209"/>
      <c r="U292" s="257"/>
      <c r="V292" s="344"/>
      <c r="W292" s="384"/>
      <c r="X292" s="209"/>
      <c r="Y292" s="261"/>
      <c r="Z292" s="261"/>
      <c r="AA292" s="261"/>
      <c r="AB292" s="261"/>
      <c r="AC292" s="261"/>
      <c r="AD292" s="261"/>
      <c r="AE292" s="261"/>
      <c r="AF292" s="261"/>
      <c r="AG292" s="261"/>
      <c r="AH292" s="261"/>
      <c r="AI292" s="261"/>
      <c r="AJ292" s="261" t="s">
        <v>133</v>
      </c>
      <c r="AK292" s="261"/>
      <c r="AL292" s="261"/>
      <c r="AM292" s="261"/>
      <c r="AN292" s="261"/>
      <c r="AO292" s="356">
        <v>36391781.929952279</v>
      </c>
      <c r="AP292" s="304"/>
      <c r="AQ292" s="304"/>
      <c r="AR292" s="304"/>
      <c r="AS292" s="385"/>
      <c r="AT292" s="376"/>
      <c r="AU292" s="304"/>
      <c r="AV292" s="304"/>
      <c r="AW292" s="259"/>
    </row>
    <row r="293" spans="2:49" ht="50.25" customHeight="1">
      <c r="B293" s="256"/>
      <c r="C293" s="262"/>
      <c r="D293" s="262" t="s">
        <v>671</v>
      </c>
      <c r="E293" s="257"/>
      <c r="F293" s="257"/>
      <c r="G293" s="257"/>
      <c r="H293" s="257"/>
      <c r="I293" s="257"/>
      <c r="J293" s="257"/>
      <c r="K293" s="257"/>
      <c r="L293" s="257"/>
      <c r="M293" s="257"/>
      <c r="N293" s="257"/>
      <c r="O293" s="257"/>
      <c r="P293" s="257"/>
      <c r="Q293" s="257"/>
      <c r="R293" s="257"/>
      <c r="S293" s="209"/>
      <c r="T293" s="209"/>
      <c r="U293" s="257"/>
      <c r="V293" s="344"/>
      <c r="W293" s="384"/>
      <c r="X293" s="209"/>
      <c r="Y293" s="261"/>
      <c r="Z293" s="261"/>
      <c r="AA293" s="261"/>
      <c r="AB293" s="261"/>
      <c r="AC293" s="261"/>
      <c r="AD293" s="261"/>
      <c r="AE293" s="261"/>
      <c r="AF293" s="261"/>
      <c r="AG293" s="261"/>
      <c r="AH293" s="261"/>
      <c r="AI293" s="261"/>
      <c r="AJ293" s="261" t="s">
        <v>133</v>
      </c>
      <c r="AK293" s="261"/>
      <c r="AL293" s="261"/>
      <c r="AM293" s="261"/>
      <c r="AN293" s="261"/>
      <c r="AO293" s="356">
        <v>36391781.929952279</v>
      </c>
      <c r="AP293" s="304"/>
      <c r="AQ293" s="304"/>
      <c r="AR293" s="304"/>
      <c r="AS293" s="385"/>
      <c r="AT293" s="376"/>
      <c r="AU293" s="304"/>
      <c r="AV293" s="304"/>
      <c r="AW293" s="259"/>
    </row>
    <row r="294" spans="2:49" ht="50.25" customHeight="1">
      <c r="B294" s="256"/>
      <c r="C294" s="262"/>
      <c r="D294" s="262" t="s">
        <v>671</v>
      </c>
      <c r="E294" s="257"/>
      <c r="F294" s="257"/>
      <c r="G294" s="257"/>
      <c r="H294" s="257"/>
      <c r="I294" s="257"/>
      <c r="J294" s="257"/>
      <c r="K294" s="257"/>
      <c r="L294" s="257"/>
      <c r="M294" s="257"/>
      <c r="N294" s="257"/>
      <c r="O294" s="257"/>
      <c r="P294" s="257"/>
      <c r="Q294" s="257"/>
      <c r="R294" s="257"/>
      <c r="S294" s="209"/>
      <c r="T294" s="209"/>
      <c r="U294" s="257"/>
      <c r="V294" s="344"/>
      <c r="W294" s="384"/>
      <c r="X294" s="209"/>
      <c r="Y294" s="261"/>
      <c r="Z294" s="261"/>
      <c r="AA294" s="261"/>
      <c r="AB294" s="261"/>
      <c r="AC294" s="261"/>
      <c r="AD294" s="261"/>
      <c r="AE294" s="261"/>
      <c r="AF294" s="261"/>
      <c r="AG294" s="261"/>
      <c r="AH294" s="261"/>
      <c r="AI294" s="261"/>
      <c r="AJ294" s="261" t="s">
        <v>133</v>
      </c>
      <c r="AK294" s="261"/>
      <c r="AL294" s="261"/>
      <c r="AM294" s="261"/>
      <c r="AN294" s="261"/>
      <c r="AO294" s="356">
        <v>36391781.929952279</v>
      </c>
      <c r="AP294" s="304"/>
      <c r="AQ294" s="304"/>
      <c r="AR294" s="304"/>
      <c r="AS294" s="385"/>
      <c r="AT294" s="376"/>
      <c r="AU294" s="304"/>
      <c r="AV294" s="304"/>
      <c r="AW294" s="259"/>
    </row>
    <row r="295" spans="2:49" ht="50.25" customHeight="1">
      <c r="B295" s="256"/>
      <c r="C295" s="262"/>
      <c r="D295" s="262" t="s">
        <v>671</v>
      </c>
      <c r="E295" s="257"/>
      <c r="F295" s="257"/>
      <c r="G295" s="257"/>
      <c r="H295" s="257"/>
      <c r="I295" s="257"/>
      <c r="J295" s="257"/>
      <c r="K295" s="257"/>
      <c r="L295" s="257"/>
      <c r="M295" s="257"/>
      <c r="N295" s="257"/>
      <c r="O295" s="257"/>
      <c r="P295" s="257"/>
      <c r="Q295" s="257"/>
      <c r="R295" s="257"/>
      <c r="S295" s="209"/>
      <c r="T295" s="209"/>
      <c r="U295" s="257"/>
      <c r="V295" s="344"/>
      <c r="W295" s="384"/>
      <c r="X295" s="209"/>
      <c r="Y295" s="261"/>
      <c r="Z295" s="261"/>
      <c r="AA295" s="261"/>
      <c r="AB295" s="261"/>
      <c r="AC295" s="261"/>
      <c r="AD295" s="261"/>
      <c r="AE295" s="261"/>
      <c r="AF295" s="261"/>
      <c r="AG295" s="261"/>
      <c r="AH295" s="261"/>
      <c r="AI295" s="261"/>
      <c r="AJ295" s="261" t="s">
        <v>133</v>
      </c>
      <c r="AK295" s="261"/>
      <c r="AL295" s="261"/>
      <c r="AM295" s="261"/>
      <c r="AN295" s="261"/>
      <c r="AO295" s="356">
        <v>36391781.929952279</v>
      </c>
      <c r="AP295" s="304"/>
      <c r="AQ295" s="304"/>
      <c r="AR295" s="304"/>
      <c r="AS295" s="385"/>
      <c r="AT295" s="376"/>
      <c r="AU295" s="304"/>
      <c r="AV295" s="304"/>
      <c r="AW295" s="259"/>
    </row>
    <row r="296" spans="2:49" ht="50.25" customHeight="1">
      <c r="B296" s="256"/>
      <c r="C296" s="262"/>
      <c r="D296" s="262" t="s">
        <v>671</v>
      </c>
      <c r="E296" s="257"/>
      <c r="F296" s="257"/>
      <c r="G296" s="257"/>
      <c r="H296" s="257"/>
      <c r="I296" s="257"/>
      <c r="J296" s="257"/>
      <c r="K296" s="257"/>
      <c r="L296" s="257"/>
      <c r="M296" s="257"/>
      <c r="N296" s="257"/>
      <c r="O296" s="257"/>
      <c r="P296" s="257"/>
      <c r="Q296" s="257"/>
      <c r="R296" s="257"/>
      <c r="S296" s="209"/>
      <c r="T296" s="209"/>
      <c r="U296" s="257"/>
      <c r="V296" s="344"/>
      <c r="W296" s="384"/>
      <c r="X296" s="209"/>
      <c r="Y296" s="261"/>
      <c r="Z296" s="261"/>
      <c r="AA296" s="261"/>
      <c r="AB296" s="261"/>
      <c r="AC296" s="261"/>
      <c r="AD296" s="261"/>
      <c r="AE296" s="261"/>
      <c r="AF296" s="261"/>
      <c r="AG296" s="261"/>
      <c r="AH296" s="261"/>
      <c r="AI296" s="261"/>
      <c r="AJ296" s="261" t="s">
        <v>133</v>
      </c>
      <c r="AK296" s="261"/>
      <c r="AL296" s="261"/>
      <c r="AM296" s="261"/>
      <c r="AN296" s="261"/>
      <c r="AO296" s="356">
        <v>36391781.929952279</v>
      </c>
      <c r="AP296" s="304"/>
      <c r="AQ296" s="304"/>
      <c r="AR296" s="304"/>
      <c r="AS296" s="385"/>
      <c r="AT296" s="376"/>
      <c r="AU296" s="304"/>
      <c r="AV296" s="304"/>
      <c r="AW296" s="259"/>
    </row>
    <row r="297" spans="2:49" ht="50.25" customHeight="1">
      <c r="B297" s="256"/>
      <c r="C297" s="262"/>
      <c r="D297" s="262" t="s">
        <v>671</v>
      </c>
      <c r="E297" s="257"/>
      <c r="F297" s="257"/>
      <c r="G297" s="257"/>
      <c r="H297" s="257"/>
      <c r="I297" s="257"/>
      <c r="J297" s="257"/>
      <c r="K297" s="257"/>
      <c r="L297" s="257"/>
      <c r="M297" s="257"/>
      <c r="N297" s="257"/>
      <c r="O297" s="257"/>
      <c r="P297" s="257"/>
      <c r="Q297" s="257"/>
      <c r="R297" s="257"/>
      <c r="S297" s="209"/>
      <c r="T297" s="209"/>
      <c r="U297" s="257"/>
      <c r="V297" s="344"/>
      <c r="W297" s="384"/>
      <c r="X297" s="209"/>
      <c r="Y297" s="261"/>
      <c r="Z297" s="261"/>
      <c r="AA297" s="261"/>
      <c r="AB297" s="261"/>
      <c r="AC297" s="261"/>
      <c r="AD297" s="261"/>
      <c r="AE297" s="261"/>
      <c r="AF297" s="261"/>
      <c r="AG297" s="261"/>
      <c r="AH297" s="261"/>
      <c r="AI297" s="261"/>
      <c r="AJ297" s="261" t="s">
        <v>133</v>
      </c>
      <c r="AK297" s="261"/>
      <c r="AL297" s="261"/>
      <c r="AM297" s="261"/>
      <c r="AN297" s="261"/>
      <c r="AO297" s="356">
        <v>36391781.929952279</v>
      </c>
      <c r="AP297" s="304"/>
      <c r="AQ297" s="304"/>
      <c r="AR297" s="304"/>
      <c r="AS297" s="385"/>
      <c r="AT297" s="376"/>
      <c r="AU297" s="304"/>
      <c r="AV297" s="304"/>
      <c r="AW297" s="259"/>
    </row>
    <row r="298" spans="2:49" ht="50.25" customHeight="1">
      <c r="B298" s="256"/>
      <c r="C298" s="262"/>
      <c r="D298" s="262" t="s">
        <v>671</v>
      </c>
      <c r="E298" s="257"/>
      <c r="F298" s="257"/>
      <c r="G298" s="257"/>
      <c r="H298" s="257"/>
      <c r="I298" s="257"/>
      <c r="J298" s="257"/>
      <c r="K298" s="257"/>
      <c r="L298" s="257"/>
      <c r="M298" s="257"/>
      <c r="N298" s="257"/>
      <c r="O298" s="257"/>
      <c r="P298" s="257"/>
      <c r="Q298" s="257"/>
      <c r="R298" s="257"/>
      <c r="S298" s="209"/>
      <c r="T298" s="209"/>
      <c r="U298" s="257"/>
      <c r="V298" s="344"/>
      <c r="W298" s="384"/>
      <c r="X298" s="209"/>
      <c r="Y298" s="261"/>
      <c r="Z298" s="261"/>
      <c r="AA298" s="261"/>
      <c r="AB298" s="261"/>
      <c r="AC298" s="261"/>
      <c r="AD298" s="261"/>
      <c r="AE298" s="261"/>
      <c r="AF298" s="261"/>
      <c r="AG298" s="261"/>
      <c r="AH298" s="261"/>
      <c r="AI298" s="261"/>
      <c r="AJ298" s="261" t="s">
        <v>133</v>
      </c>
      <c r="AK298" s="261"/>
      <c r="AL298" s="261"/>
      <c r="AM298" s="261"/>
      <c r="AN298" s="261"/>
      <c r="AO298" s="356">
        <v>36391781.929952279</v>
      </c>
      <c r="AP298" s="304"/>
      <c r="AQ298" s="304"/>
      <c r="AR298" s="304"/>
      <c r="AS298" s="385"/>
      <c r="AT298" s="376"/>
      <c r="AU298" s="304"/>
      <c r="AV298" s="304"/>
      <c r="AW298" s="259"/>
    </row>
    <row r="299" spans="2:49" ht="50.25" customHeight="1">
      <c r="B299" s="256"/>
      <c r="C299" s="262"/>
      <c r="D299" s="262" t="s">
        <v>671</v>
      </c>
      <c r="E299" s="257"/>
      <c r="F299" s="257"/>
      <c r="G299" s="257"/>
      <c r="H299" s="257"/>
      <c r="I299" s="257"/>
      <c r="J299" s="257"/>
      <c r="K299" s="257"/>
      <c r="L299" s="257"/>
      <c r="M299" s="257"/>
      <c r="N299" s="257"/>
      <c r="O299" s="257"/>
      <c r="P299" s="257"/>
      <c r="Q299" s="257"/>
      <c r="R299" s="257"/>
      <c r="S299" s="209"/>
      <c r="T299" s="209"/>
      <c r="U299" s="257"/>
      <c r="V299" s="344"/>
      <c r="W299" s="384"/>
      <c r="X299" s="209"/>
      <c r="Y299" s="261"/>
      <c r="Z299" s="261"/>
      <c r="AA299" s="261"/>
      <c r="AB299" s="261"/>
      <c r="AC299" s="261"/>
      <c r="AD299" s="261"/>
      <c r="AE299" s="261"/>
      <c r="AF299" s="261"/>
      <c r="AG299" s="261"/>
      <c r="AH299" s="261"/>
      <c r="AI299" s="261"/>
      <c r="AJ299" s="261" t="s">
        <v>133</v>
      </c>
      <c r="AK299" s="261"/>
      <c r="AL299" s="261"/>
      <c r="AM299" s="261"/>
      <c r="AN299" s="261"/>
      <c r="AO299" s="356">
        <v>36391781.929952279</v>
      </c>
      <c r="AP299" s="304"/>
      <c r="AQ299" s="304"/>
      <c r="AR299" s="304"/>
      <c r="AS299" s="385"/>
      <c r="AT299" s="376"/>
      <c r="AU299" s="304"/>
      <c r="AV299" s="304"/>
      <c r="AW299" s="259"/>
    </row>
    <row r="300" spans="2:49" ht="50.25" customHeight="1">
      <c r="B300" s="256"/>
      <c r="C300" s="262"/>
      <c r="D300" s="262" t="s">
        <v>671</v>
      </c>
      <c r="E300" s="257"/>
      <c r="F300" s="257"/>
      <c r="G300" s="257"/>
      <c r="H300" s="257"/>
      <c r="I300" s="257"/>
      <c r="J300" s="257"/>
      <c r="K300" s="257"/>
      <c r="L300" s="257"/>
      <c r="M300" s="257"/>
      <c r="N300" s="257"/>
      <c r="O300" s="257"/>
      <c r="P300" s="257"/>
      <c r="Q300" s="257"/>
      <c r="R300" s="257"/>
      <c r="S300" s="209"/>
      <c r="T300" s="209"/>
      <c r="U300" s="257"/>
      <c r="V300" s="344"/>
      <c r="W300" s="384"/>
      <c r="X300" s="209"/>
      <c r="Y300" s="261"/>
      <c r="Z300" s="261"/>
      <c r="AA300" s="261"/>
      <c r="AB300" s="261"/>
      <c r="AC300" s="261"/>
      <c r="AD300" s="261"/>
      <c r="AE300" s="261"/>
      <c r="AF300" s="261"/>
      <c r="AG300" s="261"/>
      <c r="AH300" s="261"/>
      <c r="AI300" s="261"/>
      <c r="AJ300" s="261" t="s">
        <v>133</v>
      </c>
      <c r="AK300" s="261"/>
      <c r="AL300" s="261"/>
      <c r="AM300" s="261"/>
      <c r="AN300" s="261"/>
      <c r="AO300" s="356">
        <v>36391781.929952279</v>
      </c>
      <c r="AP300" s="304"/>
      <c r="AQ300" s="304"/>
      <c r="AR300" s="304"/>
      <c r="AS300" s="385"/>
      <c r="AT300" s="376"/>
      <c r="AU300" s="304"/>
      <c r="AV300" s="304"/>
      <c r="AW300" s="259"/>
    </row>
    <row r="301" spans="2:49" ht="50.25" customHeight="1">
      <c r="B301" s="256"/>
      <c r="C301" s="262"/>
      <c r="D301" s="262" t="s">
        <v>672</v>
      </c>
      <c r="E301" s="257"/>
      <c r="F301" s="257"/>
      <c r="G301" s="257"/>
      <c r="H301" s="257"/>
      <c r="I301" s="257"/>
      <c r="J301" s="257"/>
      <c r="K301" s="257"/>
      <c r="L301" s="257"/>
      <c r="M301" s="257"/>
      <c r="N301" s="257"/>
      <c r="O301" s="257"/>
      <c r="P301" s="257"/>
      <c r="Q301" s="257"/>
      <c r="R301" s="257"/>
      <c r="S301" s="209"/>
      <c r="T301" s="209"/>
      <c r="U301" s="257"/>
      <c r="V301" s="344"/>
      <c r="W301" s="384"/>
      <c r="X301" s="209"/>
      <c r="Y301" s="261"/>
      <c r="Z301" s="261"/>
      <c r="AA301" s="261"/>
      <c r="AB301" s="261"/>
      <c r="AC301" s="261"/>
      <c r="AD301" s="261"/>
      <c r="AE301" s="261"/>
      <c r="AF301" s="261"/>
      <c r="AG301" s="261"/>
      <c r="AH301" s="261"/>
      <c r="AI301" s="261"/>
      <c r="AJ301" s="261" t="s">
        <v>133</v>
      </c>
      <c r="AK301" s="261"/>
      <c r="AL301" s="261"/>
      <c r="AM301" s="261"/>
      <c r="AN301" s="261"/>
      <c r="AO301" s="356">
        <v>124295238.45110205</v>
      </c>
      <c r="AP301" s="304"/>
      <c r="AQ301" s="304"/>
      <c r="AR301" s="304"/>
      <c r="AS301" s="385"/>
      <c r="AT301" s="376"/>
      <c r="AU301" s="304"/>
      <c r="AV301" s="304"/>
      <c r="AW301" s="259"/>
    </row>
    <row r="302" spans="2:49" ht="50.25" customHeight="1">
      <c r="B302" s="256"/>
      <c r="C302" s="262"/>
      <c r="D302" s="262" t="s">
        <v>672</v>
      </c>
      <c r="E302" s="257"/>
      <c r="F302" s="257"/>
      <c r="G302" s="257"/>
      <c r="H302" s="257"/>
      <c r="I302" s="257"/>
      <c r="J302" s="257"/>
      <c r="K302" s="257"/>
      <c r="L302" s="257"/>
      <c r="M302" s="257"/>
      <c r="N302" s="257"/>
      <c r="O302" s="257"/>
      <c r="P302" s="257"/>
      <c r="Q302" s="257"/>
      <c r="R302" s="257"/>
      <c r="S302" s="209"/>
      <c r="T302" s="209"/>
      <c r="U302" s="257"/>
      <c r="V302" s="345"/>
      <c r="W302" s="385"/>
      <c r="X302" s="209"/>
      <c r="Y302" s="261"/>
      <c r="Z302" s="261"/>
      <c r="AA302" s="261"/>
      <c r="AB302" s="261"/>
      <c r="AC302" s="261"/>
      <c r="AD302" s="261"/>
      <c r="AE302" s="261"/>
      <c r="AF302" s="261"/>
      <c r="AG302" s="261"/>
      <c r="AH302" s="261"/>
      <c r="AI302" s="261"/>
      <c r="AJ302" s="261" t="s">
        <v>133</v>
      </c>
      <c r="AK302" s="261"/>
      <c r="AL302" s="261"/>
      <c r="AM302" s="261"/>
      <c r="AN302" s="261"/>
      <c r="AO302" s="356">
        <v>134657217.11026952</v>
      </c>
      <c r="AP302" s="304"/>
      <c r="AQ302" s="304"/>
      <c r="AR302" s="304"/>
      <c r="AS302" s="385"/>
      <c r="AT302" s="376"/>
      <c r="AU302" s="304"/>
      <c r="AV302" s="304"/>
      <c r="AW302" s="259"/>
    </row>
    <row r="303" spans="2:49" ht="50.25" customHeight="1">
      <c r="B303" s="256"/>
      <c r="C303" s="262"/>
      <c r="D303" s="262" t="s">
        <v>673</v>
      </c>
      <c r="E303" s="257"/>
      <c r="F303" s="257"/>
      <c r="G303" s="257"/>
      <c r="H303" s="257"/>
      <c r="I303" s="257"/>
      <c r="J303" s="257"/>
      <c r="K303" s="257"/>
      <c r="L303" s="257"/>
      <c r="M303" s="257"/>
      <c r="N303" s="257"/>
      <c r="O303" s="257"/>
      <c r="P303" s="257"/>
      <c r="Q303" s="257"/>
      <c r="R303" s="257"/>
      <c r="S303" s="209"/>
      <c r="T303" s="209"/>
      <c r="U303" s="257"/>
      <c r="V303" s="344"/>
      <c r="W303" s="260"/>
      <c r="X303" s="209"/>
      <c r="Y303" s="261"/>
      <c r="Z303" s="261"/>
      <c r="AA303" s="261"/>
      <c r="AB303" s="261"/>
      <c r="AC303" s="261"/>
      <c r="AD303" s="261"/>
      <c r="AE303" s="261"/>
      <c r="AF303" s="261"/>
      <c r="AG303" s="261"/>
      <c r="AH303" s="261"/>
      <c r="AI303" s="261"/>
      <c r="AJ303" s="261" t="s">
        <v>133</v>
      </c>
      <c r="AK303" s="261"/>
      <c r="AL303" s="261"/>
      <c r="AM303" s="261"/>
      <c r="AN303" s="261"/>
      <c r="AO303" s="356">
        <v>146324801.03837052</v>
      </c>
      <c r="AP303" s="304"/>
      <c r="AQ303" s="304"/>
      <c r="AR303" s="304"/>
      <c r="AS303" s="385"/>
      <c r="AT303" s="376"/>
      <c r="AU303" s="304"/>
      <c r="AV303" s="304"/>
      <c r="AW303" s="259"/>
    </row>
    <row r="304" spans="2:49">
      <c r="B304" s="256"/>
      <c r="C304" s="273"/>
      <c r="D304" s="257"/>
      <c r="E304" s="257"/>
      <c r="F304" s="257"/>
      <c r="G304" s="257"/>
      <c r="H304" s="257"/>
      <c r="I304" s="257"/>
      <c r="J304" s="257"/>
      <c r="K304" s="257"/>
      <c r="L304" s="257"/>
      <c r="M304" s="257"/>
      <c r="N304" s="257"/>
      <c r="O304" s="257"/>
      <c r="P304" s="257"/>
      <c r="Q304" s="257"/>
      <c r="R304" s="257"/>
      <c r="S304" s="257"/>
      <c r="T304" s="257"/>
      <c r="U304" s="257"/>
      <c r="V304" s="333"/>
      <c r="W304" s="257"/>
      <c r="X304" s="257"/>
      <c r="Y304" s="261"/>
      <c r="Z304" s="261"/>
      <c r="AA304" s="261"/>
      <c r="AB304" s="261"/>
      <c r="AC304" s="261"/>
      <c r="AD304" s="261"/>
      <c r="AE304" s="261"/>
      <c r="AF304" s="261"/>
      <c r="AG304" s="261"/>
      <c r="AH304" s="261"/>
      <c r="AI304" s="261"/>
      <c r="AJ304" s="261"/>
      <c r="AK304" s="261"/>
      <c r="AL304" s="261"/>
      <c r="AM304" s="261"/>
      <c r="AN304" s="261"/>
      <c r="AO304" s="393"/>
      <c r="AP304" s="261"/>
      <c r="AQ304" s="261"/>
      <c r="AR304" s="261"/>
      <c r="AS304" s="286"/>
      <c r="AT304" s="376"/>
      <c r="AU304" s="261"/>
      <c r="AV304" s="261"/>
      <c r="AW304" s="258"/>
    </row>
    <row r="305" spans="2:49" ht="16">
      <c r="B305" s="256" t="s">
        <v>62</v>
      </c>
      <c r="C305" s="5" t="s">
        <v>63</v>
      </c>
      <c r="D305" s="304"/>
      <c r="E305" s="304"/>
      <c r="F305" s="304"/>
      <c r="G305" s="257"/>
      <c r="H305" s="257"/>
      <c r="I305" s="257"/>
      <c r="J305" s="257"/>
      <c r="K305" s="257"/>
      <c r="L305" s="257"/>
      <c r="M305" s="257"/>
      <c r="N305" s="257"/>
      <c r="O305" s="257"/>
      <c r="P305" s="257"/>
      <c r="Q305" s="257"/>
      <c r="R305" s="257"/>
      <c r="S305" s="257"/>
      <c r="T305" s="257"/>
      <c r="U305" s="257"/>
      <c r="V305" s="333"/>
      <c r="W305" s="257"/>
      <c r="X305" s="257"/>
      <c r="Y305" s="304"/>
      <c r="Z305" s="304"/>
      <c r="AA305" s="304"/>
      <c r="AB305" s="304"/>
      <c r="AC305" s="304"/>
      <c r="AD305" s="304"/>
      <c r="AE305" s="304"/>
      <c r="AF305" s="261"/>
      <c r="AG305" s="261"/>
      <c r="AH305" s="261"/>
      <c r="AI305" s="261"/>
      <c r="AJ305" s="304"/>
      <c r="AK305" s="304"/>
      <c r="AL305" s="304"/>
      <c r="AM305" s="304"/>
      <c r="AN305" s="304"/>
      <c r="AO305" s="304"/>
      <c r="AP305" s="304"/>
      <c r="AQ305" s="304"/>
      <c r="AR305" s="304"/>
      <c r="AS305" s="304"/>
      <c r="AT305" s="304"/>
      <c r="AU305" s="304"/>
      <c r="AV305" s="261"/>
      <c r="AW305" s="261"/>
    </row>
    <row r="306" spans="2:49" ht="30" customHeight="1">
      <c r="B306" s="256" t="s">
        <v>64</v>
      </c>
      <c r="C306" s="273" t="s">
        <v>65</v>
      </c>
      <c r="D306" s="958" t="s">
        <v>413</v>
      </c>
      <c r="E306" s="959"/>
      <c r="F306" s="960"/>
      <c r="G306" s="257"/>
      <c r="H306" s="257"/>
      <c r="I306" s="257"/>
      <c r="J306" s="257"/>
      <c r="K306" s="257"/>
      <c r="L306" s="257"/>
      <c r="M306" s="257"/>
      <c r="N306" s="257"/>
      <c r="O306" s="257"/>
      <c r="P306" s="257"/>
      <c r="Q306" s="257"/>
      <c r="R306" s="257"/>
      <c r="S306" s="257"/>
      <c r="T306" s="257"/>
      <c r="U306" s="257"/>
      <c r="V306" s="333"/>
      <c r="W306" s="257"/>
      <c r="X306" s="257"/>
      <c r="Y306" s="259"/>
      <c r="Z306" s="259"/>
      <c r="AA306" s="259"/>
      <c r="AB306" s="259"/>
      <c r="AC306" s="259"/>
      <c r="AD306" s="259"/>
      <c r="AE306" s="259"/>
      <c r="AF306" s="257"/>
      <c r="AG306" s="257"/>
      <c r="AH306" s="257"/>
      <c r="AI306" s="257"/>
      <c r="AJ306" s="259"/>
      <c r="AK306" s="259"/>
      <c r="AL306" s="259"/>
      <c r="AM306" s="259"/>
      <c r="AN306" s="259"/>
      <c r="AO306" s="259"/>
      <c r="AP306" s="259"/>
      <c r="AQ306" s="259"/>
      <c r="AR306" s="259"/>
      <c r="AS306" s="259"/>
      <c r="AT306" s="259"/>
      <c r="AU306" s="259"/>
      <c r="AV306" s="259"/>
      <c r="AW306" s="259"/>
    </row>
    <row r="307" spans="2:49" ht="30" customHeight="1">
      <c r="B307" s="256"/>
      <c r="C307" s="262" t="s">
        <v>109</v>
      </c>
      <c r="D307" s="961"/>
      <c r="E307" s="962"/>
      <c r="F307" s="963"/>
      <c r="G307" s="257"/>
      <c r="H307" s="257"/>
      <c r="I307" s="257"/>
      <c r="J307" s="257"/>
      <c r="K307" s="257"/>
      <c r="L307" s="257"/>
      <c r="M307" s="257"/>
      <c r="N307" s="257"/>
      <c r="O307" s="257"/>
      <c r="P307" s="257"/>
      <c r="Q307" s="257"/>
      <c r="R307" s="257"/>
      <c r="S307" s="257"/>
      <c r="T307" s="257"/>
      <c r="U307" s="257"/>
      <c r="V307" s="333"/>
      <c r="W307" s="257"/>
      <c r="X307" s="257"/>
      <c r="Y307" s="259"/>
      <c r="Z307" s="259"/>
      <c r="AA307" s="259"/>
      <c r="AB307" s="259"/>
      <c r="AC307" s="259"/>
      <c r="AD307" s="259"/>
      <c r="AE307" s="259"/>
      <c r="AF307" s="311"/>
      <c r="AG307" s="257"/>
      <c r="AH307" s="257"/>
      <c r="AI307" s="257"/>
      <c r="AJ307" s="259"/>
      <c r="AK307" s="259"/>
      <c r="AL307" s="259"/>
      <c r="AM307" s="259"/>
      <c r="AN307" s="259"/>
      <c r="AO307" s="259"/>
      <c r="AP307" s="259"/>
      <c r="AQ307" s="259"/>
      <c r="AR307" s="259"/>
      <c r="AS307" s="259"/>
      <c r="AT307" s="259"/>
      <c r="AU307" s="259"/>
      <c r="AV307" s="259"/>
      <c r="AW307" s="259"/>
    </row>
    <row r="308" spans="2:49" ht="30" customHeight="1">
      <c r="B308" s="256"/>
      <c r="C308" s="262"/>
      <c r="D308" s="396"/>
      <c r="E308" s="396"/>
      <c r="F308" s="396"/>
      <c r="G308" s="257"/>
      <c r="H308" s="257"/>
      <c r="I308" s="257"/>
      <c r="J308" s="257"/>
      <c r="K308" s="257"/>
      <c r="L308" s="257"/>
      <c r="M308" s="257"/>
      <c r="N308" s="257"/>
      <c r="O308" s="257"/>
      <c r="P308" s="257"/>
      <c r="Q308" s="257"/>
      <c r="R308" s="257"/>
      <c r="S308" s="257"/>
      <c r="T308" s="257"/>
      <c r="U308" s="257"/>
      <c r="V308" s="333"/>
      <c r="W308" s="257"/>
      <c r="X308" s="257"/>
      <c r="Y308" s="304"/>
      <c r="Z308" s="304"/>
      <c r="AA308" s="304"/>
      <c r="AB308" s="304"/>
      <c r="AC308" s="304"/>
      <c r="AD308" s="304"/>
      <c r="AE308" s="304"/>
      <c r="AF308" s="389"/>
      <c r="AG308" s="261"/>
      <c r="AH308" s="261"/>
      <c r="AI308" s="261"/>
      <c r="AJ308" s="304"/>
      <c r="AK308" s="304"/>
      <c r="AL308" s="304"/>
      <c r="AM308" s="304"/>
      <c r="AN308" s="304"/>
      <c r="AO308" s="304"/>
      <c r="AP308" s="304"/>
      <c r="AQ308" s="304"/>
      <c r="AR308" s="304"/>
      <c r="AS308" s="304"/>
      <c r="AT308" s="304"/>
      <c r="AU308" s="304"/>
      <c r="AV308" s="304"/>
      <c r="AW308" s="304"/>
    </row>
    <row r="309" spans="2:49" ht="30" customHeight="1">
      <c r="B309" s="256"/>
      <c r="C309" s="273"/>
      <c r="D309" s="304"/>
      <c r="E309" s="304"/>
      <c r="F309" s="304"/>
      <c r="G309" s="257"/>
      <c r="H309" s="257"/>
      <c r="I309" s="257"/>
      <c r="J309" s="257"/>
      <c r="K309" s="257"/>
      <c r="L309" s="257"/>
      <c r="M309" s="257"/>
      <c r="N309" s="257"/>
      <c r="O309" s="257"/>
      <c r="P309" s="257"/>
      <c r="Q309" s="257"/>
      <c r="R309" s="257"/>
      <c r="S309" s="257"/>
      <c r="T309" s="257"/>
      <c r="U309" s="257"/>
      <c r="V309" s="333"/>
      <c r="W309" s="257"/>
      <c r="X309" s="257"/>
      <c r="Y309" s="304"/>
      <c r="Z309" s="304"/>
      <c r="AA309" s="304"/>
      <c r="AB309" s="304"/>
      <c r="AC309" s="304"/>
      <c r="AD309" s="304"/>
      <c r="AE309" s="304"/>
      <c r="AF309" s="261"/>
      <c r="AG309" s="257"/>
      <c r="AH309" s="257"/>
      <c r="AI309" s="257"/>
      <c r="AJ309" s="304"/>
      <c r="AK309" s="304"/>
      <c r="AL309" s="304"/>
      <c r="AM309" s="304"/>
      <c r="AN309" s="304"/>
      <c r="AO309" s="304"/>
      <c r="AP309" s="304"/>
      <c r="AQ309" s="304"/>
      <c r="AR309" s="304"/>
      <c r="AS309" s="304"/>
      <c r="AT309" s="304"/>
      <c r="AU309" s="304"/>
      <c r="AV309" s="304"/>
      <c r="AW309" s="304"/>
    </row>
    <row r="310" spans="2:49" ht="30" customHeight="1">
      <c r="B310" s="256" t="s">
        <v>66</v>
      </c>
      <c r="C310" s="273" t="s">
        <v>67</v>
      </c>
      <c r="D310" s="958" t="s">
        <v>413</v>
      </c>
      <c r="E310" s="959"/>
      <c r="F310" s="960"/>
      <c r="G310" s="257"/>
      <c r="H310" s="257"/>
      <c r="I310" s="257"/>
      <c r="J310" s="257"/>
      <c r="K310" s="257"/>
      <c r="L310" s="257"/>
      <c r="M310" s="257"/>
      <c r="N310" s="257"/>
      <c r="O310" s="257"/>
      <c r="P310" s="257"/>
      <c r="Q310" s="257"/>
      <c r="R310" s="257"/>
      <c r="S310" s="257"/>
      <c r="T310" s="257"/>
      <c r="U310" s="257"/>
      <c r="V310" s="333"/>
      <c r="W310" s="257"/>
      <c r="X310" s="257"/>
      <c r="Y310" s="259"/>
      <c r="Z310" s="259"/>
      <c r="AA310" s="259"/>
      <c r="AB310" s="259"/>
      <c r="AC310" s="259"/>
      <c r="AD310" s="259"/>
      <c r="AE310" s="259"/>
      <c r="AF310" s="312"/>
      <c r="AG310" s="257"/>
      <c r="AH310" s="257"/>
      <c r="AI310" s="257"/>
      <c r="AJ310" s="259"/>
      <c r="AK310" s="259"/>
      <c r="AL310" s="259"/>
      <c r="AM310" s="259"/>
      <c r="AN310" s="259"/>
      <c r="AO310" s="259"/>
      <c r="AP310" s="259"/>
      <c r="AQ310" s="259"/>
      <c r="AR310" s="259"/>
      <c r="AS310" s="259"/>
      <c r="AT310" s="259"/>
      <c r="AU310" s="259"/>
      <c r="AV310" s="259"/>
      <c r="AW310" s="259"/>
    </row>
    <row r="311" spans="2:49" ht="30" customHeight="1">
      <c r="B311" s="256"/>
      <c r="C311" s="262" t="s">
        <v>109</v>
      </c>
      <c r="D311" s="964"/>
      <c r="E311" s="965"/>
      <c r="F311" s="966"/>
      <c r="G311" s="257"/>
      <c r="H311" s="257"/>
      <c r="I311" s="257"/>
      <c r="J311" s="257"/>
      <c r="K311" s="257"/>
      <c r="L311" s="257"/>
      <c r="M311" s="257"/>
      <c r="N311" s="257"/>
      <c r="O311" s="257"/>
      <c r="P311" s="257"/>
      <c r="Q311" s="257"/>
      <c r="R311" s="257"/>
      <c r="S311" s="257"/>
      <c r="T311" s="257"/>
      <c r="U311" s="257"/>
      <c r="V311" s="333"/>
      <c r="W311" s="257"/>
      <c r="X311" s="257"/>
      <c r="Y311" s="259"/>
      <c r="Z311" s="259"/>
      <c r="AA311" s="259"/>
      <c r="AB311" s="259"/>
      <c r="AC311" s="259"/>
      <c r="AD311" s="259"/>
      <c r="AE311" s="259"/>
      <c r="AF311" s="311"/>
      <c r="AG311" s="311"/>
      <c r="AH311" s="311"/>
      <c r="AI311" s="311"/>
      <c r="AJ311" s="394"/>
      <c r="AK311" s="394"/>
      <c r="AL311" s="394"/>
      <c r="AM311" s="394"/>
      <c r="AN311" s="394"/>
      <c r="AO311" s="394"/>
      <c r="AP311" s="394"/>
      <c r="AQ311" s="394"/>
      <c r="AR311" s="394"/>
      <c r="AS311" s="394"/>
      <c r="AT311" s="394"/>
      <c r="AU311" s="394"/>
      <c r="AV311" s="394"/>
      <c r="AW311" s="394"/>
    </row>
    <row r="312" spans="2:49" ht="30" customHeight="1">
      <c r="B312" s="256"/>
      <c r="C312" s="273"/>
      <c r="D312" s="304"/>
      <c r="E312" s="304"/>
      <c r="F312" s="304"/>
      <c r="G312" s="257"/>
      <c r="H312" s="257"/>
      <c r="I312" s="257"/>
      <c r="J312" s="257"/>
      <c r="K312" s="257"/>
      <c r="L312" s="257"/>
      <c r="M312" s="257"/>
      <c r="N312" s="257"/>
      <c r="O312" s="257"/>
      <c r="P312" s="257"/>
      <c r="Q312" s="257"/>
      <c r="R312" s="257"/>
      <c r="S312" s="257"/>
      <c r="T312" s="257"/>
      <c r="U312" s="257"/>
      <c r="V312" s="333"/>
      <c r="W312" s="257"/>
      <c r="X312" s="257"/>
      <c r="Y312" s="304"/>
      <c r="Z312" s="304"/>
      <c r="AA312" s="304"/>
      <c r="AB312" s="304"/>
      <c r="AC312" s="304"/>
      <c r="AD312" s="304"/>
      <c r="AE312" s="304"/>
      <c r="AF312" s="261"/>
      <c r="AG312" s="261"/>
      <c r="AH312" s="261"/>
      <c r="AI312" s="261"/>
      <c r="AJ312" s="304"/>
      <c r="AK312" s="304"/>
      <c r="AL312" s="304"/>
      <c r="AM312" s="304"/>
      <c r="AN312" s="304"/>
      <c r="AO312" s="304"/>
      <c r="AP312" s="304"/>
      <c r="AQ312" s="304"/>
      <c r="AR312" s="304"/>
      <c r="AS312" s="304"/>
      <c r="AT312" s="304"/>
      <c r="AU312" s="304"/>
      <c r="AV312" s="304"/>
      <c r="AW312" s="304"/>
    </row>
    <row r="313" spans="2:49" ht="30" customHeight="1">
      <c r="B313" s="256" t="s">
        <v>68</v>
      </c>
      <c r="C313" s="273" t="s">
        <v>69</v>
      </c>
      <c r="D313" s="304"/>
      <c r="E313" s="304"/>
      <c r="F313" s="304"/>
      <c r="G313" s="257"/>
      <c r="H313" s="257"/>
      <c r="I313" s="257"/>
      <c r="J313" s="257"/>
      <c r="K313" s="257"/>
      <c r="L313" s="257"/>
      <c r="M313" s="257"/>
      <c r="N313" s="257"/>
      <c r="O313" s="257"/>
      <c r="P313" s="257"/>
      <c r="Q313" s="257"/>
      <c r="R313" s="257"/>
      <c r="S313" s="257"/>
      <c r="T313" s="257"/>
      <c r="U313" s="257"/>
      <c r="V313" s="333"/>
      <c r="W313" s="257"/>
      <c r="X313" s="257"/>
      <c r="Y313" s="304"/>
      <c r="Z313" s="304"/>
      <c r="AA313" s="304"/>
      <c r="AB313" s="304"/>
      <c r="AC313" s="304"/>
      <c r="AD313" s="304"/>
      <c r="AE313" s="304"/>
      <c r="AF313" s="390"/>
      <c r="AG313" s="390"/>
      <c r="AH313" s="390"/>
      <c r="AI313" s="390"/>
      <c r="AJ313" s="304"/>
      <c r="AK313" s="304"/>
      <c r="AL313" s="304"/>
      <c r="AM313" s="304"/>
      <c r="AN313" s="304"/>
      <c r="AO313" s="381">
        <f>SUM(AO314:AO317)</f>
        <v>56889012.698412701</v>
      </c>
      <c r="AP313" s="354"/>
      <c r="AQ313" s="354"/>
      <c r="AR313" s="354"/>
      <c r="AS313" s="354"/>
      <c r="AT313" s="354"/>
      <c r="AU313" s="354"/>
      <c r="AV313" s="354"/>
      <c r="AW313" s="354"/>
    </row>
    <row r="314" spans="2:49" ht="30" customHeight="1">
      <c r="B314" s="256"/>
      <c r="C314" s="262" t="s">
        <v>109</v>
      </c>
      <c r="D314" s="289" t="s">
        <v>937</v>
      </c>
      <c r="E314" s="258"/>
      <c r="F314" s="258"/>
      <c r="G314" s="257"/>
      <c r="H314" s="257"/>
      <c r="I314" s="257"/>
      <c r="J314" s="257"/>
      <c r="K314" s="257"/>
      <c r="L314" s="257"/>
      <c r="M314" s="257"/>
      <c r="N314" s="257"/>
      <c r="O314" s="257"/>
      <c r="P314" s="257"/>
      <c r="Q314" s="257"/>
      <c r="R314" s="257"/>
      <c r="S314" s="257"/>
      <c r="T314" s="257"/>
      <c r="U314" s="257"/>
      <c r="V314" s="333"/>
      <c r="W314" s="257"/>
      <c r="X314" s="257"/>
      <c r="Y314" s="259"/>
      <c r="Z314" s="259"/>
      <c r="AA314" s="259"/>
      <c r="AB314" s="259"/>
      <c r="AC314" s="259"/>
      <c r="AD314" s="395" t="s">
        <v>938</v>
      </c>
      <c r="AE314" s="259"/>
      <c r="AF314" s="257"/>
      <c r="AG314" s="257"/>
      <c r="AH314" s="257"/>
      <c r="AI314" s="257"/>
      <c r="AJ314" s="259"/>
      <c r="AK314" s="259"/>
      <c r="AL314" s="259"/>
      <c r="AM314" s="259"/>
      <c r="AN314" s="259"/>
      <c r="AO314" s="291">
        <v>12760152.380952381</v>
      </c>
      <c r="AP314" s="259"/>
      <c r="AQ314" s="259"/>
      <c r="AR314" s="259"/>
      <c r="AS314" s="259"/>
      <c r="AT314" s="259"/>
      <c r="AU314" s="259"/>
      <c r="AV314" s="259"/>
      <c r="AW314" s="259"/>
    </row>
    <row r="315" spans="2:49" ht="30" customHeight="1">
      <c r="B315" s="256"/>
      <c r="C315" s="262"/>
      <c r="D315" s="289" t="s">
        <v>937</v>
      </c>
      <c r="E315" s="388"/>
      <c r="F315" s="388"/>
      <c r="G315" s="257"/>
      <c r="H315" s="257"/>
      <c r="I315" s="257"/>
      <c r="J315" s="257"/>
      <c r="K315" s="257"/>
      <c r="L315" s="257"/>
      <c r="M315" s="257"/>
      <c r="N315" s="257"/>
      <c r="O315" s="257"/>
      <c r="P315" s="257"/>
      <c r="Q315" s="257"/>
      <c r="R315" s="257"/>
      <c r="S315" s="257"/>
      <c r="T315" s="257"/>
      <c r="U315" s="257"/>
      <c r="V315" s="333"/>
      <c r="W315" s="257"/>
      <c r="X315" s="257"/>
      <c r="Y315" s="388"/>
      <c r="Z315" s="388"/>
      <c r="AA315" s="388"/>
      <c r="AB315" s="388"/>
      <c r="AC315" s="388"/>
      <c r="AD315" s="290" t="s">
        <v>938</v>
      </c>
      <c r="AE315" s="388"/>
      <c r="AF315" s="257"/>
      <c r="AG315" s="257"/>
      <c r="AH315" s="257"/>
      <c r="AI315" s="257"/>
      <c r="AJ315" s="388"/>
      <c r="AK315" s="388"/>
      <c r="AL315" s="388"/>
      <c r="AM315" s="388"/>
      <c r="AN315" s="388"/>
      <c r="AO315" s="291">
        <v>9570114.2857142854</v>
      </c>
      <c r="AP315" s="259"/>
      <c r="AQ315" s="259"/>
      <c r="AR315" s="259"/>
      <c r="AS315" s="259"/>
      <c r="AT315" s="259"/>
      <c r="AU315" s="259"/>
      <c r="AV315" s="259"/>
      <c r="AW315" s="259"/>
    </row>
    <row r="316" spans="2:49" ht="30" customHeight="1">
      <c r="B316" s="256"/>
      <c r="C316" s="262"/>
      <c r="D316" s="289" t="s">
        <v>937</v>
      </c>
      <c r="E316" s="388"/>
      <c r="F316" s="388"/>
      <c r="G316" s="257"/>
      <c r="H316" s="257"/>
      <c r="I316" s="257"/>
      <c r="J316" s="257"/>
      <c r="K316" s="257"/>
      <c r="L316" s="257"/>
      <c r="M316" s="257"/>
      <c r="N316" s="257"/>
      <c r="O316" s="257"/>
      <c r="P316" s="257"/>
      <c r="Q316" s="257"/>
      <c r="R316" s="257"/>
      <c r="S316" s="257"/>
      <c r="T316" s="257"/>
      <c r="U316" s="257"/>
      <c r="V316" s="333"/>
      <c r="W316" s="257"/>
      <c r="X316" s="257"/>
      <c r="Y316" s="388"/>
      <c r="Z316" s="388"/>
      <c r="AA316" s="388"/>
      <c r="AB316" s="388"/>
      <c r="AC316" s="388"/>
      <c r="AD316" s="290" t="s">
        <v>938</v>
      </c>
      <c r="AE316" s="388"/>
      <c r="AF316" s="257"/>
      <c r="AG316" s="257"/>
      <c r="AH316" s="257"/>
      <c r="AI316" s="257"/>
      <c r="AJ316" s="388"/>
      <c r="AK316" s="388"/>
      <c r="AL316" s="388"/>
      <c r="AM316" s="388"/>
      <c r="AN316" s="388"/>
      <c r="AO316" s="291">
        <v>26583650.793650795</v>
      </c>
      <c r="AP316" s="259"/>
      <c r="AQ316" s="259"/>
      <c r="AR316" s="259"/>
      <c r="AS316" s="259"/>
      <c r="AT316" s="259"/>
      <c r="AU316" s="259"/>
      <c r="AV316" s="259"/>
      <c r="AW316" s="259"/>
    </row>
    <row r="317" spans="2:49" ht="30" customHeight="1">
      <c r="B317" s="256"/>
      <c r="C317" s="262"/>
      <c r="D317" s="289" t="s">
        <v>937</v>
      </c>
      <c r="E317" s="388"/>
      <c r="F317" s="388"/>
      <c r="G317" s="257"/>
      <c r="H317" s="257"/>
      <c r="I317" s="257"/>
      <c r="J317" s="257"/>
      <c r="K317" s="257"/>
      <c r="L317" s="257"/>
      <c r="M317" s="257"/>
      <c r="N317" s="257"/>
      <c r="O317" s="257"/>
      <c r="P317" s="257"/>
      <c r="Q317" s="257"/>
      <c r="R317" s="257"/>
      <c r="S317" s="257"/>
      <c r="T317" s="257"/>
      <c r="U317" s="257"/>
      <c r="V317" s="333"/>
      <c r="W317" s="257"/>
      <c r="X317" s="257"/>
      <c r="Y317" s="388"/>
      <c r="Z317" s="388"/>
      <c r="AA317" s="388"/>
      <c r="AB317" s="388"/>
      <c r="AC317" s="388"/>
      <c r="AD317" s="290" t="s">
        <v>938</v>
      </c>
      <c r="AE317" s="388"/>
      <c r="AF317" s="257"/>
      <c r="AG317" s="257"/>
      <c r="AH317" s="257"/>
      <c r="AI317" s="257"/>
      <c r="AJ317" s="388"/>
      <c r="AK317" s="388"/>
      <c r="AL317" s="388"/>
      <c r="AM317" s="388"/>
      <c r="AN317" s="388"/>
      <c r="AO317" s="291">
        <v>7975095.2380952388</v>
      </c>
      <c r="AP317" s="259"/>
      <c r="AQ317" s="259"/>
      <c r="AR317" s="259"/>
      <c r="AS317" s="259"/>
      <c r="AT317" s="259"/>
      <c r="AU317" s="259"/>
      <c r="AV317" s="259"/>
      <c r="AW317" s="259"/>
    </row>
    <row r="318" spans="2:49" ht="30" customHeight="1">
      <c r="B318" s="256"/>
      <c r="C318" s="262"/>
      <c r="D318" s="287"/>
      <c r="E318" s="288"/>
      <c r="F318" s="383"/>
      <c r="G318" s="257"/>
      <c r="H318" s="257"/>
      <c r="I318" s="257"/>
      <c r="J318" s="257"/>
      <c r="K318" s="257"/>
      <c r="L318" s="257"/>
      <c r="M318" s="257"/>
      <c r="N318" s="257"/>
      <c r="O318" s="257"/>
      <c r="P318" s="257"/>
      <c r="Q318" s="257"/>
      <c r="R318" s="257"/>
      <c r="S318" s="257"/>
      <c r="T318" s="257"/>
      <c r="U318" s="257"/>
      <c r="V318" s="333"/>
      <c r="W318" s="257"/>
      <c r="X318" s="257"/>
      <c r="Y318" s="209"/>
      <c r="Z318" s="209"/>
      <c r="AA318" s="209"/>
      <c r="AB318" s="209"/>
      <c r="AC318" s="209"/>
      <c r="AD318" s="209"/>
      <c r="AE318" s="209"/>
      <c r="AF318" s="261"/>
      <c r="AG318" s="261"/>
      <c r="AH318" s="261"/>
      <c r="AI318" s="261"/>
      <c r="AJ318" s="209"/>
      <c r="AK318" s="209"/>
      <c r="AL318" s="209"/>
      <c r="AM318" s="209"/>
      <c r="AN318" s="209"/>
      <c r="AO318" s="209"/>
      <c r="AP318" s="209"/>
      <c r="AQ318" s="209"/>
      <c r="AR318" s="209"/>
      <c r="AS318" s="209"/>
      <c r="AT318" s="209"/>
      <c r="AU318" s="209"/>
      <c r="AV318" s="209"/>
      <c r="AW318" s="209"/>
    </row>
    <row r="319" spans="2:49" ht="15" customHeight="1">
      <c r="B319" s="256" t="s">
        <v>70</v>
      </c>
      <c r="C319" s="5" t="s">
        <v>71</v>
      </c>
      <c r="D319" s="304"/>
      <c r="E319" s="257"/>
      <c r="F319" s="257"/>
      <c r="G319" s="257"/>
      <c r="H319" s="257"/>
      <c r="I319" s="257"/>
      <c r="J319" s="257"/>
      <c r="K319" s="257"/>
      <c r="L319" s="257"/>
      <c r="M319" s="257"/>
      <c r="N319" s="257"/>
      <c r="O319" s="257"/>
      <c r="P319" s="257"/>
      <c r="Q319" s="257"/>
      <c r="R319" s="257"/>
      <c r="S319" s="257"/>
      <c r="T319" s="257"/>
      <c r="U319" s="257"/>
      <c r="V319" s="257"/>
      <c r="W319" s="257"/>
      <c r="X319" s="257"/>
      <c r="Y319" s="257"/>
      <c r="Z319" s="257"/>
      <c r="AA319" s="257"/>
      <c r="AB319" s="257"/>
      <c r="AC319" s="257"/>
      <c r="AD319" s="257"/>
      <c r="AE319" s="257"/>
      <c r="AF319" s="304"/>
      <c r="AG319" s="257"/>
      <c r="AH319" s="257"/>
      <c r="AI319" s="257"/>
      <c r="AJ319" s="304"/>
      <c r="AK319" s="304"/>
      <c r="AL319" s="257"/>
      <c r="AM319" s="257"/>
      <c r="AN319" s="257"/>
      <c r="AO319" s="304"/>
      <c r="AP319" s="304"/>
      <c r="AQ319" s="304"/>
      <c r="AR319" s="304"/>
      <c r="AS319" s="304"/>
      <c r="AT319" s="304"/>
      <c r="AU319" s="304"/>
      <c r="AV319" s="304"/>
      <c r="AW319" s="304"/>
    </row>
    <row r="320" spans="2:49" ht="27.75" customHeight="1">
      <c r="B320" s="256" t="s">
        <v>72</v>
      </c>
      <c r="C320" s="273" t="s">
        <v>71</v>
      </c>
      <c r="D320" s="304"/>
      <c r="E320" s="257"/>
      <c r="F320" s="257"/>
      <c r="G320" s="257"/>
      <c r="H320" s="257"/>
      <c r="I320" s="257"/>
      <c r="J320" s="257"/>
      <c r="K320" s="257"/>
      <c r="L320" s="257"/>
      <c r="M320" s="257"/>
      <c r="N320" s="257"/>
      <c r="O320" s="257"/>
      <c r="P320" s="257"/>
      <c r="Q320" s="257"/>
      <c r="R320" s="257"/>
      <c r="S320" s="257"/>
      <c r="T320" s="257"/>
      <c r="U320" s="257"/>
      <c r="V320" s="257"/>
      <c r="W320" s="257"/>
      <c r="X320" s="257"/>
      <c r="Y320" s="257"/>
      <c r="Z320" s="257"/>
      <c r="AA320" s="257"/>
      <c r="AB320" s="257"/>
      <c r="AC320" s="257"/>
      <c r="AD320" s="257"/>
      <c r="AE320" s="257"/>
      <c r="AF320" s="304"/>
      <c r="AG320" s="257"/>
      <c r="AH320" s="257"/>
      <c r="AI320" s="257"/>
      <c r="AJ320" s="304"/>
      <c r="AK320" s="304"/>
      <c r="AL320" s="257"/>
      <c r="AM320" s="257"/>
      <c r="AN320" s="257"/>
      <c r="AO320" s="381">
        <f>SUM(AO321:AO343)</f>
        <v>8206483227.411334</v>
      </c>
      <c r="AP320" s="304"/>
      <c r="AQ320" s="304"/>
      <c r="AR320" s="304"/>
      <c r="AS320" s="304"/>
      <c r="AT320" s="304"/>
      <c r="AU320" s="304"/>
      <c r="AV320" s="304"/>
      <c r="AW320" s="304"/>
    </row>
    <row r="321" spans="2:49" ht="42.75" customHeight="1">
      <c r="B321" s="256"/>
      <c r="C321" s="262" t="s">
        <v>110</v>
      </c>
      <c r="D321" s="270" t="s">
        <v>472</v>
      </c>
      <c r="E321" s="257"/>
      <c r="F321" s="257"/>
      <c r="G321" s="42"/>
      <c r="H321" s="257"/>
      <c r="I321" s="257"/>
      <c r="J321" s="257"/>
      <c r="K321" s="257"/>
      <c r="L321" s="257"/>
      <c r="M321" s="257"/>
      <c r="N321" s="257"/>
      <c r="O321" s="257"/>
      <c r="P321" s="257"/>
      <c r="Q321" s="257"/>
      <c r="R321" s="257"/>
      <c r="S321" s="42"/>
      <c r="T321" s="42"/>
      <c r="U321" s="42"/>
      <c r="V321" s="346"/>
      <c r="W321" s="46"/>
      <c r="X321" s="304"/>
      <c r="Y321" s="257"/>
      <c r="Z321" s="257"/>
      <c r="AA321" s="257"/>
      <c r="AB321" s="257"/>
      <c r="AC321" s="257"/>
      <c r="AD321" s="257"/>
      <c r="AE321" s="257"/>
      <c r="AF321" s="388"/>
      <c r="AG321" s="257"/>
      <c r="AH321" s="257"/>
      <c r="AI321" s="257"/>
      <c r="AJ321" s="397" t="s">
        <v>133</v>
      </c>
      <c r="AK321" s="259"/>
      <c r="AL321" s="257"/>
      <c r="AM321" s="257"/>
      <c r="AN321" s="257"/>
      <c r="AO321" s="355">
        <v>46015756.919106446</v>
      </c>
      <c r="AP321" s="259"/>
      <c r="AQ321" s="259"/>
      <c r="AR321" s="259"/>
      <c r="AS321" s="398"/>
      <c r="AT321" s="259"/>
      <c r="AU321" s="388"/>
      <c r="AV321" s="388"/>
      <c r="AW321" s="388"/>
    </row>
    <row r="322" spans="2:49" ht="42.75" customHeight="1">
      <c r="B322" s="256"/>
      <c r="C322" s="262"/>
      <c r="D322" s="267" t="s">
        <v>939</v>
      </c>
      <c r="E322" s="257"/>
      <c r="F322" s="257"/>
      <c r="G322" s="42" t="s">
        <v>535</v>
      </c>
      <c r="H322" s="257"/>
      <c r="I322" s="257"/>
      <c r="J322" s="257"/>
      <c r="K322" s="257"/>
      <c r="L322" s="257"/>
      <c r="M322" s="257"/>
      <c r="N322" s="257"/>
      <c r="O322" s="257"/>
      <c r="P322" s="257"/>
      <c r="Q322" s="257"/>
      <c r="R322" s="257"/>
      <c r="S322" s="42" t="s">
        <v>132</v>
      </c>
      <c r="T322" s="42" t="s">
        <v>132</v>
      </c>
      <c r="U322" s="42"/>
      <c r="V322" s="347" t="s">
        <v>968</v>
      </c>
      <c r="W322" s="46" t="s">
        <v>969</v>
      </c>
      <c r="X322" s="304"/>
      <c r="Y322" s="257"/>
      <c r="Z322" s="257"/>
      <c r="AA322" s="257"/>
      <c r="AB322" s="257"/>
      <c r="AC322" s="257"/>
      <c r="AD322" s="257"/>
      <c r="AE322" s="257"/>
      <c r="AF322" s="388"/>
      <c r="AG322" s="257"/>
      <c r="AH322" s="257"/>
      <c r="AI322" s="257"/>
      <c r="AJ322" s="42" t="s">
        <v>133</v>
      </c>
      <c r="AK322" s="388"/>
      <c r="AL322" s="257"/>
      <c r="AM322" s="257"/>
      <c r="AN322" s="257"/>
      <c r="AO322" s="399">
        <v>645698250</v>
      </c>
      <c r="AP322" s="259"/>
      <c r="AQ322" s="259"/>
      <c r="AR322" s="259"/>
      <c r="AS322" s="45" t="s">
        <v>955</v>
      </c>
      <c r="AT322" s="259"/>
      <c r="AU322" s="388"/>
      <c r="AV322" s="388"/>
      <c r="AW322" s="388"/>
    </row>
    <row r="323" spans="2:49" ht="42.75" customHeight="1">
      <c r="B323" s="256"/>
      <c r="C323" s="262"/>
      <c r="D323" s="292" t="s">
        <v>940</v>
      </c>
      <c r="E323" s="257"/>
      <c r="F323" s="257"/>
      <c r="G323" s="42" t="s">
        <v>535</v>
      </c>
      <c r="H323" s="257"/>
      <c r="I323" s="257"/>
      <c r="J323" s="257"/>
      <c r="K323" s="257"/>
      <c r="L323" s="257"/>
      <c r="M323" s="257"/>
      <c r="N323" s="257"/>
      <c r="O323" s="257"/>
      <c r="P323" s="257"/>
      <c r="Q323" s="257"/>
      <c r="R323" s="257"/>
      <c r="S323" s="42" t="s">
        <v>539</v>
      </c>
      <c r="T323" s="42" t="s">
        <v>537</v>
      </c>
      <c r="U323" s="42" t="s">
        <v>132</v>
      </c>
      <c r="V323" s="346" t="s">
        <v>970</v>
      </c>
      <c r="W323" s="46" t="s">
        <v>971</v>
      </c>
      <c r="X323" s="304"/>
      <c r="Y323" s="257"/>
      <c r="Z323" s="257"/>
      <c r="AA323" s="257"/>
      <c r="AB323" s="257"/>
      <c r="AC323" s="257"/>
      <c r="AD323" s="257"/>
      <c r="AE323" s="257"/>
      <c r="AF323" s="388"/>
      <c r="AG323" s="257"/>
      <c r="AH323" s="257"/>
      <c r="AI323" s="257"/>
      <c r="AJ323" s="42" t="s">
        <v>133</v>
      </c>
      <c r="AK323" s="388"/>
      <c r="AL323" s="257"/>
      <c r="AM323" s="257"/>
      <c r="AN323" s="257"/>
      <c r="AO323" s="47">
        <v>221324968.6019634</v>
      </c>
      <c r="AP323" s="259"/>
      <c r="AQ323" s="259"/>
      <c r="AR323" s="259"/>
      <c r="AS323" s="293" t="s">
        <v>956</v>
      </c>
      <c r="AT323" s="259"/>
      <c r="AU323" s="388"/>
      <c r="AV323" s="388"/>
      <c r="AW323" s="388"/>
    </row>
    <row r="324" spans="2:49" ht="42.75" customHeight="1">
      <c r="B324" s="256"/>
      <c r="C324" s="262"/>
      <c r="D324" s="292" t="s">
        <v>941</v>
      </c>
      <c r="E324" s="257"/>
      <c r="F324" s="257"/>
      <c r="G324" s="42"/>
      <c r="H324" s="257"/>
      <c r="I324" s="257"/>
      <c r="J324" s="257"/>
      <c r="K324" s="257"/>
      <c r="L324" s="257"/>
      <c r="M324" s="257"/>
      <c r="N324" s="257"/>
      <c r="O324" s="257"/>
      <c r="P324" s="257"/>
      <c r="Q324" s="257"/>
      <c r="R324" s="257"/>
      <c r="S324" s="42"/>
      <c r="T324" s="42"/>
      <c r="U324" s="42"/>
      <c r="V324" s="346"/>
      <c r="W324" s="46"/>
      <c r="X324" s="304"/>
      <c r="Y324" s="257"/>
      <c r="Z324" s="257"/>
      <c r="AA324" s="257"/>
      <c r="AB324" s="257"/>
      <c r="AC324" s="257"/>
      <c r="AD324" s="257"/>
      <c r="AE324" s="257"/>
      <c r="AF324" s="388"/>
      <c r="AG324" s="257"/>
      <c r="AH324" s="257"/>
      <c r="AI324" s="257"/>
      <c r="AJ324" s="42" t="s">
        <v>133</v>
      </c>
      <c r="AK324" s="388"/>
      <c r="AL324" s="257"/>
      <c r="AM324" s="257"/>
      <c r="AN324" s="257"/>
      <c r="AO324" s="399">
        <v>27256702</v>
      </c>
      <c r="AP324" s="259"/>
      <c r="AQ324" s="259"/>
      <c r="AR324" s="259"/>
      <c r="AS324" s="293" t="s">
        <v>957</v>
      </c>
      <c r="AT324" s="259"/>
      <c r="AU324" s="388"/>
      <c r="AV324" s="388"/>
      <c r="AW324" s="388"/>
    </row>
    <row r="325" spans="2:49" ht="42.75" customHeight="1">
      <c r="B325" s="256"/>
      <c r="C325" s="262"/>
      <c r="D325" s="292" t="s">
        <v>942</v>
      </c>
      <c r="E325" s="257"/>
      <c r="F325" s="257"/>
      <c r="G325" s="42"/>
      <c r="H325" s="257"/>
      <c r="I325" s="257"/>
      <c r="J325" s="257"/>
      <c r="K325" s="257"/>
      <c r="L325" s="257"/>
      <c r="M325" s="257"/>
      <c r="N325" s="257"/>
      <c r="O325" s="257"/>
      <c r="P325" s="257"/>
      <c r="Q325" s="257"/>
      <c r="R325" s="257"/>
      <c r="S325" s="42"/>
      <c r="T325" s="42"/>
      <c r="U325" s="42"/>
      <c r="V325" s="346"/>
      <c r="W325" s="46"/>
      <c r="X325" s="304"/>
      <c r="Y325" s="257"/>
      <c r="Z325" s="257"/>
      <c r="AA325" s="257"/>
      <c r="AB325" s="257"/>
      <c r="AC325" s="257"/>
      <c r="AD325" s="257"/>
      <c r="AE325" s="257"/>
      <c r="AF325" s="388"/>
      <c r="AG325" s="257"/>
      <c r="AH325" s="257"/>
      <c r="AI325" s="257"/>
      <c r="AJ325" s="42" t="s">
        <v>133</v>
      </c>
      <c r="AK325" s="388"/>
      <c r="AL325" s="257"/>
      <c r="AM325" s="257"/>
      <c r="AN325" s="257"/>
      <c r="AO325" s="399">
        <v>68887000</v>
      </c>
      <c r="AP325" s="259"/>
      <c r="AQ325" s="259"/>
      <c r="AR325" s="259"/>
      <c r="AS325" s="293" t="s">
        <v>957</v>
      </c>
      <c r="AT325" s="259"/>
      <c r="AU325" s="388"/>
      <c r="AV325" s="388"/>
      <c r="AW325" s="388"/>
    </row>
    <row r="326" spans="2:49" ht="42.75" customHeight="1">
      <c r="B326" s="256"/>
      <c r="C326" s="262"/>
      <c r="D326" s="292" t="s">
        <v>941</v>
      </c>
      <c r="E326" s="257"/>
      <c r="F326" s="257"/>
      <c r="G326" s="42"/>
      <c r="H326" s="257"/>
      <c r="I326" s="257"/>
      <c r="J326" s="257"/>
      <c r="K326" s="257"/>
      <c r="L326" s="257"/>
      <c r="M326" s="257"/>
      <c r="N326" s="257"/>
      <c r="O326" s="257"/>
      <c r="P326" s="257"/>
      <c r="Q326" s="257"/>
      <c r="R326" s="257"/>
      <c r="S326" s="42"/>
      <c r="T326" s="42" t="s">
        <v>536</v>
      </c>
      <c r="U326" s="42"/>
      <c r="V326" s="346"/>
      <c r="W326" s="46"/>
      <c r="X326" s="304"/>
      <c r="Y326" s="257"/>
      <c r="Z326" s="257"/>
      <c r="AA326" s="257"/>
      <c r="AB326" s="257"/>
      <c r="AC326" s="257"/>
      <c r="AD326" s="257"/>
      <c r="AE326" s="257"/>
      <c r="AF326" s="388"/>
      <c r="AG326" s="257"/>
      <c r="AH326" s="257"/>
      <c r="AI326" s="257"/>
      <c r="AJ326" s="42" t="s">
        <v>133</v>
      </c>
      <c r="AK326" s="388"/>
      <c r="AL326" s="257"/>
      <c r="AM326" s="257"/>
      <c r="AN326" s="257"/>
      <c r="AO326" s="399">
        <v>3447093540</v>
      </c>
      <c r="AP326" s="259"/>
      <c r="AQ326" s="259"/>
      <c r="AR326" s="259"/>
      <c r="AS326" s="293" t="s">
        <v>957</v>
      </c>
      <c r="AT326" s="259"/>
      <c r="AU326" s="388"/>
      <c r="AV326" s="388"/>
      <c r="AW326" s="388"/>
    </row>
    <row r="327" spans="2:49" ht="42.75" customHeight="1">
      <c r="B327" s="256"/>
      <c r="C327" s="262"/>
      <c r="D327" s="280" t="s">
        <v>943</v>
      </c>
      <c r="E327" s="257"/>
      <c r="F327" s="257"/>
      <c r="G327" s="42"/>
      <c r="H327" s="257"/>
      <c r="I327" s="257"/>
      <c r="J327" s="257"/>
      <c r="K327" s="257"/>
      <c r="L327" s="257"/>
      <c r="M327" s="257"/>
      <c r="N327" s="257"/>
      <c r="O327" s="257"/>
      <c r="P327" s="257"/>
      <c r="Q327" s="257"/>
      <c r="R327" s="257"/>
      <c r="S327" s="42"/>
      <c r="T327" s="42"/>
      <c r="U327" s="43"/>
      <c r="V327" s="347"/>
      <c r="W327" s="42"/>
      <c r="X327" s="304"/>
      <c r="Y327" s="257"/>
      <c r="Z327" s="257"/>
      <c r="AA327" s="257"/>
      <c r="AB327" s="257"/>
      <c r="AC327" s="257"/>
      <c r="AD327" s="257"/>
      <c r="AE327" s="257"/>
      <c r="AF327" s="388"/>
      <c r="AG327" s="257"/>
      <c r="AH327" s="257"/>
      <c r="AI327" s="257"/>
      <c r="AJ327" s="42" t="s">
        <v>133</v>
      </c>
      <c r="AK327" s="388"/>
      <c r="AL327" s="257"/>
      <c r="AM327" s="257"/>
      <c r="AN327" s="257"/>
      <c r="AO327" s="399">
        <v>113211796.06274666</v>
      </c>
      <c r="AP327" s="259"/>
      <c r="AQ327" s="259"/>
      <c r="AR327" s="259"/>
      <c r="AS327" s="45" t="s">
        <v>958</v>
      </c>
      <c r="AT327" s="259"/>
      <c r="AU327" s="388"/>
      <c r="AV327" s="388"/>
      <c r="AW327" s="388"/>
    </row>
    <row r="328" spans="2:49" ht="42.75" customHeight="1">
      <c r="B328" s="256"/>
      <c r="C328" s="262"/>
      <c r="D328" s="280" t="s">
        <v>944</v>
      </c>
      <c r="E328" s="257"/>
      <c r="F328" s="257"/>
      <c r="G328" s="42"/>
      <c r="H328" s="257"/>
      <c r="I328" s="257"/>
      <c r="J328" s="257"/>
      <c r="K328" s="257"/>
      <c r="L328" s="257"/>
      <c r="M328" s="257"/>
      <c r="N328" s="257"/>
      <c r="O328" s="257"/>
      <c r="P328" s="257"/>
      <c r="Q328" s="257"/>
      <c r="R328" s="257"/>
      <c r="S328" s="42"/>
      <c r="T328" s="42"/>
      <c r="U328" s="43"/>
      <c r="V328" s="347"/>
      <c r="W328" s="42"/>
      <c r="X328" s="304"/>
      <c r="Y328" s="257"/>
      <c r="Z328" s="257"/>
      <c r="AA328" s="257"/>
      <c r="AB328" s="257"/>
      <c r="AC328" s="257"/>
      <c r="AD328" s="257"/>
      <c r="AE328" s="257"/>
      <c r="AF328" s="388"/>
      <c r="AG328" s="257"/>
      <c r="AH328" s="257"/>
      <c r="AI328" s="257"/>
      <c r="AJ328" s="42" t="s">
        <v>133</v>
      </c>
      <c r="AK328" s="388"/>
      <c r="AL328" s="257"/>
      <c r="AM328" s="257"/>
      <c r="AN328" s="257"/>
      <c r="AO328" s="399">
        <v>36586943.055999883</v>
      </c>
      <c r="AP328" s="259"/>
      <c r="AQ328" s="259"/>
      <c r="AR328" s="259"/>
      <c r="AS328" s="45" t="s">
        <v>959</v>
      </c>
      <c r="AT328" s="259"/>
      <c r="AU328" s="388"/>
      <c r="AV328" s="388"/>
      <c r="AW328" s="388"/>
    </row>
    <row r="329" spans="2:49" ht="42.75" customHeight="1">
      <c r="B329" s="256"/>
      <c r="C329" s="262"/>
      <c r="D329" s="280" t="s">
        <v>945</v>
      </c>
      <c r="E329" s="257"/>
      <c r="F329" s="257"/>
      <c r="G329" s="42"/>
      <c r="H329" s="257"/>
      <c r="I329" s="257"/>
      <c r="J329" s="257"/>
      <c r="K329" s="257"/>
      <c r="L329" s="257"/>
      <c r="M329" s="257"/>
      <c r="N329" s="257"/>
      <c r="O329" s="257"/>
      <c r="P329" s="257"/>
      <c r="Q329" s="257"/>
      <c r="R329" s="257"/>
      <c r="S329" s="42"/>
      <c r="T329" s="42"/>
      <c r="U329" s="43"/>
      <c r="V329" s="347"/>
      <c r="W329" s="42"/>
      <c r="X329" s="304"/>
      <c r="Y329" s="257"/>
      <c r="Z329" s="257"/>
      <c r="AA329" s="257"/>
      <c r="AB329" s="257"/>
      <c r="AC329" s="257"/>
      <c r="AD329" s="257"/>
      <c r="AE329" s="257"/>
      <c r="AF329" s="388"/>
      <c r="AG329" s="257"/>
      <c r="AH329" s="257"/>
      <c r="AI329" s="257"/>
      <c r="AJ329" s="42" t="s">
        <v>133</v>
      </c>
      <c r="AK329" s="388"/>
      <c r="AL329" s="257"/>
      <c r="AM329" s="257"/>
      <c r="AN329" s="257"/>
      <c r="AO329" s="399">
        <v>36632045.731048763</v>
      </c>
      <c r="AP329" s="259"/>
      <c r="AQ329" s="259"/>
      <c r="AR329" s="259"/>
      <c r="AS329" s="45" t="s">
        <v>960</v>
      </c>
      <c r="AT329" s="259"/>
      <c r="AU329" s="388"/>
      <c r="AV329" s="388"/>
      <c r="AW329" s="388"/>
    </row>
    <row r="330" spans="2:49" ht="42.75" customHeight="1">
      <c r="B330" s="256"/>
      <c r="C330" s="262"/>
      <c r="D330" s="294" t="s">
        <v>946</v>
      </c>
      <c r="E330" s="257"/>
      <c r="F330" s="257"/>
      <c r="G330" s="42"/>
      <c r="H330" s="257"/>
      <c r="I330" s="257"/>
      <c r="J330" s="257"/>
      <c r="K330" s="257"/>
      <c r="L330" s="257"/>
      <c r="M330" s="257"/>
      <c r="N330" s="257"/>
      <c r="O330" s="257"/>
      <c r="P330" s="257"/>
      <c r="Q330" s="257"/>
      <c r="R330" s="257"/>
      <c r="S330" s="42"/>
      <c r="T330" s="42"/>
      <c r="U330" s="43"/>
      <c r="V330" s="347"/>
      <c r="W330" s="42"/>
      <c r="X330" s="304"/>
      <c r="Y330" s="257"/>
      <c r="Z330" s="257"/>
      <c r="AA330" s="257"/>
      <c r="AB330" s="257"/>
      <c r="AC330" s="257"/>
      <c r="AD330" s="257"/>
      <c r="AE330" s="257"/>
      <c r="AF330" s="388"/>
      <c r="AG330" s="257"/>
      <c r="AH330" s="257"/>
      <c r="AI330" s="257"/>
      <c r="AJ330" s="42" t="s">
        <v>133</v>
      </c>
      <c r="AK330" s="388"/>
      <c r="AL330" s="257"/>
      <c r="AM330" s="257"/>
      <c r="AN330" s="257"/>
      <c r="AO330" s="399">
        <v>95356486.77887179</v>
      </c>
      <c r="AP330" s="259"/>
      <c r="AQ330" s="259"/>
      <c r="AR330" s="259"/>
      <c r="AS330" s="45" t="s">
        <v>574</v>
      </c>
      <c r="AT330" s="259"/>
      <c r="AU330" s="388"/>
      <c r="AV330" s="388"/>
      <c r="AW330" s="388"/>
    </row>
    <row r="331" spans="2:49" ht="42.75" customHeight="1">
      <c r="B331" s="256"/>
      <c r="C331" s="262"/>
      <c r="D331" s="294" t="s">
        <v>947</v>
      </c>
      <c r="E331" s="257"/>
      <c r="F331" s="257"/>
      <c r="G331" s="42"/>
      <c r="H331" s="257"/>
      <c r="I331" s="257"/>
      <c r="J331" s="257"/>
      <c r="K331" s="257"/>
      <c r="L331" s="257"/>
      <c r="M331" s="257"/>
      <c r="N331" s="257"/>
      <c r="O331" s="257"/>
      <c r="P331" s="257"/>
      <c r="Q331" s="257"/>
      <c r="R331" s="257"/>
      <c r="S331" s="42"/>
      <c r="T331" s="42"/>
      <c r="U331" s="43"/>
      <c r="V331" s="347"/>
      <c r="W331" s="42"/>
      <c r="X331" s="304"/>
      <c r="Y331" s="257"/>
      <c r="Z331" s="257"/>
      <c r="AA331" s="257"/>
      <c r="AB331" s="257"/>
      <c r="AC331" s="257"/>
      <c r="AD331" s="257"/>
      <c r="AE331" s="257"/>
      <c r="AF331" s="388"/>
      <c r="AG331" s="257"/>
      <c r="AH331" s="257"/>
      <c r="AI331" s="257"/>
      <c r="AJ331" s="42" t="s">
        <v>133</v>
      </c>
      <c r="AK331" s="388"/>
      <c r="AL331" s="257"/>
      <c r="AM331" s="257"/>
      <c r="AN331" s="257"/>
      <c r="AO331" s="399">
        <v>41262498.146959886</v>
      </c>
      <c r="AP331" s="259"/>
      <c r="AQ331" s="259"/>
      <c r="AR331" s="259"/>
      <c r="AS331" s="45" t="s">
        <v>574</v>
      </c>
      <c r="AT331" s="259"/>
      <c r="AU331" s="388"/>
      <c r="AV331" s="388"/>
      <c r="AW331" s="388"/>
    </row>
    <row r="332" spans="2:49" ht="42.75" customHeight="1">
      <c r="B332" s="256"/>
      <c r="C332" s="262"/>
      <c r="D332" s="294" t="s">
        <v>948</v>
      </c>
      <c r="E332" s="257"/>
      <c r="F332" s="257"/>
      <c r="G332" s="42"/>
      <c r="H332" s="257"/>
      <c r="I332" s="257"/>
      <c r="J332" s="257"/>
      <c r="K332" s="257"/>
      <c r="L332" s="257"/>
      <c r="M332" s="257"/>
      <c r="N332" s="257"/>
      <c r="O332" s="257"/>
      <c r="P332" s="257"/>
      <c r="Q332" s="257"/>
      <c r="R332" s="257"/>
      <c r="S332" s="42"/>
      <c r="T332" s="42"/>
      <c r="U332" s="43"/>
      <c r="V332" s="347"/>
      <c r="W332" s="42"/>
      <c r="X332" s="304"/>
      <c r="Y332" s="257"/>
      <c r="Z332" s="257"/>
      <c r="AA332" s="257"/>
      <c r="AB332" s="257"/>
      <c r="AC332" s="257"/>
      <c r="AD332" s="257"/>
      <c r="AE332" s="257"/>
      <c r="AF332" s="388"/>
      <c r="AG332" s="257"/>
      <c r="AH332" s="257"/>
      <c r="AI332" s="257"/>
      <c r="AJ332" s="42" t="s">
        <v>133</v>
      </c>
      <c r="AK332" s="388"/>
      <c r="AL332" s="257"/>
      <c r="AM332" s="257"/>
      <c r="AN332" s="257"/>
      <c r="AO332" s="399">
        <v>1983012895.0167489</v>
      </c>
      <c r="AP332" s="259"/>
      <c r="AQ332" s="259"/>
      <c r="AR332" s="259"/>
      <c r="AS332" s="45" t="s">
        <v>574</v>
      </c>
      <c r="AT332" s="259"/>
      <c r="AU332" s="388"/>
      <c r="AV332" s="388"/>
      <c r="AW332" s="388"/>
    </row>
    <row r="333" spans="2:49" ht="42.75" customHeight="1">
      <c r="B333" s="256"/>
      <c r="C333" s="262"/>
      <c r="D333" s="294" t="s">
        <v>949</v>
      </c>
      <c r="E333" s="257"/>
      <c r="F333" s="257"/>
      <c r="G333" s="42"/>
      <c r="H333" s="257"/>
      <c r="I333" s="257"/>
      <c r="J333" s="257"/>
      <c r="K333" s="257"/>
      <c r="L333" s="257"/>
      <c r="M333" s="257"/>
      <c r="N333" s="257"/>
      <c r="O333" s="257"/>
      <c r="P333" s="257"/>
      <c r="Q333" s="257"/>
      <c r="R333" s="257"/>
      <c r="S333" s="42"/>
      <c r="T333" s="42"/>
      <c r="U333" s="43"/>
      <c r="V333" s="347"/>
      <c r="W333" s="42"/>
      <c r="X333" s="304"/>
      <c r="Y333" s="257"/>
      <c r="Z333" s="257"/>
      <c r="AA333" s="257"/>
      <c r="AB333" s="257"/>
      <c r="AC333" s="257"/>
      <c r="AD333" s="257"/>
      <c r="AE333" s="257"/>
      <c r="AF333" s="388"/>
      <c r="AG333" s="257"/>
      <c r="AH333" s="257"/>
      <c r="AI333" s="257"/>
      <c r="AJ333" s="42" t="s">
        <v>133</v>
      </c>
      <c r="AK333" s="388"/>
      <c r="AL333" s="257"/>
      <c r="AM333" s="257"/>
      <c r="AN333" s="257"/>
      <c r="AO333" s="399">
        <v>184688912.05741933</v>
      </c>
      <c r="AP333" s="259"/>
      <c r="AQ333" s="259"/>
      <c r="AR333" s="259"/>
      <c r="AS333" s="45" t="s">
        <v>574</v>
      </c>
      <c r="AT333" s="259"/>
      <c r="AU333" s="388"/>
      <c r="AV333" s="388"/>
      <c r="AW333" s="388"/>
    </row>
    <row r="334" spans="2:49" ht="42.75" customHeight="1">
      <c r="B334" s="256"/>
      <c r="C334" s="262"/>
      <c r="D334" s="292" t="s">
        <v>671</v>
      </c>
      <c r="E334" s="257"/>
      <c r="F334" s="257"/>
      <c r="G334" s="42"/>
      <c r="H334" s="257"/>
      <c r="I334" s="257"/>
      <c r="J334" s="257"/>
      <c r="K334" s="257"/>
      <c r="L334" s="257"/>
      <c r="M334" s="257"/>
      <c r="N334" s="257"/>
      <c r="O334" s="257"/>
      <c r="P334" s="257"/>
      <c r="Q334" s="257"/>
      <c r="R334" s="257"/>
      <c r="S334" s="42"/>
      <c r="T334" s="42"/>
      <c r="U334" s="43"/>
      <c r="V334" s="347"/>
      <c r="W334" s="42"/>
      <c r="X334" s="304"/>
      <c r="Y334" s="257"/>
      <c r="Z334" s="257"/>
      <c r="AA334" s="257"/>
      <c r="AB334" s="257"/>
      <c r="AC334" s="257"/>
      <c r="AD334" s="257"/>
      <c r="AE334" s="257"/>
      <c r="AF334" s="388"/>
      <c r="AG334" s="257"/>
      <c r="AH334" s="257"/>
      <c r="AI334" s="257"/>
      <c r="AJ334" s="42" t="s">
        <v>133</v>
      </c>
      <c r="AK334" s="388"/>
      <c r="AL334" s="257"/>
      <c r="AM334" s="257"/>
      <c r="AN334" s="257"/>
      <c r="AO334" s="399">
        <v>145567127.71980911</v>
      </c>
      <c r="AP334" s="259"/>
      <c r="AQ334" s="259"/>
      <c r="AR334" s="259"/>
      <c r="AS334" s="45" t="s">
        <v>570</v>
      </c>
      <c r="AT334" s="259"/>
      <c r="AU334" s="388"/>
      <c r="AV334" s="388"/>
      <c r="AW334" s="388"/>
    </row>
    <row r="335" spans="2:49" ht="42.75" customHeight="1">
      <c r="B335" s="256"/>
      <c r="C335" s="262"/>
      <c r="D335" s="292" t="s">
        <v>671</v>
      </c>
      <c r="E335" s="257"/>
      <c r="F335" s="257"/>
      <c r="G335" s="42"/>
      <c r="H335" s="257"/>
      <c r="I335" s="257"/>
      <c r="J335" s="257"/>
      <c r="K335" s="257"/>
      <c r="L335" s="257"/>
      <c r="M335" s="257"/>
      <c r="N335" s="257"/>
      <c r="O335" s="257"/>
      <c r="P335" s="257"/>
      <c r="Q335" s="257"/>
      <c r="R335" s="257"/>
      <c r="S335" s="42"/>
      <c r="T335" s="42"/>
      <c r="U335" s="43"/>
      <c r="V335" s="347"/>
      <c r="W335" s="42"/>
      <c r="X335" s="304"/>
      <c r="Y335" s="257"/>
      <c r="Z335" s="257"/>
      <c r="AA335" s="257"/>
      <c r="AB335" s="257"/>
      <c r="AC335" s="257"/>
      <c r="AD335" s="257"/>
      <c r="AE335" s="257"/>
      <c r="AF335" s="388"/>
      <c r="AG335" s="257"/>
      <c r="AH335" s="257"/>
      <c r="AI335" s="257"/>
      <c r="AJ335" s="42" t="s">
        <v>133</v>
      </c>
      <c r="AK335" s="388"/>
      <c r="AL335" s="257"/>
      <c r="AM335" s="257"/>
      <c r="AN335" s="257"/>
      <c r="AO335" s="399">
        <v>145567127.71980911</v>
      </c>
      <c r="AP335" s="259"/>
      <c r="AQ335" s="259"/>
      <c r="AR335" s="259"/>
      <c r="AS335" s="45" t="s">
        <v>570</v>
      </c>
      <c r="AT335" s="259"/>
      <c r="AU335" s="388"/>
      <c r="AV335" s="388"/>
      <c r="AW335" s="388"/>
    </row>
    <row r="336" spans="2:49" ht="42.75" customHeight="1">
      <c r="B336" s="256"/>
      <c r="C336" s="262"/>
      <c r="D336" s="292" t="s">
        <v>671</v>
      </c>
      <c r="E336" s="257"/>
      <c r="F336" s="257"/>
      <c r="G336" s="42"/>
      <c r="H336" s="257"/>
      <c r="I336" s="257"/>
      <c r="J336" s="257"/>
      <c r="K336" s="257"/>
      <c r="L336" s="257"/>
      <c r="M336" s="257"/>
      <c r="N336" s="257"/>
      <c r="O336" s="257"/>
      <c r="P336" s="257"/>
      <c r="Q336" s="257"/>
      <c r="R336" s="257"/>
      <c r="S336" s="42"/>
      <c r="T336" s="42"/>
      <c r="U336" s="43"/>
      <c r="V336" s="347"/>
      <c r="W336" s="42"/>
      <c r="X336" s="304"/>
      <c r="Y336" s="257"/>
      <c r="Z336" s="257"/>
      <c r="AA336" s="257"/>
      <c r="AB336" s="257"/>
      <c r="AC336" s="257"/>
      <c r="AD336" s="257"/>
      <c r="AE336" s="257"/>
      <c r="AF336" s="388"/>
      <c r="AG336" s="257"/>
      <c r="AH336" s="257"/>
      <c r="AI336" s="257"/>
      <c r="AJ336" s="42" t="s">
        <v>133</v>
      </c>
      <c r="AK336" s="388"/>
      <c r="AL336" s="257"/>
      <c r="AM336" s="257"/>
      <c r="AN336" s="257"/>
      <c r="AO336" s="399">
        <v>145567127.71980911</v>
      </c>
      <c r="AP336" s="259"/>
      <c r="AQ336" s="259"/>
      <c r="AR336" s="259"/>
      <c r="AS336" s="45" t="s">
        <v>570</v>
      </c>
      <c r="AT336" s="259"/>
      <c r="AU336" s="388"/>
      <c r="AV336" s="388"/>
      <c r="AW336" s="388"/>
    </row>
    <row r="337" spans="2:49" ht="42.75" customHeight="1">
      <c r="B337" s="256"/>
      <c r="C337" s="262"/>
      <c r="D337" s="295" t="s">
        <v>672</v>
      </c>
      <c r="E337" s="257"/>
      <c r="F337" s="257"/>
      <c r="G337" s="42"/>
      <c r="H337" s="257"/>
      <c r="I337" s="257"/>
      <c r="J337" s="257"/>
      <c r="K337" s="257"/>
      <c r="L337" s="257"/>
      <c r="M337" s="257"/>
      <c r="N337" s="257"/>
      <c r="O337" s="257"/>
      <c r="P337" s="257"/>
      <c r="Q337" s="257"/>
      <c r="R337" s="257"/>
      <c r="S337" s="42"/>
      <c r="T337" s="42"/>
      <c r="U337" s="43"/>
      <c r="V337" s="347"/>
      <c r="W337" s="42"/>
      <c r="X337" s="304"/>
      <c r="Y337" s="257"/>
      <c r="Z337" s="257"/>
      <c r="AA337" s="257"/>
      <c r="AB337" s="257"/>
      <c r="AC337" s="257"/>
      <c r="AD337" s="257"/>
      <c r="AE337" s="257"/>
      <c r="AF337" s="388"/>
      <c r="AG337" s="257"/>
      <c r="AH337" s="257"/>
      <c r="AI337" s="257"/>
      <c r="AJ337" s="42" t="s">
        <v>133</v>
      </c>
      <c r="AK337" s="388"/>
      <c r="AL337" s="257"/>
      <c r="AM337" s="257"/>
      <c r="AN337" s="257"/>
      <c r="AO337" s="399">
        <v>122167191.79994544</v>
      </c>
      <c r="AP337" s="259"/>
      <c r="AQ337" s="259"/>
      <c r="AR337" s="259"/>
      <c r="AS337" s="45" t="s">
        <v>961</v>
      </c>
      <c r="AT337" s="259"/>
      <c r="AU337" s="388"/>
      <c r="AV337" s="388"/>
      <c r="AW337" s="388"/>
    </row>
    <row r="338" spans="2:49" ht="42.75" customHeight="1">
      <c r="B338" s="256"/>
      <c r="C338" s="262"/>
      <c r="D338" s="295" t="s">
        <v>672</v>
      </c>
      <c r="E338" s="257"/>
      <c r="F338" s="257"/>
      <c r="G338" s="42"/>
      <c r="H338" s="257"/>
      <c r="I338" s="257"/>
      <c r="J338" s="257"/>
      <c r="K338" s="257"/>
      <c r="L338" s="257"/>
      <c r="M338" s="257"/>
      <c r="N338" s="257"/>
      <c r="O338" s="257"/>
      <c r="P338" s="257"/>
      <c r="Q338" s="257"/>
      <c r="R338" s="257"/>
      <c r="S338" s="42"/>
      <c r="T338" s="42"/>
      <c r="U338" s="42"/>
      <c r="V338" s="347"/>
      <c r="W338" s="42"/>
      <c r="X338" s="304"/>
      <c r="Y338" s="257"/>
      <c r="Z338" s="257"/>
      <c r="AA338" s="257"/>
      <c r="AB338" s="257"/>
      <c r="AC338" s="257"/>
      <c r="AD338" s="257"/>
      <c r="AE338" s="257"/>
      <c r="AF338" s="388"/>
      <c r="AG338" s="257"/>
      <c r="AH338" s="257"/>
      <c r="AI338" s="257"/>
      <c r="AJ338" s="42" t="s">
        <v>133</v>
      </c>
      <c r="AK338" s="388"/>
      <c r="AL338" s="257"/>
      <c r="AM338" s="257"/>
      <c r="AN338" s="257"/>
      <c r="AO338" s="399">
        <v>125297300.60031246</v>
      </c>
      <c r="AP338" s="259"/>
      <c r="AQ338" s="259"/>
      <c r="AR338" s="259"/>
      <c r="AS338" s="45" t="s">
        <v>962</v>
      </c>
      <c r="AT338" s="259"/>
      <c r="AU338" s="388"/>
      <c r="AV338" s="388"/>
      <c r="AW338" s="388"/>
    </row>
    <row r="339" spans="2:49" ht="42.75" customHeight="1">
      <c r="B339" s="256"/>
      <c r="C339" s="262"/>
      <c r="D339" s="279" t="s">
        <v>950</v>
      </c>
      <c r="E339" s="257"/>
      <c r="F339" s="257"/>
      <c r="G339" s="42"/>
      <c r="H339" s="257"/>
      <c r="I339" s="257"/>
      <c r="J339" s="257"/>
      <c r="K339" s="257"/>
      <c r="L339" s="257"/>
      <c r="M339" s="257"/>
      <c r="N339" s="257"/>
      <c r="O339" s="257"/>
      <c r="P339" s="257"/>
      <c r="Q339" s="257"/>
      <c r="R339" s="257"/>
      <c r="S339" s="42"/>
      <c r="T339" s="42"/>
      <c r="U339" s="42"/>
      <c r="V339" s="347"/>
      <c r="W339" s="42"/>
      <c r="X339" s="304"/>
      <c r="Y339" s="257"/>
      <c r="Z339" s="257"/>
      <c r="AA339" s="257"/>
      <c r="AB339" s="257"/>
      <c r="AC339" s="257"/>
      <c r="AD339" s="257"/>
      <c r="AE339" s="257"/>
      <c r="AF339" s="388"/>
      <c r="AG339" s="257"/>
      <c r="AH339" s="257"/>
      <c r="AI339" s="257"/>
      <c r="AJ339" s="42" t="s">
        <v>133</v>
      </c>
      <c r="AK339" s="388"/>
      <c r="AL339" s="257"/>
      <c r="AM339" s="257"/>
      <c r="AN339" s="257"/>
      <c r="AO339" s="399">
        <v>113953989.04322411</v>
      </c>
      <c r="AP339" s="259"/>
      <c r="AQ339" s="259"/>
      <c r="AR339" s="259"/>
      <c r="AS339" s="45" t="s">
        <v>963</v>
      </c>
      <c r="AT339" s="259"/>
      <c r="AU339" s="388"/>
      <c r="AV339" s="388"/>
      <c r="AW339" s="388"/>
    </row>
    <row r="340" spans="2:49" ht="42.75" customHeight="1">
      <c r="B340" s="256"/>
      <c r="C340" s="262"/>
      <c r="D340" s="279" t="s">
        <v>951</v>
      </c>
      <c r="E340" s="257"/>
      <c r="F340" s="257"/>
      <c r="G340" s="42"/>
      <c r="H340" s="257"/>
      <c r="I340" s="257"/>
      <c r="J340" s="257"/>
      <c r="K340" s="257"/>
      <c r="L340" s="257"/>
      <c r="M340" s="257"/>
      <c r="N340" s="257"/>
      <c r="O340" s="257"/>
      <c r="P340" s="257"/>
      <c r="Q340" s="257"/>
      <c r="R340" s="257"/>
      <c r="S340" s="42"/>
      <c r="T340" s="42"/>
      <c r="U340" s="42"/>
      <c r="V340" s="347"/>
      <c r="W340" s="42"/>
      <c r="X340" s="304"/>
      <c r="Y340" s="257"/>
      <c r="Z340" s="257"/>
      <c r="AA340" s="257"/>
      <c r="AB340" s="257"/>
      <c r="AC340" s="257"/>
      <c r="AD340" s="257"/>
      <c r="AE340" s="257"/>
      <c r="AF340" s="388"/>
      <c r="AG340" s="257"/>
      <c r="AH340" s="257"/>
      <c r="AI340" s="257"/>
      <c r="AJ340" s="42" t="s">
        <v>133</v>
      </c>
      <c r="AK340" s="388"/>
      <c r="AL340" s="257"/>
      <c r="AM340" s="257"/>
      <c r="AN340" s="257"/>
      <c r="AO340" s="399">
        <v>122990685.53355622</v>
      </c>
      <c r="AP340" s="259"/>
      <c r="AQ340" s="259"/>
      <c r="AR340" s="259"/>
      <c r="AS340" s="45" t="s">
        <v>964</v>
      </c>
      <c r="AT340" s="259"/>
      <c r="AU340" s="388"/>
      <c r="AV340" s="388"/>
      <c r="AW340" s="388"/>
    </row>
    <row r="341" spans="2:49" ht="42.75" customHeight="1">
      <c r="B341" s="256"/>
      <c r="C341" s="262"/>
      <c r="D341" s="279" t="s">
        <v>952</v>
      </c>
      <c r="E341" s="257"/>
      <c r="F341" s="257"/>
      <c r="G341" s="42"/>
      <c r="H341" s="257"/>
      <c r="I341" s="257"/>
      <c r="J341" s="257"/>
      <c r="K341" s="257"/>
      <c r="L341" s="257"/>
      <c r="M341" s="257"/>
      <c r="N341" s="257"/>
      <c r="O341" s="257"/>
      <c r="P341" s="257"/>
      <c r="Q341" s="257"/>
      <c r="R341" s="257"/>
      <c r="S341" s="42"/>
      <c r="T341" s="42"/>
      <c r="U341" s="42"/>
      <c r="V341" s="347"/>
      <c r="W341" s="42"/>
      <c r="X341" s="304"/>
      <c r="Y341" s="257"/>
      <c r="Z341" s="257"/>
      <c r="AA341" s="257"/>
      <c r="AB341" s="257"/>
      <c r="AC341" s="257"/>
      <c r="AD341" s="257"/>
      <c r="AE341" s="257"/>
      <c r="AF341" s="388"/>
      <c r="AG341" s="257"/>
      <c r="AH341" s="257"/>
      <c r="AI341" s="257"/>
      <c r="AJ341" s="42" t="s">
        <v>133</v>
      </c>
      <c r="AK341" s="388"/>
      <c r="AL341" s="257"/>
      <c r="AM341" s="257"/>
      <c r="AN341" s="257"/>
      <c r="AO341" s="399">
        <v>72208336.893141732</v>
      </c>
      <c r="AP341" s="259"/>
      <c r="AQ341" s="259"/>
      <c r="AR341" s="259"/>
      <c r="AS341" s="45" t="s">
        <v>965</v>
      </c>
      <c r="AT341" s="259"/>
      <c r="AU341" s="388"/>
      <c r="AV341" s="388"/>
      <c r="AW341" s="388"/>
    </row>
    <row r="342" spans="2:49" ht="42.75" customHeight="1">
      <c r="B342" s="256"/>
      <c r="C342" s="262"/>
      <c r="D342" s="279" t="s">
        <v>953</v>
      </c>
      <c r="E342" s="257"/>
      <c r="F342" s="257"/>
      <c r="G342" s="42"/>
      <c r="H342" s="257"/>
      <c r="I342" s="257"/>
      <c r="J342" s="257"/>
      <c r="K342" s="257"/>
      <c r="L342" s="257"/>
      <c r="M342" s="257"/>
      <c r="N342" s="257"/>
      <c r="O342" s="257"/>
      <c r="P342" s="257"/>
      <c r="Q342" s="257"/>
      <c r="R342" s="257"/>
      <c r="S342" s="42"/>
      <c r="T342" s="42"/>
      <c r="U342" s="42"/>
      <c r="V342" s="346"/>
      <c r="W342" s="42"/>
      <c r="X342" s="304"/>
      <c r="Y342" s="257"/>
      <c r="Z342" s="257"/>
      <c r="AA342" s="257"/>
      <c r="AB342" s="257"/>
      <c r="AC342" s="257"/>
      <c r="AD342" s="257"/>
      <c r="AE342" s="257"/>
      <c r="AF342" s="388"/>
      <c r="AG342" s="257"/>
      <c r="AH342" s="257"/>
      <c r="AI342" s="257"/>
      <c r="AJ342" s="42" t="s">
        <v>133</v>
      </c>
      <c r="AK342" s="388"/>
      <c r="AL342" s="257"/>
      <c r="AM342" s="257"/>
      <c r="AN342" s="257"/>
      <c r="AO342" s="399">
        <v>119561723.73290013</v>
      </c>
      <c r="AP342" s="259"/>
      <c r="AQ342" s="259"/>
      <c r="AR342" s="259"/>
      <c r="AS342" s="45" t="s">
        <v>966</v>
      </c>
      <c r="AT342" s="259"/>
      <c r="AU342" s="388"/>
      <c r="AV342" s="388"/>
      <c r="AW342" s="388"/>
    </row>
    <row r="343" spans="2:49" ht="42.75" customHeight="1">
      <c r="B343" s="256"/>
      <c r="C343" s="262"/>
      <c r="D343" s="279" t="s">
        <v>954</v>
      </c>
      <c r="E343" s="257"/>
      <c r="F343" s="257"/>
      <c r="G343" s="213"/>
      <c r="H343" s="257"/>
      <c r="I343" s="257"/>
      <c r="J343" s="257"/>
      <c r="K343" s="257"/>
      <c r="L343" s="257"/>
      <c r="M343" s="257"/>
      <c r="N343" s="257"/>
      <c r="O343" s="257"/>
      <c r="P343" s="257"/>
      <c r="Q343" s="257"/>
      <c r="R343" s="257"/>
      <c r="S343" s="213"/>
      <c r="T343" s="213"/>
      <c r="U343" s="213"/>
      <c r="V343" s="340"/>
      <c r="W343" s="213"/>
      <c r="X343" s="304"/>
      <c r="Y343" s="257"/>
      <c r="Z343" s="257"/>
      <c r="AA343" s="257"/>
      <c r="AB343" s="257"/>
      <c r="AC343" s="257"/>
      <c r="AD343" s="257"/>
      <c r="AE343" s="257"/>
      <c r="AF343" s="388"/>
      <c r="AG343" s="257"/>
      <c r="AH343" s="257"/>
      <c r="AI343" s="257"/>
      <c r="AJ343" s="42" t="s">
        <v>133</v>
      </c>
      <c r="AK343" s="388"/>
      <c r="AL343" s="257"/>
      <c r="AM343" s="257"/>
      <c r="AN343" s="257"/>
      <c r="AO343" s="399">
        <v>146574822.27795947</v>
      </c>
      <c r="AP343" s="259"/>
      <c r="AQ343" s="259"/>
      <c r="AR343" s="259"/>
      <c r="AS343" s="214" t="s">
        <v>967</v>
      </c>
      <c r="AT343" s="259"/>
      <c r="AU343" s="388"/>
      <c r="AV343" s="388"/>
      <c r="AW343" s="388"/>
    </row>
    <row r="344" spans="2:49">
      <c r="B344" s="256"/>
      <c r="C344" s="273"/>
      <c r="D344" s="257"/>
      <c r="E344" s="257"/>
      <c r="F344" s="257"/>
      <c r="G344" s="257"/>
      <c r="H344" s="257"/>
      <c r="I344" s="257"/>
      <c r="J344" s="257"/>
      <c r="K344" s="257"/>
      <c r="L344" s="257"/>
      <c r="M344" s="257"/>
      <c r="N344" s="257"/>
      <c r="O344" s="257"/>
      <c r="P344" s="257"/>
      <c r="Q344" s="257"/>
      <c r="R344" s="257"/>
      <c r="S344" s="257"/>
      <c r="T344" s="257"/>
      <c r="U344" s="257"/>
      <c r="V344" s="333"/>
      <c r="W344" s="257"/>
      <c r="X344" s="257"/>
      <c r="Y344" s="257"/>
      <c r="Z344" s="257"/>
      <c r="AA344" s="257"/>
      <c r="AB344" s="257"/>
      <c r="AC344" s="257"/>
      <c r="AD344" s="257"/>
      <c r="AE344" s="257"/>
      <c r="AF344" s="257"/>
      <c r="AG344" s="257"/>
      <c r="AH344" s="257"/>
      <c r="AI344" s="257"/>
      <c r="AJ344" s="257"/>
      <c r="AK344" s="257"/>
      <c r="AL344" s="257"/>
      <c r="AM344" s="257"/>
      <c r="AN344" s="257" t="s">
        <v>972</v>
      </c>
      <c r="AO344" s="400"/>
      <c r="AP344" s="258"/>
      <c r="AQ344" s="258"/>
      <c r="AR344" s="258"/>
      <c r="AS344" s="319"/>
      <c r="AT344" s="258"/>
      <c r="AU344" s="258"/>
      <c r="AV344" s="258"/>
      <c r="AW344" s="258"/>
    </row>
    <row r="345" spans="2:49">
      <c r="M345" s="1034"/>
      <c r="N345" s="1034"/>
      <c r="AO345" s="296"/>
    </row>
    <row r="346" spans="2:49">
      <c r="M346" s="1035"/>
      <c r="N346" s="1035"/>
      <c r="AO346" s="297"/>
    </row>
    <row r="347" spans="2:49">
      <c r="M347" s="1036"/>
      <c r="N347" s="1036"/>
      <c r="AO347" s="48"/>
    </row>
    <row r="348" spans="2:49">
      <c r="AO348" s="298"/>
    </row>
    <row r="349" spans="2:49">
      <c r="D349" s="1005" t="s">
        <v>120</v>
      </c>
      <c r="E349" s="1005"/>
      <c r="F349" s="1005"/>
      <c r="G349" s="1005"/>
      <c r="H349" s="1005"/>
      <c r="I349" s="1005"/>
      <c r="AM349" s="1005" t="s">
        <v>1548</v>
      </c>
      <c r="AN349" s="1005"/>
      <c r="AO349" s="1005"/>
      <c r="AP349" s="1005"/>
      <c r="AQ349" s="1005"/>
      <c r="AR349" s="299"/>
    </row>
    <row r="350" spans="2:49">
      <c r="D350" s="1005" t="s">
        <v>1547</v>
      </c>
      <c r="E350" s="1005"/>
      <c r="F350" s="1005"/>
      <c r="G350" s="1005"/>
      <c r="H350" s="1005"/>
      <c r="I350" s="1005"/>
      <c r="AO350" s="300"/>
      <c r="AP350" s="301"/>
      <c r="AQ350" s="301"/>
    </row>
    <row r="351" spans="2:49">
      <c r="D351" s="1005" t="s">
        <v>121</v>
      </c>
      <c r="E351" s="1005"/>
      <c r="F351" s="1005"/>
      <c r="G351" s="1005"/>
      <c r="H351" s="1005"/>
      <c r="I351" s="1005"/>
      <c r="AO351" s="299" t="s">
        <v>117</v>
      </c>
      <c r="AP351" s="299"/>
      <c r="AQ351" s="299"/>
    </row>
    <row r="352" spans="2:49">
      <c r="D352" s="1005"/>
      <c r="E352" s="1005"/>
      <c r="F352" s="1005"/>
      <c r="G352" s="1005"/>
      <c r="H352" s="1005"/>
      <c r="I352" s="1005"/>
      <c r="AO352" s="302"/>
      <c r="AP352" s="303"/>
      <c r="AQ352" s="303"/>
    </row>
    <row r="353" spans="4:43">
      <c r="D353" s="1005"/>
      <c r="E353" s="1005"/>
      <c r="F353" s="1005"/>
      <c r="G353" s="1005"/>
      <c r="H353" s="1005"/>
      <c r="I353" s="1005"/>
      <c r="AO353" s="302"/>
      <c r="AP353" s="303"/>
      <c r="AQ353" s="303"/>
    </row>
    <row r="354" spans="4:43">
      <c r="D354" s="302"/>
      <c r="E354" s="302"/>
      <c r="F354" s="302"/>
      <c r="G354" s="302"/>
      <c r="H354" s="302"/>
      <c r="I354" s="302"/>
      <c r="AO354" s="302"/>
      <c r="AP354" s="303"/>
      <c r="AQ354" s="303"/>
    </row>
    <row r="355" spans="4:43">
      <c r="D355" s="302"/>
      <c r="E355" s="302"/>
      <c r="F355" s="302"/>
      <c r="G355" s="302"/>
      <c r="H355" s="302"/>
      <c r="I355" s="302"/>
      <c r="AO355" s="302"/>
      <c r="AP355" s="303"/>
      <c r="AQ355" s="303"/>
    </row>
    <row r="356" spans="4:43">
      <c r="D356" s="302"/>
      <c r="E356" s="302"/>
      <c r="F356" s="302"/>
      <c r="G356" s="302"/>
      <c r="H356" s="302"/>
      <c r="I356" s="302"/>
      <c r="AO356" s="302"/>
      <c r="AP356" s="303"/>
      <c r="AQ356" s="303"/>
    </row>
    <row r="357" spans="4:43">
      <c r="D357" s="1037" t="s">
        <v>122</v>
      </c>
      <c r="E357" s="1037"/>
      <c r="F357" s="1037"/>
      <c r="G357" s="1037"/>
      <c r="H357" s="1037"/>
      <c r="I357" s="1037"/>
      <c r="AO357" s="44" t="s">
        <v>119</v>
      </c>
      <c r="AP357" s="44"/>
      <c r="AQ357" s="44"/>
    </row>
    <row r="358" spans="4:43">
      <c r="D358" s="1005" t="s">
        <v>123</v>
      </c>
      <c r="E358" s="1005"/>
      <c r="F358" s="1005"/>
      <c r="G358" s="1005"/>
      <c r="H358" s="1005"/>
      <c r="I358" s="1005"/>
      <c r="AO358" s="299" t="s">
        <v>124</v>
      </c>
      <c r="AP358" s="299"/>
      <c r="AQ358" s="299"/>
    </row>
  </sheetData>
  <mergeCells count="84">
    <mergeCell ref="D358:I358"/>
    <mergeCell ref="D351:I351"/>
    <mergeCell ref="D352:I352"/>
    <mergeCell ref="D353:I353"/>
    <mergeCell ref="D357:I357"/>
    <mergeCell ref="D349:I349"/>
    <mergeCell ref="D350:I350"/>
    <mergeCell ref="M345:N345"/>
    <mergeCell ref="M346:N346"/>
    <mergeCell ref="M347:N347"/>
    <mergeCell ref="D240:F241"/>
    <mergeCell ref="D306:F307"/>
    <mergeCell ref="D310:F311"/>
    <mergeCell ref="D156:F157"/>
    <mergeCell ref="D77:F79"/>
    <mergeCell ref="D81:F83"/>
    <mergeCell ref="AU7:AU8"/>
    <mergeCell ref="AV7:AW7"/>
    <mergeCell ref="AT6:AT8"/>
    <mergeCell ref="AU6:AW6"/>
    <mergeCell ref="W7:W8"/>
    <mergeCell ref="Y7:Y8"/>
    <mergeCell ref="Z7:Z8"/>
    <mergeCell ref="AA7:AA8"/>
    <mergeCell ref="AB7:AB8"/>
    <mergeCell ref="AC7:AC8"/>
    <mergeCell ref="AJ6:AJ8"/>
    <mergeCell ref="AK6:AK8"/>
    <mergeCell ref="AI6:AI8"/>
    <mergeCell ref="X6:X8"/>
    <mergeCell ref="AH6:AH8"/>
    <mergeCell ref="AD7:AD8"/>
    <mergeCell ref="AL6:AO6"/>
    <mergeCell ref="AP6:AP8"/>
    <mergeCell ref="AQ6:AS6"/>
    <mergeCell ref="AL7:AL8"/>
    <mergeCell ref="AM7:AM8"/>
    <mergeCell ref="AN7:AN8"/>
    <mergeCell ref="AQ7:AQ8"/>
    <mergeCell ref="AR7:AR8"/>
    <mergeCell ref="AS7:AS8"/>
    <mergeCell ref="S6:U6"/>
    <mergeCell ref="V6:W6"/>
    <mergeCell ref="S7:S8"/>
    <mergeCell ref="T7:T8"/>
    <mergeCell ref="U7:U8"/>
    <mergeCell ref="V7:V8"/>
    <mergeCell ref="N7:N8"/>
    <mergeCell ref="O7:O8"/>
    <mergeCell ref="L6:L8"/>
    <mergeCell ref="M6:M8"/>
    <mergeCell ref="N6:R6"/>
    <mergeCell ref="P7:P8"/>
    <mergeCell ref="Q7:Q8"/>
    <mergeCell ref="R7:R8"/>
    <mergeCell ref="D11:J13"/>
    <mergeCell ref="D30:F31"/>
    <mergeCell ref="D69:F71"/>
    <mergeCell ref="D73:F75"/>
    <mergeCell ref="G7:G8"/>
    <mergeCell ref="H7:I7"/>
    <mergeCell ref="J7:J8"/>
    <mergeCell ref="Y6:Z6"/>
    <mergeCell ref="AA6:AC6"/>
    <mergeCell ref="AD6:AE6"/>
    <mergeCell ref="AF6:AF8"/>
    <mergeCell ref="AG6:AG8"/>
    <mergeCell ref="AE7:AE8"/>
    <mergeCell ref="AM349:AQ349"/>
    <mergeCell ref="D17:F19"/>
    <mergeCell ref="D21:F23"/>
    <mergeCell ref="D25:F27"/>
    <mergeCell ref="A1:XFD1"/>
    <mergeCell ref="B2:AW2"/>
    <mergeCell ref="B3:AW3"/>
    <mergeCell ref="B4:AW4"/>
    <mergeCell ref="B6:B8"/>
    <mergeCell ref="C6:C8"/>
    <mergeCell ref="D6:D8"/>
    <mergeCell ref="E6:E8"/>
    <mergeCell ref="F6:F8"/>
    <mergeCell ref="G6:J6"/>
    <mergeCell ref="K6:K8"/>
    <mergeCell ref="AO7:AO8"/>
  </mergeCells>
  <pageMargins left="0.26" right="0.23622047244094499" top="0.31496062992126" bottom="0.31496062992126" header="0.31496062992126" footer="0.31496062992126"/>
  <pageSetup paperSize="5" scale="40" orientation="landscape"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election activeCell="J309" sqref="J309"/>
    </sheetView>
  </sheetViews>
  <sheetFormatPr baseColWidth="10" defaultColWidth="8.83203125"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V312"/>
  <sheetViews>
    <sheetView zoomScale="60" zoomScaleNormal="60" workbookViewId="0">
      <pane xSplit="2" ySplit="8" topLeftCell="C9" activePane="bottomRight" state="frozen"/>
      <selection activeCell="J309" sqref="J309"/>
      <selection pane="topRight" activeCell="J309" sqref="J309"/>
      <selection pane="bottomLeft" activeCell="J309" sqref="J309"/>
      <selection pane="bottomRight" activeCell="J309" sqref="J309"/>
    </sheetView>
  </sheetViews>
  <sheetFormatPr baseColWidth="10" defaultColWidth="9.1640625" defaultRowHeight="15"/>
  <cols>
    <col min="1" max="1" width="6.5" style="110" bestFit="1" customWidth="1"/>
    <col min="2" max="2" width="30.5" style="110" customWidth="1"/>
    <col min="3" max="3" width="14.83203125" style="110" customWidth="1"/>
    <col min="4" max="4" width="17.5" style="110" customWidth="1"/>
    <col min="5" max="5" width="7.5" style="110" customWidth="1"/>
    <col min="6" max="6" width="7.33203125" style="110" customWidth="1"/>
    <col min="7" max="7" width="8.5" style="110" hidden="1" customWidth="1"/>
    <col min="8" max="8" width="13.5" style="110" hidden="1" customWidth="1"/>
    <col min="9" max="9" width="8.5" style="110" hidden="1" customWidth="1"/>
    <col min="10" max="10" width="16.5" style="110" hidden="1" customWidth="1"/>
    <col min="11" max="11" width="7.5" style="110" hidden="1" customWidth="1"/>
    <col min="12" max="12" width="19.6640625" style="110" hidden="1" customWidth="1"/>
    <col min="13" max="13" width="15.83203125" style="110" hidden="1" customWidth="1"/>
    <col min="14" max="17" width="6.1640625" style="110" hidden="1" customWidth="1"/>
    <col min="18" max="18" width="13.33203125" style="110" customWidth="1"/>
    <col min="19" max="19" width="9.5" style="110" customWidth="1"/>
    <col min="20" max="20" width="15" style="110" customWidth="1"/>
    <col min="21" max="22" width="12" style="110" customWidth="1"/>
    <col min="23" max="23" width="6.83203125" style="110" customWidth="1"/>
    <col min="24" max="30" width="10.6640625" style="110" customWidth="1"/>
    <col min="31" max="34" width="6.83203125" style="110" customWidth="1"/>
    <col min="35" max="35" width="14.5" style="110" customWidth="1"/>
    <col min="36" max="36" width="7.83203125" style="110" customWidth="1"/>
    <col min="37" max="39" width="6.33203125" style="110" customWidth="1"/>
    <col min="40" max="40" width="20.6640625" style="110" customWidth="1"/>
    <col min="41" max="41" width="14.5" style="157" customWidth="1"/>
    <col min="42" max="45" width="10" style="157" customWidth="1"/>
    <col min="46" max="48" width="14.83203125" style="157" customWidth="1"/>
    <col min="49" max="16384" width="9.1640625" style="110"/>
  </cols>
  <sheetData>
    <row r="1" spans="1:48" ht="26">
      <c r="A1" s="1007" t="s">
        <v>104</v>
      </c>
      <c r="B1" s="1007"/>
      <c r="C1" s="1007"/>
      <c r="D1" s="1007"/>
      <c r="E1" s="1007"/>
      <c r="F1" s="1007"/>
      <c r="G1" s="1007"/>
      <c r="H1" s="1007"/>
      <c r="I1" s="1007"/>
      <c r="J1" s="1007"/>
      <c r="K1" s="1007"/>
      <c r="L1" s="1007"/>
      <c r="M1" s="1007"/>
      <c r="N1" s="1007"/>
      <c r="O1" s="1007"/>
      <c r="P1" s="1007"/>
      <c r="Q1" s="1007"/>
      <c r="R1" s="1007"/>
      <c r="S1" s="1007"/>
      <c r="T1" s="1007"/>
      <c r="U1" s="1007"/>
      <c r="V1" s="1007"/>
      <c r="W1" s="1007"/>
      <c r="X1" s="1007"/>
      <c r="Y1" s="1007"/>
      <c r="Z1" s="1007"/>
      <c r="AA1" s="1007"/>
      <c r="AB1" s="1007"/>
      <c r="AC1" s="1007"/>
      <c r="AD1" s="1007"/>
      <c r="AE1" s="1007"/>
      <c r="AF1" s="1007"/>
      <c r="AG1" s="1007"/>
      <c r="AH1" s="1007"/>
      <c r="AI1" s="1007"/>
      <c r="AJ1" s="1007"/>
      <c r="AK1" s="1007"/>
      <c r="AL1" s="1007"/>
      <c r="AM1" s="1007"/>
      <c r="AN1" s="1007"/>
      <c r="AO1" s="1007"/>
      <c r="AP1" s="1007"/>
      <c r="AQ1" s="1007"/>
      <c r="AR1" s="1007"/>
      <c r="AS1" s="1007"/>
      <c r="AT1" s="1007"/>
      <c r="AU1" s="1007"/>
      <c r="AV1" s="1007"/>
    </row>
    <row r="2" spans="1:48" ht="26">
      <c r="A2" s="1008" t="s">
        <v>1536</v>
      </c>
      <c r="B2" s="1008"/>
      <c r="C2" s="1008"/>
      <c r="D2" s="1008"/>
      <c r="E2" s="1008"/>
      <c r="F2" s="1008"/>
      <c r="G2" s="1008"/>
      <c r="H2" s="1008"/>
      <c r="I2" s="1008"/>
      <c r="J2" s="1008"/>
      <c r="K2" s="1008"/>
      <c r="L2" s="1008"/>
      <c r="M2" s="1008"/>
      <c r="N2" s="1008"/>
      <c r="O2" s="1008"/>
      <c r="P2" s="1008"/>
      <c r="Q2" s="1008"/>
      <c r="R2" s="1008"/>
      <c r="S2" s="1008"/>
      <c r="T2" s="1008"/>
      <c r="U2" s="1008"/>
      <c r="V2" s="1008"/>
      <c r="W2" s="1008"/>
      <c r="X2" s="1008"/>
      <c r="Y2" s="1008"/>
      <c r="Z2" s="1008"/>
      <c r="AA2" s="1008"/>
      <c r="AB2" s="1008"/>
      <c r="AC2" s="1008"/>
      <c r="AD2" s="1008"/>
      <c r="AE2" s="1008"/>
      <c r="AF2" s="1008"/>
      <c r="AG2" s="1008"/>
      <c r="AH2" s="1008"/>
      <c r="AI2" s="1008"/>
      <c r="AJ2" s="1008"/>
      <c r="AK2" s="1008"/>
      <c r="AL2" s="1008"/>
      <c r="AM2" s="1008"/>
      <c r="AN2" s="1008"/>
      <c r="AO2" s="1008"/>
      <c r="AP2" s="1008"/>
      <c r="AQ2" s="1008"/>
      <c r="AR2" s="1008"/>
      <c r="AS2" s="1008"/>
      <c r="AT2" s="1008"/>
      <c r="AU2" s="1008"/>
      <c r="AV2" s="1008"/>
    </row>
    <row r="3" spans="1:48" ht="26">
      <c r="A3" s="1007" t="s">
        <v>125</v>
      </c>
      <c r="B3" s="1007"/>
      <c r="C3" s="1007"/>
      <c r="D3" s="1007"/>
      <c r="E3" s="1007"/>
      <c r="F3" s="1007"/>
      <c r="G3" s="1007"/>
      <c r="H3" s="1007"/>
      <c r="I3" s="1007"/>
      <c r="J3" s="1007"/>
      <c r="K3" s="1007"/>
      <c r="L3" s="1007"/>
      <c r="M3" s="1007"/>
      <c r="N3" s="1007"/>
      <c r="O3" s="1007"/>
      <c r="P3" s="1007"/>
      <c r="Q3" s="1007"/>
      <c r="R3" s="1007"/>
      <c r="S3" s="1007"/>
      <c r="T3" s="1007"/>
      <c r="U3" s="1007"/>
      <c r="V3" s="1007"/>
      <c r="W3" s="1007"/>
      <c r="X3" s="1007"/>
      <c r="Y3" s="1007"/>
      <c r="Z3" s="1007"/>
      <c r="AA3" s="1007"/>
      <c r="AB3" s="1007"/>
      <c r="AC3" s="1007"/>
      <c r="AD3" s="1007"/>
      <c r="AE3" s="1007"/>
      <c r="AF3" s="1007"/>
      <c r="AG3" s="1007"/>
      <c r="AH3" s="1007"/>
      <c r="AI3" s="1007"/>
      <c r="AJ3" s="1007"/>
      <c r="AK3" s="1007"/>
      <c r="AL3" s="1007"/>
      <c r="AM3" s="1007"/>
      <c r="AN3" s="1007"/>
      <c r="AO3" s="1007"/>
      <c r="AP3" s="1007"/>
      <c r="AQ3" s="1007"/>
      <c r="AR3" s="1007"/>
      <c r="AS3" s="1007"/>
      <c r="AT3" s="1007"/>
      <c r="AU3" s="1007"/>
      <c r="AV3" s="1007"/>
    </row>
    <row r="5" spans="1:48" s="111" customFormat="1" ht="15" customHeight="1">
      <c r="A5" s="1009" t="s">
        <v>0</v>
      </c>
      <c r="B5" s="1010" t="s">
        <v>1</v>
      </c>
      <c r="C5" s="1014" t="s">
        <v>2</v>
      </c>
      <c r="D5" s="1014" t="s">
        <v>3</v>
      </c>
      <c r="E5" s="1014" t="s">
        <v>4</v>
      </c>
      <c r="F5" s="1014" t="s">
        <v>5</v>
      </c>
      <c r="G5" s="1014"/>
      <c r="H5" s="1014"/>
      <c r="I5" s="1014"/>
      <c r="J5" s="1011" t="s">
        <v>6</v>
      </c>
      <c r="K5" s="1014" t="s">
        <v>7</v>
      </c>
      <c r="L5" s="1014" t="s">
        <v>8</v>
      </c>
      <c r="M5" s="1014" t="s">
        <v>9</v>
      </c>
      <c r="N5" s="1014"/>
      <c r="O5" s="1014"/>
      <c r="P5" s="1014"/>
      <c r="Q5" s="1014"/>
      <c r="R5" s="1014" t="s">
        <v>73</v>
      </c>
      <c r="S5" s="1014"/>
      <c r="T5" s="1014"/>
      <c r="U5" s="1014" t="s">
        <v>77</v>
      </c>
      <c r="V5" s="1014"/>
      <c r="W5" s="1014" t="s">
        <v>78</v>
      </c>
      <c r="X5" s="1014" t="s">
        <v>79</v>
      </c>
      <c r="Y5" s="1014"/>
      <c r="Z5" s="1014" t="s">
        <v>80</v>
      </c>
      <c r="AA5" s="1014"/>
      <c r="AB5" s="1014"/>
      <c r="AC5" s="1014" t="s">
        <v>81</v>
      </c>
      <c r="AD5" s="1014"/>
      <c r="AE5" s="1009" t="s">
        <v>88</v>
      </c>
      <c r="AF5" s="1015" t="s">
        <v>89</v>
      </c>
      <c r="AG5" s="1015" t="s">
        <v>90</v>
      </c>
      <c r="AH5" s="1015" t="s">
        <v>91</v>
      </c>
      <c r="AI5" s="1014" t="s">
        <v>10</v>
      </c>
      <c r="AJ5" s="1015" t="s">
        <v>92</v>
      </c>
      <c r="AK5" s="1015" t="s">
        <v>100</v>
      </c>
      <c r="AL5" s="1015"/>
      <c r="AM5" s="1015"/>
      <c r="AN5" s="1015"/>
      <c r="AO5" s="1026" t="s">
        <v>103</v>
      </c>
      <c r="AP5" s="1026" t="s">
        <v>95</v>
      </c>
      <c r="AQ5" s="1026"/>
      <c r="AR5" s="1026"/>
      <c r="AS5" s="1040" t="s">
        <v>102</v>
      </c>
      <c r="AT5" s="1043" t="s">
        <v>113</v>
      </c>
      <c r="AU5" s="1043"/>
      <c r="AV5" s="1043"/>
    </row>
    <row r="6" spans="1:48" ht="38.25" customHeight="1">
      <c r="A6" s="1009"/>
      <c r="B6" s="1010"/>
      <c r="C6" s="1014"/>
      <c r="D6" s="1014"/>
      <c r="E6" s="1014"/>
      <c r="F6" s="1016" t="s">
        <v>11</v>
      </c>
      <c r="G6" s="1016" t="s">
        <v>12</v>
      </c>
      <c r="H6" s="1016"/>
      <c r="I6" s="1016" t="s">
        <v>13</v>
      </c>
      <c r="J6" s="1012"/>
      <c r="K6" s="1014"/>
      <c r="L6" s="1014"/>
      <c r="M6" s="1016" t="s">
        <v>14</v>
      </c>
      <c r="N6" s="1016" t="s">
        <v>15</v>
      </c>
      <c r="O6" s="1016" t="s">
        <v>16</v>
      </c>
      <c r="P6" s="1016" t="s">
        <v>17</v>
      </c>
      <c r="Q6" s="1016" t="s">
        <v>18</v>
      </c>
      <c r="R6" s="1014" t="s">
        <v>75</v>
      </c>
      <c r="S6" s="1014" t="s">
        <v>76</v>
      </c>
      <c r="T6" s="1014" t="s">
        <v>74</v>
      </c>
      <c r="U6" s="1016" t="s">
        <v>19</v>
      </c>
      <c r="V6" s="1016" t="s">
        <v>9</v>
      </c>
      <c r="W6" s="1014"/>
      <c r="X6" s="1014" t="s">
        <v>82</v>
      </c>
      <c r="Y6" s="1014" t="s">
        <v>83</v>
      </c>
      <c r="Z6" s="1014" t="s">
        <v>84</v>
      </c>
      <c r="AA6" s="1014" t="s">
        <v>85</v>
      </c>
      <c r="AB6" s="1014" t="s">
        <v>8</v>
      </c>
      <c r="AC6" s="1016" t="s">
        <v>86</v>
      </c>
      <c r="AD6" s="1016" t="s">
        <v>87</v>
      </c>
      <c r="AE6" s="1009"/>
      <c r="AF6" s="1015"/>
      <c r="AG6" s="1015"/>
      <c r="AH6" s="1015"/>
      <c r="AI6" s="1014"/>
      <c r="AJ6" s="1015"/>
      <c r="AK6" s="1015" t="s">
        <v>97</v>
      </c>
      <c r="AL6" s="1015" t="s">
        <v>98</v>
      </c>
      <c r="AM6" s="1015" t="s">
        <v>99</v>
      </c>
      <c r="AN6" s="1015" t="s">
        <v>101</v>
      </c>
      <c r="AO6" s="1026"/>
      <c r="AP6" s="1026" t="s">
        <v>93</v>
      </c>
      <c r="AQ6" s="1044" t="s">
        <v>94</v>
      </c>
      <c r="AR6" s="1044" t="s">
        <v>96</v>
      </c>
      <c r="AS6" s="1041"/>
      <c r="AT6" s="1026" t="s">
        <v>114</v>
      </c>
      <c r="AU6" s="1038" t="s">
        <v>115</v>
      </c>
      <c r="AV6" s="1039"/>
    </row>
    <row r="7" spans="1:48" ht="16">
      <c r="A7" s="1009"/>
      <c r="B7" s="1010"/>
      <c r="C7" s="1014"/>
      <c r="D7" s="1014"/>
      <c r="E7" s="1014"/>
      <c r="F7" s="1016"/>
      <c r="G7" s="1" t="s">
        <v>19</v>
      </c>
      <c r="H7" s="1" t="s">
        <v>9</v>
      </c>
      <c r="I7" s="1016"/>
      <c r="J7" s="1013"/>
      <c r="K7" s="1014"/>
      <c r="L7" s="1014"/>
      <c r="M7" s="1016"/>
      <c r="N7" s="1016"/>
      <c r="O7" s="1016"/>
      <c r="P7" s="1016"/>
      <c r="Q7" s="1016"/>
      <c r="R7" s="1014"/>
      <c r="S7" s="1014"/>
      <c r="T7" s="1014"/>
      <c r="U7" s="1016"/>
      <c r="V7" s="1016"/>
      <c r="W7" s="1014"/>
      <c r="X7" s="1014"/>
      <c r="Y7" s="1014"/>
      <c r="Z7" s="1014"/>
      <c r="AA7" s="1014"/>
      <c r="AB7" s="1014"/>
      <c r="AC7" s="1016"/>
      <c r="AD7" s="1016"/>
      <c r="AE7" s="1009"/>
      <c r="AF7" s="1015"/>
      <c r="AG7" s="1015"/>
      <c r="AH7" s="1015"/>
      <c r="AI7" s="1014"/>
      <c r="AJ7" s="1015"/>
      <c r="AK7" s="1015"/>
      <c r="AL7" s="1015"/>
      <c r="AM7" s="1015"/>
      <c r="AN7" s="1015"/>
      <c r="AO7" s="1026"/>
      <c r="AP7" s="1026"/>
      <c r="AQ7" s="1044"/>
      <c r="AR7" s="1044"/>
      <c r="AS7" s="1042"/>
      <c r="AT7" s="1026"/>
      <c r="AU7" s="112" t="s">
        <v>111</v>
      </c>
      <c r="AV7" s="113" t="s">
        <v>116</v>
      </c>
    </row>
    <row r="8" spans="1:48">
      <c r="A8" s="2">
        <v>1</v>
      </c>
      <c r="B8" s="114">
        <v>2</v>
      </c>
      <c r="C8" s="2">
        <v>3</v>
      </c>
      <c r="D8" s="2">
        <v>4</v>
      </c>
      <c r="E8" s="114">
        <v>5</v>
      </c>
      <c r="F8" s="2">
        <v>6</v>
      </c>
      <c r="G8" s="2">
        <v>7</v>
      </c>
      <c r="H8" s="114">
        <v>8</v>
      </c>
      <c r="I8" s="2">
        <v>9</v>
      </c>
      <c r="J8" s="2">
        <v>10</v>
      </c>
      <c r="K8" s="114">
        <v>11</v>
      </c>
      <c r="L8" s="2">
        <v>12</v>
      </c>
      <c r="M8" s="2">
        <v>13</v>
      </c>
      <c r="N8" s="114">
        <v>14</v>
      </c>
      <c r="O8" s="2">
        <v>15</v>
      </c>
      <c r="P8" s="2">
        <v>16</v>
      </c>
      <c r="Q8" s="114">
        <v>17</v>
      </c>
      <c r="R8" s="2">
        <v>18</v>
      </c>
      <c r="S8" s="2">
        <v>19</v>
      </c>
      <c r="T8" s="114">
        <v>20</v>
      </c>
      <c r="U8" s="2">
        <v>21</v>
      </c>
      <c r="V8" s="2">
        <v>22</v>
      </c>
      <c r="W8" s="114">
        <v>23</v>
      </c>
      <c r="X8" s="2">
        <v>24</v>
      </c>
      <c r="Y8" s="2">
        <v>25</v>
      </c>
      <c r="Z8" s="114">
        <v>26</v>
      </c>
      <c r="AA8" s="2">
        <v>27</v>
      </c>
      <c r="AB8" s="2">
        <v>28</v>
      </c>
      <c r="AC8" s="114">
        <v>29</v>
      </c>
      <c r="AD8" s="2">
        <v>30</v>
      </c>
      <c r="AE8" s="2">
        <v>31</v>
      </c>
      <c r="AF8" s="114">
        <v>32</v>
      </c>
      <c r="AG8" s="2">
        <v>33</v>
      </c>
      <c r="AH8" s="2">
        <v>34</v>
      </c>
      <c r="AI8" s="114">
        <v>35</v>
      </c>
      <c r="AJ8" s="2">
        <v>36</v>
      </c>
      <c r="AK8" s="2">
        <v>37</v>
      </c>
      <c r="AL8" s="114">
        <v>38</v>
      </c>
      <c r="AM8" s="2">
        <v>39</v>
      </c>
      <c r="AN8" s="2">
        <v>40</v>
      </c>
      <c r="AO8" s="115">
        <v>41</v>
      </c>
      <c r="AP8" s="11">
        <v>42</v>
      </c>
      <c r="AQ8" s="11">
        <v>43</v>
      </c>
      <c r="AR8" s="115">
        <v>44</v>
      </c>
      <c r="AS8" s="11">
        <v>45</v>
      </c>
      <c r="AT8" s="11">
        <v>46</v>
      </c>
      <c r="AU8" s="115">
        <v>47</v>
      </c>
      <c r="AV8" s="11">
        <v>48</v>
      </c>
    </row>
    <row r="9" spans="1:48" ht="16">
      <c r="A9" s="116">
        <v>1</v>
      </c>
      <c r="B9" s="4" t="s">
        <v>20</v>
      </c>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8"/>
      <c r="AP9" s="118"/>
      <c r="AQ9" s="118"/>
      <c r="AR9" s="118"/>
      <c r="AS9" s="118"/>
      <c r="AT9" s="118"/>
      <c r="AU9" s="118"/>
      <c r="AV9" s="118"/>
    </row>
    <row r="10" spans="1:48" ht="16">
      <c r="A10" s="116" t="s">
        <v>21</v>
      </c>
      <c r="B10" s="4" t="s">
        <v>22</v>
      </c>
      <c r="C10" s="119"/>
      <c r="D10" s="119"/>
      <c r="E10" s="119"/>
      <c r="F10" s="119"/>
      <c r="G10" s="119"/>
      <c r="H10" s="119"/>
      <c r="I10" s="119"/>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20"/>
      <c r="AI10" s="120"/>
      <c r="AJ10" s="120"/>
      <c r="AK10" s="120"/>
      <c r="AL10" s="120"/>
      <c r="AM10" s="120"/>
      <c r="AN10" s="120"/>
      <c r="AO10" s="121"/>
      <c r="AP10" s="121"/>
      <c r="AQ10" s="121"/>
      <c r="AR10" s="121"/>
      <c r="AS10" s="121"/>
      <c r="AT10" s="121"/>
      <c r="AU10" s="121"/>
      <c r="AV10" s="121"/>
    </row>
    <row r="11" spans="1:48" s="124" customFormat="1" ht="16">
      <c r="A11" s="122" t="s">
        <v>23</v>
      </c>
      <c r="B11" s="123" t="s">
        <v>22</v>
      </c>
      <c r="C11" s="958" t="s">
        <v>413</v>
      </c>
      <c r="D11" s="959"/>
      <c r="E11" s="960"/>
      <c r="F11" s="119"/>
      <c r="G11" s="119"/>
      <c r="H11" s="119"/>
      <c r="I11" s="119"/>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20"/>
      <c r="AI11" s="120"/>
      <c r="AJ11" s="120"/>
      <c r="AK11" s="120"/>
      <c r="AL11" s="120"/>
      <c r="AM11" s="120"/>
      <c r="AN11" s="120"/>
      <c r="AO11" s="121"/>
      <c r="AP11" s="121"/>
      <c r="AQ11" s="121"/>
      <c r="AR11" s="121"/>
      <c r="AS11" s="121"/>
      <c r="AT11" s="121"/>
      <c r="AU11" s="121"/>
      <c r="AV11" s="121"/>
    </row>
    <row r="12" spans="1:48" ht="16">
      <c r="A12" s="116"/>
      <c r="B12" s="125" t="s">
        <v>105</v>
      </c>
      <c r="C12" s="964"/>
      <c r="D12" s="965"/>
      <c r="E12" s="966"/>
      <c r="F12" s="119"/>
      <c r="G12" s="119"/>
      <c r="H12" s="119"/>
      <c r="I12" s="119"/>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20"/>
      <c r="AI12" s="120"/>
      <c r="AJ12" s="120"/>
      <c r="AK12" s="120"/>
      <c r="AL12" s="120"/>
      <c r="AM12" s="120"/>
      <c r="AN12" s="120"/>
      <c r="AO12" s="121"/>
      <c r="AP12" s="121"/>
      <c r="AQ12" s="121"/>
      <c r="AR12" s="121"/>
      <c r="AS12" s="121"/>
      <c r="AT12" s="121"/>
      <c r="AU12" s="121"/>
      <c r="AV12" s="121"/>
    </row>
    <row r="13" spans="1:48">
      <c r="A13" s="116"/>
      <c r="B13" s="125"/>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26"/>
      <c r="AP13" s="126"/>
      <c r="AQ13" s="126"/>
      <c r="AR13" s="126"/>
      <c r="AS13" s="126"/>
      <c r="AT13" s="126"/>
      <c r="AU13" s="126"/>
      <c r="AV13" s="126"/>
    </row>
    <row r="14" spans="1:48" ht="16">
      <c r="A14" s="116" t="s">
        <v>24</v>
      </c>
      <c r="B14" s="4" t="s">
        <v>25</v>
      </c>
      <c r="C14" s="119"/>
      <c r="D14" s="119"/>
      <c r="E14" s="119"/>
      <c r="F14" s="117"/>
      <c r="G14" s="117"/>
      <c r="H14" s="117"/>
      <c r="I14" s="117"/>
      <c r="J14" s="119"/>
      <c r="K14" s="119"/>
      <c r="L14" s="119"/>
      <c r="M14" s="119"/>
      <c r="N14" s="119"/>
      <c r="O14" s="119"/>
      <c r="P14" s="119"/>
      <c r="Q14" s="119"/>
      <c r="R14" s="117"/>
      <c r="S14" s="117"/>
      <c r="T14" s="117"/>
      <c r="U14" s="117"/>
      <c r="V14" s="117"/>
      <c r="W14" s="117"/>
      <c r="X14" s="117"/>
      <c r="Y14" s="117"/>
      <c r="Z14" s="117"/>
      <c r="AA14" s="117"/>
      <c r="AB14" s="117"/>
      <c r="AC14" s="117"/>
      <c r="AD14" s="117"/>
      <c r="AE14" s="117"/>
      <c r="AF14" s="117"/>
      <c r="AG14" s="117"/>
      <c r="AH14" s="1014"/>
      <c r="AI14" s="119"/>
      <c r="AJ14" s="119"/>
      <c r="AK14" s="119"/>
      <c r="AL14" s="119"/>
      <c r="AM14" s="119"/>
      <c r="AN14" s="119"/>
      <c r="AO14" s="120"/>
      <c r="AP14" s="120"/>
      <c r="AQ14" s="120"/>
      <c r="AR14" s="120"/>
      <c r="AS14" s="120"/>
      <c r="AT14" s="120"/>
      <c r="AU14" s="119"/>
      <c r="AV14" s="119"/>
    </row>
    <row r="15" spans="1:48" ht="16">
      <c r="A15" s="116" t="s">
        <v>26</v>
      </c>
      <c r="B15" s="125" t="s">
        <v>27</v>
      </c>
      <c r="C15" s="958" t="s">
        <v>413</v>
      </c>
      <c r="D15" s="959"/>
      <c r="E15" s="960"/>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014"/>
      <c r="AI15" s="99"/>
      <c r="AJ15" s="99"/>
      <c r="AK15" s="117"/>
      <c r="AL15" s="117"/>
      <c r="AM15" s="117"/>
      <c r="AN15" s="127"/>
      <c r="AO15" s="120"/>
      <c r="AP15" s="120"/>
      <c r="AQ15" s="120"/>
      <c r="AR15" s="120"/>
      <c r="AS15" s="120"/>
      <c r="AT15" s="120"/>
      <c r="AU15" s="119"/>
      <c r="AV15" s="119"/>
    </row>
    <row r="16" spans="1:48" ht="16">
      <c r="A16" s="116"/>
      <c r="B16" s="125" t="s">
        <v>106</v>
      </c>
      <c r="C16" s="964"/>
      <c r="D16" s="965"/>
      <c r="E16" s="966"/>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014"/>
      <c r="AI16" s="99"/>
      <c r="AJ16" s="99"/>
      <c r="AK16" s="117"/>
      <c r="AL16" s="117"/>
      <c r="AM16" s="117"/>
      <c r="AN16" s="127"/>
      <c r="AO16" s="120"/>
      <c r="AP16" s="120"/>
      <c r="AQ16" s="120"/>
      <c r="AR16" s="120"/>
      <c r="AS16" s="120"/>
      <c r="AT16" s="120"/>
      <c r="AU16" s="119"/>
      <c r="AV16" s="119"/>
    </row>
    <row r="17" spans="1:48">
      <c r="A17" s="116"/>
      <c r="B17" s="125"/>
      <c r="C17" s="96"/>
      <c r="D17" s="97"/>
      <c r="E17" s="98"/>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014"/>
      <c r="AI17" s="99"/>
      <c r="AJ17" s="99"/>
      <c r="AK17" s="117"/>
      <c r="AL17" s="117"/>
      <c r="AM17" s="117"/>
      <c r="AN17" s="127"/>
      <c r="AO17" s="120"/>
      <c r="AP17" s="120"/>
      <c r="AQ17" s="120"/>
      <c r="AR17" s="120"/>
      <c r="AS17" s="120"/>
      <c r="AT17" s="120"/>
      <c r="AU17" s="119"/>
      <c r="AV17" s="119"/>
    </row>
    <row r="18" spans="1:48">
      <c r="A18" s="116"/>
      <c r="B18" s="125"/>
      <c r="C18" s="96"/>
      <c r="D18" s="97"/>
      <c r="E18" s="98"/>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014"/>
      <c r="AI18" s="99"/>
      <c r="AJ18" s="99"/>
      <c r="AK18" s="117"/>
      <c r="AL18" s="117"/>
      <c r="AM18" s="117"/>
      <c r="AN18" s="127"/>
      <c r="AO18" s="120"/>
      <c r="AP18" s="120"/>
      <c r="AQ18" s="120"/>
      <c r="AR18" s="120"/>
      <c r="AS18" s="120"/>
      <c r="AT18" s="120"/>
      <c r="AU18" s="119"/>
      <c r="AV18" s="119"/>
    </row>
    <row r="19" spans="1:48">
      <c r="A19" s="116"/>
      <c r="B19" s="125"/>
      <c r="C19" s="96"/>
      <c r="D19" s="97"/>
      <c r="E19" s="98"/>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014"/>
      <c r="AI19" s="99"/>
      <c r="AJ19" s="99"/>
      <c r="AK19" s="117"/>
      <c r="AL19" s="117"/>
      <c r="AM19" s="117"/>
      <c r="AN19" s="127"/>
      <c r="AO19" s="120"/>
      <c r="AP19" s="120"/>
      <c r="AQ19" s="120"/>
      <c r="AR19" s="120"/>
      <c r="AS19" s="120"/>
      <c r="AT19" s="120"/>
      <c r="AU19" s="119"/>
      <c r="AV19" s="119"/>
    </row>
    <row r="20" spans="1:48">
      <c r="A20" s="116"/>
      <c r="B20" s="125"/>
      <c r="C20" s="96"/>
      <c r="D20" s="97"/>
      <c r="E20" s="98"/>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014"/>
      <c r="AI20" s="99"/>
      <c r="AJ20" s="99"/>
      <c r="AK20" s="117"/>
      <c r="AL20" s="117"/>
      <c r="AM20" s="117"/>
      <c r="AN20" s="127"/>
      <c r="AO20" s="120"/>
      <c r="AP20" s="120"/>
      <c r="AQ20" s="120"/>
      <c r="AR20" s="120"/>
      <c r="AS20" s="120"/>
      <c r="AT20" s="120"/>
      <c r="AU20" s="119"/>
      <c r="AV20" s="119"/>
    </row>
    <row r="21" spans="1:48">
      <c r="A21" s="116"/>
      <c r="B21" s="125"/>
      <c r="C21" s="96"/>
      <c r="D21" s="97"/>
      <c r="E21" s="98"/>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014"/>
      <c r="AI21" s="99"/>
      <c r="AJ21" s="99"/>
      <c r="AK21" s="117"/>
      <c r="AL21" s="117"/>
      <c r="AM21" s="117"/>
      <c r="AN21" s="127"/>
      <c r="AO21" s="120"/>
      <c r="AP21" s="120"/>
      <c r="AQ21" s="120"/>
      <c r="AR21" s="120"/>
      <c r="AS21" s="120"/>
      <c r="AT21" s="120"/>
      <c r="AU21" s="119"/>
      <c r="AV21" s="119"/>
    </row>
    <row r="22" spans="1:48">
      <c r="A22" s="116"/>
      <c r="B22" s="125"/>
      <c r="C22" s="96"/>
      <c r="D22" s="97"/>
      <c r="E22" s="98"/>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014"/>
      <c r="AI22" s="99"/>
      <c r="AJ22" s="99"/>
      <c r="AK22" s="117"/>
      <c r="AL22" s="117"/>
      <c r="AM22" s="117"/>
      <c r="AN22" s="127"/>
      <c r="AO22" s="120"/>
      <c r="AP22" s="120"/>
      <c r="AQ22" s="120"/>
      <c r="AR22" s="120"/>
      <c r="AS22" s="120"/>
      <c r="AT22" s="120"/>
      <c r="AU22" s="119"/>
      <c r="AV22" s="119"/>
    </row>
    <row r="23" spans="1:48">
      <c r="A23" s="116"/>
      <c r="B23" s="125"/>
      <c r="C23" s="96"/>
      <c r="D23" s="97"/>
      <c r="E23" s="98"/>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014"/>
      <c r="AI23" s="99"/>
      <c r="AJ23" s="99"/>
      <c r="AK23" s="117"/>
      <c r="AL23" s="117"/>
      <c r="AM23" s="117"/>
      <c r="AN23" s="127"/>
      <c r="AO23" s="120"/>
      <c r="AP23" s="120"/>
      <c r="AQ23" s="120"/>
      <c r="AR23" s="120"/>
      <c r="AS23" s="120"/>
      <c r="AT23" s="120"/>
      <c r="AU23" s="119"/>
      <c r="AV23" s="119"/>
    </row>
    <row r="24" spans="1:48">
      <c r="A24" s="116"/>
      <c r="B24" s="125"/>
      <c r="C24" s="96"/>
      <c r="D24" s="97"/>
      <c r="E24" s="98"/>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014"/>
      <c r="AI24" s="99"/>
      <c r="AJ24" s="99"/>
      <c r="AK24" s="117"/>
      <c r="AL24" s="117"/>
      <c r="AM24" s="117"/>
      <c r="AN24" s="127"/>
      <c r="AO24" s="120"/>
      <c r="AP24" s="120"/>
      <c r="AQ24" s="120"/>
      <c r="AR24" s="120"/>
      <c r="AS24" s="120"/>
      <c r="AT24" s="120"/>
      <c r="AU24" s="119"/>
      <c r="AV24" s="119"/>
    </row>
    <row r="25" spans="1:48">
      <c r="A25" s="116"/>
      <c r="B25" s="125"/>
      <c r="C25" s="96"/>
      <c r="D25" s="97"/>
      <c r="E25" s="98"/>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014"/>
      <c r="AI25" s="99"/>
      <c r="AJ25" s="99"/>
      <c r="AK25" s="117"/>
      <c r="AL25" s="117"/>
      <c r="AM25" s="117"/>
      <c r="AN25" s="127"/>
      <c r="AO25" s="120"/>
      <c r="AP25" s="120"/>
      <c r="AQ25" s="120"/>
      <c r="AR25" s="120"/>
      <c r="AS25" s="120"/>
      <c r="AT25" s="120"/>
      <c r="AU25" s="119"/>
      <c r="AV25" s="119"/>
    </row>
    <row r="26" spans="1:48">
      <c r="A26" s="116"/>
      <c r="B26" s="125"/>
      <c r="C26" s="96"/>
      <c r="D26" s="97"/>
      <c r="E26" s="98"/>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014"/>
      <c r="AI26" s="99"/>
      <c r="AJ26" s="99"/>
      <c r="AK26" s="117"/>
      <c r="AL26" s="117"/>
      <c r="AM26" s="117"/>
      <c r="AN26" s="127"/>
      <c r="AO26" s="120"/>
      <c r="AP26" s="120"/>
      <c r="AQ26" s="120"/>
      <c r="AR26" s="120"/>
      <c r="AS26" s="120"/>
      <c r="AT26" s="120"/>
      <c r="AU26" s="119"/>
      <c r="AV26" s="119"/>
    </row>
    <row r="27" spans="1:48">
      <c r="A27" s="116"/>
      <c r="B27" s="125"/>
      <c r="C27" s="96"/>
      <c r="D27" s="97"/>
      <c r="E27" s="98"/>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014"/>
      <c r="AI27" s="99"/>
      <c r="AJ27" s="99"/>
      <c r="AK27" s="117"/>
      <c r="AL27" s="117"/>
      <c r="AM27" s="117"/>
      <c r="AN27" s="127"/>
      <c r="AO27" s="120"/>
      <c r="AP27" s="120"/>
      <c r="AQ27" s="120"/>
      <c r="AR27" s="120"/>
      <c r="AS27" s="120"/>
      <c r="AT27" s="120"/>
      <c r="AU27" s="119"/>
      <c r="AV27" s="119"/>
    </row>
    <row r="28" spans="1:48">
      <c r="A28" s="116"/>
      <c r="B28" s="125"/>
      <c r="C28" s="96"/>
      <c r="D28" s="97"/>
      <c r="E28" s="98"/>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014"/>
      <c r="AI28" s="99"/>
      <c r="AJ28" s="99"/>
      <c r="AK28" s="117"/>
      <c r="AL28" s="117"/>
      <c r="AM28" s="117"/>
      <c r="AN28" s="127"/>
      <c r="AO28" s="120"/>
      <c r="AP28" s="120"/>
      <c r="AQ28" s="120"/>
      <c r="AR28" s="120"/>
      <c r="AS28" s="120"/>
      <c r="AT28" s="120"/>
      <c r="AU28" s="119"/>
      <c r="AV28" s="119"/>
    </row>
    <row r="29" spans="1:48">
      <c r="A29" s="116"/>
      <c r="B29" s="125"/>
      <c r="C29" s="96"/>
      <c r="D29" s="97"/>
      <c r="E29" s="98"/>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014"/>
      <c r="AI29" s="99"/>
      <c r="AJ29" s="99"/>
      <c r="AK29" s="117"/>
      <c r="AL29" s="117"/>
      <c r="AM29" s="117"/>
      <c r="AN29" s="127"/>
      <c r="AO29" s="120"/>
      <c r="AP29" s="120"/>
      <c r="AQ29" s="120"/>
      <c r="AR29" s="120"/>
      <c r="AS29" s="120"/>
      <c r="AT29" s="120"/>
      <c r="AU29" s="119"/>
      <c r="AV29" s="119"/>
    </row>
    <row r="30" spans="1:48" ht="16">
      <c r="A30" s="116" t="s">
        <v>28</v>
      </c>
      <c r="B30" s="4" t="s">
        <v>29</v>
      </c>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014"/>
      <c r="AI30" s="99"/>
      <c r="AJ30" s="99"/>
      <c r="AK30" s="117"/>
      <c r="AL30" s="117"/>
      <c r="AM30" s="117"/>
      <c r="AN30" s="166">
        <f>SUM(AN31:AN32)</f>
        <v>144500000</v>
      </c>
      <c r="AO30" s="120"/>
      <c r="AP30" s="120"/>
      <c r="AQ30" s="120"/>
      <c r="AR30" s="120"/>
      <c r="AS30" s="120"/>
      <c r="AT30" s="120"/>
      <c r="AU30" s="119"/>
      <c r="AV30" s="119"/>
    </row>
    <row r="31" spans="1:48" ht="16">
      <c r="A31" s="116"/>
      <c r="B31" s="125" t="s">
        <v>106</v>
      </c>
      <c r="C31" s="128" t="s">
        <v>127</v>
      </c>
      <c r="D31" s="128" t="s">
        <v>129</v>
      </c>
      <c r="E31" s="129" t="s">
        <v>444</v>
      </c>
      <c r="F31" s="117"/>
      <c r="G31" s="117"/>
      <c r="H31" s="117"/>
      <c r="I31" s="117"/>
      <c r="J31" s="130" t="s">
        <v>788</v>
      </c>
      <c r="K31" s="131" t="s">
        <v>790</v>
      </c>
      <c r="L31" s="117"/>
      <c r="M31" s="117"/>
      <c r="N31" s="128" t="s">
        <v>792</v>
      </c>
      <c r="O31" s="128" t="s">
        <v>793</v>
      </c>
      <c r="P31" s="128" t="s">
        <v>794</v>
      </c>
      <c r="Q31" s="131" t="s">
        <v>132</v>
      </c>
      <c r="R31" s="117"/>
      <c r="S31" s="117"/>
      <c r="T31" s="117"/>
      <c r="U31" s="117"/>
      <c r="V31" s="117"/>
      <c r="W31" s="117"/>
      <c r="X31" s="117"/>
      <c r="Y31" s="117"/>
      <c r="Z31" s="117"/>
      <c r="AA31" s="117"/>
      <c r="AB31" s="117"/>
      <c r="AC31" s="117"/>
      <c r="AD31" s="117"/>
      <c r="AE31" s="117"/>
      <c r="AF31" s="117"/>
      <c r="AG31" s="117"/>
      <c r="AH31" s="95"/>
      <c r="AI31" s="131" t="s">
        <v>133</v>
      </c>
      <c r="AJ31" s="131" t="s">
        <v>791</v>
      </c>
      <c r="AK31" s="117"/>
      <c r="AL31" s="117"/>
      <c r="AM31" s="117"/>
      <c r="AN31" s="133">
        <v>140000000</v>
      </c>
      <c r="AO31" s="120"/>
      <c r="AP31" s="120"/>
      <c r="AQ31" s="120"/>
      <c r="AR31" s="120"/>
      <c r="AS31" s="120"/>
      <c r="AT31" s="120"/>
      <c r="AU31" s="119"/>
      <c r="AV31" s="119"/>
    </row>
    <row r="32" spans="1:48">
      <c r="A32" s="116"/>
      <c r="B32" s="125"/>
      <c r="C32" s="134" t="s">
        <v>126</v>
      </c>
      <c r="D32" s="134" t="s">
        <v>128</v>
      </c>
      <c r="E32" s="129" t="s">
        <v>444</v>
      </c>
      <c r="F32" s="117"/>
      <c r="G32" s="117"/>
      <c r="H32" s="117"/>
      <c r="I32" s="117"/>
      <c r="J32" s="135" t="s">
        <v>789</v>
      </c>
      <c r="K32" s="136" t="s">
        <v>142</v>
      </c>
      <c r="L32" s="117"/>
      <c r="M32" s="117"/>
      <c r="N32" s="134" t="s">
        <v>795</v>
      </c>
      <c r="O32" s="134" t="s">
        <v>796</v>
      </c>
      <c r="P32" s="134" t="s">
        <v>797</v>
      </c>
      <c r="Q32" s="131" t="s">
        <v>132</v>
      </c>
      <c r="R32" s="117"/>
      <c r="S32" s="117"/>
      <c r="T32" s="117"/>
      <c r="U32" s="117"/>
      <c r="V32" s="117"/>
      <c r="W32" s="117"/>
      <c r="X32" s="117"/>
      <c r="Y32" s="117"/>
      <c r="Z32" s="117"/>
      <c r="AA32" s="117"/>
      <c r="AB32" s="117"/>
      <c r="AC32" s="117"/>
      <c r="AD32" s="117"/>
      <c r="AE32" s="117"/>
      <c r="AF32" s="117"/>
      <c r="AG32" s="117"/>
      <c r="AH32" s="95"/>
      <c r="AI32" s="136" t="s">
        <v>133</v>
      </c>
      <c r="AJ32" s="136" t="s">
        <v>790</v>
      </c>
      <c r="AK32" s="117"/>
      <c r="AL32" s="117"/>
      <c r="AM32" s="117"/>
      <c r="AN32" s="137">
        <v>4500000</v>
      </c>
      <c r="AO32" s="120"/>
      <c r="AP32" s="120"/>
      <c r="AQ32" s="120"/>
      <c r="AR32" s="120"/>
      <c r="AS32" s="120"/>
      <c r="AT32" s="120"/>
      <c r="AU32" s="119"/>
      <c r="AV32" s="119"/>
    </row>
    <row r="33" spans="1:48">
      <c r="A33" s="116"/>
      <c r="B33" s="125"/>
      <c r="C33" s="165"/>
      <c r="D33" s="134"/>
      <c r="E33" s="134"/>
      <c r="F33" s="117"/>
      <c r="G33" s="117"/>
      <c r="H33" s="117"/>
      <c r="I33" s="117"/>
      <c r="J33" s="135"/>
      <c r="K33" s="136"/>
      <c r="L33" s="135"/>
      <c r="M33" s="136"/>
      <c r="N33" s="134"/>
      <c r="O33" s="134"/>
      <c r="P33" s="134"/>
      <c r="Q33" s="131"/>
      <c r="R33" s="117"/>
      <c r="S33" s="117"/>
      <c r="T33" s="117"/>
      <c r="U33" s="117"/>
      <c r="V33" s="117"/>
      <c r="W33" s="117"/>
      <c r="X33" s="117"/>
      <c r="Y33" s="117"/>
      <c r="Z33" s="117"/>
      <c r="AA33" s="117"/>
      <c r="AB33" s="117"/>
      <c r="AC33" s="117"/>
      <c r="AD33" s="117"/>
      <c r="AE33" s="117"/>
      <c r="AF33" s="117"/>
      <c r="AG33" s="117"/>
      <c r="AH33" s="95"/>
      <c r="AI33" s="136"/>
      <c r="AJ33" s="136"/>
      <c r="AK33" s="117"/>
      <c r="AL33" s="117"/>
      <c r="AM33" s="117"/>
      <c r="AN33" s="137"/>
      <c r="AO33" s="120"/>
      <c r="AP33" s="120"/>
      <c r="AQ33" s="120"/>
      <c r="AR33" s="120"/>
      <c r="AS33" s="120"/>
      <c r="AT33" s="120"/>
      <c r="AU33" s="119"/>
      <c r="AV33" s="119"/>
    </row>
    <row r="34" spans="1:48">
      <c r="A34" s="116"/>
      <c r="B34" s="125"/>
      <c r="C34" s="165"/>
      <c r="D34" s="134"/>
      <c r="E34" s="134"/>
      <c r="F34" s="117"/>
      <c r="G34" s="117"/>
      <c r="H34" s="117"/>
      <c r="I34" s="117"/>
      <c r="J34" s="135"/>
      <c r="K34" s="136"/>
      <c r="L34" s="135"/>
      <c r="M34" s="136"/>
      <c r="N34" s="134"/>
      <c r="O34" s="134"/>
      <c r="P34" s="134"/>
      <c r="Q34" s="131"/>
      <c r="R34" s="117"/>
      <c r="S34" s="117"/>
      <c r="T34" s="117"/>
      <c r="U34" s="117"/>
      <c r="V34" s="117"/>
      <c r="W34" s="117"/>
      <c r="X34" s="117"/>
      <c r="Y34" s="117"/>
      <c r="Z34" s="117"/>
      <c r="AA34" s="117"/>
      <c r="AB34" s="117"/>
      <c r="AC34" s="117"/>
      <c r="AD34" s="117"/>
      <c r="AE34" s="117"/>
      <c r="AF34" s="117"/>
      <c r="AG34" s="117"/>
      <c r="AH34" s="95"/>
      <c r="AI34" s="136"/>
      <c r="AJ34" s="136"/>
      <c r="AK34" s="117"/>
      <c r="AL34" s="117"/>
      <c r="AM34" s="117"/>
      <c r="AN34" s="137"/>
      <c r="AO34" s="120"/>
      <c r="AP34" s="120"/>
      <c r="AQ34" s="120"/>
      <c r="AR34" s="120"/>
      <c r="AS34" s="120"/>
      <c r="AT34" s="120"/>
      <c r="AU34" s="119"/>
      <c r="AV34" s="119"/>
    </row>
    <row r="35" spans="1:48">
      <c r="A35" s="116"/>
      <c r="B35" s="125"/>
      <c r="C35" s="165"/>
      <c r="D35" s="134"/>
      <c r="E35" s="134"/>
      <c r="F35" s="117"/>
      <c r="G35" s="117"/>
      <c r="H35" s="117"/>
      <c r="I35" s="117"/>
      <c r="J35" s="135"/>
      <c r="K35" s="136"/>
      <c r="L35" s="135"/>
      <c r="M35" s="136"/>
      <c r="N35" s="134"/>
      <c r="O35" s="134"/>
      <c r="P35" s="134"/>
      <c r="Q35" s="131"/>
      <c r="R35" s="117"/>
      <c r="S35" s="117"/>
      <c r="T35" s="117"/>
      <c r="U35" s="117"/>
      <c r="V35" s="117"/>
      <c r="W35" s="117"/>
      <c r="X35" s="117"/>
      <c r="Y35" s="117"/>
      <c r="Z35" s="117"/>
      <c r="AA35" s="117"/>
      <c r="AB35" s="117"/>
      <c r="AC35" s="117"/>
      <c r="AD35" s="117"/>
      <c r="AE35" s="117"/>
      <c r="AF35" s="117"/>
      <c r="AG35" s="117"/>
      <c r="AH35" s="95"/>
      <c r="AI35" s="136"/>
      <c r="AJ35" s="136"/>
      <c r="AK35" s="117"/>
      <c r="AL35" s="117"/>
      <c r="AM35" s="117"/>
      <c r="AN35" s="137"/>
      <c r="AO35" s="120"/>
      <c r="AP35" s="120"/>
      <c r="AQ35" s="120"/>
      <c r="AR35" s="120"/>
      <c r="AS35" s="120"/>
      <c r="AT35" s="120"/>
      <c r="AU35" s="119"/>
      <c r="AV35" s="119"/>
    </row>
    <row r="36" spans="1:48">
      <c r="A36" s="116"/>
      <c r="B36" s="125"/>
      <c r="C36" s="165"/>
      <c r="D36" s="134"/>
      <c r="E36" s="134"/>
      <c r="F36" s="117"/>
      <c r="G36" s="117"/>
      <c r="H36" s="117"/>
      <c r="I36" s="117"/>
      <c r="J36" s="135"/>
      <c r="K36" s="136"/>
      <c r="L36" s="135"/>
      <c r="M36" s="136"/>
      <c r="N36" s="134"/>
      <c r="O36" s="134"/>
      <c r="P36" s="134"/>
      <c r="Q36" s="131"/>
      <c r="R36" s="117"/>
      <c r="S36" s="117"/>
      <c r="T36" s="117"/>
      <c r="U36" s="117"/>
      <c r="V36" s="117"/>
      <c r="W36" s="117"/>
      <c r="X36" s="117"/>
      <c r="Y36" s="117"/>
      <c r="Z36" s="117"/>
      <c r="AA36" s="117"/>
      <c r="AB36" s="117"/>
      <c r="AC36" s="117"/>
      <c r="AD36" s="117"/>
      <c r="AE36" s="117"/>
      <c r="AF36" s="117"/>
      <c r="AG36" s="117"/>
      <c r="AH36" s="95"/>
      <c r="AI36" s="136"/>
      <c r="AJ36" s="136"/>
      <c r="AK36" s="117"/>
      <c r="AL36" s="117"/>
      <c r="AM36" s="117"/>
      <c r="AN36" s="137"/>
      <c r="AO36" s="120"/>
      <c r="AP36" s="120"/>
      <c r="AQ36" s="120"/>
      <c r="AR36" s="120"/>
      <c r="AS36" s="120"/>
      <c r="AT36" s="120"/>
      <c r="AU36" s="119"/>
      <c r="AV36" s="119"/>
    </row>
    <row r="37" spans="1:48">
      <c r="A37" s="116"/>
      <c r="B37" s="125"/>
      <c r="C37" s="165"/>
      <c r="D37" s="134"/>
      <c r="E37" s="134"/>
      <c r="F37" s="117"/>
      <c r="G37" s="117"/>
      <c r="H37" s="117"/>
      <c r="I37" s="117"/>
      <c r="J37" s="135"/>
      <c r="K37" s="136"/>
      <c r="L37" s="135"/>
      <c r="M37" s="136"/>
      <c r="N37" s="134"/>
      <c r="O37" s="134"/>
      <c r="P37" s="134"/>
      <c r="Q37" s="131"/>
      <c r="R37" s="117"/>
      <c r="S37" s="117"/>
      <c r="T37" s="117"/>
      <c r="U37" s="117"/>
      <c r="V37" s="117"/>
      <c r="W37" s="117"/>
      <c r="X37" s="117"/>
      <c r="Y37" s="117"/>
      <c r="Z37" s="117"/>
      <c r="AA37" s="117"/>
      <c r="AB37" s="117"/>
      <c r="AC37" s="117"/>
      <c r="AD37" s="117"/>
      <c r="AE37" s="117"/>
      <c r="AF37" s="117"/>
      <c r="AG37" s="117"/>
      <c r="AH37" s="95"/>
      <c r="AI37" s="136"/>
      <c r="AJ37" s="136"/>
      <c r="AK37" s="117"/>
      <c r="AL37" s="117"/>
      <c r="AM37" s="117"/>
      <c r="AN37" s="137"/>
      <c r="AO37" s="120"/>
      <c r="AP37" s="120"/>
      <c r="AQ37" s="120"/>
      <c r="AR37" s="120"/>
      <c r="AS37" s="120"/>
      <c r="AT37" s="120"/>
      <c r="AU37" s="119"/>
      <c r="AV37" s="119"/>
    </row>
    <row r="38" spans="1:48">
      <c r="A38" s="116"/>
      <c r="B38" s="125"/>
      <c r="C38" s="165"/>
      <c r="D38" s="134"/>
      <c r="E38" s="134"/>
      <c r="F38" s="117"/>
      <c r="G38" s="117"/>
      <c r="H38" s="117"/>
      <c r="I38" s="117"/>
      <c r="J38" s="135"/>
      <c r="K38" s="136"/>
      <c r="L38" s="135"/>
      <c r="M38" s="136"/>
      <c r="N38" s="134"/>
      <c r="O38" s="134"/>
      <c r="P38" s="134"/>
      <c r="Q38" s="131"/>
      <c r="R38" s="117"/>
      <c r="S38" s="117"/>
      <c r="T38" s="117"/>
      <c r="U38" s="117"/>
      <c r="V38" s="117"/>
      <c r="W38" s="117"/>
      <c r="X38" s="117"/>
      <c r="Y38" s="117"/>
      <c r="Z38" s="117"/>
      <c r="AA38" s="117"/>
      <c r="AB38" s="117"/>
      <c r="AC38" s="117"/>
      <c r="AD38" s="117"/>
      <c r="AE38" s="117"/>
      <c r="AF38" s="117"/>
      <c r="AG38" s="117"/>
      <c r="AH38" s="95"/>
      <c r="AI38" s="136"/>
      <c r="AJ38" s="136"/>
      <c r="AK38" s="117"/>
      <c r="AL38" s="117"/>
      <c r="AM38" s="117"/>
      <c r="AN38" s="137"/>
      <c r="AO38" s="120"/>
      <c r="AP38" s="120"/>
      <c r="AQ38" s="120"/>
      <c r="AR38" s="120"/>
      <c r="AS38" s="120"/>
      <c r="AT38" s="120"/>
      <c r="AU38" s="119"/>
      <c r="AV38" s="119"/>
    </row>
    <row r="39" spans="1:48">
      <c r="A39" s="116"/>
      <c r="B39" s="125"/>
      <c r="C39" s="165"/>
      <c r="D39" s="134"/>
      <c r="E39" s="134"/>
      <c r="F39" s="117"/>
      <c r="G39" s="117"/>
      <c r="H39" s="117"/>
      <c r="I39" s="117"/>
      <c r="J39" s="135"/>
      <c r="K39" s="136"/>
      <c r="L39" s="135"/>
      <c r="M39" s="136"/>
      <c r="N39" s="134"/>
      <c r="O39" s="134"/>
      <c r="P39" s="134"/>
      <c r="Q39" s="131"/>
      <c r="R39" s="117"/>
      <c r="S39" s="117"/>
      <c r="T39" s="117"/>
      <c r="U39" s="117"/>
      <c r="V39" s="117"/>
      <c r="W39" s="117"/>
      <c r="X39" s="117"/>
      <c r="Y39" s="117"/>
      <c r="Z39" s="117"/>
      <c r="AA39" s="117"/>
      <c r="AB39" s="117"/>
      <c r="AC39" s="117"/>
      <c r="AD39" s="117"/>
      <c r="AE39" s="117"/>
      <c r="AF39" s="117"/>
      <c r="AG39" s="117"/>
      <c r="AH39" s="95"/>
      <c r="AI39" s="136"/>
      <c r="AJ39" s="136"/>
      <c r="AK39" s="117"/>
      <c r="AL39" s="117"/>
      <c r="AM39" s="117"/>
      <c r="AN39" s="137"/>
      <c r="AO39" s="120"/>
      <c r="AP39" s="120"/>
      <c r="AQ39" s="120"/>
      <c r="AR39" s="120"/>
      <c r="AS39" s="120"/>
      <c r="AT39" s="120"/>
      <c r="AU39" s="119"/>
      <c r="AV39" s="119"/>
    </row>
    <row r="40" spans="1:48">
      <c r="A40" s="116"/>
      <c r="B40" s="125"/>
      <c r="C40" s="165"/>
      <c r="D40" s="134"/>
      <c r="E40" s="134"/>
      <c r="F40" s="118"/>
      <c r="G40" s="118"/>
      <c r="H40" s="118"/>
      <c r="I40" s="118"/>
      <c r="J40" s="170"/>
      <c r="K40" s="171"/>
      <c r="L40" s="164"/>
      <c r="M40" s="164"/>
      <c r="N40" s="172"/>
      <c r="O40" s="172"/>
      <c r="P40" s="172"/>
      <c r="Q40" s="172"/>
      <c r="R40" s="117"/>
      <c r="S40" s="117"/>
      <c r="T40" s="117"/>
      <c r="U40" s="117"/>
      <c r="V40" s="117"/>
      <c r="W40" s="117"/>
      <c r="X40" s="117"/>
      <c r="Y40" s="117"/>
      <c r="Z40" s="117"/>
      <c r="AA40" s="117"/>
      <c r="AB40" s="117"/>
      <c r="AC40" s="117"/>
      <c r="AD40" s="117"/>
      <c r="AE40" s="117"/>
      <c r="AF40" s="117"/>
      <c r="AG40" s="117"/>
      <c r="AH40" s="95"/>
      <c r="AI40" s="7"/>
      <c r="AJ40" s="7"/>
      <c r="AK40" s="117"/>
      <c r="AL40" s="117"/>
      <c r="AM40" s="117"/>
      <c r="AN40" s="10"/>
      <c r="AO40" s="162"/>
      <c r="AP40" s="154"/>
      <c r="AQ40" s="154"/>
      <c r="AR40" s="154"/>
      <c r="AS40" s="155"/>
      <c r="AT40" s="162"/>
      <c r="AU40" s="154"/>
      <c r="AV40" s="155"/>
    </row>
    <row r="41" spans="1:48" ht="16">
      <c r="A41" s="116" t="s">
        <v>30</v>
      </c>
      <c r="B41" s="4" t="s">
        <v>31</v>
      </c>
      <c r="C41" s="167"/>
      <c r="D41" s="168"/>
      <c r="E41" s="169"/>
      <c r="F41" s="117"/>
      <c r="G41" s="117"/>
      <c r="H41" s="117"/>
      <c r="I41" s="117"/>
      <c r="J41" s="176"/>
      <c r="K41" s="176"/>
      <c r="L41" s="176"/>
      <c r="M41" s="176"/>
      <c r="N41" s="176"/>
      <c r="O41" s="176"/>
      <c r="P41" s="176"/>
      <c r="Q41" s="176"/>
      <c r="R41" s="117"/>
      <c r="S41" s="117"/>
      <c r="T41" s="117"/>
      <c r="U41" s="117"/>
      <c r="V41" s="117"/>
      <c r="W41" s="117"/>
      <c r="X41" s="117"/>
      <c r="Y41" s="117"/>
      <c r="Z41" s="117"/>
      <c r="AA41" s="117"/>
      <c r="AB41" s="117"/>
      <c r="AC41" s="117"/>
      <c r="AD41" s="117"/>
      <c r="AE41" s="117"/>
      <c r="AF41" s="117"/>
      <c r="AG41" s="117"/>
      <c r="AH41" s="3"/>
      <c r="AI41" s="176"/>
      <c r="AJ41" s="176"/>
      <c r="AK41" s="176"/>
      <c r="AL41" s="176"/>
      <c r="AM41" s="176"/>
      <c r="AN41" s="176"/>
      <c r="AO41" s="162"/>
      <c r="AP41" s="120"/>
      <c r="AQ41" s="120"/>
      <c r="AR41" s="120"/>
      <c r="AS41" s="120"/>
      <c r="AT41" s="120"/>
      <c r="AU41" s="119"/>
      <c r="AV41" s="119"/>
    </row>
    <row r="42" spans="1:48" ht="16">
      <c r="A42" s="116"/>
      <c r="B42" s="125" t="s">
        <v>106</v>
      </c>
      <c r="C42" s="1045" t="s">
        <v>413</v>
      </c>
      <c r="D42" s="959"/>
      <c r="E42" s="960"/>
      <c r="F42" s="117"/>
      <c r="G42" s="117"/>
      <c r="H42" s="117"/>
      <c r="I42" s="117"/>
      <c r="J42" s="176"/>
      <c r="K42" s="176"/>
      <c r="L42" s="176"/>
      <c r="M42" s="176"/>
      <c r="N42" s="176"/>
      <c r="O42" s="176"/>
      <c r="P42" s="176"/>
      <c r="Q42" s="176"/>
      <c r="R42" s="117"/>
      <c r="S42" s="117"/>
      <c r="T42" s="117"/>
      <c r="U42" s="117"/>
      <c r="V42" s="117"/>
      <c r="W42" s="117"/>
      <c r="X42" s="117"/>
      <c r="Y42" s="117"/>
      <c r="Z42" s="117"/>
      <c r="AA42" s="117"/>
      <c r="AB42" s="117"/>
      <c r="AC42" s="117"/>
      <c r="AD42" s="117"/>
      <c r="AE42" s="117"/>
      <c r="AF42" s="117"/>
      <c r="AG42" s="117"/>
      <c r="AH42" s="3"/>
      <c r="AI42" s="176"/>
      <c r="AJ42" s="176"/>
      <c r="AK42" s="176"/>
      <c r="AL42" s="176"/>
      <c r="AM42" s="176"/>
      <c r="AN42" s="176"/>
      <c r="AO42" s="162"/>
      <c r="AP42" s="120"/>
      <c r="AQ42" s="120"/>
      <c r="AR42" s="120"/>
      <c r="AS42" s="120"/>
      <c r="AT42" s="120"/>
      <c r="AU42" s="119"/>
      <c r="AV42" s="119"/>
    </row>
    <row r="43" spans="1:48">
      <c r="A43" s="116"/>
      <c r="B43" s="125"/>
      <c r="C43" s="961"/>
      <c r="D43" s="962"/>
      <c r="E43" s="963"/>
      <c r="F43" s="117"/>
      <c r="G43" s="117"/>
      <c r="H43" s="117"/>
      <c r="I43" s="117"/>
      <c r="J43" s="176"/>
      <c r="K43" s="176"/>
      <c r="L43" s="176"/>
      <c r="M43" s="176"/>
      <c r="N43" s="176"/>
      <c r="O43" s="176"/>
      <c r="P43" s="176"/>
      <c r="Q43" s="176"/>
      <c r="R43" s="117"/>
      <c r="S43" s="117"/>
      <c r="T43" s="117"/>
      <c r="U43" s="117"/>
      <c r="V43" s="117"/>
      <c r="W43" s="117"/>
      <c r="X43" s="117"/>
      <c r="Y43" s="117"/>
      <c r="Z43" s="117"/>
      <c r="AA43" s="117"/>
      <c r="AB43" s="117"/>
      <c r="AC43" s="117"/>
      <c r="AD43" s="117"/>
      <c r="AE43" s="117"/>
      <c r="AF43" s="117"/>
      <c r="AG43" s="117"/>
      <c r="AH43" s="3"/>
      <c r="AI43" s="176"/>
      <c r="AJ43" s="176"/>
      <c r="AK43" s="176"/>
      <c r="AL43" s="176"/>
      <c r="AM43" s="176"/>
      <c r="AN43" s="176"/>
      <c r="AO43" s="162"/>
      <c r="AP43" s="120"/>
      <c r="AQ43" s="120"/>
      <c r="AR43" s="120"/>
      <c r="AS43" s="120"/>
      <c r="AT43" s="120"/>
      <c r="AU43" s="119"/>
      <c r="AV43" s="119"/>
    </row>
    <row r="44" spans="1:48">
      <c r="A44" s="116"/>
      <c r="B44" s="125"/>
      <c r="C44" s="961"/>
      <c r="D44" s="962"/>
      <c r="E44" s="963"/>
      <c r="F44" s="117"/>
      <c r="G44" s="117"/>
      <c r="H44" s="117"/>
      <c r="I44" s="117"/>
      <c r="J44" s="176"/>
      <c r="K44" s="176"/>
      <c r="L44" s="176"/>
      <c r="M44" s="176"/>
      <c r="N44" s="176"/>
      <c r="O44" s="176"/>
      <c r="P44" s="176"/>
      <c r="Q44" s="176"/>
      <c r="R44" s="117"/>
      <c r="S44" s="117"/>
      <c r="T44" s="117"/>
      <c r="U44" s="117"/>
      <c r="V44" s="117"/>
      <c r="W44" s="117"/>
      <c r="X44" s="117"/>
      <c r="Y44" s="117"/>
      <c r="Z44" s="117"/>
      <c r="AA44" s="117"/>
      <c r="AB44" s="117"/>
      <c r="AC44" s="117"/>
      <c r="AD44" s="117"/>
      <c r="AE44" s="117"/>
      <c r="AF44" s="117"/>
      <c r="AG44" s="117"/>
      <c r="AH44" s="3"/>
      <c r="AI44" s="176"/>
      <c r="AJ44" s="176"/>
      <c r="AK44" s="176"/>
      <c r="AL44" s="176"/>
      <c r="AM44" s="176"/>
      <c r="AN44" s="176"/>
      <c r="AO44" s="162"/>
      <c r="AP44" s="120"/>
      <c r="AQ44" s="120"/>
      <c r="AR44" s="120"/>
      <c r="AS44" s="120"/>
      <c r="AT44" s="120"/>
      <c r="AU44" s="119"/>
      <c r="AV44" s="119"/>
    </row>
    <row r="45" spans="1:48">
      <c r="A45" s="116"/>
      <c r="B45" s="125"/>
      <c r="C45" s="961"/>
      <c r="D45" s="962"/>
      <c r="E45" s="963"/>
      <c r="F45" s="117"/>
      <c r="G45" s="117"/>
      <c r="H45" s="117"/>
      <c r="I45" s="117"/>
      <c r="J45" s="176"/>
      <c r="K45" s="176"/>
      <c r="L45" s="176"/>
      <c r="M45" s="176"/>
      <c r="N45" s="176"/>
      <c r="O45" s="176"/>
      <c r="P45" s="176"/>
      <c r="Q45" s="176"/>
      <c r="R45" s="117"/>
      <c r="S45" s="117"/>
      <c r="T45" s="117"/>
      <c r="U45" s="117"/>
      <c r="V45" s="117"/>
      <c r="W45" s="117"/>
      <c r="X45" s="117"/>
      <c r="Y45" s="117"/>
      <c r="Z45" s="117"/>
      <c r="AA45" s="117"/>
      <c r="AB45" s="117"/>
      <c r="AC45" s="117"/>
      <c r="AD45" s="117"/>
      <c r="AE45" s="117"/>
      <c r="AF45" s="117"/>
      <c r="AG45" s="117"/>
      <c r="AH45" s="3"/>
      <c r="AI45" s="176"/>
      <c r="AJ45" s="176"/>
      <c r="AK45" s="176"/>
      <c r="AL45" s="176"/>
      <c r="AM45" s="176"/>
      <c r="AN45" s="176"/>
      <c r="AO45" s="162"/>
      <c r="AP45" s="120"/>
      <c r="AQ45" s="120"/>
      <c r="AR45" s="120"/>
      <c r="AS45" s="120"/>
      <c r="AT45" s="120"/>
      <c r="AU45" s="119"/>
      <c r="AV45" s="119"/>
    </row>
    <row r="46" spans="1:48">
      <c r="A46" s="116"/>
      <c r="B46" s="125"/>
      <c r="C46" s="961"/>
      <c r="D46" s="962"/>
      <c r="E46" s="963"/>
      <c r="F46" s="117"/>
      <c r="G46" s="117"/>
      <c r="H46" s="117"/>
      <c r="I46" s="117"/>
      <c r="J46" s="176"/>
      <c r="K46" s="176"/>
      <c r="L46" s="176"/>
      <c r="M46" s="176"/>
      <c r="N46" s="176"/>
      <c r="O46" s="176"/>
      <c r="P46" s="176"/>
      <c r="Q46" s="176"/>
      <c r="R46" s="117"/>
      <c r="S46" s="117"/>
      <c r="T46" s="117"/>
      <c r="U46" s="117"/>
      <c r="V46" s="117"/>
      <c r="W46" s="117"/>
      <c r="X46" s="117"/>
      <c r="Y46" s="117"/>
      <c r="Z46" s="117"/>
      <c r="AA46" s="117"/>
      <c r="AB46" s="117"/>
      <c r="AC46" s="117"/>
      <c r="AD46" s="117"/>
      <c r="AE46" s="117"/>
      <c r="AF46" s="117"/>
      <c r="AG46" s="117"/>
      <c r="AH46" s="3"/>
      <c r="AI46" s="176"/>
      <c r="AJ46" s="176"/>
      <c r="AK46" s="176"/>
      <c r="AL46" s="176"/>
      <c r="AM46" s="176"/>
      <c r="AN46" s="176"/>
      <c r="AO46" s="162"/>
      <c r="AP46" s="120"/>
      <c r="AQ46" s="120"/>
      <c r="AR46" s="120"/>
      <c r="AS46" s="120"/>
      <c r="AT46" s="120"/>
      <c r="AU46" s="119"/>
      <c r="AV46" s="119"/>
    </row>
    <row r="47" spans="1:48">
      <c r="A47" s="116"/>
      <c r="B47" s="125"/>
      <c r="C47" s="961"/>
      <c r="D47" s="962"/>
      <c r="E47" s="963"/>
      <c r="F47" s="117"/>
      <c r="G47" s="117"/>
      <c r="H47" s="117"/>
      <c r="I47" s="117"/>
      <c r="J47" s="176"/>
      <c r="K47" s="176"/>
      <c r="L47" s="176"/>
      <c r="M47" s="176"/>
      <c r="N47" s="176"/>
      <c r="O47" s="176"/>
      <c r="P47" s="176"/>
      <c r="Q47" s="176"/>
      <c r="R47" s="117"/>
      <c r="S47" s="117"/>
      <c r="T47" s="117"/>
      <c r="U47" s="117"/>
      <c r="V47" s="117"/>
      <c r="W47" s="117"/>
      <c r="X47" s="117"/>
      <c r="Y47" s="117"/>
      <c r="Z47" s="117"/>
      <c r="AA47" s="117"/>
      <c r="AB47" s="117"/>
      <c r="AC47" s="117"/>
      <c r="AD47" s="117"/>
      <c r="AE47" s="117"/>
      <c r="AF47" s="117"/>
      <c r="AG47" s="117"/>
      <c r="AH47" s="3"/>
      <c r="AI47" s="176"/>
      <c r="AJ47" s="176"/>
      <c r="AK47" s="176"/>
      <c r="AL47" s="176"/>
      <c r="AM47" s="176"/>
      <c r="AN47" s="176"/>
      <c r="AO47" s="162"/>
      <c r="AP47" s="120"/>
      <c r="AQ47" s="120"/>
      <c r="AR47" s="120"/>
      <c r="AS47" s="120"/>
      <c r="AT47" s="120"/>
      <c r="AU47" s="119"/>
      <c r="AV47" s="119"/>
    </row>
    <row r="48" spans="1:48">
      <c r="A48" s="116"/>
      <c r="B48" s="125"/>
      <c r="C48" s="961"/>
      <c r="D48" s="962"/>
      <c r="E48" s="963"/>
      <c r="F48" s="117"/>
      <c r="G48" s="117"/>
      <c r="H48" s="117"/>
      <c r="I48" s="117"/>
      <c r="J48" s="176"/>
      <c r="K48" s="176"/>
      <c r="L48" s="176"/>
      <c r="M48" s="176"/>
      <c r="N48" s="176"/>
      <c r="O48" s="176"/>
      <c r="P48" s="176"/>
      <c r="Q48" s="176"/>
      <c r="R48" s="117"/>
      <c r="S48" s="117"/>
      <c r="T48" s="117"/>
      <c r="U48" s="117"/>
      <c r="V48" s="117"/>
      <c r="W48" s="117"/>
      <c r="X48" s="117"/>
      <c r="Y48" s="117"/>
      <c r="Z48" s="117"/>
      <c r="AA48" s="117"/>
      <c r="AB48" s="117"/>
      <c r="AC48" s="117"/>
      <c r="AD48" s="117"/>
      <c r="AE48" s="117"/>
      <c r="AF48" s="117"/>
      <c r="AG48" s="117"/>
      <c r="AH48" s="3"/>
      <c r="AI48" s="176"/>
      <c r="AJ48" s="176"/>
      <c r="AK48" s="176"/>
      <c r="AL48" s="176"/>
      <c r="AM48" s="176"/>
      <c r="AN48" s="176"/>
      <c r="AO48" s="162"/>
      <c r="AP48" s="120"/>
      <c r="AQ48" s="120"/>
      <c r="AR48" s="120"/>
      <c r="AS48" s="120"/>
      <c r="AT48" s="120"/>
      <c r="AU48" s="119"/>
      <c r="AV48" s="119"/>
    </row>
    <row r="49" spans="1:48">
      <c r="A49" s="116"/>
      <c r="B49" s="125"/>
      <c r="C49" s="964"/>
      <c r="D49" s="965"/>
      <c r="E49" s="966"/>
      <c r="F49" s="117"/>
      <c r="G49" s="117"/>
      <c r="H49" s="117"/>
      <c r="I49" s="117"/>
      <c r="J49" s="176"/>
      <c r="K49" s="176"/>
      <c r="L49" s="176"/>
      <c r="M49" s="176"/>
      <c r="N49" s="176"/>
      <c r="O49" s="176"/>
      <c r="P49" s="176"/>
      <c r="Q49" s="176"/>
      <c r="R49" s="117"/>
      <c r="S49" s="117"/>
      <c r="T49" s="117"/>
      <c r="U49" s="117"/>
      <c r="V49" s="117"/>
      <c r="W49" s="117"/>
      <c r="X49" s="117"/>
      <c r="Y49" s="117"/>
      <c r="Z49" s="117"/>
      <c r="AA49" s="117"/>
      <c r="AB49" s="117"/>
      <c r="AC49" s="117"/>
      <c r="AD49" s="117"/>
      <c r="AE49" s="117"/>
      <c r="AF49" s="117"/>
      <c r="AG49" s="117"/>
      <c r="AH49" s="3"/>
      <c r="AI49" s="176"/>
      <c r="AJ49" s="176"/>
      <c r="AK49" s="176"/>
      <c r="AL49" s="176"/>
      <c r="AM49" s="176"/>
      <c r="AN49" s="176"/>
      <c r="AO49" s="162"/>
      <c r="AP49" s="120"/>
      <c r="AQ49" s="120"/>
      <c r="AR49" s="120"/>
      <c r="AS49" s="120"/>
      <c r="AT49" s="120"/>
      <c r="AU49" s="119"/>
      <c r="AV49" s="119"/>
    </row>
    <row r="50" spans="1:48">
      <c r="A50" s="116"/>
      <c r="B50" s="125"/>
      <c r="C50" s="125"/>
      <c r="D50" s="125"/>
      <c r="E50" s="125"/>
      <c r="F50" s="117"/>
      <c r="G50" s="117"/>
      <c r="H50" s="117"/>
      <c r="I50" s="117"/>
      <c r="J50" s="176"/>
      <c r="K50" s="176"/>
      <c r="L50" s="176"/>
      <c r="M50" s="176"/>
      <c r="N50" s="176"/>
      <c r="O50" s="176"/>
      <c r="P50" s="176"/>
      <c r="Q50" s="176"/>
      <c r="R50" s="117"/>
      <c r="S50" s="117"/>
      <c r="T50" s="117"/>
      <c r="U50" s="117"/>
      <c r="V50" s="117"/>
      <c r="W50" s="117"/>
      <c r="X50" s="117"/>
      <c r="Y50" s="117"/>
      <c r="Z50" s="117"/>
      <c r="AA50" s="117"/>
      <c r="AB50" s="117"/>
      <c r="AC50" s="117"/>
      <c r="AD50" s="117"/>
      <c r="AE50" s="117"/>
      <c r="AF50" s="117"/>
      <c r="AG50" s="117"/>
      <c r="AH50" s="3"/>
      <c r="AI50" s="176"/>
      <c r="AJ50" s="176"/>
      <c r="AK50" s="176"/>
      <c r="AL50" s="176"/>
      <c r="AM50" s="176"/>
      <c r="AN50" s="176"/>
      <c r="AO50" s="162"/>
      <c r="AP50" s="120"/>
      <c r="AQ50" s="120"/>
      <c r="AR50" s="120"/>
      <c r="AS50" s="120"/>
      <c r="AT50" s="120"/>
      <c r="AU50" s="119"/>
      <c r="AV50" s="119"/>
    </row>
    <row r="51" spans="1:48" ht="16">
      <c r="A51" s="116" t="s">
        <v>32</v>
      </c>
      <c r="B51" s="4" t="s">
        <v>33</v>
      </c>
      <c r="C51" s="167"/>
      <c r="D51" s="168"/>
      <c r="E51" s="169"/>
      <c r="F51" s="117"/>
      <c r="G51" s="117"/>
      <c r="H51" s="117"/>
      <c r="I51" s="117"/>
      <c r="J51" s="176"/>
      <c r="K51" s="176"/>
      <c r="L51" s="176"/>
      <c r="M51" s="176"/>
      <c r="N51" s="176"/>
      <c r="O51" s="176"/>
      <c r="P51" s="176"/>
      <c r="Q51" s="176"/>
      <c r="R51" s="117"/>
      <c r="S51" s="117"/>
      <c r="T51" s="117"/>
      <c r="U51" s="117"/>
      <c r="V51" s="117"/>
      <c r="W51" s="117"/>
      <c r="X51" s="117"/>
      <c r="Y51" s="117"/>
      <c r="Z51" s="117"/>
      <c r="AA51" s="117"/>
      <c r="AB51" s="117"/>
      <c r="AC51" s="117"/>
      <c r="AD51" s="117"/>
      <c r="AE51" s="117"/>
      <c r="AF51" s="117"/>
      <c r="AG51" s="117"/>
      <c r="AH51" s="117"/>
      <c r="AI51" s="176"/>
      <c r="AJ51" s="176"/>
      <c r="AK51" s="176"/>
      <c r="AL51" s="176"/>
      <c r="AM51" s="176"/>
      <c r="AN51" s="176"/>
      <c r="AO51" s="162"/>
      <c r="AP51" s="120"/>
      <c r="AQ51" s="120"/>
      <c r="AR51" s="120"/>
      <c r="AS51" s="120"/>
      <c r="AT51" s="120"/>
      <c r="AU51" s="119"/>
      <c r="AV51" s="119"/>
    </row>
    <row r="52" spans="1:48" ht="16">
      <c r="A52" s="116"/>
      <c r="B52" s="125" t="s">
        <v>106</v>
      </c>
      <c r="C52" s="958" t="s">
        <v>413</v>
      </c>
      <c r="D52" s="959"/>
      <c r="E52" s="960"/>
      <c r="F52" s="117"/>
      <c r="G52" s="117"/>
      <c r="H52" s="117"/>
      <c r="I52" s="117"/>
      <c r="J52" s="176"/>
      <c r="K52" s="176"/>
      <c r="L52" s="176"/>
      <c r="M52" s="176"/>
      <c r="N52" s="176"/>
      <c r="O52" s="176"/>
      <c r="P52" s="176"/>
      <c r="Q52" s="176"/>
      <c r="R52" s="117"/>
      <c r="S52" s="117"/>
      <c r="T52" s="117"/>
      <c r="U52" s="117"/>
      <c r="V52" s="117"/>
      <c r="W52" s="117"/>
      <c r="X52" s="117"/>
      <c r="Y52" s="117"/>
      <c r="Z52" s="117"/>
      <c r="AA52" s="117"/>
      <c r="AB52" s="117"/>
      <c r="AC52" s="117"/>
      <c r="AD52" s="117"/>
      <c r="AE52" s="117"/>
      <c r="AF52" s="117"/>
      <c r="AG52" s="117"/>
      <c r="AH52" s="117"/>
      <c r="AI52" s="176"/>
      <c r="AJ52" s="176"/>
      <c r="AK52" s="176"/>
      <c r="AL52" s="176"/>
      <c r="AM52" s="176"/>
      <c r="AN52" s="176"/>
      <c r="AO52" s="162"/>
      <c r="AP52" s="120"/>
      <c r="AQ52" s="120"/>
      <c r="AR52" s="120"/>
      <c r="AS52" s="120"/>
      <c r="AT52" s="120"/>
      <c r="AU52" s="119"/>
      <c r="AV52" s="119"/>
    </row>
    <row r="53" spans="1:48">
      <c r="A53" s="116"/>
      <c r="B53" s="125"/>
      <c r="C53" s="961"/>
      <c r="D53" s="962"/>
      <c r="E53" s="963"/>
      <c r="F53" s="117"/>
      <c r="G53" s="117"/>
      <c r="H53" s="117"/>
      <c r="I53" s="117"/>
      <c r="J53" s="176"/>
      <c r="K53" s="176"/>
      <c r="L53" s="176"/>
      <c r="M53" s="176"/>
      <c r="N53" s="176"/>
      <c r="O53" s="176"/>
      <c r="P53" s="176"/>
      <c r="Q53" s="176"/>
      <c r="R53" s="117"/>
      <c r="S53" s="117"/>
      <c r="T53" s="117"/>
      <c r="U53" s="117"/>
      <c r="V53" s="117"/>
      <c r="W53" s="117"/>
      <c r="X53" s="117"/>
      <c r="Y53" s="117"/>
      <c r="Z53" s="117"/>
      <c r="AA53" s="117"/>
      <c r="AB53" s="117"/>
      <c r="AC53" s="117"/>
      <c r="AD53" s="117"/>
      <c r="AE53" s="117"/>
      <c r="AF53" s="117"/>
      <c r="AG53" s="117"/>
      <c r="AH53" s="117"/>
      <c r="AI53" s="176"/>
      <c r="AJ53" s="176"/>
      <c r="AK53" s="176"/>
      <c r="AL53" s="176"/>
      <c r="AM53" s="176"/>
      <c r="AN53" s="176"/>
      <c r="AO53" s="162"/>
      <c r="AP53" s="120"/>
      <c r="AQ53" s="120"/>
      <c r="AR53" s="120"/>
      <c r="AS53" s="120"/>
      <c r="AT53" s="120"/>
      <c r="AU53" s="119"/>
      <c r="AV53" s="119"/>
    </row>
    <row r="54" spans="1:48">
      <c r="A54" s="116"/>
      <c r="B54" s="125"/>
      <c r="C54" s="961"/>
      <c r="D54" s="962"/>
      <c r="E54" s="963"/>
      <c r="F54" s="117"/>
      <c r="G54" s="117"/>
      <c r="H54" s="117"/>
      <c r="I54" s="117"/>
      <c r="J54" s="176"/>
      <c r="K54" s="176"/>
      <c r="L54" s="176"/>
      <c r="M54" s="176"/>
      <c r="N54" s="176"/>
      <c r="O54" s="176"/>
      <c r="P54" s="176"/>
      <c r="Q54" s="176"/>
      <c r="R54" s="117"/>
      <c r="S54" s="117"/>
      <c r="T54" s="117"/>
      <c r="U54" s="117"/>
      <c r="V54" s="117"/>
      <c r="W54" s="117"/>
      <c r="X54" s="117"/>
      <c r="Y54" s="117"/>
      <c r="Z54" s="117"/>
      <c r="AA54" s="117"/>
      <c r="AB54" s="117"/>
      <c r="AC54" s="117"/>
      <c r="AD54" s="117"/>
      <c r="AE54" s="117"/>
      <c r="AF54" s="117"/>
      <c r="AG54" s="117"/>
      <c r="AH54" s="117"/>
      <c r="AI54" s="176"/>
      <c r="AJ54" s="176"/>
      <c r="AK54" s="176"/>
      <c r="AL54" s="176"/>
      <c r="AM54" s="176"/>
      <c r="AN54" s="176"/>
      <c r="AO54" s="162"/>
      <c r="AP54" s="120"/>
      <c r="AQ54" s="120"/>
      <c r="AR54" s="120"/>
      <c r="AS54" s="120"/>
      <c r="AT54" s="120"/>
      <c r="AU54" s="119"/>
      <c r="AV54" s="119"/>
    </row>
    <row r="55" spans="1:48">
      <c r="A55" s="116"/>
      <c r="B55" s="125"/>
      <c r="C55" s="961"/>
      <c r="D55" s="962"/>
      <c r="E55" s="963"/>
      <c r="F55" s="117"/>
      <c r="G55" s="117"/>
      <c r="H55" s="117"/>
      <c r="I55" s="117"/>
      <c r="J55" s="176"/>
      <c r="K55" s="176"/>
      <c r="L55" s="176"/>
      <c r="M55" s="176"/>
      <c r="N55" s="176"/>
      <c r="O55" s="176"/>
      <c r="P55" s="176"/>
      <c r="Q55" s="176"/>
      <c r="R55" s="117"/>
      <c r="S55" s="117"/>
      <c r="T55" s="117"/>
      <c r="U55" s="117"/>
      <c r="V55" s="117"/>
      <c r="W55" s="117"/>
      <c r="X55" s="117"/>
      <c r="Y55" s="117"/>
      <c r="Z55" s="117"/>
      <c r="AA55" s="117"/>
      <c r="AB55" s="117"/>
      <c r="AC55" s="117"/>
      <c r="AD55" s="117"/>
      <c r="AE55" s="117"/>
      <c r="AF55" s="117"/>
      <c r="AG55" s="117"/>
      <c r="AH55" s="117"/>
      <c r="AI55" s="176"/>
      <c r="AJ55" s="176"/>
      <c r="AK55" s="176"/>
      <c r="AL55" s="176"/>
      <c r="AM55" s="176"/>
      <c r="AN55" s="176"/>
      <c r="AO55" s="162"/>
      <c r="AP55" s="120"/>
      <c r="AQ55" s="120"/>
      <c r="AR55" s="120"/>
      <c r="AS55" s="120"/>
      <c r="AT55" s="120"/>
      <c r="AU55" s="119"/>
      <c r="AV55" s="119"/>
    </row>
    <row r="56" spans="1:48">
      <c r="A56" s="116"/>
      <c r="B56" s="125"/>
      <c r="C56" s="961"/>
      <c r="D56" s="962"/>
      <c r="E56" s="963"/>
      <c r="F56" s="117"/>
      <c r="G56" s="117"/>
      <c r="H56" s="117"/>
      <c r="I56" s="117"/>
      <c r="J56" s="176"/>
      <c r="K56" s="176"/>
      <c r="L56" s="176"/>
      <c r="M56" s="176"/>
      <c r="N56" s="176"/>
      <c r="O56" s="176"/>
      <c r="P56" s="176"/>
      <c r="Q56" s="176"/>
      <c r="R56" s="117"/>
      <c r="S56" s="117"/>
      <c r="T56" s="117"/>
      <c r="U56" s="117"/>
      <c r="V56" s="117"/>
      <c r="W56" s="117"/>
      <c r="X56" s="117"/>
      <c r="Y56" s="117"/>
      <c r="Z56" s="117"/>
      <c r="AA56" s="117"/>
      <c r="AB56" s="117"/>
      <c r="AC56" s="117"/>
      <c r="AD56" s="117"/>
      <c r="AE56" s="117"/>
      <c r="AF56" s="117"/>
      <c r="AG56" s="117"/>
      <c r="AH56" s="117"/>
      <c r="AI56" s="176"/>
      <c r="AJ56" s="176"/>
      <c r="AK56" s="176"/>
      <c r="AL56" s="176"/>
      <c r="AM56" s="176"/>
      <c r="AN56" s="176"/>
      <c r="AO56" s="162"/>
      <c r="AP56" s="120"/>
      <c r="AQ56" s="120"/>
      <c r="AR56" s="120"/>
      <c r="AS56" s="120"/>
      <c r="AT56" s="120"/>
      <c r="AU56" s="119"/>
      <c r="AV56" s="119"/>
    </row>
    <row r="57" spans="1:48">
      <c r="A57" s="116"/>
      <c r="B57" s="125"/>
      <c r="C57" s="961"/>
      <c r="D57" s="962"/>
      <c r="E57" s="963"/>
      <c r="F57" s="117"/>
      <c r="G57" s="117"/>
      <c r="H57" s="117"/>
      <c r="I57" s="117"/>
      <c r="J57" s="176"/>
      <c r="K57" s="176"/>
      <c r="L57" s="176"/>
      <c r="M57" s="176"/>
      <c r="N57" s="176"/>
      <c r="O57" s="176"/>
      <c r="P57" s="176"/>
      <c r="Q57" s="176"/>
      <c r="R57" s="117"/>
      <c r="S57" s="117"/>
      <c r="T57" s="117"/>
      <c r="U57" s="117"/>
      <c r="V57" s="117"/>
      <c r="W57" s="117"/>
      <c r="X57" s="117"/>
      <c r="Y57" s="117"/>
      <c r="Z57" s="117"/>
      <c r="AA57" s="117"/>
      <c r="AB57" s="117"/>
      <c r="AC57" s="117"/>
      <c r="AD57" s="117"/>
      <c r="AE57" s="117"/>
      <c r="AF57" s="117"/>
      <c r="AG57" s="117"/>
      <c r="AH57" s="117"/>
      <c r="AI57" s="176"/>
      <c r="AJ57" s="176"/>
      <c r="AK57" s="176"/>
      <c r="AL57" s="176"/>
      <c r="AM57" s="176"/>
      <c r="AN57" s="176"/>
      <c r="AO57" s="162"/>
      <c r="AP57" s="120"/>
      <c r="AQ57" s="120"/>
      <c r="AR57" s="120"/>
      <c r="AS57" s="120"/>
      <c r="AT57" s="120"/>
      <c r="AU57" s="119"/>
      <c r="AV57" s="119"/>
    </row>
    <row r="58" spans="1:48">
      <c r="A58" s="116"/>
      <c r="B58" s="125"/>
      <c r="C58" s="961"/>
      <c r="D58" s="962"/>
      <c r="E58" s="963"/>
      <c r="F58" s="117"/>
      <c r="G58" s="117"/>
      <c r="H58" s="117"/>
      <c r="I58" s="117"/>
      <c r="J58" s="176"/>
      <c r="K58" s="176"/>
      <c r="L58" s="176"/>
      <c r="M58" s="176"/>
      <c r="N58" s="176"/>
      <c r="O58" s="176"/>
      <c r="P58" s="176"/>
      <c r="Q58" s="176"/>
      <c r="R58" s="117"/>
      <c r="S58" s="117"/>
      <c r="T58" s="117"/>
      <c r="U58" s="117"/>
      <c r="V58" s="117"/>
      <c r="W58" s="117"/>
      <c r="X58" s="117"/>
      <c r="Y58" s="117"/>
      <c r="Z58" s="117"/>
      <c r="AA58" s="117"/>
      <c r="AB58" s="117"/>
      <c r="AC58" s="117"/>
      <c r="AD58" s="117"/>
      <c r="AE58" s="117"/>
      <c r="AF58" s="117"/>
      <c r="AG58" s="117"/>
      <c r="AH58" s="117"/>
      <c r="AI58" s="176"/>
      <c r="AJ58" s="176"/>
      <c r="AK58" s="176"/>
      <c r="AL58" s="176"/>
      <c r="AM58" s="176"/>
      <c r="AN58" s="176"/>
      <c r="AO58" s="162"/>
      <c r="AP58" s="120"/>
      <c r="AQ58" s="120"/>
      <c r="AR58" s="120"/>
      <c r="AS58" s="120"/>
      <c r="AT58" s="120"/>
      <c r="AU58" s="119"/>
      <c r="AV58" s="119"/>
    </row>
    <row r="59" spans="1:48">
      <c r="A59" s="116"/>
      <c r="B59" s="125"/>
      <c r="C59" s="961"/>
      <c r="D59" s="962"/>
      <c r="E59" s="963"/>
      <c r="F59" s="117"/>
      <c r="G59" s="117"/>
      <c r="H59" s="117"/>
      <c r="I59" s="117"/>
      <c r="J59" s="176"/>
      <c r="K59" s="176"/>
      <c r="L59" s="176"/>
      <c r="M59" s="176"/>
      <c r="N59" s="176"/>
      <c r="O59" s="176"/>
      <c r="P59" s="176"/>
      <c r="Q59" s="176"/>
      <c r="R59" s="117"/>
      <c r="S59" s="117"/>
      <c r="T59" s="117"/>
      <c r="U59" s="117"/>
      <c r="V59" s="117"/>
      <c r="W59" s="117"/>
      <c r="X59" s="117"/>
      <c r="Y59" s="117"/>
      <c r="Z59" s="117"/>
      <c r="AA59" s="117"/>
      <c r="AB59" s="117"/>
      <c r="AC59" s="117"/>
      <c r="AD59" s="117"/>
      <c r="AE59" s="117"/>
      <c r="AF59" s="117"/>
      <c r="AG59" s="117"/>
      <c r="AH59" s="117"/>
      <c r="AI59" s="176"/>
      <c r="AJ59" s="176"/>
      <c r="AK59" s="176"/>
      <c r="AL59" s="176"/>
      <c r="AM59" s="176"/>
      <c r="AN59" s="176"/>
      <c r="AO59" s="162"/>
      <c r="AP59" s="120"/>
      <c r="AQ59" s="120"/>
      <c r="AR59" s="120"/>
      <c r="AS59" s="120"/>
      <c r="AT59" s="120"/>
      <c r="AU59" s="119"/>
      <c r="AV59" s="119"/>
    </row>
    <row r="60" spans="1:48">
      <c r="A60" s="116"/>
      <c r="B60" s="125"/>
      <c r="C60" s="961"/>
      <c r="D60" s="962"/>
      <c r="E60" s="963"/>
      <c r="F60" s="117"/>
      <c r="G60" s="117"/>
      <c r="H60" s="117"/>
      <c r="I60" s="117"/>
      <c r="J60" s="176"/>
      <c r="K60" s="176"/>
      <c r="L60" s="176"/>
      <c r="M60" s="176"/>
      <c r="N60" s="176"/>
      <c r="O60" s="176"/>
      <c r="P60" s="176"/>
      <c r="Q60" s="176"/>
      <c r="R60" s="117"/>
      <c r="S60" s="117"/>
      <c r="T60" s="117"/>
      <c r="U60" s="117"/>
      <c r="V60" s="117"/>
      <c r="W60" s="117"/>
      <c r="X60" s="117"/>
      <c r="Y60" s="117"/>
      <c r="Z60" s="117"/>
      <c r="AA60" s="117"/>
      <c r="AB60" s="117"/>
      <c r="AC60" s="117"/>
      <c r="AD60" s="117"/>
      <c r="AE60" s="117"/>
      <c r="AF60" s="117"/>
      <c r="AG60" s="117"/>
      <c r="AH60" s="117"/>
      <c r="AI60" s="176"/>
      <c r="AJ60" s="176"/>
      <c r="AK60" s="176"/>
      <c r="AL60" s="176"/>
      <c r="AM60" s="176"/>
      <c r="AN60" s="176"/>
      <c r="AO60" s="162"/>
      <c r="AP60" s="120"/>
      <c r="AQ60" s="120"/>
      <c r="AR60" s="120"/>
      <c r="AS60" s="120"/>
      <c r="AT60" s="120"/>
      <c r="AU60" s="119"/>
      <c r="AV60" s="119"/>
    </row>
    <row r="61" spans="1:48">
      <c r="A61" s="116"/>
      <c r="B61" s="125"/>
      <c r="C61" s="964"/>
      <c r="D61" s="965"/>
      <c r="E61" s="966"/>
      <c r="F61" s="117"/>
      <c r="G61" s="117"/>
      <c r="H61" s="117"/>
      <c r="I61" s="117"/>
      <c r="J61" s="176"/>
      <c r="K61" s="176"/>
      <c r="L61" s="176"/>
      <c r="M61" s="176"/>
      <c r="N61" s="176"/>
      <c r="O61" s="176"/>
      <c r="P61" s="176"/>
      <c r="Q61" s="176"/>
      <c r="R61" s="117"/>
      <c r="S61" s="117"/>
      <c r="T61" s="117"/>
      <c r="U61" s="117"/>
      <c r="V61" s="117"/>
      <c r="W61" s="117"/>
      <c r="X61" s="117"/>
      <c r="Y61" s="117"/>
      <c r="Z61" s="117"/>
      <c r="AA61" s="117"/>
      <c r="AB61" s="117"/>
      <c r="AC61" s="117"/>
      <c r="AD61" s="117"/>
      <c r="AE61" s="117"/>
      <c r="AF61" s="117"/>
      <c r="AG61" s="117"/>
      <c r="AH61" s="117"/>
      <c r="AI61" s="176"/>
      <c r="AJ61" s="176"/>
      <c r="AK61" s="176"/>
      <c r="AL61" s="176"/>
      <c r="AM61" s="176"/>
      <c r="AN61" s="176"/>
      <c r="AO61" s="162"/>
      <c r="AP61" s="120"/>
      <c r="AQ61" s="120"/>
      <c r="AR61" s="120"/>
      <c r="AS61" s="120"/>
      <c r="AT61" s="120"/>
      <c r="AU61" s="119"/>
      <c r="AV61" s="119"/>
    </row>
    <row r="62" spans="1:48">
      <c r="A62" s="116"/>
      <c r="B62" s="125"/>
      <c r="C62" s="177"/>
      <c r="D62" s="97"/>
      <c r="E62" s="178"/>
      <c r="F62" s="117"/>
      <c r="G62" s="117"/>
      <c r="H62" s="117"/>
      <c r="I62" s="117"/>
      <c r="J62" s="175"/>
      <c r="K62" s="176"/>
      <c r="L62" s="176"/>
      <c r="M62" s="176"/>
      <c r="N62" s="176"/>
      <c r="O62" s="176"/>
      <c r="P62" s="176"/>
      <c r="Q62" s="176"/>
      <c r="R62" s="117"/>
      <c r="S62" s="117"/>
      <c r="T62" s="117"/>
      <c r="U62" s="117"/>
      <c r="V62" s="117"/>
      <c r="W62" s="117"/>
      <c r="X62" s="117"/>
      <c r="Y62" s="117"/>
      <c r="Z62" s="117"/>
      <c r="AA62" s="117"/>
      <c r="AB62" s="117"/>
      <c r="AC62" s="117"/>
      <c r="AD62" s="117"/>
      <c r="AE62" s="117"/>
      <c r="AF62" s="117"/>
      <c r="AG62" s="117"/>
      <c r="AH62" s="117"/>
      <c r="AI62" s="176"/>
      <c r="AJ62" s="176"/>
      <c r="AK62" s="176"/>
      <c r="AL62" s="176"/>
      <c r="AM62" s="176"/>
      <c r="AN62" s="176"/>
      <c r="AO62" s="162"/>
      <c r="AP62" s="120"/>
      <c r="AQ62" s="120"/>
      <c r="AR62" s="120"/>
      <c r="AS62" s="120"/>
      <c r="AT62" s="120"/>
      <c r="AU62" s="119"/>
      <c r="AV62" s="119"/>
    </row>
    <row r="63" spans="1:48" ht="16">
      <c r="A63" s="116" t="s">
        <v>34</v>
      </c>
      <c r="B63" s="4" t="s">
        <v>35</v>
      </c>
      <c r="C63" s="182"/>
      <c r="D63" s="182"/>
      <c r="E63" s="182"/>
      <c r="F63" s="182"/>
      <c r="G63" s="182"/>
      <c r="H63" s="182"/>
      <c r="I63" s="117"/>
      <c r="J63" s="182"/>
      <c r="K63" s="182"/>
      <c r="L63" s="182"/>
      <c r="M63" s="182"/>
      <c r="N63" s="182"/>
      <c r="O63" s="182"/>
      <c r="P63" s="182"/>
      <c r="Q63" s="182"/>
      <c r="R63" s="118"/>
      <c r="S63" s="118"/>
      <c r="T63" s="118"/>
      <c r="U63" s="118"/>
      <c r="V63" s="118"/>
      <c r="W63" s="118"/>
      <c r="X63" s="118"/>
      <c r="Y63" s="118"/>
      <c r="Z63" s="118"/>
      <c r="AA63" s="118"/>
      <c r="AB63" s="118"/>
      <c r="AC63" s="118"/>
      <c r="AD63" s="118"/>
      <c r="AE63" s="118"/>
      <c r="AF63" s="118"/>
      <c r="AG63" s="118"/>
      <c r="AH63" s="118"/>
      <c r="AI63" s="182"/>
      <c r="AJ63" s="182"/>
      <c r="AK63" s="182"/>
      <c r="AL63" s="182"/>
      <c r="AM63" s="182"/>
      <c r="AN63" s="183">
        <f>SUM(AN64:AN206)</f>
        <v>636654000</v>
      </c>
      <c r="AO63" s="162"/>
      <c r="AP63" s="182"/>
      <c r="AQ63" s="182"/>
      <c r="AR63" s="182"/>
      <c r="AS63" s="182"/>
      <c r="AT63" s="182"/>
      <c r="AU63" s="187"/>
      <c r="AV63" s="187"/>
    </row>
    <row r="64" spans="1:48" ht="16">
      <c r="A64" s="116"/>
      <c r="B64" s="125" t="s">
        <v>106</v>
      </c>
      <c r="C64" s="128" t="s">
        <v>190</v>
      </c>
      <c r="D64" s="125"/>
      <c r="E64" s="136" t="s">
        <v>132</v>
      </c>
      <c r="F64" s="117"/>
      <c r="G64" s="117"/>
      <c r="H64" s="117"/>
      <c r="I64" s="117"/>
      <c r="J64" s="173" t="s">
        <v>298</v>
      </c>
      <c r="K64" s="182"/>
      <c r="L64" s="173" t="s">
        <v>859</v>
      </c>
      <c r="M64" s="174" t="s">
        <v>132</v>
      </c>
      <c r="N64" s="182"/>
      <c r="O64" s="182"/>
      <c r="P64" s="182"/>
      <c r="Q64" s="182"/>
      <c r="R64" s="117"/>
      <c r="S64" s="117"/>
      <c r="T64" s="117"/>
      <c r="U64" s="117"/>
      <c r="V64" s="117"/>
      <c r="W64" s="117"/>
      <c r="X64" s="117"/>
      <c r="Y64" s="117"/>
      <c r="Z64" s="117"/>
      <c r="AA64" s="117"/>
      <c r="AB64" s="117"/>
      <c r="AC64" s="117"/>
      <c r="AD64" s="117"/>
      <c r="AE64" s="117"/>
      <c r="AF64" s="117"/>
      <c r="AG64" s="117"/>
      <c r="AH64" s="117"/>
      <c r="AI64" s="131" t="s">
        <v>133</v>
      </c>
      <c r="AJ64" s="136">
        <v>2006</v>
      </c>
      <c r="AK64" s="117"/>
      <c r="AL64" s="117"/>
      <c r="AM64" s="117"/>
      <c r="AN64" s="133">
        <v>2800000</v>
      </c>
      <c r="AO64" s="162"/>
      <c r="AP64" s="120"/>
      <c r="AQ64" s="120"/>
      <c r="AR64" s="120"/>
      <c r="AS64" s="120"/>
      <c r="AT64" s="120"/>
      <c r="AU64" s="119"/>
      <c r="AV64" s="119"/>
    </row>
    <row r="65" spans="1:48">
      <c r="A65" s="116"/>
      <c r="B65" s="125"/>
      <c r="C65" s="134" t="s">
        <v>175</v>
      </c>
      <c r="D65" s="125"/>
      <c r="E65" s="136" t="s">
        <v>132</v>
      </c>
      <c r="F65" s="117"/>
      <c r="G65" s="117"/>
      <c r="H65" s="117"/>
      <c r="I65" s="117"/>
      <c r="J65" s="135" t="s">
        <v>298</v>
      </c>
      <c r="K65" s="182"/>
      <c r="L65" s="135" t="s">
        <v>358</v>
      </c>
      <c r="M65" s="136" t="s">
        <v>132</v>
      </c>
      <c r="N65" s="182"/>
      <c r="O65" s="182"/>
      <c r="P65" s="182"/>
      <c r="Q65" s="182"/>
      <c r="R65" s="117"/>
      <c r="S65" s="117"/>
      <c r="T65" s="117"/>
      <c r="U65" s="117"/>
      <c r="V65" s="117"/>
      <c r="W65" s="117"/>
      <c r="X65" s="117"/>
      <c r="Y65" s="117"/>
      <c r="Z65" s="117"/>
      <c r="AA65" s="117"/>
      <c r="AB65" s="117"/>
      <c r="AC65" s="117"/>
      <c r="AD65" s="117"/>
      <c r="AE65" s="117"/>
      <c r="AF65" s="117"/>
      <c r="AG65" s="117"/>
      <c r="AH65" s="117"/>
      <c r="AI65" s="136" t="s">
        <v>133</v>
      </c>
      <c r="AJ65" s="136">
        <v>2006</v>
      </c>
      <c r="AK65" s="117"/>
      <c r="AL65" s="117"/>
      <c r="AM65" s="117"/>
      <c r="AN65" s="137">
        <v>1280000</v>
      </c>
      <c r="AO65" s="162"/>
      <c r="AP65" s="120"/>
      <c r="AQ65" s="120"/>
      <c r="AR65" s="120"/>
      <c r="AS65" s="120"/>
      <c r="AT65" s="120"/>
      <c r="AU65" s="119"/>
      <c r="AV65" s="119"/>
    </row>
    <row r="66" spans="1:48">
      <c r="A66" s="116"/>
      <c r="B66" s="125"/>
      <c r="C66" s="128" t="s">
        <v>814</v>
      </c>
      <c r="D66" s="125"/>
      <c r="E66" s="136" t="s">
        <v>132</v>
      </c>
      <c r="F66" s="117"/>
      <c r="G66" s="117"/>
      <c r="H66" s="117"/>
      <c r="I66" s="117"/>
      <c r="J66" s="130" t="s">
        <v>298</v>
      </c>
      <c r="K66" s="182"/>
      <c r="L66" s="130" t="s">
        <v>358</v>
      </c>
      <c r="M66" s="136" t="s">
        <v>132</v>
      </c>
      <c r="N66" s="182"/>
      <c r="O66" s="182"/>
      <c r="P66" s="182"/>
      <c r="Q66" s="182"/>
      <c r="R66" s="117"/>
      <c r="S66" s="117"/>
      <c r="T66" s="117"/>
      <c r="U66" s="117"/>
      <c r="V66" s="117"/>
      <c r="W66" s="117"/>
      <c r="X66" s="117"/>
      <c r="Y66" s="117"/>
      <c r="Z66" s="117"/>
      <c r="AA66" s="117"/>
      <c r="AB66" s="117"/>
      <c r="AC66" s="117"/>
      <c r="AD66" s="117"/>
      <c r="AE66" s="117"/>
      <c r="AF66" s="117"/>
      <c r="AG66" s="117"/>
      <c r="AH66" s="117"/>
      <c r="AI66" s="131" t="s">
        <v>133</v>
      </c>
      <c r="AJ66" s="136">
        <v>2006</v>
      </c>
      <c r="AK66" s="117"/>
      <c r="AL66" s="117"/>
      <c r="AM66" s="117"/>
      <c r="AN66" s="133">
        <v>1200000</v>
      </c>
      <c r="AO66" s="162"/>
      <c r="AP66" s="120"/>
      <c r="AQ66" s="120"/>
      <c r="AR66" s="120"/>
      <c r="AS66" s="120"/>
      <c r="AT66" s="120"/>
      <c r="AU66" s="119"/>
      <c r="AV66" s="119"/>
    </row>
    <row r="67" spans="1:48">
      <c r="A67" s="116"/>
      <c r="B67" s="125"/>
      <c r="C67" s="134" t="s">
        <v>181</v>
      </c>
      <c r="D67" s="125"/>
      <c r="E67" s="136" t="s">
        <v>132</v>
      </c>
      <c r="F67" s="117"/>
      <c r="G67" s="117"/>
      <c r="H67" s="117"/>
      <c r="I67" s="117"/>
      <c r="J67" s="135" t="s">
        <v>298</v>
      </c>
      <c r="K67" s="182"/>
      <c r="L67" s="135" t="s">
        <v>354</v>
      </c>
      <c r="M67" s="136" t="s">
        <v>132</v>
      </c>
      <c r="N67" s="182"/>
      <c r="O67" s="182"/>
      <c r="P67" s="182"/>
      <c r="Q67" s="182"/>
      <c r="R67" s="117"/>
      <c r="S67" s="117"/>
      <c r="T67" s="117"/>
      <c r="U67" s="117"/>
      <c r="V67" s="117"/>
      <c r="W67" s="117"/>
      <c r="X67" s="117"/>
      <c r="Y67" s="117"/>
      <c r="Z67" s="117"/>
      <c r="AA67" s="117"/>
      <c r="AB67" s="117"/>
      <c r="AC67" s="117"/>
      <c r="AD67" s="117"/>
      <c r="AE67" s="117"/>
      <c r="AF67" s="117"/>
      <c r="AG67" s="117"/>
      <c r="AH67" s="117"/>
      <c r="AI67" s="136" t="s">
        <v>133</v>
      </c>
      <c r="AJ67" s="136">
        <v>2006</v>
      </c>
      <c r="AK67" s="117"/>
      <c r="AL67" s="117"/>
      <c r="AM67" s="117"/>
      <c r="AN67" s="137">
        <v>560000</v>
      </c>
      <c r="AO67" s="162"/>
      <c r="AP67" s="120"/>
      <c r="AQ67" s="120"/>
      <c r="AR67" s="120"/>
      <c r="AS67" s="120"/>
      <c r="AT67" s="120"/>
      <c r="AU67" s="119"/>
      <c r="AV67" s="119"/>
    </row>
    <row r="68" spans="1:48">
      <c r="A68" s="116"/>
      <c r="B68" s="125"/>
      <c r="C68" s="128" t="s">
        <v>176</v>
      </c>
      <c r="D68" s="128" t="s">
        <v>235</v>
      </c>
      <c r="E68" s="136" t="s">
        <v>132</v>
      </c>
      <c r="F68" s="117"/>
      <c r="G68" s="117"/>
      <c r="H68" s="117"/>
      <c r="I68" s="117"/>
      <c r="J68" s="130" t="s">
        <v>840</v>
      </c>
      <c r="K68" s="182"/>
      <c r="L68" s="130" t="s">
        <v>356</v>
      </c>
      <c r="M68" s="136" t="s">
        <v>132</v>
      </c>
      <c r="N68" s="182"/>
      <c r="O68" s="182"/>
      <c r="P68" s="182"/>
      <c r="Q68" s="182"/>
      <c r="R68" s="117"/>
      <c r="S68" s="117"/>
      <c r="T68" s="117"/>
      <c r="U68" s="117"/>
      <c r="V68" s="117"/>
      <c r="W68" s="117"/>
      <c r="X68" s="117"/>
      <c r="Y68" s="117"/>
      <c r="Z68" s="117"/>
      <c r="AA68" s="117"/>
      <c r="AB68" s="117"/>
      <c r="AC68" s="117"/>
      <c r="AD68" s="117"/>
      <c r="AE68" s="117"/>
      <c r="AF68" s="117"/>
      <c r="AG68" s="117"/>
      <c r="AH68" s="117"/>
      <c r="AI68" s="131" t="s">
        <v>133</v>
      </c>
      <c r="AJ68" s="136">
        <v>2006</v>
      </c>
      <c r="AK68" s="117"/>
      <c r="AL68" s="117"/>
      <c r="AM68" s="117"/>
      <c r="AN68" s="133">
        <v>1600000</v>
      </c>
      <c r="AO68" s="162"/>
      <c r="AP68" s="120"/>
      <c r="AQ68" s="120"/>
      <c r="AR68" s="120"/>
      <c r="AS68" s="120"/>
      <c r="AT68" s="120"/>
      <c r="AU68" s="119"/>
      <c r="AV68" s="119"/>
    </row>
    <row r="69" spans="1:48">
      <c r="A69" s="116"/>
      <c r="B69" s="125"/>
      <c r="C69" s="134" t="s">
        <v>173</v>
      </c>
      <c r="D69" s="134" t="s">
        <v>230</v>
      </c>
      <c r="E69" s="136" t="s">
        <v>132</v>
      </c>
      <c r="F69" s="117"/>
      <c r="G69" s="117"/>
      <c r="H69" s="117"/>
      <c r="I69" s="117"/>
      <c r="J69" s="135" t="s">
        <v>841</v>
      </c>
      <c r="K69" s="182"/>
      <c r="L69" s="135" t="s">
        <v>357</v>
      </c>
      <c r="M69" s="136" t="s">
        <v>132</v>
      </c>
      <c r="N69" s="182"/>
      <c r="O69" s="182"/>
      <c r="P69" s="182"/>
      <c r="Q69" s="182"/>
      <c r="R69" s="117"/>
      <c r="S69" s="117"/>
      <c r="T69" s="117"/>
      <c r="U69" s="117"/>
      <c r="V69" s="117"/>
      <c r="W69" s="117"/>
      <c r="X69" s="117"/>
      <c r="Y69" s="117"/>
      <c r="Z69" s="117"/>
      <c r="AA69" s="117"/>
      <c r="AB69" s="117"/>
      <c r="AC69" s="117"/>
      <c r="AD69" s="117"/>
      <c r="AE69" s="117"/>
      <c r="AF69" s="117"/>
      <c r="AG69" s="117"/>
      <c r="AH69" s="117"/>
      <c r="AI69" s="136" t="s">
        <v>133</v>
      </c>
      <c r="AJ69" s="136">
        <v>2006</v>
      </c>
      <c r="AK69" s="117"/>
      <c r="AL69" s="117"/>
      <c r="AM69" s="117"/>
      <c r="AN69" s="137">
        <v>2560000</v>
      </c>
      <c r="AO69" s="162"/>
      <c r="AP69" s="120"/>
      <c r="AQ69" s="120"/>
      <c r="AR69" s="120"/>
      <c r="AS69" s="120"/>
      <c r="AT69" s="120"/>
      <c r="AU69" s="119"/>
      <c r="AV69" s="119"/>
    </row>
    <row r="70" spans="1:48">
      <c r="A70" s="116"/>
      <c r="B70" s="125"/>
      <c r="C70" s="128" t="s">
        <v>815</v>
      </c>
      <c r="D70" s="128" t="s">
        <v>234</v>
      </c>
      <c r="E70" s="136" t="s">
        <v>132</v>
      </c>
      <c r="F70" s="117"/>
      <c r="G70" s="117"/>
      <c r="H70" s="117"/>
      <c r="I70" s="117"/>
      <c r="J70" s="130" t="s">
        <v>298</v>
      </c>
      <c r="K70" s="182"/>
      <c r="L70" s="130" t="s">
        <v>358</v>
      </c>
      <c r="M70" s="136" t="s">
        <v>132</v>
      </c>
      <c r="N70" s="182"/>
      <c r="O70" s="182"/>
      <c r="P70" s="182"/>
      <c r="Q70" s="182"/>
      <c r="R70" s="117"/>
      <c r="S70" s="117"/>
      <c r="T70" s="117"/>
      <c r="U70" s="117"/>
      <c r="V70" s="117"/>
      <c r="W70" s="117"/>
      <c r="X70" s="117"/>
      <c r="Y70" s="117"/>
      <c r="Z70" s="117"/>
      <c r="AA70" s="117"/>
      <c r="AB70" s="117"/>
      <c r="AC70" s="117"/>
      <c r="AD70" s="117"/>
      <c r="AE70" s="117"/>
      <c r="AF70" s="117"/>
      <c r="AG70" s="117"/>
      <c r="AH70" s="117"/>
      <c r="AI70" s="131" t="s">
        <v>133</v>
      </c>
      <c r="AJ70" s="136">
        <v>2006</v>
      </c>
      <c r="AK70" s="117"/>
      <c r="AL70" s="117"/>
      <c r="AM70" s="117"/>
      <c r="AN70" s="133">
        <v>200000</v>
      </c>
      <c r="AO70" s="162"/>
      <c r="AP70" s="120"/>
      <c r="AQ70" s="120"/>
      <c r="AR70" s="120"/>
      <c r="AS70" s="120"/>
      <c r="AT70" s="120"/>
      <c r="AU70" s="119"/>
      <c r="AV70" s="119"/>
    </row>
    <row r="71" spans="1:48">
      <c r="A71" s="116"/>
      <c r="B71" s="125"/>
      <c r="C71" s="134" t="s">
        <v>194</v>
      </c>
      <c r="D71" s="134" t="s">
        <v>254</v>
      </c>
      <c r="E71" s="136" t="s">
        <v>132</v>
      </c>
      <c r="F71" s="117"/>
      <c r="G71" s="117"/>
      <c r="H71" s="117"/>
      <c r="I71" s="117"/>
      <c r="J71" s="135" t="s">
        <v>298</v>
      </c>
      <c r="K71" s="182"/>
      <c r="L71" s="135" t="s">
        <v>363</v>
      </c>
      <c r="M71" s="136" t="s">
        <v>132</v>
      </c>
      <c r="N71" s="182"/>
      <c r="O71" s="182"/>
      <c r="P71" s="182"/>
      <c r="Q71" s="182"/>
      <c r="R71" s="117"/>
      <c r="S71" s="117"/>
      <c r="T71" s="117"/>
      <c r="U71" s="117"/>
      <c r="V71" s="117"/>
      <c r="W71" s="117"/>
      <c r="X71" s="117"/>
      <c r="Y71" s="117"/>
      <c r="Z71" s="117"/>
      <c r="AA71" s="117"/>
      <c r="AB71" s="117"/>
      <c r="AC71" s="117"/>
      <c r="AD71" s="117"/>
      <c r="AE71" s="117"/>
      <c r="AF71" s="117"/>
      <c r="AG71" s="117"/>
      <c r="AH71" s="117"/>
      <c r="AI71" s="136" t="s">
        <v>133</v>
      </c>
      <c r="AJ71" s="136">
        <v>2006</v>
      </c>
      <c r="AK71" s="117"/>
      <c r="AL71" s="117"/>
      <c r="AM71" s="117"/>
      <c r="AN71" s="137">
        <v>140000</v>
      </c>
      <c r="AO71" s="162"/>
      <c r="AP71" s="120"/>
      <c r="AQ71" s="120"/>
      <c r="AR71" s="120"/>
      <c r="AS71" s="120"/>
      <c r="AT71" s="120"/>
      <c r="AU71" s="119"/>
      <c r="AV71" s="119"/>
    </row>
    <row r="72" spans="1:48">
      <c r="A72" s="116"/>
      <c r="B72" s="125"/>
      <c r="C72" s="128" t="s">
        <v>172</v>
      </c>
      <c r="D72" s="128" t="s">
        <v>798</v>
      </c>
      <c r="E72" s="136" t="s">
        <v>132</v>
      </c>
      <c r="F72" s="117"/>
      <c r="G72" s="117"/>
      <c r="H72" s="117"/>
      <c r="I72" s="117"/>
      <c r="J72" s="130" t="s">
        <v>294</v>
      </c>
      <c r="K72" s="182"/>
      <c r="L72" s="130" t="s">
        <v>355</v>
      </c>
      <c r="M72" s="136" t="s">
        <v>132</v>
      </c>
      <c r="N72" s="182"/>
      <c r="O72" s="182"/>
      <c r="P72" s="182"/>
      <c r="Q72" s="182"/>
      <c r="R72" s="117"/>
      <c r="S72" s="117"/>
      <c r="T72" s="117"/>
      <c r="U72" s="117"/>
      <c r="V72" s="117"/>
      <c r="W72" s="117"/>
      <c r="X72" s="117"/>
      <c r="Y72" s="117"/>
      <c r="Z72" s="117"/>
      <c r="AA72" s="117"/>
      <c r="AB72" s="117"/>
      <c r="AC72" s="117"/>
      <c r="AD72" s="117"/>
      <c r="AE72" s="117"/>
      <c r="AF72" s="117"/>
      <c r="AG72" s="117"/>
      <c r="AH72" s="117"/>
      <c r="AI72" s="131" t="s">
        <v>133</v>
      </c>
      <c r="AJ72" s="136">
        <v>2006</v>
      </c>
      <c r="AK72" s="117"/>
      <c r="AL72" s="117"/>
      <c r="AM72" s="117"/>
      <c r="AN72" s="133">
        <v>2200000</v>
      </c>
      <c r="AO72" s="162"/>
      <c r="AP72" s="120"/>
      <c r="AQ72" s="120"/>
      <c r="AR72" s="120"/>
      <c r="AS72" s="120"/>
      <c r="AT72" s="120"/>
      <c r="AU72" s="119"/>
      <c r="AV72" s="119"/>
    </row>
    <row r="73" spans="1:48">
      <c r="A73" s="116"/>
      <c r="B73" s="125"/>
      <c r="C73" s="134" t="s">
        <v>816</v>
      </c>
      <c r="D73" s="134" t="s">
        <v>799</v>
      </c>
      <c r="E73" s="136" t="s">
        <v>132</v>
      </c>
      <c r="F73" s="117"/>
      <c r="G73" s="117"/>
      <c r="H73" s="117"/>
      <c r="I73" s="117"/>
      <c r="J73" s="135" t="s">
        <v>132</v>
      </c>
      <c r="K73" s="182"/>
      <c r="L73" s="135" t="s">
        <v>354</v>
      </c>
      <c r="M73" s="136" t="s">
        <v>132</v>
      </c>
      <c r="N73" s="182"/>
      <c r="O73" s="182"/>
      <c r="P73" s="182"/>
      <c r="Q73" s="182"/>
      <c r="R73" s="117"/>
      <c r="S73" s="117"/>
      <c r="T73" s="117"/>
      <c r="U73" s="117"/>
      <c r="V73" s="117"/>
      <c r="W73" s="117"/>
      <c r="X73" s="117"/>
      <c r="Y73" s="117"/>
      <c r="Z73" s="117"/>
      <c r="AA73" s="117"/>
      <c r="AB73" s="117"/>
      <c r="AC73" s="117"/>
      <c r="AD73" s="117"/>
      <c r="AE73" s="117"/>
      <c r="AF73" s="117"/>
      <c r="AG73" s="117"/>
      <c r="AH73" s="117"/>
      <c r="AI73" s="136" t="s">
        <v>133</v>
      </c>
      <c r="AJ73" s="136">
        <v>2006</v>
      </c>
      <c r="AK73" s="117"/>
      <c r="AL73" s="117"/>
      <c r="AM73" s="117"/>
      <c r="AN73" s="137">
        <v>840000</v>
      </c>
      <c r="AO73" s="162"/>
      <c r="AP73" s="120"/>
      <c r="AQ73" s="120"/>
      <c r="AR73" s="120"/>
      <c r="AS73" s="120"/>
      <c r="AT73" s="120"/>
      <c r="AU73" s="119"/>
      <c r="AV73" s="119"/>
    </row>
    <row r="74" spans="1:48">
      <c r="A74" s="116"/>
      <c r="B74" s="125"/>
      <c r="C74" s="128" t="s">
        <v>170</v>
      </c>
      <c r="D74" s="128" t="s">
        <v>227</v>
      </c>
      <c r="E74" s="136" t="s">
        <v>132</v>
      </c>
      <c r="F74" s="117"/>
      <c r="G74" s="117"/>
      <c r="H74" s="117"/>
      <c r="I74" s="117"/>
      <c r="J74" s="130" t="s">
        <v>325</v>
      </c>
      <c r="K74" s="182"/>
      <c r="L74" s="130" t="s">
        <v>357</v>
      </c>
      <c r="M74" s="136" t="s">
        <v>132</v>
      </c>
      <c r="N74" s="182"/>
      <c r="O74" s="182"/>
      <c r="P74" s="182"/>
      <c r="Q74" s="182"/>
      <c r="R74" s="117"/>
      <c r="S74" s="117"/>
      <c r="T74" s="117"/>
      <c r="U74" s="117"/>
      <c r="V74" s="117"/>
      <c r="W74" s="117"/>
      <c r="X74" s="117"/>
      <c r="Y74" s="117"/>
      <c r="Z74" s="117"/>
      <c r="AA74" s="117"/>
      <c r="AB74" s="117"/>
      <c r="AC74" s="117"/>
      <c r="AD74" s="117"/>
      <c r="AE74" s="117"/>
      <c r="AF74" s="117"/>
      <c r="AG74" s="117"/>
      <c r="AH74" s="117"/>
      <c r="AI74" s="131" t="s">
        <v>133</v>
      </c>
      <c r="AJ74" s="136">
        <v>2006</v>
      </c>
      <c r="AK74" s="117"/>
      <c r="AL74" s="117"/>
      <c r="AM74" s="117"/>
      <c r="AN74" s="133">
        <v>680000</v>
      </c>
      <c r="AO74" s="162"/>
      <c r="AP74" s="120"/>
      <c r="AQ74" s="120"/>
      <c r="AR74" s="120"/>
      <c r="AS74" s="120"/>
      <c r="AT74" s="120"/>
      <c r="AU74" s="119"/>
      <c r="AV74" s="119"/>
    </row>
    <row r="75" spans="1:48">
      <c r="A75" s="116"/>
      <c r="B75" s="125"/>
      <c r="C75" s="134" t="s">
        <v>177</v>
      </c>
      <c r="D75" s="134" t="s">
        <v>234</v>
      </c>
      <c r="E75" s="136" t="s">
        <v>132</v>
      </c>
      <c r="F75" s="117"/>
      <c r="G75" s="117"/>
      <c r="H75" s="117"/>
      <c r="I75" s="117"/>
      <c r="J75" s="135" t="s">
        <v>323</v>
      </c>
      <c r="K75" s="182"/>
      <c r="L75" s="135" t="s">
        <v>358</v>
      </c>
      <c r="M75" s="136" t="s">
        <v>132</v>
      </c>
      <c r="N75" s="182"/>
      <c r="O75" s="182"/>
      <c r="P75" s="182"/>
      <c r="Q75" s="182"/>
      <c r="R75" s="117"/>
      <c r="S75" s="117"/>
      <c r="T75" s="117"/>
      <c r="U75" s="117"/>
      <c r="V75" s="117"/>
      <c r="W75" s="117"/>
      <c r="X75" s="117"/>
      <c r="Y75" s="117"/>
      <c r="Z75" s="117"/>
      <c r="AA75" s="117"/>
      <c r="AB75" s="117"/>
      <c r="AC75" s="117"/>
      <c r="AD75" s="117"/>
      <c r="AE75" s="117"/>
      <c r="AF75" s="117"/>
      <c r="AG75" s="117"/>
      <c r="AH75" s="117"/>
      <c r="AI75" s="136" t="s">
        <v>133</v>
      </c>
      <c r="AJ75" s="136">
        <v>2006</v>
      </c>
      <c r="AK75" s="117"/>
      <c r="AL75" s="117"/>
      <c r="AM75" s="117"/>
      <c r="AN75" s="137">
        <v>3600000</v>
      </c>
      <c r="AO75" s="162"/>
      <c r="AP75" s="120"/>
      <c r="AQ75" s="120"/>
      <c r="AR75" s="120"/>
      <c r="AS75" s="120"/>
      <c r="AT75" s="120"/>
      <c r="AU75" s="119"/>
      <c r="AV75" s="119"/>
    </row>
    <row r="76" spans="1:48">
      <c r="A76" s="116"/>
      <c r="B76" s="125"/>
      <c r="C76" s="128" t="s">
        <v>169</v>
      </c>
      <c r="D76" s="128" t="s">
        <v>226</v>
      </c>
      <c r="E76" s="136" t="s">
        <v>132</v>
      </c>
      <c r="F76" s="117"/>
      <c r="G76" s="117"/>
      <c r="H76" s="117"/>
      <c r="I76" s="117"/>
      <c r="J76" s="130" t="s">
        <v>293</v>
      </c>
      <c r="K76" s="182"/>
      <c r="L76" s="130" t="s">
        <v>373</v>
      </c>
      <c r="M76" s="136" t="s">
        <v>132</v>
      </c>
      <c r="N76" s="182"/>
      <c r="O76" s="182"/>
      <c r="P76" s="182"/>
      <c r="Q76" s="182"/>
      <c r="R76" s="117"/>
      <c r="S76" s="117"/>
      <c r="T76" s="117"/>
      <c r="U76" s="117"/>
      <c r="V76" s="117"/>
      <c r="W76" s="117"/>
      <c r="X76" s="117"/>
      <c r="Y76" s="117"/>
      <c r="Z76" s="117"/>
      <c r="AA76" s="117"/>
      <c r="AB76" s="117"/>
      <c r="AC76" s="117"/>
      <c r="AD76" s="117"/>
      <c r="AE76" s="117"/>
      <c r="AF76" s="117"/>
      <c r="AG76" s="117"/>
      <c r="AH76" s="117"/>
      <c r="AI76" s="131" t="s">
        <v>133</v>
      </c>
      <c r="AJ76" s="136">
        <v>2006</v>
      </c>
      <c r="AK76" s="117"/>
      <c r="AL76" s="117"/>
      <c r="AM76" s="117"/>
      <c r="AN76" s="133">
        <v>280000</v>
      </c>
      <c r="AO76" s="162"/>
      <c r="AP76" s="120"/>
      <c r="AQ76" s="120"/>
      <c r="AR76" s="120"/>
      <c r="AS76" s="120"/>
      <c r="AT76" s="120"/>
      <c r="AU76" s="119"/>
      <c r="AV76" s="119"/>
    </row>
    <row r="77" spans="1:48">
      <c r="A77" s="116"/>
      <c r="B77" s="125"/>
      <c r="C77" s="134" t="s">
        <v>177</v>
      </c>
      <c r="D77" s="134" t="s">
        <v>234</v>
      </c>
      <c r="E77" s="136" t="s">
        <v>132</v>
      </c>
      <c r="F77" s="117"/>
      <c r="G77" s="117"/>
      <c r="H77" s="117"/>
      <c r="I77" s="117"/>
      <c r="J77" s="135" t="s">
        <v>321</v>
      </c>
      <c r="K77" s="182"/>
      <c r="L77" s="135" t="s">
        <v>358</v>
      </c>
      <c r="M77" s="136" t="s">
        <v>132</v>
      </c>
      <c r="N77" s="182"/>
      <c r="O77" s="182"/>
      <c r="P77" s="182"/>
      <c r="Q77" s="182"/>
      <c r="R77" s="117"/>
      <c r="S77" s="117"/>
      <c r="T77" s="117"/>
      <c r="U77" s="117"/>
      <c r="V77" s="117"/>
      <c r="W77" s="117"/>
      <c r="X77" s="117"/>
      <c r="Y77" s="117"/>
      <c r="Z77" s="117"/>
      <c r="AA77" s="117"/>
      <c r="AB77" s="117"/>
      <c r="AC77" s="117"/>
      <c r="AD77" s="117"/>
      <c r="AE77" s="117"/>
      <c r="AF77" s="117"/>
      <c r="AG77" s="117"/>
      <c r="AH77" s="117"/>
      <c r="AI77" s="136" t="s">
        <v>133</v>
      </c>
      <c r="AJ77" s="136">
        <v>2006</v>
      </c>
      <c r="AK77" s="117"/>
      <c r="AL77" s="117"/>
      <c r="AM77" s="117"/>
      <c r="AN77" s="137">
        <v>960000</v>
      </c>
      <c r="AO77" s="162"/>
      <c r="AP77" s="120"/>
      <c r="AQ77" s="120"/>
      <c r="AR77" s="120"/>
      <c r="AS77" s="120"/>
      <c r="AT77" s="120"/>
      <c r="AU77" s="119"/>
      <c r="AV77" s="119"/>
    </row>
    <row r="78" spans="1:48">
      <c r="A78" s="116"/>
      <c r="B78" s="125"/>
      <c r="C78" s="128" t="s">
        <v>177</v>
      </c>
      <c r="D78" s="128" t="s">
        <v>234</v>
      </c>
      <c r="E78" s="136" t="s">
        <v>132</v>
      </c>
      <c r="F78" s="117"/>
      <c r="G78" s="117"/>
      <c r="H78" s="117"/>
      <c r="I78" s="117"/>
      <c r="J78" s="130" t="s">
        <v>298</v>
      </c>
      <c r="K78" s="182"/>
      <c r="L78" s="130" t="s">
        <v>358</v>
      </c>
      <c r="M78" s="136" t="s">
        <v>132</v>
      </c>
      <c r="N78" s="182"/>
      <c r="O78" s="182"/>
      <c r="P78" s="182"/>
      <c r="Q78" s="182"/>
      <c r="R78" s="117"/>
      <c r="S78" s="117"/>
      <c r="T78" s="117"/>
      <c r="U78" s="117"/>
      <c r="V78" s="117"/>
      <c r="W78" s="117"/>
      <c r="X78" s="117"/>
      <c r="Y78" s="117"/>
      <c r="Z78" s="117"/>
      <c r="AA78" s="117"/>
      <c r="AB78" s="117"/>
      <c r="AC78" s="117"/>
      <c r="AD78" s="117"/>
      <c r="AE78" s="117"/>
      <c r="AF78" s="117"/>
      <c r="AG78" s="117"/>
      <c r="AH78" s="117"/>
      <c r="AI78" s="131" t="s">
        <v>133</v>
      </c>
      <c r="AJ78" s="136">
        <v>2006</v>
      </c>
      <c r="AK78" s="117"/>
      <c r="AL78" s="117"/>
      <c r="AM78" s="117"/>
      <c r="AN78" s="133">
        <v>680000</v>
      </c>
      <c r="AO78" s="162"/>
      <c r="AP78" s="120"/>
      <c r="AQ78" s="120"/>
      <c r="AR78" s="120"/>
      <c r="AS78" s="120"/>
      <c r="AT78" s="120"/>
      <c r="AU78" s="119"/>
      <c r="AV78" s="119"/>
    </row>
    <row r="79" spans="1:48">
      <c r="A79" s="116"/>
      <c r="B79" s="125"/>
      <c r="C79" s="134" t="s">
        <v>177</v>
      </c>
      <c r="D79" s="134" t="s">
        <v>234</v>
      </c>
      <c r="E79" s="136" t="s">
        <v>132</v>
      </c>
      <c r="F79" s="117"/>
      <c r="G79" s="117"/>
      <c r="H79" s="117"/>
      <c r="I79" s="117"/>
      <c r="J79" s="135" t="s">
        <v>842</v>
      </c>
      <c r="K79" s="182"/>
      <c r="L79" s="135" t="s">
        <v>358</v>
      </c>
      <c r="M79" s="136" t="s">
        <v>132</v>
      </c>
      <c r="N79" s="182"/>
      <c r="O79" s="182"/>
      <c r="P79" s="182"/>
      <c r="Q79" s="182"/>
      <c r="R79" s="117"/>
      <c r="S79" s="117"/>
      <c r="T79" s="117"/>
      <c r="U79" s="117"/>
      <c r="V79" s="117"/>
      <c r="W79" s="117"/>
      <c r="X79" s="117"/>
      <c r="Y79" s="117"/>
      <c r="Z79" s="117"/>
      <c r="AA79" s="117"/>
      <c r="AB79" s="117"/>
      <c r="AC79" s="117"/>
      <c r="AD79" s="117"/>
      <c r="AE79" s="117"/>
      <c r="AF79" s="117"/>
      <c r="AG79" s="117"/>
      <c r="AH79" s="117"/>
      <c r="AI79" s="136" t="s">
        <v>133</v>
      </c>
      <c r="AJ79" s="136">
        <v>2005</v>
      </c>
      <c r="AK79" s="117"/>
      <c r="AL79" s="117"/>
      <c r="AM79" s="117"/>
      <c r="AN79" s="137">
        <v>680000</v>
      </c>
      <c r="AO79" s="162"/>
      <c r="AP79" s="120"/>
      <c r="AQ79" s="120"/>
      <c r="AR79" s="120"/>
      <c r="AS79" s="120"/>
      <c r="AT79" s="120"/>
      <c r="AU79" s="119"/>
      <c r="AV79" s="119"/>
    </row>
    <row r="80" spans="1:48">
      <c r="A80" s="116"/>
      <c r="B80" s="125"/>
      <c r="C80" s="128" t="s">
        <v>177</v>
      </c>
      <c r="D80" s="128" t="s">
        <v>234</v>
      </c>
      <c r="E80" s="136" t="s">
        <v>132</v>
      </c>
      <c r="F80" s="117"/>
      <c r="G80" s="117"/>
      <c r="H80" s="117"/>
      <c r="I80" s="117"/>
      <c r="J80" s="130" t="s">
        <v>298</v>
      </c>
      <c r="K80" s="182"/>
      <c r="L80" s="130" t="s">
        <v>363</v>
      </c>
      <c r="M80" s="136" t="s">
        <v>132</v>
      </c>
      <c r="N80" s="182"/>
      <c r="O80" s="182"/>
      <c r="P80" s="182"/>
      <c r="Q80" s="182"/>
      <c r="R80" s="117"/>
      <c r="S80" s="117"/>
      <c r="T80" s="117"/>
      <c r="U80" s="117"/>
      <c r="V80" s="117"/>
      <c r="W80" s="117"/>
      <c r="X80" s="117"/>
      <c r="Y80" s="117"/>
      <c r="Z80" s="117"/>
      <c r="AA80" s="117"/>
      <c r="AB80" s="117"/>
      <c r="AC80" s="117"/>
      <c r="AD80" s="117"/>
      <c r="AE80" s="117"/>
      <c r="AF80" s="117"/>
      <c r="AG80" s="117"/>
      <c r="AH80" s="117"/>
      <c r="AI80" s="131" t="s">
        <v>133</v>
      </c>
      <c r="AJ80" s="136">
        <v>2001</v>
      </c>
      <c r="AK80" s="117"/>
      <c r="AL80" s="117"/>
      <c r="AM80" s="117"/>
      <c r="AN80" s="133">
        <v>552500</v>
      </c>
      <c r="AO80" s="162"/>
      <c r="AP80" s="120"/>
      <c r="AQ80" s="120"/>
      <c r="AR80" s="120"/>
      <c r="AS80" s="120"/>
      <c r="AT80" s="120"/>
      <c r="AU80" s="119"/>
      <c r="AV80" s="119"/>
    </row>
    <row r="81" spans="1:48">
      <c r="A81" s="116"/>
      <c r="B81" s="125"/>
      <c r="C81" s="134" t="s">
        <v>203</v>
      </c>
      <c r="D81" s="134" t="s">
        <v>266</v>
      </c>
      <c r="E81" s="136" t="s">
        <v>132</v>
      </c>
      <c r="F81" s="117"/>
      <c r="G81" s="117"/>
      <c r="H81" s="117"/>
      <c r="I81" s="117"/>
      <c r="J81" s="135" t="s">
        <v>293</v>
      </c>
      <c r="K81" s="182"/>
      <c r="L81" s="135" t="s">
        <v>860</v>
      </c>
      <c r="M81" s="136" t="s">
        <v>132</v>
      </c>
      <c r="N81" s="182"/>
      <c r="O81" s="182"/>
      <c r="P81" s="182"/>
      <c r="Q81" s="182"/>
      <c r="R81" s="117"/>
      <c r="S81" s="117"/>
      <c r="T81" s="117"/>
      <c r="U81" s="117"/>
      <c r="V81" s="117"/>
      <c r="W81" s="117"/>
      <c r="X81" s="117"/>
      <c r="Y81" s="117"/>
      <c r="Z81" s="117"/>
      <c r="AA81" s="117"/>
      <c r="AB81" s="117"/>
      <c r="AC81" s="117"/>
      <c r="AD81" s="117"/>
      <c r="AE81" s="117"/>
      <c r="AF81" s="117"/>
      <c r="AG81" s="117"/>
      <c r="AH81" s="117"/>
      <c r="AI81" s="136" t="s">
        <v>133</v>
      </c>
      <c r="AJ81" s="136">
        <v>2006</v>
      </c>
      <c r="AK81" s="117"/>
      <c r="AL81" s="117"/>
      <c r="AM81" s="117"/>
      <c r="AN81" s="137">
        <v>980000</v>
      </c>
      <c r="AO81" s="162"/>
      <c r="AP81" s="120"/>
      <c r="AQ81" s="120"/>
      <c r="AR81" s="120"/>
      <c r="AS81" s="120"/>
      <c r="AT81" s="120"/>
      <c r="AU81" s="119"/>
      <c r="AV81" s="119"/>
    </row>
    <row r="82" spans="1:48">
      <c r="A82" s="116"/>
      <c r="B82" s="125"/>
      <c r="C82" s="128" t="s">
        <v>169</v>
      </c>
      <c r="D82" s="128" t="s">
        <v>226</v>
      </c>
      <c r="E82" s="136" t="s">
        <v>132</v>
      </c>
      <c r="F82" s="117"/>
      <c r="G82" s="117"/>
      <c r="H82" s="117"/>
      <c r="I82" s="117"/>
      <c r="J82" s="130" t="s">
        <v>293</v>
      </c>
      <c r="K82" s="182"/>
      <c r="L82" s="130" t="s">
        <v>860</v>
      </c>
      <c r="M82" s="136" t="s">
        <v>132</v>
      </c>
      <c r="N82" s="182"/>
      <c r="O82" s="182"/>
      <c r="P82" s="182"/>
      <c r="Q82" s="182"/>
      <c r="R82" s="117"/>
      <c r="S82" s="117"/>
      <c r="T82" s="117"/>
      <c r="U82" s="117"/>
      <c r="V82" s="117"/>
      <c r="W82" s="117"/>
      <c r="X82" s="117"/>
      <c r="Y82" s="117"/>
      <c r="Z82" s="117"/>
      <c r="AA82" s="117"/>
      <c r="AB82" s="117"/>
      <c r="AC82" s="117"/>
      <c r="AD82" s="117"/>
      <c r="AE82" s="117"/>
      <c r="AF82" s="117"/>
      <c r="AG82" s="117"/>
      <c r="AH82" s="117"/>
      <c r="AI82" s="131" t="s">
        <v>133</v>
      </c>
      <c r="AJ82" s="136">
        <v>2006</v>
      </c>
      <c r="AK82" s="117"/>
      <c r="AL82" s="117"/>
      <c r="AM82" s="117"/>
      <c r="AN82" s="133">
        <v>280000</v>
      </c>
      <c r="AO82" s="162"/>
      <c r="AP82" s="120"/>
      <c r="AQ82" s="120"/>
      <c r="AR82" s="120"/>
      <c r="AS82" s="120"/>
      <c r="AT82" s="120"/>
      <c r="AU82" s="119"/>
      <c r="AV82" s="119"/>
    </row>
    <row r="83" spans="1:48">
      <c r="A83" s="116"/>
      <c r="B83" s="125"/>
      <c r="C83" s="134" t="s">
        <v>181</v>
      </c>
      <c r="D83" s="134" t="s">
        <v>239</v>
      </c>
      <c r="E83" s="136" t="s">
        <v>132</v>
      </c>
      <c r="F83" s="117"/>
      <c r="G83" s="117"/>
      <c r="H83" s="117"/>
      <c r="I83" s="117"/>
      <c r="J83" s="135" t="s">
        <v>843</v>
      </c>
      <c r="K83" s="182"/>
      <c r="L83" s="135" t="s">
        <v>354</v>
      </c>
      <c r="M83" s="136" t="s">
        <v>132</v>
      </c>
      <c r="N83" s="182"/>
      <c r="O83" s="182"/>
      <c r="P83" s="182"/>
      <c r="Q83" s="182"/>
      <c r="R83" s="117"/>
      <c r="S83" s="117"/>
      <c r="T83" s="117"/>
      <c r="U83" s="117"/>
      <c r="V83" s="117"/>
      <c r="W83" s="117"/>
      <c r="X83" s="117"/>
      <c r="Y83" s="117"/>
      <c r="Z83" s="117"/>
      <c r="AA83" s="117"/>
      <c r="AB83" s="117"/>
      <c r="AC83" s="117"/>
      <c r="AD83" s="117"/>
      <c r="AE83" s="117"/>
      <c r="AF83" s="117"/>
      <c r="AG83" s="117"/>
      <c r="AH83" s="117"/>
      <c r="AI83" s="136" t="s">
        <v>133</v>
      </c>
      <c r="AJ83" s="136">
        <v>2006</v>
      </c>
      <c r="AK83" s="117"/>
      <c r="AL83" s="117"/>
      <c r="AM83" s="117"/>
      <c r="AN83" s="137">
        <v>840000</v>
      </c>
      <c r="AO83" s="162"/>
      <c r="AP83" s="120"/>
      <c r="AQ83" s="120"/>
      <c r="AR83" s="120"/>
      <c r="AS83" s="120"/>
      <c r="AT83" s="120"/>
      <c r="AU83" s="119"/>
      <c r="AV83" s="119"/>
    </row>
    <row r="84" spans="1:48">
      <c r="A84" s="116"/>
      <c r="B84" s="125"/>
      <c r="C84" s="128" t="s">
        <v>181</v>
      </c>
      <c r="D84" s="128" t="s">
        <v>239</v>
      </c>
      <c r="E84" s="136" t="s">
        <v>132</v>
      </c>
      <c r="F84" s="117"/>
      <c r="G84" s="117"/>
      <c r="H84" s="117"/>
      <c r="I84" s="117"/>
      <c r="J84" s="130" t="s">
        <v>298</v>
      </c>
      <c r="K84" s="182"/>
      <c r="L84" s="130" t="s">
        <v>354</v>
      </c>
      <c r="M84" s="136" t="s">
        <v>132</v>
      </c>
      <c r="N84" s="182"/>
      <c r="O84" s="182"/>
      <c r="P84" s="182"/>
      <c r="Q84" s="182"/>
      <c r="R84" s="117"/>
      <c r="S84" s="117"/>
      <c r="T84" s="117"/>
      <c r="U84" s="117"/>
      <c r="V84" s="117"/>
      <c r="W84" s="117"/>
      <c r="X84" s="117"/>
      <c r="Y84" s="117"/>
      <c r="Z84" s="117"/>
      <c r="AA84" s="117"/>
      <c r="AB84" s="117"/>
      <c r="AC84" s="117"/>
      <c r="AD84" s="117"/>
      <c r="AE84" s="117"/>
      <c r="AF84" s="117"/>
      <c r="AG84" s="117"/>
      <c r="AH84" s="117"/>
      <c r="AI84" s="131" t="s">
        <v>133</v>
      </c>
      <c r="AJ84" s="136">
        <v>2001</v>
      </c>
      <c r="AK84" s="117"/>
      <c r="AL84" s="117"/>
      <c r="AM84" s="117"/>
      <c r="AN84" s="133">
        <v>560000</v>
      </c>
      <c r="AO84" s="162"/>
      <c r="AP84" s="120"/>
      <c r="AQ84" s="120"/>
      <c r="AR84" s="120"/>
      <c r="AS84" s="120"/>
      <c r="AT84" s="120"/>
      <c r="AU84" s="119"/>
      <c r="AV84" s="119"/>
    </row>
    <row r="85" spans="1:48">
      <c r="A85" s="116"/>
      <c r="B85" s="125"/>
      <c r="C85" s="134" t="s">
        <v>182</v>
      </c>
      <c r="D85" s="134" t="s">
        <v>800</v>
      </c>
      <c r="E85" s="136" t="s">
        <v>132</v>
      </c>
      <c r="F85" s="117"/>
      <c r="G85" s="117"/>
      <c r="H85" s="117"/>
      <c r="I85" s="117"/>
      <c r="J85" s="135" t="s">
        <v>844</v>
      </c>
      <c r="K85" s="182"/>
      <c r="L85" s="135" t="s">
        <v>372</v>
      </c>
      <c r="M85" s="136" t="s">
        <v>132</v>
      </c>
      <c r="N85" s="182"/>
      <c r="O85" s="182"/>
      <c r="P85" s="182"/>
      <c r="Q85" s="182"/>
      <c r="R85" s="117"/>
      <c r="S85" s="117"/>
      <c r="T85" s="117"/>
      <c r="U85" s="117"/>
      <c r="V85" s="117"/>
      <c r="W85" s="117"/>
      <c r="X85" s="117"/>
      <c r="Y85" s="117"/>
      <c r="Z85" s="117"/>
      <c r="AA85" s="117"/>
      <c r="AB85" s="117"/>
      <c r="AC85" s="117"/>
      <c r="AD85" s="117"/>
      <c r="AE85" s="117"/>
      <c r="AF85" s="117"/>
      <c r="AG85" s="117"/>
      <c r="AH85" s="117"/>
      <c r="AI85" s="136" t="s">
        <v>133</v>
      </c>
      <c r="AJ85" s="136">
        <v>2000</v>
      </c>
      <c r="AK85" s="117"/>
      <c r="AL85" s="117"/>
      <c r="AM85" s="117"/>
      <c r="AN85" s="137">
        <v>1125000</v>
      </c>
      <c r="AO85" s="162"/>
      <c r="AP85" s="120"/>
      <c r="AQ85" s="120"/>
      <c r="AR85" s="120"/>
      <c r="AS85" s="120"/>
      <c r="AT85" s="120"/>
      <c r="AU85" s="119"/>
      <c r="AV85" s="119"/>
    </row>
    <row r="86" spans="1:48">
      <c r="A86" s="116"/>
      <c r="B86" s="125"/>
      <c r="C86" s="128" t="s">
        <v>172</v>
      </c>
      <c r="D86" s="128" t="s">
        <v>798</v>
      </c>
      <c r="E86" s="136" t="s">
        <v>132</v>
      </c>
      <c r="F86" s="117"/>
      <c r="G86" s="117"/>
      <c r="H86" s="117"/>
      <c r="I86" s="117"/>
      <c r="J86" s="130" t="s">
        <v>295</v>
      </c>
      <c r="K86" s="182"/>
      <c r="L86" s="130" t="s">
        <v>355</v>
      </c>
      <c r="M86" s="136" t="s">
        <v>132</v>
      </c>
      <c r="N86" s="182"/>
      <c r="O86" s="182"/>
      <c r="P86" s="182"/>
      <c r="Q86" s="182"/>
      <c r="R86" s="117"/>
      <c r="S86" s="117"/>
      <c r="T86" s="117"/>
      <c r="U86" s="117"/>
      <c r="V86" s="117"/>
      <c r="W86" s="117"/>
      <c r="X86" s="117"/>
      <c r="Y86" s="117"/>
      <c r="Z86" s="117"/>
      <c r="AA86" s="117"/>
      <c r="AB86" s="117"/>
      <c r="AC86" s="117"/>
      <c r="AD86" s="117"/>
      <c r="AE86" s="117"/>
      <c r="AF86" s="117"/>
      <c r="AG86" s="117"/>
      <c r="AH86" s="117"/>
      <c r="AI86" s="131" t="s">
        <v>133</v>
      </c>
      <c r="AJ86" s="136">
        <v>2006</v>
      </c>
      <c r="AK86" s="117"/>
      <c r="AL86" s="117"/>
      <c r="AM86" s="117"/>
      <c r="AN86" s="133">
        <v>2625000</v>
      </c>
      <c r="AO86" s="162"/>
      <c r="AP86" s="120"/>
      <c r="AQ86" s="120"/>
      <c r="AR86" s="120"/>
      <c r="AS86" s="120"/>
      <c r="AT86" s="120"/>
      <c r="AU86" s="119"/>
      <c r="AV86" s="119"/>
    </row>
    <row r="87" spans="1:48">
      <c r="A87" s="116"/>
      <c r="B87" s="125"/>
      <c r="C87" s="134" t="s">
        <v>171</v>
      </c>
      <c r="D87" s="134" t="s">
        <v>265</v>
      </c>
      <c r="E87" s="136" t="s">
        <v>132</v>
      </c>
      <c r="F87" s="117"/>
      <c r="G87" s="117"/>
      <c r="H87" s="117"/>
      <c r="I87" s="117"/>
      <c r="J87" s="135" t="s">
        <v>325</v>
      </c>
      <c r="K87" s="182"/>
      <c r="L87" s="135" t="s">
        <v>356</v>
      </c>
      <c r="M87" s="136" t="s">
        <v>132</v>
      </c>
      <c r="N87" s="182"/>
      <c r="O87" s="182"/>
      <c r="P87" s="182"/>
      <c r="Q87" s="182"/>
      <c r="R87" s="117"/>
      <c r="S87" s="117"/>
      <c r="T87" s="117"/>
      <c r="U87" s="117"/>
      <c r="V87" s="117"/>
      <c r="W87" s="117"/>
      <c r="X87" s="117"/>
      <c r="Y87" s="117"/>
      <c r="Z87" s="117"/>
      <c r="AA87" s="117"/>
      <c r="AB87" s="117"/>
      <c r="AC87" s="117"/>
      <c r="AD87" s="117"/>
      <c r="AE87" s="117"/>
      <c r="AF87" s="117"/>
      <c r="AG87" s="117"/>
      <c r="AH87" s="117"/>
      <c r="AI87" s="136" t="s">
        <v>133</v>
      </c>
      <c r="AJ87" s="136">
        <v>2006</v>
      </c>
      <c r="AK87" s="117"/>
      <c r="AL87" s="117"/>
      <c r="AM87" s="117"/>
      <c r="AN87" s="137">
        <v>6860000</v>
      </c>
      <c r="AO87" s="162"/>
      <c r="AP87" s="120"/>
      <c r="AQ87" s="120"/>
      <c r="AR87" s="120"/>
      <c r="AS87" s="120"/>
      <c r="AT87" s="120"/>
      <c r="AU87" s="119"/>
      <c r="AV87" s="119"/>
    </row>
    <row r="88" spans="1:48">
      <c r="A88" s="116"/>
      <c r="B88" s="125"/>
      <c r="C88" s="128" t="s">
        <v>180</v>
      </c>
      <c r="D88" s="128" t="s">
        <v>237</v>
      </c>
      <c r="E88" s="136" t="s">
        <v>132</v>
      </c>
      <c r="F88" s="117"/>
      <c r="G88" s="117"/>
      <c r="H88" s="117"/>
      <c r="I88" s="117"/>
      <c r="J88" s="130" t="s">
        <v>303</v>
      </c>
      <c r="K88" s="182"/>
      <c r="L88" s="130" t="s">
        <v>355</v>
      </c>
      <c r="M88" s="136" t="s">
        <v>132</v>
      </c>
      <c r="N88" s="182"/>
      <c r="O88" s="182"/>
      <c r="P88" s="182"/>
      <c r="Q88" s="182"/>
      <c r="R88" s="117"/>
      <c r="S88" s="117"/>
      <c r="T88" s="117"/>
      <c r="U88" s="117"/>
      <c r="V88" s="117"/>
      <c r="W88" s="117"/>
      <c r="X88" s="117"/>
      <c r="Y88" s="117"/>
      <c r="Z88" s="117"/>
      <c r="AA88" s="117"/>
      <c r="AB88" s="117"/>
      <c r="AC88" s="117"/>
      <c r="AD88" s="117"/>
      <c r="AE88" s="117"/>
      <c r="AF88" s="117"/>
      <c r="AG88" s="117"/>
      <c r="AH88" s="117"/>
      <c r="AI88" s="131" t="s">
        <v>133</v>
      </c>
      <c r="AJ88" s="136">
        <v>2001</v>
      </c>
      <c r="AK88" s="117"/>
      <c r="AL88" s="117"/>
      <c r="AM88" s="117"/>
      <c r="AN88" s="133">
        <v>336000</v>
      </c>
      <c r="AO88" s="162"/>
      <c r="AP88" s="120"/>
      <c r="AQ88" s="120"/>
      <c r="AR88" s="120"/>
      <c r="AS88" s="120"/>
      <c r="AT88" s="120"/>
      <c r="AU88" s="119"/>
      <c r="AV88" s="119"/>
    </row>
    <row r="89" spans="1:48">
      <c r="A89" s="116"/>
      <c r="B89" s="125"/>
      <c r="C89" s="134" t="s">
        <v>170</v>
      </c>
      <c r="D89" s="134" t="s">
        <v>227</v>
      </c>
      <c r="E89" s="136" t="s">
        <v>132</v>
      </c>
      <c r="F89" s="117"/>
      <c r="G89" s="117"/>
      <c r="H89" s="117"/>
      <c r="I89" s="117"/>
      <c r="J89" s="135" t="s">
        <v>294</v>
      </c>
      <c r="K89" s="182"/>
      <c r="L89" s="135" t="s">
        <v>357</v>
      </c>
      <c r="M89" s="136" t="s">
        <v>132</v>
      </c>
      <c r="N89" s="182"/>
      <c r="O89" s="182"/>
      <c r="P89" s="182"/>
      <c r="Q89" s="182"/>
      <c r="R89" s="117"/>
      <c r="S89" s="117"/>
      <c r="T89" s="117"/>
      <c r="U89" s="117"/>
      <c r="V89" s="117"/>
      <c r="W89" s="117"/>
      <c r="X89" s="117"/>
      <c r="Y89" s="117"/>
      <c r="Z89" s="117"/>
      <c r="AA89" s="117"/>
      <c r="AB89" s="117"/>
      <c r="AC89" s="117"/>
      <c r="AD89" s="117"/>
      <c r="AE89" s="117"/>
      <c r="AF89" s="117"/>
      <c r="AG89" s="117"/>
      <c r="AH89" s="117"/>
      <c r="AI89" s="136" t="s">
        <v>133</v>
      </c>
      <c r="AJ89" s="136">
        <v>2006</v>
      </c>
      <c r="AK89" s="117"/>
      <c r="AL89" s="117"/>
      <c r="AM89" s="117"/>
      <c r="AN89" s="137">
        <v>595000</v>
      </c>
      <c r="AO89" s="162"/>
      <c r="AP89" s="120"/>
      <c r="AQ89" s="120"/>
      <c r="AR89" s="120"/>
      <c r="AS89" s="120"/>
      <c r="AT89" s="120"/>
      <c r="AU89" s="119"/>
      <c r="AV89" s="119"/>
    </row>
    <row r="90" spans="1:48">
      <c r="A90" s="116"/>
      <c r="B90" s="125"/>
      <c r="C90" s="128" t="s">
        <v>180</v>
      </c>
      <c r="D90" s="128" t="s">
        <v>237</v>
      </c>
      <c r="E90" s="136" t="s">
        <v>132</v>
      </c>
      <c r="F90" s="117"/>
      <c r="G90" s="117"/>
      <c r="H90" s="117"/>
      <c r="I90" s="117"/>
      <c r="J90" s="130" t="s">
        <v>310</v>
      </c>
      <c r="K90" s="182"/>
      <c r="L90" s="130" t="s">
        <v>355</v>
      </c>
      <c r="M90" s="136" t="s">
        <v>132</v>
      </c>
      <c r="N90" s="182"/>
      <c r="O90" s="182"/>
      <c r="P90" s="182"/>
      <c r="Q90" s="182"/>
      <c r="R90" s="117"/>
      <c r="S90" s="117"/>
      <c r="T90" s="117"/>
      <c r="U90" s="117"/>
      <c r="V90" s="117"/>
      <c r="W90" s="117"/>
      <c r="X90" s="117"/>
      <c r="Y90" s="117"/>
      <c r="Z90" s="117"/>
      <c r="AA90" s="117"/>
      <c r="AB90" s="117"/>
      <c r="AC90" s="117"/>
      <c r="AD90" s="117"/>
      <c r="AE90" s="117"/>
      <c r="AF90" s="117"/>
      <c r="AG90" s="117"/>
      <c r="AH90" s="117"/>
      <c r="AI90" s="131" t="s">
        <v>133</v>
      </c>
      <c r="AJ90" s="136">
        <v>2006</v>
      </c>
      <c r="AK90" s="117"/>
      <c r="AL90" s="117"/>
      <c r="AM90" s="117"/>
      <c r="AN90" s="133">
        <v>385000</v>
      </c>
      <c r="AO90" s="162"/>
      <c r="AP90" s="120"/>
      <c r="AQ90" s="120"/>
      <c r="AR90" s="120"/>
      <c r="AS90" s="120"/>
      <c r="AT90" s="120"/>
      <c r="AU90" s="119"/>
      <c r="AV90" s="119"/>
    </row>
    <row r="91" spans="1:48">
      <c r="A91" s="116"/>
      <c r="B91" s="125"/>
      <c r="C91" s="134" t="s">
        <v>170</v>
      </c>
      <c r="D91" s="134" t="s">
        <v>227</v>
      </c>
      <c r="E91" s="136" t="s">
        <v>132</v>
      </c>
      <c r="F91" s="117"/>
      <c r="G91" s="117"/>
      <c r="H91" s="117"/>
      <c r="I91" s="117"/>
      <c r="J91" s="135" t="s">
        <v>318</v>
      </c>
      <c r="K91" s="182"/>
      <c r="L91" s="135" t="s">
        <v>357</v>
      </c>
      <c r="M91" s="136" t="s">
        <v>132</v>
      </c>
      <c r="N91" s="182"/>
      <c r="O91" s="182"/>
      <c r="P91" s="182"/>
      <c r="Q91" s="182"/>
      <c r="R91" s="117"/>
      <c r="S91" s="117"/>
      <c r="T91" s="117"/>
      <c r="U91" s="117"/>
      <c r="V91" s="117"/>
      <c r="W91" s="117"/>
      <c r="X91" s="117"/>
      <c r="Y91" s="117"/>
      <c r="Z91" s="117"/>
      <c r="AA91" s="117"/>
      <c r="AB91" s="117"/>
      <c r="AC91" s="117"/>
      <c r="AD91" s="117"/>
      <c r="AE91" s="117"/>
      <c r="AF91" s="117"/>
      <c r="AG91" s="117"/>
      <c r="AH91" s="117"/>
      <c r="AI91" s="136" t="s">
        <v>133</v>
      </c>
      <c r="AJ91" s="136">
        <v>2006</v>
      </c>
      <c r="AK91" s="117"/>
      <c r="AL91" s="117"/>
      <c r="AM91" s="117"/>
      <c r="AN91" s="137">
        <v>900000</v>
      </c>
      <c r="AO91" s="162"/>
      <c r="AP91" s="120"/>
      <c r="AQ91" s="120"/>
      <c r="AR91" s="120"/>
      <c r="AS91" s="120"/>
      <c r="AT91" s="120"/>
      <c r="AU91" s="119"/>
      <c r="AV91" s="119"/>
    </row>
    <row r="92" spans="1:48">
      <c r="A92" s="116"/>
      <c r="B92" s="125"/>
      <c r="C92" s="128" t="s">
        <v>171</v>
      </c>
      <c r="D92" s="128" t="s">
        <v>265</v>
      </c>
      <c r="E92" s="136" t="s">
        <v>132</v>
      </c>
      <c r="F92" s="117"/>
      <c r="G92" s="117"/>
      <c r="H92" s="117"/>
      <c r="I92" s="117"/>
      <c r="J92" s="130" t="s">
        <v>318</v>
      </c>
      <c r="K92" s="182"/>
      <c r="L92" s="130" t="s">
        <v>356</v>
      </c>
      <c r="M92" s="136" t="s">
        <v>132</v>
      </c>
      <c r="N92" s="182"/>
      <c r="O92" s="182"/>
      <c r="P92" s="182"/>
      <c r="Q92" s="182"/>
      <c r="R92" s="117"/>
      <c r="S92" s="117"/>
      <c r="T92" s="117"/>
      <c r="U92" s="117"/>
      <c r="V92" s="117"/>
      <c r="W92" s="117"/>
      <c r="X92" s="117"/>
      <c r="Y92" s="117"/>
      <c r="Z92" s="117"/>
      <c r="AA92" s="117"/>
      <c r="AB92" s="117"/>
      <c r="AC92" s="117"/>
      <c r="AD92" s="117"/>
      <c r="AE92" s="117"/>
      <c r="AF92" s="117"/>
      <c r="AG92" s="117"/>
      <c r="AH92" s="117"/>
      <c r="AI92" s="131" t="s">
        <v>133</v>
      </c>
      <c r="AJ92" s="136">
        <v>2006</v>
      </c>
      <c r="AK92" s="117"/>
      <c r="AL92" s="117"/>
      <c r="AM92" s="117"/>
      <c r="AN92" s="133">
        <v>6150000</v>
      </c>
      <c r="AO92" s="162"/>
      <c r="AP92" s="120"/>
      <c r="AQ92" s="120"/>
      <c r="AR92" s="120"/>
      <c r="AS92" s="120"/>
      <c r="AT92" s="120"/>
      <c r="AU92" s="119"/>
      <c r="AV92" s="119"/>
    </row>
    <row r="93" spans="1:48">
      <c r="A93" s="116"/>
      <c r="B93" s="125"/>
      <c r="C93" s="134" t="s">
        <v>172</v>
      </c>
      <c r="D93" s="134" t="s">
        <v>798</v>
      </c>
      <c r="E93" s="136" t="s">
        <v>132</v>
      </c>
      <c r="F93" s="117"/>
      <c r="G93" s="117"/>
      <c r="H93" s="117"/>
      <c r="I93" s="117"/>
      <c r="J93" s="135" t="s">
        <v>295</v>
      </c>
      <c r="K93" s="182"/>
      <c r="L93" s="135" t="s">
        <v>355</v>
      </c>
      <c r="M93" s="136" t="s">
        <v>132</v>
      </c>
      <c r="N93" s="182"/>
      <c r="O93" s="182"/>
      <c r="P93" s="182"/>
      <c r="Q93" s="182"/>
      <c r="R93" s="117"/>
      <c r="S93" s="117"/>
      <c r="T93" s="117"/>
      <c r="U93" s="117"/>
      <c r="V93" s="117"/>
      <c r="W93" s="117"/>
      <c r="X93" s="117"/>
      <c r="Y93" s="117"/>
      <c r="Z93" s="117"/>
      <c r="AA93" s="117"/>
      <c r="AB93" s="117"/>
      <c r="AC93" s="117"/>
      <c r="AD93" s="117"/>
      <c r="AE93" s="117"/>
      <c r="AF93" s="117"/>
      <c r="AG93" s="117"/>
      <c r="AH93" s="117"/>
      <c r="AI93" s="136" t="s">
        <v>133</v>
      </c>
      <c r="AJ93" s="136">
        <v>2005</v>
      </c>
      <c r="AK93" s="117"/>
      <c r="AL93" s="117"/>
      <c r="AM93" s="117"/>
      <c r="AN93" s="137">
        <v>3375000</v>
      </c>
      <c r="AO93" s="162"/>
      <c r="AP93" s="120"/>
      <c r="AQ93" s="120"/>
      <c r="AR93" s="120"/>
      <c r="AS93" s="120"/>
      <c r="AT93" s="120"/>
      <c r="AU93" s="119"/>
      <c r="AV93" s="119"/>
    </row>
    <row r="94" spans="1:48">
      <c r="A94" s="116"/>
      <c r="B94" s="125"/>
      <c r="C94" s="128" t="s">
        <v>176</v>
      </c>
      <c r="D94" s="128" t="s">
        <v>801</v>
      </c>
      <c r="E94" s="136" t="s">
        <v>132</v>
      </c>
      <c r="F94" s="117"/>
      <c r="G94" s="117"/>
      <c r="H94" s="117"/>
      <c r="I94" s="117"/>
      <c r="J94" s="130" t="s">
        <v>840</v>
      </c>
      <c r="K94" s="182"/>
      <c r="L94" s="130" t="s">
        <v>356</v>
      </c>
      <c r="M94" s="136" t="s">
        <v>132</v>
      </c>
      <c r="N94" s="182"/>
      <c r="O94" s="182"/>
      <c r="P94" s="182"/>
      <c r="Q94" s="182"/>
      <c r="R94" s="117"/>
      <c r="S94" s="117"/>
      <c r="T94" s="117"/>
      <c r="U94" s="117"/>
      <c r="V94" s="117"/>
      <c r="W94" s="117"/>
      <c r="X94" s="117"/>
      <c r="Y94" s="117"/>
      <c r="Z94" s="117"/>
      <c r="AA94" s="117"/>
      <c r="AB94" s="117"/>
      <c r="AC94" s="117"/>
      <c r="AD94" s="117"/>
      <c r="AE94" s="117"/>
      <c r="AF94" s="117"/>
      <c r="AG94" s="117"/>
      <c r="AH94" s="117"/>
      <c r="AI94" s="131" t="s">
        <v>133</v>
      </c>
      <c r="AJ94" s="136">
        <v>2006</v>
      </c>
      <c r="AK94" s="117"/>
      <c r="AL94" s="117"/>
      <c r="AM94" s="117"/>
      <c r="AN94" s="133">
        <v>1600000</v>
      </c>
      <c r="AO94" s="162"/>
      <c r="AP94" s="120"/>
      <c r="AQ94" s="120"/>
      <c r="AR94" s="120"/>
      <c r="AS94" s="120"/>
      <c r="AT94" s="120"/>
      <c r="AU94" s="119"/>
      <c r="AV94" s="119"/>
    </row>
    <row r="95" spans="1:48">
      <c r="A95" s="116"/>
      <c r="B95" s="125"/>
      <c r="C95" s="134" t="s">
        <v>817</v>
      </c>
      <c r="D95" s="134" t="s">
        <v>802</v>
      </c>
      <c r="E95" s="136" t="s">
        <v>132</v>
      </c>
      <c r="F95" s="117"/>
      <c r="G95" s="117"/>
      <c r="H95" s="117"/>
      <c r="I95" s="117"/>
      <c r="J95" s="135" t="s">
        <v>323</v>
      </c>
      <c r="K95" s="182"/>
      <c r="L95" s="135" t="s">
        <v>361</v>
      </c>
      <c r="M95" s="136" t="s">
        <v>132</v>
      </c>
      <c r="N95" s="182"/>
      <c r="O95" s="182"/>
      <c r="P95" s="182"/>
      <c r="Q95" s="182"/>
      <c r="R95" s="117"/>
      <c r="S95" s="117"/>
      <c r="T95" s="117"/>
      <c r="U95" s="117"/>
      <c r="V95" s="117"/>
      <c r="W95" s="117"/>
      <c r="X95" s="117"/>
      <c r="Y95" s="117"/>
      <c r="Z95" s="117"/>
      <c r="AA95" s="117"/>
      <c r="AB95" s="117"/>
      <c r="AC95" s="117"/>
      <c r="AD95" s="117"/>
      <c r="AE95" s="117"/>
      <c r="AF95" s="117"/>
      <c r="AG95" s="117"/>
      <c r="AH95" s="117"/>
      <c r="AI95" s="136" t="s">
        <v>133</v>
      </c>
      <c r="AJ95" s="136">
        <v>2006</v>
      </c>
      <c r="AK95" s="117"/>
      <c r="AL95" s="117"/>
      <c r="AM95" s="117"/>
      <c r="AN95" s="137">
        <v>1680000</v>
      </c>
      <c r="AO95" s="162"/>
      <c r="AP95" s="120"/>
      <c r="AQ95" s="120"/>
      <c r="AR95" s="120"/>
      <c r="AS95" s="120"/>
      <c r="AT95" s="120"/>
      <c r="AU95" s="119"/>
      <c r="AV95" s="119"/>
    </row>
    <row r="96" spans="1:48">
      <c r="A96" s="116"/>
      <c r="B96" s="125"/>
      <c r="C96" s="128" t="s">
        <v>203</v>
      </c>
      <c r="D96" s="128" t="s">
        <v>266</v>
      </c>
      <c r="E96" s="136" t="s">
        <v>132</v>
      </c>
      <c r="F96" s="117"/>
      <c r="G96" s="117"/>
      <c r="H96" s="117"/>
      <c r="I96" s="117"/>
      <c r="J96" s="130" t="s">
        <v>293</v>
      </c>
      <c r="K96" s="182"/>
      <c r="L96" s="130" t="s">
        <v>373</v>
      </c>
      <c r="M96" s="136" t="s">
        <v>132</v>
      </c>
      <c r="N96" s="182"/>
      <c r="O96" s="182"/>
      <c r="P96" s="182"/>
      <c r="Q96" s="182"/>
      <c r="R96" s="117"/>
      <c r="S96" s="117"/>
      <c r="T96" s="117"/>
      <c r="U96" s="117"/>
      <c r="V96" s="117"/>
      <c r="W96" s="117"/>
      <c r="X96" s="117"/>
      <c r="Y96" s="117"/>
      <c r="Z96" s="117"/>
      <c r="AA96" s="117"/>
      <c r="AB96" s="117"/>
      <c r="AC96" s="117"/>
      <c r="AD96" s="117"/>
      <c r="AE96" s="117"/>
      <c r="AF96" s="117"/>
      <c r="AG96" s="117"/>
      <c r="AH96" s="117"/>
      <c r="AI96" s="131" t="s">
        <v>133</v>
      </c>
      <c r="AJ96" s="136">
        <v>2006</v>
      </c>
      <c r="AK96" s="117"/>
      <c r="AL96" s="117"/>
      <c r="AM96" s="117"/>
      <c r="AN96" s="133">
        <v>280000</v>
      </c>
      <c r="AO96" s="162"/>
      <c r="AP96" s="120"/>
      <c r="AQ96" s="120"/>
      <c r="AR96" s="120"/>
      <c r="AS96" s="120"/>
      <c r="AT96" s="120"/>
      <c r="AU96" s="119"/>
      <c r="AV96" s="119"/>
    </row>
    <row r="97" spans="1:48">
      <c r="A97" s="116"/>
      <c r="B97" s="125"/>
      <c r="C97" s="134" t="s">
        <v>818</v>
      </c>
      <c r="D97" s="134" t="s">
        <v>234</v>
      </c>
      <c r="E97" s="136" t="s">
        <v>132</v>
      </c>
      <c r="F97" s="117"/>
      <c r="G97" s="117"/>
      <c r="H97" s="117"/>
      <c r="I97" s="117"/>
      <c r="J97" s="135" t="s">
        <v>298</v>
      </c>
      <c r="K97" s="182"/>
      <c r="L97" s="135" t="s">
        <v>358</v>
      </c>
      <c r="M97" s="136" t="s">
        <v>132</v>
      </c>
      <c r="N97" s="182"/>
      <c r="O97" s="182"/>
      <c r="P97" s="182"/>
      <c r="Q97" s="182"/>
      <c r="R97" s="117"/>
      <c r="S97" s="117"/>
      <c r="T97" s="117"/>
      <c r="U97" s="117"/>
      <c r="V97" s="117"/>
      <c r="W97" s="117"/>
      <c r="X97" s="117"/>
      <c r="Y97" s="117"/>
      <c r="Z97" s="117"/>
      <c r="AA97" s="117"/>
      <c r="AB97" s="117"/>
      <c r="AC97" s="117"/>
      <c r="AD97" s="117"/>
      <c r="AE97" s="117"/>
      <c r="AF97" s="117"/>
      <c r="AG97" s="117"/>
      <c r="AH97" s="117"/>
      <c r="AI97" s="136" t="s">
        <v>133</v>
      </c>
      <c r="AJ97" s="136">
        <v>2006</v>
      </c>
      <c r="AK97" s="117"/>
      <c r="AL97" s="117"/>
      <c r="AM97" s="117"/>
      <c r="AN97" s="137">
        <v>1200000</v>
      </c>
      <c r="AO97" s="162"/>
      <c r="AP97" s="120"/>
      <c r="AQ97" s="120"/>
      <c r="AR97" s="120"/>
      <c r="AS97" s="120"/>
      <c r="AT97" s="120"/>
      <c r="AU97" s="119"/>
      <c r="AV97" s="119"/>
    </row>
    <row r="98" spans="1:48">
      <c r="A98" s="116"/>
      <c r="B98" s="125"/>
      <c r="C98" s="128" t="s">
        <v>177</v>
      </c>
      <c r="D98" s="128" t="s">
        <v>234</v>
      </c>
      <c r="E98" s="136" t="s">
        <v>132</v>
      </c>
      <c r="F98" s="117"/>
      <c r="G98" s="117"/>
      <c r="H98" s="117"/>
      <c r="I98" s="117"/>
      <c r="J98" s="130" t="s">
        <v>323</v>
      </c>
      <c r="K98" s="182"/>
      <c r="L98" s="130" t="s">
        <v>358</v>
      </c>
      <c r="M98" s="136" t="s">
        <v>132</v>
      </c>
      <c r="N98" s="182"/>
      <c r="O98" s="182"/>
      <c r="P98" s="182"/>
      <c r="Q98" s="182"/>
      <c r="R98" s="117"/>
      <c r="S98" s="117"/>
      <c r="T98" s="117"/>
      <c r="U98" s="117"/>
      <c r="V98" s="117"/>
      <c r="W98" s="117"/>
      <c r="X98" s="117"/>
      <c r="Y98" s="117"/>
      <c r="Z98" s="117"/>
      <c r="AA98" s="117"/>
      <c r="AB98" s="117"/>
      <c r="AC98" s="117"/>
      <c r="AD98" s="117"/>
      <c r="AE98" s="117"/>
      <c r="AF98" s="117"/>
      <c r="AG98" s="117"/>
      <c r="AH98" s="117"/>
      <c r="AI98" s="131" t="s">
        <v>133</v>
      </c>
      <c r="AJ98" s="136">
        <v>2006</v>
      </c>
      <c r="AK98" s="117"/>
      <c r="AL98" s="117"/>
      <c r="AM98" s="117"/>
      <c r="AN98" s="133">
        <v>3600000</v>
      </c>
      <c r="AO98" s="162"/>
      <c r="AP98" s="120"/>
      <c r="AQ98" s="120"/>
      <c r="AR98" s="120"/>
      <c r="AS98" s="120"/>
      <c r="AT98" s="120"/>
      <c r="AU98" s="119"/>
      <c r="AV98" s="119"/>
    </row>
    <row r="99" spans="1:48">
      <c r="A99" s="116"/>
      <c r="B99" s="125"/>
      <c r="C99" s="134" t="s">
        <v>181</v>
      </c>
      <c r="D99" s="134" t="s">
        <v>239</v>
      </c>
      <c r="E99" s="136" t="s">
        <v>132</v>
      </c>
      <c r="F99" s="117"/>
      <c r="G99" s="117"/>
      <c r="H99" s="117"/>
      <c r="I99" s="117"/>
      <c r="J99" s="135" t="s">
        <v>298</v>
      </c>
      <c r="K99" s="182"/>
      <c r="L99" s="135" t="s">
        <v>354</v>
      </c>
      <c r="M99" s="136" t="s">
        <v>132</v>
      </c>
      <c r="N99" s="182"/>
      <c r="O99" s="182"/>
      <c r="P99" s="182"/>
      <c r="Q99" s="182"/>
      <c r="R99" s="117"/>
      <c r="S99" s="117"/>
      <c r="T99" s="117"/>
      <c r="U99" s="117"/>
      <c r="V99" s="117"/>
      <c r="W99" s="117"/>
      <c r="X99" s="117"/>
      <c r="Y99" s="117"/>
      <c r="Z99" s="117"/>
      <c r="AA99" s="117"/>
      <c r="AB99" s="117"/>
      <c r="AC99" s="117"/>
      <c r="AD99" s="117"/>
      <c r="AE99" s="117"/>
      <c r="AF99" s="117"/>
      <c r="AG99" s="117"/>
      <c r="AH99" s="117"/>
      <c r="AI99" s="136" t="s">
        <v>133</v>
      </c>
      <c r="AJ99" s="136">
        <v>2006</v>
      </c>
      <c r="AK99" s="117"/>
      <c r="AL99" s="117"/>
      <c r="AM99" s="117"/>
      <c r="AN99" s="137">
        <v>1600000</v>
      </c>
      <c r="AO99" s="162"/>
      <c r="AP99" s="120"/>
      <c r="AQ99" s="120"/>
      <c r="AR99" s="120"/>
      <c r="AS99" s="120"/>
      <c r="AT99" s="120"/>
      <c r="AU99" s="119"/>
      <c r="AV99" s="119"/>
    </row>
    <row r="100" spans="1:48">
      <c r="A100" s="116"/>
      <c r="B100" s="125"/>
      <c r="C100" s="128" t="s">
        <v>819</v>
      </c>
      <c r="D100" s="128" t="s">
        <v>803</v>
      </c>
      <c r="E100" s="136" t="s">
        <v>132</v>
      </c>
      <c r="F100" s="117"/>
      <c r="G100" s="117"/>
      <c r="H100" s="117"/>
      <c r="I100" s="117"/>
      <c r="J100" s="130" t="s">
        <v>298</v>
      </c>
      <c r="K100" s="182"/>
      <c r="L100" s="130" t="s">
        <v>366</v>
      </c>
      <c r="M100" s="136" t="s">
        <v>132</v>
      </c>
      <c r="N100" s="182"/>
      <c r="O100" s="182"/>
      <c r="P100" s="182"/>
      <c r="Q100" s="182"/>
      <c r="R100" s="117"/>
      <c r="S100" s="117"/>
      <c r="T100" s="117"/>
      <c r="U100" s="117"/>
      <c r="V100" s="117"/>
      <c r="W100" s="117"/>
      <c r="X100" s="117"/>
      <c r="Y100" s="117"/>
      <c r="Z100" s="117"/>
      <c r="AA100" s="117"/>
      <c r="AB100" s="117"/>
      <c r="AC100" s="117"/>
      <c r="AD100" s="117"/>
      <c r="AE100" s="117"/>
      <c r="AF100" s="117"/>
      <c r="AG100" s="117"/>
      <c r="AH100" s="117"/>
      <c r="AI100" s="131" t="s">
        <v>133</v>
      </c>
      <c r="AJ100" s="136">
        <v>2001</v>
      </c>
      <c r="AK100" s="117"/>
      <c r="AL100" s="117"/>
      <c r="AM100" s="117"/>
      <c r="AN100" s="133">
        <v>4340000</v>
      </c>
      <c r="AO100" s="162"/>
      <c r="AP100" s="120"/>
      <c r="AQ100" s="120"/>
      <c r="AR100" s="120"/>
      <c r="AS100" s="120"/>
      <c r="AT100" s="120"/>
      <c r="AU100" s="119"/>
      <c r="AV100" s="119"/>
    </row>
    <row r="101" spans="1:48">
      <c r="A101" s="116"/>
      <c r="B101" s="125"/>
      <c r="C101" s="134" t="s">
        <v>176</v>
      </c>
      <c r="D101" s="134" t="s">
        <v>235</v>
      </c>
      <c r="E101" s="136" t="s">
        <v>132</v>
      </c>
      <c r="F101" s="117"/>
      <c r="G101" s="117"/>
      <c r="H101" s="117"/>
      <c r="I101" s="117"/>
      <c r="J101" s="135" t="s">
        <v>311</v>
      </c>
      <c r="K101" s="182"/>
      <c r="L101" s="135" t="s">
        <v>356</v>
      </c>
      <c r="M101" s="136" t="s">
        <v>132</v>
      </c>
      <c r="N101" s="182"/>
      <c r="O101" s="182"/>
      <c r="P101" s="182"/>
      <c r="Q101" s="182"/>
      <c r="R101" s="117"/>
      <c r="S101" s="117"/>
      <c r="T101" s="117"/>
      <c r="U101" s="117"/>
      <c r="V101" s="117"/>
      <c r="W101" s="117"/>
      <c r="X101" s="117"/>
      <c r="Y101" s="117"/>
      <c r="Z101" s="117"/>
      <c r="AA101" s="117"/>
      <c r="AB101" s="117"/>
      <c r="AC101" s="117"/>
      <c r="AD101" s="117"/>
      <c r="AE101" s="117"/>
      <c r="AF101" s="117"/>
      <c r="AG101" s="117"/>
      <c r="AH101" s="117"/>
      <c r="AI101" s="136" t="s">
        <v>133</v>
      </c>
      <c r="AJ101" s="136">
        <v>2004</v>
      </c>
      <c r="AK101" s="117"/>
      <c r="AL101" s="117"/>
      <c r="AM101" s="117"/>
      <c r="AN101" s="137">
        <v>975000</v>
      </c>
      <c r="AO101" s="162"/>
      <c r="AP101" s="120"/>
      <c r="AQ101" s="120"/>
      <c r="AR101" s="120"/>
      <c r="AS101" s="120"/>
      <c r="AT101" s="120"/>
      <c r="AU101" s="119"/>
      <c r="AV101" s="119"/>
    </row>
    <row r="102" spans="1:48">
      <c r="A102" s="116"/>
      <c r="B102" s="125"/>
      <c r="C102" s="128" t="s">
        <v>177</v>
      </c>
      <c r="D102" s="128" t="s">
        <v>234</v>
      </c>
      <c r="E102" s="136" t="s">
        <v>132</v>
      </c>
      <c r="F102" s="117"/>
      <c r="G102" s="117"/>
      <c r="H102" s="117"/>
      <c r="I102" s="117"/>
      <c r="J102" s="130" t="s">
        <v>323</v>
      </c>
      <c r="K102" s="182"/>
      <c r="L102" s="130" t="s">
        <v>358</v>
      </c>
      <c r="M102" s="136" t="s">
        <v>132</v>
      </c>
      <c r="N102" s="182"/>
      <c r="O102" s="182"/>
      <c r="P102" s="182"/>
      <c r="Q102" s="182"/>
      <c r="R102" s="117"/>
      <c r="S102" s="117"/>
      <c r="T102" s="117"/>
      <c r="U102" s="117"/>
      <c r="V102" s="117"/>
      <c r="W102" s="117"/>
      <c r="X102" s="117"/>
      <c r="Y102" s="117"/>
      <c r="Z102" s="117"/>
      <c r="AA102" s="117"/>
      <c r="AB102" s="117"/>
      <c r="AC102" s="117"/>
      <c r="AD102" s="117"/>
      <c r="AE102" s="117"/>
      <c r="AF102" s="117"/>
      <c r="AG102" s="117"/>
      <c r="AH102" s="117"/>
      <c r="AI102" s="131" t="s">
        <v>133</v>
      </c>
      <c r="AJ102" s="136">
        <v>2006</v>
      </c>
      <c r="AK102" s="117"/>
      <c r="AL102" s="117"/>
      <c r="AM102" s="117"/>
      <c r="AN102" s="133">
        <v>17550000</v>
      </c>
      <c r="AO102" s="162"/>
      <c r="AP102" s="120"/>
      <c r="AQ102" s="120"/>
      <c r="AR102" s="120"/>
      <c r="AS102" s="120"/>
      <c r="AT102" s="120"/>
      <c r="AU102" s="119"/>
      <c r="AV102" s="119"/>
    </row>
    <row r="103" spans="1:48">
      <c r="A103" s="116"/>
      <c r="B103" s="125"/>
      <c r="C103" s="134" t="s">
        <v>172</v>
      </c>
      <c r="D103" s="134" t="s">
        <v>229</v>
      </c>
      <c r="E103" s="136" t="s">
        <v>132</v>
      </c>
      <c r="F103" s="117"/>
      <c r="G103" s="117"/>
      <c r="H103" s="117"/>
      <c r="I103" s="117"/>
      <c r="J103" s="135" t="s">
        <v>294</v>
      </c>
      <c r="K103" s="182"/>
      <c r="L103" s="135" t="s">
        <v>355</v>
      </c>
      <c r="M103" s="136" t="s">
        <v>132</v>
      </c>
      <c r="N103" s="182"/>
      <c r="O103" s="182"/>
      <c r="P103" s="182"/>
      <c r="Q103" s="182"/>
      <c r="R103" s="117"/>
      <c r="S103" s="117"/>
      <c r="T103" s="117"/>
      <c r="U103" s="117"/>
      <c r="V103" s="117"/>
      <c r="W103" s="117"/>
      <c r="X103" s="117"/>
      <c r="Y103" s="117"/>
      <c r="Z103" s="117"/>
      <c r="AA103" s="117"/>
      <c r="AB103" s="117"/>
      <c r="AC103" s="117"/>
      <c r="AD103" s="117"/>
      <c r="AE103" s="117"/>
      <c r="AF103" s="117"/>
      <c r="AG103" s="117"/>
      <c r="AH103" s="117"/>
      <c r="AI103" s="136" t="s">
        <v>133</v>
      </c>
      <c r="AJ103" s="136">
        <v>2006</v>
      </c>
      <c r="AK103" s="117"/>
      <c r="AL103" s="117"/>
      <c r="AM103" s="117"/>
      <c r="AN103" s="137">
        <v>2062500</v>
      </c>
      <c r="AO103" s="162"/>
      <c r="AP103" s="120"/>
      <c r="AQ103" s="120"/>
      <c r="AR103" s="120"/>
      <c r="AS103" s="120"/>
      <c r="AT103" s="120"/>
      <c r="AU103" s="119"/>
      <c r="AV103" s="119"/>
    </row>
    <row r="104" spans="1:48">
      <c r="A104" s="116"/>
      <c r="B104" s="125"/>
      <c r="C104" s="128" t="s">
        <v>203</v>
      </c>
      <c r="D104" s="128" t="s">
        <v>266</v>
      </c>
      <c r="E104" s="136" t="s">
        <v>132</v>
      </c>
      <c r="F104" s="117"/>
      <c r="G104" s="117"/>
      <c r="H104" s="117"/>
      <c r="I104" s="117"/>
      <c r="J104" s="130" t="s">
        <v>293</v>
      </c>
      <c r="K104" s="182"/>
      <c r="L104" s="130" t="s">
        <v>373</v>
      </c>
      <c r="M104" s="136" t="s">
        <v>132</v>
      </c>
      <c r="N104" s="182"/>
      <c r="O104" s="182"/>
      <c r="P104" s="182"/>
      <c r="Q104" s="182"/>
      <c r="R104" s="117"/>
      <c r="S104" s="117"/>
      <c r="T104" s="117"/>
      <c r="U104" s="117"/>
      <c r="V104" s="117"/>
      <c r="W104" s="117"/>
      <c r="X104" s="117"/>
      <c r="Y104" s="117"/>
      <c r="Z104" s="117"/>
      <c r="AA104" s="117"/>
      <c r="AB104" s="117"/>
      <c r="AC104" s="117"/>
      <c r="AD104" s="117"/>
      <c r="AE104" s="117"/>
      <c r="AF104" s="117"/>
      <c r="AG104" s="117"/>
      <c r="AH104" s="117"/>
      <c r="AI104" s="131" t="s">
        <v>133</v>
      </c>
      <c r="AJ104" s="136">
        <v>2006</v>
      </c>
      <c r="AK104" s="117"/>
      <c r="AL104" s="117"/>
      <c r="AM104" s="117"/>
      <c r="AN104" s="133">
        <v>525000</v>
      </c>
      <c r="AO104" s="162"/>
      <c r="AP104" s="120"/>
      <c r="AQ104" s="120"/>
      <c r="AR104" s="120"/>
      <c r="AS104" s="120"/>
      <c r="AT104" s="120"/>
      <c r="AU104" s="119"/>
      <c r="AV104" s="119"/>
    </row>
    <row r="105" spans="1:48">
      <c r="A105" s="116"/>
      <c r="B105" s="125"/>
      <c r="C105" s="134" t="s">
        <v>181</v>
      </c>
      <c r="D105" s="134" t="s">
        <v>239</v>
      </c>
      <c r="E105" s="136" t="s">
        <v>132</v>
      </c>
      <c r="F105" s="117"/>
      <c r="G105" s="117"/>
      <c r="H105" s="117"/>
      <c r="I105" s="117"/>
      <c r="J105" s="135" t="s">
        <v>298</v>
      </c>
      <c r="K105" s="182"/>
      <c r="L105" s="135" t="s">
        <v>354</v>
      </c>
      <c r="M105" s="136" t="s">
        <v>132</v>
      </c>
      <c r="N105" s="182"/>
      <c r="O105" s="182"/>
      <c r="P105" s="182"/>
      <c r="Q105" s="182"/>
      <c r="R105" s="117"/>
      <c r="S105" s="117"/>
      <c r="T105" s="117"/>
      <c r="U105" s="117"/>
      <c r="V105" s="117"/>
      <c r="W105" s="117"/>
      <c r="X105" s="117"/>
      <c r="Y105" s="117"/>
      <c r="Z105" s="117"/>
      <c r="AA105" s="117"/>
      <c r="AB105" s="117"/>
      <c r="AC105" s="117"/>
      <c r="AD105" s="117"/>
      <c r="AE105" s="117"/>
      <c r="AF105" s="117"/>
      <c r="AG105" s="117"/>
      <c r="AH105" s="117"/>
      <c r="AI105" s="136" t="s">
        <v>133</v>
      </c>
      <c r="AJ105" s="136">
        <v>2006</v>
      </c>
      <c r="AK105" s="117"/>
      <c r="AL105" s="117"/>
      <c r="AM105" s="117"/>
      <c r="AN105" s="137">
        <v>1050000</v>
      </c>
      <c r="AO105" s="162"/>
      <c r="AP105" s="120"/>
      <c r="AQ105" s="120"/>
      <c r="AR105" s="120"/>
      <c r="AS105" s="120"/>
      <c r="AT105" s="120"/>
      <c r="AU105" s="119"/>
      <c r="AV105" s="119"/>
    </row>
    <row r="106" spans="1:48">
      <c r="A106" s="116"/>
      <c r="B106" s="125"/>
      <c r="C106" s="128" t="s">
        <v>176</v>
      </c>
      <c r="D106" s="128" t="s">
        <v>801</v>
      </c>
      <c r="E106" s="136" t="s">
        <v>132</v>
      </c>
      <c r="F106" s="117"/>
      <c r="G106" s="117"/>
      <c r="H106" s="117"/>
      <c r="I106" s="117"/>
      <c r="J106" s="130" t="s">
        <v>840</v>
      </c>
      <c r="K106" s="182"/>
      <c r="L106" s="130" t="s">
        <v>356</v>
      </c>
      <c r="M106" s="136" t="s">
        <v>132</v>
      </c>
      <c r="N106" s="182"/>
      <c r="O106" s="182"/>
      <c r="P106" s="182"/>
      <c r="Q106" s="182"/>
      <c r="R106" s="117"/>
      <c r="S106" s="117"/>
      <c r="T106" s="117"/>
      <c r="U106" s="117"/>
      <c r="V106" s="117"/>
      <c r="W106" s="117"/>
      <c r="X106" s="117"/>
      <c r="Y106" s="117"/>
      <c r="Z106" s="117"/>
      <c r="AA106" s="117"/>
      <c r="AB106" s="117"/>
      <c r="AC106" s="117"/>
      <c r="AD106" s="117"/>
      <c r="AE106" s="117"/>
      <c r="AF106" s="117"/>
      <c r="AG106" s="117"/>
      <c r="AH106" s="117"/>
      <c r="AI106" s="131" t="s">
        <v>133</v>
      </c>
      <c r="AJ106" s="136">
        <v>2006</v>
      </c>
      <c r="AK106" s="117"/>
      <c r="AL106" s="117"/>
      <c r="AM106" s="117"/>
      <c r="AN106" s="133">
        <v>1500000</v>
      </c>
      <c r="AO106" s="162"/>
      <c r="AP106" s="120"/>
      <c r="AQ106" s="120"/>
      <c r="AR106" s="120"/>
      <c r="AS106" s="120"/>
      <c r="AT106" s="120"/>
      <c r="AU106" s="119"/>
      <c r="AV106" s="119"/>
    </row>
    <row r="107" spans="1:48">
      <c r="A107" s="116"/>
      <c r="B107" s="125"/>
      <c r="C107" s="134" t="s">
        <v>176</v>
      </c>
      <c r="D107" s="134" t="s">
        <v>235</v>
      </c>
      <c r="E107" s="136" t="s">
        <v>132</v>
      </c>
      <c r="F107" s="117"/>
      <c r="G107" s="117"/>
      <c r="H107" s="117"/>
      <c r="I107" s="117"/>
      <c r="J107" s="135" t="s">
        <v>840</v>
      </c>
      <c r="K107" s="182"/>
      <c r="L107" s="135" t="s">
        <v>356</v>
      </c>
      <c r="M107" s="136" t="s">
        <v>132</v>
      </c>
      <c r="N107" s="182"/>
      <c r="O107" s="182"/>
      <c r="P107" s="182"/>
      <c r="Q107" s="182"/>
      <c r="R107" s="117"/>
      <c r="S107" s="117"/>
      <c r="T107" s="117"/>
      <c r="U107" s="117"/>
      <c r="V107" s="117"/>
      <c r="W107" s="117"/>
      <c r="X107" s="117"/>
      <c r="Y107" s="117"/>
      <c r="Z107" s="117"/>
      <c r="AA107" s="117"/>
      <c r="AB107" s="117"/>
      <c r="AC107" s="117"/>
      <c r="AD107" s="117"/>
      <c r="AE107" s="117"/>
      <c r="AF107" s="117"/>
      <c r="AG107" s="117"/>
      <c r="AH107" s="117"/>
      <c r="AI107" s="136" t="s">
        <v>133</v>
      </c>
      <c r="AJ107" s="136">
        <v>2006</v>
      </c>
      <c r="AK107" s="117"/>
      <c r="AL107" s="117"/>
      <c r="AM107" s="117"/>
      <c r="AN107" s="137">
        <v>1500000</v>
      </c>
      <c r="AO107" s="162"/>
      <c r="AP107" s="120"/>
      <c r="AQ107" s="120"/>
      <c r="AR107" s="120"/>
      <c r="AS107" s="120"/>
      <c r="AT107" s="120"/>
      <c r="AU107" s="119"/>
      <c r="AV107" s="119"/>
    </row>
    <row r="108" spans="1:48">
      <c r="A108" s="116"/>
      <c r="B108" s="125"/>
      <c r="C108" s="128" t="s">
        <v>169</v>
      </c>
      <c r="D108" s="128" t="s">
        <v>226</v>
      </c>
      <c r="E108" s="136" t="s">
        <v>132</v>
      </c>
      <c r="F108" s="117"/>
      <c r="G108" s="117"/>
      <c r="H108" s="117"/>
      <c r="I108" s="117"/>
      <c r="J108" s="130" t="s">
        <v>298</v>
      </c>
      <c r="K108" s="182"/>
      <c r="L108" s="130" t="s">
        <v>354</v>
      </c>
      <c r="M108" s="136" t="s">
        <v>132</v>
      </c>
      <c r="N108" s="182"/>
      <c r="O108" s="182"/>
      <c r="P108" s="182"/>
      <c r="Q108" s="182"/>
      <c r="R108" s="117"/>
      <c r="S108" s="117"/>
      <c r="T108" s="117"/>
      <c r="U108" s="117"/>
      <c r="V108" s="117"/>
      <c r="W108" s="117"/>
      <c r="X108" s="117"/>
      <c r="Y108" s="117"/>
      <c r="Z108" s="117"/>
      <c r="AA108" s="117"/>
      <c r="AB108" s="117"/>
      <c r="AC108" s="117"/>
      <c r="AD108" s="117"/>
      <c r="AE108" s="117"/>
      <c r="AF108" s="117"/>
      <c r="AG108" s="117"/>
      <c r="AH108" s="117"/>
      <c r="AI108" s="131" t="s">
        <v>133</v>
      </c>
      <c r="AJ108" s="136">
        <v>2006</v>
      </c>
      <c r="AK108" s="117"/>
      <c r="AL108" s="117"/>
      <c r="AM108" s="117"/>
      <c r="AN108" s="133">
        <v>375000</v>
      </c>
      <c r="AO108" s="162"/>
      <c r="AP108" s="120"/>
      <c r="AQ108" s="120"/>
      <c r="AR108" s="120"/>
      <c r="AS108" s="120"/>
      <c r="AT108" s="120"/>
      <c r="AU108" s="119"/>
      <c r="AV108" s="119"/>
    </row>
    <row r="109" spans="1:48">
      <c r="A109" s="116"/>
      <c r="B109" s="125"/>
      <c r="C109" s="134" t="s">
        <v>177</v>
      </c>
      <c r="D109" s="134" t="s">
        <v>234</v>
      </c>
      <c r="E109" s="136" t="s">
        <v>132</v>
      </c>
      <c r="F109" s="117"/>
      <c r="G109" s="117"/>
      <c r="H109" s="117"/>
      <c r="I109" s="117"/>
      <c r="J109" s="135" t="s">
        <v>298</v>
      </c>
      <c r="K109" s="182"/>
      <c r="L109" s="135" t="s">
        <v>363</v>
      </c>
      <c r="M109" s="136" t="s">
        <v>132</v>
      </c>
      <c r="N109" s="182"/>
      <c r="O109" s="182"/>
      <c r="P109" s="182"/>
      <c r="Q109" s="182"/>
      <c r="R109" s="117"/>
      <c r="S109" s="117"/>
      <c r="T109" s="117"/>
      <c r="U109" s="117"/>
      <c r="V109" s="117"/>
      <c r="W109" s="117"/>
      <c r="X109" s="117"/>
      <c r="Y109" s="117"/>
      <c r="Z109" s="117"/>
      <c r="AA109" s="117"/>
      <c r="AB109" s="117"/>
      <c r="AC109" s="117"/>
      <c r="AD109" s="117"/>
      <c r="AE109" s="117"/>
      <c r="AF109" s="117"/>
      <c r="AG109" s="117"/>
      <c r="AH109" s="117"/>
      <c r="AI109" s="136" t="s">
        <v>133</v>
      </c>
      <c r="AJ109" s="136">
        <v>2001</v>
      </c>
      <c r="AK109" s="117"/>
      <c r="AL109" s="117"/>
      <c r="AM109" s="117"/>
      <c r="AN109" s="137">
        <v>3825000</v>
      </c>
      <c r="AO109" s="162"/>
      <c r="AP109" s="120"/>
      <c r="AQ109" s="120"/>
      <c r="AR109" s="120"/>
      <c r="AS109" s="120"/>
      <c r="AT109" s="120"/>
      <c r="AU109" s="119"/>
      <c r="AV109" s="119"/>
    </row>
    <row r="110" spans="1:48">
      <c r="A110" s="116"/>
      <c r="B110" s="125"/>
      <c r="C110" s="128" t="s">
        <v>193</v>
      </c>
      <c r="D110" s="128" t="s">
        <v>253</v>
      </c>
      <c r="E110" s="136" t="s">
        <v>132</v>
      </c>
      <c r="F110" s="117"/>
      <c r="G110" s="117"/>
      <c r="H110" s="117"/>
      <c r="I110" s="117"/>
      <c r="J110" s="130" t="s">
        <v>330</v>
      </c>
      <c r="K110" s="182"/>
      <c r="L110" s="130" t="s">
        <v>359</v>
      </c>
      <c r="M110" s="136" t="s">
        <v>132</v>
      </c>
      <c r="N110" s="182"/>
      <c r="O110" s="182"/>
      <c r="P110" s="182"/>
      <c r="Q110" s="182"/>
      <c r="R110" s="117"/>
      <c r="S110" s="117"/>
      <c r="T110" s="117"/>
      <c r="U110" s="117"/>
      <c r="V110" s="117"/>
      <c r="W110" s="117"/>
      <c r="X110" s="117"/>
      <c r="Y110" s="117"/>
      <c r="Z110" s="117"/>
      <c r="AA110" s="117"/>
      <c r="AB110" s="117"/>
      <c r="AC110" s="117"/>
      <c r="AD110" s="117"/>
      <c r="AE110" s="117"/>
      <c r="AF110" s="117"/>
      <c r="AG110" s="117"/>
      <c r="AH110" s="117"/>
      <c r="AI110" s="131" t="s">
        <v>133</v>
      </c>
      <c r="AJ110" s="136">
        <v>2004</v>
      </c>
      <c r="AK110" s="117"/>
      <c r="AL110" s="117"/>
      <c r="AM110" s="117"/>
      <c r="AN110" s="133">
        <v>67500</v>
      </c>
      <c r="AO110" s="162"/>
      <c r="AP110" s="120"/>
      <c r="AQ110" s="120"/>
      <c r="AR110" s="120"/>
      <c r="AS110" s="120"/>
      <c r="AT110" s="120"/>
      <c r="AU110" s="119"/>
      <c r="AV110" s="119"/>
    </row>
    <row r="111" spans="1:48">
      <c r="A111" s="116"/>
      <c r="B111" s="125"/>
      <c r="C111" s="134" t="s">
        <v>171</v>
      </c>
      <c r="D111" s="134" t="s">
        <v>265</v>
      </c>
      <c r="E111" s="136" t="s">
        <v>132</v>
      </c>
      <c r="F111" s="117"/>
      <c r="G111" s="117"/>
      <c r="H111" s="117"/>
      <c r="I111" s="117"/>
      <c r="J111" s="135" t="s">
        <v>318</v>
      </c>
      <c r="K111" s="182"/>
      <c r="L111" s="135" t="s">
        <v>356</v>
      </c>
      <c r="M111" s="136" t="s">
        <v>132</v>
      </c>
      <c r="N111" s="182"/>
      <c r="O111" s="182"/>
      <c r="P111" s="182"/>
      <c r="Q111" s="182"/>
      <c r="R111" s="117"/>
      <c r="S111" s="117"/>
      <c r="T111" s="117"/>
      <c r="U111" s="117"/>
      <c r="V111" s="117"/>
      <c r="W111" s="117"/>
      <c r="X111" s="117"/>
      <c r="Y111" s="117"/>
      <c r="Z111" s="117"/>
      <c r="AA111" s="117"/>
      <c r="AB111" s="117"/>
      <c r="AC111" s="117"/>
      <c r="AD111" s="117"/>
      <c r="AE111" s="117"/>
      <c r="AF111" s="117"/>
      <c r="AG111" s="117"/>
      <c r="AH111" s="117"/>
      <c r="AI111" s="136" t="s">
        <v>133</v>
      </c>
      <c r="AJ111" s="136">
        <v>2004</v>
      </c>
      <c r="AK111" s="117"/>
      <c r="AL111" s="117"/>
      <c r="AM111" s="117"/>
      <c r="AN111" s="137">
        <v>4920000</v>
      </c>
      <c r="AO111" s="162"/>
      <c r="AP111" s="120"/>
      <c r="AQ111" s="120"/>
      <c r="AR111" s="120"/>
      <c r="AS111" s="120"/>
      <c r="AT111" s="120"/>
      <c r="AU111" s="119"/>
      <c r="AV111" s="119"/>
    </row>
    <row r="112" spans="1:48">
      <c r="A112" s="116"/>
      <c r="B112" s="125"/>
      <c r="C112" s="128" t="s">
        <v>170</v>
      </c>
      <c r="D112" s="128" t="s">
        <v>227</v>
      </c>
      <c r="E112" s="136" t="s">
        <v>132</v>
      </c>
      <c r="F112" s="117"/>
      <c r="G112" s="117"/>
      <c r="H112" s="117"/>
      <c r="I112" s="117"/>
      <c r="J112" s="130" t="s">
        <v>294</v>
      </c>
      <c r="K112" s="182"/>
      <c r="L112" s="130" t="s">
        <v>357</v>
      </c>
      <c r="M112" s="136" t="s">
        <v>132</v>
      </c>
      <c r="N112" s="182"/>
      <c r="O112" s="182"/>
      <c r="P112" s="182"/>
      <c r="Q112" s="182"/>
      <c r="R112" s="117"/>
      <c r="S112" s="117"/>
      <c r="T112" s="117"/>
      <c r="U112" s="117"/>
      <c r="V112" s="117"/>
      <c r="W112" s="117"/>
      <c r="X112" s="117"/>
      <c r="Y112" s="117"/>
      <c r="Z112" s="117"/>
      <c r="AA112" s="117"/>
      <c r="AB112" s="117"/>
      <c r="AC112" s="117"/>
      <c r="AD112" s="117"/>
      <c r="AE112" s="117"/>
      <c r="AF112" s="117"/>
      <c r="AG112" s="117"/>
      <c r="AH112" s="117"/>
      <c r="AI112" s="131" t="s">
        <v>133</v>
      </c>
      <c r="AJ112" s="136">
        <v>2004</v>
      </c>
      <c r="AK112" s="117"/>
      <c r="AL112" s="117"/>
      <c r="AM112" s="117"/>
      <c r="AN112" s="133">
        <v>1190000</v>
      </c>
      <c r="AO112" s="162"/>
      <c r="AP112" s="120"/>
      <c r="AQ112" s="120"/>
      <c r="AR112" s="120"/>
      <c r="AS112" s="120"/>
      <c r="AT112" s="120"/>
      <c r="AU112" s="119"/>
      <c r="AV112" s="119"/>
    </row>
    <row r="113" spans="1:48">
      <c r="A113" s="116"/>
      <c r="B113" s="125"/>
      <c r="C113" s="134" t="s">
        <v>170</v>
      </c>
      <c r="D113" s="134" t="s">
        <v>227</v>
      </c>
      <c r="E113" s="136" t="s">
        <v>132</v>
      </c>
      <c r="F113" s="117"/>
      <c r="G113" s="117"/>
      <c r="H113" s="117"/>
      <c r="I113" s="117"/>
      <c r="J113" s="135" t="s">
        <v>325</v>
      </c>
      <c r="K113" s="182"/>
      <c r="L113" s="135" t="s">
        <v>357</v>
      </c>
      <c r="M113" s="136" t="s">
        <v>132</v>
      </c>
      <c r="N113" s="182"/>
      <c r="O113" s="182"/>
      <c r="P113" s="182"/>
      <c r="Q113" s="182"/>
      <c r="R113" s="117"/>
      <c r="S113" s="117"/>
      <c r="T113" s="117"/>
      <c r="U113" s="117"/>
      <c r="V113" s="117"/>
      <c r="W113" s="117"/>
      <c r="X113" s="117"/>
      <c r="Y113" s="117"/>
      <c r="Z113" s="117"/>
      <c r="AA113" s="117"/>
      <c r="AB113" s="117"/>
      <c r="AC113" s="117"/>
      <c r="AD113" s="117"/>
      <c r="AE113" s="117"/>
      <c r="AF113" s="117"/>
      <c r="AG113" s="117"/>
      <c r="AH113" s="117"/>
      <c r="AI113" s="136" t="s">
        <v>133</v>
      </c>
      <c r="AJ113" s="136">
        <v>2006</v>
      </c>
      <c r="AK113" s="117"/>
      <c r="AL113" s="117"/>
      <c r="AM113" s="117"/>
      <c r="AN113" s="137">
        <v>1275000</v>
      </c>
      <c r="AO113" s="162"/>
      <c r="AP113" s="120"/>
      <c r="AQ113" s="120"/>
      <c r="AR113" s="120"/>
      <c r="AS113" s="120"/>
      <c r="AT113" s="120"/>
      <c r="AU113" s="119"/>
      <c r="AV113" s="119"/>
    </row>
    <row r="114" spans="1:48">
      <c r="A114" s="116"/>
      <c r="B114" s="125"/>
      <c r="C114" s="128" t="s">
        <v>198</v>
      </c>
      <c r="D114" s="128" t="s">
        <v>261</v>
      </c>
      <c r="E114" s="136" t="s">
        <v>132</v>
      </c>
      <c r="F114" s="117"/>
      <c r="G114" s="117"/>
      <c r="H114" s="117"/>
      <c r="I114" s="117"/>
      <c r="J114" s="130" t="s">
        <v>326</v>
      </c>
      <c r="K114" s="182"/>
      <c r="L114" s="130" t="s">
        <v>356</v>
      </c>
      <c r="M114" s="136" t="s">
        <v>132</v>
      </c>
      <c r="N114" s="182"/>
      <c r="O114" s="182"/>
      <c r="P114" s="182"/>
      <c r="Q114" s="182"/>
      <c r="R114" s="117"/>
      <c r="S114" s="117"/>
      <c r="T114" s="117"/>
      <c r="U114" s="117"/>
      <c r="V114" s="117"/>
      <c r="W114" s="117"/>
      <c r="X114" s="117"/>
      <c r="Y114" s="117"/>
      <c r="Z114" s="117"/>
      <c r="AA114" s="117"/>
      <c r="AB114" s="117"/>
      <c r="AC114" s="117"/>
      <c r="AD114" s="117"/>
      <c r="AE114" s="117"/>
      <c r="AF114" s="117"/>
      <c r="AG114" s="117"/>
      <c r="AH114" s="117"/>
      <c r="AI114" s="131" t="s">
        <v>133</v>
      </c>
      <c r="AJ114" s="136">
        <v>2006</v>
      </c>
      <c r="AK114" s="117"/>
      <c r="AL114" s="117"/>
      <c r="AM114" s="117"/>
      <c r="AN114" s="133">
        <v>700000</v>
      </c>
      <c r="AO114" s="162"/>
      <c r="AP114" s="120"/>
      <c r="AQ114" s="120"/>
      <c r="AR114" s="120"/>
      <c r="AS114" s="120"/>
      <c r="AT114" s="120"/>
      <c r="AU114" s="119"/>
      <c r="AV114" s="119"/>
    </row>
    <row r="115" spans="1:48">
      <c r="A115" s="116"/>
      <c r="B115" s="125"/>
      <c r="C115" s="134" t="s">
        <v>180</v>
      </c>
      <c r="D115" s="134" t="s">
        <v>237</v>
      </c>
      <c r="E115" s="136" t="s">
        <v>132</v>
      </c>
      <c r="F115" s="117"/>
      <c r="G115" s="117"/>
      <c r="H115" s="117"/>
      <c r="I115" s="117"/>
      <c r="J115" s="135" t="s">
        <v>303</v>
      </c>
      <c r="K115" s="182"/>
      <c r="L115" s="135" t="s">
        <v>355</v>
      </c>
      <c r="M115" s="136" t="s">
        <v>132</v>
      </c>
      <c r="N115" s="182"/>
      <c r="O115" s="182"/>
      <c r="P115" s="182"/>
      <c r="Q115" s="182"/>
      <c r="R115" s="117"/>
      <c r="S115" s="117"/>
      <c r="T115" s="117"/>
      <c r="U115" s="117"/>
      <c r="V115" s="117"/>
      <c r="W115" s="117"/>
      <c r="X115" s="117"/>
      <c r="Y115" s="117"/>
      <c r="Z115" s="117"/>
      <c r="AA115" s="117"/>
      <c r="AB115" s="117"/>
      <c r="AC115" s="117"/>
      <c r="AD115" s="117"/>
      <c r="AE115" s="117"/>
      <c r="AF115" s="117"/>
      <c r="AG115" s="117"/>
      <c r="AH115" s="117"/>
      <c r="AI115" s="136" t="s">
        <v>133</v>
      </c>
      <c r="AJ115" s="136">
        <v>2006</v>
      </c>
      <c r="AK115" s="117"/>
      <c r="AL115" s="117"/>
      <c r="AM115" s="117"/>
      <c r="AN115" s="137">
        <v>240000</v>
      </c>
      <c r="AO115" s="162"/>
      <c r="AP115" s="120"/>
      <c r="AQ115" s="120"/>
      <c r="AR115" s="120"/>
      <c r="AS115" s="120"/>
      <c r="AT115" s="120"/>
      <c r="AU115" s="119"/>
      <c r="AV115" s="119"/>
    </row>
    <row r="116" spans="1:48">
      <c r="A116" s="116"/>
      <c r="B116" s="125"/>
      <c r="C116" s="128" t="s">
        <v>818</v>
      </c>
      <c r="D116" s="128" t="s">
        <v>234</v>
      </c>
      <c r="E116" s="136" t="s">
        <v>132</v>
      </c>
      <c r="F116" s="117"/>
      <c r="G116" s="117"/>
      <c r="H116" s="117"/>
      <c r="I116" s="117"/>
      <c r="J116" s="130" t="s">
        <v>298</v>
      </c>
      <c r="K116" s="182"/>
      <c r="L116" s="130" t="s">
        <v>363</v>
      </c>
      <c r="M116" s="136" t="s">
        <v>132</v>
      </c>
      <c r="N116" s="182"/>
      <c r="O116" s="182"/>
      <c r="P116" s="182"/>
      <c r="Q116" s="182"/>
      <c r="R116" s="117"/>
      <c r="S116" s="117"/>
      <c r="T116" s="117"/>
      <c r="U116" s="117"/>
      <c r="V116" s="117"/>
      <c r="W116" s="117"/>
      <c r="X116" s="117"/>
      <c r="Y116" s="117"/>
      <c r="Z116" s="117"/>
      <c r="AA116" s="117"/>
      <c r="AB116" s="117"/>
      <c r="AC116" s="117"/>
      <c r="AD116" s="117"/>
      <c r="AE116" s="117"/>
      <c r="AF116" s="117"/>
      <c r="AG116" s="117"/>
      <c r="AH116" s="117"/>
      <c r="AI116" s="131" t="s">
        <v>133</v>
      </c>
      <c r="AJ116" s="136">
        <v>2001</v>
      </c>
      <c r="AK116" s="117"/>
      <c r="AL116" s="117"/>
      <c r="AM116" s="117"/>
      <c r="AN116" s="133">
        <v>1050000</v>
      </c>
      <c r="AO116" s="162"/>
      <c r="AP116" s="120"/>
      <c r="AQ116" s="120"/>
      <c r="AR116" s="120"/>
      <c r="AS116" s="120"/>
      <c r="AT116" s="120"/>
      <c r="AU116" s="119"/>
      <c r="AV116" s="119"/>
    </row>
    <row r="117" spans="1:48">
      <c r="A117" s="116"/>
      <c r="B117" s="125"/>
      <c r="C117" s="134" t="s">
        <v>169</v>
      </c>
      <c r="D117" s="134" t="s">
        <v>226</v>
      </c>
      <c r="E117" s="136" t="s">
        <v>132</v>
      </c>
      <c r="F117" s="117"/>
      <c r="G117" s="117"/>
      <c r="H117" s="117"/>
      <c r="I117" s="117"/>
      <c r="J117" s="135" t="s">
        <v>298</v>
      </c>
      <c r="K117" s="182"/>
      <c r="L117" s="135" t="s">
        <v>363</v>
      </c>
      <c r="M117" s="136" t="s">
        <v>132</v>
      </c>
      <c r="N117" s="182"/>
      <c r="O117" s="182"/>
      <c r="P117" s="182"/>
      <c r="Q117" s="182"/>
      <c r="R117" s="117"/>
      <c r="S117" s="117"/>
      <c r="T117" s="117"/>
      <c r="U117" s="117"/>
      <c r="V117" s="117"/>
      <c r="W117" s="117"/>
      <c r="X117" s="117"/>
      <c r="Y117" s="117"/>
      <c r="Z117" s="117"/>
      <c r="AA117" s="117"/>
      <c r="AB117" s="117"/>
      <c r="AC117" s="117"/>
      <c r="AD117" s="117"/>
      <c r="AE117" s="117"/>
      <c r="AF117" s="117"/>
      <c r="AG117" s="117"/>
      <c r="AH117" s="117"/>
      <c r="AI117" s="136" t="s">
        <v>133</v>
      </c>
      <c r="AJ117" s="136">
        <v>2006</v>
      </c>
      <c r="AK117" s="117"/>
      <c r="AL117" s="117"/>
      <c r="AM117" s="117"/>
      <c r="AN117" s="137">
        <v>60000</v>
      </c>
      <c r="AO117" s="162"/>
      <c r="AP117" s="120"/>
      <c r="AQ117" s="120"/>
      <c r="AR117" s="120"/>
      <c r="AS117" s="120"/>
      <c r="AT117" s="120"/>
      <c r="AU117" s="119"/>
      <c r="AV117" s="119"/>
    </row>
    <row r="118" spans="1:48">
      <c r="A118" s="116"/>
      <c r="B118" s="125"/>
      <c r="C118" s="128" t="s">
        <v>178</v>
      </c>
      <c r="D118" s="128" t="s">
        <v>235</v>
      </c>
      <c r="E118" s="136" t="s">
        <v>132</v>
      </c>
      <c r="F118" s="117"/>
      <c r="G118" s="117"/>
      <c r="H118" s="117"/>
      <c r="I118" s="117"/>
      <c r="J118" s="130" t="s">
        <v>323</v>
      </c>
      <c r="K118" s="182"/>
      <c r="L118" s="130" t="s">
        <v>363</v>
      </c>
      <c r="M118" s="136" t="s">
        <v>132</v>
      </c>
      <c r="N118" s="182"/>
      <c r="O118" s="182"/>
      <c r="P118" s="182"/>
      <c r="Q118" s="182"/>
      <c r="R118" s="117"/>
      <c r="S118" s="117"/>
      <c r="T118" s="117"/>
      <c r="U118" s="117"/>
      <c r="V118" s="117"/>
      <c r="W118" s="117"/>
      <c r="X118" s="117"/>
      <c r="Y118" s="117"/>
      <c r="Z118" s="117"/>
      <c r="AA118" s="117"/>
      <c r="AB118" s="117"/>
      <c r="AC118" s="117"/>
      <c r="AD118" s="117"/>
      <c r="AE118" s="117"/>
      <c r="AF118" s="117"/>
      <c r="AG118" s="117"/>
      <c r="AH118" s="117"/>
      <c r="AI118" s="131" t="s">
        <v>133</v>
      </c>
      <c r="AJ118" s="136">
        <v>2006</v>
      </c>
      <c r="AK118" s="117"/>
      <c r="AL118" s="117"/>
      <c r="AM118" s="117"/>
      <c r="AN118" s="133">
        <v>800000</v>
      </c>
      <c r="AO118" s="162"/>
      <c r="AP118" s="120"/>
      <c r="AQ118" s="120"/>
      <c r="AR118" s="120"/>
      <c r="AS118" s="120"/>
      <c r="AT118" s="120"/>
      <c r="AU118" s="119"/>
      <c r="AV118" s="119"/>
    </row>
    <row r="119" spans="1:48">
      <c r="A119" s="116"/>
      <c r="B119" s="125"/>
      <c r="C119" s="134" t="s">
        <v>172</v>
      </c>
      <c r="D119" s="134" t="s">
        <v>798</v>
      </c>
      <c r="E119" s="136" t="s">
        <v>132</v>
      </c>
      <c r="F119" s="117"/>
      <c r="G119" s="117"/>
      <c r="H119" s="117"/>
      <c r="I119" s="117"/>
      <c r="J119" s="135" t="s">
        <v>295</v>
      </c>
      <c r="K119" s="182"/>
      <c r="L119" s="135" t="s">
        <v>355</v>
      </c>
      <c r="M119" s="136" t="s">
        <v>132</v>
      </c>
      <c r="N119" s="182"/>
      <c r="O119" s="182"/>
      <c r="P119" s="182"/>
      <c r="Q119" s="182"/>
      <c r="R119" s="117"/>
      <c r="S119" s="117"/>
      <c r="T119" s="117"/>
      <c r="U119" s="117"/>
      <c r="V119" s="117"/>
      <c r="W119" s="117"/>
      <c r="X119" s="117"/>
      <c r="Y119" s="117"/>
      <c r="Z119" s="117"/>
      <c r="AA119" s="117"/>
      <c r="AB119" s="117"/>
      <c r="AC119" s="117"/>
      <c r="AD119" s="117"/>
      <c r="AE119" s="117"/>
      <c r="AF119" s="117"/>
      <c r="AG119" s="117"/>
      <c r="AH119" s="117"/>
      <c r="AI119" s="136" t="s">
        <v>133</v>
      </c>
      <c r="AJ119" s="136">
        <v>2005</v>
      </c>
      <c r="AK119" s="117"/>
      <c r="AL119" s="117"/>
      <c r="AM119" s="117"/>
      <c r="AN119" s="137">
        <v>3150000</v>
      </c>
      <c r="AO119" s="162"/>
      <c r="AP119" s="120"/>
      <c r="AQ119" s="120"/>
      <c r="AR119" s="120"/>
      <c r="AS119" s="120"/>
      <c r="AT119" s="120"/>
      <c r="AU119" s="119"/>
      <c r="AV119" s="119"/>
    </row>
    <row r="120" spans="1:48">
      <c r="A120" s="116"/>
      <c r="B120" s="125"/>
      <c r="C120" s="128" t="s">
        <v>170</v>
      </c>
      <c r="D120" s="128" t="s">
        <v>227</v>
      </c>
      <c r="E120" s="136" t="s">
        <v>132</v>
      </c>
      <c r="F120" s="117"/>
      <c r="G120" s="117"/>
      <c r="H120" s="117"/>
      <c r="I120" s="117"/>
      <c r="J120" s="130" t="s">
        <v>318</v>
      </c>
      <c r="K120" s="182"/>
      <c r="L120" s="130" t="s">
        <v>357</v>
      </c>
      <c r="M120" s="136" t="s">
        <v>132</v>
      </c>
      <c r="N120" s="182"/>
      <c r="O120" s="182"/>
      <c r="P120" s="182"/>
      <c r="Q120" s="182"/>
      <c r="R120" s="117"/>
      <c r="S120" s="117"/>
      <c r="T120" s="117"/>
      <c r="U120" s="117"/>
      <c r="V120" s="117"/>
      <c r="W120" s="117"/>
      <c r="X120" s="117"/>
      <c r="Y120" s="117"/>
      <c r="Z120" s="117"/>
      <c r="AA120" s="117"/>
      <c r="AB120" s="117"/>
      <c r="AC120" s="117"/>
      <c r="AD120" s="117"/>
      <c r="AE120" s="117"/>
      <c r="AF120" s="117"/>
      <c r="AG120" s="117"/>
      <c r="AH120" s="117"/>
      <c r="AI120" s="131" t="s">
        <v>133</v>
      </c>
      <c r="AJ120" s="136">
        <v>2005</v>
      </c>
      <c r="AK120" s="117"/>
      <c r="AL120" s="117"/>
      <c r="AM120" s="117"/>
      <c r="AN120" s="133">
        <v>700000</v>
      </c>
      <c r="AO120" s="162"/>
      <c r="AP120" s="120"/>
      <c r="AQ120" s="120"/>
      <c r="AR120" s="120"/>
      <c r="AS120" s="120"/>
      <c r="AT120" s="120"/>
      <c r="AU120" s="119"/>
      <c r="AV120" s="119"/>
    </row>
    <row r="121" spans="1:48">
      <c r="A121" s="116"/>
      <c r="B121" s="125"/>
      <c r="C121" s="134" t="s">
        <v>171</v>
      </c>
      <c r="D121" s="134" t="s">
        <v>265</v>
      </c>
      <c r="E121" s="136" t="s">
        <v>132</v>
      </c>
      <c r="F121" s="117"/>
      <c r="G121" s="117"/>
      <c r="H121" s="117"/>
      <c r="I121" s="117"/>
      <c r="J121" s="135" t="s">
        <v>318</v>
      </c>
      <c r="K121" s="182"/>
      <c r="L121" s="135" t="s">
        <v>356</v>
      </c>
      <c r="M121" s="136" t="s">
        <v>132</v>
      </c>
      <c r="N121" s="182"/>
      <c r="O121" s="182"/>
      <c r="P121" s="182"/>
      <c r="Q121" s="182"/>
      <c r="R121" s="117"/>
      <c r="S121" s="117"/>
      <c r="T121" s="117"/>
      <c r="U121" s="117"/>
      <c r="V121" s="117"/>
      <c r="W121" s="117"/>
      <c r="X121" s="117"/>
      <c r="Y121" s="117"/>
      <c r="Z121" s="117"/>
      <c r="AA121" s="117"/>
      <c r="AB121" s="117"/>
      <c r="AC121" s="117"/>
      <c r="AD121" s="117"/>
      <c r="AE121" s="117"/>
      <c r="AF121" s="117"/>
      <c r="AG121" s="117"/>
      <c r="AH121" s="117"/>
      <c r="AI121" s="136" t="s">
        <v>133</v>
      </c>
      <c r="AJ121" s="136">
        <v>2005</v>
      </c>
      <c r="AK121" s="117"/>
      <c r="AL121" s="117"/>
      <c r="AM121" s="117"/>
      <c r="AN121" s="137">
        <v>5740000</v>
      </c>
      <c r="AO121" s="162"/>
      <c r="AP121" s="120"/>
      <c r="AQ121" s="120"/>
      <c r="AR121" s="120"/>
      <c r="AS121" s="120"/>
      <c r="AT121" s="120"/>
      <c r="AU121" s="119"/>
      <c r="AV121" s="119"/>
    </row>
    <row r="122" spans="1:48">
      <c r="A122" s="116"/>
      <c r="B122" s="125"/>
      <c r="C122" s="128" t="s">
        <v>179</v>
      </c>
      <c r="D122" s="128" t="s">
        <v>236</v>
      </c>
      <c r="E122" s="136" t="s">
        <v>132</v>
      </c>
      <c r="F122" s="117"/>
      <c r="G122" s="117"/>
      <c r="H122" s="117"/>
      <c r="I122" s="117"/>
      <c r="J122" s="130" t="s">
        <v>314</v>
      </c>
      <c r="K122" s="182"/>
      <c r="L122" s="130" t="s">
        <v>358</v>
      </c>
      <c r="M122" s="136" t="s">
        <v>132</v>
      </c>
      <c r="N122" s="182"/>
      <c r="O122" s="182"/>
      <c r="P122" s="182"/>
      <c r="Q122" s="182"/>
      <c r="R122" s="117"/>
      <c r="S122" s="117"/>
      <c r="T122" s="117"/>
      <c r="U122" s="117"/>
      <c r="V122" s="117"/>
      <c r="W122" s="117"/>
      <c r="X122" s="117"/>
      <c r="Y122" s="117"/>
      <c r="Z122" s="117"/>
      <c r="AA122" s="117"/>
      <c r="AB122" s="117"/>
      <c r="AC122" s="117"/>
      <c r="AD122" s="117"/>
      <c r="AE122" s="117"/>
      <c r="AF122" s="117"/>
      <c r="AG122" s="117"/>
      <c r="AH122" s="117"/>
      <c r="AI122" s="131" t="s">
        <v>133</v>
      </c>
      <c r="AJ122" s="136">
        <v>2004</v>
      </c>
      <c r="AK122" s="117"/>
      <c r="AL122" s="117"/>
      <c r="AM122" s="117"/>
      <c r="AN122" s="133">
        <v>140000</v>
      </c>
      <c r="AO122" s="162"/>
      <c r="AP122" s="120"/>
      <c r="AQ122" s="120"/>
      <c r="AR122" s="120"/>
      <c r="AS122" s="120"/>
      <c r="AT122" s="120"/>
      <c r="AU122" s="119"/>
      <c r="AV122" s="119"/>
    </row>
    <row r="123" spans="1:48">
      <c r="A123" s="116"/>
      <c r="B123" s="125"/>
      <c r="C123" s="134" t="s">
        <v>203</v>
      </c>
      <c r="D123" s="134" t="s">
        <v>266</v>
      </c>
      <c r="E123" s="136" t="s">
        <v>132</v>
      </c>
      <c r="F123" s="117"/>
      <c r="G123" s="117"/>
      <c r="H123" s="117"/>
      <c r="I123" s="117"/>
      <c r="J123" s="135" t="s">
        <v>293</v>
      </c>
      <c r="K123" s="182"/>
      <c r="L123" s="135" t="s">
        <v>372</v>
      </c>
      <c r="M123" s="136" t="s">
        <v>132</v>
      </c>
      <c r="N123" s="182"/>
      <c r="O123" s="182"/>
      <c r="P123" s="182"/>
      <c r="Q123" s="182"/>
      <c r="R123" s="117"/>
      <c r="S123" s="117"/>
      <c r="T123" s="117"/>
      <c r="U123" s="117"/>
      <c r="V123" s="117"/>
      <c r="W123" s="117"/>
      <c r="X123" s="117"/>
      <c r="Y123" s="117"/>
      <c r="Z123" s="117"/>
      <c r="AA123" s="117"/>
      <c r="AB123" s="117"/>
      <c r="AC123" s="117"/>
      <c r="AD123" s="117"/>
      <c r="AE123" s="117"/>
      <c r="AF123" s="117"/>
      <c r="AG123" s="117"/>
      <c r="AH123" s="117"/>
      <c r="AI123" s="136" t="s">
        <v>133</v>
      </c>
      <c r="AJ123" s="136">
        <v>2001</v>
      </c>
      <c r="AK123" s="117"/>
      <c r="AL123" s="117"/>
      <c r="AM123" s="117"/>
      <c r="AN123" s="137">
        <v>315000</v>
      </c>
      <c r="AO123" s="162"/>
      <c r="AP123" s="120"/>
      <c r="AQ123" s="120"/>
      <c r="AR123" s="120"/>
      <c r="AS123" s="120"/>
      <c r="AT123" s="120"/>
      <c r="AU123" s="119"/>
      <c r="AV123" s="119"/>
    </row>
    <row r="124" spans="1:48">
      <c r="A124" s="116"/>
      <c r="B124" s="125"/>
      <c r="C124" s="128" t="s">
        <v>816</v>
      </c>
      <c r="D124" s="128" t="s">
        <v>799</v>
      </c>
      <c r="E124" s="136" t="s">
        <v>132</v>
      </c>
      <c r="F124" s="117"/>
      <c r="G124" s="117"/>
      <c r="H124" s="117"/>
      <c r="I124" s="117"/>
      <c r="J124" s="130" t="s">
        <v>132</v>
      </c>
      <c r="K124" s="182"/>
      <c r="L124" s="130" t="s">
        <v>354</v>
      </c>
      <c r="M124" s="136" t="s">
        <v>132</v>
      </c>
      <c r="N124" s="182"/>
      <c r="O124" s="182"/>
      <c r="P124" s="182"/>
      <c r="Q124" s="182"/>
      <c r="R124" s="117"/>
      <c r="S124" s="117"/>
      <c r="T124" s="117"/>
      <c r="U124" s="117"/>
      <c r="V124" s="117"/>
      <c r="W124" s="117"/>
      <c r="X124" s="117"/>
      <c r="Y124" s="117"/>
      <c r="Z124" s="117"/>
      <c r="AA124" s="117"/>
      <c r="AB124" s="117"/>
      <c r="AC124" s="117"/>
      <c r="AD124" s="117"/>
      <c r="AE124" s="117"/>
      <c r="AF124" s="117"/>
      <c r="AG124" s="117"/>
      <c r="AH124" s="117"/>
      <c r="AI124" s="131" t="s">
        <v>133</v>
      </c>
      <c r="AJ124" s="136">
        <v>2006</v>
      </c>
      <c r="AK124" s="117"/>
      <c r="AL124" s="117"/>
      <c r="AM124" s="117"/>
      <c r="AN124" s="133">
        <v>1120000</v>
      </c>
      <c r="AO124" s="162"/>
      <c r="AP124" s="120"/>
      <c r="AQ124" s="120"/>
      <c r="AR124" s="120"/>
      <c r="AS124" s="120"/>
      <c r="AT124" s="120"/>
      <c r="AU124" s="119"/>
      <c r="AV124" s="119"/>
    </row>
    <row r="125" spans="1:48">
      <c r="A125" s="116"/>
      <c r="B125" s="125"/>
      <c r="C125" s="134" t="s">
        <v>181</v>
      </c>
      <c r="D125" s="134" t="s">
        <v>239</v>
      </c>
      <c r="E125" s="136" t="s">
        <v>132</v>
      </c>
      <c r="F125" s="117"/>
      <c r="G125" s="117"/>
      <c r="H125" s="117"/>
      <c r="I125" s="117"/>
      <c r="J125" s="135" t="s">
        <v>843</v>
      </c>
      <c r="K125" s="182"/>
      <c r="L125" s="135" t="s">
        <v>354</v>
      </c>
      <c r="M125" s="136" t="s">
        <v>132</v>
      </c>
      <c r="N125" s="182"/>
      <c r="O125" s="182"/>
      <c r="P125" s="182"/>
      <c r="Q125" s="182"/>
      <c r="R125" s="117"/>
      <c r="S125" s="117"/>
      <c r="T125" s="117"/>
      <c r="U125" s="117"/>
      <c r="V125" s="117"/>
      <c r="W125" s="117"/>
      <c r="X125" s="117"/>
      <c r="Y125" s="117"/>
      <c r="Z125" s="117"/>
      <c r="AA125" s="117"/>
      <c r="AB125" s="117"/>
      <c r="AC125" s="117"/>
      <c r="AD125" s="117"/>
      <c r="AE125" s="117"/>
      <c r="AF125" s="117"/>
      <c r="AG125" s="117"/>
      <c r="AH125" s="117"/>
      <c r="AI125" s="136" t="s">
        <v>133</v>
      </c>
      <c r="AJ125" s="136">
        <v>2006</v>
      </c>
      <c r="AK125" s="117"/>
      <c r="AL125" s="117"/>
      <c r="AM125" s="117"/>
      <c r="AN125" s="137">
        <v>840000</v>
      </c>
      <c r="AO125" s="162"/>
      <c r="AP125" s="120"/>
      <c r="AQ125" s="120"/>
      <c r="AR125" s="120"/>
      <c r="AS125" s="120"/>
      <c r="AT125" s="120"/>
      <c r="AU125" s="119"/>
      <c r="AV125" s="119"/>
    </row>
    <row r="126" spans="1:48">
      <c r="A126" s="116"/>
      <c r="B126" s="125"/>
      <c r="C126" s="128" t="s">
        <v>820</v>
      </c>
      <c r="D126" s="128" t="s">
        <v>804</v>
      </c>
      <c r="E126" s="136" t="s">
        <v>132</v>
      </c>
      <c r="F126" s="117"/>
      <c r="G126" s="117"/>
      <c r="H126" s="117"/>
      <c r="I126" s="117"/>
      <c r="J126" s="130" t="s">
        <v>298</v>
      </c>
      <c r="K126" s="182"/>
      <c r="L126" s="130" t="s">
        <v>356</v>
      </c>
      <c r="M126" s="136" t="s">
        <v>132</v>
      </c>
      <c r="N126" s="182"/>
      <c r="O126" s="182"/>
      <c r="P126" s="182"/>
      <c r="Q126" s="182"/>
      <c r="R126" s="117"/>
      <c r="S126" s="117"/>
      <c r="T126" s="117"/>
      <c r="U126" s="117"/>
      <c r="V126" s="117"/>
      <c r="W126" s="117"/>
      <c r="X126" s="117"/>
      <c r="Y126" s="117"/>
      <c r="Z126" s="117"/>
      <c r="AA126" s="117"/>
      <c r="AB126" s="117"/>
      <c r="AC126" s="117"/>
      <c r="AD126" s="117"/>
      <c r="AE126" s="117"/>
      <c r="AF126" s="117"/>
      <c r="AG126" s="117"/>
      <c r="AH126" s="117"/>
      <c r="AI126" s="131" t="s">
        <v>133</v>
      </c>
      <c r="AJ126" s="136">
        <v>2006</v>
      </c>
      <c r="AK126" s="117"/>
      <c r="AL126" s="117"/>
      <c r="AM126" s="117"/>
      <c r="AN126" s="133">
        <v>2200000</v>
      </c>
      <c r="AO126" s="162"/>
      <c r="AP126" s="120"/>
      <c r="AQ126" s="120"/>
      <c r="AR126" s="120"/>
      <c r="AS126" s="120"/>
      <c r="AT126" s="120"/>
      <c r="AU126" s="119"/>
      <c r="AV126" s="119"/>
    </row>
    <row r="127" spans="1:48">
      <c r="A127" s="116"/>
      <c r="B127" s="125"/>
      <c r="C127" s="134" t="s">
        <v>821</v>
      </c>
      <c r="D127" s="134" t="s">
        <v>235</v>
      </c>
      <c r="E127" s="136" t="s">
        <v>132</v>
      </c>
      <c r="F127" s="117"/>
      <c r="G127" s="117"/>
      <c r="H127" s="117"/>
      <c r="I127" s="117"/>
      <c r="J127" s="135" t="s">
        <v>329</v>
      </c>
      <c r="K127" s="182"/>
      <c r="L127" s="135" t="s">
        <v>372</v>
      </c>
      <c r="M127" s="136" t="s">
        <v>132</v>
      </c>
      <c r="N127" s="182"/>
      <c r="O127" s="182"/>
      <c r="P127" s="182"/>
      <c r="Q127" s="182"/>
      <c r="R127" s="117"/>
      <c r="S127" s="117"/>
      <c r="T127" s="117"/>
      <c r="U127" s="117"/>
      <c r="V127" s="117"/>
      <c r="W127" s="117"/>
      <c r="X127" s="117"/>
      <c r="Y127" s="117"/>
      <c r="Z127" s="117"/>
      <c r="AA127" s="117"/>
      <c r="AB127" s="117"/>
      <c r="AC127" s="117"/>
      <c r="AD127" s="117"/>
      <c r="AE127" s="117"/>
      <c r="AF127" s="117"/>
      <c r="AG127" s="117"/>
      <c r="AH127" s="117"/>
      <c r="AI127" s="136" t="s">
        <v>133</v>
      </c>
      <c r="AJ127" s="136">
        <v>2006</v>
      </c>
      <c r="AK127" s="117"/>
      <c r="AL127" s="117"/>
      <c r="AM127" s="117"/>
      <c r="AN127" s="137">
        <v>3200000</v>
      </c>
      <c r="AO127" s="162"/>
      <c r="AP127" s="120"/>
      <c r="AQ127" s="120"/>
      <c r="AR127" s="120"/>
      <c r="AS127" s="120"/>
      <c r="AT127" s="120"/>
      <c r="AU127" s="119"/>
      <c r="AV127" s="119"/>
    </row>
    <row r="128" spans="1:48">
      <c r="A128" s="116"/>
      <c r="B128" s="125"/>
      <c r="C128" s="128" t="s">
        <v>822</v>
      </c>
      <c r="D128" s="128" t="s">
        <v>805</v>
      </c>
      <c r="E128" s="136" t="s">
        <v>132</v>
      </c>
      <c r="F128" s="117"/>
      <c r="G128" s="117"/>
      <c r="H128" s="117"/>
      <c r="I128" s="117"/>
      <c r="J128" s="130" t="s">
        <v>845</v>
      </c>
      <c r="K128" s="182"/>
      <c r="L128" s="130" t="s">
        <v>355</v>
      </c>
      <c r="M128" s="136" t="s">
        <v>132</v>
      </c>
      <c r="N128" s="182"/>
      <c r="O128" s="182"/>
      <c r="P128" s="182"/>
      <c r="Q128" s="182"/>
      <c r="R128" s="117"/>
      <c r="S128" s="117"/>
      <c r="T128" s="117"/>
      <c r="U128" s="117"/>
      <c r="V128" s="117"/>
      <c r="W128" s="117"/>
      <c r="X128" s="117"/>
      <c r="Y128" s="117"/>
      <c r="Z128" s="117"/>
      <c r="AA128" s="117"/>
      <c r="AB128" s="117"/>
      <c r="AC128" s="117"/>
      <c r="AD128" s="117"/>
      <c r="AE128" s="117"/>
      <c r="AF128" s="117"/>
      <c r="AG128" s="117"/>
      <c r="AH128" s="117"/>
      <c r="AI128" s="131" t="s">
        <v>133</v>
      </c>
      <c r="AJ128" s="136">
        <v>2003</v>
      </c>
      <c r="AK128" s="117"/>
      <c r="AL128" s="117"/>
      <c r="AM128" s="117"/>
      <c r="AN128" s="133">
        <v>2850000</v>
      </c>
      <c r="AO128" s="162"/>
      <c r="AP128" s="120"/>
      <c r="AQ128" s="120"/>
      <c r="AR128" s="120"/>
      <c r="AS128" s="120"/>
      <c r="AT128" s="120"/>
      <c r="AU128" s="119"/>
      <c r="AV128" s="119"/>
    </row>
    <row r="129" spans="1:48">
      <c r="A129" s="116"/>
      <c r="B129" s="125"/>
      <c r="C129" s="134" t="s">
        <v>170</v>
      </c>
      <c r="D129" s="134" t="s">
        <v>227</v>
      </c>
      <c r="E129" s="136" t="s">
        <v>132</v>
      </c>
      <c r="F129" s="117"/>
      <c r="G129" s="117"/>
      <c r="H129" s="117"/>
      <c r="I129" s="117"/>
      <c r="J129" s="135" t="s">
        <v>846</v>
      </c>
      <c r="K129" s="182"/>
      <c r="L129" s="135" t="s">
        <v>357</v>
      </c>
      <c r="M129" s="136" t="s">
        <v>132</v>
      </c>
      <c r="N129" s="182"/>
      <c r="O129" s="182"/>
      <c r="P129" s="182"/>
      <c r="Q129" s="182"/>
      <c r="R129" s="117"/>
      <c r="S129" s="117"/>
      <c r="T129" s="117"/>
      <c r="U129" s="117"/>
      <c r="V129" s="117"/>
      <c r="W129" s="117"/>
      <c r="X129" s="117"/>
      <c r="Y129" s="117"/>
      <c r="Z129" s="117"/>
      <c r="AA129" s="117"/>
      <c r="AB129" s="117"/>
      <c r="AC129" s="117"/>
      <c r="AD129" s="117"/>
      <c r="AE129" s="117"/>
      <c r="AF129" s="117"/>
      <c r="AG129" s="117"/>
      <c r="AH129" s="117"/>
      <c r="AI129" s="136" t="s">
        <v>133</v>
      </c>
      <c r="AJ129" s="136">
        <v>2006</v>
      </c>
      <c r="AK129" s="117"/>
      <c r="AL129" s="117"/>
      <c r="AM129" s="117"/>
      <c r="AN129" s="137">
        <v>750000</v>
      </c>
      <c r="AO129" s="162"/>
      <c r="AP129" s="120"/>
      <c r="AQ129" s="120"/>
      <c r="AR129" s="120"/>
      <c r="AS129" s="120"/>
      <c r="AT129" s="120"/>
      <c r="AU129" s="119"/>
      <c r="AV129" s="119"/>
    </row>
    <row r="130" spans="1:48">
      <c r="A130" s="116"/>
      <c r="B130" s="125"/>
      <c r="C130" s="128" t="s">
        <v>171</v>
      </c>
      <c r="D130" s="128" t="s">
        <v>265</v>
      </c>
      <c r="E130" s="136" t="s">
        <v>132</v>
      </c>
      <c r="F130" s="117"/>
      <c r="G130" s="117"/>
      <c r="H130" s="117"/>
      <c r="I130" s="117"/>
      <c r="J130" s="130" t="s">
        <v>846</v>
      </c>
      <c r="K130" s="182"/>
      <c r="L130" s="130" t="s">
        <v>356</v>
      </c>
      <c r="M130" s="136" t="s">
        <v>132</v>
      </c>
      <c r="N130" s="182"/>
      <c r="O130" s="182"/>
      <c r="P130" s="182"/>
      <c r="Q130" s="182"/>
      <c r="R130" s="117"/>
      <c r="S130" s="117"/>
      <c r="T130" s="117"/>
      <c r="U130" s="117"/>
      <c r="V130" s="117"/>
      <c r="W130" s="117"/>
      <c r="X130" s="117"/>
      <c r="Y130" s="117"/>
      <c r="Z130" s="117"/>
      <c r="AA130" s="117"/>
      <c r="AB130" s="117"/>
      <c r="AC130" s="117"/>
      <c r="AD130" s="117"/>
      <c r="AE130" s="117"/>
      <c r="AF130" s="117"/>
      <c r="AG130" s="117"/>
      <c r="AH130" s="117"/>
      <c r="AI130" s="131" t="s">
        <v>133</v>
      </c>
      <c r="AJ130" s="136">
        <v>2006</v>
      </c>
      <c r="AK130" s="117"/>
      <c r="AL130" s="117"/>
      <c r="AM130" s="117"/>
      <c r="AN130" s="133">
        <v>7125000</v>
      </c>
      <c r="AO130" s="162"/>
      <c r="AP130" s="120"/>
      <c r="AQ130" s="120"/>
      <c r="AR130" s="120"/>
      <c r="AS130" s="120"/>
      <c r="AT130" s="120"/>
      <c r="AU130" s="119"/>
      <c r="AV130" s="119"/>
    </row>
    <row r="131" spans="1:48">
      <c r="A131" s="116"/>
      <c r="B131" s="125"/>
      <c r="C131" s="134" t="s">
        <v>180</v>
      </c>
      <c r="D131" s="134" t="s">
        <v>237</v>
      </c>
      <c r="E131" s="136" t="s">
        <v>132</v>
      </c>
      <c r="F131" s="117"/>
      <c r="G131" s="117"/>
      <c r="H131" s="117"/>
      <c r="I131" s="117"/>
      <c r="J131" s="135" t="s">
        <v>846</v>
      </c>
      <c r="K131" s="182"/>
      <c r="L131" s="135" t="s">
        <v>355</v>
      </c>
      <c r="M131" s="136" t="s">
        <v>132</v>
      </c>
      <c r="N131" s="182"/>
      <c r="O131" s="182"/>
      <c r="P131" s="182"/>
      <c r="Q131" s="182"/>
      <c r="R131" s="117"/>
      <c r="S131" s="117"/>
      <c r="T131" s="117"/>
      <c r="U131" s="117"/>
      <c r="V131" s="117"/>
      <c r="W131" s="117"/>
      <c r="X131" s="117"/>
      <c r="Y131" s="117"/>
      <c r="Z131" s="117"/>
      <c r="AA131" s="117"/>
      <c r="AB131" s="117"/>
      <c r="AC131" s="117"/>
      <c r="AD131" s="117"/>
      <c r="AE131" s="117"/>
      <c r="AF131" s="117"/>
      <c r="AG131" s="117"/>
      <c r="AH131" s="117"/>
      <c r="AI131" s="136" t="s">
        <v>133</v>
      </c>
      <c r="AJ131" s="136">
        <v>2006</v>
      </c>
      <c r="AK131" s="117"/>
      <c r="AL131" s="117"/>
      <c r="AM131" s="117"/>
      <c r="AN131" s="137">
        <v>311250</v>
      </c>
      <c r="AO131" s="162"/>
      <c r="AP131" s="120"/>
      <c r="AQ131" s="120"/>
      <c r="AR131" s="120"/>
      <c r="AS131" s="120"/>
      <c r="AT131" s="120"/>
      <c r="AU131" s="119"/>
      <c r="AV131" s="119"/>
    </row>
    <row r="132" spans="1:48">
      <c r="A132" s="116"/>
      <c r="B132" s="125"/>
      <c r="C132" s="128" t="s">
        <v>170</v>
      </c>
      <c r="D132" s="128" t="s">
        <v>227</v>
      </c>
      <c r="E132" s="136" t="s">
        <v>132</v>
      </c>
      <c r="F132" s="117"/>
      <c r="G132" s="117"/>
      <c r="H132" s="117"/>
      <c r="I132" s="117"/>
      <c r="J132" s="130" t="s">
        <v>325</v>
      </c>
      <c r="K132" s="182"/>
      <c r="L132" s="130" t="s">
        <v>357</v>
      </c>
      <c r="M132" s="136" t="s">
        <v>132</v>
      </c>
      <c r="N132" s="182"/>
      <c r="O132" s="182"/>
      <c r="P132" s="182"/>
      <c r="Q132" s="182"/>
      <c r="R132" s="117"/>
      <c r="S132" s="117"/>
      <c r="T132" s="117"/>
      <c r="U132" s="117"/>
      <c r="V132" s="117"/>
      <c r="W132" s="117"/>
      <c r="X132" s="117"/>
      <c r="Y132" s="117"/>
      <c r="Z132" s="117"/>
      <c r="AA132" s="117"/>
      <c r="AB132" s="117"/>
      <c r="AC132" s="117"/>
      <c r="AD132" s="117"/>
      <c r="AE132" s="117"/>
      <c r="AF132" s="117"/>
      <c r="AG132" s="117"/>
      <c r="AH132" s="117"/>
      <c r="AI132" s="131" t="s">
        <v>133</v>
      </c>
      <c r="AJ132" s="136">
        <v>2006</v>
      </c>
      <c r="AK132" s="117"/>
      <c r="AL132" s="117"/>
      <c r="AM132" s="117"/>
      <c r="AN132" s="133">
        <v>637500</v>
      </c>
      <c r="AO132" s="162"/>
      <c r="AP132" s="120"/>
      <c r="AQ132" s="120"/>
      <c r="AR132" s="120"/>
      <c r="AS132" s="120"/>
      <c r="AT132" s="120"/>
      <c r="AU132" s="119"/>
      <c r="AV132" s="119"/>
    </row>
    <row r="133" spans="1:48">
      <c r="A133" s="116"/>
      <c r="B133" s="125"/>
      <c r="C133" s="134" t="s">
        <v>171</v>
      </c>
      <c r="D133" s="134" t="s">
        <v>265</v>
      </c>
      <c r="E133" s="136" t="s">
        <v>132</v>
      </c>
      <c r="F133" s="117"/>
      <c r="G133" s="117"/>
      <c r="H133" s="117"/>
      <c r="I133" s="117"/>
      <c r="J133" s="135" t="s">
        <v>294</v>
      </c>
      <c r="K133" s="182"/>
      <c r="L133" s="135" t="s">
        <v>356</v>
      </c>
      <c r="M133" s="136" t="s">
        <v>132</v>
      </c>
      <c r="N133" s="182"/>
      <c r="O133" s="182"/>
      <c r="P133" s="182"/>
      <c r="Q133" s="182"/>
      <c r="R133" s="117"/>
      <c r="S133" s="117"/>
      <c r="T133" s="117"/>
      <c r="U133" s="117"/>
      <c r="V133" s="117"/>
      <c r="W133" s="117"/>
      <c r="X133" s="117"/>
      <c r="Y133" s="117"/>
      <c r="Z133" s="117"/>
      <c r="AA133" s="117"/>
      <c r="AB133" s="117"/>
      <c r="AC133" s="117"/>
      <c r="AD133" s="117"/>
      <c r="AE133" s="117"/>
      <c r="AF133" s="117"/>
      <c r="AG133" s="117"/>
      <c r="AH133" s="117"/>
      <c r="AI133" s="136" t="s">
        <v>133</v>
      </c>
      <c r="AJ133" s="136">
        <v>2006</v>
      </c>
      <c r="AK133" s="117"/>
      <c r="AL133" s="117"/>
      <c r="AM133" s="117"/>
      <c r="AN133" s="137">
        <v>3750000</v>
      </c>
      <c r="AO133" s="162"/>
      <c r="AP133" s="120"/>
      <c r="AQ133" s="120"/>
      <c r="AR133" s="120"/>
      <c r="AS133" s="120"/>
      <c r="AT133" s="120"/>
      <c r="AU133" s="119"/>
      <c r="AV133" s="119"/>
    </row>
    <row r="134" spans="1:48">
      <c r="A134" s="116"/>
      <c r="B134" s="125"/>
      <c r="C134" s="128" t="s">
        <v>198</v>
      </c>
      <c r="D134" s="128" t="s">
        <v>261</v>
      </c>
      <c r="E134" s="136" t="s">
        <v>132</v>
      </c>
      <c r="F134" s="117"/>
      <c r="G134" s="117"/>
      <c r="H134" s="117"/>
      <c r="I134" s="117"/>
      <c r="J134" s="130" t="s">
        <v>847</v>
      </c>
      <c r="K134" s="182"/>
      <c r="L134" s="130" t="s">
        <v>356</v>
      </c>
      <c r="M134" s="136" t="s">
        <v>132</v>
      </c>
      <c r="N134" s="182"/>
      <c r="O134" s="182"/>
      <c r="P134" s="182"/>
      <c r="Q134" s="182"/>
      <c r="R134" s="117"/>
      <c r="S134" s="117"/>
      <c r="T134" s="117"/>
      <c r="U134" s="117"/>
      <c r="V134" s="117"/>
      <c r="W134" s="117"/>
      <c r="X134" s="117"/>
      <c r="Y134" s="117"/>
      <c r="Z134" s="117"/>
      <c r="AA134" s="117"/>
      <c r="AB134" s="117"/>
      <c r="AC134" s="117"/>
      <c r="AD134" s="117"/>
      <c r="AE134" s="117"/>
      <c r="AF134" s="117"/>
      <c r="AG134" s="117"/>
      <c r="AH134" s="117"/>
      <c r="AI134" s="131" t="s">
        <v>133</v>
      </c>
      <c r="AJ134" s="136">
        <v>2006</v>
      </c>
      <c r="AK134" s="117"/>
      <c r="AL134" s="117"/>
      <c r="AM134" s="117"/>
      <c r="AN134" s="133">
        <v>937500</v>
      </c>
      <c r="AO134" s="162"/>
      <c r="AP134" s="120"/>
      <c r="AQ134" s="120"/>
      <c r="AR134" s="120"/>
      <c r="AS134" s="120"/>
      <c r="AT134" s="120"/>
      <c r="AU134" s="119"/>
      <c r="AV134" s="119"/>
    </row>
    <row r="135" spans="1:48">
      <c r="A135" s="116"/>
      <c r="B135" s="125"/>
      <c r="C135" s="134" t="s">
        <v>198</v>
      </c>
      <c r="D135" s="134" t="s">
        <v>261</v>
      </c>
      <c r="E135" s="136" t="s">
        <v>132</v>
      </c>
      <c r="F135" s="117"/>
      <c r="G135" s="117"/>
      <c r="H135" s="117"/>
      <c r="I135" s="117"/>
      <c r="J135" s="135" t="s">
        <v>326</v>
      </c>
      <c r="K135" s="182"/>
      <c r="L135" s="135" t="s">
        <v>356</v>
      </c>
      <c r="M135" s="136" t="s">
        <v>132</v>
      </c>
      <c r="N135" s="182"/>
      <c r="O135" s="182"/>
      <c r="P135" s="182"/>
      <c r="Q135" s="182"/>
      <c r="R135" s="117"/>
      <c r="S135" s="117"/>
      <c r="T135" s="117"/>
      <c r="U135" s="117"/>
      <c r="V135" s="117"/>
      <c r="W135" s="117"/>
      <c r="X135" s="117"/>
      <c r="Y135" s="117"/>
      <c r="Z135" s="117"/>
      <c r="AA135" s="117"/>
      <c r="AB135" s="117"/>
      <c r="AC135" s="117"/>
      <c r="AD135" s="117"/>
      <c r="AE135" s="117"/>
      <c r="AF135" s="117"/>
      <c r="AG135" s="117"/>
      <c r="AH135" s="117"/>
      <c r="AI135" s="136" t="s">
        <v>133</v>
      </c>
      <c r="AJ135" s="136">
        <v>2003</v>
      </c>
      <c r="AK135" s="117"/>
      <c r="AL135" s="117"/>
      <c r="AM135" s="117"/>
      <c r="AN135" s="137">
        <v>600000</v>
      </c>
      <c r="AO135" s="162"/>
      <c r="AP135" s="120"/>
      <c r="AQ135" s="120"/>
      <c r="AR135" s="120"/>
      <c r="AS135" s="120"/>
      <c r="AT135" s="120"/>
      <c r="AU135" s="119"/>
      <c r="AV135" s="119"/>
    </row>
    <row r="136" spans="1:48">
      <c r="A136" s="116"/>
      <c r="B136" s="125"/>
      <c r="C136" s="128" t="s">
        <v>172</v>
      </c>
      <c r="D136" s="128" t="s">
        <v>806</v>
      </c>
      <c r="E136" s="136" t="s">
        <v>132</v>
      </c>
      <c r="F136" s="117"/>
      <c r="G136" s="117"/>
      <c r="H136" s="117"/>
      <c r="I136" s="117"/>
      <c r="J136" s="130" t="s">
        <v>294</v>
      </c>
      <c r="K136" s="182"/>
      <c r="L136" s="130" t="s">
        <v>355</v>
      </c>
      <c r="M136" s="136" t="s">
        <v>132</v>
      </c>
      <c r="N136" s="182"/>
      <c r="O136" s="182"/>
      <c r="P136" s="182"/>
      <c r="Q136" s="182"/>
      <c r="R136" s="117"/>
      <c r="S136" s="117"/>
      <c r="T136" s="117"/>
      <c r="U136" s="117"/>
      <c r="V136" s="117"/>
      <c r="W136" s="117"/>
      <c r="X136" s="117"/>
      <c r="Y136" s="117"/>
      <c r="Z136" s="117"/>
      <c r="AA136" s="117"/>
      <c r="AB136" s="117"/>
      <c r="AC136" s="117"/>
      <c r="AD136" s="117"/>
      <c r="AE136" s="117"/>
      <c r="AF136" s="117"/>
      <c r="AG136" s="117"/>
      <c r="AH136" s="117"/>
      <c r="AI136" s="131" t="s">
        <v>133</v>
      </c>
      <c r="AJ136" s="136">
        <v>2006</v>
      </c>
      <c r="AK136" s="117"/>
      <c r="AL136" s="117"/>
      <c r="AM136" s="117"/>
      <c r="AN136" s="133">
        <v>1650000</v>
      </c>
      <c r="AO136" s="162"/>
      <c r="AP136" s="120"/>
      <c r="AQ136" s="120"/>
      <c r="AR136" s="120"/>
      <c r="AS136" s="120"/>
      <c r="AT136" s="120"/>
      <c r="AU136" s="119"/>
      <c r="AV136" s="119"/>
    </row>
    <row r="137" spans="1:48">
      <c r="A137" s="116"/>
      <c r="B137" s="125"/>
      <c r="C137" s="134" t="s">
        <v>176</v>
      </c>
      <c r="D137" s="134" t="s">
        <v>235</v>
      </c>
      <c r="E137" s="136" t="s">
        <v>132</v>
      </c>
      <c r="F137" s="117"/>
      <c r="G137" s="117"/>
      <c r="H137" s="117"/>
      <c r="I137" s="117"/>
      <c r="J137" s="135" t="s">
        <v>308</v>
      </c>
      <c r="K137" s="182"/>
      <c r="L137" s="135" t="s">
        <v>356</v>
      </c>
      <c r="M137" s="136" t="s">
        <v>132</v>
      </c>
      <c r="N137" s="182"/>
      <c r="O137" s="182"/>
      <c r="P137" s="182"/>
      <c r="Q137" s="182"/>
      <c r="R137" s="117"/>
      <c r="S137" s="117"/>
      <c r="T137" s="117"/>
      <c r="U137" s="117"/>
      <c r="V137" s="117"/>
      <c r="W137" s="117"/>
      <c r="X137" s="117"/>
      <c r="Y137" s="117"/>
      <c r="Z137" s="117"/>
      <c r="AA137" s="117"/>
      <c r="AB137" s="117"/>
      <c r="AC137" s="117"/>
      <c r="AD137" s="117"/>
      <c r="AE137" s="117"/>
      <c r="AF137" s="117"/>
      <c r="AG137" s="117"/>
      <c r="AH137" s="117"/>
      <c r="AI137" s="136" t="s">
        <v>133</v>
      </c>
      <c r="AJ137" s="136">
        <v>2006</v>
      </c>
      <c r="AK137" s="117"/>
      <c r="AL137" s="117"/>
      <c r="AM137" s="117"/>
      <c r="AN137" s="137">
        <v>1040000</v>
      </c>
      <c r="AO137" s="162"/>
      <c r="AP137" s="120"/>
      <c r="AQ137" s="120"/>
      <c r="AR137" s="120"/>
      <c r="AS137" s="120"/>
      <c r="AT137" s="120"/>
      <c r="AU137" s="119"/>
      <c r="AV137" s="119"/>
    </row>
    <row r="138" spans="1:48">
      <c r="A138" s="116"/>
      <c r="B138" s="125"/>
      <c r="C138" s="128" t="s">
        <v>176</v>
      </c>
      <c r="D138" s="128" t="s">
        <v>235</v>
      </c>
      <c r="E138" s="136" t="s">
        <v>132</v>
      </c>
      <c r="F138" s="117"/>
      <c r="G138" s="117"/>
      <c r="H138" s="117"/>
      <c r="I138" s="117"/>
      <c r="J138" s="130" t="s">
        <v>848</v>
      </c>
      <c r="K138" s="182"/>
      <c r="L138" s="130" t="s">
        <v>356</v>
      </c>
      <c r="M138" s="136" t="s">
        <v>132</v>
      </c>
      <c r="N138" s="182"/>
      <c r="O138" s="182"/>
      <c r="P138" s="182"/>
      <c r="Q138" s="182"/>
      <c r="R138" s="117"/>
      <c r="S138" s="117"/>
      <c r="T138" s="117"/>
      <c r="U138" s="117"/>
      <c r="V138" s="117"/>
      <c r="W138" s="117"/>
      <c r="X138" s="117"/>
      <c r="Y138" s="117"/>
      <c r="Z138" s="117"/>
      <c r="AA138" s="117"/>
      <c r="AB138" s="117"/>
      <c r="AC138" s="117"/>
      <c r="AD138" s="117"/>
      <c r="AE138" s="117"/>
      <c r="AF138" s="117"/>
      <c r="AG138" s="117"/>
      <c r="AH138" s="117"/>
      <c r="AI138" s="131" t="s">
        <v>133</v>
      </c>
      <c r="AJ138" s="136">
        <v>2006</v>
      </c>
      <c r="AK138" s="117"/>
      <c r="AL138" s="117"/>
      <c r="AM138" s="117"/>
      <c r="AN138" s="133">
        <v>1125000</v>
      </c>
      <c r="AO138" s="162"/>
      <c r="AP138" s="120"/>
      <c r="AQ138" s="120"/>
      <c r="AR138" s="120"/>
      <c r="AS138" s="120"/>
      <c r="AT138" s="120"/>
      <c r="AU138" s="119"/>
      <c r="AV138" s="119"/>
    </row>
    <row r="139" spans="1:48">
      <c r="A139" s="116"/>
      <c r="B139" s="125"/>
      <c r="C139" s="134" t="s">
        <v>177</v>
      </c>
      <c r="D139" s="134" t="s">
        <v>234</v>
      </c>
      <c r="E139" s="136" t="s">
        <v>132</v>
      </c>
      <c r="F139" s="117"/>
      <c r="G139" s="117"/>
      <c r="H139" s="117"/>
      <c r="I139" s="117"/>
      <c r="J139" s="135" t="s">
        <v>298</v>
      </c>
      <c r="K139" s="182"/>
      <c r="L139" s="135" t="s">
        <v>363</v>
      </c>
      <c r="M139" s="136" t="s">
        <v>132</v>
      </c>
      <c r="N139" s="182"/>
      <c r="O139" s="182"/>
      <c r="P139" s="182"/>
      <c r="Q139" s="182"/>
      <c r="R139" s="117"/>
      <c r="S139" s="117"/>
      <c r="T139" s="117"/>
      <c r="U139" s="117"/>
      <c r="V139" s="117"/>
      <c r="W139" s="117"/>
      <c r="X139" s="117"/>
      <c r="Y139" s="117"/>
      <c r="Z139" s="117"/>
      <c r="AA139" s="117"/>
      <c r="AB139" s="117"/>
      <c r="AC139" s="117"/>
      <c r="AD139" s="117"/>
      <c r="AE139" s="117"/>
      <c r="AF139" s="117"/>
      <c r="AG139" s="117"/>
      <c r="AH139" s="117"/>
      <c r="AI139" s="136" t="s">
        <v>133</v>
      </c>
      <c r="AJ139" s="136">
        <v>2006</v>
      </c>
      <c r="AK139" s="117"/>
      <c r="AL139" s="117"/>
      <c r="AM139" s="117"/>
      <c r="AN139" s="137">
        <v>637500</v>
      </c>
      <c r="AO139" s="162"/>
      <c r="AP139" s="120"/>
      <c r="AQ139" s="120"/>
      <c r="AR139" s="120"/>
      <c r="AS139" s="120"/>
      <c r="AT139" s="120"/>
      <c r="AU139" s="119"/>
      <c r="AV139" s="119"/>
    </row>
    <row r="140" spans="1:48">
      <c r="A140" s="116"/>
      <c r="B140" s="125"/>
      <c r="C140" s="128" t="s">
        <v>178</v>
      </c>
      <c r="D140" s="128" t="s">
        <v>801</v>
      </c>
      <c r="E140" s="136" t="s">
        <v>132</v>
      </c>
      <c r="F140" s="117"/>
      <c r="G140" s="117"/>
      <c r="H140" s="117"/>
      <c r="I140" s="117"/>
      <c r="J140" s="130" t="s">
        <v>323</v>
      </c>
      <c r="K140" s="182"/>
      <c r="L140" s="130" t="s">
        <v>861</v>
      </c>
      <c r="M140" s="136" t="s">
        <v>132</v>
      </c>
      <c r="N140" s="182"/>
      <c r="O140" s="182"/>
      <c r="P140" s="182"/>
      <c r="Q140" s="182"/>
      <c r="R140" s="117"/>
      <c r="S140" s="117"/>
      <c r="T140" s="117"/>
      <c r="U140" s="117"/>
      <c r="V140" s="117"/>
      <c r="W140" s="117"/>
      <c r="X140" s="117"/>
      <c r="Y140" s="117"/>
      <c r="Z140" s="117"/>
      <c r="AA140" s="117"/>
      <c r="AB140" s="117"/>
      <c r="AC140" s="117"/>
      <c r="AD140" s="117"/>
      <c r="AE140" s="117"/>
      <c r="AF140" s="117"/>
      <c r="AG140" s="117"/>
      <c r="AH140" s="117"/>
      <c r="AI140" s="131" t="s">
        <v>133</v>
      </c>
      <c r="AJ140" s="136">
        <v>2006</v>
      </c>
      <c r="AK140" s="117"/>
      <c r="AL140" s="117"/>
      <c r="AM140" s="117"/>
      <c r="AN140" s="133">
        <v>750000</v>
      </c>
      <c r="AO140" s="162"/>
      <c r="AP140" s="120"/>
      <c r="AQ140" s="120"/>
      <c r="AR140" s="120"/>
      <c r="AS140" s="120"/>
      <c r="AT140" s="120"/>
      <c r="AU140" s="119"/>
      <c r="AV140" s="119"/>
    </row>
    <row r="141" spans="1:48">
      <c r="A141" s="116"/>
      <c r="B141" s="125"/>
      <c r="C141" s="134" t="s">
        <v>177</v>
      </c>
      <c r="D141" s="134" t="s">
        <v>234</v>
      </c>
      <c r="E141" s="136" t="s">
        <v>132</v>
      </c>
      <c r="F141" s="117"/>
      <c r="G141" s="117"/>
      <c r="H141" s="117"/>
      <c r="I141" s="117"/>
      <c r="J141" s="135" t="s">
        <v>321</v>
      </c>
      <c r="K141" s="182"/>
      <c r="L141" s="135" t="s">
        <v>358</v>
      </c>
      <c r="M141" s="136" t="s">
        <v>132</v>
      </c>
      <c r="N141" s="182"/>
      <c r="O141" s="182"/>
      <c r="P141" s="182"/>
      <c r="Q141" s="182"/>
      <c r="R141" s="117"/>
      <c r="S141" s="117"/>
      <c r="T141" s="117"/>
      <c r="U141" s="117"/>
      <c r="V141" s="117"/>
      <c r="W141" s="117"/>
      <c r="X141" s="117"/>
      <c r="Y141" s="117"/>
      <c r="Z141" s="117"/>
      <c r="AA141" s="117"/>
      <c r="AB141" s="117"/>
      <c r="AC141" s="117"/>
      <c r="AD141" s="117"/>
      <c r="AE141" s="117"/>
      <c r="AF141" s="117"/>
      <c r="AG141" s="117"/>
      <c r="AH141" s="117"/>
      <c r="AI141" s="136" t="s">
        <v>133</v>
      </c>
      <c r="AJ141" s="136">
        <v>2006</v>
      </c>
      <c r="AK141" s="117"/>
      <c r="AL141" s="117"/>
      <c r="AM141" s="117"/>
      <c r="AN141" s="137">
        <v>640000</v>
      </c>
      <c r="AO141" s="162"/>
      <c r="AP141" s="120"/>
      <c r="AQ141" s="120"/>
      <c r="AR141" s="120"/>
      <c r="AS141" s="120"/>
      <c r="AT141" s="120"/>
      <c r="AU141" s="119"/>
      <c r="AV141" s="119"/>
    </row>
    <row r="142" spans="1:48">
      <c r="A142" s="116"/>
      <c r="B142" s="125"/>
      <c r="C142" s="128" t="s">
        <v>177</v>
      </c>
      <c r="D142" s="128" t="s">
        <v>234</v>
      </c>
      <c r="E142" s="136" t="s">
        <v>132</v>
      </c>
      <c r="F142" s="117"/>
      <c r="G142" s="117"/>
      <c r="H142" s="117"/>
      <c r="I142" s="117"/>
      <c r="J142" s="130" t="s">
        <v>298</v>
      </c>
      <c r="K142" s="182"/>
      <c r="L142" s="130" t="s">
        <v>358</v>
      </c>
      <c r="M142" s="136" t="s">
        <v>132</v>
      </c>
      <c r="N142" s="182"/>
      <c r="O142" s="182"/>
      <c r="P142" s="182"/>
      <c r="Q142" s="182"/>
      <c r="R142" s="117"/>
      <c r="S142" s="117"/>
      <c r="T142" s="117"/>
      <c r="U142" s="117"/>
      <c r="V142" s="117"/>
      <c r="W142" s="117"/>
      <c r="X142" s="117"/>
      <c r="Y142" s="117"/>
      <c r="Z142" s="117"/>
      <c r="AA142" s="117"/>
      <c r="AB142" s="117"/>
      <c r="AC142" s="117"/>
      <c r="AD142" s="117"/>
      <c r="AE142" s="117"/>
      <c r="AF142" s="117"/>
      <c r="AG142" s="117"/>
      <c r="AH142" s="117"/>
      <c r="AI142" s="131" t="s">
        <v>133</v>
      </c>
      <c r="AJ142" s="136">
        <v>2006</v>
      </c>
      <c r="AK142" s="117"/>
      <c r="AL142" s="117"/>
      <c r="AM142" s="117"/>
      <c r="AN142" s="133">
        <v>1360000</v>
      </c>
      <c r="AO142" s="162"/>
      <c r="AP142" s="120"/>
      <c r="AQ142" s="120"/>
      <c r="AR142" s="120"/>
      <c r="AS142" s="120"/>
      <c r="AT142" s="120"/>
      <c r="AU142" s="119"/>
      <c r="AV142" s="119"/>
    </row>
    <row r="143" spans="1:48">
      <c r="A143" s="116"/>
      <c r="B143" s="125"/>
      <c r="C143" s="134" t="s">
        <v>203</v>
      </c>
      <c r="D143" s="134" t="s">
        <v>266</v>
      </c>
      <c r="E143" s="136" t="s">
        <v>132</v>
      </c>
      <c r="F143" s="117"/>
      <c r="G143" s="117"/>
      <c r="H143" s="117"/>
      <c r="I143" s="117"/>
      <c r="J143" s="135" t="s">
        <v>293</v>
      </c>
      <c r="K143" s="182"/>
      <c r="L143" s="135" t="s">
        <v>373</v>
      </c>
      <c r="M143" s="136" t="s">
        <v>132</v>
      </c>
      <c r="N143" s="182"/>
      <c r="O143" s="182"/>
      <c r="P143" s="182"/>
      <c r="Q143" s="182"/>
      <c r="R143" s="117"/>
      <c r="S143" s="117"/>
      <c r="T143" s="117"/>
      <c r="U143" s="117"/>
      <c r="V143" s="117"/>
      <c r="W143" s="117"/>
      <c r="X143" s="117"/>
      <c r="Y143" s="117"/>
      <c r="Z143" s="117"/>
      <c r="AA143" s="117"/>
      <c r="AB143" s="117"/>
      <c r="AC143" s="117"/>
      <c r="AD143" s="117"/>
      <c r="AE143" s="117"/>
      <c r="AF143" s="117"/>
      <c r="AG143" s="117"/>
      <c r="AH143" s="117"/>
      <c r="AI143" s="136" t="s">
        <v>133</v>
      </c>
      <c r="AJ143" s="136">
        <v>2006</v>
      </c>
      <c r="AK143" s="117"/>
      <c r="AL143" s="117"/>
      <c r="AM143" s="117"/>
      <c r="AN143" s="137">
        <v>140000</v>
      </c>
      <c r="AO143" s="162"/>
      <c r="AP143" s="120"/>
      <c r="AQ143" s="120"/>
      <c r="AR143" s="120"/>
      <c r="AS143" s="120"/>
      <c r="AT143" s="120"/>
      <c r="AU143" s="119"/>
      <c r="AV143" s="119"/>
    </row>
    <row r="144" spans="1:48">
      <c r="A144" s="116"/>
      <c r="B144" s="125"/>
      <c r="C144" s="128" t="s">
        <v>190</v>
      </c>
      <c r="D144" s="128" t="s">
        <v>249</v>
      </c>
      <c r="E144" s="136" t="s">
        <v>132</v>
      </c>
      <c r="F144" s="117"/>
      <c r="G144" s="117"/>
      <c r="H144" s="117"/>
      <c r="I144" s="117"/>
      <c r="J144" s="130" t="s">
        <v>298</v>
      </c>
      <c r="K144" s="182"/>
      <c r="L144" s="130" t="s">
        <v>859</v>
      </c>
      <c r="M144" s="136" t="s">
        <v>132</v>
      </c>
      <c r="N144" s="182"/>
      <c r="O144" s="182"/>
      <c r="P144" s="182"/>
      <c r="Q144" s="182"/>
      <c r="R144" s="117"/>
      <c r="S144" s="117"/>
      <c r="T144" s="117"/>
      <c r="U144" s="117"/>
      <c r="V144" s="117"/>
      <c r="W144" s="117"/>
      <c r="X144" s="117"/>
      <c r="Y144" s="117"/>
      <c r="Z144" s="117"/>
      <c r="AA144" s="117"/>
      <c r="AB144" s="117"/>
      <c r="AC144" s="117"/>
      <c r="AD144" s="117"/>
      <c r="AE144" s="117"/>
      <c r="AF144" s="117"/>
      <c r="AG144" s="117"/>
      <c r="AH144" s="117"/>
      <c r="AI144" s="131" t="s">
        <v>133</v>
      </c>
      <c r="AJ144" s="136">
        <v>2006</v>
      </c>
      <c r="AK144" s="117"/>
      <c r="AL144" s="117"/>
      <c r="AM144" s="117"/>
      <c r="AN144" s="133">
        <v>2400000</v>
      </c>
      <c r="AO144" s="162"/>
      <c r="AP144" s="120"/>
      <c r="AQ144" s="120"/>
      <c r="AR144" s="120"/>
      <c r="AS144" s="120"/>
      <c r="AT144" s="120"/>
      <c r="AU144" s="119"/>
      <c r="AV144" s="119"/>
    </row>
    <row r="145" spans="1:48">
      <c r="A145" s="116"/>
      <c r="B145" s="125"/>
      <c r="C145" s="134" t="s">
        <v>203</v>
      </c>
      <c r="D145" s="134" t="s">
        <v>266</v>
      </c>
      <c r="E145" s="136" t="s">
        <v>132</v>
      </c>
      <c r="F145" s="117"/>
      <c r="G145" s="117"/>
      <c r="H145" s="117"/>
      <c r="I145" s="117"/>
      <c r="J145" s="135" t="s">
        <v>293</v>
      </c>
      <c r="K145" s="182"/>
      <c r="L145" s="135" t="s">
        <v>373</v>
      </c>
      <c r="M145" s="136" t="s">
        <v>132</v>
      </c>
      <c r="N145" s="182"/>
      <c r="O145" s="182"/>
      <c r="P145" s="182"/>
      <c r="Q145" s="182"/>
      <c r="R145" s="117"/>
      <c r="S145" s="117"/>
      <c r="T145" s="117"/>
      <c r="U145" s="117"/>
      <c r="V145" s="117"/>
      <c r="W145" s="117"/>
      <c r="X145" s="117"/>
      <c r="Y145" s="117"/>
      <c r="Z145" s="117"/>
      <c r="AA145" s="117"/>
      <c r="AB145" s="117"/>
      <c r="AC145" s="117"/>
      <c r="AD145" s="117"/>
      <c r="AE145" s="117"/>
      <c r="AF145" s="117"/>
      <c r="AG145" s="117"/>
      <c r="AH145" s="117"/>
      <c r="AI145" s="136" t="s">
        <v>133</v>
      </c>
      <c r="AJ145" s="136">
        <v>2006</v>
      </c>
      <c r="AK145" s="117"/>
      <c r="AL145" s="117"/>
      <c r="AM145" s="117"/>
      <c r="AN145" s="137">
        <v>280000</v>
      </c>
      <c r="AO145" s="162"/>
      <c r="AP145" s="120"/>
      <c r="AQ145" s="120"/>
      <c r="AR145" s="120"/>
      <c r="AS145" s="120"/>
      <c r="AT145" s="120"/>
      <c r="AU145" s="119"/>
      <c r="AV145" s="119"/>
    </row>
    <row r="146" spans="1:48">
      <c r="A146" s="116"/>
      <c r="B146" s="125"/>
      <c r="C146" s="128" t="s">
        <v>181</v>
      </c>
      <c r="D146" s="128" t="s">
        <v>239</v>
      </c>
      <c r="E146" s="136" t="s">
        <v>132</v>
      </c>
      <c r="F146" s="117"/>
      <c r="G146" s="117"/>
      <c r="H146" s="117"/>
      <c r="I146" s="117"/>
      <c r="J146" s="130" t="s">
        <v>298</v>
      </c>
      <c r="K146" s="182"/>
      <c r="L146" s="130" t="s">
        <v>354</v>
      </c>
      <c r="M146" s="136" t="s">
        <v>132</v>
      </c>
      <c r="N146" s="182"/>
      <c r="O146" s="182"/>
      <c r="P146" s="182"/>
      <c r="Q146" s="182"/>
      <c r="R146" s="117"/>
      <c r="S146" s="117"/>
      <c r="T146" s="117"/>
      <c r="U146" s="117"/>
      <c r="V146" s="117"/>
      <c r="W146" s="117"/>
      <c r="X146" s="117"/>
      <c r="Y146" s="117"/>
      <c r="Z146" s="117"/>
      <c r="AA146" s="117"/>
      <c r="AB146" s="117"/>
      <c r="AC146" s="117"/>
      <c r="AD146" s="117"/>
      <c r="AE146" s="117"/>
      <c r="AF146" s="117"/>
      <c r="AG146" s="117"/>
      <c r="AH146" s="117"/>
      <c r="AI146" s="131" t="s">
        <v>133</v>
      </c>
      <c r="AJ146" s="136">
        <v>2006</v>
      </c>
      <c r="AK146" s="117"/>
      <c r="AL146" s="117"/>
      <c r="AM146" s="117"/>
      <c r="AN146" s="133">
        <v>1600000</v>
      </c>
      <c r="AO146" s="162"/>
      <c r="AP146" s="120"/>
      <c r="AQ146" s="120"/>
      <c r="AR146" s="120"/>
      <c r="AS146" s="120"/>
      <c r="AT146" s="120"/>
      <c r="AU146" s="119"/>
      <c r="AV146" s="119"/>
    </row>
    <row r="147" spans="1:48">
      <c r="A147" s="116"/>
      <c r="B147" s="125"/>
      <c r="C147" s="134" t="s">
        <v>178</v>
      </c>
      <c r="D147" s="134" t="s">
        <v>235</v>
      </c>
      <c r="E147" s="136" t="s">
        <v>132</v>
      </c>
      <c r="F147" s="117"/>
      <c r="G147" s="117"/>
      <c r="H147" s="117"/>
      <c r="I147" s="117"/>
      <c r="J147" s="135" t="s">
        <v>323</v>
      </c>
      <c r="K147" s="182"/>
      <c r="L147" s="135" t="s">
        <v>361</v>
      </c>
      <c r="M147" s="136" t="s">
        <v>132</v>
      </c>
      <c r="N147" s="182"/>
      <c r="O147" s="182"/>
      <c r="P147" s="182"/>
      <c r="Q147" s="182"/>
      <c r="R147" s="117"/>
      <c r="S147" s="117"/>
      <c r="T147" s="117"/>
      <c r="U147" s="117"/>
      <c r="V147" s="117"/>
      <c r="W147" s="117"/>
      <c r="X147" s="117"/>
      <c r="Y147" s="117"/>
      <c r="Z147" s="117"/>
      <c r="AA147" s="117"/>
      <c r="AB147" s="117"/>
      <c r="AC147" s="117"/>
      <c r="AD147" s="117"/>
      <c r="AE147" s="117"/>
      <c r="AF147" s="117"/>
      <c r="AG147" s="117"/>
      <c r="AH147" s="117"/>
      <c r="AI147" s="136" t="s">
        <v>133</v>
      </c>
      <c r="AJ147" s="136">
        <v>2006</v>
      </c>
      <c r="AK147" s="117"/>
      <c r="AL147" s="117"/>
      <c r="AM147" s="117"/>
      <c r="AN147" s="137">
        <v>1200000</v>
      </c>
      <c r="AO147" s="162"/>
      <c r="AP147" s="120"/>
      <c r="AQ147" s="120"/>
      <c r="AR147" s="120"/>
      <c r="AS147" s="120"/>
      <c r="AT147" s="120"/>
      <c r="AU147" s="119"/>
      <c r="AV147" s="119"/>
    </row>
    <row r="148" spans="1:48">
      <c r="A148" s="116"/>
      <c r="B148" s="125"/>
      <c r="C148" s="128" t="s">
        <v>181</v>
      </c>
      <c r="D148" s="128" t="s">
        <v>239</v>
      </c>
      <c r="E148" s="136" t="s">
        <v>132</v>
      </c>
      <c r="F148" s="117"/>
      <c r="G148" s="117"/>
      <c r="H148" s="117"/>
      <c r="I148" s="117"/>
      <c r="J148" s="130" t="s">
        <v>298</v>
      </c>
      <c r="K148" s="182"/>
      <c r="L148" s="130" t="s">
        <v>354</v>
      </c>
      <c r="M148" s="136" t="s">
        <v>132</v>
      </c>
      <c r="N148" s="182"/>
      <c r="O148" s="182"/>
      <c r="P148" s="182"/>
      <c r="Q148" s="182"/>
      <c r="R148" s="117"/>
      <c r="S148" s="117"/>
      <c r="T148" s="117"/>
      <c r="U148" s="117"/>
      <c r="V148" s="117"/>
      <c r="W148" s="117"/>
      <c r="X148" s="117"/>
      <c r="Y148" s="117"/>
      <c r="Z148" s="117"/>
      <c r="AA148" s="117"/>
      <c r="AB148" s="117"/>
      <c r="AC148" s="117"/>
      <c r="AD148" s="117"/>
      <c r="AE148" s="117"/>
      <c r="AF148" s="117"/>
      <c r="AG148" s="117"/>
      <c r="AH148" s="117"/>
      <c r="AI148" s="131" t="s">
        <v>133</v>
      </c>
      <c r="AJ148" s="136">
        <v>2004</v>
      </c>
      <c r="AK148" s="117"/>
      <c r="AL148" s="117"/>
      <c r="AM148" s="117"/>
      <c r="AN148" s="133">
        <v>227500</v>
      </c>
      <c r="AO148" s="162"/>
      <c r="AP148" s="120"/>
      <c r="AQ148" s="120"/>
      <c r="AR148" s="120"/>
      <c r="AS148" s="120"/>
      <c r="AT148" s="120"/>
      <c r="AU148" s="119"/>
      <c r="AV148" s="119"/>
    </row>
    <row r="149" spans="1:48">
      <c r="A149" s="116"/>
      <c r="B149" s="125"/>
      <c r="C149" s="134" t="s">
        <v>172</v>
      </c>
      <c r="D149" s="134" t="s">
        <v>806</v>
      </c>
      <c r="E149" s="136" t="s">
        <v>132</v>
      </c>
      <c r="F149" s="117"/>
      <c r="G149" s="117"/>
      <c r="H149" s="117"/>
      <c r="I149" s="117"/>
      <c r="J149" s="135" t="s">
        <v>295</v>
      </c>
      <c r="K149" s="182"/>
      <c r="L149" s="135" t="s">
        <v>355</v>
      </c>
      <c r="M149" s="136" t="s">
        <v>132</v>
      </c>
      <c r="N149" s="182"/>
      <c r="O149" s="182"/>
      <c r="P149" s="182"/>
      <c r="Q149" s="182"/>
      <c r="R149" s="117"/>
      <c r="S149" s="117"/>
      <c r="T149" s="117"/>
      <c r="U149" s="117"/>
      <c r="V149" s="117"/>
      <c r="W149" s="117"/>
      <c r="X149" s="117"/>
      <c r="Y149" s="117"/>
      <c r="Z149" s="117"/>
      <c r="AA149" s="117"/>
      <c r="AB149" s="117"/>
      <c r="AC149" s="117"/>
      <c r="AD149" s="117"/>
      <c r="AE149" s="117"/>
      <c r="AF149" s="117"/>
      <c r="AG149" s="117"/>
      <c r="AH149" s="117"/>
      <c r="AI149" s="136" t="s">
        <v>133</v>
      </c>
      <c r="AJ149" s="136">
        <v>2005</v>
      </c>
      <c r="AK149" s="117"/>
      <c r="AL149" s="117"/>
      <c r="AM149" s="117"/>
      <c r="AN149" s="137">
        <v>2275000</v>
      </c>
      <c r="AO149" s="162"/>
      <c r="AP149" s="120"/>
      <c r="AQ149" s="120"/>
      <c r="AR149" s="120"/>
      <c r="AS149" s="120"/>
      <c r="AT149" s="120"/>
      <c r="AU149" s="119"/>
      <c r="AV149" s="119"/>
    </row>
    <row r="150" spans="1:48">
      <c r="A150" s="116"/>
      <c r="B150" s="125"/>
      <c r="C150" s="128" t="s">
        <v>177</v>
      </c>
      <c r="D150" s="128" t="s">
        <v>234</v>
      </c>
      <c r="E150" s="136" t="s">
        <v>132</v>
      </c>
      <c r="F150" s="117"/>
      <c r="G150" s="117"/>
      <c r="H150" s="117"/>
      <c r="I150" s="117"/>
      <c r="J150" s="130" t="s">
        <v>298</v>
      </c>
      <c r="K150" s="182"/>
      <c r="L150" s="130" t="s">
        <v>363</v>
      </c>
      <c r="M150" s="136" t="s">
        <v>132</v>
      </c>
      <c r="N150" s="182"/>
      <c r="O150" s="182"/>
      <c r="P150" s="182"/>
      <c r="Q150" s="182"/>
      <c r="R150" s="117"/>
      <c r="S150" s="117"/>
      <c r="T150" s="117"/>
      <c r="U150" s="117"/>
      <c r="V150" s="117"/>
      <c r="W150" s="117"/>
      <c r="X150" s="117"/>
      <c r="Y150" s="117"/>
      <c r="Z150" s="117"/>
      <c r="AA150" s="117"/>
      <c r="AB150" s="117"/>
      <c r="AC150" s="117"/>
      <c r="AD150" s="117"/>
      <c r="AE150" s="117"/>
      <c r="AF150" s="117"/>
      <c r="AG150" s="117"/>
      <c r="AH150" s="117"/>
      <c r="AI150" s="131" t="s">
        <v>133</v>
      </c>
      <c r="AJ150" s="136">
        <v>2003</v>
      </c>
      <c r="AK150" s="117"/>
      <c r="AL150" s="117"/>
      <c r="AM150" s="117"/>
      <c r="AN150" s="133">
        <v>552500</v>
      </c>
      <c r="AO150" s="162"/>
      <c r="AP150" s="120"/>
      <c r="AQ150" s="120"/>
      <c r="AR150" s="120"/>
      <c r="AS150" s="120"/>
      <c r="AT150" s="120"/>
      <c r="AU150" s="119"/>
      <c r="AV150" s="119"/>
    </row>
    <row r="151" spans="1:48">
      <c r="A151" s="116"/>
      <c r="B151" s="125"/>
      <c r="C151" s="134" t="s">
        <v>177</v>
      </c>
      <c r="D151" s="134" t="s">
        <v>234</v>
      </c>
      <c r="E151" s="136" t="s">
        <v>132</v>
      </c>
      <c r="F151" s="117"/>
      <c r="G151" s="117"/>
      <c r="H151" s="117"/>
      <c r="I151" s="117"/>
      <c r="J151" s="135" t="s">
        <v>323</v>
      </c>
      <c r="K151" s="182"/>
      <c r="L151" s="135" t="s">
        <v>358</v>
      </c>
      <c r="M151" s="136" t="s">
        <v>132</v>
      </c>
      <c r="N151" s="182"/>
      <c r="O151" s="182"/>
      <c r="P151" s="182"/>
      <c r="Q151" s="182"/>
      <c r="R151" s="117"/>
      <c r="S151" s="117"/>
      <c r="T151" s="117"/>
      <c r="U151" s="117"/>
      <c r="V151" s="117"/>
      <c r="W151" s="117"/>
      <c r="X151" s="117"/>
      <c r="Y151" s="117"/>
      <c r="Z151" s="117"/>
      <c r="AA151" s="117"/>
      <c r="AB151" s="117"/>
      <c r="AC151" s="117"/>
      <c r="AD151" s="117"/>
      <c r="AE151" s="117"/>
      <c r="AF151" s="117"/>
      <c r="AG151" s="117"/>
      <c r="AH151" s="117"/>
      <c r="AI151" s="136" t="s">
        <v>133</v>
      </c>
      <c r="AJ151" s="136">
        <v>2006</v>
      </c>
      <c r="AK151" s="117"/>
      <c r="AL151" s="117"/>
      <c r="AM151" s="117"/>
      <c r="AN151" s="137">
        <v>3600000</v>
      </c>
      <c r="AO151" s="162"/>
      <c r="AP151" s="120"/>
      <c r="AQ151" s="120"/>
      <c r="AR151" s="120"/>
      <c r="AS151" s="120"/>
      <c r="AT151" s="120"/>
      <c r="AU151" s="119"/>
      <c r="AV151" s="119"/>
    </row>
    <row r="152" spans="1:48">
      <c r="A152" s="116"/>
      <c r="B152" s="125"/>
      <c r="C152" s="128" t="s">
        <v>818</v>
      </c>
      <c r="D152" s="128" t="s">
        <v>234</v>
      </c>
      <c r="E152" s="136" t="s">
        <v>132</v>
      </c>
      <c r="F152" s="117"/>
      <c r="G152" s="117"/>
      <c r="H152" s="117"/>
      <c r="I152" s="117"/>
      <c r="J152" s="130" t="s">
        <v>298</v>
      </c>
      <c r="K152" s="182"/>
      <c r="L152" s="130" t="s">
        <v>361</v>
      </c>
      <c r="M152" s="136" t="s">
        <v>132</v>
      </c>
      <c r="N152" s="182"/>
      <c r="O152" s="182"/>
      <c r="P152" s="182"/>
      <c r="Q152" s="182"/>
      <c r="R152" s="117"/>
      <c r="S152" s="117"/>
      <c r="T152" s="117"/>
      <c r="U152" s="117"/>
      <c r="V152" s="117"/>
      <c r="W152" s="117"/>
      <c r="X152" s="117"/>
      <c r="Y152" s="117"/>
      <c r="Z152" s="117"/>
      <c r="AA152" s="117"/>
      <c r="AB152" s="117"/>
      <c r="AC152" s="117"/>
      <c r="AD152" s="117"/>
      <c r="AE152" s="117"/>
      <c r="AF152" s="117"/>
      <c r="AG152" s="117"/>
      <c r="AH152" s="117"/>
      <c r="AI152" s="131" t="s">
        <v>133</v>
      </c>
      <c r="AJ152" s="136">
        <v>2006</v>
      </c>
      <c r="AK152" s="117"/>
      <c r="AL152" s="117"/>
      <c r="AM152" s="117"/>
      <c r="AN152" s="133">
        <v>1200000</v>
      </c>
      <c r="AO152" s="162"/>
      <c r="AP152" s="120"/>
      <c r="AQ152" s="120"/>
      <c r="AR152" s="120"/>
      <c r="AS152" s="120"/>
      <c r="AT152" s="120"/>
      <c r="AU152" s="119"/>
      <c r="AV152" s="119"/>
    </row>
    <row r="153" spans="1:48">
      <c r="A153" s="116"/>
      <c r="B153" s="125"/>
      <c r="C153" s="134" t="s">
        <v>170</v>
      </c>
      <c r="D153" s="134" t="s">
        <v>227</v>
      </c>
      <c r="E153" s="136" t="s">
        <v>132</v>
      </c>
      <c r="F153" s="117"/>
      <c r="G153" s="117"/>
      <c r="H153" s="117"/>
      <c r="I153" s="117"/>
      <c r="J153" s="135" t="s">
        <v>318</v>
      </c>
      <c r="K153" s="182"/>
      <c r="L153" s="135" t="s">
        <v>357</v>
      </c>
      <c r="M153" s="136" t="s">
        <v>132</v>
      </c>
      <c r="N153" s="182"/>
      <c r="O153" s="182"/>
      <c r="P153" s="182"/>
      <c r="Q153" s="182"/>
      <c r="R153" s="117"/>
      <c r="S153" s="117"/>
      <c r="T153" s="117"/>
      <c r="U153" s="117"/>
      <c r="V153" s="117"/>
      <c r="W153" s="117"/>
      <c r="X153" s="117"/>
      <c r="Y153" s="117"/>
      <c r="Z153" s="117"/>
      <c r="AA153" s="117"/>
      <c r="AB153" s="117"/>
      <c r="AC153" s="117"/>
      <c r="AD153" s="117"/>
      <c r="AE153" s="117"/>
      <c r="AF153" s="117"/>
      <c r="AG153" s="117"/>
      <c r="AH153" s="117"/>
      <c r="AI153" s="136" t="s">
        <v>133</v>
      </c>
      <c r="AJ153" s="136">
        <v>2006</v>
      </c>
      <c r="AK153" s="117"/>
      <c r="AL153" s="117"/>
      <c r="AM153" s="117"/>
      <c r="AN153" s="137">
        <v>750000</v>
      </c>
      <c r="AO153" s="162"/>
      <c r="AP153" s="120"/>
      <c r="AQ153" s="120"/>
      <c r="AR153" s="120"/>
      <c r="AS153" s="120"/>
      <c r="AT153" s="120"/>
      <c r="AU153" s="119"/>
      <c r="AV153" s="119"/>
    </row>
    <row r="154" spans="1:48">
      <c r="A154" s="116"/>
      <c r="B154" s="125"/>
      <c r="C154" s="128" t="s">
        <v>171</v>
      </c>
      <c r="D154" s="128" t="s">
        <v>265</v>
      </c>
      <c r="E154" s="136" t="s">
        <v>132</v>
      </c>
      <c r="F154" s="117"/>
      <c r="G154" s="117"/>
      <c r="H154" s="117"/>
      <c r="I154" s="117"/>
      <c r="J154" s="130" t="s">
        <v>318</v>
      </c>
      <c r="K154" s="182"/>
      <c r="L154" s="130" t="s">
        <v>356</v>
      </c>
      <c r="M154" s="136" t="s">
        <v>132</v>
      </c>
      <c r="N154" s="182"/>
      <c r="O154" s="182"/>
      <c r="P154" s="182"/>
      <c r="Q154" s="182"/>
      <c r="R154" s="117"/>
      <c r="S154" s="117"/>
      <c r="T154" s="117"/>
      <c r="U154" s="117"/>
      <c r="V154" s="117"/>
      <c r="W154" s="117"/>
      <c r="X154" s="117"/>
      <c r="Y154" s="117"/>
      <c r="Z154" s="117"/>
      <c r="AA154" s="117"/>
      <c r="AB154" s="117"/>
      <c r="AC154" s="117"/>
      <c r="AD154" s="117"/>
      <c r="AE154" s="117"/>
      <c r="AF154" s="117"/>
      <c r="AG154" s="117"/>
      <c r="AH154" s="117"/>
      <c r="AI154" s="131" t="s">
        <v>133</v>
      </c>
      <c r="AJ154" s="136">
        <v>2006</v>
      </c>
      <c r="AK154" s="117"/>
      <c r="AL154" s="117"/>
      <c r="AM154" s="117"/>
      <c r="AN154" s="133">
        <v>5740000</v>
      </c>
      <c r="AO154" s="162"/>
      <c r="AP154" s="120"/>
      <c r="AQ154" s="120"/>
      <c r="AR154" s="120"/>
      <c r="AS154" s="120"/>
      <c r="AT154" s="120"/>
      <c r="AU154" s="119"/>
      <c r="AV154" s="119"/>
    </row>
    <row r="155" spans="1:48">
      <c r="A155" s="116"/>
      <c r="B155" s="125"/>
      <c r="C155" s="134" t="s">
        <v>177</v>
      </c>
      <c r="D155" s="134" t="s">
        <v>234</v>
      </c>
      <c r="E155" s="136" t="s">
        <v>132</v>
      </c>
      <c r="F155" s="117"/>
      <c r="G155" s="117"/>
      <c r="H155" s="117"/>
      <c r="I155" s="117"/>
      <c r="J155" s="135" t="s">
        <v>323</v>
      </c>
      <c r="K155" s="182"/>
      <c r="L155" s="135" t="s">
        <v>358</v>
      </c>
      <c r="M155" s="136" t="s">
        <v>132</v>
      </c>
      <c r="N155" s="182"/>
      <c r="O155" s="182"/>
      <c r="P155" s="182"/>
      <c r="Q155" s="182"/>
      <c r="R155" s="117"/>
      <c r="S155" s="117"/>
      <c r="T155" s="117"/>
      <c r="U155" s="117"/>
      <c r="V155" s="117"/>
      <c r="W155" s="117"/>
      <c r="X155" s="117"/>
      <c r="Y155" s="117"/>
      <c r="Z155" s="117"/>
      <c r="AA155" s="117"/>
      <c r="AB155" s="117"/>
      <c r="AC155" s="117"/>
      <c r="AD155" s="117"/>
      <c r="AE155" s="117"/>
      <c r="AF155" s="117"/>
      <c r="AG155" s="117"/>
      <c r="AH155" s="117"/>
      <c r="AI155" s="136" t="s">
        <v>133</v>
      </c>
      <c r="AJ155" s="136">
        <v>2006</v>
      </c>
      <c r="AK155" s="117"/>
      <c r="AL155" s="117"/>
      <c r="AM155" s="117"/>
      <c r="AN155" s="137">
        <v>18000000</v>
      </c>
      <c r="AO155" s="162"/>
      <c r="AP155" s="120"/>
      <c r="AQ155" s="120"/>
      <c r="AR155" s="120"/>
      <c r="AS155" s="120"/>
      <c r="AT155" s="120"/>
      <c r="AU155" s="119"/>
      <c r="AV155" s="119"/>
    </row>
    <row r="156" spans="1:48">
      <c r="A156" s="116"/>
      <c r="B156" s="125"/>
      <c r="C156" s="128" t="s">
        <v>176</v>
      </c>
      <c r="D156" s="128" t="s">
        <v>235</v>
      </c>
      <c r="E156" s="136" t="s">
        <v>132</v>
      </c>
      <c r="F156" s="117"/>
      <c r="G156" s="117"/>
      <c r="H156" s="117"/>
      <c r="I156" s="117"/>
      <c r="J156" s="130" t="s">
        <v>323</v>
      </c>
      <c r="K156" s="182"/>
      <c r="L156" s="130" t="s">
        <v>356</v>
      </c>
      <c r="M156" s="136" t="s">
        <v>132</v>
      </c>
      <c r="N156" s="182"/>
      <c r="O156" s="182"/>
      <c r="P156" s="182"/>
      <c r="Q156" s="182"/>
      <c r="R156" s="117"/>
      <c r="S156" s="117"/>
      <c r="T156" s="117"/>
      <c r="U156" s="117"/>
      <c r="V156" s="117"/>
      <c r="W156" s="117"/>
      <c r="X156" s="117"/>
      <c r="Y156" s="117"/>
      <c r="Z156" s="117"/>
      <c r="AA156" s="117"/>
      <c r="AB156" s="117"/>
      <c r="AC156" s="117"/>
      <c r="AD156" s="117"/>
      <c r="AE156" s="117"/>
      <c r="AF156" s="117"/>
      <c r="AG156" s="117"/>
      <c r="AH156" s="117"/>
      <c r="AI156" s="131" t="s">
        <v>133</v>
      </c>
      <c r="AJ156" s="136">
        <v>2006</v>
      </c>
      <c r="AK156" s="117"/>
      <c r="AL156" s="117"/>
      <c r="AM156" s="117"/>
      <c r="AN156" s="133">
        <v>1920000</v>
      </c>
      <c r="AO156" s="162"/>
      <c r="AP156" s="120"/>
      <c r="AQ156" s="120"/>
      <c r="AR156" s="120"/>
      <c r="AS156" s="120"/>
      <c r="AT156" s="120"/>
      <c r="AU156" s="119"/>
      <c r="AV156" s="119"/>
    </row>
    <row r="157" spans="1:48">
      <c r="A157" s="116"/>
      <c r="B157" s="125"/>
      <c r="C157" s="134" t="s">
        <v>176</v>
      </c>
      <c r="D157" s="134" t="s">
        <v>235</v>
      </c>
      <c r="E157" s="136" t="s">
        <v>132</v>
      </c>
      <c r="F157" s="117"/>
      <c r="G157" s="117"/>
      <c r="H157" s="117"/>
      <c r="I157" s="117"/>
      <c r="J157" s="135" t="s">
        <v>308</v>
      </c>
      <c r="K157" s="182"/>
      <c r="L157" s="135" t="s">
        <v>356</v>
      </c>
      <c r="M157" s="136" t="s">
        <v>132</v>
      </c>
      <c r="N157" s="182"/>
      <c r="O157" s="182"/>
      <c r="P157" s="182"/>
      <c r="Q157" s="182"/>
      <c r="R157" s="117"/>
      <c r="S157" s="117"/>
      <c r="T157" s="117"/>
      <c r="U157" s="117"/>
      <c r="V157" s="117"/>
      <c r="W157" s="117"/>
      <c r="X157" s="117"/>
      <c r="Y157" s="117"/>
      <c r="Z157" s="117"/>
      <c r="AA157" s="117"/>
      <c r="AB157" s="117"/>
      <c r="AC157" s="117"/>
      <c r="AD157" s="117"/>
      <c r="AE157" s="117"/>
      <c r="AF157" s="117"/>
      <c r="AG157" s="117"/>
      <c r="AH157" s="117"/>
      <c r="AI157" s="136" t="s">
        <v>133</v>
      </c>
      <c r="AJ157" s="136">
        <v>2001</v>
      </c>
      <c r="AK157" s="117"/>
      <c r="AL157" s="117"/>
      <c r="AM157" s="117"/>
      <c r="AN157" s="137">
        <v>1690000</v>
      </c>
      <c r="AO157" s="162"/>
      <c r="AP157" s="120"/>
      <c r="AQ157" s="120"/>
      <c r="AR157" s="120"/>
      <c r="AS157" s="120"/>
      <c r="AT157" s="120"/>
      <c r="AU157" s="119"/>
      <c r="AV157" s="119"/>
    </row>
    <row r="158" spans="1:48">
      <c r="A158" s="116"/>
      <c r="B158" s="125"/>
      <c r="C158" s="128" t="s">
        <v>181</v>
      </c>
      <c r="D158" s="128" t="s">
        <v>239</v>
      </c>
      <c r="E158" s="136" t="s">
        <v>132</v>
      </c>
      <c r="F158" s="117"/>
      <c r="G158" s="117"/>
      <c r="H158" s="117"/>
      <c r="I158" s="117"/>
      <c r="J158" s="130" t="s">
        <v>298</v>
      </c>
      <c r="K158" s="182"/>
      <c r="L158" s="130" t="s">
        <v>354</v>
      </c>
      <c r="M158" s="136" t="s">
        <v>132</v>
      </c>
      <c r="N158" s="182"/>
      <c r="O158" s="182"/>
      <c r="P158" s="182"/>
      <c r="Q158" s="182"/>
      <c r="R158" s="117"/>
      <c r="S158" s="117"/>
      <c r="T158" s="117"/>
      <c r="U158" s="117"/>
      <c r="V158" s="117"/>
      <c r="W158" s="117"/>
      <c r="X158" s="117"/>
      <c r="Y158" s="117"/>
      <c r="Z158" s="117"/>
      <c r="AA158" s="117"/>
      <c r="AB158" s="117"/>
      <c r="AC158" s="117"/>
      <c r="AD158" s="117"/>
      <c r="AE158" s="117"/>
      <c r="AF158" s="117"/>
      <c r="AG158" s="117"/>
      <c r="AH158" s="117"/>
      <c r="AI158" s="131" t="s">
        <v>133</v>
      </c>
      <c r="AJ158" s="136">
        <v>2004</v>
      </c>
      <c r="AK158" s="117"/>
      <c r="AL158" s="117"/>
      <c r="AM158" s="117"/>
      <c r="AN158" s="133">
        <v>735000</v>
      </c>
      <c r="AO158" s="162"/>
      <c r="AP158" s="120"/>
      <c r="AQ158" s="120"/>
      <c r="AR158" s="120"/>
      <c r="AS158" s="120"/>
      <c r="AT158" s="120"/>
      <c r="AU158" s="119"/>
      <c r="AV158" s="119"/>
    </row>
    <row r="159" spans="1:48">
      <c r="A159" s="116"/>
      <c r="B159" s="125"/>
      <c r="C159" s="134" t="s">
        <v>169</v>
      </c>
      <c r="D159" s="134" t="s">
        <v>226</v>
      </c>
      <c r="E159" s="136" t="s">
        <v>132</v>
      </c>
      <c r="F159" s="117"/>
      <c r="G159" s="117"/>
      <c r="H159" s="117"/>
      <c r="I159" s="117"/>
      <c r="J159" s="135" t="s">
        <v>298</v>
      </c>
      <c r="K159" s="182"/>
      <c r="L159" s="135" t="s">
        <v>354</v>
      </c>
      <c r="M159" s="136" t="s">
        <v>132</v>
      </c>
      <c r="N159" s="182"/>
      <c r="O159" s="182"/>
      <c r="P159" s="182"/>
      <c r="Q159" s="182"/>
      <c r="R159" s="117"/>
      <c r="S159" s="117"/>
      <c r="T159" s="117"/>
      <c r="U159" s="117"/>
      <c r="V159" s="117"/>
      <c r="W159" s="117"/>
      <c r="X159" s="117"/>
      <c r="Y159" s="117"/>
      <c r="Z159" s="117"/>
      <c r="AA159" s="117"/>
      <c r="AB159" s="117"/>
      <c r="AC159" s="117"/>
      <c r="AD159" s="117"/>
      <c r="AE159" s="117"/>
      <c r="AF159" s="117"/>
      <c r="AG159" s="117"/>
      <c r="AH159" s="117"/>
      <c r="AI159" s="136" t="s">
        <v>133</v>
      </c>
      <c r="AJ159" s="136">
        <v>2006</v>
      </c>
      <c r="AK159" s="117"/>
      <c r="AL159" s="117"/>
      <c r="AM159" s="117"/>
      <c r="AN159" s="137">
        <v>800000</v>
      </c>
      <c r="AO159" s="162"/>
      <c r="AP159" s="120"/>
      <c r="AQ159" s="120"/>
      <c r="AR159" s="120"/>
      <c r="AS159" s="120"/>
      <c r="AT159" s="120"/>
      <c r="AU159" s="119"/>
      <c r="AV159" s="119"/>
    </row>
    <row r="160" spans="1:48">
      <c r="A160" s="116"/>
      <c r="B160" s="125"/>
      <c r="C160" s="128" t="s">
        <v>203</v>
      </c>
      <c r="D160" s="128" t="s">
        <v>266</v>
      </c>
      <c r="E160" s="136" t="s">
        <v>132</v>
      </c>
      <c r="F160" s="117"/>
      <c r="G160" s="117"/>
      <c r="H160" s="117"/>
      <c r="I160" s="117"/>
      <c r="J160" s="130" t="s">
        <v>293</v>
      </c>
      <c r="K160" s="182"/>
      <c r="L160" s="130" t="s">
        <v>373</v>
      </c>
      <c r="M160" s="136" t="s">
        <v>132</v>
      </c>
      <c r="N160" s="182"/>
      <c r="O160" s="182"/>
      <c r="P160" s="182"/>
      <c r="Q160" s="182"/>
      <c r="R160" s="117"/>
      <c r="S160" s="117"/>
      <c r="T160" s="117"/>
      <c r="U160" s="117"/>
      <c r="V160" s="117"/>
      <c r="W160" s="117"/>
      <c r="X160" s="117"/>
      <c r="Y160" s="117"/>
      <c r="Z160" s="117"/>
      <c r="AA160" s="117"/>
      <c r="AB160" s="117"/>
      <c r="AC160" s="117"/>
      <c r="AD160" s="117"/>
      <c r="AE160" s="117"/>
      <c r="AF160" s="117"/>
      <c r="AG160" s="117"/>
      <c r="AH160" s="117"/>
      <c r="AI160" s="131" t="s">
        <v>133</v>
      </c>
      <c r="AJ160" s="136">
        <v>2006</v>
      </c>
      <c r="AK160" s="117"/>
      <c r="AL160" s="117"/>
      <c r="AM160" s="117"/>
      <c r="AN160" s="133">
        <v>857500</v>
      </c>
      <c r="AO160" s="162"/>
      <c r="AP160" s="120"/>
      <c r="AQ160" s="120"/>
      <c r="AR160" s="120"/>
      <c r="AS160" s="120"/>
      <c r="AT160" s="120"/>
      <c r="AU160" s="119"/>
      <c r="AV160" s="119"/>
    </row>
    <row r="161" spans="1:48">
      <c r="A161" s="116"/>
      <c r="B161" s="125"/>
      <c r="C161" s="134" t="s">
        <v>203</v>
      </c>
      <c r="D161" s="134" t="s">
        <v>266</v>
      </c>
      <c r="E161" s="136" t="s">
        <v>132</v>
      </c>
      <c r="F161" s="117"/>
      <c r="G161" s="117"/>
      <c r="H161" s="117"/>
      <c r="I161" s="117"/>
      <c r="J161" s="135" t="s">
        <v>293</v>
      </c>
      <c r="K161" s="182"/>
      <c r="L161" s="135" t="s">
        <v>373</v>
      </c>
      <c r="M161" s="136" t="s">
        <v>132</v>
      </c>
      <c r="N161" s="182"/>
      <c r="O161" s="182"/>
      <c r="P161" s="182"/>
      <c r="Q161" s="182"/>
      <c r="R161" s="117"/>
      <c r="S161" s="117"/>
      <c r="T161" s="117"/>
      <c r="U161" s="117"/>
      <c r="V161" s="117"/>
      <c r="W161" s="117"/>
      <c r="X161" s="117"/>
      <c r="Y161" s="117"/>
      <c r="Z161" s="117"/>
      <c r="AA161" s="117"/>
      <c r="AB161" s="117"/>
      <c r="AC161" s="117"/>
      <c r="AD161" s="117"/>
      <c r="AE161" s="117"/>
      <c r="AF161" s="117"/>
      <c r="AG161" s="117"/>
      <c r="AH161" s="117"/>
      <c r="AI161" s="136" t="s">
        <v>133</v>
      </c>
      <c r="AJ161" s="136">
        <v>2004</v>
      </c>
      <c r="AK161" s="117"/>
      <c r="AL161" s="117"/>
      <c r="AM161" s="117"/>
      <c r="AN161" s="137">
        <v>455000</v>
      </c>
      <c r="AO161" s="162"/>
      <c r="AP161" s="120"/>
      <c r="AQ161" s="120"/>
      <c r="AR161" s="120"/>
      <c r="AS161" s="120"/>
      <c r="AT161" s="120"/>
      <c r="AU161" s="119"/>
      <c r="AV161" s="119"/>
    </row>
    <row r="162" spans="1:48">
      <c r="A162" s="116"/>
      <c r="B162" s="125"/>
      <c r="C162" s="128" t="s">
        <v>177</v>
      </c>
      <c r="D162" s="128" t="s">
        <v>234</v>
      </c>
      <c r="E162" s="136" t="s">
        <v>132</v>
      </c>
      <c r="F162" s="117"/>
      <c r="G162" s="117"/>
      <c r="H162" s="117"/>
      <c r="I162" s="117"/>
      <c r="J162" s="130" t="s">
        <v>298</v>
      </c>
      <c r="K162" s="182"/>
      <c r="L162" s="130" t="s">
        <v>363</v>
      </c>
      <c r="M162" s="136" t="s">
        <v>132</v>
      </c>
      <c r="N162" s="182"/>
      <c r="O162" s="182"/>
      <c r="P162" s="182"/>
      <c r="Q162" s="182"/>
      <c r="R162" s="117"/>
      <c r="S162" s="117"/>
      <c r="T162" s="117"/>
      <c r="U162" s="117"/>
      <c r="V162" s="117"/>
      <c r="W162" s="117"/>
      <c r="X162" s="117"/>
      <c r="Y162" s="117"/>
      <c r="Z162" s="117"/>
      <c r="AA162" s="117"/>
      <c r="AB162" s="117"/>
      <c r="AC162" s="117"/>
      <c r="AD162" s="117"/>
      <c r="AE162" s="117"/>
      <c r="AF162" s="117"/>
      <c r="AG162" s="117"/>
      <c r="AH162" s="117"/>
      <c r="AI162" s="131" t="s">
        <v>133</v>
      </c>
      <c r="AJ162" s="136">
        <v>2004</v>
      </c>
      <c r="AK162" s="117"/>
      <c r="AL162" s="117"/>
      <c r="AM162" s="117"/>
      <c r="AN162" s="133">
        <v>1105000</v>
      </c>
      <c r="AO162" s="162"/>
      <c r="AP162" s="120"/>
      <c r="AQ162" s="120"/>
      <c r="AR162" s="120"/>
      <c r="AS162" s="120"/>
      <c r="AT162" s="120"/>
      <c r="AU162" s="119"/>
      <c r="AV162" s="119"/>
    </row>
    <row r="163" spans="1:48">
      <c r="A163" s="116"/>
      <c r="B163" s="125"/>
      <c r="C163" s="134" t="s">
        <v>177</v>
      </c>
      <c r="D163" s="134" t="s">
        <v>234</v>
      </c>
      <c r="E163" s="136" t="s">
        <v>132</v>
      </c>
      <c r="F163" s="117"/>
      <c r="G163" s="117"/>
      <c r="H163" s="117"/>
      <c r="I163" s="117"/>
      <c r="J163" s="135" t="s">
        <v>321</v>
      </c>
      <c r="K163" s="182"/>
      <c r="L163" s="135" t="s">
        <v>358</v>
      </c>
      <c r="M163" s="136" t="s">
        <v>132</v>
      </c>
      <c r="N163" s="182"/>
      <c r="O163" s="182"/>
      <c r="P163" s="182"/>
      <c r="Q163" s="182"/>
      <c r="R163" s="117"/>
      <c r="S163" s="117"/>
      <c r="T163" s="117"/>
      <c r="U163" s="117"/>
      <c r="V163" s="117"/>
      <c r="W163" s="117"/>
      <c r="X163" s="117"/>
      <c r="Y163" s="117"/>
      <c r="Z163" s="117"/>
      <c r="AA163" s="117"/>
      <c r="AB163" s="117"/>
      <c r="AC163" s="117"/>
      <c r="AD163" s="117"/>
      <c r="AE163" s="117"/>
      <c r="AF163" s="117"/>
      <c r="AG163" s="117"/>
      <c r="AH163" s="117"/>
      <c r="AI163" s="136" t="s">
        <v>133</v>
      </c>
      <c r="AJ163" s="136">
        <v>2006</v>
      </c>
      <c r="AK163" s="117"/>
      <c r="AL163" s="117"/>
      <c r="AM163" s="117"/>
      <c r="AN163" s="137">
        <v>600000</v>
      </c>
      <c r="AO163" s="162"/>
      <c r="AP163" s="120"/>
      <c r="AQ163" s="120"/>
      <c r="AR163" s="120"/>
      <c r="AS163" s="120"/>
      <c r="AT163" s="120"/>
      <c r="AU163" s="119"/>
      <c r="AV163" s="119"/>
    </row>
    <row r="164" spans="1:48">
      <c r="A164" s="116"/>
      <c r="B164" s="125"/>
      <c r="C164" s="128" t="s">
        <v>170</v>
      </c>
      <c r="D164" s="128" t="s">
        <v>227</v>
      </c>
      <c r="E164" s="136" t="s">
        <v>132</v>
      </c>
      <c r="F164" s="117"/>
      <c r="G164" s="117"/>
      <c r="H164" s="117"/>
      <c r="I164" s="117"/>
      <c r="J164" s="130" t="s">
        <v>325</v>
      </c>
      <c r="K164" s="182"/>
      <c r="L164" s="130" t="s">
        <v>357</v>
      </c>
      <c r="M164" s="136" t="s">
        <v>132</v>
      </c>
      <c r="N164" s="182"/>
      <c r="O164" s="182"/>
      <c r="P164" s="182"/>
      <c r="Q164" s="182"/>
      <c r="R164" s="117"/>
      <c r="S164" s="117"/>
      <c r="T164" s="117"/>
      <c r="U164" s="117"/>
      <c r="V164" s="117"/>
      <c r="W164" s="117"/>
      <c r="X164" s="117"/>
      <c r="Y164" s="117"/>
      <c r="Z164" s="117"/>
      <c r="AA164" s="117"/>
      <c r="AB164" s="117"/>
      <c r="AC164" s="117"/>
      <c r="AD164" s="117"/>
      <c r="AE164" s="117"/>
      <c r="AF164" s="117"/>
      <c r="AG164" s="117"/>
      <c r="AH164" s="117"/>
      <c r="AI164" s="131" t="s">
        <v>133</v>
      </c>
      <c r="AJ164" s="136">
        <v>2006</v>
      </c>
      <c r="AK164" s="117"/>
      <c r="AL164" s="117"/>
      <c r="AM164" s="117"/>
      <c r="AN164" s="133">
        <v>637500</v>
      </c>
      <c r="AO164" s="162"/>
      <c r="AP164" s="120"/>
      <c r="AQ164" s="120"/>
      <c r="AR164" s="120"/>
      <c r="AS164" s="120"/>
      <c r="AT164" s="120"/>
      <c r="AU164" s="119"/>
      <c r="AV164" s="119"/>
    </row>
    <row r="165" spans="1:48">
      <c r="A165" s="116"/>
      <c r="B165" s="125"/>
      <c r="C165" s="134" t="s">
        <v>171</v>
      </c>
      <c r="D165" s="134" t="s">
        <v>265</v>
      </c>
      <c r="E165" s="136" t="s">
        <v>132</v>
      </c>
      <c r="F165" s="117"/>
      <c r="G165" s="117"/>
      <c r="H165" s="117"/>
      <c r="I165" s="117"/>
      <c r="J165" s="135" t="s">
        <v>849</v>
      </c>
      <c r="K165" s="182"/>
      <c r="L165" s="135" t="s">
        <v>356</v>
      </c>
      <c r="M165" s="136" t="s">
        <v>132</v>
      </c>
      <c r="N165" s="182"/>
      <c r="O165" s="182"/>
      <c r="P165" s="182"/>
      <c r="Q165" s="182"/>
      <c r="R165" s="117"/>
      <c r="S165" s="117"/>
      <c r="T165" s="117"/>
      <c r="U165" s="117"/>
      <c r="V165" s="117"/>
      <c r="W165" s="117"/>
      <c r="X165" s="117"/>
      <c r="Y165" s="117"/>
      <c r="Z165" s="117"/>
      <c r="AA165" s="117"/>
      <c r="AB165" s="117"/>
      <c r="AC165" s="117"/>
      <c r="AD165" s="117"/>
      <c r="AE165" s="117"/>
      <c r="AF165" s="117"/>
      <c r="AG165" s="117"/>
      <c r="AH165" s="117"/>
      <c r="AI165" s="136" t="s">
        <v>133</v>
      </c>
      <c r="AJ165" s="136">
        <v>2006</v>
      </c>
      <c r="AK165" s="117"/>
      <c r="AL165" s="117"/>
      <c r="AM165" s="117"/>
      <c r="AN165" s="137">
        <v>2700000</v>
      </c>
      <c r="AO165" s="162"/>
      <c r="AP165" s="120"/>
      <c r="AQ165" s="120"/>
      <c r="AR165" s="120"/>
      <c r="AS165" s="120"/>
      <c r="AT165" s="120"/>
      <c r="AU165" s="119"/>
      <c r="AV165" s="119"/>
    </row>
    <row r="166" spans="1:48">
      <c r="A166" s="116"/>
      <c r="B166" s="125"/>
      <c r="C166" s="128" t="s">
        <v>171</v>
      </c>
      <c r="D166" s="128" t="s">
        <v>265</v>
      </c>
      <c r="E166" s="136" t="s">
        <v>132</v>
      </c>
      <c r="F166" s="117"/>
      <c r="G166" s="117"/>
      <c r="H166" s="117"/>
      <c r="I166" s="117"/>
      <c r="J166" s="130" t="s">
        <v>325</v>
      </c>
      <c r="K166" s="182"/>
      <c r="L166" s="130" t="s">
        <v>356</v>
      </c>
      <c r="M166" s="136" t="s">
        <v>132</v>
      </c>
      <c r="N166" s="182"/>
      <c r="O166" s="182"/>
      <c r="P166" s="182"/>
      <c r="Q166" s="182"/>
      <c r="R166" s="117"/>
      <c r="S166" s="117"/>
      <c r="T166" s="117"/>
      <c r="U166" s="117"/>
      <c r="V166" s="117"/>
      <c r="W166" s="117"/>
      <c r="X166" s="117"/>
      <c r="Y166" s="117"/>
      <c r="Z166" s="117"/>
      <c r="AA166" s="117"/>
      <c r="AB166" s="117"/>
      <c r="AC166" s="117"/>
      <c r="AD166" s="117"/>
      <c r="AE166" s="117"/>
      <c r="AF166" s="117"/>
      <c r="AG166" s="117"/>
      <c r="AH166" s="117"/>
      <c r="AI166" s="131" t="s">
        <v>133</v>
      </c>
      <c r="AJ166" s="136">
        <v>2006</v>
      </c>
      <c r="AK166" s="117"/>
      <c r="AL166" s="117"/>
      <c r="AM166" s="117"/>
      <c r="AN166" s="133">
        <v>6860000</v>
      </c>
      <c r="AO166" s="162"/>
      <c r="AP166" s="120"/>
      <c r="AQ166" s="120"/>
      <c r="AR166" s="120"/>
      <c r="AS166" s="120"/>
      <c r="AT166" s="120"/>
      <c r="AU166" s="119"/>
      <c r="AV166" s="119"/>
    </row>
    <row r="167" spans="1:48">
      <c r="A167" s="116"/>
      <c r="B167" s="125"/>
      <c r="C167" s="134" t="s">
        <v>170</v>
      </c>
      <c r="D167" s="134" t="s">
        <v>227</v>
      </c>
      <c r="E167" s="136" t="s">
        <v>132</v>
      </c>
      <c r="F167" s="117"/>
      <c r="G167" s="117"/>
      <c r="H167" s="117"/>
      <c r="I167" s="117"/>
      <c r="J167" s="135" t="s">
        <v>850</v>
      </c>
      <c r="K167" s="182"/>
      <c r="L167" s="135" t="s">
        <v>355</v>
      </c>
      <c r="M167" s="136" t="s">
        <v>132</v>
      </c>
      <c r="N167" s="182"/>
      <c r="O167" s="182"/>
      <c r="P167" s="182"/>
      <c r="Q167" s="182"/>
      <c r="R167" s="117"/>
      <c r="S167" s="117"/>
      <c r="T167" s="117"/>
      <c r="U167" s="117"/>
      <c r="V167" s="117"/>
      <c r="W167" s="117"/>
      <c r="X167" s="117"/>
      <c r="Y167" s="117"/>
      <c r="Z167" s="117"/>
      <c r="AA167" s="117"/>
      <c r="AB167" s="117"/>
      <c r="AC167" s="117"/>
      <c r="AD167" s="117"/>
      <c r="AE167" s="117"/>
      <c r="AF167" s="117"/>
      <c r="AG167" s="117"/>
      <c r="AH167" s="117"/>
      <c r="AI167" s="136" t="s">
        <v>133</v>
      </c>
      <c r="AJ167" s="136">
        <v>2004</v>
      </c>
      <c r="AK167" s="117"/>
      <c r="AL167" s="117"/>
      <c r="AM167" s="117"/>
      <c r="AN167" s="137">
        <v>1105000</v>
      </c>
      <c r="AO167" s="162"/>
      <c r="AP167" s="120"/>
      <c r="AQ167" s="120"/>
      <c r="AR167" s="120"/>
      <c r="AS167" s="120"/>
      <c r="AT167" s="120"/>
      <c r="AU167" s="119"/>
      <c r="AV167" s="119"/>
    </row>
    <row r="168" spans="1:48">
      <c r="A168" s="116"/>
      <c r="B168" s="125"/>
      <c r="C168" s="128" t="s">
        <v>180</v>
      </c>
      <c r="D168" s="128" t="s">
        <v>237</v>
      </c>
      <c r="E168" s="136" t="s">
        <v>132</v>
      </c>
      <c r="F168" s="117"/>
      <c r="G168" s="117"/>
      <c r="H168" s="117"/>
      <c r="I168" s="117"/>
      <c r="J168" s="130" t="s">
        <v>310</v>
      </c>
      <c r="K168" s="182"/>
      <c r="L168" s="130" t="s">
        <v>355</v>
      </c>
      <c r="M168" s="136" t="s">
        <v>132</v>
      </c>
      <c r="N168" s="182"/>
      <c r="O168" s="182"/>
      <c r="P168" s="182"/>
      <c r="Q168" s="182"/>
      <c r="R168" s="117"/>
      <c r="S168" s="117"/>
      <c r="T168" s="117"/>
      <c r="U168" s="117"/>
      <c r="V168" s="117"/>
      <c r="W168" s="117"/>
      <c r="X168" s="117"/>
      <c r="Y168" s="117"/>
      <c r="Z168" s="117"/>
      <c r="AA168" s="117"/>
      <c r="AB168" s="117"/>
      <c r="AC168" s="117"/>
      <c r="AD168" s="117"/>
      <c r="AE168" s="117"/>
      <c r="AF168" s="117"/>
      <c r="AG168" s="117"/>
      <c r="AH168" s="117"/>
      <c r="AI168" s="131" t="s">
        <v>133</v>
      </c>
      <c r="AJ168" s="136">
        <v>2006</v>
      </c>
      <c r="AK168" s="117"/>
      <c r="AL168" s="117"/>
      <c r="AM168" s="117"/>
      <c r="AN168" s="133">
        <v>322500</v>
      </c>
      <c r="AO168" s="162"/>
      <c r="AP168" s="120"/>
      <c r="AQ168" s="120"/>
      <c r="AR168" s="120"/>
      <c r="AS168" s="120"/>
      <c r="AT168" s="120"/>
      <c r="AU168" s="119"/>
      <c r="AV168" s="119"/>
    </row>
    <row r="169" spans="1:48">
      <c r="A169" s="116"/>
      <c r="B169" s="125"/>
      <c r="C169" s="134" t="s">
        <v>180</v>
      </c>
      <c r="D169" s="134" t="s">
        <v>237</v>
      </c>
      <c r="E169" s="136" t="s">
        <v>132</v>
      </c>
      <c r="F169" s="117"/>
      <c r="G169" s="117"/>
      <c r="H169" s="117"/>
      <c r="I169" s="117"/>
      <c r="J169" s="135" t="s">
        <v>303</v>
      </c>
      <c r="K169" s="182"/>
      <c r="L169" s="135" t="s">
        <v>355</v>
      </c>
      <c r="M169" s="136" t="s">
        <v>132</v>
      </c>
      <c r="N169" s="182"/>
      <c r="O169" s="182"/>
      <c r="P169" s="182"/>
      <c r="Q169" s="182"/>
      <c r="R169" s="117"/>
      <c r="S169" s="117"/>
      <c r="T169" s="117"/>
      <c r="U169" s="117"/>
      <c r="V169" s="117"/>
      <c r="W169" s="117"/>
      <c r="X169" s="117"/>
      <c r="Y169" s="117"/>
      <c r="Z169" s="117"/>
      <c r="AA169" s="117"/>
      <c r="AB169" s="117"/>
      <c r="AC169" s="117"/>
      <c r="AD169" s="117"/>
      <c r="AE169" s="117"/>
      <c r="AF169" s="117"/>
      <c r="AG169" s="117"/>
      <c r="AH169" s="117"/>
      <c r="AI169" s="136" t="s">
        <v>133</v>
      </c>
      <c r="AJ169" s="136">
        <v>2006</v>
      </c>
      <c r="AK169" s="117"/>
      <c r="AL169" s="117"/>
      <c r="AM169" s="117"/>
      <c r="AN169" s="137">
        <v>360000</v>
      </c>
      <c r="AO169" s="162"/>
      <c r="AP169" s="120"/>
      <c r="AQ169" s="120"/>
      <c r="AR169" s="120"/>
      <c r="AS169" s="120"/>
      <c r="AT169" s="120"/>
      <c r="AU169" s="119"/>
      <c r="AV169" s="119"/>
    </row>
    <row r="170" spans="1:48">
      <c r="A170" s="116"/>
      <c r="B170" s="125"/>
      <c r="C170" s="128" t="s">
        <v>198</v>
      </c>
      <c r="D170" s="128" t="s">
        <v>261</v>
      </c>
      <c r="E170" s="136" t="s">
        <v>132</v>
      </c>
      <c r="F170" s="117"/>
      <c r="G170" s="117"/>
      <c r="H170" s="117"/>
      <c r="I170" s="117"/>
      <c r="J170" s="130" t="s">
        <v>851</v>
      </c>
      <c r="K170" s="182"/>
      <c r="L170" s="130" t="s">
        <v>356</v>
      </c>
      <c r="M170" s="136" t="s">
        <v>132</v>
      </c>
      <c r="N170" s="182"/>
      <c r="O170" s="182"/>
      <c r="P170" s="182"/>
      <c r="Q170" s="182"/>
      <c r="R170" s="117"/>
      <c r="S170" s="117"/>
      <c r="T170" s="117"/>
      <c r="U170" s="117"/>
      <c r="V170" s="117"/>
      <c r="W170" s="117"/>
      <c r="X170" s="117"/>
      <c r="Y170" s="117"/>
      <c r="Z170" s="117"/>
      <c r="AA170" s="117"/>
      <c r="AB170" s="117"/>
      <c r="AC170" s="117"/>
      <c r="AD170" s="117"/>
      <c r="AE170" s="117"/>
      <c r="AF170" s="117"/>
      <c r="AG170" s="117"/>
      <c r="AH170" s="117"/>
      <c r="AI170" s="131" t="s">
        <v>133</v>
      </c>
      <c r="AJ170" s="136">
        <v>2004</v>
      </c>
      <c r="AK170" s="117"/>
      <c r="AL170" s="117"/>
      <c r="AM170" s="117"/>
      <c r="AN170" s="133">
        <v>700000</v>
      </c>
      <c r="AO170" s="162"/>
      <c r="AP170" s="120"/>
      <c r="AQ170" s="120"/>
      <c r="AR170" s="120"/>
      <c r="AS170" s="120"/>
      <c r="AT170" s="120"/>
      <c r="AU170" s="119"/>
      <c r="AV170" s="119"/>
    </row>
    <row r="171" spans="1:48">
      <c r="A171" s="116"/>
      <c r="B171" s="125"/>
      <c r="C171" s="134" t="s">
        <v>187</v>
      </c>
      <c r="D171" s="134" t="s">
        <v>245</v>
      </c>
      <c r="E171" s="136" t="s">
        <v>132</v>
      </c>
      <c r="F171" s="117"/>
      <c r="G171" s="117"/>
      <c r="H171" s="117"/>
      <c r="I171" s="117"/>
      <c r="J171" s="135" t="s">
        <v>319</v>
      </c>
      <c r="K171" s="182"/>
      <c r="L171" s="135" t="s">
        <v>356</v>
      </c>
      <c r="M171" s="136" t="s">
        <v>132</v>
      </c>
      <c r="N171" s="182"/>
      <c r="O171" s="182"/>
      <c r="P171" s="182"/>
      <c r="Q171" s="182"/>
      <c r="R171" s="117"/>
      <c r="S171" s="117"/>
      <c r="T171" s="117"/>
      <c r="U171" s="117"/>
      <c r="V171" s="117"/>
      <c r="W171" s="117"/>
      <c r="X171" s="117"/>
      <c r="Y171" s="117"/>
      <c r="Z171" s="117"/>
      <c r="AA171" s="117"/>
      <c r="AB171" s="117"/>
      <c r="AC171" s="117"/>
      <c r="AD171" s="117"/>
      <c r="AE171" s="117"/>
      <c r="AF171" s="117"/>
      <c r="AG171" s="117"/>
      <c r="AH171" s="117"/>
      <c r="AI171" s="136" t="s">
        <v>133</v>
      </c>
      <c r="AJ171" s="136">
        <v>2006</v>
      </c>
      <c r="AK171" s="117"/>
      <c r="AL171" s="117"/>
      <c r="AM171" s="117"/>
      <c r="AN171" s="137">
        <v>93750</v>
      </c>
      <c r="AO171" s="162"/>
      <c r="AP171" s="120"/>
      <c r="AQ171" s="120"/>
      <c r="AR171" s="120"/>
      <c r="AS171" s="120"/>
      <c r="AT171" s="120"/>
      <c r="AU171" s="119"/>
      <c r="AV171" s="119"/>
    </row>
    <row r="172" spans="1:48">
      <c r="A172" s="116"/>
      <c r="B172" s="125"/>
      <c r="C172" s="128" t="s">
        <v>181</v>
      </c>
      <c r="D172" s="128" t="s">
        <v>239</v>
      </c>
      <c r="E172" s="136" t="s">
        <v>132</v>
      </c>
      <c r="F172" s="117"/>
      <c r="G172" s="117"/>
      <c r="H172" s="117"/>
      <c r="I172" s="117"/>
      <c r="J172" s="130" t="s">
        <v>298</v>
      </c>
      <c r="K172" s="182"/>
      <c r="L172" s="130" t="s">
        <v>354</v>
      </c>
      <c r="M172" s="136" t="s">
        <v>132</v>
      </c>
      <c r="N172" s="182"/>
      <c r="O172" s="182"/>
      <c r="P172" s="182"/>
      <c r="Q172" s="182"/>
      <c r="R172" s="117"/>
      <c r="S172" s="117"/>
      <c r="T172" s="117"/>
      <c r="U172" s="117"/>
      <c r="V172" s="117"/>
      <c r="W172" s="117"/>
      <c r="X172" s="117"/>
      <c r="Y172" s="117"/>
      <c r="Z172" s="117"/>
      <c r="AA172" s="117"/>
      <c r="AB172" s="117"/>
      <c r="AC172" s="117"/>
      <c r="AD172" s="117"/>
      <c r="AE172" s="117"/>
      <c r="AF172" s="117"/>
      <c r="AG172" s="117"/>
      <c r="AH172" s="117"/>
      <c r="AI172" s="131" t="s">
        <v>133</v>
      </c>
      <c r="AJ172" s="136">
        <v>2006</v>
      </c>
      <c r="AK172" s="117"/>
      <c r="AL172" s="117"/>
      <c r="AM172" s="117"/>
      <c r="AN172" s="133">
        <v>525000</v>
      </c>
      <c r="AO172" s="162"/>
      <c r="AP172" s="120"/>
      <c r="AQ172" s="120"/>
      <c r="AR172" s="120"/>
      <c r="AS172" s="120"/>
      <c r="AT172" s="120"/>
      <c r="AU172" s="119"/>
      <c r="AV172" s="119"/>
    </row>
    <row r="173" spans="1:48">
      <c r="A173" s="116"/>
      <c r="B173" s="125"/>
      <c r="C173" s="134" t="s">
        <v>203</v>
      </c>
      <c r="D173" s="134" t="s">
        <v>266</v>
      </c>
      <c r="E173" s="136" t="s">
        <v>132</v>
      </c>
      <c r="F173" s="117"/>
      <c r="G173" s="117"/>
      <c r="H173" s="117"/>
      <c r="I173" s="117"/>
      <c r="J173" s="135" t="s">
        <v>293</v>
      </c>
      <c r="K173" s="182"/>
      <c r="L173" s="135" t="s">
        <v>354</v>
      </c>
      <c r="M173" s="136" t="s">
        <v>132</v>
      </c>
      <c r="N173" s="182"/>
      <c r="O173" s="182"/>
      <c r="P173" s="182"/>
      <c r="Q173" s="182"/>
      <c r="R173" s="117"/>
      <c r="S173" s="117"/>
      <c r="T173" s="117"/>
      <c r="U173" s="117"/>
      <c r="V173" s="117"/>
      <c r="W173" s="117"/>
      <c r="X173" s="117"/>
      <c r="Y173" s="117"/>
      <c r="Z173" s="117"/>
      <c r="AA173" s="117"/>
      <c r="AB173" s="117"/>
      <c r="AC173" s="117"/>
      <c r="AD173" s="117"/>
      <c r="AE173" s="117"/>
      <c r="AF173" s="117"/>
      <c r="AG173" s="117"/>
      <c r="AH173" s="117"/>
      <c r="AI173" s="136" t="s">
        <v>133</v>
      </c>
      <c r="AJ173" s="136">
        <v>2005</v>
      </c>
      <c r="AK173" s="117"/>
      <c r="AL173" s="117"/>
      <c r="AM173" s="117"/>
      <c r="AN173" s="137">
        <v>490000</v>
      </c>
      <c r="AO173" s="162"/>
      <c r="AP173" s="120"/>
      <c r="AQ173" s="120"/>
      <c r="AR173" s="120"/>
      <c r="AS173" s="120"/>
      <c r="AT173" s="120"/>
      <c r="AU173" s="119"/>
      <c r="AV173" s="119"/>
    </row>
    <row r="174" spans="1:48">
      <c r="A174" s="116"/>
      <c r="B174" s="125"/>
      <c r="C174" s="128" t="s">
        <v>169</v>
      </c>
      <c r="D174" s="128" t="s">
        <v>226</v>
      </c>
      <c r="E174" s="136" t="s">
        <v>132</v>
      </c>
      <c r="F174" s="117"/>
      <c r="G174" s="117"/>
      <c r="H174" s="117"/>
      <c r="I174" s="117"/>
      <c r="J174" s="130" t="s">
        <v>298</v>
      </c>
      <c r="K174" s="182"/>
      <c r="L174" s="130" t="s">
        <v>354</v>
      </c>
      <c r="M174" s="136" t="s">
        <v>132</v>
      </c>
      <c r="N174" s="182"/>
      <c r="O174" s="182"/>
      <c r="P174" s="182"/>
      <c r="Q174" s="182"/>
      <c r="R174" s="117"/>
      <c r="S174" s="117"/>
      <c r="T174" s="117"/>
      <c r="U174" s="117"/>
      <c r="V174" s="117"/>
      <c r="W174" s="117"/>
      <c r="X174" s="117"/>
      <c r="Y174" s="117"/>
      <c r="Z174" s="117"/>
      <c r="AA174" s="117"/>
      <c r="AB174" s="117"/>
      <c r="AC174" s="117"/>
      <c r="AD174" s="117"/>
      <c r="AE174" s="117"/>
      <c r="AF174" s="117"/>
      <c r="AG174" s="117"/>
      <c r="AH174" s="117"/>
      <c r="AI174" s="131" t="s">
        <v>133</v>
      </c>
      <c r="AJ174" s="136">
        <v>2006</v>
      </c>
      <c r="AK174" s="117"/>
      <c r="AL174" s="117"/>
      <c r="AM174" s="117"/>
      <c r="AN174" s="133">
        <v>937500</v>
      </c>
      <c r="AO174" s="162"/>
      <c r="AP174" s="120"/>
      <c r="AQ174" s="120"/>
      <c r="AR174" s="120"/>
      <c r="AS174" s="120"/>
      <c r="AT174" s="120"/>
      <c r="AU174" s="119"/>
      <c r="AV174" s="119"/>
    </row>
    <row r="175" spans="1:48">
      <c r="A175" s="116"/>
      <c r="B175" s="125"/>
      <c r="C175" s="134" t="s">
        <v>177</v>
      </c>
      <c r="D175" s="134" t="s">
        <v>234</v>
      </c>
      <c r="E175" s="136" t="s">
        <v>132</v>
      </c>
      <c r="F175" s="117"/>
      <c r="G175" s="117"/>
      <c r="H175" s="117"/>
      <c r="I175" s="117"/>
      <c r="J175" s="135" t="s">
        <v>323</v>
      </c>
      <c r="K175" s="182"/>
      <c r="L175" s="135" t="s">
        <v>358</v>
      </c>
      <c r="M175" s="136" t="s">
        <v>132</v>
      </c>
      <c r="N175" s="182"/>
      <c r="O175" s="182"/>
      <c r="P175" s="182"/>
      <c r="Q175" s="182"/>
      <c r="R175" s="117"/>
      <c r="S175" s="117"/>
      <c r="T175" s="117"/>
      <c r="U175" s="117"/>
      <c r="V175" s="117"/>
      <c r="W175" s="117"/>
      <c r="X175" s="117"/>
      <c r="Y175" s="117"/>
      <c r="Z175" s="117"/>
      <c r="AA175" s="117"/>
      <c r="AB175" s="117"/>
      <c r="AC175" s="117"/>
      <c r="AD175" s="117"/>
      <c r="AE175" s="117"/>
      <c r="AF175" s="117"/>
      <c r="AG175" s="117"/>
      <c r="AH175" s="117"/>
      <c r="AI175" s="136" t="s">
        <v>133</v>
      </c>
      <c r="AJ175" s="136">
        <v>2006</v>
      </c>
      <c r="AK175" s="117"/>
      <c r="AL175" s="117"/>
      <c r="AM175" s="117"/>
      <c r="AN175" s="137">
        <v>14400000</v>
      </c>
      <c r="AO175" s="162"/>
      <c r="AP175" s="120"/>
      <c r="AQ175" s="120"/>
      <c r="AR175" s="120"/>
      <c r="AS175" s="120"/>
      <c r="AT175" s="120"/>
      <c r="AU175" s="119"/>
      <c r="AV175" s="119"/>
    </row>
    <row r="176" spans="1:48">
      <c r="A176" s="116"/>
      <c r="B176" s="125"/>
      <c r="C176" s="128" t="s">
        <v>181</v>
      </c>
      <c r="D176" s="128" t="s">
        <v>239</v>
      </c>
      <c r="E176" s="136" t="s">
        <v>132</v>
      </c>
      <c r="F176" s="117"/>
      <c r="G176" s="117"/>
      <c r="H176" s="117"/>
      <c r="I176" s="117"/>
      <c r="J176" s="130" t="s">
        <v>298</v>
      </c>
      <c r="K176" s="182"/>
      <c r="L176" s="130" t="s">
        <v>354</v>
      </c>
      <c r="M176" s="136" t="s">
        <v>132</v>
      </c>
      <c r="N176" s="182"/>
      <c r="O176" s="182"/>
      <c r="P176" s="182"/>
      <c r="Q176" s="182"/>
      <c r="R176" s="117"/>
      <c r="S176" s="117"/>
      <c r="T176" s="117"/>
      <c r="U176" s="117"/>
      <c r="V176" s="117"/>
      <c r="W176" s="117"/>
      <c r="X176" s="117"/>
      <c r="Y176" s="117"/>
      <c r="Z176" s="117"/>
      <c r="AA176" s="117"/>
      <c r="AB176" s="117"/>
      <c r="AC176" s="117"/>
      <c r="AD176" s="117"/>
      <c r="AE176" s="117"/>
      <c r="AF176" s="117"/>
      <c r="AG176" s="117"/>
      <c r="AH176" s="117"/>
      <c r="AI176" s="131" t="s">
        <v>133</v>
      </c>
      <c r="AJ176" s="136">
        <v>2005</v>
      </c>
      <c r="AK176" s="117"/>
      <c r="AL176" s="117"/>
      <c r="AM176" s="117"/>
      <c r="AN176" s="133">
        <v>735000</v>
      </c>
      <c r="AO176" s="162"/>
      <c r="AP176" s="120"/>
      <c r="AQ176" s="120"/>
      <c r="AR176" s="120"/>
      <c r="AS176" s="120"/>
      <c r="AT176" s="120"/>
      <c r="AU176" s="119"/>
      <c r="AV176" s="119"/>
    </row>
    <row r="177" spans="1:48">
      <c r="A177" s="116"/>
      <c r="B177" s="125"/>
      <c r="C177" s="134" t="s">
        <v>177</v>
      </c>
      <c r="D177" s="134" t="s">
        <v>234</v>
      </c>
      <c r="E177" s="136" t="s">
        <v>132</v>
      </c>
      <c r="F177" s="117"/>
      <c r="G177" s="117"/>
      <c r="H177" s="117"/>
      <c r="I177" s="117"/>
      <c r="J177" s="135" t="s">
        <v>298</v>
      </c>
      <c r="K177" s="182"/>
      <c r="L177" s="135" t="s">
        <v>363</v>
      </c>
      <c r="M177" s="136" t="s">
        <v>132</v>
      </c>
      <c r="N177" s="182"/>
      <c r="O177" s="182"/>
      <c r="P177" s="182"/>
      <c r="Q177" s="182"/>
      <c r="R177" s="117"/>
      <c r="S177" s="117"/>
      <c r="T177" s="117"/>
      <c r="U177" s="117"/>
      <c r="V177" s="117"/>
      <c r="W177" s="117"/>
      <c r="X177" s="117"/>
      <c r="Y177" s="117"/>
      <c r="Z177" s="117"/>
      <c r="AA177" s="117"/>
      <c r="AB177" s="117"/>
      <c r="AC177" s="117"/>
      <c r="AD177" s="117"/>
      <c r="AE177" s="117"/>
      <c r="AF177" s="117"/>
      <c r="AG177" s="117"/>
      <c r="AH177" s="117"/>
      <c r="AI177" s="136" t="s">
        <v>133</v>
      </c>
      <c r="AJ177" s="136">
        <v>2001</v>
      </c>
      <c r="AK177" s="117"/>
      <c r="AL177" s="117"/>
      <c r="AM177" s="117"/>
      <c r="AN177" s="137">
        <v>2040000</v>
      </c>
      <c r="AO177" s="162"/>
      <c r="AP177" s="120"/>
      <c r="AQ177" s="120"/>
      <c r="AR177" s="120"/>
      <c r="AS177" s="120"/>
      <c r="AT177" s="120"/>
      <c r="AU177" s="119"/>
      <c r="AV177" s="119"/>
    </row>
    <row r="178" spans="1:48">
      <c r="A178" s="116"/>
      <c r="B178" s="125"/>
      <c r="C178" s="128" t="s">
        <v>171</v>
      </c>
      <c r="D178" s="128" t="s">
        <v>265</v>
      </c>
      <c r="E178" s="136" t="s">
        <v>132</v>
      </c>
      <c r="F178" s="117"/>
      <c r="G178" s="117"/>
      <c r="H178" s="117"/>
      <c r="I178" s="117"/>
      <c r="J178" s="130" t="s">
        <v>294</v>
      </c>
      <c r="K178" s="182"/>
      <c r="L178" s="130" t="s">
        <v>356</v>
      </c>
      <c r="M178" s="136" t="s">
        <v>132</v>
      </c>
      <c r="N178" s="182"/>
      <c r="O178" s="182"/>
      <c r="P178" s="182"/>
      <c r="Q178" s="182"/>
      <c r="R178" s="117"/>
      <c r="S178" s="117"/>
      <c r="T178" s="117"/>
      <c r="U178" s="117"/>
      <c r="V178" s="117"/>
      <c r="W178" s="117"/>
      <c r="X178" s="117"/>
      <c r="Y178" s="117"/>
      <c r="Z178" s="117"/>
      <c r="AA178" s="117"/>
      <c r="AB178" s="117"/>
      <c r="AC178" s="117"/>
      <c r="AD178" s="117"/>
      <c r="AE178" s="117"/>
      <c r="AF178" s="117"/>
      <c r="AG178" s="117"/>
      <c r="AH178" s="117"/>
      <c r="AI178" s="131" t="s">
        <v>133</v>
      </c>
      <c r="AJ178" s="136">
        <v>2005</v>
      </c>
      <c r="AK178" s="117"/>
      <c r="AL178" s="117"/>
      <c r="AM178" s="117"/>
      <c r="AN178" s="133">
        <v>3500000</v>
      </c>
      <c r="AO178" s="162"/>
      <c r="AP178" s="120"/>
      <c r="AQ178" s="120"/>
      <c r="AR178" s="120"/>
      <c r="AS178" s="120"/>
      <c r="AT178" s="120"/>
      <c r="AU178" s="119"/>
      <c r="AV178" s="119"/>
    </row>
    <row r="179" spans="1:48">
      <c r="A179" s="116"/>
      <c r="B179" s="125"/>
      <c r="C179" s="134" t="s">
        <v>170</v>
      </c>
      <c r="D179" s="134" t="s">
        <v>227</v>
      </c>
      <c r="E179" s="136" t="s">
        <v>132</v>
      </c>
      <c r="F179" s="117"/>
      <c r="G179" s="117"/>
      <c r="H179" s="117"/>
      <c r="I179" s="117"/>
      <c r="J179" s="135" t="s">
        <v>325</v>
      </c>
      <c r="K179" s="182"/>
      <c r="L179" s="135" t="s">
        <v>357</v>
      </c>
      <c r="M179" s="136" t="s">
        <v>132</v>
      </c>
      <c r="N179" s="182"/>
      <c r="O179" s="182"/>
      <c r="P179" s="182"/>
      <c r="Q179" s="182"/>
      <c r="R179" s="117"/>
      <c r="S179" s="117"/>
      <c r="T179" s="117"/>
      <c r="U179" s="117"/>
      <c r="V179" s="117"/>
      <c r="W179" s="117"/>
      <c r="X179" s="117"/>
      <c r="Y179" s="117"/>
      <c r="Z179" s="117"/>
      <c r="AA179" s="117"/>
      <c r="AB179" s="117"/>
      <c r="AC179" s="117"/>
      <c r="AD179" s="117"/>
      <c r="AE179" s="117"/>
      <c r="AF179" s="117"/>
      <c r="AG179" s="117"/>
      <c r="AH179" s="117"/>
      <c r="AI179" s="136" t="s">
        <v>133</v>
      </c>
      <c r="AJ179" s="136">
        <v>2005</v>
      </c>
      <c r="AK179" s="117"/>
      <c r="AL179" s="117"/>
      <c r="AM179" s="117"/>
      <c r="AN179" s="137">
        <v>595000</v>
      </c>
      <c r="AO179" s="162"/>
      <c r="AP179" s="120"/>
      <c r="AQ179" s="120"/>
      <c r="AR179" s="120"/>
      <c r="AS179" s="120"/>
      <c r="AT179" s="120"/>
      <c r="AU179" s="119"/>
      <c r="AV179" s="119"/>
    </row>
    <row r="180" spans="1:48">
      <c r="A180" s="116"/>
      <c r="B180" s="125"/>
      <c r="C180" s="128" t="s">
        <v>823</v>
      </c>
      <c r="D180" s="128" t="s">
        <v>807</v>
      </c>
      <c r="E180" s="136" t="s">
        <v>132</v>
      </c>
      <c r="F180" s="117"/>
      <c r="G180" s="117"/>
      <c r="H180" s="117"/>
      <c r="I180" s="117"/>
      <c r="J180" s="130" t="s">
        <v>298</v>
      </c>
      <c r="K180" s="182"/>
      <c r="L180" s="130" t="s">
        <v>363</v>
      </c>
      <c r="M180" s="136" t="s">
        <v>132</v>
      </c>
      <c r="N180" s="182"/>
      <c r="O180" s="182"/>
      <c r="P180" s="182"/>
      <c r="Q180" s="182"/>
      <c r="R180" s="117"/>
      <c r="S180" s="117"/>
      <c r="T180" s="117"/>
      <c r="U180" s="117"/>
      <c r="V180" s="117"/>
      <c r="W180" s="117"/>
      <c r="X180" s="117"/>
      <c r="Y180" s="117"/>
      <c r="Z180" s="117"/>
      <c r="AA180" s="117"/>
      <c r="AB180" s="117"/>
      <c r="AC180" s="117"/>
      <c r="AD180" s="117"/>
      <c r="AE180" s="117"/>
      <c r="AF180" s="117"/>
      <c r="AG180" s="117"/>
      <c r="AH180" s="117"/>
      <c r="AI180" s="131" t="s">
        <v>133</v>
      </c>
      <c r="AJ180" s="136">
        <v>2006</v>
      </c>
      <c r="AK180" s="117"/>
      <c r="AL180" s="117"/>
      <c r="AM180" s="117"/>
      <c r="AN180" s="133">
        <v>975000</v>
      </c>
      <c r="AO180" s="162"/>
      <c r="AP180" s="120"/>
      <c r="AQ180" s="120"/>
      <c r="AR180" s="120"/>
      <c r="AS180" s="120"/>
      <c r="AT180" s="120"/>
      <c r="AU180" s="119"/>
      <c r="AV180" s="119"/>
    </row>
    <row r="181" spans="1:48">
      <c r="A181" s="116"/>
      <c r="B181" s="125"/>
      <c r="C181" s="134" t="s">
        <v>169</v>
      </c>
      <c r="D181" s="134" t="s">
        <v>226</v>
      </c>
      <c r="E181" s="136" t="s">
        <v>132</v>
      </c>
      <c r="F181" s="117"/>
      <c r="G181" s="117"/>
      <c r="H181" s="117"/>
      <c r="I181" s="117"/>
      <c r="J181" s="135" t="s">
        <v>298</v>
      </c>
      <c r="K181" s="182"/>
      <c r="L181" s="135" t="s">
        <v>354</v>
      </c>
      <c r="M181" s="136" t="s">
        <v>132</v>
      </c>
      <c r="N181" s="182"/>
      <c r="O181" s="182"/>
      <c r="P181" s="182"/>
      <c r="Q181" s="182"/>
      <c r="R181" s="117"/>
      <c r="S181" s="117"/>
      <c r="T181" s="117"/>
      <c r="U181" s="117"/>
      <c r="V181" s="117"/>
      <c r="W181" s="117"/>
      <c r="X181" s="117"/>
      <c r="Y181" s="117"/>
      <c r="Z181" s="117"/>
      <c r="AA181" s="117"/>
      <c r="AB181" s="117"/>
      <c r="AC181" s="117"/>
      <c r="AD181" s="117"/>
      <c r="AE181" s="117"/>
      <c r="AF181" s="117"/>
      <c r="AG181" s="117"/>
      <c r="AH181" s="117"/>
      <c r="AI181" s="136" t="s">
        <v>133</v>
      </c>
      <c r="AJ181" s="136">
        <v>2006</v>
      </c>
      <c r="AK181" s="117"/>
      <c r="AL181" s="117"/>
      <c r="AM181" s="117"/>
      <c r="AN181" s="137">
        <v>450000</v>
      </c>
      <c r="AO181" s="162"/>
      <c r="AP181" s="120"/>
      <c r="AQ181" s="120"/>
      <c r="AR181" s="120"/>
      <c r="AS181" s="120"/>
      <c r="AT181" s="120"/>
      <c r="AU181" s="119"/>
      <c r="AV181" s="119"/>
    </row>
    <row r="182" spans="1:48">
      <c r="A182" s="116"/>
      <c r="B182" s="125"/>
      <c r="C182" s="128" t="s">
        <v>181</v>
      </c>
      <c r="D182" s="128" t="s">
        <v>239</v>
      </c>
      <c r="E182" s="136" t="s">
        <v>132</v>
      </c>
      <c r="F182" s="117"/>
      <c r="G182" s="117"/>
      <c r="H182" s="117"/>
      <c r="I182" s="117"/>
      <c r="J182" s="130" t="s">
        <v>298</v>
      </c>
      <c r="K182" s="182"/>
      <c r="L182" s="130" t="s">
        <v>354</v>
      </c>
      <c r="M182" s="136" t="s">
        <v>132</v>
      </c>
      <c r="N182" s="182"/>
      <c r="O182" s="182"/>
      <c r="P182" s="182"/>
      <c r="Q182" s="182"/>
      <c r="R182" s="117"/>
      <c r="S182" s="117"/>
      <c r="T182" s="117"/>
      <c r="U182" s="117"/>
      <c r="V182" s="117"/>
      <c r="W182" s="117"/>
      <c r="X182" s="117"/>
      <c r="Y182" s="117"/>
      <c r="Z182" s="117"/>
      <c r="AA182" s="117"/>
      <c r="AB182" s="117"/>
      <c r="AC182" s="117"/>
      <c r="AD182" s="117"/>
      <c r="AE182" s="117"/>
      <c r="AF182" s="117"/>
      <c r="AG182" s="117"/>
      <c r="AH182" s="117"/>
      <c r="AI182" s="131" t="s">
        <v>133</v>
      </c>
      <c r="AJ182" s="136">
        <v>2006</v>
      </c>
      <c r="AK182" s="117"/>
      <c r="AL182" s="117"/>
      <c r="AM182" s="117"/>
      <c r="AN182" s="133">
        <v>1400000</v>
      </c>
      <c r="AO182" s="162"/>
      <c r="AP182" s="120"/>
      <c r="AQ182" s="120"/>
      <c r="AR182" s="120"/>
      <c r="AS182" s="120"/>
      <c r="AT182" s="120"/>
      <c r="AU182" s="119"/>
      <c r="AV182" s="119"/>
    </row>
    <row r="183" spans="1:48">
      <c r="A183" s="116"/>
      <c r="B183" s="125"/>
      <c r="C183" s="134" t="s">
        <v>169</v>
      </c>
      <c r="D183" s="134" t="s">
        <v>226</v>
      </c>
      <c r="E183" s="136" t="s">
        <v>132</v>
      </c>
      <c r="F183" s="117"/>
      <c r="G183" s="117"/>
      <c r="H183" s="117"/>
      <c r="I183" s="117"/>
      <c r="J183" s="135" t="s">
        <v>298</v>
      </c>
      <c r="K183" s="182"/>
      <c r="L183" s="135" t="s">
        <v>354</v>
      </c>
      <c r="M183" s="136" t="s">
        <v>132</v>
      </c>
      <c r="N183" s="182"/>
      <c r="O183" s="182"/>
      <c r="P183" s="182"/>
      <c r="Q183" s="182"/>
      <c r="R183" s="117"/>
      <c r="S183" s="117"/>
      <c r="T183" s="117"/>
      <c r="U183" s="117"/>
      <c r="V183" s="117"/>
      <c r="W183" s="117"/>
      <c r="X183" s="117"/>
      <c r="Y183" s="117"/>
      <c r="Z183" s="117"/>
      <c r="AA183" s="117"/>
      <c r="AB183" s="117"/>
      <c r="AC183" s="117"/>
      <c r="AD183" s="117"/>
      <c r="AE183" s="117"/>
      <c r="AF183" s="117"/>
      <c r="AG183" s="117"/>
      <c r="AH183" s="117"/>
      <c r="AI183" s="136" t="s">
        <v>133</v>
      </c>
      <c r="AJ183" s="136">
        <v>2006</v>
      </c>
      <c r="AK183" s="117"/>
      <c r="AL183" s="117"/>
      <c r="AM183" s="117"/>
      <c r="AN183" s="137">
        <v>6012500</v>
      </c>
      <c r="AO183" s="162"/>
      <c r="AP183" s="120"/>
      <c r="AQ183" s="120"/>
      <c r="AR183" s="120"/>
      <c r="AS183" s="120"/>
      <c r="AT183" s="120"/>
      <c r="AU183" s="119"/>
      <c r="AV183" s="119"/>
    </row>
    <row r="184" spans="1:48">
      <c r="A184" s="116"/>
      <c r="B184" s="125"/>
      <c r="C184" s="128" t="s">
        <v>170</v>
      </c>
      <c r="D184" s="128" t="s">
        <v>808</v>
      </c>
      <c r="E184" s="136" t="s">
        <v>132</v>
      </c>
      <c r="F184" s="117"/>
      <c r="G184" s="117"/>
      <c r="H184" s="117"/>
      <c r="I184" s="117"/>
      <c r="J184" s="130" t="s">
        <v>294</v>
      </c>
      <c r="K184" s="182"/>
      <c r="L184" s="130" t="s">
        <v>862</v>
      </c>
      <c r="M184" s="136" t="s">
        <v>132</v>
      </c>
      <c r="N184" s="182"/>
      <c r="O184" s="182"/>
      <c r="P184" s="182"/>
      <c r="Q184" s="182"/>
      <c r="R184" s="117"/>
      <c r="S184" s="117"/>
      <c r="T184" s="117"/>
      <c r="U184" s="117"/>
      <c r="V184" s="117"/>
      <c r="W184" s="117"/>
      <c r="X184" s="117"/>
      <c r="Y184" s="117"/>
      <c r="Z184" s="117"/>
      <c r="AA184" s="117"/>
      <c r="AB184" s="117"/>
      <c r="AC184" s="117"/>
      <c r="AD184" s="117"/>
      <c r="AE184" s="117"/>
      <c r="AF184" s="117"/>
      <c r="AG184" s="117"/>
      <c r="AH184" s="117"/>
      <c r="AI184" s="131" t="s">
        <v>133</v>
      </c>
      <c r="AJ184" s="136">
        <v>2001</v>
      </c>
      <c r="AK184" s="117"/>
      <c r="AL184" s="117"/>
      <c r="AM184" s="117"/>
      <c r="AN184" s="133">
        <v>600000</v>
      </c>
      <c r="AO184" s="162"/>
      <c r="AP184" s="120"/>
      <c r="AQ184" s="120"/>
      <c r="AR184" s="120"/>
      <c r="AS184" s="120"/>
      <c r="AT184" s="120"/>
      <c r="AU184" s="119"/>
      <c r="AV184" s="119"/>
    </row>
    <row r="185" spans="1:48">
      <c r="A185" s="116"/>
      <c r="B185" s="125"/>
      <c r="C185" s="134" t="s">
        <v>171</v>
      </c>
      <c r="D185" s="134" t="s">
        <v>265</v>
      </c>
      <c r="E185" s="136" t="s">
        <v>132</v>
      </c>
      <c r="F185" s="117"/>
      <c r="G185" s="117"/>
      <c r="H185" s="117"/>
      <c r="I185" s="117"/>
      <c r="J185" s="135" t="s">
        <v>294</v>
      </c>
      <c r="K185" s="182"/>
      <c r="L185" s="135" t="s">
        <v>356</v>
      </c>
      <c r="M185" s="136" t="s">
        <v>132</v>
      </c>
      <c r="N185" s="182"/>
      <c r="O185" s="182"/>
      <c r="P185" s="182"/>
      <c r="Q185" s="182"/>
      <c r="R185" s="117"/>
      <c r="S185" s="117"/>
      <c r="T185" s="117"/>
      <c r="U185" s="117"/>
      <c r="V185" s="117"/>
      <c r="W185" s="117"/>
      <c r="X185" s="117"/>
      <c r="Y185" s="117"/>
      <c r="Z185" s="117"/>
      <c r="AA185" s="117"/>
      <c r="AB185" s="117"/>
      <c r="AC185" s="117"/>
      <c r="AD185" s="117"/>
      <c r="AE185" s="117"/>
      <c r="AF185" s="117"/>
      <c r="AG185" s="117"/>
      <c r="AH185" s="117"/>
      <c r="AI185" s="136" t="s">
        <v>133</v>
      </c>
      <c r="AJ185" s="136">
        <v>2001</v>
      </c>
      <c r="AK185" s="117"/>
      <c r="AL185" s="117"/>
      <c r="AM185" s="117"/>
      <c r="AN185" s="137">
        <v>1000000</v>
      </c>
      <c r="AO185" s="162"/>
      <c r="AP185" s="120"/>
      <c r="AQ185" s="120"/>
      <c r="AR185" s="120"/>
      <c r="AS185" s="120"/>
      <c r="AT185" s="120"/>
      <c r="AU185" s="119"/>
      <c r="AV185" s="119"/>
    </row>
    <row r="186" spans="1:48">
      <c r="A186" s="116"/>
      <c r="B186" s="125"/>
      <c r="C186" s="128" t="s">
        <v>180</v>
      </c>
      <c r="D186" s="128" t="s">
        <v>237</v>
      </c>
      <c r="E186" s="136" t="s">
        <v>132</v>
      </c>
      <c r="F186" s="117"/>
      <c r="G186" s="117"/>
      <c r="H186" s="117"/>
      <c r="I186" s="117"/>
      <c r="J186" s="130" t="s">
        <v>303</v>
      </c>
      <c r="K186" s="182"/>
      <c r="L186" s="130" t="s">
        <v>357</v>
      </c>
      <c r="M186" s="136" t="s">
        <v>132</v>
      </c>
      <c r="N186" s="182"/>
      <c r="O186" s="182"/>
      <c r="P186" s="182"/>
      <c r="Q186" s="182"/>
      <c r="R186" s="117"/>
      <c r="S186" s="117"/>
      <c r="T186" s="117"/>
      <c r="U186" s="117"/>
      <c r="V186" s="117"/>
      <c r="W186" s="117"/>
      <c r="X186" s="117"/>
      <c r="Y186" s="117"/>
      <c r="Z186" s="117"/>
      <c r="AA186" s="117"/>
      <c r="AB186" s="117"/>
      <c r="AC186" s="117"/>
      <c r="AD186" s="117"/>
      <c r="AE186" s="117"/>
      <c r="AF186" s="117"/>
      <c r="AG186" s="117"/>
      <c r="AH186" s="117"/>
      <c r="AI186" s="131" t="s">
        <v>133</v>
      </c>
      <c r="AJ186" s="136">
        <v>2002</v>
      </c>
      <c r="AK186" s="117"/>
      <c r="AL186" s="117"/>
      <c r="AM186" s="117"/>
      <c r="AN186" s="133">
        <v>288000</v>
      </c>
      <c r="AO186" s="162"/>
      <c r="AP186" s="120"/>
      <c r="AQ186" s="120"/>
      <c r="AR186" s="120"/>
      <c r="AS186" s="120"/>
      <c r="AT186" s="120"/>
      <c r="AU186" s="119"/>
      <c r="AV186" s="119"/>
    </row>
    <row r="187" spans="1:48">
      <c r="A187" s="116"/>
      <c r="B187" s="125"/>
      <c r="C187" s="134" t="s">
        <v>203</v>
      </c>
      <c r="D187" s="134" t="s">
        <v>266</v>
      </c>
      <c r="E187" s="136" t="s">
        <v>132</v>
      </c>
      <c r="F187" s="117"/>
      <c r="G187" s="117"/>
      <c r="H187" s="117"/>
      <c r="I187" s="117"/>
      <c r="J187" s="135" t="s">
        <v>298</v>
      </c>
      <c r="K187" s="182"/>
      <c r="L187" s="135" t="s">
        <v>372</v>
      </c>
      <c r="M187" s="136" t="s">
        <v>132</v>
      </c>
      <c r="N187" s="182"/>
      <c r="O187" s="182"/>
      <c r="P187" s="182"/>
      <c r="Q187" s="182"/>
      <c r="R187" s="117"/>
      <c r="S187" s="117"/>
      <c r="T187" s="117"/>
      <c r="U187" s="117"/>
      <c r="V187" s="117"/>
      <c r="W187" s="117"/>
      <c r="X187" s="117"/>
      <c r="Y187" s="117"/>
      <c r="Z187" s="117"/>
      <c r="AA187" s="117"/>
      <c r="AB187" s="117"/>
      <c r="AC187" s="117"/>
      <c r="AD187" s="117"/>
      <c r="AE187" s="117"/>
      <c r="AF187" s="117"/>
      <c r="AG187" s="117"/>
      <c r="AH187" s="117"/>
      <c r="AI187" s="136" t="s">
        <v>133</v>
      </c>
      <c r="AJ187" s="136">
        <v>2001</v>
      </c>
      <c r="AK187" s="117"/>
      <c r="AL187" s="117"/>
      <c r="AM187" s="117"/>
      <c r="AN187" s="137">
        <v>75000</v>
      </c>
      <c r="AO187" s="162"/>
      <c r="AP187" s="120"/>
      <c r="AQ187" s="120"/>
      <c r="AR187" s="120"/>
      <c r="AS187" s="120"/>
      <c r="AT187" s="120"/>
      <c r="AU187" s="119"/>
      <c r="AV187" s="119"/>
    </row>
    <row r="188" spans="1:48">
      <c r="A188" s="116"/>
      <c r="B188" s="125"/>
      <c r="C188" s="128" t="s">
        <v>181</v>
      </c>
      <c r="D188" s="128" t="s">
        <v>239</v>
      </c>
      <c r="E188" s="136" t="s">
        <v>132</v>
      </c>
      <c r="F188" s="117"/>
      <c r="G188" s="117"/>
      <c r="H188" s="117"/>
      <c r="I188" s="117"/>
      <c r="J188" s="130" t="s">
        <v>298</v>
      </c>
      <c r="K188" s="182"/>
      <c r="L188" s="130" t="s">
        <v>354</v>
      </c>
      <c r="M188" s="136" t="s">
        <v>132</v>
      </c>
      <c r="N188" s="182"/>
      <c r="O188" s="182"/>
      <c r="P188" s="182"/>
      <c r="Q188" s="182"/>
      <c r="R188" s="117"/>
      <c r="S188" s="117"/>
      <c r="T188" s="117"/>
      <c r="U188" s="117"/>
      <c r="V188" s="117"/>
      <c r="W188" s="117"/>
      <c r="X188" s="117"/>
      <c r="Y188" s="117"/>
      <c r="Z188" s="117"/>
      <c r="AA188" s="117"/>
      <c r="AB188" s="117"/>
      <c r="AC188" s="117"/>
      <c r="AD188" s="117"/>
      <c r="AE188" s="117"/>
      <c r="AF188" s="117"/>
      <c r="AG188" s="117"/>
      <c r="AH188" s="117"/>
      <c r="AI188" s="131" t="s">
        <v>133</v>
      </c>
      <c r="AJ188" s="136">
        <v>2000</v>
      </c>
      <c r="AK188" s="117"/>
      <c r="AL188" s="117"/>
      <c r="AM188" s="117"/>
      <c r="AN188" s="133">
        <v>1400000</v>
      </c>
      <c r="AO188" s="162"/>
      <c r="AP188" s="120"/>
      <c r="AQ188" s="120"/>
      <c r="AR188" s="120"/>
      <c r="AS188" s="120"/>
      <c r="AT188" s="120"/>
      <c r="AU188" s="119"/>
      <c r="AV188" s="119"/>
    </row>
    <row r="189" spans="1:48">
      <c r="A189" s="116"/>
      <c r="B189" s="125"/>
      <c r="C189" s="134" t="s">
        <v>816</v>
      </c>
      <c r="D189" s="134" t="s">
        <v>809</v>
      </c>
      <c r="E189" s="136" t="s">
        <v>132</v>
      </c>
      <c r="F189" s="117"/>
      <c r="G189" s="117"/>
      <c r="H189" s="117"/>
      <c r="I189" s="117"/>
      <c r="J189" s="135" t="s">
        <v>852</v>
      </c>
      <c r="K189" s="182"/>
      <c r="L189" s="135" t="s">
        <v>364</v>
      </c>
      <c r="M189" s="136" t="s">
        <v>132</v>
      </c>
      <c r="N189" s="182"/>
      <c r="O189" s="182"/>
      <c r="P189" s="182"/>
      <c r="Q189" s="182"/>
      <c r="R189" s="117"/>
      <c r="S189" s="117"/>
      <c r="T189" s="117"/>
      <c r="U189" s="117"/>
      <c r="V189" s="117"/>
      <c r="W189" s="117"/>
      <c r="X189" s="117"/>
      <c r="Y189" s="117"/>
      <c r="Z189" s="117"/>
      <c r="AA189" s="117"/>
      <c r="AB189" s="117"/>
      <c r="AC189" s="117"/>
      <c r="AD189" s="117"/>
      <c r="AE189" s="117"/>
      <c r="AF189" s="117"/>
      <c r="AG189" s="117"/>
      <c r="AH189" s="117"/>
      <c r="AI189" s="136" t="s">
        <v>133</v>
      </c>
      <c r="AJ189" s="136">
        <v>2006</v>
      </c>
      <c r="AK189" s="117"/>
      <c r="AL189" s="117"/>
      <c r="AM189" s="117"/>
      <c r="AN189" s="137">
        <v>112500</v>
      </c>
      <c r="AO189" s="162"/>
      <c r="AP189" s="120"/>
      <c r="AQ189" s="120"/>
      <c r="AR189" s="120"/>
      <c r="AS189" s="120"/>
      <c r="AT189" s="120"/>
      <c r="AU189" s="119"/>
      <c r="AV189" s="119"/>
    </row>
    <row r="190" spans="1:48">
      <c r="A190" s="116"/>
      <c r="B190" s="125"/>
      <c r="C190" s="128" t="s">
        <v>176</v>
      </c>
      <c r="D190" s="128" t="s">
        <v>233</v>
      </c>
      <c r="E190" s="136" t="s">
        <v>132</v>
      </c>
      <c r="F190" s="117"/>
      <c r="G190" s="117"/>
      <c r="H190" s="117"/>
      <c r="I190" s="117"/>
      <c r="J190" s="130" t="s">
        <v>853</v>
      </c>
      <c r="K190" s="182"/>
      <c r="L190" s="130" t="s">
        <v>356</v>
      </c>
      <c r="M190" s="136" t="s">
        <v>132</v>
      </c>
      <c r="N190" s="182"/>
      <c r="O190" s="182"/>
      <c r="P190" s="182"/>
      <c r="Q190" s="182"/>
      <c r="R190" s="117"/>
      <c r="S190" s="117"/>
      <c r="T190" s="117"/>
      <c r="U190" s="117"/>
      <c r="V190" s="117"/>
      <c r="W190" s="117"/>
      <c r="X190" s="117"/>
      <c r="Y190" s="117"/>
      <c r="Z190" s="117"/>
      <c r="AA190" s="117"/>
      <c r="AB190" s="117"/>
      <c r="AC190" s="117"/>
      <c r="AD190" s="117"/>
      <c r="AE190" s="117"/>
      <c r="AF190" s="117"/>
      <c r="AG190" s="117"/>
      <c r="AH190" s="117"/>
      <c r="AI190" s="131" t="s">
        <v>133</v>
      </c>
      <c r="AJ190" s="136">
        <v>2006</v>
      </c>
      <c r="AK190" s="117"/>
      <c r="AL190" s="117"/>
      <c r="AM190" s="117"/>
      <c r="AN190" s="133">
        <v>1500000</v>
      </c>
      <c r="AO190" s="162"/>
      <c r="AP190" s="120"/>
      <c r="AQ190" s="120"/>
      <c r="AR190" s="120"/>
      <c r="AS190" s="120"/>
      <c r="AT190" s="120"/>
      <c r="AU190" s="119"/>
      <c r="AV190" s="119"/>
    </row>
    <row r="191" spans="1:48">
      <c r="A191" s="116"/>
      <c r="B191" s="125"/>
      <c r="C191" s="134" t="s">
        <v>176</v>
      </c>
      <c r="D191" s="134" t="s">
        <v>233</v>
      </c>
      <c r="E191" s="141" t="s">
        <v>132</v>
      </c>
      <c r="F191" s="117"/>
      <c r="G191" s="117"/>
      <c r="H191" s="117"/>
      <c r="I191" s="117"/>
      <c r="J191" s="135" t="s">
        <v>311</v>
      </c>
      <c r="K191" s="182"/>
      <c r="L191" s="135" t="s">
        <v>356</v>
      </c>
      <c r="M191" s="141" t="s">
        <v>132</v>
      </c>
      <c r="N191" s="182"/>
      <c r="O191" s="182"/>
      <c r="P191" s="182"/>
      <c r="Q191" s="182"/>
      <c r="R191" s="117"/>
      <c r="S191" s="117"/>
      <c r="T191" s="117"/>
      <c r="U191" s="117"/>
      <c r="V191" s="117"/>
      <c r="W191" s="117"/>
      <c r="X191" s="117"/>
      <c r="Y191" s="117"/>
      <c r="Z191" s="117"/>
      <c r="AA191" s="117"/>
      <c r="AB191" s="117"/>
      <c r="AC191" s="117"/>
      <c r="AD191" s="117"/>
      <c r="AE191" s="117"/>
      <c r="AF191" s="117"/>
      <c r="AG191" s="117"/>
      <c r="AH191" s="117"/>
      <c r="AI191" s="141" t="s">
        <v>133</v>
      </c>
      <c r="AJ191" s="141">
        <v>2003</v>
      </c>
      <c r="AK191" s="117"/>
      <c r="AL191" s="117"/>
      <c r="AM191" s="117"/>
      <c r="AN191" s="137">
        <v>1050000</v>
      </c>
      <c r="AO191" s="162"/>
      <c r="AP191" s="120"/>
      <c r="AQ191" s="120"/>
      <c r="AR191" s="120"/>
      <c r="AS191" s="120"/>
      <c r="AT191" s="120"/>
      <c r="AU191" s="119"/>
      <c r="AV191" s="119"/>
    </row>
    <row r="192" spans="1:48" ht="16">
      <c r="A192" s="116"/>
      <c r="B192" s="125"/>
      <c r="C192" s="29" t="s">
        <v>824</v>
      </c>
      <c r="D192" s="142" t="s">
        <v>810</v>
      </c>
      <c r="E192" s="143" t="s">
        <v>444</v>
      </c>
      <c r="F192" s="117"/>
      <c r="G192" s="117"/>
      <c r="H192" s="117"/>
      <c r="I192" s="117"/>
      <c r="J192" s="144" t="s">
        <v>325</v>
      </c>
      <c r="K192" s="182"/>
      <c r="L192" s="144" t="s">
        <v>863</v>
      </c>
      <c r="M192" s="136" t="s">
        <v>132</v>
      </c>
      <c r="N192" s="182"/>
      <c r="O192" s="182"/>
      <c r="P192" s="182"/>
      <c r="Q192" s="182"/>
      <c r="R192" s="117"/>
      <c r="S192" s="117"/>
      <c r="T192" s="117"/>
      <c r="U192" s="117"/>
      <c r="V192" s="117"/>
      <c r="W192" s="117"/>
      <c r="X192" s="117"/>
      <c r="Y192" s="117"/>
      <c r="Z192" s="117"/>
      <c r="AA192" s="117"/>
      <c r="AB192" s="117"/>
      <c r="AC192" s="117"/>
      <c r="AD192" s="117"/>
      <c r="AE192" s="117"/>
      <c r="AF192" s="117"/>
      <c r="AG192" s="117"/>
      <c r="AH192" s="117"/>
      <c r="AI192" s="141" t="s">
        <v>133</v>
      </c>
      <c r="AJ192" s="142">
        <v>2007</v>
      </c>
      <c r="AK192" s="117"/>
      <c r="AL192" s="117"/>
      <c r="AM192" s="117"/>
      <c r="AN192" s="145">
        <v>20000000</v>
      </c>
      <c r="AO192" s="162"/>
      <c r="AP192" s="120"/>
      <c r="AQ192" s="120"/>
      <c r="AR192" s="120"/>
      <c r="AS192" s="120"/>
      <c r="AT192" s="120"/>
      <c r="AU192" s="119"/>
      <c r="AV192" s="119"/>
    </row>
    <row r="193" spans="1:48" ht="32">
      <c r="A193" s="116"/>
      <c r="B193" s="125"/>
      <c r="C193" s="30" t="s">
        <v>825</v>
      </c>
      <c r="D193" s="142"/>
      <c r="E193" s="143" t="s">
        <v>444</v>
      </c>
      <c r="F193" s="117"/>
      <c r="G193" s="117"/>
      <c r="H193" s="117"/>
      <c r="I193" s="117"/>
      <c r="J193" s="144" t="s">
        <v>303</v>
      </c>
      <c r="K193" s="182"/>
      <c r="L193" s="144" t="s">
        <v>863</v>
      </c>
      <c r="M193" s="136" t="s">
        <v>132</v>
      </c>
      <c r="N193" s="182"/>
      <c r="O193" s="182"/>
      <c r="P193" s="182"/>
      <c r="Q193" s="182"/>
      <c r="R193" s="117"/>
      <c r="S193" s="117"/>
      <c r="T193" s="117"/>
      <c r="U193" s="117"/>
      <c r="V193" s="117"/>
      <c r="W193" s="117"/>
      <c r="X193" s="117"/>
      <c r="Y193" s="117"/>
      <c r="Z193" s="117"/>
      <c r="AA193" s="117"/>
      <c r="AB193" s="117"/>
      <c r="AC193" s="117"/>
      <c r="AD193" s="117"/>
      <c r="AE193" s="117"/>
      <c r="AF193" s="117"/>
      <c r="AG193" s="117"/>
      <c r="AH193" s="117"/>
      <c r="AI193" s="141" t="s">
        <v>133</v>
      </c>
      <c r="AJ193" s="142">
        <v>2007</v>
      </c>
      <c r="AK193" s="117"/>
      <c r="AL193" s="117"/>
      <c r="AM193" s="117"/>
      <c r="AN193" s="145">
        <v>24000000</v>
      </c>
      <c r="AO193" s="162"/>
      <c r="AP193" s="120"/>
      <c r="AQ193" s="120"/>
      <c r="AR193" s="120"/>
      <c r="AS193" s="120"/>
      <c r="AT193" s="120"/>
      <c r="AU193" s="119"/>
      <c r="AV193" s="119"/>
    </row>
    <row r="194" spans="1:48" ht="32">
      <c r="A194" s="116"/>
      <c r="B194" s="125"/>
      <c r="C194" s="125" t="s">
        <v>826</v>
      </c>
      <c r="D194" s="142" t="s">
        <v>811</v>
      </c>
      <c r="E194" s="143" t="s">
        <v>836</v>
      </c>
      <c r="F194" s="117"/>
      <c r="G194" s="117"/>
      <c r="H194" s="117"/>
      <c r="I194" s="117"/>
      <c r="J194" s="144" t="s">
        <v>294</v>
      </c>
      <c r="K194" s="182"/>
      <c r="L194" s="144" t="s">
        <v>863</v>
      </c>
      <c r="M194" s="184" t="s">
        <v>864</v>
      </c>
      <c r="N194" s="182"/>
      <c r="O194" s="182"/>
      <c r="P194" s="182"/>
      <c r="Q194" s="182"/>
      <c r="R194" s="117"/>
      <c r="S194" s="117"/>
      <c r="T194" s="117"/>
      <c r="U194" s="117"/>
      <c r="V194" s="117"/>
      <c r="W194" s="117"/>
      <c r="X194" s="117"/>
      <c r="Y194" s="117"/>
      <c r="Z194" s="117"/>
      <c r="AA194" s="117"/>
      <c r="AB194" s="117"/>
      <c r="AC194" s="117"/>
      <c r="AD194" s="117"/>
      <c r="AE194" s="117"/>
      <c r="AF194" s="117"/>
      <c r="AG194" s="117"/>
      <c r="AH194" s="117"/>
      <c r="AI194" s="141" t="s">
        <v>133</v>
      </c>
      <c r="AJ194" s="142">
        <v>2007</v>
      </c>
      <c r="AK194" s="117"/>
      <c r="AL194" s="117"/>
      <c r="AM194" s="117"/>
      <c r="AN194" s="145">
        <v>39000000</v>
      </c>
      <c r="AO194" s="162"/>
      <c r="AP194" s="120"/>
      <c r="AQ194" s="120"/>
      <c r="AR194" s="120"/>
      <c r="AS194" s="120"/>
      <c r="AT194" s="120"/>
      <c r="AU194" s="119"/>
      <c r="AV194" s="119"/>
    </row>
    <row r="195" spans="1:48">
      <c r="A195" s="116"/>
      <c r="B195" s="125"/>
      <c r="C195" s="31" t="s">
        <v>827</v>
      </c>
      <c r="D195" s="142"/>
      <c r="E195" s="143" t="s">
        <v>444</v>
      </c>
      <c r="F195" s="117"/>
      <c r="G195" s="117"/>
      <c r="H195" s="117"/>
      <c r="I195" s="117"/>
      <c r="J195" s="144" t="s">
        <v>854</v>
      </c>
      <c r="K195" s="182"/>
      <c r="L195" s="144" t="s">
        <v>461</v>
      </c>
      <c r="M195" s="142" t="s">
        <v>865</v>
      </c>
      <c r="N195" s="182"/>
      <c r="O195" s="182"/>
      <c r="P195" s="182"/>
      <c r="Q195" s="182"/>
      <c r="R195" s="117"/>
      <c r="S195" s="117"/>
      <c r="T195" s="117"/>
      <c r="U195" s="117"/>
      <c r="V195" s="117"/>
      <c r="W195" s="117"/>
      <c r="X195" s="117"/>
      <c r="Y195" s="117"/>
      <c r="Z195" s="117"/>
      <c r="AA195" s="117"/>
      <c r="AB195" s="117"/>
      <c r="AC195" s="117"/>
      <c r="AD195" s="117"/>
      <c r="AE195" s="117"/>
      <c r="AF195" s="117"/>
      <c r="AG195" s="117"/>
      <c r="AH195" s="117"/>
      <c r="AI195" s="141" t="s">
        <v>133</v>
      </c>
      <c r="AJ195" s="142">
        <v>2008</v>
      </c>
      <c r="AK195" s="117"/>
      <c r="AL195" s="117"/>
      <c r="AM195" s="117"/>
      <c r="AN195" s="145">
        <v>19800000</v>
      </c>
      <c r="AO195" s="162"/>
      <c r="AP195" s="120"/>
      <c r="AQ195" s="120"/>
      <c r="AR195" s="120"/>
      <c r="AS195" s="120"/>
      <c r="AT195" s="120"/>
      <c r="AU195" s="119"/>
      <c r="AV195" s="119"/>
    </row>
    <row r="196" spans="1:48">
      <c r="A196" s="116"/>
      <c r="B196" s="125"/>
      <c r="C196" s="144" t="s">
        <v>828</v>
      </c>
      <c r="D196" s="142"/>
      <c r="E196" s="143" t="s">
        <v>837</v>
      </c>
      <c r="F196" s="117"/>
      <c r="G196" s="117"/>
      <c r="H196" s="117"/>
      <c r="I196" s="117"/>
      <c r="J196" s="146" t="s">
        <v>132</v>
      </c>
      <c r="K196" s="182"/>
      <c r="L196" s="146" t="s">
        <v>459</v>
      </c>
      <c r="M196" s="136" t="s">
        <v>132</v>
      </c>
      <c r="N196" s="182"/>
      <c r="O196" s="182"/>
      <c r="P196" s="182"/>
      <c r="Q196" s="182"/>
      <c r="R196" s="117"/>
      <c r="S196" s="117"/>
      <c r="T196" s="117"/>
      <c r="U196" s="117"/>
      <c r="V196" s="117"/>
      <c r="W196" s="117"/>
      <c r="X196" s="117"/>
      <c r="Y196" s="117"/>
      <c r="Z196" s="117"/>
      <c r="AA196" s="117"/>
      <c r="AB196" s="117"/>
      <c r="AC196" s="117"/>
      <c r="AD196" s="117"/>
      <c r="AE196" s="117"/>
      <c r="AF196" s="117"/>
      <c r="AG196" s="117"/>
      <c r="AH196" s="117"/>
      <c r="AI196" s="141" t="s">
        <v>133</v>
      </c>
      <c r="AJ196" s="142">
        <v>2008</v>
      </c>
      <c r="AK196" s="117"/>
      <c r="AL196" s="117"/>
      <c r="AM196" s="117"/>
      <c r="AN196" s="145">
        <v>47872000</v>
      </c>
      <c r="AO196" s="162"/>
      <c r="AP196" s="120"/>
      <c r="AQ196" s="120"/>
      <c r="AR196" s="120"/>
      <c r="AS196" s="120"/>
      <c r="AT196" s="120"/>
      <c r="AU196" s="119"/>
      <c r="AV196" s="119"/>
    </row>
    <row r="197" spans="1:48">
      <c r="A197" s="116"/>
      <c r="B197" s="125"/>
      <c r="C197" s="144" t="s">
        <v>220</v>
      </c>
      <c r="D197" s="142" t="s">
        <v>812</v>
      </c>
      <c r="E197" s="143" t="s">
        <v>836</v>
      </c>
      <c r="F197" s="117"/>
      <c r="G197" s="117"/>
      <c r="H197" s="117"/>
      <c r="I197" s="117"/>
      <c r="J197" s="146" t="s">
        <v>855</v>
      </c>
      <c r="K197" s="182"/>
      <c r="L197" s="146" t="s">
        <v>863</v>
      </c>
      <c r="M197" s="143" t="s">
        <v>866</v>
      </c>
      <c r="N197" s="182"/>
      <c r="O197" s="182"/>
      <c r="P197" s="182"/>
      <c r="Q197" s="182"/>
      <c r="R197" s="117"/>
      <c r="S197" s="117"/>
      <c r="T197" s="117"/>
      <c r="U197" s="117"/>
      <c r="V197" s="117"/>
      <c r="W197" s="117"/>
      <c r="X197" s="117"/>
      <c r="Y197" s="117"/>
      <c r="Z197" s="117"/>
      <c r="AA197" s="117"/>
      <c r="AB197" s="117"/>
      <c r="AC197" s="117"/>
      <c r="AD197" s="117"/>
      <c r="AE197" s="117"/>
      <c r="AF197" s="117"/>
      <c r="AG197" s="117"/>
      <c r="AH197" s="117"/>
      <c r="AI197" s="141" t="s">
        <v>133</v>
      </c>
      <c r="AJ197" s="142">
        <v>2008</v>
      </c>
      <c r="AK197" s="117"/>
      <c r="AL197" s="117"/>
      <c r="AM197" s="117"/>
      <c r="AN197" s="145">
        <v>49500000</v>
      </c>
      <c r="AO197" s="162"/>
      <c r="AP197" s="120"/>
      <c r="AQ197" s="120"/>
      <c r="AR197" s="120"/>
      <c r="AS197" s="120"/>
      <c r="AT197" s="120"/>
      <c r="AU197" s="119"/>
      <c r="AV197" s="119"/>
    </row>
    <row r="198" spans="1:48" ht="32">
      <c r="A198" s="116"/>
      <c r="B198" s="125"/>
      <c r="C198" s="32" t="s">
        <v>829</v>
      </c>
      <c r="D198" s="142"/>
      <c r="E198" s="143" t="s">
        <v>836</v>
      </c>
      <c r="F198" s="117"/>
      <c r="G198" s="117"/>
      <c r="H198" s="117"/>
      <c r="I198" s="117"/>
      <c r="J198" s="146" t="s">
        <v>855</v>
      </c>
      <c r="K198" s="182"/>
      <c r="L198" s="146" t="s">
        <v>863</v>
      </c>
      <c r="M198" s="143" t="s">
        <v>867</v>
      </c>
      <c r="N198" s="182"/>
      <c r="O198" s="182"/>
      <c r="P198" s="182"/>
      <c r="Q198" s="182"/>
      <c r="R198" s="117"/>
      <c r="S198" s="117"/>
      <c r="T198" s="117"/>
      <c r="U198" s="117"/>
      <c r="V198" s="117"/>
      <c r="W198" s="117"/>
      <c r="X198" s="117"/>
      <c r="Y198" s="117"/>
      <c r="Z198" s="117"/>
      <c r="AA198" s="117"/>
      <c r="AB198" s="117"/>
      <c r="AC198" s="117"/>
      <c r="AD198" s="117"/>
      <c r="AE198" s="117"/>
      <c r="AF198" s="117"/>
      <c r="AG198" s="117"/>
      <c r="AH198" s="117"/>
      <c r="AI198" s="141" t="s">
        <v>133</v>
      </c>
      <c r="AJ198" s="142">
        <v>2008</v>
      </c>
      <c r="AK198" s="117"/>
      <c r="AL198" s="117"/>
      <c r="AM198" s="117"/>
      <c r="AN198" s="145">
        <v>3850000</v>
      </c>
      <c r="AO198" s="162"/>
      <c r="AP198" s="120"/>
      <c r="AQ198" s="120"/>
      <c r="AR198" s="120"/>
      <c r="AS198" s="120"/>
      <c r="AT198" s="120"/>
      <c r="AU198" s="119"/>
      <c r="AV198" s="119"/>
    </row>
    <row r="199" spans="1:48" ht="32">
      <c r="A199" s="116"/>
      <c r="B199" s="125"/>
      <c r="C199" s="125" t="s">
        <v>826</v>
      </c>
      <c r="D199" s="142"/>
      <c r="E199" s="143" t="s">
        <v>836</v>
      </c>
      <c r="F199" s="117"/>
      <c r="G199" s="117"/>
      <c r="H199" s="117"/>
      <c r="I199" s="117"/>
      <c r="J199" s="144" t="s">
        <v>294</v>
      </c>
      <c r="K199" s="182"/>
      <c r="L199" s="146" t="s">
        <v>863</v>
      </c>
      <c r="M199" s="185" t="s">
        <v>868</v>
      </c>
      <c r="N199" s="182"/>
      <c r="O199" s="182"/>
      <c r="P199" s="182"/>
      <c r="Q199" s="182"/>
      <c r="R199" s="117"/>
      <c r="S199" s="117"/>
      <c r="T199" s="117"/>
      <c r="U199" s="117"/>
      <c r="V199" s="117"/>
      <c r="W199" s="117"/>
      <c r="X199" s="117"/>
      <c r="Y199" s="117"/>
      <c r="Z199" s="117"/>
      <c r="AA199" s="117"/>
      <c r="AB199" s="117"/>
      <c r="AC199" s="117"/>
      <c r="AD199" s="117"/>
      <c r="AE199" s="117"/>
      <c r="AF199" s="117"/>
      <c r="AG199" s="117"/>
      <c r="AH199" s="117"/>
      <c r="AI199" s="141" t="s">
        <v>133</v>
      </c>
      <c r="AJ199" s="142">
        <v>2008</v>
      </c>
      <c r="AK199" s="117"/>
      <c r="AL199" s="117"/>
      <c r="AM199" s="117"/>
      <c r="AN199" s="145">
        <v>29920000</v>
      </c>
      <c r="AO199" s="162"/>
      <c r="AP199" s="120"/>
      <c r="AQ199" s="120"/>
      <c r="AR199" s="120"/>
      <c r="AS199" s="120"/>
      <c r="AT199" s="120"/>
      <c r="AU199" s="119"/>
      <c r="AV199" s="119"/>
    </row>
    <row r="200" spans="1:48" ht="16">
      <c r="A200" s="116"/>
      <c r="B200" s="125"/>
      <c r="C200" s="147" t="s">
        <v>830</v>
      </c>
      <c r="D200" s="142"/>
      <c r="E200" s="143" t="s">
        <v>838</v>
      </c>
      <c r="F200" s="117"/>
      <c r="G200" s="117"/>
      <c r="H200" s="117"/>
      <c r="I200" s="117"/>
      <c r="J200" s="146" t="s">
        <v>132</v>
      </c>
      <c r="K200" s="182"/>
      <c r="L200" s="144" t="s">
        <v>459</v>
      </c>
      <c r="M200" s="142" t="s">
        <v>132</v>
      </c>
      <c r="N200" s="182"/>
      <c r="O200" s="182"/>
      <c r="P200" s="182"/>
      <c r="Q200" s="182"/>
      <c r="R200" s="117"/>
      <c r="S200" s="117"/>
      <c r="T200" s="117"/>
      <c r="U200" s="117"/>
      <c r="V200" s="117"/>
      <c r="W200" s="117"/>
      <c r="X200" s="117"/>
      <c r="Y200" s="117"/>
      <c r="Z200" s="117"/>
      <c r="AA200" s="117"/>
      <c r="AB200" s="117"/>
      <c r="AC200" s="117"/>
      <c r="AD200" s="117"/>
      <c r="AE200" s="117"/>
      <c r="AF200" s="117"/>
      <c r="AG200" s="117"/>
      <c r="AH200" s="117"/>
      <c r="AI200" s="141" t="s">
        <v>133</v>
      </c>
      <c r="AJ200" s="142">
        <v>2009</v>
      </c>
      <c r="AK200" s="117"/>
      <c r="AL200" s="117"/>
      <c r="AM200" s="117"/>
      <c r="AN200" s="145">
        <v>3872000</v>
      </c>
      <c r="AO200" s="162"/>
      <c r="AP200" s="120"/>
      <c r="AQ200" s="120"/>
      <c r="AR200" s="120"/>
      <c r="AS200" s="120"/>
      <c r="AT200" s="120"/>
      <c r="AU200" s="119"/>
      <c r="AV200" s="119"/>
    </row>
    <row r="201" spans="1:48" ht="32">
      <c r="A201" s="116"/>
      <c r="B201" s="125"/>
      <c r="C201" s="147" t="s">
        <v>831</v>
      </c>
      <c r="D201" s="142"/>
      <c r="E201" s="148" t="s">
        <v>839</v>
      </c>
      <c r="F201" s="117"/>
      <c r="G201" s="117"/>
      <c r="H201" s="117"/>
      <c r="I201" s="117"/>
      <c r="J201" s="146" t="s">
        <v>132</v>
      </c>
      <c r="K201" s="182"/>
      <c r="L201" s="144" t="s">
        <v>459</v>
      </c>
      <c r="M201" s="142" t="s">
        <v>132</v>
      </c>
      <c r="N201" s="182"/>
      <c r="O201" s="182"/>
      <c r="P201" s="182"/>
      <c r="Q201" s="182"/>
      <c r="R201" s="117"/>
      <c r="S201" s="117"/>
      <c r="T201" s="117"/>
      <c r="U201" s="117"/>
      <c r="V201" s="117"/>
      <c r="W201" s="117"/>
      <c r="X201" s="117"/>
      <c r="Y201" s="117"/>
      <c r="Z201" s="117"/>
      <c r="AA201" s="117"/>
      <c r="AB201" s="117"/>
      <c r="AC201" s="117"/>
      <c r="AD201" s="117"/>
      <c r="AE201" s="117"/>
      <c r="AF201" s="117"/>
      <c r="AG201" s="117"/>
      <c r="AH201" s="117"/>
      <c r="AI201" s="141" t="s">
        <v>133</v>
      </c>
      <c r="AJ201" s="142">
        <v>2009</v>
      </c>
      <c r="AK201" s="117"/>
      <c r="AL201" s="117"/>
      <c r="AM201" s="117"/>
      <c r="AN201" s="145">
        <v>29700000</v>
      </c>
      <c r="AO201" s="162"/>
      <c r="AP201" s="120"/>
      <c r="AQ201" s="120"/>
      <c r="AR201" s="120"/>
      <c r="AS201" s="120"/>
      <c r="AT201" s="120"/>
      <c r="AU201" s="119"/>
      <c r="AV201" s="119"/>
    </row>
    <row r="202" spans="1:48" ht="32">
      <c r="A202" s="116"/>
      <c r="B202" s="125"/>
      <c r="C202" s="149" t="s">
        <v>832</v>
      </c>
      <c r="D202" s="142"/>
      <c r="E202" s="143" t="s">
        <v>444</v>
      </c>
      <c r="F202" s="117"/>
      <c r="G202" s="117"/>
      <c r="H202" s="117"/>
      <c r="I202" s="117"/>
      <c r="J202" s="144" t="s">
        <v>856</v>
      </c>
      <c r="K202" s="182"/>
      <c r="L202" s="146" t="s">
        <v>863</v>
      </c>
      <c r="M202" s="142" t="s">
        <v>132</v>
      </c>
      <c r="N202" s="182"/>
      <c r="O202" s="182"/>
      <c r="P202" s="182"/>
      <c r="Q202" s="182"/>
      <c r="R202" s="117"/>
      <c r="S202" s="117"/>
      <c r="T202" s="117"/>
      <c r="U202" s="117"/>
      <c r="V202" s="117"/>
      <c r="W202" s="117"/>
      <c r="X202" s="117"/>
      <c r="Y202" s="117"/>
      <c r="Z202" s="117"/>
      <c r="AA202" s="117"/>
      <c r="AB202" s="117"/>
      <c r="AC202" s="117"/>
      <c r="AD202" s="117"/>
      <c r="AE202" s="117"/>
      <c r="AF202" s="117"/>
      <c r="AG202" s="117"/>
      <c r="AH202" s="117"/>
      <c r="AI202" s="141" t="s">
        <v>133</v>
      </c>
      <c r="AJ202" s="142">
        <v>2009</v>
      </c>
      <c r="AK202" s="117"/>
      <c r="AL202" s="117"/>
      <c r="AM202" s="117"/>
      <c r="AN202" s="145">
        <v>22000000</v>
      </c>
      <c r="AO202" s="162"/>
      <c r="AP202" s="120"/>
      <c r="AQ202" s="120"/>
      <c r="AR202" s="120"/>
      <c r="AS202" s="120"/>
      <c r="AT202" s="120"/>
      <c r="AU202" s="119"/>
      <c r="AV202" s="119"/>
    </row>
    <row r="203" spans="1:48">
      <c r="A203" s="116"/>
      <c r="B203" s="125"/>
      <c r="C203" s="33" t="s">
        <v>833</v>
      </c>
      <c r="D203" s="142"/>
      <c r="E203" s="143" t="s">
        <v>132</v>
      </c>
      <c r="F203" s="117"/>
      <c r="G203" s="117"/>
      <c r="H203" s="117"/>
      <c r="I203" s="117"/>
      <c r="J203" s="146" t="s">
        <v>132</v>
      </c>
      <c r="K203" s="182"/>
      <c r="L203" s="146" t="s">
        <v>132</v>
      </c>
      <c r="M203" s="142" t="s">
        <v>132</v>
      </c>
      <c r="N203" s="182"/>
      <c r="O203" s="182"/>
      <c r="P203" s="182"/>
      <c r="Q203" s="182"/>
      <c r="R203" s="117"/>
      <c r="S203" s="117"/>
      <c r="T203" s="117"/>
      <c r="U203" s="117"/>
      <c r="V203" s="117"/>
      <c r="W203" s="117"/>
      <c r="X203" s="117"/>
      <c r="Y203" s="117"/>
      <c r="Z203" s="117"/>
      <c r="AA203" s="117"/>
      <c r="AB203" s="117"/>
      <c r="AC203" s="117"/>
      <c r="AD203" s="117"/>
      <c r="AE203" s="117"/>
      <c r="AF203" s="117"/>
      <c r="AG203" s="117"/>
      <c r="AH203" s="117"/>
      <c r="AI203" s="141" t="s">
        <v>133</v>
      </c>
      <c r="AJ203" s="142">
        <v>2009</v>
      </c>
      <c r="AK203" s="117"/>
      <c r="AL203" s="117"/>
      <c r="AM203" s="117"/>
      <c r="AN203" s="145">
        <v>79635883.713810459</v>
      </c>
      <c r="AO203" s="162"/>
      <c r="AP203" s="120"/>
      <c r="AQ203" s="120"/>
      <c r="AR203" s="120"/>
      <c r="AS203" s="120"/>
      <c r="AT203" s="120"/>
      <c r="AU203" s="119"/>
      <c r="AV203" s="119"/>
    </row>
    <row r="204" spans="1:48" ht="32">
      <c r="A204" s="116"/>
      <c r="B204" s="125"/>
      <c r="C204" s="34" t="s">
        <v>834</v>
      </c>
      <c r="D204" s="114"/>
      <c r="E204" s="148" t="s">
        <v>444</v>
      </c>
      <c r="F204" s="117"/>
      <c r="G204" s="117"/>
      <c r="H204" s="117"/>
      <c r="I204" s="117"/>
      <c r="J204" s="116" t="s">
        <v>857</v>
      </c>
      <c r="K204" s="182"/>
      <c r="L204" s="150" t="s">
        <v>132</v>
      </c>
      <c r="M204" s="114" t="s">
        <v>132</v>
      </c>
      <c r="N204" s="182"/>
      <c r="O204" s="182"/>
      <c r="P204" s="182"/>
      <c r="Q204" s="182"/>
      <c r="R204" s="117"/>
      <c r="S204" s="117"/>
      <c r="T204" s="117"/>
      <c r="U204" s="117"/>
      <c r="V204" s="117"/>
      <c r="W204" s="117"/>
      <c r="X204" s="117"/>
      <c r="Y204" s="117"/>
      <c r="Z204" s="117"/>
      <c r="AA204" s="117"/>
      <c r="AB204" s="117"/>
      <c r="AC204" s="117"/>
      <c r="AD204" s="117"/>
      <c r="AE204" s="117"/>
      <c r="AF204" s="117"/>
      <c r="AG204" s="117"/>
      <c r="AH204" s="117"/>
      <c r="AI204" s="141" t="s">
        <v>133</v>
      </c>
      <c r="AJ204" s="114">
        <v>2009</v>
      </c>
      <c r="AK204" s="117"/>
      <c r="AL204" s="117"/>
      <c r="AM204" s="117"/>
      <c r="AN204" s="151">
        <v>19155116.286189549</v>
      </c>
      <c r="AO204" s="162"/>
      <c r="AP204" s="120"/>
      <c r="AQ204" s="120"/>
      <c r="AR204" s="120"/>
      <c r="AS204" s="120"/>
      <c r="AT204" s="120"/>
      <c r="AU204" s="119"/>
      <c r="AV204" s="119"/>
    </row>
    <row r="205" spans="1:48" ht="16">
      <c r="A205" s="116"/>
      <c r="B205" s="125"/>
      <c r="C205" s="34" t="s">
        <v>198</v>
      </c>
      <c r="D205" s="142"/>
      <c r="E205" s="148" t="s">
        <v>444</v>
      </c>
      <c r="F205" s="117"/>
      <c r="G205" s="117"/>
      <c r="H205" s="117"/>
      <c r="I205" s="117"/>
      <c r="J205" s="116" t="s">
        <v>326</v>
      </c>
      <c r="K205" s="182"/>
      <c r="L205" s="116" t="s">
        <v>863</v>
      </c>
      <c r="M205" s="186" t="s">
        <v>869</v>
      </c>
      <c r="N205" s="182"/>
      <c r="O205" s="182"/>
      <c r="P205" s="182"/>
      <c r="Q205" s="182"/>
      <c r="R205" s="117"/>
      <c r="S205" s="117"/>
      <c r="T205" s="117"/>
      <c r="U205" s="117"/>
      <c r="V205" s="117"/>
      <c r="W205" s="117"/>
      <c r="X205" s="117"/>
      <c r="Y205" s="117"/>
      <c r="Z205" s="117"/>
      <c r="AA205" s="117"/>
      <c r="AB205" s="117"/>
      <c r="AC205" s="117"/>
      <c r="AD205" s="117"/>
      <c r="AE205" s="117"/>
      <c r="AF205" s="117"/>
      <c r="AG205" s="117"/>
      <c r="AH205" s="117"/>
      <c r="AI205" s="141" t="s">
        <v>133</v>
      </c>
      <c r="AJ205" s="114">
        <v>2010</v>
      </c>
      <c r="AK205" s="117"/>
      <c r="AL205" s="117"/>
      <c r="AM205" s="117"/>
      <c r="AN205" s="145">
        <v>5000000</v>
      </c>
      <c r="AO205" s="162"/>
      <c r="AP205" s="120"/>
      <c r="AQ205" s="120"/>
      <c r="AR205" s="120"/>
      <c r="AS205" s="120"/>
      <c r="AT205" s="120"/>
      <c r="AU205" s="119"/>
      <c r="AV205" s="119"/>
    </row>
    <row r="206" spans="1:48">
      <c r="A206" s="116"/>
      <c r="B206" s="125"/>
      <c r="C206" s="35" t="s">
        <v>835</v>
      </c>
      <c r="D206" s="113" t="s">
        <v>813</v>
      </c>
      <c r="E206" s="143" t="s">
        <v>836</v>
      </c>
      <c r="F206" s="117"/>
      <c r="G206" s="117"/>
      <c r="H206" s="117"/>
      <c r="I206" s="117"/>
      <c r="J206" s="144" t="s">
        <v>858</v>
      </c>
      <c r="K206" s="182"/>
      <c r="L206" s="116" t="s">
        <v>132</v>
      </c>
      <c r="M206" s="142">
        <v>11075396</v>
      </c>
      <c r="N206" s="182"/>
      <c r="O206" s="182"/>
      <c r="P206" s="182"/>
      <c r="Q206" s="182"/>
      <c r="R206" s="117"/>
      <c r="S206" s="117"/>
      <c r="T206" s="117"/>
      <c r="U206" s="117"/>
      <c r="V206" s="117"/>
      <c r="W206" s="117"/>
      <c r="X206" s="117"/>
      <c r="Y206" s="117"/>
      <c r="Z206" s="117"/>
      <c r="AA206" s="117"/>
      <c r="AB206" s="117"/>
      <c r="AC206" s="117"/>
      <c r="AD206" s="117"/>
      <c r="AE206" s="117"/>
      <c r="AF206" s="117"/>
      <c r="AG206" s="117"/>
      <c r="AH206" s="117"/>
      <c r="AI206" s="141" t="s">
        <v>133</v>
      </c>
      <c r="AJ206" s="142">
        <v>2011</v>
      </c>
      <c r="AK206" s="117"/>
      <c r="AL206" s="117"/>
      <c r="AM206" s="117"/>
      <c r="AN206" s="145">
        <v>5000000</v>
      </c>
      <c r="AO206" s="162"/>
      <c r="AP206" s="120"/>
      <c r="AQ206" s="120"/>
      <c r="AR206" s="120"/>
      <c r="AS206" s="120"/>
      <c r="AT206" s="120"/>
      <c r="AU206" s="119"/>
      <c r="AV206" s="119"/>
    </row>
    <row r="207" spans="1:48">
      <c r="A207" s="116"/>
      <c r="B207" s="125"/>
      <c r="C207" s="182"/>
      <c r="D207" s="182"/>
      <c r="E207" s="182"/>
      <c r="F207" s="117"/>
      <c r="G207" s="117"/>
      <c r="H207" s="117"/>
      <c r="I207" s="117"/>
      <c r="J207" s="139"/>
      <c r="K207" s="132"/>
      <c r="L207" s="132"/>
      <c r="M207" s="132"/>
      <c r="N207" s="132"/>
      <c r="O207" s="132"/>
      <c r="P207" s="132"/>
      <c r="Q207" s="138"/>
      <c r="R207" s="117"/>
      <c r="S207" s="117"/>
      <c r="T207" s="117"/>
      <c r="U207" s="117"/>
      <c r="V207" s="117"/>
      <c r="W207" s="117"/>
      <c r="X207" s="117"/>
      <c r="Y207" s="117"/>
      <c r="Z207" s="117"/>
      <c r="AA207" s="117"/>
      <c r="AB207" s="117"/>
      <c r="AC207" s="117"/>
      <c r="AD207" s="117"/>
      <c r="AE207" s="117"/>
      <c r="AF207" s="117"/>
      <c r="AG207" s="117"/>
      <c r="AH207" s="117"/>
      <c r="AI207" s="8"/>
      <c r="AJ207" s="9"/>
      <c r="AK207" s="117"/>
      <c r="AL207" s="117"/>
      <c r="AM207" s="117"/>
      <c r="AN207" s="140"/>
      <c r="AO207" s="162"/>
      <c r="AP207" s="120"/>
      <c r="AQ207" s="120"/>
      <c r="AR207" s="120"/>
      <c r="AS207" s="120"/>
      <c r="AT207" s="120"/>
      <c r="AU207" s="119"/>
      <c r="AV207" s="119"/>
    </row>
    <row r="208" spans="1:48" ht="16">
      <c r="A208" s="116" t="s">
        <v>36</v>
      </c>
      <c r="B208" s="4" t="s">
        <v>37</v>
      </c>
      <c r="C208" s="182"/>
      <c r="D208" s="182"/>
      <c r="E208" s="182"/>
      <c r="F208" s="117"/>
      <c r="G208" s="117"/>
      <c r="H208" s="117"/>
      <c r="I208" s="117"/>
      <c r="J208" s="182"/>
      <c r="K208" s="182"/>
      <c r="L208" s="182"/>
      <c r="M208" s="182"/>
      <c r="N208" s="182"/>
      <c r="O208" s="182"/>
      <c r="P208" s="182"/>
      <c r="Q208" s="182"/>
      <c r="R208" s="117"/>
      <c r="S208" s="117"/>
      <c r="T208" s="117"/>
      <c r="U208" s="117"/>
      <c r="V208" s="117"/>
      <c r="W208" s="117"/>
      <c r="X208" s="117"/>
      <c r="Y208" s="117"/>
      <c r="Z208" s="117"/>
      <c r="AA208" s="117"/>
      <c r="AB208" s="117"/>
      <c r="AC208" s="117"/>
      <c r="AD208" s="117"/>
      <c r="AE208" s="117"/>
      <c r="AF208" s="117"/>
      <c r="AG208" s="117"/>
      <c r="AH208" s="117"/>
      <c r="AI208" s="182"/>
      <c r="AJ208" s="182"/>
      <c r="AK208" s="117"/>
      <c r="AL208" s="117"/>
      <c r="AM208" s="182"/>
      <c r="AN208" s="183">
        <f>SUM(AN209:AN211)</f>
        <v>3020000</v>
      </c>
      <c r="AO208" s="162"/>
      <c r="AP208" s="120"/>
      <c r="AQ208" s="120"/>
      <c r="AR208" s="120"/>
      <c r="AS208" s="120"/>
      <c r="AT208" s="120"/>
      <c r="AU208" s="119"/>
      <c r="AV208" s="119"/>
    </row>
    <row r="209" spans="1:48" ht="16">
      <c r="A209" s="116"/>
      <c r="B209" s="125" t="s">
        <v>106</v>
      </c>
      <c r="C209" s="188" t="s">
        <v>876</v>
      </c>
      <c r="D209" s="188" t="s">
        <v>875</v>
      </c>
      <c r="E209" s="182"/>
      <c r="F209" s="117"/>
      <c r="G209" s="117"/>
      <c r="H209" s="117"/>
      <c r="I209" s="117"/>
      <c r="J209" s="182"/>
      <c r="K209" s="182"/>
      <c r="L209" s="173" t="s">
        <v>355</v>
      </c>
      <c r="M209" s="182"/>
      <c r="N209" s="182"/>
      <c r="O209" s="182"/>
      <c r="P209" s="182"/>
      <c r="Q209" s="182"/>
      <c r="R209" s="117"/>
      <c r="S209" s="117"/>
      <c r="T209" s="117"/>
      <c r="U209" s="117"/>
      <c r="V209" s="117"/>
      <c r="W209" s="117"/>
      <c r="X209" s="117"/>
      <c r="Y209" s="117"/>
      <c r="Z209" s="117"/>
      <c r="AA209" s="117"/>
      <c r="AB209" s="117"/>
      <c r="AC209" s="117"/>
      <c r="AD209" s="117"/>
      <c r="AE209" s="117"/>
      <c r="AF209" s="117"/>
      <c r="AG209" s="117"/>
      <c r="AH209" s="117"/>
      <c r="AI209" s="136" t="s">
        <v>133</v>
      </c>
      <c r="AJ209" s="136">
        <v>2006</v>
      </c>
      <c r="AK209" s="117"/>
      <c r="AL209" s="117"/>
      <c r="AM209" s="117"/>
      <c r="AN209" s="133">
        <v>2400000</v>
      </c>
      <c r="AO209" s="162"/>
      <c r="AP209" s="120"/>
      <c r="AQ209" s="120"/>
      <c r="AR209" s="120"/>
      <c r="AS209" s="120"/>
      <c r="AT209" s="120"/>
      <c r="AU209" s="119"/>
      <c r="AV209" s="119"/>
    </row>
    <row r="210" spans="1:48">
      <c r="A210" s="116"/>
      <c r="B210" s="125"/>
      <c r="C210" s="134" t="s">
        <v>376</v>
      </c>
      <c r="D210" s="134" t="s">
        <v>380</v>
      </c>
      <c r="E210" s="182"/>
      <c r="F210" s="117"/>
      <c r="G210" s="117"/>
      <c r="H210" s="117"/>
      <c r="I210" s="117"/>
      <c r="J210" s="182"/>
      <c r="K210" s="182"/>
      <c r="L210" s="135" t="s">
        <v>355</v>
      </c>
      <c r="M210" s="182"/>
      <c r="N210" s="182"/>
      <c r="O210" s="182"/>
      <c r="P210" s="182"/>
      <c r="Q210" s="182"/>
      <c r="R210" s="117"/>
      <c r="S210" s="117"/>
      <c r="T210" s="117"/>
      <c r="U210" s="117"/>
      <c r="V210" s="117"/>
      <c r="W210" s="117"/>
      <c r="X210" s="117"/>
      <c r="Y210" s="117"/>
      <c r="Z210" s="117"/>
      <c r="AA210" s="117"/>
      <c r="AB210" s="117"/>
      <c r="AC210" s="117"/>
      <c r="AD210" s="117"/>
      <c r="AE210" s="117"/>
      <c r="AF210" s="117"/>
      <c r="AG210" s="117"/>
      <c r="AH210" s="117"/>
      <c r="AI210" s="131" t="s">
        <v>133</v>
      </c>
      <c r="AJ210" s="136">
        <v>2006</v>
      </c>
      <c r="AK210" s="117"/>
      <c r="AL210" s="117"/>
      <c r="AM210" s="117"/>
      <c r="AN210" s="137">
        <v>320000</v>
      </c>
      <c r="AO210" s="162"/>
      <c r="AP210" s="120"/>
      <c r="AQ210" s="120"/>
      <c r="AR210" s="120"/>
      <c r="AS210" s="120"/>
      <c r="AT210" s="120"/>
      <c r="AU210" s="119"/>
      <c r="AV210" s="119"/>
    </row>
    <row r="211" spans="1:48">
      <c r="A211" s="116"/>
      <c r="B211" s="125"/>
      <c r="C211" s="128" t="s">
        <v>376</v>
      </c>
      <c r="D211" s="128" t="s">
        <v>380</v>
      </c>
      <c r="E211" s="182"/>
      <c r="F211" s="117"/>
      <c r="G211" s="117"/>
      <c r="H211" s="117"/>
      <c r="I211" s="117"/>
      <c r="J211" s="182"/>
      <c r="K211" s="182"/>
      <c r="L211" s="130" t="s">
        <v>355</v>
      </c>
      <c r="M211" s="182"/>
      <c r="N211" s="182"/>
      <c r="O211" s="182"/>
      <c r="P211" s="182"/>
      <c r="Q211" s="182"/>
      <c r="R211" s="117"/>
      <c r="S211" s="117"/>
      <c r="T211" s="117"/>
      <c r="U211" s="117"/>
      <c r="V211" s="117"/>
      <c r="W211" s="117"/>
      <c r="X211" s="117"/>
      <c r="Y211" s="117"/>
      <c r="Z211" s="117"/>
      <c r="AA211" s="117"/>
      <c r="AB211" s="117"/>
      <c r="AC211" s="117"/>
      <c r="AD211" s="117"/>
      <c r="AE211" s="117"/>
      <c r="AF211" s="117"/>
      <c r="AG211" s="117"/>
      <c r="AH211" s="117"/>
      <c r="AI211" s="141" t="s">
        <v>133</v>
      </c>
      <c r="AJ211" s="136">
        <v>2006</v>
      </c>
      <c r="AK211" s="117"/>
      <c r="AL211" s="117"/>
      <c r="AM211" s="117"/>
      <c r="AN211" s="133">
        <v>300000</v>
      </c>
      <c r="AO211" s="162"/>
      <c r="AP211" s="120"/>
      <c r="AQ211" s="120"/>
      <c r="AR211" s="120"/>
      <c r="AS211" s="120"/>
      <c r="AT211" s="120"/>
      <c r="AU211" s="119"/>
      <c r="AV211" s="119"/>
    </row>
    <row r="212" spans="1:48">
      <c r="A212" s="116"/>
      <c r="B212" s="125"/>
      <c r="C212" s="128"/>
      <c r="D212" s="128"/>
      <c r="E212" s="182"/>
      <c r="F212" s="117"/>
      <c r="G212" s="117"/>
      <c r="H212" s="117"/>
      <c r="I212" s="117"/>
      <c r="J212" s="182"/>
      <c r="K212" s="182"/>
      <c r="L212" s="130"/>
      <c r="M212" s="182"/>
      <c r="N212" s="182"/>
      <c r="O212" s="182"/>
      <c r="P212" s="182"/>
      <c r="Q212" s="182"/>
      <c r="R212" s="117"/>
      <c r="S212" s="117"/>
      <c r="T212" s="117"/>
      <c r="U212" s="117"/>
      <c r="V212" s="117"/>
      <c r="W212" s="117"/>
      <c r="X212" s="117"/>
      <c r="Y212" s="117"/>
      <c r="Z212" s="117"/>
      <c r="AA212" s="117"/>
      <c r="AB212" s="117"/>
      <c r="AC212" s="117"/>
      <c r="AD212" s="117"/>
      <c r="AE212" s="117"/>
      <c r="AF212" s="117"/>
      <c r="AG212" s="117"/>
      <c r="AH212" s="117"/>
      <c r="AI212" s="141"/>
      <c r="AJ212" s="136"/>
      <c r="AK212" s="117"/>
      <c r="AL212" s="117"/>
      <c r="AM212" s="117"/>
      <c r="AN212" s="133"/>
      <c r="AO212" s="162"/>
      <c r="AP212" s="120"/>
      <c r="AQ212" s="120"/>
      <c r="AR212" s="120"/>
      <c r="AS212" s="120"/>
      <c r="AT212" s="120"/>
      <c r="AU212" s="119"/>
      <c r="AV212" s="119"/>
    </row>
    <row r="213" spans="1:48">
      <c r="A213" s="116"/>
      <c r="B213" s="125"/>
      <c r="C213" s="139"/>
      <c r="D213" s="132"/>
      <c r="E213" s="138"/>
      <c r="F213" s="117"/>
      <c r="G213" s="117"/>
      <c r="H213" s="117"/>
      <c r="I213" s="117"/>
      <c r="J213" s="139"/>
      <c r="K213" s="132"/>
      <c r="L213" s="132"/>
      <c r="M213" s="132"/>
      <c r="N213" s="132"/>
      <c r="O213" s="132"/>
      <c r="P213" s="132"/>
      <c r="Q213" s="138"/>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62"/>
      <c r="AP213" s="120"/>
      <c r="AQ213" s="120"/>
      <c r="AR213" s="120"/>
      <c r="AS213" s="120"/>
      <c r="AT213" s="120"/>
      <c r="AU213" s="119"/>
      <c r="AV213" s="119"/>
    </row>
    <row r="214" spans="1:48" ht="16">
      <c r="A214" s="116" t="s">
        <v>38</v>
      </c>
      <c r="B214" s="4" t="s">
        <v>39</v>
      </c>
      <c r="C214" s="167"/>
      <c r="D214" s="168"/>
      <c r="E214" s="169"/>
      <c r="F214" s="121"/>
      <c r="G214" s="121"/>
      <c r="H214" s="121"/>
      <c r="I214" s="121"/>
      <c r="J214" s="176"/>
      <c r="K214" s="176"/>
      <c r="L214" s="176"/>
      <c r="M214" s="176"/>
      <c r="N214" s="176"/>
      <c r="O214" s="176"/>
      <c r="P214" s="176"/>
      <c r="Q214" s="176"/>
      <c r="R214" s="117"/>
      <c r="S214" s="117"/>
      <c r="T214" s="117"/>
      <c r="U214" s="117"/>
      <c r="V214" s="117"/>
      <c r="W214" s="117"/>
      <c r="X214" s="117"/>
      <c r="Y214" s="117"/>
      <c r="Z214" s="117"/>
      <c r="AA214" s="117"/>
      <c r="AB214" s="117"/>
      <c r="AC214" s="117"/>
      <c r="AD214" s="117"/>
      <c r="AE214" s="117"/>
      <c r="AF214" s="117"/>
      <c r="AG214" s="117"/>
      <c r="AH214" s="117"/>
      <c r="AI214" s="121"/>
      <c r="AJ214" s="121"/>
      <c r="AK214" s="121"/>
      <c r="AL214" s="121"/>
      <c r="AM214" s="121"/>
      <c r="AN214" s="121"/>
      <c r="AO214" s="162"/>
      <c r="AP214" s="120"/>
      <c r="AQ214" s="120"/>
      <c r="AR214" s="120"/>
      <c r="AS214" s="120"/>
      <c r="AT214" s="120"/>
      <c r="AU214" s="119"/>
      <c r="AV214" s="119"/>
    </row>
    <row r="215" spans="1:48" ht="16">
      <c r="A215" s="116"/>
      <c r="B215" s="125" t="s">
        <v>106</v>
      </c>
      <c r="C215" s="958" t="s">
        <v>413</v>
      </c>
      <c r="D215" s="959"/>
      <c r="E215" s="960"/>
      <c r="F215" s="117"/>
      <c r="G215" s="117"/>
      <c r="H215" s="117"/>
      <c r="I215" s="117"/>
      <c r="J215" s="176"/>
      <c r="K215" s="176"/>
      <c r="L215" s="176"/>
      <c r="M215" s="176"/>
      <c r="N215" s="176"/>
      <c r="O215" s="176"/>
      <c r="P215" s="176"/>
      <c r="Q215" s="176"/>
      <c r="R215" s="117"/>
      <c r="S215" s="117"/>
      <c r="T215" s="117"/>
      <c r="U215" s="117"/>
      <c r="V215" s="117"/>
      <c r="W215" s="117"/>
      <c r="X215" s="117"/>
      <c r="Y215" s="117"/>
      <c r="Z215" s="117"/>
      <c r="AA215" s="117"/>
      <c r="AB215" s="117"/>
      <c r="AC215" s="117"/>
      <c r="AD215" s="117"/>
      <c r="AE215" s="117"/>
      <c r="AF215" s="117"/>
      <c r="AG215" s="117"/>
      <c r="AH215" s="117"/>
      <c r="AI215" s="121"/>
      <c r="AJ215" s="121"/>
      <c r="AK215" s="121"/>
      <c r="AL215" s="121"/>
      <c r="AM215" s="121"/>
      <c r="AN215" s="121"/>
      <c r="AO215" s="162"/>
      <c r="AP215" s="120"/>
      <c r="AQ215" s="120"/>
      <c r="AR215" s="120"/>
      <c r="AS215" s="120"/>
      <c r="AT215" s="120"/>
      <c r="AU215" s="119"/>
      <c r="AV215" s="119"/>
    </row>
    <row r="216" spans="1:48">
      <c r="A216" s="116"/>
      <c r="B216" s="125"/>
      <c r="C216" s="961"/>
      <c r="D216" s="962"/>
      <c r="E216" s="963"/>
      <c r="F216" s="117"/>
      <c r="G216" s="117"/>
      <c r="H216" s="117"/>
      <c r="I216" s="117"/>
      <c r="J216" s="176"/>
      <c r="K216" s="176"/>
      <c r="L216" s="176"/>
      <c r="M216" s="176"/>
      <c r="N216" s="176"/>
      <c r="O216" s="176"/>
      <c r="P216" s="176"/>
      <c r="Q216" s="176"/>
      <c r="R216" s="117"/>
      <c r="S216" s="117"/>
      <c r="T216" s="117"/>
      <c r="U216" s="117"/>
      <c r="V216" s="117"/>
      <c r="W216" s="117"/>
      <c r="X216" s="117"/>
      <c r="Y216" s="117"/>
      <c r="Z216" s="117"/>
      <c r="AA216" s="117"/>
      <c r="AB216" s="117"/>
      <c r="AC216" s="117"/>
      <c r="AD216" s="117"/>
      <c r="AE216" s="117"/>
      <c r="AF216" s="117"/>
      <c r="AG216" s="117"/>
      <c r="AH216" s="117"/>
      <c r="AI216" s="121"/>
      <c r="AJ216" s="121"/>
      <c r="AK216" s="121"/>
      <c r="AL216" s="121"/>
      <c r="AM216" s="121"/>
      <c r="AN216" s="121"/>
      <c r="AO216" s="162"/>
      <c r="AP216" s="120"/>
      <c r="AQ216" s="120"/>
      <c r="AR216" s="120"/>
      <c r="AS216" s="120"/>
      <c r="AT216" s="120"/>
      <c r="AU216" s="119"/>
      <c r="AV216" s="119"/>
    </row>
    <row r="217" spans="1:48">
      <c r="A217" s="116"/>
      <c r="B217" s="125"/>
      <c r="C217" s="961"/>
      <c r="D217" s="962"/>
      <c r="E217" s="963"/>
      <c r="F217" s="117"/>
      <c r="G217" s="117"/>
      <c r="H217" s="117"/>
      <c r="I217" s="117"/>
      <c r="J217" s="176"/>
      <c r="K217" s="176"/>
      <c r="L217" s="176"/>
      <c r="M217" s="176"/>
      <c r="N217" s="176"/>
      <c r="O217" s="176"/>
      <c r="P217" s="176"/>
      <c r="Q217" s="176"/>
      <c r="R217" s="117"/>
      <c r="S217" s="117"/>
      <c r="T217" s="117"/>
      <c r="U217" s="117"/>
      <c r="V217" s="117"/>
      <c r="W217" s="117"/>
      <c r="X217" s="117"/>
      <c r="Y217" s="117"/>
      <c r="Z217" s="117"/>
      <c r="AA217" s="117"/>
      <c r="AB217" s="117"/>
      <c r="AC217" s="117"/>
      <c r="AD217" s="117"/>
      <c r="AE217" s="117"/>
      <c r="AF217" s="117"/>
      <c r="AG217" s="117"/>
      <c r="AH217" s="117"/>
      <c r="AI217" s="121"/>
      <c r="AJ217" s="121"/>
      <c r="AK217" s="121"/>
      <c r="AL217" s="121"/>
      <c r="AM217" s="121"/>
      <c r="AN217" s="121"/>
      <c r="AO217" s="162"/>
      <c r="AP217" s="120"/>
      <c r="AQ217" s="120"/>
      <c r="AR217" s="120"/>
      <c r="AS217" s="120"/>
      <c r="AT217" s="120"/>
      <c r="AU217" s="119"/>
      <c r="AV217" s="119"/>
    </row>
    <row r="218" spans="1:48">
      <c r="A218" s="116"/>
      <c r="B218" s="125"/>
      <c r="C218" s="961"/>
      <c r="D218" s="962"/>
      <c r="E218" s="963"/>
      <c r="F218" s="117"/>
      <c r="G218" s="117"/>
      <c r="H218" s="117"/>
      <c r="I218" s="117"/>
      <c r="J218" s="176"/>
      <c r="K218" s="176"/>
      <c r="L218" s="176"/>
      <c r="M218" s="176"/>
      <c r="N218" s="176"/>
      <c r="O218" s="176"/>
      <c r="P218" s="176"/>
      <c r="Q218" s="176"/>
      <c r="R218" s="117"/>
      <c r="S218" s="117"/>
      <c r="T218" s="117"/>
      <c r="U218" s="117"/>
      <c r="V218" s="117"/>
      <c r="W218" s="117"/>
      <c r="X218" s="117"/>
      <c r="Y218" s="117"/>
      <c r="Z218" s="117"/>
      <c r="AA218" s="117"/>
      <c r="AB218" s="117"/>
      <c r="AC218" s="117"/>
      <c r="AD218" s="117"/>
      <c r="AE218" s="117"/>
      <c r="AF218" s="117"/>
      <c r="AG218" s="117"/>
      <c r="AH218" s="117"/>
      <c r="AI218" s="121"/>
      <c r="AJ218" s="121"/>
      <c r="AK218" s="121"/>
      <c r="AL218" s="121"/>
      <c r="AM218" s="121"/>
      <c r="AN218" s="121"/>
      <c r="AO218" s="162"/>
      <c r="AP218" s="120"/>
      <c r="AQ218" s="120"/>
      <c r="AR218" s="120"/>
      <c r="AS218" s="120"/>
      <c r="AT218" s="120"/>
      <c r="AU218" s="119"/>
      <c r="AV218" s="119"/>
    </row>
    <row r="219" spans="1:48">
      <c r="A219" s="116"/>
      <c r="B219" s="125"/>
      <c r="C219" s="961"/>
      <c r="D219" s="962"/>
      <c r="E219" s="963"/>
      <c r="F219" s="117"/>
      <c r="G219" s="117"/>
      <c r="H219" s="117"/>
      <c r="I219" s="117"/>
      <c r="J219" s="176"/>
      <c r="K219" s="176"/>
      <c r="L219" s="176"/>
      <c r="M219" s="176"/>
      <c r="N219" s="176"/>
      <c r="O219" s="176"/>
      <c r="P219" s="176"/>
      <c r="Q219" s="176"/>
      <c r="R219" s="117"/>
      <c r="S219" s="117"/>
      <c r="T219" s="117"/>
      <c r="U219" s="117"/>
      <c r="V219" s="117"/>
      <c r="W219" s="117"/>
      <c r="X219" s="117"/>
      <c r="Y219" s="117"/>
      <c r="Z219" s="117"/>
      <c r="AA219" s="117"/>
      <c r="AB219" s="117"/>
      <c r="AC219" s="117"/>
      <c r="AD219" s="117"/>
      <c r="AE219" s="117"/>
      <c r="AF219" s="117"/>
      <c r="AG219" s="117"/>
      <c r="AH219" s="117"/>
      <c r="AI219" s="121"/>
      <c r="AJ219" s="121"/>
      <c r="AK219" s="121"/>
      <c r="AL219" s="121"/>
      <c r="AM219" s="121"/>
      <c r="AN219" s="121"/>
      <c r="AO219" s="162"/>
      <c r="AP219" s="120"/>
      <c r="AQ219" s="120"/>
      <c r="AR219" s="120"/>
      <c r="AS219" s="120"/>
      <c r="AT219" s="120"/>
      <c r="AU219" s="119"/>
      <c r="AV219" s="119"/>
    </row>
    <row r="220" spans="1:48">
      <c r="A220" s="116"/>
      <c r="B220" s="125"/>
      <c r="C220" s="961"/>
      <c r="D220" s="962"/>
      <c r="E220" s="963"/>
      <c r="F220" s="117"/>
      <c r="G220" s="117"/>
      <c r="H220" s="117"/>
      <c r="I220" s="117"/>
      <c r="J220" s="176"/>
      <c r="K220" s="176"/>
      <c r="L220" s="176"/>
      <c r="M220" s="176"/>
      <c r="N220" s="176"/>
      <c r="O220" s="176"/>
      <c r="P220" s="176"/>
      <c r="Q220" s="176"/>
      <c r="R220" s="117"/>
      <c r="S220" s="117"/>
      <c r="T220" s="117"/>
      <c r="U220" s="117"/>
      <c r="V220" s="117"/>
      <c r="W220" s="117"/>
      <c r="X220" s="117"/>
      <c r="Y220" s="117"/>
      <c r="Z220" s="117"/>
      <c r="AA220" s="117"/>
      <c r="AB220" s="117"/>
      <c r="AC220" s="117"/>
      <c r="AD220" s="117"/>
      <c r="AE220" s="117"/>
      <c r="AF220" s="117"/>
      <c r="AG220" s="117"/>
      <c r="AH220" s="117"/>
      <c r="AI220" s="121"/>
      <c r="AJ220" s="121"/>
      <c r="AK220" s="121"/>
      <c r="AL220" s="121"/>
      <c r="AM220" s="121"/>
      <c r="AN220" s="121"/>
      <c r="AO220" s="162"/>
      <c r="AP220" s="120"/>
      <c r="AQ220" s="120"/>
      <c r="AR220" s="120"/>
      <c r="AS220" s="120"/>
      <c r="AT220" s="120"/>
      <c r="AU220" s="119"/>
      <c r="AV220" s="119"/>
    </row>
    <row r="221" spans="1:48">
      <c r="A221" s="116"/>
      <c r="B221" s="125"/>
      <c r="C221" s="964"/>
      <c r="D221" s="965"/>
      <c r="E221" s="966"/>
      <c r="F221" s="117"/>
      <c r="G221" s="117"/>
      <c r="H221" s="117"/>
      <c r="I221" s="117"/>
      <c r="J221" s="176"/>
      <c r="K221" s="176"/>
      <c r="L221" s="176"/>
      <c r="M221" s="176"/>
      <c r="N221" s="176"/>
      <c r="O221" s="176"/>
      <c r="P221" s="176"/>
      <c r="Q221" s="176"/>
      <c r="R221" s="117"/>
      <c r="S221" s="117"/>
      <c r="T221" s="117"/>
      <c r="U221" s="117"/>
      <c r="V221" s="117"/>
      <c r="W221" s="117"/>
      <c r="X221" s="117"/>
      <c r="Y221" s="117"/>
      <c r="Z221" s="117"/>
      <c r="AA221" s="117"/>
      <c r="AB221" s="117"/>
      <c r="AC221" s="117"/>
      <c r="AD221" s="117"/>
      <c r="AE221" s="117"/>
      <c r="AF221" s="117"/>
      <c r="AG221" s="117"/>
      <c r="AH221" s="117"/>
      <c r="AI221" s="121"/>
      <c r="AJ221" s="121"/>
      <c r="AK221" s="121"/>
      <c r="AL221" s="121"/>
      <c r="AM221" s="121"/>
      <c r="AN221" s="121"/>
      <c r="AO221" s="162"/>
      <c r="AP221" s="120"/>
      <c r="AQ221" s="120"/>
      <c r="AR221" s="120"/>
      <c r="AS221" s="120"/>
      <c r="AT221" s="120"/>
      <c r="AU221" s="119"/>
      <c r="AV221" s="119"/>
    </row>
    <row r="222" spans="1:48">
      <c r="A222" s="116"/>
      <c r="B222" s="125"/>
      <c r="C222" s="14"/>
      <c r="D222" s="14"/>
      <c r="E222" s="14"/>
      <c r="F222" s="117"/>
      <c r="G222" s="117"/>
      <c r="H222" s="117"/>
      <c r="I222" s="117"/>
      <c r="J222" s="176"/>
      <c r="K222" s="176"/>
      <c r="L222" s="176"/>
      <c r="M222" s="176"/>
      <c r="N222" s="176"/>
      <c r="O222" s="176"/>
      <c r="P222" s="176"/>
      <c r="Q222" s="176"/>
      <c r="R222" s="117"/>
      <c r="S222" s="117"/>
      <c r="T222" s="117"/>
      <c r="U222" s="117"/>
      <c r="V222" s="117"/>
      <c r="W222" s="117"/>
      <c r="X222" s="117"/>
      <c r="Y222" s="117"/>
      <c r="Z222" s="117"/>
      <c r="AA222" s="117"/>
      <c r="AB222" s="117"/>
      <c r="AC222" s="117"/>
      <c r="AD222" s="117"/>
      <c r="AE222" s="117"/>
      <c r="AF222" s="117"/>
      <c r="AG222" s="117"/>
      <c r="AH222" s="117"/>
      <c r="AI222" s="121"/>
      <c r="AJ222" s="121"/>
      <c r="AK222" s="121"/>
      <c r="AL222" s="121"/>
      <c r="AM222" s="121"/>
      <c r="AN222" s="121"/>
      <c r="AO222" s="162"/>
      <c r="AP222" s="120"/>
      <c r="AQ222" s="120"/>
      <c r="AR222" s="120"/>
      <c r="AS222" s="120"/>
      <c r="AT222" s="120"/>
      <c r="AU222" s="119"/>
      <c r="AV222" s="119"/>
    </row>
    <row r="223" spans="1:48" ht="16">
      <c r="A223" s="116" t="s">
        <v>40</v>
      </c>
      <c r="B223" s="190" t="s">
        <v>41</v>
      </c>
      <c r="C223" s="167"/>
      <c r="D223" s="168"/>
      <c r="E223" s="169"/>
      <c r="F223" s="191"/>
      <c r="G223" s="191"/>
      <c r="H223" s="191"/>
      <c r="I223" s="191"/>
      <c r="J223" s="192"/>
      <c r="K223" s="176"/>
      <c r="L223" s="176"/>
      <c r="M223" s="176"/>
      <c r="N223" s="176"/>
      <c r="O223" s="176"/>
      <c r="P223" s="176"/>
      <c r="Q223" s="176"/>
      <c r="R223" s="117"/>
      <c r="S223" s="117"/>
      <c r="T223" s="117"/>
      <c r="U223" s="117"/>
      <c r="V223" s="117"/>
      <c r="W223" s="117"/>
      <c r="X223" s="117"/>
      <c r="Y223" s="117"/>
      <c r="Z223" s="117"/>
      <c r="AA223" s="117"/>
      <c r="AB223" s="117"/>
      <c r="AC223" s="117"/>
      <c r="AD223" s="117"/>
      <c r="AE223" s="117"/>
      <c r="AF223" s="117"/>
      <c r="AG223" s="117"/>
      <c r="AH223" s="117"/>
      <c r="AI223" s="121"/>
      <c r="AJ223" s="121"/>
      <c r="AK223" s="121"/>
      <c r="AL223" s="121"/>
      <c r="AM223" s="121"/>
      <c r="AN223" s="121"/>
      <c r="AO223" s="162"/>
      <c r="AP223" s="120"/>
      <c r="AQ223" s="120"/>
      <c r="AR223" s="120"/>
      <c r="AS223" s="120"/>
      <c r="AT223" s="120"/>
      <c r="AU223" s="119"/>
      <c r="AV223" s="119"/>
    </row>
    <row r="224" spans="1:48" ht="16">
      <c r="A224" s="116"/>
      <c r="B224" s="125" t="s">
        <v>106</v>
      </c>
      <c r="C224" s="958" t="s">
        <v>413</v>
      </c>
      <c r="D224" s="959"/>
      <c r="E224" s="960"/>
      <c r="F224" s="117"/>
      <c r="G224" s="117"/>
      <c r="H224" s="117"/>
      <c r="I224" s="117"/>
      <c r="J224" s="176"/>
      <c r="K224" s="176"/>
      <c r="L224" s="176"/>
      <c r="M224" s="176"/>
      <c r="N224" s="176"/>
      <c r="O224" s="176"/>
      <c r="P224" s="176"/>
      <c r="Q224" s="176"/>
      <c r="R224" s="117"/>
      <c r="S224" s="117"/>
      <c r="T224" s="117"/>
      <c r="U224" s="117"/>
      <c r="V224" s="117"/>
      <c r="W224" s="117"/>
      <c r="X224" s="117"/>
      <c r="Y224" s="117"/>
      <c r="Z224" s="117"/>
      <c r="AA224" s="117"/>
      <c r="AB224" s="117"/>
      <c r="AC224" s="117"/>
      <c r="AD224" s="117"/>
      <c r="AE224" s="117"/>
      <c r="AF224" s="117"/>
      <c r="AG224" s="117"/>
      <c r="AH224" s="117"/>
      <c r="AI224" s="121"/>
      <c r="AJ224" s="121"/>
      <c r="AK224" s="121"/>
      <c r="AL224" s="121"/>
      <c r="AM224" s="121"/>
      <c r="AN224" s="121"/>
      <c r="AO224" s="162"/>
      <c r="AP224" s="120"/>
      <c r="AQ224" s="120"/>
      <c r="AR224" s="120"/>
      <c r="AS224" s="120"/>
      <c r="AT224" s="120"/>
      <c r="AU224" s="119"/>
      <c r="AV224" s="119"/>
    </row>
    <row r="225" spans="1:48">
      <c r="A225" s="116"/>
      <c r="B225" s="125"/>
      <c r="C225" s="961"/>
      <c r="D225" s="962"/>
      <c r="E225" s="963"/>
      <c r="F225" s="117"/>
      <c r="G225" s="117"/>
      <c r="H225" s="117"/>
      <c r="I225" s="117"/>
      <c r="J225" s="176"/>
      <c r="K225" s="176"/>
      <c r="L225" s="176"/>
      <c r="M225" s="176"/>
      <c r="N225" s="176"/>
      <c r="O225" s="176"/>
      <c r="P225" s="176"/>
      <c r="Q225" s="176"/>
      <c r="R225" s="117"/>
      <c r="S225" s="117"/>
      <c r="T225" s="117"/>
      <c r="U225" s="117"/>
      <c r="V225" s="117"/>
      <c r="W225" s="117"/>
      <c r="X225" s="117"/>
      <c r="Y225" s="117"/>
      <c r="Z225" s="117"/>
      <c r="AA225" s="117"/>
      <c r="AB225" s="117"/>
      <c r="AC225" s="117"/>
      <c r="AD225" s="117"/>
      <c r="AE225" s="117"/>
      <c r="AF225" s="117"/>
      <c r="AG225" s="117"/>
      <c r="AH225" s="117"/>
      <c r="AI225" s="121"/>
      <c r="AJ225" s="121"/>
      <c r="AK225" s="121"/>
      <c r="AL225" s="121"/>
      <c r="AM225" s="121"/>
      <c r="AN225" s="121"/>
      <c r="AO225" s="162"/>
      <c r="AP225" s="120"/>
      <c r="AQ225" s="120"/>
      <c r="AR225" s="120"/>
      <c r="AS225" s="120"/>
      <c r="AT225" s="120"/>
      <c r="AU225" s="119"/>
      <c r="AV225" s="119"/>
    </row>
    <row r="226" spans="1:48">
      <c r="A226" s="116"/>
      <c r="B226" s="125"/>
      <c r="C226" s="961"/>
      <c r="D226" s="962"/>
      <c r="E226" s="963"/>
      <c r="F226" s="117"/>
      <c r="G226" s="117"/>
      <c r="H226" s="117"/>
      <c r="I226" s="117"/>
      <c r="J226" s="176"/>
      <c r="K226" s="176"/>
      <c r="L226" s="176"/>
      <c r="M226" s="176"/>
      <c r="N226" s="176"/>
      <c r="O226" s="176"/>
      <c r="P226" s="176"/>
      <c r="Q226" s="176"/>
      <c r="R226" s="117"/>
      <c r="S226" s="117"/>
      <c r="T226" s="117"/>
      <c r="U226" s="117"/>
      <c r="V226" s="117"/>
      <c r="W226" s="117"/>
      <c r="X226" s="117"/>
      <c r="Y226" s="117"/>
      <c r="Z226" s="117"/>
      <c r="AA226" s="117"/>
      <c r="AB226" s="117"/>
      <c r="AC226" s="117"/>
      <c r="AD226" s="117"/>
      <c r="AE226" s="117"/>
      <c r="AF226" s="117"/>
      <c r="AG226" s="117"/>
      <c r="AH226" s="117"/>
      <c r="AI226" s="121"/>
      <c r="AJ226" s="121"/>
      <c r="AK226" s="121"/>
      <c r="AL226" s="121"/>
      <c r="AM226" s="121"/>
      <c r="AN226" s="121"/>
      <c r="AO226" s="162"/>
      <c r="AP226" s="120"/>
      <c r="AQ226" s="120"/>
      <c r="AR226" s="120"/>
      <c r="AS226" s="120"/>
      <c r="AT226" s="120"/>
      <c r="AU226" s="119"/>
      <c r="AV226" s="119"/>
    </row>
    <row r="227" spans="1:48">
      <c r="A227" s="116"/>
      <c r="B227" s="125"/>
      <c r="C227" s="961"/>
      <c r="D227" s="962"/>
      <c r="E227" s="963"/>
      <c r="F227" s="117"/>
      <c r="G227" s="117"/>
      <c r="H227" s="117"/>
      <c r="I227" s="117"/>
      <c r="J227" s="176"/>
      <c r="K227" s="176"/>
      <c r="L227" s="176"/>
      <c r="M227" s="176"/>
      <c r="N227" s="176"/>
      <c r="O227" s="176"/>
      <c r="P227" s="176"/>
      <c r="Q227" s="176"/>
      <c r="R227" s="117"/>
      <c r="S227" s="117"/>
      <c r="T227" s="117"/>
      <c r="U227" s="117"/>
      <c r="V227" s="117"/>
      <c r="W227" s="117"/>
      <c r="X227" s="117"/>
      <c r="Y227" s="117"/>
      <c r="Z227" s="117"/>
      <c r="AA227" s="117"/>
      <c r="AB227" s="117"/>
      <c r="AC227" s="117"/>
      <c r="AD227" s="117"/>
      <c r="AE227" s="117"/>
      <c r="AF227" s="117"/>
      <c r="AG227" s="117"/>
      <c r="AH227" s="117"/>
      <c r="AI227" s="121"/>
      <c r="AJ227" s="121"/>
      <c r="AK227" s="121"/>
      <c r="AL227" s="121"/>
      <c r="AM227" s="121"/>
      <c r="AN227" s="121"/>
      <c r="AO227" s="162"/>
      <c r="AP227" s="120"/>
      <c r="AQ227" s="120"/>
      <c r="AR227" s="120"/>
      <c r="AS227" s="120"/>
      <c r="AT227" s="120"/>
      <c r="AU227" s="119"/>
      <c r="AV227" s="119"/>
    </row>
    <row r="228" spans="1:48">
      <c r="A228" s="116"/>
      <c r="B228" s="125"/>
      <c r="C228" s="961"/>
      <c r="D228" s="962"/>
      <c r="E228" s="963"/>
      <c r="F228" s="117"/>
      <c r="G228" s="117"/>
      <c r="H228" s="117"/>
      <c r="I228" s="117"/>
      <c r="J228" s="176"/>
      <c r="K228" s="176"/>
      <c r="L228" s="176"/>
      <c r="M228" s="176"/>
      <c r="N228" s="176"/>
      <c r="O228" s="176"/>
      <c r="P228" s="176"/>
      <c r="Q228" s="176"/>
      <c r="R228" s="117"/>
      <c r="S228" s="117"/>
      <c r="T228" s="117"/>
      <c r="U228" s="117"/>
      <c r="V228" s="117"/>
      <c r="W228" s="117"/>
      <c r="X228" s="117"/>
      <c r="Y228" s="117"/>
      <c r="Z228" s="117"/>
      <c r="AA228" s="117"/>
      <c r="AB228" s="117"/>
      <c r="AC228" s="117"/>
      <c r="AD228" s="117"/>
      <c r="AE228" s="117"/>
      <c r="AF228" s="117"/>
      <c r="AG228" s="117"/>
      <c r="AH228" s="117"/>
      <c r="AI228" s="121"/>
      <c r="AJ228" s="121"/>
      <c r="AK228" s="121"/>
      <c r="AL228" s="121"/>
      <c r="AM228" s="121"/>
      <c r="AN228" s="121"/>
      <c r="AO228" s="162"/>
      <c r="AP228" s="120"/>
      <c r="AQ228" s="120"/>
      <c r="AR228" s="120"/>
      <c r="AS228" s="120"/>
      <c r="AT228" s="120"/>
      <c r="AU228" s="119"/>
      <c r="AV228" s="119"/>
    </row>
    <row r="229" spans="1:48">
      <c r="A229" s="116"/>
      <c r="B229" s="125"/>
      <c r="C229" s="961"/>
      <c r="D229" s="962"/>
      <c r="E229" s="963"/>
      <c r="F229" s="117"/>
      <c r="G229" s="117"/>
      <c r="H229" s="117"/>
      <c r="I229" s="117"/>
      <c r="J229" s="176"/>
      <c r="K229" s="176"/>
      <c r="L229" s="176"/>
      <c r="M229" s="176"/>
      <c r="N229" s="176"/>
      <c r="O229" s="176"/>
      <c r="P229" s="176"/>
      <c r="Q229" s="176"/>
      <c r="R229" s="117"/>
      <c r="S229" s="117"/>
      <c r="T229" s="117"/>
      <c r="U229" s="117"/>
      <c r="V229" s="117"/>
      <c r="W229" s="117"/>
      <c r="X229" s="117"/>
      <c r="Y229" s="117"/>
      <c r="Z229" s="117"/>
      <c r="AA229" s="117"/>
      <c r="AB229" s="117"/>
      <c r="AC229" s="117"/>
      <c r="AD229" s="117"/>
      <c r="AE229" s="117"/>
      <c r="AF229" s="117"/>
      <c r="AG229" s="117"/>
      <c r="AH229" s="117"/>
      <c r="AI229" s="121"/>
      <c r="AJ229" s="121"/>
      <c r="AK229" s="121"/>
      <c r="AL229" s="121"/>
      <c r="AM229" s="121"/>
      <c r="AN229" s="121"/>
      <c r="AO229" s="162"/>
      <c r="AP229" s="120"/>
      <c r="AQ229" s="120"/>
      <c r="AR229" s="120"/>
      <c r="AS229" s="120"/>
      <c r="AT229" s="120"/>
      <c r="AU229" s="119"/>
      <c r="AV229" s="119"/>
    </row>
    <row r="230" spans="1:48">
      <c r="A230" s="116"/>
      <c r="B230" s="125"/>
      <c r="C230" s="964"/>
      <c r="D230" s="965"/>
      <c r="E230" s="966"/>
      <c r="F230" s="117"/>
      <c r="G230" s="117"/>
      <c r="H230" s="117"/>
      <c r="I230" s="117"/>
      <c r="J230" s="176"/>
      <c r="K230" s="176"/>
      <c r="L230" s="176"/>
      <c r="M230" s="176"/>
      <c r="N230" s="176"/>
      <c r="O230" s="176"/>
      <c r="P230" s="176"/>
      <c r="Q230" s="176"/>
      <c r="R230" s="117"/>
      <c r="S230" s="117"/>
      <c r="T230" s="117"/>
      <c r="U230" s="117"/>
      <c r="V230" s="117"/>
      <c r="W230" s="117"/>
      <c r="X230" s="117"/>
      <c r="Y230" s="117"/>
      <c r="Z230" s="117"/>
      <c r="AA230" s="117"/>
      <c r="AB230" s="117"/>
      <c r="AC230" s="117"/>
      <c r="AD230" s="117"/>
      <c r="AE230" s="117"/>
      <c r="AF230" s="117"/>
      <c r="AG230" s="117"/>
      <c r="AH230" s="117"/>
      <c r="AI230" s="121"/>
      <c r="AJ230" s="121"/>
      <c r="AK230" s="121"/>
      <c r="AL230" s="121"/>
      <c r="AM230" s="121"/>
      <c r="AN230" s="121"/>
      <c r="AO230" s="162"/>
      <c r="AP230" s="120"/>
      <c r="AQ230" s="120"/>
      <c r="AR230" s="120"/>
      <c r="AS230" s="120"/>
      <c r="AT230" s="120"/>
      <c r="AU230" s="119"/>
      <c r="AV230" s="119"/>
    </row>
    <row r="231" spans="1:48" ht="16">
      <c r="A231" s="116" t="s">
        <v>42</v>
      </c>
      <c r="B231" s="4" t="s">
        <v>43</v>
      </c>
      <c r="C231" s="167"/>
      <c r="D231" s="168"/>
      <c r="E231" s="169"/>
      <c r="F231" s="117"/>
      <c r="G231" s="117"/>
      <c r="H231" s="117"/>
      <c r="I231" s="117"/>
      <c r="J231" s="176"/>
      <c r="K231" s="176"/>
      <c r="L231" s="176"/>
      <c r="M231" s="176"/>
      <c r="N231" s="176"/>
      <c r="O231" s="176"/>
      <c r="P231" s="176"/>
      <c r="Q231" s="176"/>
      <c r="R231" s="117"/>
      <c r="S231" s="117"/>
      <c r="T231" s="117"/>
      <c r="U231" s="117"/>
      <c r="V231" s="117"/>
      <c r="W231" s="117"/>
      <c r="X231" s="117"/>
      <c r="Y231" s="117"/>
      <c r="Z231" s="117"/>
      <c r="AA231" s="117"/>
      <c r="AB231" s="117"/>
      <c r="AC231" s="117"/>
      <c r="AD231" s="117"/>
      <c r="AE231" s="117"/>
      <c r="AF231" s="117"/>
      <c r="AG231" s="117"/>
      <c r="AH231" s="117"/>
      <c r="AI231" s="121"/>
      <c r="AJ231" s="121"/>
      <c r="AK231" s="121"/>
      <c r="AL231" s="121"/>
      <c r="AM231" s="121"/>
      <c r="AN231" s="121"/>
      <c r="AO231" s="162"/>
      <c r="AP231" s="120"/>
      <c r="AQ231" s="120"/>
      <c r="AR231" s="120"/>
      <c r="AS231" s="120"/>
      <c r="AT231" s="120"/>
      <c r="AU231" s="119"/>
      <c r="AV231" s="119"/>
    </row>
    <row r="232" spans="1:48" ht="16">
      <c r="A232" s="116"/>
      <c r="B232" s="125" t="s">
        <v>106</v>
      </c>
      <c r="C232" s="958" t="s">
        <v>413</v>
      </c>
      <c r="D232" s="959"/>
      <c r="E232" s="960"/>
      <c r="F232" s="117"/>
      <c r="G232" s="117"/>
      <c r="H232" s="117"/>
      <c r="I232" s="117"/>
      <c r="J232" s="176"/>
      <c r="K232" s="176"/>
      <c r="L232" s="176"/>
      <c r="M232" s="176"/>
      <c r="N232" s="176"/>
      <c r="O232" s="176"/>
      <c r="P232" s="176"/>
      <c r="Q232" s="176"/>
      <c r="R232" s="117"/>
      <c r="S232" s="117"/>
      <c r="T232" s="117"/>
      <c r="U232" s="117"/>
      <c r="V232" s="117"/>
      <c r="W232" s="117"/>
      <c r="X232" s="117"/>
      <c r="Y232" s="117"/>
      <c r="Z232" s="117"/>
      <c r="AA232" s="117"/>
      <c r="AB232" s="117"/>
      <c r="AC232" s="117"/>
      <c r="AD232" s="117"/>
      <c r="AE232" s="117"/>
      <c r="AF232" s="117"/>
      <c r="AG232" s="117"/>
      <c r="AH232" s="117"/>
      <c r="AI232" s="121"/>
      <c r="AJ232" s="121"/>
      <c r="AK232" s="121"/>
      <c r="AL232" s="121"/>
      <c r="AM232" s="121"/>
      <c r="AN232" s="121"/>
      <c r="AO232" s="162"/>
      <c r="AP232" s="120"/>
      <c r="AQ232" s="120"/>
      <c r="AR232" s="120"/>
      <c r="AS232" s="120"/>
      <c r="AT232" s="120"/>
      <c r="AU232" s="119"/>
      <c r="AV232" s="119"/>
    </row>
    <row r="233" spans="1:48">
      <c r="A233" s="116"/>
      <c r="B233" s="125"/>
      <c r="C233" s="961"/>
      <c r="D233" s="962"/>
      <c r="E233" s="963"/>
      <c r="F233" s="117"/>
      <c r="G233" s="117"/>
      <c r="H233" s="117"/>
      <c r="I233" s="117"/>
      <c r="J233" s="176"/>
      <c r="K233" s="176"/>
      <c r="L233" s="176"/>
      <c r="M233" s="176"/>
      <c r="N233" s="176"/>
      <c r="O233" s="176"/>
      <c r="P233" s="176"/>
      <c r="Q233" s="176"/>
      <c r="R233" s="117"/>
      <c r="S233" s="117"/>
      <c r="T233" s="117"/>
      <c r="U233" s="117"/>
      <c r="V233" s="117"/>
      <c r="W233" s="117"/>
      <c r="X233" s="117"/>
      <c r="Y233" s="117"/>
      <c r="Z233" s="117"/>
      <c r="AA233" s="117"/>
      <c r="AB233" s="117"/>
      <c r="AC233" s="117"/>
      <c r="AD233" s="117"/>
      <c r="AE233" s="117"/>
      <c r="AF233" s="117"/>
      <c r="AG233" s="117"/>
      <c r="AH233" s="117"/>
      <c r="AI233" s="121"/>
      <c r="AJ233" s="121"/>
      <c r="AK233" s="121"/>
      <c r="AL233" s="121"/>
      <c r="AM233" s="121"/>
      <c r="AN233" s="121"/>
      <c r="AO233" s="162"/>
      <c r="AP233" s="120"/>
      <c r="AQ233" s="120"/>
      <c r="AR233" s="120"/>
      <c r="AS233" s="120"/>
      <c r="AT233" s="120"/>
      <c r="AU233" s="119"/>
      <c r="AV233" s="119"/>
    </row>
    <row r="234" spans="1:48">
      <c r="A234" s="116"/>
      <c r="B234" s="125"/>
      <c r="C234" s="961"/>
      <c r="D234" s="962"/>
      <c r="E234" s="963"/>
      <c r="F234" s="117"/>
      <c r="G234" s="117"/>
      <c r="H234" s="117"/>
      <c r="I234" s="117"/>
      <c r="J234" s="176"/>
      <c r="K234" s="176"/>
      <c r="L234" s="176"/>
      <c r="M234" s="176"/>
      <c r="N234" s="176"/>
      <c r="O234" s="176"/>
      <c r="P234" s="176"/>
      <c r="Q234" s="176"/>
      <c r="R234" s="117"/>
      <c r="S234" s="117"/>
      <c r="T234" s="117"/>
      <c r="U234" s="117"/>
      <c r="V234" s="117"/>
      <c r="W234" s="117"/>
      <c r="X234" s="117"/>
      <c r="Y234" s="117"/>
      <c r="Z234" s="117"/>
      <c r="AA234" s="117"/>
      <c r="AB234" s="117"/>
      <c r="AC234" s="117"/>
      <c r="AD234" s="117"/>
      <c r="AE234" s="117"/>
      <c r="AF234" s="117"/>
      <c r="AG234" s="117"/>
      <c r="AH234" s="117"/>
      <c r="AI234" s="121"/>
      <c r="AJ234" s="121"/>
      <c r="AK234" s="121"/>
      <c r="AL234" s="121"/>
      <c r="AM234" s="121"/>
      <c r="AN234" s="121"/>
      <c r="AO234" s="162"/>
      <c r="AP234" s="120"/>
      <c r="AQ234" s="120"/>
      <c r="AR234" s="120"/>
      <c r="AS234" s="120"/>
      <c r="AT234" s="120"/>
      <c r="AU234" s="119"/>
      <c r="AV234" s="119"/>
    </row>
    <row r="235" spans="1:48">
      <c r="A235" s="116"/>
      <c r="B235" s="125"/>
      <c r="C235" s="961"/>
      <c r="D235" s="962"/>
      <c r="E235" s="963"/>
      <c r="F235" s="117"/>
      <c r="G235" s="117"/>
      <c r="H235" s="117"/>
      <c r="I235" s="117"/>
      <c r="J235" s="176"/>
      <c r="K235" s="176"/>
      <c r="L235" s="176"/>
      <c r="M235" s="176"/>
      <c r="N235" s="176"/>
      <c r="O235" s="176"/>
      <c r="P235" s="176"/>
      <c r="Q235" s="176"/>
      <c r="R235" s="117"/>
      <c r="S235" s="117"/>
      <c r="T235" s="117"/>
      <c r="U235" s="117"/>
      <c r="V235" s="117"/>
      <c r="W235" s="117"/>
      <c r="X235" s="117"/>
      <c r="Y235" s="117"/>
      <c r="Z235" s="117"/>
      <c r="AA235" s="117"/>
      <c r="AB235" s="117"/>
      <c r="AC235" s="117"/>
      <c r="AD235" s="117"/>
      <c r="AE235" s="117"/>
      <c r="AF235" s="117"/>
      <c r="AG235" s="117"/>
      <c r="AH235" s="117"/>
      <c r="AI235" s="121"/>
      <c r="AJ235" s="121"/>
      <c r="AK235" s="121"/>
      <c r="AL235" s="121"/>
      <c r="AM235" s="121"/>
      <c r="AN235" s="121"/>
      <c r="AO235" s="162"/>
      <c r="AP235" s="120"/>
      <c r="AQ235" s="120"/>
      <c r="AR235" s="120"/>
      <c r="AS235" s="120"/>
      <c r="AT235" s="120"/>
      <c r="AU235" s="119"/>
      <c r="AV235" s="119"/>
    </row>
    <row r="236" spans="1:48">
      <c r="A236" s="116"/>
      <c r="B236" s="125"/>
      <c r="C236" s="961"/>
      <c r="D236" s="962"/>
      <c r="E236" s="963"/>
      <c r="F236" s="117"/>
      <c r="G236" s="117"/>
      <c r="H236" s="117"/>
      <c r="I236" s="117"/>
      <c r="J236" s="176"/>
      <c r="K236" s="176"/>
      <c r="L236" s="176"/>
      <c r="M236" s="176"/>
      <c r="N236" s="176"/>
      <c r="O236" s="176"/>
      <c r="P236" s="176"/>
      <c r="Q236" s="176"/>
      <c r="R236" s="117"/>
      <c r="S236" s="117"/>
      <c r="T236" s="117"/>
      <c r="U236" s="117"/>
      <c r="V236" s="117"/>
      <c r="W236" s="117"/>
      <c r="X236" s="117"/>
      <c r="Y236" s="117"/>
      <c r="Z236" s="117"/>
      <c r="AA236" s="117"/>
      <c r="AB236" s="117"/>
      <c r="AC236" s="117"/>
      <c r="AD236" s="117"/>
      <c r="AE236" s="117"/>
      <c r="AF236" s="117"/>
      <c r="AG236" s="117"/>
      <c r="AH236" s="117"/>
      <c r="AI236" s="121"/>
      <c r="AJ236" s="121"/>
      <c r="AK236" s="121"/>
      <c r="AL236" s="121"/>
      <c r="AM236" s="121"/>
      <c r="AN236" s="121"/>
      <c r="AO236" s="162"/>
      <c r="AP236" s="120"/>
      <c r="AQ236" s="120"/>
      <c r="AR236" s="120"/>
      <c r="AS236" s="120"/>
      <c r="AT236" s="120"/>
      <c r="AU236" s="119"/>
      <c r="AV236" s="119"/>
    </row>
    <row r="237" spans="1:48">
      <c r="A237" s="116"/>
      <c r="B237" s="125"/>
      <c r="C237" s="961"/>
      <c r="D237" s="962"/>
      <c r="E237" s="963"/>
      <c r="F237" s="117"/>
      <c r="G237" s="117"/>
      <c r="H237" s="117"/>
      <c r="I237" s="117"/>
      <c r="J237" s="176"/>
      <c r="K237" s="176"/>
      <c r="L237" s="176"/>
      <c r="M237" s="176"/>
      <c r="N237" s="176"/>
      <c r="O237" s="176"/>
      <c r="P237" s="176"/>
      <c r="Q237" s="176"/>
      <c r="R237" s="117"/>
      <c r="S237" s="117"/>
      <c r="T237" s="117"/>
      <c r="U237" s="117"/>
      <c r="V237" s="117"/>
      <c r="W237" s="117"/>
      <c r="X237" s="117"/>
      <c r="Y237" s="117"/>
      <c r="Z237" s="117"/>
      <c r="AA237" s="117"/>
      <c r="AB237" s="117"/>
      <c r="AC237" s="117"/>
      <c r="AD237" s="117"/>
      <c r="AE237" s="117"/>
      <c r="AF237" s="117"/>
      <c r="AG237" s="117"/>
      <c r="AH237" s="117"/>
      <c r="AI237" s="121"/>
      <c r="AJ237" s="121"/>
      <c r="AK237" s="121"/>
      <c r="AL237" s="121"/>
      <c r="AM237" s="121"/>
      <c r="AN237" s="121"/>
      <c r="AO237" s="162"/>
      <c r="AP237" s="120"/>
      <c r="AQ237" s="120"/>
      <c r="AR237" s="120"/>
      <c r="AS237" s="120"/>
      <c r="AT237" s="120"/>
      <c r="AU237" s="119"/>
      <c r="AV237" s="119"/>
    </row>
    <row r="238" spans="1:48">
      <c r="A238" s="116"/>
      <c r="B238" s="125"/>
      <c r="C238" s="964"/>
      <c r="D238" s="965"/>
      <c r="E238" s="966"/>
      <c r="F238" s="117"/>
      <c r="G238" s="117"/>
      <c r="H238" s="117"/>
      <c r="I238" s="117"/>
      <c r="J238" s="176"/>
      <c r="K238" s="176"/>
      <c r="L238" s="176"/>
      <c r="M238" s="176"/>
      <c r="N238" s="176"/>
      <c r="O238" s="176"/>
      <c r="P238" s="176"/>
      <c r="Q238" s="176"/>
      <c r="R238" s="117"/>
      <c r="S238" s="117"/>
      <c r="T238" s="117"/>
      <c r="U238" s="117"/>
      <c r="V238" s="117"/>
      <c r="W238" s="117"/>
      <c r="X238" s="117"/>
      <c r="Y238" s="117"/>
      <c r="Z238" s="117"/>
      <c r="AA238" s="117"/>
      <c r="AB238" s="117"/>
      <c r="AC238" s="117"/>
      <c r="AD238" s="117"/>
      <c r="AE238" s="117"/>
      <c r="AF238" s="117"/>
      <c r="AG238" s="117"/>
      <c r="AH238" s="117"/>
      <c r="AI238" s="121"/>
      <c r="AJ238" s="121"/>
      <c r="AK238" s="121"/>
      <c r="AL238" s="121"/>
      <c r="AM238" s="121"/>
      <c r="AN238" s="121"/>
      <c r="AO238" s="162"/>
      <c r="AP238" s="120"/>
      <c r="AQ238" s="120"/>
      <c r="AR238" s="120"/>
      <c r="AS238" s="120"/>
      <c r="AT238" s="120"/>
      <c r="AU238" s="119"/>
      <c r="AV238" s="119"/>
    </row>
    <row r="239" spans="1:48" ht="16">
      <c r="A239" s="116" t="s">
        <v>44</v>
      </c>
      <c r="B239" s="4" t="s">
        <v>45</v>
      </c>
      <c r="C239" s="167"/>
      <c r="D239" s="168"/>
      <c r="E239" s="169"/>
      <c r="F239" s="117"/>
      <c r="G239" s="117"/>
      <c r="H239" s="117"/>
      <c r="I239" s="117"/>
      <c r="J239" s="176"/>
      <c r="K239" s="176"/>
      <c r="L239" s="176"/>
      <c r="M239" s="176"/>
      <c r="N239" s="176"/>
      <c r="O239" s="176"/>
      <c r="P239" s="176"/>
      <c r="Q239" s="176"/>
      <c r="R239" s="117"/>
      <c r="S239" s="117"/>
      <c r="T239" s="117"/>
      <c r="U239" s="117"/>
      <c r="V239" s="117"/>
      <c r="W239" s="117"/>
      <c r="X239" s="117"/>
      <c r="Y239" s="117"/>
      <c r="Z239" s="117"/>
      <c r="AA239" s="117"/>
      <c r="AB239" s="117"/>
      <c r="AC239" s="117"/>
      <c r="AD239" s="117"/>
      <c r="AE239" s="117"/>
      <c r="AF239" s="117"/>
      <c r="AG239" s="117"/>
      <c r="AH239" s="117"/>
      <c r="AI239" s="121"/>
      <c r="AJ239" s="121"/>
      <c r="AK239" s="121"/>
      <c r="AL239" s="121"/>
      <c r="AM239" s="121"/>
      <c r="AN239" s="121"/>
      <c r="AO239" s="162"/>
      <c r="AP239" s="120"/>
      <c r="AQ239" s="120"/>
      <c r="AR239" s="120"/>
      <c r="AS239" s="120"/>
      <c r="AT239" s="120"/>
      <c r="AU239" s="119"/>
      <c r="AV239" s="119"/>
    </row>
    <row r="240" spans="1:48" ht="16">
      <c r="A240" s="116"/>
      <c r="B240" s="125" t="s">
        <v>106</v>
      </c>
      <c r="C240" s="958" t="s">
        <v>413</v>
      </c>
      <c r="D240" s="959"/>
      <c r="E240" s="960"/>
      <c r="F240" s="117"/>
      <c r="G240" s="117"/>
      <c r="H240" s="117"/>
      <c r="I240" s="117"/>
      <c r="J240" s="176"/>
      <c r="K240" s="176"/>
      <c r="L240" s="176"/>
      <c r="M240" s="176"/>
      <c r="N240" s="176"/>
      <c r="O240" s="176"/>
      <c r="P240" s="176"/>
      <c r="Q240" s="176"/>
      <c r="R240" s="117"/>
      <c r="S240" s="117"/>
      <c r="T240" s="117"/>
      <c r="U240" s="117"/>
      <c r="V240" s="117"/>
      <c r="W240" s="117"/>
      <c r="X240" s="117"/>
      <c r="Y240" s="117"/>
      <c r="Z240" s="117"/>
      <c r="AA240" s="117"/>
      <c r="AB240" s="117"/>
      <c r="AC240" s="117"/>
      <c r="AD240" s="117"/>
      <c r="AE240" s="117"/>
      <c r="AF240" s="117"/>
      <c r="AG240" s="117"/>
      <c r="AH240" s="117"/>
      <c r="AI240" s="121"/>
      <c r="AJ240" s="121"/>
      <c r="AK240" s="121"/>
      <c r="AL240" s="121"/>
      <c r="AM240" s="121"/>
      <c r="AN240" s="121"/>
      <c r="AO240" s="163"/>
      <c r="AP240" s="120"/>
      <c r="AQ240" s="120"/>
      <c r="AR240" s="120"/>
      <c r="AS240" s="120"/>
      <c r="AT240" s="120"/>
      <c r="AU240" s="119"/>
      <c r="AV240" s="119"/>
    </row>
    <row r="241" spans="1:48">
      <c r="A241" s="116"/>
      <c r="B241" s="125"/>
      <c r="C241" s="961"/>
      <c r="D241" s="962"/>
      <c r="E241" s="963"/>
      <c r="F241" s="117"/>
      <c r="G241" s="117"/>
      <c r="H241" s="117"/>
      <c r="I241" s="117"/>
      <c r="J241" s="176"/>
      <c r="K241" s="176"/>
      <c r="L241" s="176"/>
      <c r="M241" s="176"/>
      <c r="N241" s="176"/>
      <c r="O241" s="176"/>
      <c r="P241" s="176"/>
      <c r="Q241" s="176"/>
      <c r="R241" s="117"/>
      <c r="S241" s="117"/>
      <c r="T241" s="117"/>
      <c r="U241" s="117"/>
      <c r="V241" s="117"/>
      <c r="W241" s="117"/>
      <c r="X241" s="117"/>
      <c r="Y241" s="117"/>
      <c r="Z241" s="117"/>
      <c r="AA241" s="117"/>
      <c r="AB241" s="117"/>
      <c r="AC241" s="117"/>
      <c r="AD241" s="117"/>
      <c r="AE241" s="117"/>
      <c r="AF241" s="117"/>
      <c r="AG241" s="117"/>
      <c r="AH241" s="117"/>
      <c r="AI241" s="121"/>
      <c r="AJ241" s="121"/>
      <c r="AK241" s="121"/>
      <c r="AL241" s="121"/>
      <c r="AM241" s="121"/>
      <c r="AN241" s="121"/>
      <c r="AO241" s="163"/>
      <c r="AP241" s="120"/>
      <c r="AQ241" s="120"/>
      <c r="AR241" s="120"/>
      <c r="AS241" s="120"/>
      <c r="AT241" s="120"/>
      <c r="AU241" s="119"/>
      <c r="AV241" s="119"/>
    </row>
    <row r="242" spans="1:48">
      <c r="A242" s="116"/>
      <c r="B242" s="125"/>
      <c r="C242" s="961"/>
      <c r="D242" s="962"/>
      <c r="E242" s="963"/>
      <c r="F242" s="117"/>
      <c r="G242" s="117"/>
      <c r="H242" s="117"/>
      <c r="I242" s="117"/>
      <c r="J242" s="176"/>
      <c r="K242" s="176"/>
      <c r="L242" s="176"/>
      <c r="M242" s="176"/>
      <c r="N242" s="176"/>
      <c r="O242" s="176"/>
      <c r="P242" s="176"/>
      <c r="Q242" s="176"/>
      <c r="R242" s="117"/>
      <c r="S242" s="117"/>
      <c r="T242" s="117"/>
      <c r="U242" s="117"/>
      <c r="V242" s="117"/>
      <c r="W242" s="117"/>
      <c r="X242" s="117"/>
      <c r="Y242" s="117"/>
      <c r="Z242" s="117"/>
      <c r="AA242" s="117"/>
      <c r="AB242" s="117"/>
      <c r="AC242" s="117"/>
      <c r="AD242" s="117"/>
      <c r="AE242" s="117"/>
      <c r="AF242" s="117"/>
      <c r="AG242" s="117"/>
      <c r="AH242" s="117"/>
      <c r="AI242" s="121"/>
      <c r="AJ242" s="121"/>
      <c r="AK242" s="121"/>
      <c r="AL242" s="121"/>
      <c r="AM242" s="121"/>
      <c r="AN242" s="121"/>
      <c r="AO242" s="163"/>
      <c r="AP242" s="120"/>
      <c r="AQ242" s="120"/>
      <c r="AR242" s="120"/>
      <c r="AS242" s="120"/>
      <c r="AT242" s="120"/>
      <c r="AU242" s="119"/>
      <c r="AV242" s="119"/>
    </row>
    <row r="243" spans="1:48">
      <c r="A243" s="116"/>
      <c r="B243" s="125"/>
      <c r="C243" s="961"/>
      <c r="D243" s="962"/>
      <c r="E243" s="963"/>
      <c r="F243" s="117"/>
      <c r="G243" s="117"/>
      <c r="H243" s="117"/>
      <c r="I243" s="117"/>
      <c r="J243" s="176"/>
      <c r="K243" s="176"/>
      <c r="L243" s="176"/>
      <c r="M243" s="176"/>
      <c r="N243" s="176"/>
      <c r="O243" s="176"/>
      <c r="P243" s="176"/>
      <c r="Q243" s="176"/>
      <c r="R243" s="117"/>
      <c r="S243" s="117"/>
      <c r="T243" s="117"/>
      <c r="U243" s="117"/>
      <c r="V243" s="117"/>
      <c r="W243" s="117"/>
      <c r="X243" s="117"/>
      <c r="Y243" s="117"/>
      <c r="Z243" s="117"/>
      <c r="AA243" s="117"/>
      <c r="AB243" s="117"/>
      <c r="AC243" s="117"/>
      <c r="AD243" s="117"/>
      <c r="AE243" s="117"/>
      <c r="AF243" s="117"/>
      <c r="AG243" s="117"/>
      <c r="AH243" s="117"/>
      <c r="AI243" s="121"/>
      <c r="AJ243" s="121"/>
      <c r="AK243" s="121"/>
      <c r="AL243" s="121"/>
      <c r="AM243" s="121"/>
      <c r="AN243" s="121"/>
      <c r="AO243" s="163"/>
      <c r="AP243" s="120"/>
      <c r="AQ243" s="120"/>
      <c r="AR243" s="120"/>
      <c r="AS243" s="120"/>
      <c r="AT243" s="120"/>
      <c r="AU243" s="119"/>
      <c r="AV243" s="119"/>
    </row>
    <row r="244" spans="1:48">
      <c r="A244" s="116"/>
      <c r="B244" s="125"/>
      <c r="C244" s="961"/>
      <c r="D244" s="962"/>
      <c r="E244" s="963"/>
      <c r="F244" s="117"/>
      <c r="G244" s="117"/>
      <c r="H244" s="117"/>
      <c r="I244" s="117"/>
      <c r="J244" s="176"/>
      <c r="K244" s="176"/>
      <c r="L244" s="176"/>
      <c r="M244" s="176"/>
      <c r="N244" s="176"/>
      <c r="O244" s="176"/>
      <c r="P244" s="176"/>
      <c r="Q244" s="176"/>
      <c r="R244" s="117"/>
      <c r="S244" s="117"/>
      <c r="T244" s="117"/>
      <c r="U244" s="117"/>
      <c r="V244" s="117"/>
      <c r="W244" s="117"/>
      <c r="X244" s="117"/>
      <c r="Y244" s="117"/>
      <c r="Z244" s="117"/>
      <c r="AA244" s="117"/>
      <c r="AB244" s="117"/>
      <c r="AC244" s="117"/>
      <c r="AD244" s="117"/>
      <c r="AE244" s="117"/>
      <c r="AF244" s="117"/>
      <c r="AG244" s="117"/>
      <c r="AH244" s="117"/>
      <c r="AI244" s="121"/>
      <c r="AJ244" s="121"/>
      <c r="AK244" s="121"/>
      <c r="AL244" s="121"/>
      <c r="AM244" s="121"/>
      <c r="AN244" s="121"/>
      <c r="AO244" s="163"/>
      <c r="AP244" s="120"/>
      <c r="AQ244" s="120"/>
      <c r="AR244" s="120"/>
      <c r="AS244" s="120"/>
      <c r="AT244" s="120"/>
      <c r="AU244" s="119"/>
      <c r="AV244" s="119"/>
    </row>
    <row r="245" spans="1:48">
      <c r="A245" s="116"/>
      <c r="B245" s="125"/>
      <c r="C245" s="961"/>
      <c r="D245" s="962"/>
      <c r="E245" s="963"/>
      <c r="F245" s="117"/>
      <c r="G245" s="117"/>
      <c r="H245" s="117"/>
      <c r="I245" s="117"/>
      <c r="J245" s="176"/>
      <c r="K245" s="176"/>
      <c r="L245" s="176"/>
      <c r="M245" s="176"/>
      <c r="N245" s="176"/>
      <c r="O245" s="176"/>
      <c r="P245" s="176"/>
      <c r="Q245" s="176"/>
      <c r="R245" s="117"/>
      <c r="S245" s="117"/>
      <c r="T245" s="117"/>
      <c r="U245" s="117"/>
      <c r="V245" s="117"/>
      <c r="W245" s="117"/>
      <c r="X245" s="117"/>
      <c r="Y245" s="117"/>
      <c r="Z245" s="117"/>
      <c r="AA245" s="117"/>
      <c r="AB245" s="117"/>
      <c r="AC245" s="117"/>
      <c r="AD245" s="117"/>
      <c r="AE245" s="117"/>
      <c r="AF245" s="117"/>
      <c r="AG245" s="117"/>
      <c r="AH245" s="117"/>
      <c r="AI245" s="121"/>
      <c r="AJ245" s="121"/>
      <c r="AK245" s="121"/>
      <c r="AL245" s="121"/>
      <c r="AM245" s="121"/>
      <c r="AN245" s="121"/>
      <c r="AO245" s="163"/>
      <c r="AP245" s="120"/>
      <c r="AQ245" s="120"/>
      <c r="AR245" s="120"/>
      <c r="AS245" s="120"/>
      <c r="AT245" s="120"/>
      <c r="AU245" s="119"/>
      <c r="AV245" s="119"/>
    </row>
    <row r="246" spans="1:48">
      <c r="A246" s="116"/>
      <c r="B246" s="152"/>
      <c r="C246" s="964"/>
      <c r="D246" s="965"/>
      <c r="E246" s="966"/>
      <c r="F246" s="117"/>
      <c r="G246" s="117"/>
      <c r="H246" s="117"/>
      <c r="I246" s="117"/>
      <c r="J246" s="121"/>
      <c r="K246" s="121"/>
      <c r="L246" s="121"/>
      <c r="M246" s="121"/>
      <c r="N246" s="121"/>
      <c r="O246" s="121"/>
      <c r="P246" s="121"/>
      <c r="Q246" s="121"/>
      <c r="R246" s="117"/>
      <c r="S246" s="117"/>
      <c r="T246" s="117"/>
      <c r="U246" s="117"/>
      <c r="V246" s="117"/>
      <c r="W246" s="117"/>
      <c r="X246" s="117"/>
      <c r="Y246" s="117"/>
      <c r="Z246" s="117"/>
      <c r="AA246" s="117"/>
      <c r="AB246" s="117"/>
      <c r="AC246" s="117"/>
      <c r="AD246" s="117"/>
      <c r="AE246" s="117"/>
      <c r="AF246" s="117"/>
      <c r="AG246" s="117"/>
      <c r="AH246" s="117"/>
      <c r="AI246" s="121"/>
      <c r="AJ246" s="121"/>
      <c r="AK246" s="121"/>
      <c r="AL246" s="121"/>
      <c r="AM246" s="121"/>
      <c r="AN246" s="121"/>
      <c r="AO246" s="189"/>
      <c r="AP246" s="176"/>
      <c r="AQ246" s="176"/>
      <c r="AR246" s="176"/>
      <c r="AS246" s="176"/>
      <c r="AT246" s="176"/>
      <c r="AU246" s="193"/>
      <c r="AV246" s="193"/>
    </row>
    <row r="247" spans="1:48" ht="16">
      <c r="A247" s="116" t="s">
        <v>46</v>
      </c>
      <c r="B247" s="5" t="s">
        <v>47</v>
      </c>
      <c r="C247" s="117"/>
      <c r="D247" s="117"/>
      <c r="E247" s="117"/>
      <c r="F247" s="117"/>
      <c r="G247" s="117"/>
      <c r="H247" s="117"/>
      <c r="I247" s="117"/>
      <c r="J247" s="121"/>
      <c r="K247" s="121"/>
      <c r="L247" s="121"/>
      <c r="M247" s="121"/>
      <c r="N247" s="121"/>
      <c r="O247" s="121"/>
      <c r="P247" s="121"/>
      <c r="Q247" s="121"/>
      <c r="R247" s="117"/>
      <c r="S247" s="117"/>
      <c r="T247" s="117"/>
      <c r="U247" s="182"/>
      <c r="V247" s="182"/>
      <c r="W247" s="182"/>
      <c r="X247" s="117"/>
      <c r="Y247" s="117"/>
      <c r="Z247" s="117"/>
      <c r="AA247" s="117"/>
      <c r="AB247" s="117"/>
      <c r="AC247" s="117"/>
      <c r="AD247" s="117"/>
      <c r="AE247" s="117"/>
      <c r="AF247" s="117"/>
      <c r="AG247" s="117"/>
      <c r="AH247" s="117"/>
      <c r="AI247" s="118"/>
      <c r="AJ247" s="118"/>
      <c r="AK247" s="118"/>
      <c r="AL247" s="118"/>
      <c r="AM247" s="118"/>
      <c r="AN247" s="118"/>
      <c r="AO247" s="196"/>
      <c r="AP247" s="176"/>
      <c r="AQ247" s="176"/>
      <c r="AR247" s="182"/>
      <c r="AS247" s="176"/>
      <c r="AT247" s="176"/>
      <c r="AU247" s="176"/>
      <c r="AV247" s="176"/>
    </row>
    <row r="248" spans="1:48" ht="16">
      <c r="A248" s="116" t="s">
        <v>48</v>
      </c>
      <c r="B248" s="152" t="s">
        <v>49</v>
      </c>
      <c r="C248" s="117"/>
      <c r="D248" s="117"/>
      <c r="E248" s="117"/>
      <c r="F248" s="117"/>
      <c r="G248" s="117"/>
      <c r="H248" s="117"/>
      <c r="I248" s="117"/>
      <c r="J248" s="121"/>
      <c r="K248" s="121"/>
      <c r="L248" s="121"/>
      <c r="M248" s="121"/>
      <c r="N248" s="121"/>
      <c r="O248" s="121"/>
      <c r="P248" s="121"/>
      <c r="Q248" s="121"/>
      <c r="R248" s="117"/>
      <c r="S248" s="117"/>
      <c r="T248" s="117"/>
      <c r="U248" s="182"/>
      <c r="V248" s="182"/>
      <c r="W248" s="182"/>
      <c r="X248" s="117"/>
      <c r="Y248" s="117"/>
      <c r="Z248" s="117"/>
      <c r="AA248" s="117"/>
      <c r="AB248" s="117"/>
      <c r="AC248" s="117"/>
      <c r="AD248" s="117"/>
      <c r="AE248" s="117"/>
      <c r="AF248" s="117"/>
      <c r="AG248" s="117"/>
      <c r="AH248" s="117"/>
      <c r="AI248" s="118"/>
      <c r="AJ248" s="118"/>
      <c r="AK248" s="118"/>
      <c r="AL248" s="118"/>
      <c r="AM248" s="118"/>
      <c r="AN248" s="118"/>
      <c r="AO248" s="196"/>
      <c r="AP248" s="176"/>
      <c r="AQ248" s="176"/>
      <c r="AR248" s="182"/>
      <c r="AS248" s="176"/>
      <c r="AT248" s="176"/>
      <c r="AU248" s="176"/>
      <c r="AV248" s="176"/>
    </row>
    <row r="249" spans="1:48" ht="76.5" customHeight="1">
      <c r="A249" s="114">
        <v>1</v>
      </c>
      <c r="B249" s="149" t="s">
        <v>107</v>
      </c>
      <c r="C249" s="36" t="s">
        <v>870</v>
      </c>
      <c r="D249" s="37" t="s">
        <v>397</v>
      </c>
      <c r="E249" s="38" t="s">
        <v>444</v>
      </c>
      <c r="F249" s="117"/>
      <c r="G249" s="117"/>
      <c r="H249" s="39" t="s">
        <v>405</v>
      </c>
      <c r="I249" s="117"/>
      <c r="J249" s="117"/>
      <c r="K249" s="117"/>
      <c r="L249" s="117"/>
      <c r="M249" s="117"/>
      <c r="N249" s="117"/>
      <c r="O249" s="117"/>
      <c r="P249" s="117"/>
      <c r="Q249" s="117"/>
      <c r="R249" s="14" t="s">
        <v>538</v>
      </c>
      <c r="S249" s="14" t="s">
        <v>536</v>
      </c>
      <c r="T249" s="39">
        <v>419</v>
      </c>
      <c r="U249" s="182"/>
      <c r="V249" s="182"/>
      <c r="W249" s="182"/>
      <c r="X249" s="117"/>
      <c r="Y249" s="117"/>
      <c r="Z249" s="117"/>
      <c r="AA249" s="117"/>
      <c r="AB249" s="117"/>
      <c r="AC249" s="117"/>
      <c r="AD249" s="117"/>
      <c r="AE249" s="117"/>
      <c r="AF249" s="117"/>
      <c r="AG249" s="117"/>
      <c r="AH249" s="117"/>
      <c r="AI249" s="39" t="s">
        <v>133</v>
      </c>
      <c r="AJ249" s="40">
        <v>2000</v>
      </c>
      <c r="AK249" s="117"/>
      <c r="AL249" s="117"/>
      <c r="AM249" s="117"/>
      <c r="AN249" s="197">
        <v>680456000</v>
      </c>
      <c r="AO249" s="196"/>
      <c r="AP249" s="176"/>
      <c r="AQ249" s="176"/>
      <c r="AR249" s="194" t="s">
        <v>871</v>
      </c>
      <c r="AS249" s="176"/>
      <c r="AT249" s="176"/>
      <c r="AU249" s="176"/>
      <c r="AV249" s="176"/>
    </row>
    <row r="250" spans="1:48">
      <c r="A250" s="116"/>
      <c r="B250" s="149"/>
      <c r="C250" s="36"/>
      <c r="D250" s="37"/>
      <c r="E250" s="38"/>
      <c r="F250" s="117"/>
      <c r="G250" s="117"/>
      <c r="H250" s="39"/>
      <c r="I250" s="117"/>
      <c r="J250" s="117"/>
      <c r="K250" s="117"/>
      <c r="L250" s="117"/>
      <c r="M250" s="117"/>
      <c r="N250" s="117"/>
      <c r="O250" s="117"/>
      <c r="P250" s="117"/>
      <c r="Q250" s="117"/>
      <c r="R250" s="14"/>
      <c r="S250" s="14"/>
      <c r="T250" s="39"/>
      <c r="U250" s="182"/>
      <c r="V250" s="182"/>
      <c r="W250" s="182"/>
      <c r="X250" s="117"/>
      <c r="Y250" s="117"/>
      <c r="Z250" s="117"/>
      <c r="AA250" s="117"/>
      <c r="AB250" s="117"/>
      <c r="AC250" s="117"/>
      <c r="AD250" s="117"/>
      <c r="AE250" s="117"/>
      <c r="AF250" s="117"/>
      <c r="AG250" s="117"/>
      <c r="AH250" s="117"/>
      <c r="AI250" s="39"/>
      <c r="AJ250" s="40"/>
      <c r="AK250" s="117"/>
      <c r="AL250" s="117"/>
      <c r="AM250" s="117"/>
      <c r="AN250" s="41"/>
      <c r="AO250" s="196"/>
      <c r="AP250" s="176"/>
      <c r="AQ250" s="176"/>
      <c r="AR250" s="36"/>
      <c r="AS250" s="176"/>
      <c r="AT250" s="176"/>
      <c r="AU250" s="176"/>
      <c r="AV250" s="176"/>
    </row>
    <row r="251" spans="1:48">
      <c r="A251" s="116"/>
      <c r="B251" s="149"/>
      <c r="C251" s="36"/>
      <c r="D251" s="37"/>
      <c r="E251" s="38"/>
      <c r="F251" s="117"/>
      <c r="G251" s="117"/>
      <c r="H251" s="39"/>
      <c r="I251" s="117"/>
      <c r="J251" s="117"/>
      <c r="K251" s="117"/>
      <c r="L251" s="117"/>
      <c r="M251" s="117"/>
      <c r="N251" s="117"/>
      <c r="O251" s="117"/>
      <c r="P251" s="117"/>
      <c r="Q251" s="117"/>
      <c r="R251" s="14"/>
      <c r="S251" s="14"/>
      <c r="T251" s="39"/>
      <c r="U251" s="182"/>
      <c r="V251" s="182"/>
      <c r="W251" s="182"/>
      <c r="X251" s="117"/>
      <c r="Y251" s="117"/>
      <c r="Z251" s="117"/>
      <c r="AA251" s="117"/>
      <c r="AB251" s="117"/>
      <c r="AC251" s="117"/>
      <c r="AD251" s="117"/>
      <c r="AE251" s="117"/>
      <c r="AF251" s="117"/>
      <c r="AG251" s="117"/>
      <c r="AH251" s="117"/>
      <c r="AI251" s="39"/>
      <c r="AJ251" s="40"/>
      <c r="AK251" s="117"/>
      <c r="AL251" s="117"/>
      <c r="AM251" s="117"/>
      <c r="AN251" s="41"/>
      <c r="AO251" s="196"/>
      <c r="AP251" s="176"/>
      <c r="AQ251" s="176"/>
      <c r="AR251" s="36"/>
      <c r="AS251" s="176"/>
      <c r="AT251" s="176"/>
      <c r="AU251" s="176"/>
      <c r="AV251" s="176"/>
    </row>
    <row r="252" spans="1:48">
      <c r="A252" s="116"/>
      <c r="B252" s="149"/>
      <c r="C252" s="36"/>
      <c r="D252" s="37"/>
      <c r="E252" s="38"/>
      <c r="F252" s="117"/>
      <c r="G252" s="117"/>
      <c r="H252" s="39"/>
      <c r="I252" s="117"/>
      <c r="J252" s="117"/>
      <c r="K252" s="117"/>
      <c r="L252" s="117"/>
      <c r="M252" s="117"/>
      <c r="N252" s="117"/>
      <c r="O252" s="117"/>
      <c r="P252" s="117"/>
      <c r="Q252" s="117"/>
      <c r="R252" s="14"/>
      <c r="S252" s="14"/>
      <c r="T252" s="39"/>
      <c r="U252" s="182"/>
      <c r="V252" s="182"/>
      <c r="W252" s="182"/>
      <c r="X252" s="117"/>
      <c r="Y252" s="117"/>
      <c r="Z252" s="117"/>
      <c r="AA252" s="117"/>
      <c r="AB252" s="117"/>
      <c r="AC252" s="117"/>
      <c r="AD252" s="117"/>
      <c r="AE252" s="117"/>
      <c r="AF252" s="117"/>
      <c r="AG252" s="117"/>
      <c r="AH252" s="117"/>
      <c r="AI252" s="39"/>
      <c r="AJ252" s="40"/>
      <c r="AK252" s="117"/>
      <c r="AL252" s="117"/>
      <c r="AM252" s="117"/>
      <c r="AN252" s="41"/>
      <c r="AO252" s="196"/>
      <c r="AP252" s="176"/>
      <c r="AQ252" s="176"/>
      <c r="AR252" s="36"/>
      <c r="AS252" s="176"/>
      <c r="AT252" s="176"/>
      <c r="AU252" s="176"/>
      <c r="AV252" s="176"/>
    </row>
    <row r="253" spans="1:48">
      <c r="A253" s="116"/>
      <c r="B253" s="149"/>
      <c r="C253" s="36"/>
      <c r="D253" s="37"/>
      <c r="E253" s="38"/>
      <c r="F253" s="117"/>
      <c r="G253" s="117"/>
      <c r="H253" s="39"/>
      <c r="I253" s="117"/>
      <c r="J253" s="117"/>
      <c r="K253" s="117"/>
      <c r="L253" s="117"/>
      <c r="M253" s="117"/>
      <c r="N253" s="117"/>
      <c r="O253" s="117"/>
      <c r="P253" s="117"/>
      <c r="Q253" s="117"/>
      <c r="R253" s="14"/>
      <c r="S253" s="14"/>
      <c r="T253" s="39"/>
      <c r="U253" s="182"/>
      <c r="V253" s="182"/>
      <c r="W253" s="182"/>
      <c r="X253" s="117"/>
      <c r="Y253" s="117"/>
      <c r="Z253" s="117"/>
      <c r="AA253" s="117"/>
      <c r="AB253" s="117"/>
      <c r="AC253" s="117"/>
      <c r="AD253" s="117"/>
      <c r="AE253" s="117"/>
      <c r="AF253" s="117"/>
      <c r="AG253" s="117"/>
      <c r="AH253" s="117"/>
      <c r="AI253" s="39"/>
      <c r="AJ253" s="40"/>
      <c r="AK253" s="117"/>
      <c r="AL253" s="117"/>
      <c r="AM253" s="117"/>
      <c r="AN253" s="41"/>
      <c r="AO253" s="196"/>
      <c r="AP253" s="176"/>
      <c r="AQ253" s="176"/>
      <c r="AR253" s="36"/>
      <c r="AS253" s="176"/>
      <c r="AT253" s="176"/>
      <c r="AU253" s="176"/>
      <c r="AV253" s="176"/>
    </row>
    <row r="254" spans="1:48">
      <c r="A254" s="116"/>
      <c r="B254" s="152"/>
      <c r="C254" s="117"/>
      <c r="D254" s="117"/>
      <c r="E254" s="117"/>
      <c r="F254" s="117"/>
      <c r="G254" s="117"/>
      <c r="H254" s="117"/>
      <c r="I254" s="117"/>
      <c r="J254" s="117"/>
      <c r="K254" s="117"/>
      <c r="L254" s="117"/>
      <c r="M254" s="117"/>
      <c r="N254" s="117"/>
      <c r="O254" s="117"/>
      <c r="P254" s="117"/>
      <c r="Q254" s="117"/>
      <c r="R254" s="117"/>
      <c r="S254" s="117"/>
      <c r="T254" s="117"/>
      <c r="U254" s="182"/>
      <c r="V254" s="182"/>
      <c r="W254" s="182"/>
      <c r="X254" s="117"/>
      <c r="Y254" s="117"/>
      <c r="Z254" s="117"/>
      <c r="AA254" s="117"/>
      <c r="AB254" s="117"/>
      <c r="AC254" s="117"/>
      <c r="AD254" s="117"/>
      <c r="AE254" s="117"/>
      <c r="AF254" s="117"/>
      <c r="AG254" s="117"/>
      <c r="AH254" s="117"/>
      <c r="AI254" s="117"/>
      <c r="AJ254" s="117"/>
      <c r="AK254" s="117"/>
      <c r="AL254" s="117"/>
      <c r="AM254" s="117"/>
      <c r="AN254" s="153"/>
      <c r="AO254" s="196"/>
      <c r="AP254" s="176"/>
      <c r="AQ254" s="176"/>
      <c r="AR254" s="176"/>
      <c r="AS254" s="176"/>
      <c r="AT254" s="176"/>
      <c r="AU254" s="176"/>
      <c r="AV254" s="176"/>
    </row>
    <row r="255" spans="1:48" ht="16">
      <c r="A255" s="116" t="s">
        <v>50</v>
      </c>
      <c r="B255" s="5" t="s">
        <v>51</v>
      </c>
      <c r="C255" s="117"/>
      <c r="D255" s="117"/>
      <c r="E255" s="117"/>
      <c r="F255" s="117"/>
      <c r="G255" s="117"/>
      <c r="H255" s="117"/>
      <c r="I255" s="117"/>
      <c r="J255" s="117"/>
      <c r="K255" s="117"/>
      <c r="L255" s="117"/>
      <c r="M255" s="117"/>
      <c r="N255" s="117"/>
      <c r="O255" s="117"/>
      <c r="P255" s="117"/>
      <c r="Q255" s="117"/>
      <c r="R255" s="117"/>
      <c r="S255" s="117"/>
      <c r="T255" s="117"/>
      <c r="U255" s="182"/>
      <c r="V255" s="182"/>
      <c r="W255" s="182"/>
      <c r="X255" s="117"/>
      <c r="Y255" s="117"/>
      <c r="Z255" s="117"/>
      <c r="AA255" s="117"/>
      <c r="AB255" s="117"/>
      <c r="AC255" s="117"/>
      <c r="AD255" s="117"/>
      <c r="AE255" s="117"/>
      <c r="AF255" s="117"/>
      <c r="AG255" s="117"/>
      <c r="AH255" s="117"/>
      <c r="AI255" s="117"/>
      <c r="AJ255" s="117"/>
      <c r="AK255" s="117"/>
      <c r="AL255" s="117"/>
      <c r="AM255" s="117"/>
      <c r="AN255" s="153"/>
      <c r="AO255" s="196"/>
      <c r="AP255" s="176"/>
      <c r="AQ255" s="176"/>
      <c r="AR255" s="176"/>
      <c r="AS255" s="176"/>
      <c r="AT255" s="176"/>
      <c r="AU255" s="176"/>
      <c r="AV255" s="176"/>
    </row>
    <row r="256" spans="1:48" ht="16">
      <c r="A256" s="116"/>
      <c r="B256" s="125" t="s">
        <v>107</v>
      </c>
      <c r="C256" s="958" t="s">
        <v>413</v>
      </c>
      <c r="D256" s="959"/>
      <c r="E256" s="960"/>
      <c r="F256" s="117"/>
      <c r="G256" s="117"/>
      <c r="H256" s="117"/>
      <c r="I256" s="117"/>
      <c r="J256" s="117"/>
      <c r="K256" s="117"/>
      <c r="L256" s="117"/>
      <c r="M256" s="117"/>
      <c r="N256" s="117"/>
      <c r="O256" s="117"/>
      <c r="P256" s="117"/>
      <c r="Q256" s="117"/>
      <c r="R256" s="117"/>
      <c r="S256" s="117"/>
      <c r="T256" s="117"/>
      <c r="U256" s="195"/>
      <c r="V256" s="195"/>
      <c r="W256" s="195"/>
      <c r="X256" s="117"/>
      <c r="Y256" s="117"/>
      <c r="Z256" s="117"/>
      <c r="AA256" s="117"/>
      <c r="AB256" s="117"/>
      <c r="AC256" s="117"/>
      <c r="AD256" s="117"/>
      <c r="AE256" s="117"/>
      <c r="AF256" s="117"/>
      <c r="AG256" s="117"/>
      <c r="AH256" s="117"/>
      <c r="AI256" s="117"/>
      <c r="AJ256" s="117"/>
      <c r="AK256" s="117"/>
      <c r="AL256" s="117"/>
      <c r="AM256" s="117"/>
      <c r="AN256" s="156"/>
      <c r="AO256" s="196"/>
      <c r="AP256" s="176"/>
      <c r="AQ256" s="176"/>
      <c r="AR256" s="176"/>
      <c r="AS256" s="176"/>
      <c r="AT256" s="176"/>
      <c r="AU256" s="176"/>
      <c r="AV256" s="176"/>
    </row>
    <row r="257" spans="1:48">
      <c r="A257" s="116"/>
      <c r="B257" s="152"/>
      <c r="C257" s="961"/>
      <c r="D257" s="962"/>
      <c r="E257" s="963"/>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96"/>
      <c r="AP257" s="176"/>
      <c r="AQ257" s="176"/>
      <c r="AR257" s="176"/>
      <c r="AS257" s="176"/>
      <c r="AT257" s="176"/>
      <c r="AU257" s="176"/>
      <c r="AV257" s="176"/>
    </row>
    <row r="258" spans="1:48">
      <c r="A258" s="116"/>
      <c r="B258" s="152"/>
      <c r="C258" s="961"/>
      <c r="D258" s="962"/>
      <c r="E258" s="963"/>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96"/>
      <c r="AP258" s="176"/>
      <c r="AQ258" s="176"/>
      <c r="AR258" s="176"/>
      <c r="AS258" s="176"/>
      <c r="AT258" s="176"/>
      <c r="AU258" s="176"/>
      <c r="AV258" s="176"/>
    </row>
    <row r="259" spans="1:48">
      <c r="A259" s="116"/>
      <c r="B259" s="152"/>
      <c r="C259" s="961"/>
      <c r="D259" s="962"/>
      <c r="E259" s="963"/>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96"/>
      <c r="AP259" s="176"/>
      <c r="AQ259" s="176"/>
      <c r="AR259" s="176"/>
      <c r="AS259" s="176"/>
      <c r="AT259" s="176"/>
      <c r="AU259" s="176"/>
      <c r="AV259" s="176"/>
    </row>
    <row r="260" spans="1:48">
      <c r="A260" s="116"/>
      <c r="B260" s="152"/>
      <c r="C260" s="961"/>
      <c r="D260" s="962"/>
      <c r="E260" s="963"/>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96"/>
      <c r="AP260" s="176"/>
      <c r="AQ260" s="176"/>
      <c r="AR260" s="176"/>
      <c r="AS260" s="176"/>
      <c r="AT260" s="176"/>
      <c r="AU260" s="176"/>
      <c r="AV260" s="176"/>
    </row>
    <row r="261" spans="1:48">
      <c r="A261" s="116"/>
      <c r="B261" s="152"/>
      <c r="C261" s="961"/>
      <c r="D261" s="962"/>
      <c r="E261" s="963"/>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96"/>
      <c r="AP261" s="176"/>
      <c r="AQ261" s="176"/>
      <c r="AR261" s="176"/>
      <c r="AS261" s="176"/>
      <c r="AT261" s="176"/>
      <c r="AU261" s="176"/>
      <c r="AV261" s="176"/>
    </row>
    <row r="262" spans="1:48">
      <c r="A262" s="116"/>
      <c r="B262" s="152"/>
      <c r="C262" s="964"/>
      <c r="D262" s="965"/>
      <c r="E262" s="966"/>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96"/>
      <c r="AP262" s="176"/>
      <c r="AQ262" s="176"/>
      <c r="AR262" s="176"/>
      <c r="AS262" s="176"/>
      <c r="AT262" s="176"/>
      <c r="AU262" s="176"/>
      <c r="AV262" s="176"/>
    </row>
    <row r="263" spans="1:48">
      <c r="A263" s="116"/>
      <c r="B263" s="152"/>
      <c r="C263" s="14"/>
      <c r="D263" s="14"/>
      <c r="E263" s="14"/>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96"/>
      <c r="AP263" s="176"/>
      <c r="AQ263" s="176"/>
      <c r="AR263" s="176"/>
      <c r="AS263" s="176"/>
      <c r="AT263" s="176"/>
      <c r="AU263" s="176"/>
      <c r="AV263" s="176"/>
    </row>
    <row r="264" spans="1:48" ht="16">
      <c r="A264" s="116" t="s">
        <v>52</v>
      </c>
      <c r="B264" s="5" t="s">
        <v>53</v>
      </c>
      <c r="C264" s="117"/>
      <c r="D264" s="117"/>
      <c r="E264" s="117"/>
      <c r="F264" s="176"/>
      <c r="G264" s="176"/>
      <c r="H264" s="176"/>
      <c r="I264" s="176"/>
      <c r="J264" s="121"/>
      <c r="K264" s="121"/>
      <c r="L264" s="121"/>
      <c r="M264" s="121"/>
      <c r="N264" s="121"/>
      <c r="O264" s="121"/>
      <c r="P264" s="121"/>
      <c r="Q264" s="121"/>
      <c r="R264" s="176"/>
      <c r="S264" s="176"/>
      <c r="T264" s="117"/>
      <c r="U264" s="176"/>
      <c r="V264" s="176"/>
      <c r="W264" s="176"/>
      <c r="X264" s="117"/>
      <c r="Y264" s="117"/>
      <c r="Z264" s="117"/>
      <c r="AA264" s="117"/>
      <c r="AB264" s="117"/>
      <c r="AC264" s="117"/>
      <c r="AD264" s="117"/>
      <c r="AE264" s="117"/>
      <c r="AF264" s="176"/>
      <c r="AG264" s="176"/>
      <c r="AH264" s="176"/>
      <c r="AI264" s="176"/>
      <c r="AJ264" s="117"/>
      <c r="AK264" s="117"/>
      <c r="AL264" s="117"/>
      <c r="AM264" s="117"/>
      <c r="AN264" s="176"/>
      <c r="AO264" s="176"/>
      <c r="AP264" s="176"/>
      <c r="AQ264" s="176"/>
      <c r="AR264" s="176"/>
      <c r="AS264" s="176"/>
      <c r="AT264" s="176"/>
      <c r="AU264" s="176"/>
      <c r="AV264" s="176"/>
    </row>
    <row r="265" spans="1:48" ht="16">
      <c r="A265" s="116" t="s">
        <v>54</v>
      </c>
      <c r="B265" s="152" t="s">
        <v>55</v>
      </c>
      <c r="C265" s="958" t="s">
        <v>413</v>
      </c>
      <c r="D265" s="959"/>
      <c r="E265" s="960"/>
      <c r="F265" s="176"/>
      <c r="G265" s="176"/>
      <c r="H265" s="176"/>
      <c r="I265" s="176"/>
      <c r="J265" s="121"/>
      <c r="K265" s="121"/>
      <c r="L265" s="121"/>
      <c r="M265" s="121"/>
      <c r="N265" s="121"/>
      <c r="O265" s="121"/>
      <c r="P265" s="121"/>
      <c r="Q265" s="121"/>
      <c r="R265" s="176"/>
      <c r="S265" s="176"/>
      <c r="T265" s="117"/>
      <c r="U265" s="176"/>
      <c r="V265" s="176"/>
      <c r="W265" s="176"/>
      <c r="X265" s="117"/>
      <c r="Y265" s="117"/>
      <c r="Z265" s="117"/>
      <c r="AA265" s="117"/>
      <c r="AB265" s="117"/>
      <c r="AC265" s="117"/>
      <c r="AD265" s="117"/>
      <c r="AE265" s="117"/>
      <c r="AF265" s="176"/>
      <c r="AG265" s="176"/>
      <c r="AH265" s="176"/>
      <c r="AI265" s="176"/>
      <c r="AJ265" s="117"/>
      <c r="AK265" s="117"/>
      <c r="AL265" s="117"/>
      <c r="AM265" s="117"/>
      <c r="AN265" s="176"/>
      <c r="AO265" s="121"/>
      <c r="AP265" s="176"/>
      <c r="AQ265" s="176"/>
      <c r="AR265" s="176"/>
      <c r="AS265" s="176"/>
      <c r="AT265" s="176"/>
      <c r="AU265" s="176"/>
      <c r="AV265" s="176"/>
    </row>
    <row r="266" spans="1:48" ht="16">
      <c r="A266" s="116"/>
      <c r="B266" s="125" t="s">
        <v>108</v>
      </c>
      <c r="C266" s="964"/>
      <c r="D266" s="965"/>
      <c r="E266" s="966"/>
      <c r="F266" s="176"/>
      <c r="G266" s="176"/>
      <c r="H266" s="176"/>
      <c r="I266" s="176"/>
      <c r="J266" s="121"/>
      <c r="K266" s="121"/>
      <c r="L266" s="121"/>
      <c r="M266" s="121"/>
      <c r="N266" s="121"/>
      <c r="O266" s="121"/>
      <c r="P266" s="121"/>
      <c r="Q266" s="121"/>
      <c r="R266" s="176"/>
      <c r="S266" s="176"/>
      <c r="T266" s="117"/>
      <c r="U266" s="176"/>
      <c r="V266" s="176"/>
      <c r="W266" s="176"/>
      <c r="X266" s="117"/>
      <c r="Y266" s="117"/>
      <c r="Z266" s="117"/>
      <c r="AA266" s="117"/>
      <c r="AB266" s="117"/>
      <c r="AC266" s="117"/>
      <c r="AD266" s="117"/>
      <c r="AE266" s="117"/>
      <c r="AF266" s="176"/>
      <c r="AG266" s="176"/>
      <c r="AH266" s="176"/>
      <c r="AI266" s="176"/>
      <c r="AJ266" s="117"/>
      <c r="AK266" s="117"/>
      <c r="AL266" s="117"/>
      <c r="AM266" s="117"/>
      <c r="AN266" s="176"/>
      <c r="AO266" s="176"/>
      <c r="AP266" s="176"/>
      <c r="AQ266" s="176"/>
      <c r="AR266" s="176"/>
      <c r="AS266" s="176"/>
      <c r="AT266" s="176"/>
      <c r="AU266" s="176"/>
      <c r="AV266" s="176"/>
    </row>
    <row r="267" spans="1:48">
      <c r="A267" s="116"/>
      <c r="B267" s="152"/>
      <c r="C267" s="117"/>
      <c r="D267" s="117"/>
      <c r="E267" s="117"/>
      <c r="F267" s="176"/>
      <c r="G267" s="176"/>
      <c r="H267" s="176"/>
      <c r="I267" s="176"/>
      <c r="J267" s="121"/>
      <c r="K267" s="121"/>
      <c r="L267" s="121"/>
      <c r="M267" s="121"/>
      <c r="N267" s="121"/>
      <c r="O267" s="121"/>
      <c r="P267" s="121"/>
      <c r="Q267" s="121"/>
      <c r="R267" s="176"/>
      <c r="S267" s="176"/>
      <c r="T267" s="117"/>
      <c r="U267" s="176"/>
      <c r="V267" s="176"/>
      <c r="W267" s="176"/>
      <c r="X267" s="117"/>
      <c r="Y267" s="117"/>
      <c r="Z267" s="117"/>
      <c r="AA267" s="117"/>
      <c r="AB267" s="117"/>
      <c r="AC267" s="117"/>
      <c r="AD267" s="117"/>
      <c r="AE267" s="117"/>
      <c r="AF267" s="176"/>
      <c r="AG267" s="176"/>
      <c r="AH267" s="176"/>
      <c r="AI267" s="176"/>
      <c r="AJ267" s="117"/>
      <c r="AK267" s="117"/>
      <c r="AL267" s="117"/>
      <c r="AM267" s="117"/>
      <c r="AN267" s="176"/>
      <c r="AO267" s="176"/>
      <c r="AP267" s="176"/>
      <c r="AQ267" s="176"/>
      <c r="AR267" s="176"/>
      <c r="AS267" s="176"/>
      <c r="AT267" s="176"/>
      <c r="AU267" s="176"/>
      <c r="AV267" s="176"/>
    </row>
    <row r="268" spans="1:48" ht="16">
      <c r="A268" s="116" t="s">
        <v>56</v>
      </c>
      <c r="B268" s="152" t="s">
        <v>57</v>
      </c>
      <c r="C268" s="117"/>
      <c r="D268" s="117"/>
      <c r="E268" s="117"/>
      <c r="F268" s="176"/>
      <c r="G268" s="176"/>
      <c r="H268" s="176"/>
      <c r="I268" s="176"/>
      <c r="J268" s="121"/>
      <c r="K268" s="121"/>
      <c r="L268" s="121"/>
      <c r="M268" s="121"/>
      <c r="N268" s="121"/>
      <c r="O268" s="121"/>
      <c r="P268" s="121"/>
      <c r="Q268" s="121"/>
      <c r="R268" s="176"/>
      <c r="S268" s="176"/>
      <c r="T268" s="117"/>
      <c r="U268" s="176"/>
      <c r="V268" s="176"/>
      <c r="W268" s="176"/>
      <c r="X268" s="117"/>
      <c r="Y268" s="117"/>
      <c r="Z268" s="117"/>
      <c r="AA268" s="117"/>
      <c r="AB268" s="117"/>
      <c r="AC268" s="117"/>
      <c r="AD268" s="117"/>
      <c r="AE268" s="117"/>
      <c r="AF268" s="176"/>
      <c r="AG268" s="176"/>
      <c r="AH268" s="176"/>
      <c r="AI268" s="176"/>
      <c r="AJ268" s="117"/>
      <c r="AK268" s="117"/>
      <c r="AL268" s="117"/>
      <c r="AM268" s="117"/>
      <c r="AN268" s="176"/>
      <c r="AO268" s="176"/>
      <c r="AP268" s="176"/>
      <c r="AQ268" s="176"/>
      <c r="AR268" s="176"/>
      <c r="AS268" s="176"/>
      <c r="AT268" s="176"/>
      <c r="AU268" s="176"/>
      <c r="AV268" s="176"/>
    </row>
    <row r="269" spans="1:48" ht="16">
      <c r="A269" s="116"/>
      <c r="B269" s="125" t="s">
        <v>108</v>
      </c>
      <c r="C269" s="958" t="s">
        <v>413</v>
      </c>
      <c r="D269" s="959"/>
      <c r="E269" s="960"/>
      <c r="F269" s="176"/>
      <c r="G269" s="176"/>
      <c r="H269" s="176"/>
      <c r="I269" s="176"/>
      <c r="J269" s="121"/>
      <c r="K269" s="121"/>
      <c r="L269" s="121"/>
      <c r="M269" s="121"/>
      <c r="N269" s="121"/>
      <c r="O269" s="121"/>
      <c r="P269" s="121"/>
      <c r="Q269" s="121"/>
      <c r="R269" s="176"/>
      <c r="S269" s="176"/>
      <c r="T269" s="117"/>
      <c r="U269" s="176"/>
      <c r="V269" s="176"/>
      <c r="W269" s="176"/>
      <c r="X269" s="117"/>
      <c r="Y269" s="117"/>
      <c r="Z269" s="117"/>
      <c r="AA269" s="117"/>
      <c r="AB269" s="117"/>
      <c r="AC269" s="117"/>
      <c r="AD269" s="117"/>
      <c r="AE269" s="117"/>
      <c r="AF269" s="176"/>
      <c r="AG269" s="176"/>
      <c r="AH269" s="176"/>
      <c r="AI269" s="176"/>
      <c r="AJ269" s="117"/>
      <c r="AK269" s="117"/>
      <c r="AL269" s="117"/>
      <c r="AM269" s="117"/>
      <c r="AN269" s="176"/>
      <c r="AO269" s="176"/>
      <c r="AP269" s="176"/>
      <c r="AQ269" s="176"/>
      <c r="AR269" s="176"/>
      <c r="AS269" s="176"/>
      <c r="AT269" s="176"/>
      <c r="AU269" s="176"/>
      <c r="AV269" s="176"/>
    </row>
    <row r="270" spans="1:48">
      <c r="A270" s="116"/>
      <c r="B270" s="152"/>
      <c r="C270" s="964"/>
      <c r="D270" s="965"/>
      <c r="E270" s="966"/>
      <c r="F270" s="176"/>
      <c r="G270" s="176"/>
      <c r="H270" s="176"/>
      <c r="I270" s="176"/>
      <c r="J270" s="121"/>
      <c r="K270" s="121"/>
      <c r="L270" s="121"/>
      <c r="M270" s="121"/>
      <c r="N270" s="121"/>
      <c r="O270" s="121"/>
      <c r="P270" s="121"/>
      <c r="Q270" s="121"/>
      <c r="R270" s="176"/>
      <c r="S270" s="176"/>
      <c r="T270" s="117"/>
      <c r="U270" s="176"/>
      <c r="V270" s="176"/>
      <c r="W270" s="176"/>
      <c r="X270" s="117"/>
      <c r="Y270" s="117"/>
      <c r="Z270" s="117"/>
      <c r="AA270" s="117"/>
      <c r="AB270" s="117"/>
      <c r="AC270" s="117"/>
      <c r="AD270" s="117"/>
      <c r="AE270" s="117"/>
      <c r="AF270" s="176"/>
      <c r="AG270" s="176"/>
      <c r="AH270" s="176"/>
      <c r="AI270" s="176"/>
      <c r="AJ270" s="117"/>
      <c r="AK270" s="117"/>
      <c r="AL270" s="117"/>
      <c r="AM270" s="117"/>
      <c r="AN270" s="176"/>
      <c r="AO270" s="176"/>
      <c r="AP270" s="176"/>
      <c r="AQ270" s="176"/>
      <c r="AR270" s="176"/>
      <c r="AS270" s="176"/>
      <c r="AT270" s="176"/>
      <c r="AU270" s="176"/>
      <c r="AV270" s="176"/>
    </row>
    <row r="271" spans="1:48" ht="16">
      <c r="A271" s="116" t="s">
        <v>58</v>
      </c>
      <c r="B271" s="152" t="s">
        <v>59</v>
      </c>
      <c r="C271" s="117"/>
      <c r="D271" s="117"/>
      <c r="E271" s="117"/>
      <c r="F271" s="176"/>
      <c r="G271" s="176"/>
      <c r="H271" s="176"/>
      <c r="I271" s="176"/>
      <c r="J271" s="121"/>
      <c r="K271" s="121"/>
      <c r="L271" s="121"/>
      <c r="M271" s="121"/>
      <c r="N271" s="121"/>
      <c r="O271" s="121"/>
      <c r="P271" s="121"/>
      <c r="Q271" s="121"/>
      <c r="R271" s="176"/>
      <c r="S271" s="176"/>
      <c r="T271" s="117"/>
      <c r="U271" s="176"/>
      <c r="V271" s="176"/>
      <c r="W271" s="176"/>
      <c r="X271" s="117"/>
      <c r="Y271" s="117"/>
      <c r="Z271" s="117"/>
      <c r="AA271" s="117"/>
      <c r="AB271" s="117"/>
      <c r="AC271" s="117"/>
      <c r="AD271" s="117"/>
      <c r="AE271" s="117"/>
      <c r="AF271" s="176"/>
      <c r="AG271" s="176"/>
      <c r="AH271" s="176"/>
      <c r="AI271" s="176"/>
      <c r="AJ271" s="117"/>
      <c r="AK271" s="117"/>
      <c r="AL271" s="117"/>
      <c r="AM271" s="117"/>
      <c r="AN271" s="176"/>
      <c r="AO271" s="176"/>
      <c r="AP271" s="176"/>
      <c r="AQ271" s="176"/>
      <c r="AR271" s="176"/>
      <c r="AS271" s="176"/>
      <c r="AT271" s="176"/>
      <c r="AU271" s="176"/>
      <c r="AV271" s="176"/>
    </row>
    <row r="272" spans="1:48" ht="16">
      <c r="A272" s="116"/>
      <c r="B272" s="125" t="s">
        <v>108</v>
      </c>
      <c r="C272" s="958" t="s">
        <v>413</v>
      </c>
      <c r="D272" s="959"/>
      <c r="E272" s="960"/>
      <c r="F272" s="176"/>
      <c r="G272" s="176"/>
      <c r="H272" s="176"/>
      <c r="I272" s="176"/>
      <c r="J272" s="121"/>
      <c r="K272" s="121"/>
      <c r="L272" s="121"/>
      <c r="M272" s="121"/>
      <c r="N272" s="121"/>
      <c r="O272" s="121"/>
      <c r="P272" s="121"/>
      <c r="Q272" s="121"/>
      <c r="R272" s="176"/>
      <c r="S272" s="176"/>
      <c r="T272" s="117"/>
      <c r="U272" s="176"/>
      <c r="V272" s="176"/>
      <c r="W272" s="176"/>
      <c r="X272" s="117"/>
      <c r="Y272" s="117"/>
      <c r="Z272" s="117"/>
      <c r="AA272" s="117"/>
      <c r="AB272" s="117"/>
      <c r="AC272" s="117"/>
      <c r="AD272" s="117"/>
      <c r="AE272" s="117"/>
      <c r="AF272" s="176"/>
      <c r="AG272" s="176"/>
      <c r="AH272" s="176"/>
      <c r="AI272" s="176"/>
      <c r="AJ272" s="117"/>
      <c r="AK272" s="117"/>
      <c r="AL272" s="117"/>
      <c r="AM272" s="117"/>
      <c r="AN272" s="176"/>
      <c r="AO272" s="176"/>
      <c r="AP272" s="176"/>
      <c r="AQ272" s="176"/>
      <c r="AR272" s="176"/>
      <c r="AS272" s="176"/>
      <c r="AT272" s="176"/>
      <c r="AU272" s="176"/>
      <c r="AV272" s="176"/>
    </row>
    <row r="273" spans="1:48">
      <c r="A273" s="116"/>
      <c r="B273" s="152"/>
      <c r="C273" s="964"/>
      <c r="D273" s="965"/>
      <c r="E273" s="966"/>
      <c r="F273" s="176"/>
      <c r="G273" s="176"/>
      <c r="H273" s="176"/>
      <c r="I273" s="176"/>
      <c r="J273" s="121"/>
      <c r="K273" s="121"/>
      <c r="L273" s="121"/>
      <c r="M273" s="121"/>
      <c r="N273" s="121"/>
      <c r="O273" s="121"/>
      <c r="P273" s="121"/>
      <c r="Q273" s="121"/>
      <c r="R273" s="176"/>
      <c r="S273" s="176"/>
      <c r="T273" s="117"/>
      <c r="U273" s="176"/>
      <c r="V273" s="176"/>
      <c r="W273" s="176"/>
      <c r="X273" s="117"/>
      <c r="Y273" s="117"/>
      <c r="Z273" s="117"/>
      <c r="AA273" s="117"/>
      <c r="AB273" s="117"/>
      <c r="AC273" s="117"/>
      <c r="AD273" s="117"/>
      <c r="AE273" s="117"/>
      <c r="AF273" s="176"/>
      <c r="AG273" s="176"/>
      <c r="AH273" s="176"/>
      <c r="AI273" s="176"/>
      <c r="AJ273" s="117"/>
      <c r="AK273" s="117"/>
      <c r="AL273" s="117"/>
      <c r="AM273" s="117"/>
      <c r="AN273" s="176"/>
      <c r="AO273" s="176"/>
      <c r="AP273" s="176"/>
      <c r="AQ273" s="176"/>
      <c r="AR273" s="176"/>
      <c r="AS273" s="176"/>
      <c r="AT273" s="176"/>
      <c r="AU273" s="176"/>
      <c r="AV273" s="176"/>
    </row>
    <row r="274" spans="1:48" ht="16">
      <c r="A274" s="116" t="s">
        <v>60</v>
      </c>
      <c r="B274" s="152" t="s">
        <v>61</v>
      </c>
      <c r="C274" s="117"/>
      <c r="D274" s="117"/>
      <c r="E274" s="117"/>
      <c r="F274" s="176"/>
      <c r="G274" s="176"/>
      <c r="H274" s="176"/>
      <c r="I274" s="176"/>
      <c r="J274" s="121"/>
      <c r="K274" s="121"/>
      <c r="L274" s="121"/>
      <c r="M274" s="121"/>
      <c r="N274" s="121"/>
      <c r="O274" s="121"/>
      <c r="P274" s="121"/>
      <c r="Q274" s="121"/>
      <c r="R274" s="176"/>
      <c r="S274" s="176"/>
      <c r="T274" s="117"/>
      <c r="U274" s="176"/>
      <c r="V274" s="176"/>
      <c r="W274" s="176"/>
      <c r="X274" s="117"/>
      <c r="Y274" s="117"/>
      <c r="Z274" s="117"/>
      <c r="AA274" s="117"/>
      <c r="AB274" s="117"/>
      <c r="AC274" s="117"/>
      <c r="AD274" s="117"/>
      <c r="AE274" s="117"/>
      <c r="AF274" s="176"/>
      <c r="AG274" s="176"/>
      <c r="AH274" s="176"/>
      <c r="AI274" s="176"/>
      <c r="AJ274" s="117"/>
      <c r="AK274" s="117"/>
      <c r="AL274" s="117"/>
      <c r="AM274" s="117"/>
      <c r="AN274" s="176"/>
      <c r="AO274" s="176"/>
      <c r="AP274" s="176"/>
      <c r="AQ274" s="176"/>
      <c r="AR274" s="176"/>
      <c r="AS274" s="176"/>
      <c r="AT274" s="176"/>
      <c r="AU274" s="176"/>
      <c r="AV274" s="176"/>
    </row>
    <row r="275" spans="1:48" ht="16">
      <c r="A275" s="116"/>
      <c r="B275" s="125" t="s">
        <v>108</v>
      </c>
      <c r="C275" s="958" t="s">
        <v>413</v>
      </c>
      <c r="D275" s="959"/>
      <c r="E275" s="960"/>
      <c r="F275" s="176"/>
      <c r="G275" s="176"/>
      <c r="H275" s="176"/>
      <c r="I275" s="176"/>
      <c r="J275" s="121"/>
      <c r="K275" s="121"/>
      <c r="L275" s="121"/>
      <c r="M275" s="121"/>
      <c r="N275" s="121"/>
      <c r="O275" s="121"/>
      <c r="P275" s="121"/>
      <c r="Q275" s="121"/>
      <c r="R275" s="176"/>
      <c r="S275" s="176"/>
      <c r="T275" s="117"/>
      <c r="U275" s="176"/>
      <c r="V275" s="176"/>
      <c r="W275" s="176"/>
      <c r="X275" s="117"/>
      <c r="Y275" s="117"/>
      <c r="Z275" s="117"/>
      <c r="AA275" s="117"/>
      <c r="AB275" s="117"/>
      <c r="AC275" s="117"/>
      <c r="AD275" s="117"/>
      <c r="AE275" s="117"/>
      <c r="AF275" s="176"/>
      <c r="AG275" s="176"/>
      <c r="AH275" s="176"/>
      <c r="AI275" s="176"/>
      <c r="AJ275" s="117"/>
      <c r="AK275" s="117"/>
      <c r="AL275" s="117"/>
      <c r="AM275" s="117"/>
      <c r="AN275" s="176"/>
      <c r="AO275" s="176"/>
      <c r="AP275" s="176"/>
      <c r="AQ275" s="176"/>
      <c r="AR275" s="176"/>
      <c r="AS275" s="176"/>
      <c r="AT275" s="176"/>
      <c r="AU275" s="176"/>
      <c r="AV275" s="176"/>
    </row>
    <row r="276" spans="1:48">
      <c r="A276" s="116"/>
      <c r="B276" s="152"/>
      <c r="C276" s="964"/>
      <c r="D276" s="965"/>
      <c r="E276" s="966"/>
      <c r="F276" s="176"/>
      <c r="G276" s="176"/>
      <c r="H276" s="176"/>
      <c r="I276" s="176"/>
      <c r="J276" s="121"/>
      <c r="K276" s="121"/>
      <c r="L276" s="121"/>
      <c r="M276" s="121"/>
      <c r="N276" s="121"/>
      <c r="O276" s="121"/>
      <c r="P276" s="121"/>
      <c r="Q276" s="121"/>
      <c r="R276" s="176"/>
      <c r="S276" s="176"/>
      <c r="T276" s="117"/>
      <c r="U276" s="176"/>
      <c r="V276" s="176"/>
      <c r="W276" s="176"/>
      <c r="X276" s="117"/>
      <c r="Y276" s="117"/>
      <c r="Z276" s="117"/>
      <c r="AA276" s="117"/>
      <c r="AB276" s="117"/>
      <c r="AC276" s="117"/>
      <c r="AD276" s="117"/>
      <c r="AE276" s="117"/>
      <c r="AF276" s="176"/>
      <c r="AG276" s="176"/>
      <c r="AH276" s="176"/>
      <c r="AI276" s="176"/>
      <c r="AJ276" s="117"/>
      <c r="AK276" s="117"/>
      <c r="AL276" s="117"/>
      <c r="AM276" s="117"/>
      <c r="AN276" s="176"/>
      <c r="AO276" s="176"/>
      <c r="AP276" s="176"/>
      <c r="AQ276" s="176"/>
      <c r="AR276" s="176"/>
      <c r="AS276" s="176"/>
      <c r="AT276" s="176"/>
      <c r="AU276" s="176"/>
      <c r="AV276" s="176"/>
    </row>
    <row r="277" spans="1:48">
      <c r="A277" s="116"/>
      <c r="B277" s="152"/>
      <c r="C277" s="14"/>
      <c r="D277" s="14"/>
      <c r="E277" s="14"/>
      <c r="F277" s="176"/>
      <c r="G277" s="176"/>
      <c r="H277" s="176"/>
      <c r="I277" s="176"/>
      <c r="J277" s="121"/>
      <c r="K277" s="121"/>
      <c r="L277" s="121"/>
      <c r="M277" s="121"/>
      <c r="N277" s="121"/>
      <c r="O277" s="121"/>
      <c r="P277" s="121"/>
      <c r="Q277" s="121"/>
      <c r="R277" s="176"/>
      <c r="S277" s="176"/>
      <c r="T277" s="117"/>
      <c r="U277" s="176"/>
      <c r="V277" s="176"/>
      <c r="W277" s="176"/>
      <c r="X277" s="117"/>
      <c r="Y277" s="117"/>
      <c r="Z277" s="117"/>
      <c r="AA277" s="117"/>
      <c r="AB277" s="117"/>
      <c r="AC277" s="117"/>
      <c r="AD277" s="117"/>
      <c r="AE277" s="117"/>
      <c r="AF277" s="176"/>
      <c r="AG277" s="176"/>
      <c r="AH277" s="176"/>
      <c r="AI277" s="176"/>
      <c r="AJ277" s="117"/>
      <c r="AK277" s="117"/>
      <c r="AL277" s="117"/>
      <c r="AM277" s="117"/>
      <c r="AN277" s="176"/>
      <c r="AO277" s="176"/>
      <c r="AP277" s="176"/>
      <c r="AQ277" s="176"/>
      <c r="AR277" s="176"/>
      <c r="AS277" s="176"/>
      <c r="AT277" s="176"/>
      <c r="AU277" s="176"/>
      <c r="AV277" s="176"/>
    </row>
    <row r="278" spans="1:48" ht="16">
      <c r="A278" s="116" t="s">
        <v>62</v>
      </c>
      <c r="B278" s="5" t="s">
        <v>63</v>
      </c>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98">
        <f>AN280</f>
        <v>790000</v>
      </c>
      <c r="AO278" s="176"/>
      <c r="AP278" s="176"/>
      <c r="AQ278" s="176"/>
      <c r="AR278" s="176"/>
      <c r="AS278" s="176"/>
      <c r="AT278" s="176"/>
      <c r="AU278" s="176"/>
      <c r="AV278" s="176"/>
    </row>
    <row r="279" spans="1:48" ht="16">
      <c r="A279" s="116" t="s">
        <v>64</v>
      </c>
      <c r="B279" s="152" t="s">
        <v>65</v>
      </c>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99"/>
      <c r="AO279" s="176"/>
      <c r="AP279" s="176"/>
      <c r="AQ279" s="176"/>
      <c r="AR279" s="176"/>
      <c r="AS279" s="176"/>
      <c r="AT279" s="176"/>
      <c r="AU279" s="176"/>
      <c r="AV279" s="176"/>
    </row>
    <row r="280" spans="1:48" ht="16">
      <c r="A280" s="116"/>
      <c r="B280" s="125" t="s">
        <v>109</v>
      </c>
      <c r="C280" s="152" t="s">
        <v>872</v>
      </c>
      <c r="D280" s="114" t="s">
        <v>873</v>
      </c>
      <c r="E280" s="148" t="s">
        <v>444</v>
      </c>
      <c r="F280" s="117"/>
      <c r="G280" s="117"/>
      <c r="H280" s="117"/>
      <c r="I280" s="117"/>
      <c r="J280" s="117"/>
      <c r="K280" s="117"/>
      <c r="L280" s="117"/>
      <c r="M280" s="117"/>
      <c r="N280" s="117"/>
      <c r="O280" s="117"/>
      <c r="P280" s="117"/>
      <c r="Q280" s="117"/>
      <c r="R280" s="117"/>
      <c r="S280" s="117"/>
      <c r="T280" s="117"/>
      <c r="U280" s="117"/>
      <c r="V280" s="117"/>
      <c r="W280" s="117"/>
      <c r="X280" s="117"/>
      <c r="Y280" s="148" t="s">
        <v>444</v>
      </c>
      <c r="Z280" s="117"/>
      <c r="AA280" s="117"/>
      <c r="AB280" s="117"/>
      <c r="AC280" s="117"/>
      <c r="AD280" s="117"/>
      <c r="AE280" s="117"/>
      <c r="AF280" s="117"/>
      <c r="AG280" s="117"/>
      <c r="AH280" s="117"/>
      <c r="AI280" s="114" t="s">
        <v>874</v>
      </c>
      <c r="AJ280" s="114">
        <v>2007</v>
      </c>
      <c r="AK280" s="117"/>
      <c r="AL280" s="117"/>
      <c r="AM280" s="117"/>
      <c r="AN280" s="200">
        <v>790000</v>
      </c>
      <c r="AO280" s="176"/>
      <c r="AP280" s="176"/>
      <c r="AQ280" s="176"/>
      <c r="AR280" s="176"/>
      <c r="AS280" s="176"/>
      <c r="AT280" s="176"/>
      <c r="AU280" s="176"/>
      <c r="AV280" s="176"/>
    </row>
    <row r="281" spans="1:48">
      <c r="A281" s="116"/>
      <c r="B281" s="152"/>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76"/>
      <c r="AP281" s="176"/>
      <c r="AQ281" s="176"/>
      <c r="AR281" s="176"/>
      <c r="AS281" s="176"/>
      <c r="AT281" s="176"/>
      <c r="AU281" s="176"/>
      <c r="AV281" s="176"/>
    </row>
    <row r="282" spans="1:48" ht="32">
      <c r="A282" s="116" t="s">
        <v>66</v>
      </c>
      <c r="B282" s="152" t="s">
        <v>67</v>
      </c>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48"/>
      <c r="Z282" s="117"/>
      <c r="AA282" s="117"/>
      <c r="AB282" s="117"/>
      <c r="AC282" s="117"/>
      <c r="AD282" s="117"/>
      <c r="AE282" s="117"/>
      <c r="AF282" s="117"/>
      <c r="AG282" s="117"/>
      <c r="AH282" s="117"/>
      <c r="AI282" s="117"/>
      <c r="AJ282" s="117"/>
      <c r="AK282" s="117"/>
      <c r="AL282" s="117"/>
      <c r="AM282" s="117"/>
      <c r="AN282" s="117"/>
      <c r="AO282" s="176"/>
      <c r="AP282" s="176"/>
      <c r="AQ282" s="176"/>
      <c r="AR282" s="176"/>
      <c r="AS282" s="176"/>
      <c r="AT282" s="176"/>
      <c r="AU282" s="176"/>
      <c r="AV282" s="176"/>
    </row>
    <row r="283" spans="1:48" ht="16">
      <c r="A283" s="116"/>
      <c r="B283" s="125" t="s">
        <v>109</v>
      </c>
      <c r="C283" s="958" t="s">
        <v>413</v>
      </c>
      <c r="D283" s="959"/>
      <c r="E283" s="960"/>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76"/>
      <c r="AP283" s="176"/>
      <c r="AQ283" s="176"/>
      <c r="AR283" s="176"/>
      <c r="AS283" s="176"/>
      <c r="AT283" s="176"/>
      <c r="AU283" s="176"/>
      <c r="AV283" s="176"/>
    </row>
    <row r="284" spans="1:48">
      <c r="A284" s="116"/>
      <c r="B284" s="125"/>
      <c r="C284" s="961"/>
      <c r="D284" s="962"/>
      <c r="E284" s="963"/>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76"/>
      <c r="AP284" s="176"/>
      <c r="AQ284" s="176"/>
      <c r="AR284" s="176"/>
      <c r="AS284" s="176"/>
      <c r="AT284" s="176"/>
      <c r="AU284" s="176"/>
      <c r="AV284" s="176"/>
    </row>
    <row r="285" spans="1:48">
      <c r="A285" s="116"/>
      <c r="B285" s="152"/>
      <c r="C285" s="964"/>
      <c r="D285" s="965"/>
      <c r="E285" s="966"/>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76"/>
      <c r="AP285" s="176"/>
      <c r="AQ285" s="176"/>
      <c r="AR285" s="176"/>
      <c r="AS285" s="176"/>
      <c r="AT285" s="176"/>
      <c r="AU285" s="176"/>
      <c r="AV285" s="176"/>
    </row>
    <row r="286" spans="1:48" ht="16">
      <c r="A286" s="116" t="s">
        <v>68</v>
      </c>
      <c r="B286" s="152" t="s">
        <v>69</v>
      </c>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76"/>
      <c r="AP286" s="176"/>
      <c r="AQ286" s="176"/>
      <c r="AR286" s="176"/>
      <c r="AS286" s="176"/>
      <c r="AT286" s="176"/>
      <c r="AU286" s="176"/>
      <c r="AV286" s="176"/>
    </row>
    <row r="287" spans="1:48" ht="16">
      <c r="A287" s="116"/>
      <c r="B287" s="125" t="s">
        <v>109</v>
      </c>
      <c r="C287" s="958" t="s">
        <v>413</v>
      </c>
      <c r="D287" s="959"/>
      <c r="E287" s="960"/>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76"/>
      <c r="AP287" s="176"/>
      <c r="AQ287" s="176"/>
      <c r="AR287" s="176"/>
      <c r="AS287" s="176"/>
      <c r="AT287" s="176"/>
      <c r="AU287" s="176"/>
      <c r="AV287" s="176"/>
    </row>
    <row r="288" spans="1:48">
      <c r="A288" s="116"/>
      <c r="B288" s="125"/>
      <c r="C288" s="961"/>
      <c r="D288" s="962"/>
      <c r="E288" s="963"/>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76"/>
      <c r="AP288" s="176"/>
      <c r="AQ288" s="176"/>
      <c r="AR288" s="176"/>
      <c r="AS288" s="176"/>
      <c r="AT288" s="176"/>
      <c r="AU288" s="176"/>
      <c r="AV288" s="176"/>
    </row>
    <row r="289" spans="1:48">
      <c r="A289" s="116"/>
      <c r="B289" s="152"/>
      <c r="C289" s="964"/>
      <c r="D289" s="965"/>
      <c r="E289" s="966"/>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21"/>
      <c r="AP289" s="121"/>
      <c r="AQ289" s="121"/>
      <c r="AR289" s="121"/>
      <c r="AS289" s="121"/>
      <c r="AT289" s="121"/>
      <c r="AU289" s="121"/>
      <c r="AV289" s="121"/>
    </row>
    <row r="290" spans="1:48">
      <c r="A290" s="116"/>
      <c r="B290" s="152"/>
      <c r="C290" s="14"/>
      <c r="D290" s="14"/>
      <c r="E290" s="14"/>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21"/>
      <c r="AP290" s="121"/>
      <c r="AQ290" s="121"/>
      <c r="AR290" s="121"/>
      <c r="AS290" s="121"/>
      <c r="AT290" s="121"/>
      <c r="AU290" s="121"/>
      <c r="AV290" s="121"/>
    </row>
    <row r="291" spans="1:48" ht="16">
      <c r="A291" s="116" t="s">
        <v>70</v>
      </c>
      <c r="B291" s="5" t="s">
        <v>71</v>
      </c>
      <c r="C291" s="117"/>
      <c r="D291" s="117"/>
      <c r="E291" s="117"/>
      <c r="F291" s="176"/>
      <c r="G291" s="121"/>
      <c r="H291" s="121"/>
      <c r="I291" s="121"/>
      <c r="J291" s="121"/>
      <c r="K291" s="121"/>
      <c r="L291" s="121"/>
      <c r="M291" s="121"/>
      <c r="N291" s="121"/>
      <c r="O291" s="121"/>
      <c r="P291" s="121"/>
      <c r="Q291" s="121"/>
      <c r="R291" s="176"/>
      <c r="S291" s="176"/>
      <c r="T291" s="176"/>
      <c r="U291" s="176"/>
      <c r="V291" s="176"/>
      <c r="W291" s="176"/>
      <c r="X291" s="121"/>
      <c r="Y291" s="121"/>
      <c r="Z291" s="121"/>
      <c r="AA291" s="121"/>
      <c r="AB291" s="121"/>
      <c r="AC291" s="121"/>
      <c r="AD291" s="121"/>
      <c r="AE291" s="176"/>
      <c r="AF291" s="117"/>
      <c r="AG291" s="117"/>
      <c r="AH291" s="117"/>
      <c r="AI291" s="176"/>
      <c r="AJ291" s="176"/>
      <c r="AK291" s="117"/>
      <c r="AL291" s="117"/>
      <c r="AM291" s="117"/>
      <c r="AN291" s="176"/>
      <c r="AO291" s="176"/>
      <c r="AP291" s="176"/>
      <c r="AQ291" s="176"/>
      <c r="AR291" s="176"/>
      <c r="AS291" s="176"/>
      <c r="AT291" s="176"/>
      <c r="AU291" s="176"/>
      <c r="AV291" s="176"/>
    </row>
    <row r="292" spans="1:48" ht="16">
      <c r="A292" s="116" t="s">
        <v>72</v>
      </c>
      <c r="B292" s="152" t="s">
        <v>71</v>
      </c>
      <c r="C292" s="958" t="s">
        <v>413</v>
      </c>
      <c r="D292" s="959"/>
      <c r="E292" s="960"/>
      <c r="F292" s="176"/>
      <c r="G292" s="121"/>
      <c r="H292" s="121"/>
      <c r="I292" s="121"/>
      <c r="J292" s="121"/>
      <c r="K292" s="121"/>
      <c r="L292" s="121"/>
      <c r="M292" s="121"/>
      <c r="N292" s="121"/>
      <c r="O292" s="121"/>
      <c r="P292" s="121"/>
      <c r="Q292" s="121"/>
      <c r="R292" s="176"/>
      <c r="S292" s="176"/>
      <c r="T292" s="176"/>
      <c r="U292" s="176"/>
      <c r="V292" s="176"/>
      <c r="W292" s="176"/>
      <c r="X292" s="121"/>
      <c r="Y292" s="121"/>
      <c r="Z292" s="121"/>
      <c r="AA292" s="121"/>
      <c r="AB292" s="121"/>
      <c r="AC292" s="121"/>
      <c r="AD292" s="121"/>
      <c r="AE292" s="176"/>
      <c r="AF292" s="117"/>
      <c r="AG292" s="117"/>
      <c r="AH292" s="117"/>
      <c r="AI292" s="176"/>
      <c r="AJ292" s="176"/>
      <c r="AK292" s="117"/>
      <c r="AL292" s="117"/>
      <c r="AM292" s="117"/>
      <c r="AN292" s="176"/>
      <c r="AO292" s="176"/>
      <c r="AP292" s="176"/>
      <c r="AQ292" s="176"/>
      <c r="AR292" s="176"/>
      <c r="AS292" s="176"/>
      <c r="AT292" s="176"/>
      <c r="AU292" s="176"/>
      <c r="AV292" s="176"/>
    </row>
    <row r="293" spans="1:48" ht="16">
      <c r="A293" s="116"/>
      <c r="B293" s="125" t="s">
        <v>110</v>
      </c>
      <c r="C293" s="961"/>
      <c r="D293" s="962"/>
      <c r="E293" s="963"/>
      <c r="F293" s="176"/>
      <c r="G293" s="121"/>
      <c r="H293" s="121"/>
      <c r="I293" s="121"/>
      <c r="J293" s="121"/>
      <c r="K293" s="121"/>
      <c r="L293" s="121"/>
      <c r="M293" s="121"/>
      <c r="N293" s="121"/>
      <c r="O293" s="121"/>
      <c r="P293" s="121"/>
      <c r="Q293" s="121"/>
      <c r="R293" s="176"/>
      <c r="S293" s="176"/>
      <c r="T293" s="176"/>
      <c r="U293" s="176"/>
      <c r="V293" s="176"/>
      <c r="W293" s="176"/>
      <c r="X293" s="121"/>
      <c r="Y293" s="121"/>
      <c r="Z293" s="121"/>
      <c r="AA293" s="121"/>
      <c r="AB293" s="121"/>
      <c r="AC293" s="121"/>
      <c r="AD293" s="121"/>
      <c r="AE293" s="176"/>
      <c r="AF293" s="117"/>
      <c r="AG293" s="117"/>
      <c r="AH293" s="117"/>
      <c r="AI293" s="176"/>
      <c r="AJ293" s="176"/>
      <c r="AK293" s="117"/>
      <c r="AL293" s="117"/>
      <c r="AM293" s="117"/>
      <c r="AN293" s="176"/>
      <c r="AO293" s="176"/>
      <c r="AP293" s="176"/>
      <c r="AQ293" s="176"/>
      <c r="AR293" s="176"/>
      <c r="AS293" s="176"/>
      <c r="AT293" s="176"/>
      <c r="AU293" s="176"/>
      <c r="AV293" s="176"/>
    </row>
    <row r="294" spans="1:48">
      <c r="A294" s="116"/>
      <c r="B294" s="125"/>
      <c r="C294" s="961"/>
      <c r="D294" s="962"/>
      <c r="E294" s="963"/>
      <c r="F294" s="192"/>
      <c r="G294" s="121"/>
      <c r="H294" s="121"/>
      <c r="I294" s="121"/>
      <c r="J294" s="121"/>
      <c r="K294" s="121"/>
      <c r="L294" s="121"/>
      <c r="M294" s="121"/>
      <c r="N294" s="121"/>
      <c r="O294" s="121"/>
      <c r="P294" s="121"/>
      <c r="Q294" s="121"/>
      <c r="R294" s="176"/>
      <c r="S294" s="176"/>
      <c r="T294" s="176"/>
      <c r="U294" s="176"/>
      <c r="V294" s="176"/>
      <c r="W294" s="192"/>
      <c r="X294" s="121"/>
      <c r="Y294" s="121"/>
      <c r="Z294" s="121"/>
      <c r="AA294" s="121"/>
      <c r="AB294" s="121"/>
      <c r="AC294" s="121"/>
      <c r="AD294" s="121"/>
      <c r="AE294" s="192"/>
      <c r="AF294" s="117"/>
      <c r="AG294" s="117"/>
      <c r="AH294" s="117"/>
      <c r="AI294" s="176"/>
      <c r="AJ294" s="176"/>
      <c r="AK294" s="117"/>
      <c r="AL294" s="117"/>
      <c r="AM294" s="117"/>
      <c r="AN294" s="176"/>
      <c r="AO294" s="176"/>
      <c r="AP294" s="176"/>
      <c r="AQ294" s="176"/>
      <c r="AR294" s="176"/>
      <c r="AS294" s="176"/>
      <c r="AT294" s="176"/>
      <c r="AU294" s="176"/>
      <c r="AV294" s="176"/>
    </row>
    <row r="295" spans="1:48">
      <c r="A295" s="116"/>
      <c r="B295" s="125"/>
      <c r="C295" s="961"/>
      <c r="D295" s="962"/>
      <c r="E295" s="963"/>
      <c r="F295" s="192"/>
      <c r="G295" s="121"/>
      <c r="H295" s="121"/>
      <c r="I295" s="121"/>
      <c r="J295" s="121"/>
      <c r="K295" s="121"/>
      <c r="L295" s="121"/>
      <c r="M295" s="121"/>
      <c r="N295" s="121"/>
      <c r="O295" s="121"/>
      <c r="P295" s="121"/>
      <c r="Q295" s="121"/>
      <c r="R295" s="176"/>
      <c r="S295" s="176"/>
      <c r="T295" s="176"/>
      <c r="U295" s="176"/>
      <c r="V295" s="176"/>
      <c r="W295" s="192"/>
      <c r="X295" s="121"/>
      <c r="Y295" s="121"/>
      <c r="Z295" s="121"/>
      <c r="AA295" s="121"/>
      <c r="AB295" s="121"/>
      <c r="AC295" s="121"/>
      <c r="AD295" s="121"/>
      <c r="AE295" s="192"/>
      <c r="AF295" s="117"/>
      <c r="AG295" s="117"/>
      <c r="AH295" s="117"/>
      <c r="AI295" s="176"/>
      <c r="AJ295" s="176"/>
      <c r="AK295" s="117"/>
      <c r="AL295" s="117"/>
      <c r="AM295" s="117"/>
      <c r="AN295" s="176"/>
      <c r="AO295" s="176"/>
      <c r="AP295" s="176"/>
      <c r="AQ295" s="176"/>
      <c r="AR295" s="176"/>
      <c r="AS295" s="176"/>
      <c r="AT295" s="176"/>
      <c r="AU295" s="176"/>
      <c r="AV295" s="176"/>
    </row>
    <row r="296" spans="1:48">
      <c r="A296" s="116"/>
      <c r="B296" s="125"/>
      <c r="C296" s="961"/>
      <c r="D296" s="962"/>
      <c r="E296" s="963"/>
      <c r="F296" s="192"/>
      <c r="G296" s="121"/>
      <c r="H296" s="121"/>
      <c r="I296" s="121"/>
      <c r="J296" s="121"/>
      <c r="K296" s="121"/>
      <c r="L296" s="121"/>
      <c r="M296" s="121"/>
      <c r="N296" s="121"/>
      <c r="O296" s="121"/>
      <c r="P296" s="121"/>
      <c r="Q296" s="121"/>
      <c r="R296" s="176"/>
      <c r="S296" s="176"/>
      <c r="T296" s="176"/>
      <c r="U296" s="176"/>
      <c r="V296" s="176"/>
      <c r="W296" s="192"/>
      <c r="X296" s="121"/>
      <c r="Y296" s="121"/>
      <c r="Z296" s="121"/>
      <c r="AA296" s="121"/>
      <c r="AB296" s="121"/>
      <c r="AC296" s="121"/>
      <c r="AD296" s="121"/>
      <c r="AE296" s="192"/>
      <c r="AF296" s="117"/>
      <c r="AG296" s="117"/>
      <c r="AH296" s="117"/>
      <c r="AI296" s="176"/>
      <c r="AJ296" s="176"/>
      <c r="AK296" s="117"/>
      <c r="AL296" s="117"/>
      <c r="AM296" s="117"/>
      <c r="AN296" s="176"/>
      <c r="AO296" s="176"/>
      <c r="AP296" s="176"/>
      <c r="AQ296" s="176"/>
      <c r="AR296" s="176"/>
      <c r="AS296" s="176"/>
      <c r="AT296" s="176"/>
      <c r="AU296" s="176"/>
      <c r="AV296" s="176"/>
    </row>
    <row r="297" spans="1:48">
      <c r="A297" s="116"/>
      <c r="B297" s="125"/>
      <c r="C297" s="964"/>
      <c r="D297" s="965"/>
      <c r="E297" s="966"/>
      <c r="F297" s="201"/>
      <c r="G297" s="121"/>
      <c r="H297" s="121"/>
      <c r="I297" s="121"/>
      <c r="J297" s="121"/>
      <c r="K297" s="121"/>
      <c r="L297" s="121"/>
      <c r="M297" s="121"/>
      <c r="N297" s="121"/>
      <c r="O297" s="121"/>
      <c r="P297" s="121"/>
      <c r="Q297" s="121"/>
      <c r="R297" s="202"/>
      <c r="S297" s="202"/>
      <c r="T297" s="202"/>
      <c r="U297" s="202"/>
      <c r="V297" s="202"/>
      <c r="W297" s="201"/>
      <c r="X297" s="121"/>
      <c r="Y297" s="121"/>
      <c r="Z297" s="121"/>
      <c r="AA297" s="121"/>
      <c r="AB297" s="121"/>
      <c r="AC297" s="121"/>
      <c r="AD297" s="121"/>
      <c r="AE297" s="201"/>
      <c r="AF297" s="117"/>
      <c r="AG297" s="117"/>
      <c r="AH297" s="117"/>
      <c r="AI297" s="202"/>
      <c r="AJ297" s="202"/>
      <c r="AK297" s="117"/>
      <c r="AL297" s="117"/>
      <c r="AM297" s="117"/>
      <c r="AN297" s="176"/>
      <c r="AO297" s="176"/>
      <c r="AP297" s="176"/>
      <c r="AQ297" s="176"/>
      <c r="AR297" s="176"/>
      <c r="AS297" s="176"/>
      <c r="AT297" s="176"/>
      <c r="AU297" s="176"/>
      <c r="AV297" s="176"/>
    </row>
    <row r="298" spans="1:48">
      <c r="A298" s="116"/>
      <c r="B298" s="152"/>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8"/>
      <c r="AP298" s="118"/>
      <c r="AQ298" s="118"/>
      <c r="AR298" s="118"/>
      <c r="AS298" s="118"/>
      <c r="AT298" s="118"/>
      <c r="AU298" s="118"/>
      <c r="AV298" s="118"/>
    </row>
    <row r="299" spans="1:48">
      <c r="AL299" s="1047"/>
      <c r="AM299" s="1047"/>
      <c r="AN299" s="49"/>
    </row>
    <row r="303" spans="1:48">
      <c r="C303" s="1046" t="s">
        <v>120</v>
      </c>
      <c r="D303" s="1046"/>
      <c r="E303" s="1046"/>
      <c r="F303" s="1046"/>
      <c r="G303" s="1046"/>
      <c r="H303" s="1046"/>
      <c r="AL303" s="1046" t="s">
        <v>1540</v>
      </c>
      <c r="AM303" s="1046"/>
      <c r="AN303" s="1046"/>
      <c r="AO303" s="1046"/>
      <c r="AP303" s="1046"/>
      <c r="AQ303" s="1046"/>
      <c r="AR303" s="1046"/>
    </row>
    <row r="304" spans="1:48">
      <c r="C304" s="1046" t="s">
        <v>1537</v>
      </c>
      <c r="D304" s="1046"/>
      <c r="E304" s="1046"/>
      <c r="F304" s="1046"/>
      <c r="G304" s="1046"/>
      <c r="H304" s="1046"/>
      <c r="AN304" s="158"/>
      <c r="AO304" s="159"/>
      <c r="AP304" s="159"/>
    </row>
    <row r="305" spans="3:44">
      <c r="C305" s="1046" t="s">
        <v>121</v>
      </c>
      <c r="D305" s="1046"/>
      <c r="E305" s="1046"/>
      <c r="F305" s="1046"/>
      <c r="G305" s="1046"/>
      <c r="H305" s="1046"/>
      <c r="AL305" s="1046" t="s">
        <v>117</v>
      </c>
      <c r="AM305" s="1046"/>
      <c r="AN305" s="1046"/>
      <c r="AO305" s="1046"/>
      <c r="AP305" s="1046"/>
      <c r="AQ305" s="1046"/>
      <c r="AR305" s="1046"/>
    </row>
    <row r="306" spans="3:44">
      <c r="C306" s="1046"/>
      <c r="D306" s="1046"/>
      <c r="E306" s="1046"/>
      <c r="F306" s="1046"/>
      <c r="G306" s="1046"/>
      <c r="H306" s="1046"/>
      <c r="AN306" s="160"/>
      <c r="AO306" s="161"/>
      <c r="AP306" s="161"/>
    </row>
    <row r="307" spans="3:44">
      <c r="C307" s="1046"/>
      <c r="D307" s="1046"/>
      <c r="E307" s="1046"/>
      <c r="F307" s="1046"/>
      <c r="G307" s="1046"/>
      <c r="H307" s="1046"/>
      <c r="AN307" s="160"/>
      <c r="AO307" s="161"/>
      <c r="AP307" s="161"/>
    </row>
    <row r="308" spans="3:44">
      <c r="C308" s="160"/>
      <c r="D308" s="160"/>
      <c r="E308" s="160"/>
      <c r="F308" s="160"/>
      <c r="G308" s="160"/>
      <c r="H308" s="160"/>
      <c r="AN308" s="160"/>
      <c r="AO308" s="161"/>
      <c r="AP308" s="161"/>
    </row>
    <row r="309" spans="3:44">
      <c r="C309" s="160"/>
      <c r="D309" s="160"/>
      <c r="E309" s="160"/>
      <c r="F309" s="160"/>
      <c r="G309" s="160"/>
      <c r="H309" s="160"/>
      <c r="AN309" s="160"/>
      <c r="AO309" s="161"/>
      <c r="AP309" s="161"/>
    </row>
    <row r="310" spans="3:44">
      <c r="C310" s="160"/>
      <c r="D310" s="160"/>
      <c r="E310" s="160"/>
      <c r="F310" s="160"/>
      <c r="G310" s="160"/>
      <c r="H310" s="160"/>
      <c r="AN310" s="160"/>
      <c r="AO310" s="161"/>
      <c r="AP310" s="161"/>
    </row>
    <row r="311" spans="3:44">
      <c r="C311" s="1037" t="s">
        <v>1538</v>
      </c>
      <c r="D311" s="1037"/>
      <c r="E311" s="1037"/>
      <c r="F311" s="1037"/>
      <c r="G311" s="1037"/>
      <c r="H311" s="1037"/>
      <c r="AL311" s="1037" t="s">
        <v>1541</v>
      </c>
      <c r="AM311" s="1037"/>
      <c r="AN311" s="1037"/>
      <c r="AO311" s="1037"/>
      <c r="AP311" s="1037"/>
      <c r="AQ311" s="1037"/>
      <c r="AR311" s="1037"/>
    </row>
    <row r="312" spans="3:44">
      <c r="C312" s="1046" t="s">
        <v>1539</v>
      </c>
      <c r="D312" s="1046"/>
      <c r="E312" s="1046"/>
      <c r="F312" s="1046"/>
      <c r="G312" s="1046"/>
      <c r="H312" s="1046"/>
      <c r="AL312" s="1046" t="s">
        <v>124</v>
      </c>
      <c r="AM312" s="1046"/>
      <c r="AN312" s="1046"/>
      <c r="AO312" s="1046"/>
      <c r="AP312" s="1046"/>
      <c r="AQ312" s="1046"/>
      <c r="AR312" s="1046"/>
    </row>
  </sheetData>
  <mergeCells count="88">
    <mergeCell ref="C256:E262"/>
    <mergeCell ref="C292:E297"/>
    <mergeCell ref="AL305:AR305"/>
    <mergeCell ref="AL311:AR311"/>
    <mergeCell ref="AL312:AR312"/>
    <mergeCell ref="AL299:AM299"/>
    <mergeCell ref="AL303:AR303"/>
    <mergeCell ref="C11:E12"/>
    <mergeCell ref="C15:E16"/>
    <mergeCell ref="C52:E61"/>
    <mergeCell ref="C215:E221"/>
    <mergeCell ref="C224:E230"/>
    <mergeCell ref="C232:E238"/>
    <mergeCell ref="C240:E246"/>
    <mergeCell ref="C42:E49"/>
    <mergeCell ref="C312:H312"/>
    <mergeCell ref="C305:H305"/>
    <mergeCell ref="C306:H306"/>
    <mergeCell ref="C307:H307"/>
    <mergeCell ref="C311:H311"/>
    <mergeCell ref="C303:H303"/>
    <mergeCell ref="C304:H304"/>
    <mergeCell ref="C265:E266"/>
    <mergeCell ref="C269:E270"/>
    <mergeCell ref="C272:E273"/>
    <mergeCell ref="C275:E276"/>
    <mergeCell ref="C283:E285"/>
    <mergeCell ref="C287:E289"/>
    <mergeCell ref="AH14:AH30"/>
    <mergeCell ref="AP6:AP7"/>
    <mergeCell ref="AQ6:AQ7"/>
    <mergeCell ref="AR6:AR7"/>
    <mergeCell ref="AT6:AT7"/>
    <mergeCell ref="AM6:AM7"/>
    <mergeCell ref="AH5:AH7"/>
    <mergeCell ref="AU6:AV6"/>
    <mergeCell ref="V6:V7"/>
    <mergeCell ref="X6:X7"/>
    <mergeCell ref="Y6:Y7"/>
    <mergeCell ref="Z6:Z7"/>
    <mergeCell ref="AA6:AA7"/>
    <mergeCell ref="AB6:AB7"/>
    <mergeCell ref="AS5:AS7"/>
    <mergeCell ref="AT5:AV5"/>
    <mergeCell ref="AI5:AI7"/>
    <mergeCell ref="AJ5:AJ7"/>
    <mergeCell ref="AK5:AN5"/>
    <mergeCell ref="AO5:AO7"/>
    <mergeCell ref="AP5:AR5"/>
    <mergeCell ref="AK6:AK7"/>
    <mergeCell ref="AL6:AL7"/>
    <mergeCell ref="K5:K7"/>
    <mergeCell ref="L5:L7"/>
    <mergeCell ref="M5:Q5"/>
    <mergeCell ref="R5:T5"/>
    <mergeCell ref="U5:V5"/>
    <mergeCell ref="AG5:AG7"/>
    <mergeCell ref="AC6:AC7"/>
    <mergeCell ref="A1:AV1"/>
    <mergeCell ref="A2:AV2"/>
    <mergeCell ref="A3:AV3"/>
    <mergeCell ref="A5:A7"/>
    <mergeCell ref="B5:B7"/>
    <mergeCell ref="C5:C7"/>
    <mergeCell ref="D5:D7"/>
    <mergeCell ref="E5:E7"/>
    <mergeCell ref="F5:I5"/>
    <mergeCell ref="J5:J7"/>
    <mergeCell ref="AN6:AN7"/>
    <mergeCell ref="X5:Y5"/>
    <mergeCell ref="Z5:AB5"/>
    <mergeCell ref="AC5:AD5"/>
    <mergeCell ref="AE5:AE7"/>
    <mergeCell ref="AF5:AF7"/>
    <mergeCell ref="AD6:AD7"/>
    <mergeCell ref="F6:F7"/>
    <mergeCell ref="G6:H6"/>
    <mergeCell ref="I6:I7"/>
    <mergeCell ref="M6:M7"/>
    <mergeCell ref="N6:N7"/>
    <mergeCell ref="O6:O7"/>
    <mergeCell ref="P6:P7"/>
    <mergeCell ref="Q6:Q7"/>
    <mergeCell ref="W5:W7"/>
    <mergeCell ref="R6:R7"/>
    <mergeCell ref="S6:S7"/>
    <mergeCell ref="T6:T7"/>
    <mergeCell ref="U6:U7"/>
  </mergeCells>
  <pageMargins left="0.56999999999999995" right="0.23622047244094499" top="0.68" bottom="0.56496062999999996" header="0.31496062992126" footer="0.31496062992126"/>
  <pageSetup paperSize="5" scale="45" orientation="landscape"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B1:AW135"/>
  <sheetViews>
    <sheetView zoomScale="60" zoomScaleNormal="60" workbookViewId="0">
      <pane ySplit="9" topLeftCell="A19" activePane="bottomLeft" state="frozen"/>
      <selection activeCell="D23" sqref="D23:F24"/>
      <selection pane="bottomLeft" activeCell="D23" sqref="D23:F24"/>
    </sheetView>
  </sheetViews>
  <sheetFormatPr baseColWidth="10" defaultColWidth="9.1640625" defaultRowHeight="14"/>
  <cols>
    <col min="1" max="1" width="2.5" style="50" customWidth="1"/>
    <col min="2" max="2" width="6.5" style="50" bestFit="1" customWidth="1"/>
    <col min="3" max="3" width="26.6640625" style="50" customWidth="1"/>
    <col min="4" max="5" width="13" style="50" customWidth="1"/>
    <col min="6" max="6" width="7.5" style="50" customWidth="1"/>
    <col min="7" max="7" width="8.6640625" style="50" hidden="1" customWidth="1"/>
    <col min="8" max="10" width="9.1640625" style="50" hidden="1" customWidth="1"/>
    <col min="11" max="11" width="10.1640625" style="50" hidden="1" customWidth="1"/>
    <col min="12" max="12" width="6.5" style="50" hidden="1" customWidth="1"/>
    <col min="13" max="13" width="12.1640625" style="50" hidden="1" customWidth="1"/>
    <col min="14" max="14" width="9" style="50" hidden="1" customWidth="1"/>
    <col min="15" max="18" width="5.5" style="50" hidden="1" customWidth="1"/>
    <col min="19" max="19" width="9.1640625" style="50" hidden="1" customWidth="1"/>
    <col min="20" max="20" width="9" style="50" hidden="1" customWidth="1"/>
    <col min="21" max="21" width="9.1640625" style="50" hidden="1" customWidth="1"/>
    <col min="22" max="22" width="7.1640625" style="50" hidden="1" customWidth="1"/>
    <col min="23" max="23" width="6.6640625" style="50" hidden="1" customWidth="1"/>
    <col min="24" max="24" width="10.5" style="50" hidden="1" customWidth="1"/>
    <col min="25" max="30" width="9.1640625" style="50" customWidth="1"/>
    <col min="31" max="31" width="9" style="50" customWidth="1"/>
    <col min="32" max="32" width="9.1640625" style="50" hidden="1" customWidth="1"/>
    <col min="33" max="33" width="8" style="50" hidden="1" customWidth="1"/>
    <col min="34" max="34" width="5.83203125" style="50" hidden="1" customWidth="1"/>
    <col min="35" max="35" width="6.5" style="50" hidden="1" customWidth="1"/>
    <col min="36" max="37" width="10.6640625" style="50" customWidth="1"/>
    <col min="38" max="40" width="7.1640625" style="50" customWidth="1"/>
    <col min="41" max="41" width="10.5" style="50" customWidth="1"/>
    <col min="42" max="42" width="12.33203125" style="50" customWidth="1"/>
    <col min="43" max="43" width="12.83203125" style="50" customWidth="1"/>
    <col min="44" max="44" width="10.6640625" style="50" customWidth="1"/>
    <col min="45" max="45" width="11.6640625" style="50" customWidth="1"/>
    <col min="46" max="49" width="12.1640625" style="50" customWidth="1"/>
    <col min="50" max="16384" width="9.1640625" style="50"/>
  </cols>
  <sheetData>
    <row r="1" spans="2:49" ht="21.75" customHeight="1"/>
    <row r="2" spans="2:49" ht="21.75" customHeight="1">
      <c r="C2" s="50" t="s">
        <v>1542</v>
      </c>
    </row>
    <row r="3" spans="2:49" ht="25">
      <c r="B3" s="1056" t="s">
        <v>104</v>
      </c>
      <c r="C3" s="1056"/>
      <c r="D3" s="1056"/>
      <c r="E3" s="1056"/>
      <c r="F3" s="1056"/>
      <c r="G3" s="1056"/>
      <c r="H3" s="1056"/>
      <c r="I3" s="1056"/>
      <c r="J3" s="1056"/>
      <c r="K3" s="1056"/>
      <c r="L3" s="1056"/>
      <c r="M3" s="1056"/>
      <c r="N3" s="1056"/>
      <c r="O3" s="1056"/>
      <c r="P3" s="1056"/>
      <c r="Q3" s="1056"/>
      <c r="R3" s="1056"/>
      <c r="S3" s="1056"/>
      <c r="T3" s="1056"/>
      <c r="U3" s="1056"/>
      <c r="V3" s="1056"/>
      <c r="W3" s="1056"/>
      <c r="X3" s="1056"/>
      <c r="Y3" s="1056"/>
      <c r="Z3" s="1056"/>
      <c r="AA3" s="1056"/>
      <c r="AB3" s="1056"/>
      <c r="AC3" s="1056"/>
      <c r="AD3" s="1056"/>
      <c r="AE3" s="1056"/>
      <c r="AF3" s="1056"/>
      <c r="AG3" s="1056"/>
      <c r="AH3" s="1056"/>
      <c r="AI3" s="1056"/>
      <c r="AJ3" s="1056"/>
      <c r="AK3" s="1056"/>
      <c r="AL3" s="1056"/>
      <c r="AM3" s="1056"/>
      <c r="AN3" s="1056"/>
      <c r="AO3" s="1056"/>
      <c r="AP3" s="1056"/>
      <c r="AQ3" s="1056"/>
      <c r="AR3" s="1056"/>
      <c r="AS3" s="1056"/>
      <c r="AT3" s="1056"/>
      <c r="AU3" s="1056"/>
      <c r="AV3" s="1056"/>
      <c r="AW3" s="1056"/>
    </row>
    <row r="4" spans="2:49" ht="25">
      <c r="B4" s="1056" t="s">
        <v>1151</v>
      </c>
      <c r="C4" s="1056"/>
      <c r="D4" s="1056"/>
      <c r="E4" s="1056"/>
      <c r="F4" s="1056"/>
      <c r="G4" s="1056"/>
      <c r="H4" s="1056"/>
      <c r="I4" s="1056"/>
      <c r="J4" s="1056"/>
      <c r="K4" s="1056"/>
      <c r="L4" s="1056"/>
      <c r="M4" s="1056"/>
      <c r="N4" s="1056"/>
      <c r="O4" s="1056"/>
      <c r="P4" s="1056"/>
      <c r="Q4" s="1056"/>
      <c r="R4" s="1056"/>
      <c r="S4" s="1056"/>
      <c r="T4" s="1056"/>
      <c r="U4" s="1056"/>
      <c r="V4" s="1056"/>
      <c r="W4" s="1056"/>
      <c r="X4" s="1056"/>
      <c r="Y4" s="1056"/>
      <c r="Z4" s="1056"/>
      <c r="AA4" s="1056"/>
      <c r="AB4" s="1056"/>
      <c r="AC4" s="1056"/>
      <c r="AD4" s="1056"/>
      <c r="AE4" s="1056"/>
      <c r="AF4" s="1056"/>
      <c r="AG4" s="1056"/>
      <c r="AH4" s="1056"/>
      <c r="AI4" s="1056"/>
      <c r="AJ4" s="1056"/>
      <c r="AK4" s="1056"/>
      <c r="AL4" s="1056"/>
      <c r="AM4" s="1056"/>
      <c r="AN4" s="1056"/>
      <c r="AO4" s="1056"/>
      <c r="AP4" s="1056"/>
      <c r="AQ4" s="1056"/>
      <c r="AR4" s="1056"/>
      <c r="AS4" s="1056"/>
      <c r="AT4" s="1056"/>
      <c r="AU4" s="1056"/>
      <c r="AV4" s="1056"/>
      <c r="AW4" s="1056"/>
    </row>
    <row r="5" spans="2:49" ht="25">
      <c r="B5" s="1056" t="s">
        <v>125</v>
      </c>
      <c r="C5" s="1056"/>
      <c r="D5" s="1056"/>
      <c r="E5" s="1056"/>
      <c r="F5" s="1056"/>
      <c r="G5" s="1056"/>
      <c r="H5" s="1056"/>
      <c r="I5" s="1056"/>
      <c r="J5" s="1056"/>
      <c r="K5" s="1056"/>
      <c r="L5" s="1056"/>
      <c r="M5" s="1056"/>
      <c r="N5" s="1056"/>
      <c r="O5" s="1056"/>
      <c r="P5" s="1056"/>
      <c r="Q5" s="1056"/>
      <c r="R5" s="1056"/>
      <c r="S5" s="1056"/>
      <c r="T5" s="1056"/>
      <c r="U5" s="1056"/>
      <c r="V5" s="1056"/>
      <c r="W5" s="1056"/>
      <c r="X5" s="1056"/>
      <c r="Y5" s="1056"/>
      <c r="Z5" s="1056"/>
      <c r="AA5" s="1056"/>
      <c r="AB5" s="1056"/>
      <c r="AC5" s="1056"/>
      <c r="AD5" s="1056"/>
      <c r="AE5" s="1056"/>
      <c r="AF5" s="1056"/>
      <c r="AG5" s="1056"/>
      <c r="AH5" s="1056"/>
      <c r="AI5" s="1056"/>
      <c r="AJ5" s="1056"/>
      <c r="AK5" s="1056"/>
      <c r="AL5" s="1056"/>
      <c r="AM5" s="1056"/>
      <c r="AN5" s="1056"/>
      <c r="AO5" s="1056"/>
      <c r="AP5" s="1056"/>
      <c r="AQ5" s="1056"/>
      <c r="AR5" s="1056"/>
      <c r="AS5" s="1056"/>
      <c r="AT5" s="1056"/>
      <c r="AU5" s="1056"/>
      <c r="AV5" s="1056"/>
      <c r="AW5" s="1056"/>
    </row>
    <row r="7" spans="2:49" s="51" customFormat="1" ht="15" customHeight="1">
      <c r="B7" s="1064" t="s">
        <v>0</v>
      </c>
      <c r="C7" s="1001" t="s">
        <v>1</v>
      </c>
      <c r="D7" s="987" t="s">
        <v>2</v>
      </c>
      <c r="E7" s="987" t="s">
        <v>3</v>
      </c>
      <c r="F7" s="987" t="s">
        <v>4</v>
      </c>
      <c r="G7" s="987" t="s">
        <v>5</v>
      </c>
      <c r="H7" s="987"/>
      <c r="I7" s="987"/>
      <c r="J7" s="987"/>
      <c r="K7" s="987" t="s">
        <v>6</v>
      </c>
      <c r="L7" s="987" t="s">
        <v>7</v>
      </c>
      <c r="M7" s="987" t="s">
        <v>8</v>
      </c>
      <c r="N7" s="987" t="s">
        <v>9</v>
      </c>
      <c r="O7" s="987"/>
      <c r="P7" s="987"/>
      <c r="Q7" s="987"/>
      <c r="R7" s="987"/>
      <c r="S7" s="987" t="s">
        <v>73</v>
      </c>
      <c r="T7" s="987"/>
      <c r="U7" s="987"/>
      <c r="V7" s="987" t="s">
        <v>77</v>
      </c>
      <c r="W7" s="987"/>
      <c r="X7" s="987" t="s">
        <v>78</v>
      </c>
      <c r="Y7" s="987" t="s">
        <v>79</v>
      </c>
      <c r="Z7" s="987"/>
      <c r="AA7" s="987" t="s">
        <v>80</v>
      </c>
      <c r="AB7" s="987"/>
      <c r="AC7" s="987"/>
      <c r="AD7" s="987" t="s">
        <v>81</v>
      </c>
      <c r="AE7" s="987"/>
      <c r="AF7" s="1064" t="s">
        <v>88</v>
      </c>
      <c r="AG7" s="987" t="s">
        <v>89</v>
      </c>
      <c r="AH7" s="987" t="s">
        <v>90</v>
      </c>
      <c r="AI7" s="987" t="s">
        <v>91</v>
      </c>
      <c r="AJ7" s="987" t="s">
        <v>10</v>
      </c>
      <c r="AK7" s="987" t="s">
        <v>92</v>
      </c>
      <c r="AL7" s="987" t="s">
        <v>100</v>
      </c>
      <c r="AM7" s="987"/>
      <c r="AN7" s="987"/>
      <c r="AO7" s="987"/>
      <c r="AP7" s="987" t="s">
        <v>103</v>
      </c>
      <c r="AQ7" s="987" t="s">
        <v>95</v>
      </c>
      <c r="AR7" s="987"/>
      <c r="AS7" s="987"/>
      <c r="AT7" s="1058" t="s">
        <v>102</v>
      </c>
      <c r="AU7" s="1060" t="s">
        <v>113</v>
      </c>
      <c r="AV7" s="1060"/>
      <c r="AW7" s="1060"/>
    </row>
    <row r="8" spans="2:49" ht="38.25" customHeight="1">
      <c r="B8" s="1064"/>
      <c r="C8" s="1001"/>
      <c r="D8" s="987"/>
      <c r="E8" s="987"/>
      <c r="F8" s="987"/>
      <c r="G8" s="1058" t="s">
        <v>11</v>
      </c>
      <c r="H8" s="1058" t="s">
        <v>12</v>
      </c>
      <c r="I8" s="1058"/>
      <c r="J8" s="1058" t="s">
        <v>13</v>
      </c>
      <c r="K8" s="987"/>
      <c r="L8" s="987"/>
      <c r="M8" s="987"/>
      <c r="N8" s="1058" t="s">
        <v>14</v>
      </c>
      <c r="O8" s="1058" t="s">
        <v>15</v>
      </c>
      <c r="P8" s="1058" t="s">
        <v>16</v>
      </c>
      <c r="Q8" s="1058" t="s">
        <v>17</v>
      </c>
      <c r="R8" s="1058" t="s">
        <v>18</v>
      </c>
      <c r="S8" s="987" t="s">
        <v>75</v>
      </c>
      <c r="T8" s="987" t="s">
        <v>76</v>
      </c>
      <c r="U8" s="987" t="s">
        <v>74</v>
      </c>
      <c r="V8" s="1058" t="s">
        <v>19</v>
      </c>
      <c r="W8" s="1058" t="s">
        <v>9</v>
      </c>
      <c r="X8" s="987"/>
      <c r="Y8" s="987" t="s">
        <v>82</v>
      </c>
      <c r="Z8" s="987" t="s">
        <v>83</v>
      </c>
      <c r="AA8" s="987" t="s">
        <v>84</v>
      </c>
      <c r="AB8" s="987" t="s">
        <v>85</v>
      </c>
      <c r="AC8" s="987" t="s">
        <v>8</v>
      </c>
      <c r="AD8" s="1058" t="s">
        <v>86</v>
      </c>
      <c r="AE8" s="1058" t="s">
        <v>87</v>
      </c>
      <c r="AF8" s="1064"/>
      <c r="AG8" s="987"/>
      <c r="AH8" s="987"/>
      <c r="AI8" s="987"/>
      <c r="AJ8" s="987"/>
      <c r="AK8" s="987"/>
      <c r="AL8" s="987" t="s">
        <v>97</v>
      </c>
      <c r="AM8" s="987" t="s">
        <v>98</v>
      </c>
      <c r="AN8" s="987" t="s">
        <v>99</v>
      </c>
      <c r="AO8" s="987" t="s">
        <v>101</v>
      </c>
      <c r="AP8" s="987"/>
      <c r="AQ8" s="987" t="s">
        <v>93</v>
      </c>
      <c r="AR8" s="1057" t="s">
        <v>94</v>
      </c>
      <c r="AS8" s="1057" t="s">
        <v>96</v>
      </c>
      <c r="AT8" s="1058"/>
      <c r="AU8" s="987" t="s">
        <v>114</v>
      </c>
      <c r="AV8" s="1057" t="s">
        <v>115</v>
      </c>
      <c r="AW8" s="1057"/>
    </row>
    <row r="9" spans="2:49" ht="15">
      <c r="B9" s="1064"/>
      <c r="C9" s="1001"/>
      <c r="D9" s="987"/>
      <c r="E9" s="987"/>
      <c r="F9" s="987"/>
      <c r="G9" s="1058"/>
      <c r="H9" s="52" t="s">
        <v>19</v>
      </c>
      <c r="I9" s="52" t="s">
        <v>9</v>
      </c>
      <c r="J9" s="1058"/>
      <c r="K9" s="987"/>
      <c r="L9" s="987"/>
      <c r="M9" s="987"/>
      <c r="N9" s="1058"/>
      <c r="O9" s="1058"/>
      <c r="P9" s="1058"/>
      <c r="Q9" s="1058"/>
      <c r="R9" s="1058"/>
      <c r="S9" s="987"/>
      <c r="T9" s="987"/>
      <c r="U9" s="987"/>
      <c r="V9" s="1058"/>
      <c r="W9" s="1058"/>
      <c r="X9" s="987"/>
      <c r="Y9" s="987"/>
      <c r="Z9" s="987"/>
      <c r="AA9" s="987"/>
      <c r="AB9" s="987"/>
      <c r="AC9" s="987"/>
      <c r="AD9" s="1058"/>
      <c r="AE9" s="1058"/>
      <c r="AF9" s="1064"/>
      <c r="AG9" s="987"/>
      <c r="AH9" s="987"/>
      <c r="AI9" s="987"/>
      <c r="AJ9" s="987"/>
      <c r="AK9" s="987"/>
      <c r="AL9" s="987"/>
      <c r="AM9" s="987"/>
      <c r="AN9" s="987"/>
      <c r="AO9" s="987"/>
      <c r="AP9" s="987"/>
      <c r="AQ9" s="987"/>
      <c r="AR9" s="1057"/>
      <c r="AS9" s="1057"/>
      <c r="AT9" s="1058"/>
      <c r="AU9" s="987"/>
      <c r="AV9" s="101" t="s">
        <v>111</v>
      </c>
      <c r="AW9" s="53" t="s">
        <v>116</v>
      </c>
    </row>
    <row r="10" spans="2:49" ht="24.75" customHeight="1">
      <c r="B10" s="54">
        <v>1</v>
      </c>
      <c r="C10" s="55">
        <v>2</v>
      </c>
      <c r="D10" s="54">
        <v>3</v>
      </c>
      <c r="E10" s="54">
        <v>4</v>
      </c>
      <c r="F10" s="55">
        <v>5</v>
      </c>
      <c r="G10" s="54">
        <v>6</v>
      </c>
      <c r="H10" s="54">
        <v>7</v>
      </c>
      <c r="I10" s="55">
        <v>8</v>
      </c>
      <c r="J10" s="54">
        <v>9</v>
      </c>
      <c r="K10" s="54">
        <v>10</v>
      </c>
      <c r="L10" s="55">
        <v>11</v>
      </c>
      <c r="M10" s="54">
        <v>12</v>
      </c>
      <c r="N10" s="54">
        <v>13</v>
      </c>
      <c r="O10" s="55">
        <v>14</v>
      </c>
      <c r="P10" s="54">
        <v>15</v>
      </c>
      <c r="Q10" s="54">
        <v>16</v>
      </c>
      <c r="R10" s="55">
        <v>17</v>
      </c>
      <c r="S10" s="54">
        <v>18</v>
      </c>
      <c r="T10" s="54">
        <v>19</v>
      </c>
      <c r="U10" s="55">
        <v>20</v>
      </c>
      <c r="V10" s="54">
        <v>21</v>
      </c>
      <c r="W10" s="54">
        <v>22</v>
      </c>
      <c r="X10" s="55">
        <v>23</v>
      </c>
      <c r="Y10" s="54">
        <v>24</v>
      </c>
      <c r="Z10" s="54">
        <v>25</v>
      </c>
      <c r="AA10" s="55">
        <v>26</v>
      </c>
      <c r="AB10" s="54">
        <v>27</v>
      </c>
      <c r="AC10" s="54">
        <v>28</v>
      </c>
      <c r="AD10" s="55">
        <v>29</v>
      </c>
      <c r="AE10" s="54">
        <v>30</v>
      </c>
      <c r="AF10" s="54">
        <v>31</v>
      </c>
      <c r="AG10" s="55">
        <v>32</v>
      </c>
      <c r="AH10" s="54">
        <v>33</v>
      </c>
      <c r="AI10" s="54">
        <v>34</v>
      </c>
      <c r="AJ10" s="55">
        <v>35</v>
      </c>
      <c r="AK10" s="54">
        <v>36</v>
      </c>
      <c r="AL10" s="54">
        <v>37</v>
      </c>
      <c r="AM10" s="55">
        <v>38</v>
      </c>
      <c r="AN10" s="54">
        <v>39</v>
      </c>
      <c r="AO10" s="54">
        <v>40</v>
      </c>
      <c r="AP10" s="55">
        <v>41</v>
      </c>
      <c r="AQ10" s="54">
        <v>42</v>
      </c>
      <c r="AR10" s="54">
        <v>43</v>
      </c>
      <c r="AS10" s="55">
        <v>44</v>
      </c>
      <c r="AT10" s="54">
        <v>45</v>
      </c>
      <c r="AU10" s="54">
        <v>46</v>
      </c>
      <c r="AV10" s="55">
        <v>47</v>
      </c>
      <c r="AW10" s="54">
        <v>48</v>
      </c>
    </row>
    <row r="11" spans="2:49" ht="23.25" customHeight="1">
      <c r="B11" s="56">
        <v>1</v>
      </c>
      <c r="C11" s="57" t="s">
        <v>20</v>
      </c>
      <c r="D11" s="58"/>
      <c r="E11" s="58"/>
      <c r="F11" s="58"/>
      <c r="G11" s="58"/>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row>
    <row r="12" spans="2:49" ht="33.75" customHeight="1">
      <c r="B12" s="56" t="s">
        <v>21</v>
      </c>
      <c r="C12" s="57" t="s">
        <v>22</v>
      </c>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row>
    <row r="13" spans="2:49" ht="33.75" customHeight="1">
      <c r="B13" s="56" t="s">
        <v>23</v>
      </c>
      <c r="C13" s="59" t="s">
        <v>22</v>
      </c>
      <c r="D13" s="998" t="s">
        <v>134</v>
      </c>
      <c r="E13" s="999"/>
      <c r="F13" s="1000"/>
      <c r="G13" s="203"/>
      <c r="H13" s="203"/>
      <c r="I13" s="203"/>
      <c r="J13" s="203"/>
      <c r="K13" s="203"/>
      <c r="L13" s="203"/>
      <c r="M13" s="203"/>
      <c r="N13" s="203"/>
      <c r="O13" s="203"/>
      <c r="P13" s="203"/>
      <c r="Q13" s="203"/>
      <c r="R13" s="203"/>
      <c r="S13" s="203"/>
      <c r="T13" s="203"/>
      <c r="U13" s="203"/>
      <c r="V13" s="203"/>
      <c r="W13" s="203"/>
      <c r="X13" s="203"/>
      <c r="Y13" s="203"/>
      <c r="Z13" s="203"/>
      <c r="AA13" s="203"/>
      <c r="AB13" s="203"/>
      <c r="AC13" s="203"/>
      <c r="AD13" s="203"/>
      <c r="AE13" s="203"/>
      <c r="AF13" s="203"/>
      <c r="AG13" s="203"/>
      <c r="AH13" s="203"/>
      <c r="AI13" s="203"/>
      <c r="AJ13" s="203"/>
      <c r="AK13" s="203"/>
      <c r="AL13" s="58"/>
      <c r="AM13" s="203"/>
      <c r="AN13" s="203"/>
      <c r="AO13" s="203"/>
      <c r="AP13" s="203"/>
      <c r="AQ13" s="203"/>
      <c r="AR13" s="203"/>
      <c r="AS13" s="203"/>
      <c r="AT13" s="203"/>
      <c r="AU13" s="203"/>
      <c r="AV13" s="203"/>
      <c r="AW13" s="203"/>
    </row>
    <row r="14" spans="2:49" ht="33.75" customHeight="1">
      <c r="B14" s="56"/>
      <c r="C14" s="59" t="s">
        <v>105</v>
      </c>
      <c r="D14" s="1049"/>
      <c r="E14" s="1050"/>
      <c r="F14" s="1051"/>
      <c r="G14" s="203"/>
      <c r="H14" s="203"/>
      <c r="I14" s="203"/>
      <c r="J14" s="203"/>
      <c r="K14" s="203"/>
      <c r="L14" s="203"/>
      <c r="M14" s="203"/>
      <c r="N14" s="203"/>
      <c r="O14" s="203"/>
      <c r="P14" s="203"/>
      <c r="Q14" s="203"/>
      <c r="R14" s="203"/>
      <c r="S14" s="203"/>
      <c r="T14" s="203"/>
      <c r="U14" s="203"/>
      <c r="V14" s="203"/>
      <c r="W14" s="203"/>
      <c r="X14" s="203"/>
      <c r="Y14" s="203"/>
      <c r="Z14" s="203"/>
      <c r="AA14" s="203"/>
      <c r="AB14" s="203"/>
      <c r="AC14" s="203"/>
      <c r="AD14" s="203"/>
      <c r="AE14" s="203"/>
      <c r="AF14" s="203"/>
      <c r="AG14" s="203"/>
      <c r="AH14" s="203"/>
      <c r="AI14" s="203"/>
      <c r="AJ14" s="203"/>
      <c r="AK14" s="203"/>
      <c r="AL14" s="58"/>
      <c r="AM14" s="203"/>
      <c r="AN14" s="203"/>
      <c r="AO14" s="203"/>
      <c r="AP14" s="203"/>
      <c r="AQ14" s="203"/>
      <c r="AR14" s="203"/>
      <c r="AS14" s="203"/>
      <c r="AT14" s="203"/>
      <c r="AU14" s="203"/>
      <c r="AV14" s="203"/>
      <c r="AW14" s="203"/>
    </row>
    <row r="15" spans="2:49" ht="33.75" customHeight="1">
      <c r="B15" s="56"/>
      <c r="C15" s="59"/>
      <c r="D15" s="1052"/>
      <c r="E15" s="1053"/>
      <c r="F15" s="1054"/>
      <c r="G15" s="203"/>
      <c r="H15" s="203"/>
      <c r="I15" s="203"/>
      <c r="J15" s="203"/>
      <c r="K15" s="203"/>
      <c r="L15" s="203"/>
      <c r="M15" s="203"/>
      <c r="N15" s="203"/>
      <c r="O15" s="203"/>
      <c r="P15" s="203"/>
      <c r="Q15" s="203"/>
      <c r="R15" s="203"/>
      <c r="S15" s="203"/>
      <c r="T15" s="203"/>
      <c r="U15" s="203"/>
      <c r="V15" s="203"/>
      <c r="W15" s="203"/>
      <c r="X15" s="203"/>
      <c r="Y15" s="203"/>
      <c r="Z15" s="203"/>
      <c r="AA15" s="203"/>
      <c r="AB15" s="203"/>
      <c r="AC15" s="203"/>
      <c r="AD15" s="203"/>
      <c r="AE15" s="203"/>
      <c r="AF15" s="203"/>
      <c r="AG15" s="203"/>
      <c r="AH15" s="203"/>
      <c r="AI15" s="203"/>
      <c r="AJ15" s="203"/>
      <c r="AK15" s="203"/>
      <c r="AL15" s="58"/>
      <c r="AM15" s="203"/>
      <c r="AN15" s="203"/>
      <c r="AO15" s="203"/>
      <c r="AP15" s="203"/>
      <c r="AQ15" s="203"/>
      <c r="AR15" s="203"/>
      <c r="AS15" s="203"/>
      <c r="AT15" s="203"/>
      <c r="AU15" s="203"/>
      <c r="AV15" s="203"/>
      <c r="AW15" s="203"/>
    </row>
    <row r="16" spans="2:49" ht="24.75" customHeight="1">
      <c r="B16" s="56"/>
      <c r="C16" s="59"/>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row>
    <row r="17" spans="2:49" ht="30.75" customHeight="1">
      <c r="B17" s="56" t="s">
        <v>24</v>
      </c>
      <c r="C17" s="57" t="s">
        <v>25</v>
      </c>
      <c r="D17" s="58"/>
      <c r="E17" s="58"/>
      <c r="F17" s="58"/>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row>
    <row r="18" spans="2:49" ht="24.75" customHeight="1">
      <c r="B18" s="56" t="s">
        <v>26</v>
      </c>
      <c r="C18" s="59" t="s">
        <v>27</v>
      </c>
      <c r="D18" s="998" t="s">
        <v>134</v>
      </c>
      <c r="E18" s="999"/>
      <c r="F18" s="1000"/>
      <c r="G18" s="58"/>
      <c r="H18" s="58"/>
      <c r="I18" s="58"/>
      <c r="J18" s="58"/>
      <c r="K18" s="203"/>
      <c r="L18" s="203"/>
      <c r="M18" s="203"/>
      <c r="N18" s="203"/>
      <c r="O18" s="203"/>
      <c r="P18" s="203"/>
      <c r="Q18" s="203"/>
      <c r="R18" s="203"/>
      <c r="S18" s="58"/>
      <c r="T18" s="58"/>
      <c r="U18" s="58"/>
      <c r="V18" s="58"/>
      <c r="W18" s="58"/>
      <c r="X18" s="58"/>
      <c r="Y18" s="58"/>
      <c r="Z18" s="58"/>
      <c r="AA18" s="58"/>
      <c r="AB18" s="58"/>
      <c r="AC18" s="58"/>
      <c r="AD18" s="58"/>
      <c r="AE18" s="58"/>
      <c r="AF18" s="58"/>
      <c r="AG18" s="58"/>
      <c r="AH18" s="58"/>
      <c r="AI18" s="58"/>
      <c r="AJ18" s="203"/>
      <c r="AK18" s="203"/>
      <c r="AL18" s="203"/>
      <c r="AM18" s="203"/>
      <c r="AN18" s="203"/>
      <c r="AO18" s="203"/>
      <c r="AP18" s="203"/>
      <c r="AQ18" s="203"/>
      <c r="AR18" s="203"/>
      <c r="AS18" s="203"/>
      <c r="AT18" s="203"/>
      <c r="AU18" s="203"/>
      <c r="AV18" s="203"/>
      <c r="AW18" s="203"/>
    </row>
    <row r="19" spans="2:49" ht="24.75" customHeight="1">
      <c r="B19" s="56"/>
      <c r="C19" s="59" t="s">
        <v>106</v>
      </c>
      <c r="D19" s="1052"/>
      <c r="E19" s="1053"/>
      <c r="F19" s="1054"/>
      <c r="G19" s="58"/>
      <c r="H19" s="58"/>
      <c r="I19" s="58"/>
      <c r="J19" s="58"/>
      <c r="K19" s="203"/>
      <c r="L19" s="203"/>
      <c r="M19" s="203"/>
      <c r="N19" s="203"/>
      <c r="O19" s="203"/>
      <c r="P19" s="203"/>
      <c r="Q19" s="203"/>
      <c r="R19" s="203"/>
      <c r="S19" s="58"/>
      <c r="T19" s="58"/>
      <c r="U19" s="58"/>
      <c r="V19" s="58"/>
      <c r="W19" s="58"/>
      <c r="X19" s="58"/>
      <c r="Y19" s="58"/>
      <c r="Z19" s="58"/>
      <c r="AA19" s="58"/>
      <c r="AB19" s="58"/>
      <c r="AC19" s="58"/>
      <c r="AD19" s="58"/>
      <c r="AE19" s="58"/>
      <c r="AF19" s="58"/>
      <c r="AG19" s="58"/>
      <c r="AH19" s="58"/>
      <c r="AI19" s="58"/>
      <c r="AJ19" s="203"/>
      <c r="AK19" s="203"/>
      <c r="AL19" s="203"/>
      <c r="AM19" s="203"/>
      <c r="AN19" s="203"/>
      <c r="AO19" s="203"/>
      <c r="AP19" s="203"/>
      <c r="AQ19" s="203"/>
      <c r="AR19" s="203"/>
      <c r="AS19" s="203"/>
      <c r="AT19" s="203"/>
      <c r="AU19" s="203"/>
      <c r="AV19" s="203"/>
      <c r="AW19" s="203"/>
    </row>
    <row r="20" spans="2:49" ht="24.75" customHeight="1">
      <c r="B20" s="56"/>
      <c r="C20" s="59"/>
      <c r="D20" s="104"/>
      <c r="E20" s="105"/>
      <c r="F20" s="106"/>
      <c r="G20" s="58"/>
      <c r="H20" s="58"/>
      <c r="I20" s="58"/>
      <c r="J20" s="58"/>
      <c r="K20" s="203"/>
      <c r="L20" s="203"/>
      <c r="M20" s="203"/>
      <c r="N20" s="203"/>
      <c r="O20" s="203"/>
      <c r="P20" s="203"/>
      <c r="Q20" s="203"/>
      <c r="R20" s="203"/>
      <c r="S20" s="58"/>
      <c r="T20" s="58"/>
      <c r="U20" s="58"/>
      <c r="V20" s="58"/>
      <c r="W20" s="58"/>
      <c r="X20" s="58"/>
      <c r="Y20" s="58"/>
      <c r="Z20" s="58"/>
      <c r="AA20" s="58"/>
      <c r="AB20" s="58"/>
      <c r="AC20" s="58"/>
      <c r="AD20" s="58"/>
      <c r="AE20" s="58"/>
      <c r="AF20" s="58"/>
      <c r="AG20" s="58"/>
      <c r="AH20" s="58"/>
      <c r="AI20" s="58"/>
      <c r="AJ20" s="203"/>
      <c r="AK20" s="203"/>
      <c r="AL20" s="203"/>
      <c r="AM20" s="203"/>
      <c r="AN20" s="203"/>
      <c r="AO20" s="203"/>
      <c r="AP20" s="203"/>
      <c r="AQ20" s="203"/>
      <c r="AR20" s="203"/>
      <c r="AS20" s="203"/>
      <c r="AT20" s="203"/>
      <c r="AU20" s="203"/>
      <c r="AV20" s="203"/>
      <c r="AW20" s="203"/>
    </row>
    <row r="21" spans="2:49" ht="24.75" customHeight="1">
      <c r="B21" s="56"/>
      <c r="C21" s="59"/>
      <c r="D21" s="58"/>
      <c r="E21" s="58"/>
      <c r="F21" s="58"/>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row>
    <row r="22" spans="2:49" ht="24.75" customHeight="1">
      <c r="B22" s="56" t="s">
        <v>28</v>
      </c>
      <c r="C22" s="59" t="s">
        <v>29</v>
      </c>
      <c r="D22" s="58"/>
      <c r="E22" s="58"/>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row>
    <row r="23" spans="2:49" ht="24.75" customHeight="1">
      <c r="B23" s="56"/>
      <c r="C23" s="59" t="s">
        <v>106</v>
      </c>
      <c r="D23" s="998" t="s">
        <v>134</v>
      </c>
      <c r="E23" s="999"/>
      <c r="F23" s="1000"/>
      <c r="G23" s="58"/>
      <c r="H23" s="58"/>
      <c r="I23" s="58"/>
      <c r="J23" s="58"/>
      <c r="K23" s="203"/>
      <c r="L23" s="203"/>
      <c r="M23" s="203"/>
      <c r="N23" s="203"/>
      <c r="O23" s="203"/>
      <c r="P23" s="203"/>
      <c r="Q23" s="203"/>
      <c r="R23" s="203"/>
      <c r="S23" s="58"/>
      <c r="T23" s="58"/>
      <c r="U23" s="58"/>
      <c r="V23" s="58"/>
      <c r="W23" s="58"/>
      <c r="X23" s="58"/>
      <c r="Y23" s="58"/>
      <c r="Z23" s="58"/>
      <c r="AA23" s="58"/>
      <c r="AB23" s="58"/>
      <c r="AC23" s="58"/>
      <c r="AD23" s="58"/>
      <c r="AE23" s="58"/>
      <c r="AF23" s="58"/>
      <c r="AG23" s="58"/>
      <c r="AH23" s="58"/>
      <c r="AI23" s="58"/>
      <c r="AJ23" s="203"/>
      <c r="AK23" s="203"/>
      <c r="AL23" s="203"/>
      <c r="AM23" s="203"/>
      <c r="AN23" s="203"/>
      <c r="AO23" s="203"/>
      <c r="AP23" s="203"/>
      <c r="AQ23" s="203"/>
      <c r="AR23" s="203"/>
      <c r="AS23" s="203"/>
      <c r="AT23" s="203"/>
      <c r="AU23" s="203"/>
      <c r="AV23" s="203"/>
      <c r="AW23" s="203"/>
    </row>
    <row r="24" spans="2:49" ht="24.75" customHeight="1">
      <c r="B24" s="56"/>
      <c r="C24" s="59"/>
      <c r="D24" s="1052"/>
      <c r="E24" s="1053"/>
      <c r="F24" s="1054"/>
      <c r="G24" s="58"/>
      <c r="H24" s="58"/>
      <c r="I24" s="58"/>
      <c r="J24" s="58"/>
      <c r="K24" s="203"/>
      <c r="L24" s="203"/>
      <c r="M24" s="203"/>
      <c r="N24" s="203"/>
      <c r="O24" s="203"/>
      <c r="P24" s="203"/>
      <c r="Q24" s="203"/>
      <c r="R24" s="203"/>
      <c r="S24" s="58"/>
      <c r="T24" s="58"/>
      <c r="U24" s="58"/>
      <c r="V24" s="58"/>
      <c r="W24" s="58"/>
      <c r="X24" s="58"/>
      <c r="Y24" s="58"/>
      <c r="Z24" s="58"/>
      <c r="AA24" s="58"/>
      <c r="AB24" s="58"/>
      <c r="AC24" s="58"/>
      <c r="AD24" s="58"/>
      <c r="AE24" s="58"/>
      <c r="AF24" s="58"/>
      <c r="AG24" s="58"/>
      <c r="AH24" s="58"/>
      <c r="AI24" s="58"/>
      <c r="AJ24" s="203"/>
      <c r="AK24" s="203"/>
      <c r="AL24" s="203"/>
      <c r="AM24" s="203"/>
      <c r="AN24" s="203"/>
      <c r="AO24" s="203"/>
      <c r="AP24" s="203"/>
      <c r="AQ24" s="203"/>
      <c r="AR24" s="203"/>
      <c r="AS24" s="203"/>
      <c r="AT24" s="203"/>
      <c r="AU24" s="203"/>
      <c r="AV24" s="203"/>
      <c r="AW24" s="203"/>
    </row>
    <row r="25" spans="2:49" ht="24.75" customHeight="1">
      <c r="B25" s="56"/>
      <c r="C25" s="59"/>
      <c r="D25" s="58"/>
      <c r="E25" s="58"/>
      <c r="F25" s="55"/>
      <c r="G25" s="58"/>
      <c r="H25" s="58"/>
      <c r="I25" s="58"/>
      <c r="J25" s="58"/>
      <c r="K25" s="203"/>
      <c r="L25" s="203"/>
      <c r="M25" s="203"/>
      <c r="N25" s="203"/>
      <c r="O25" s="203"/>
      <c r="P25" s="203"/>
      <c r="Q25" s="203"/>
      <c r="R25" s="203"/>
      <c r="S25" s="58"/>
      <c r="T25" s="58"/>
      <c r="U25" s="58"/>
      <c r="V25" s="58"/>
      <c r="W25" s="58"/>
      <c r="X25" s="58"/>
      <c r="Y25" s="58"/>
      <c r="Z25" s="58"/>
      <c r="AA25" s="58"/>
      <c r="AB25" s="58"/>
      <c r="AC25" s="58"/>
      <c r="AD25" s="58"/>
      <c r="AE25" s="58"/>
      <c r="AF25" s="58"/>
      <c r="AG25" s="58"/>
      <c r="AH25" s="58"/>
      <c r="AI25" s="58"/>
      <c r="AJ25" s="203"/>
      <c r="AK25" s="203"/>
      <c r="AL25" s="203"/>
      <c r="AM25" s="203"/>
      <c r="AN25" s="203"/>
      <c r="AO25" s="203"/>
      <c r="AP25" s="203"/>
      <c r="AQ25" s="203"/>
      <c r="AR25" s="203"/>
      <c r="AS25" s="203"/>
      <c r="AT25" s="203"/>
      <c r="AU25" s="203"/>
      <c r="AV25" s="203"/>
      <c r="AW25" s="203"/>
    </row>
    <row r="26" spans="2:49" ht="24.75" customHeight="1">
      <c r="B26" s="56" t="s">
        <v>30</v>
      </c>
      <c r="C26" s="59" t="s">
        <v>31</v>
      </c>
      <c r="D26" s="58"/>
      <c r="E26" s="58"/>
      <c r="F26" s="58"/>
      <c r="G26" s="58"/>
      <c r="H26" s="58"/>
      <c r="I26" s="58"/>
      <c r="J26" s="58"/>
      <c r="K26" s="56"/>
      <c r="L26" s="56"/>
      <c r="M26" s="56"/>
      <c r="N26" s="56"/>
      <c r="O26" s="56"/>
      <c r="P26" s="56"/>
      <c r="Q26" s="56"/>
      <c r="R26" s="56"/>
      <c r="S26" s="58"/>
      <c r="T26" s="58"/>
      <c r="U26" s="58"/>
      <c r="V26" s="58"/>
      <c r="W26" s="58"/>
      <c r="X26" s="58"/>
      <c r="Y26" s="58"/>
      <c r="Z26" s="58"/>
      <c r="AA26" s="58"/>
      <c r="AB26" s="58"/>
      <c r="AC26" s="58"/>
      <c r="AD26" s="58"/>
      <c r="AE26" s="58"/>
      <c r="AF26" s="58"/>
      <c r="AG26" s="58"/>
      <c r="AH26" s="58"/>
      <c r="AI26" s="63"/>
      <c r="AJ26" s="64"/>
      <c r="AK26" s="64"/>
      <c r="AL26" s="58"/>
      <c r="AM26" s="58"/>
      <c r="AN26" s="58"/>
      <c r="AO26" s="58"/>
      <c r="AP26" s="58"/>
      <c r="AQ26" s="58"/>
      <c r="AR26" s="58"/>
      <c r="AS26" s="58"/>
      <c r="AT26" s="58"/>
      <c r="AU26" s="58"/>
      <c r="AV26" s="58"/>
      <c r="AW26" s="58"/>
    </row>
    <row r="27" spans="2:49" ht="24.75" customHeight="1">
      <c r="B27" s="56"/>
      <c r="C27" s="59" t="s">
        <v>106</v>
      </c>
      <c r="D27" s="998" t="s">
        <v>134</v>
      </c>
      <c r="E27" s="999"/>
      <c r="F27" s="1000"/>
      <c r="G27" s="58"/>
      <c r="H27" s="58"/>
      <c r="I27" s="58"/>
      <c r="J27" s="58"/>
      <c r="K27" s="203"/>
      <c r="L27" s="203"/>
      <c r="M27" s="203"/>
      <c r="N27" s="203"/>
      <c r="O27" s="203"/>
      <c r="P27" s="203"/>
      <c r="Q27" s="203"/>
      <c r="R27" s="203"/>
      <c r="S27" s="58"/>
      <c r="T27" s="58"/>
      <c r="U27" s="58"/>
      <c r="V27" s="58"/>
      <c r="W27" s="58"/>
      <c r="X27" s="58"/>
      <c r="Y27" s="58"/>
      <c r="Z27" s="58"/>
      <c r="AA27" s="58"/>
      <c r="AB27" s="58"/>
      <c r="AC27" s="58"/>
      <c r="AD27" s="58"/>
      <c r="AE27" s="58"/>
      <c r="AF27" s="58"/>
      <c r="AG27" s="58"/>
      <c r="AH27" s="58"/>
      <c r="AI27" s="58"/>
      <c r="AJ27" s="203"/>
      <c r="AK27" s="203"/>
      <c r="AL27" s="203"/>
      <c r="AM27" s="203"/>
      <c r="AN27" s="203"/>
      <c r="AO27" s="203"/>
      <c r="AP27" s="203"/>
      <c r="AQ27" s="203"/>
      <c r="AR27" s="203"/>
      <c r="AS27" s="203"/>
      <c r="AT27" s="203"/>
      <c r="AU27" s="203"/>
      <c r="AV27" s="203"/>
      <c r="AW27" s="203"/>
    </row>
    <row r="28" spans="2:49" ht="24.75" customHeight="1">
      <c r="B28" s="56"/>
      <c r="C28" s="59"/>
      <c r="D28" s="1052"/>
      <c r="E28" s="1053"/>
      <c r="F28" s="1054"/>
      <c r="G28" s="58"/>
      <c r="H28" s="58"/>
      <c r="I28" s="58"/>
      <c r="J28" s="58"/>
      <c r="K28" s="203"/>
      <c r="L28" s="203"/>
      <c r="M28" s="203"/>
      <c r="N28" s="203"/>
      <c r="O28" s="203"/>
      <c r="P28" s="203"/>
      <c r="Q28" s="203"/>
      <c r="R28" s="203"/>
      <c r="S28" s="58"/>
      <c r="T28" s="58"/>
      <c r="U28" s="58"/>
      <c r="V28" s="58"/>
      <c r="W28" s="58"/>
      <c r="X28" s="58"/>
      <c r="Y28" s="58"/>
      <c r="Z28" s="58"/>
      <c r="AA28" s="58"/>
      <c r="AB28" s="58"/>
      <c r="AC28" s="58"/>
      <c r="AD28" s="58"/>
      <c r="AE28" s="58"/>
      <c r="AF28" s="58"/>
      <c r="AG28" s="58"/>
      <c r="AH28" s="58"/>
      <c r="AI28" s="58"/>
      <c r="AJ28" s="203"/>
      <c r="AK28" s="203"/>
      <c r="AL28" s="203"/>
      <c r="AM28" s="203"/>
      <c r="AN28" s="203"/>
      <c r="AO28" s="203"/>
      <c r="AP28" s="203"/>
      <c r="AQ28" s="203"/>
      <c r="AR28" s="203"/>
      <c r="AS28" s="203"/>
      <c r="AT28" s="203"/>
      <c r="AU28" s="203"/>
      <c r="AV28" s="203"/>
      <c r="AW28" s="203"/>
    </row>
    <row r="29" spans="2:49" ht="24.75" customHeight="1">
      <c r="B29" s="56"/>
      <c r="C29" s="59"/>
      <c r="D29" s="60"/>
      <c r="E29" s="12"/>
      <c r="F29" s="55"/>
      <c r="G29" s="58"/>
      <c r="H29" s="58"/>
      <c r="I29" s="58"/>
      <c r="J29" s="58"/>
      <c r="K29" s="203"/>
      <c r="L29" s="203"/>
      <c r="M29" s="203"/>
      <c r="N29" s="203"/>
      <c r="O29" s="203"/>
      <c r="P29" s="203"/>
      <c r="Q29" s="203"/>
      <c r="R29" s="203"/>
      <c r="S29" s="58"/>
      <c r="T29" s="58"/>
      <c r="U29" s="58"/>
      <c r="V29" s="58"/>
      <c r="W29" s="58"/>
      <c r="X29" s="58"/>
      <c r="Y29" s="58"/>
      <c r="Z29" s="58"/>
      <c r="AA29" s="58"/>
      <c r="AB29" s="58"/>
      <c r="AC29" s="58"/>
      <c r="AD29" s="58"/>
      <c r="AE29" s="58"/>
      <c r="AF29" s="58"/>
      <c r="AG29" s="58"/>
      <c r="AH29" s="58"/>
      <c r="AI29" s="58"/>
      <c r="AJ29" s="203"/>
      <c r="AK29" s="203"/>
      <c r="AL29" s="203"/>
      <c r="AM29" s="203"/>
      <c r="AN29" s="203"/>
      <c r="AO29" s="203"/>
      <c r="AP29" s="203"/>
      <c r="AQ29" s="203"/>
      <c r="AR29" s="203"/>
      <c r="AS29" s="203"/>
      <c r="AT29" s="203"/>
      <c r="AU29" s="203"/>
      <c r="AV29" s="203"/>
      <c r="AW29" s="203"/>
    </row>
    <row r="30" spans="2:49" ht="24.75" customHeight="1">
      <c r="B30" s="56"/>
      <c r="C30" s="59"/>
      <c r="D30" s="56"/>
      <c r="E30" s="56"/>
      <c r="F30" s="56"/>
      <c r="G30" s="56"/>
      <c r="H30" s="58"/>
      <c r="I30" s="58"/>
      <c r="J30" s="58"/>
      <c r="K30" s="56"/>
      <c r="L30" s="56"/>
      <c r="M30" s="56"/>
      <c r="N30" s="56"/>
      <c r="O30" s="56"/>
      <c r="P30" s="56"/>
      <c r="Q30" s="56"/>
      <c r="R30" s="56"/>
      <c r="S30" s="58"/>
      <c r="T30" s="58"/>
      <c r="U30" s="58"/>
      <c r="V30" s="58"/>
      <c r="W30" s="58"/>
      <c r="X30" s="58"/>
      <c r="Y30" s="58"/>
      <c r="Z30" s="58"/>
      <c r="AA30" s="58"/>
      <c r="AB30" s="58"/>
      <c r="AC30" s="58"/>
      <c r="AD30" s="58"/>
      <c r="AE30" s="58"/>
      <c r="AF30" s="58"/>
      <c r="AG30" s="58"/>
      <c r="AH30" s="58"/>
      <c r="AI30" s="63"/>
      <c r="AJ30" s="64"/>
      <c r="AK30" s="64"/>
      <c r="AL30" s="58"/>
      <c r="AM30" s="58"/>
      <c r="AN30" s="58"/>
      <c r="AO30" s="58"/>
      <c r="AP30" s="58"/>
      <c r="AQ30" s="58"/>
      <c r="AR30" s="58"/>
      <c r="AS30" s="58"/>
      <c r="AT30" s="58"/>
      <c r="AU30" s="58"/>
      <c r="AV30" s="58"/>
      <c r="AW30" s="58"/>
    </row>
    <row r="31" spans="2:49" ht="30.75" customHeight="1">
      <c r="B31" s="56" t="s">
        <v>32</v>
      </c>
      <c r="C31" s="59" t="s">
        <v>33</v>
      </c>
      <c r="D31" s="998" t="s">
        <v>134</v>
      </c>
      <c r="E31" s="999"/>
      <c r="F31" s="1000"/>
      <c r="G31" s="58"/>
      <c r="H31" s="58"/>
      <c r="I31" s="58"/>
      <c r="J31" s="58"/>
      <c r="K31" s="203"/>
      <c r="L31" s="203"/>
      <c r="M31" s="203"/>
      <c r="N31" s="203"/>
      <c r="O31" s="203"/>
      <c r="P31" s="203"/>
      <c r="Q31" s="203"/>
      <c r="R31" s="203"/>
      <c r="S31" s="58"/>
      <c r="T31" s="58"/>
      <c r="U31" s="58"/>
      <c r="V31" s="58"/>
      <c r="W31" s="58"/>
      <c r="X31" s="58"/>
      <c r="Y31" s="58"/>
      <c r="Z31" s="58"/>
      <c r="AA31" s="58"/>
      <c r="AB31" s="58"/>
      <c r="AC31" s="58"/>
      <c r="AD31" s="58"/>
      <c r="AE31" s="58"/>
      <c r="AF31" s="58"/>
      <c r="AG31" s="58"/>
      <c r="AH31" s="58"/>
      <c r="AI31" s="58"/>
      <c r="AJ31" s="203"/>
      <c r="AK31" s="203"/>
      <c r="AL31" s="203"/>
      <c r="AM31" s="203"/>
      <c r="AN31" s="203"/>
      <c r="AO31" s="203"/>
      <c r="AP31" s="203"/>
      <c r="AQ31" s="203"/>
      <c r="AR31" s="203"/>
      <c r="AS31" s="203"/>
      <c r="AT31" s="203"/>
      <c r="AU31" s="203"/>
      <c r="AV31" s="203"/>
      <c r="AW31" s="203"/>
    </row>
    <row r="32" spans="2:49" ht="24.75" customHeight="1">
      <c r="B32" s="56"/>
      <c r="C32" s="59" t="s">
        <v>106</v>
      </c>
      <c r="D32" s="1052"/>
      <c r="E32" s="1053"/>
      <c r="F32" s="1054"/>
      <c r="G32" s="58"/>
      <c r="H32" s="58"/>
      <c r="I32" s="58"/>
      <c r="J32" s="58"/>
      <c r="K32" s="203"/>
      <c r="L32" s="203"/>
      <c r="M32" s="203"/>
      <c r="N32" s="203"/>
      <c r="O32" s="203"/>
      <c r="P32" s="203"/>
      <c r="Q32" s="203"/>
      <c r="R32" s="203"/>
      <c r="S32" s="58"/>
      <c r="T32" s="58"/>
      <c r="U32" s="58"/>
      <c r="V32" s="58"/>
      <c r="W32" s="58"/>
      <c r="X32" s="58"/>
      <c r="Y32" s="58"/>
      <c r="Z32" s="58"/>
      <c r="AA32" s="58"/>
      <c r="AB32" s="58"/>
      <c r="AC32" s="58"/>
      <c r="AD32" s="58"/>
      <c r="AE32" s="58"/>
      <c r="AF32" s="58"/>
      <c r="AG32" s="58"/>
      <c r="AH32" s="58"/>
      <c r="AI32" s="58"/>
      <c r="AJ32" s="203"/>
      <c r="AK32" s="203"/>
      <c r="AL32" s="203"/>
      <c r="AM32" s="203"/>
      <c r="AN32" s="203"/>
      <c r="AO32" s="203"/>
      <c r="AP32" s="203"/>
      <c r="AQ32" s="203"/>
      <c r="AR32" s="203"/>
      <c r="AS32" s="203"/>
      <c r="AT32" s="203"/>
      <c r="AU32" s="203"/>
      <c r="AV32" s="203"/>
      <c r="AW32" s="203"/>
    </row>
    <row r="33" spans="2:49" ht="24.75" customHeight="1">
      <c r="B33" s="56"/>
      <c r="C33" s="59"/>
      <c r="D33" s="58"/>
      <c r="E33" s="58"/>
      <c r="F33" s="58"/>
      <c r="G33" s="58"/>
      <c r="H33" s="58"/>
      <c r="I33" s="58"/>
      <c r="J33" s="58"/>
      <c r="K33" s="203"/>
      <c r="L33" s="203"/>
      <c r="M33" s="203"/>
      <c r="N33" s="203"/>
      <c r="O33" s="203"/>
      <c r="P33" s="203"/>
      <c r="Q33" s="203"/>
      <c r="R33" s="203"/>
      <c r="S33" s="58"/>
      <c r="T33" s="58"/>
      <c r="U33" s="58"/>
      <c r="V33" s="58"/>
      <c r="W33" s="58"/>
      <c r="X33" s="58"/>
      <c r="Y33" s="58"/>
      <c r="Z33" s="58"/>
      <c r="AA33" s="58"/>
      <c r="AB33" s="58"/>
      <c r="AC33" s="58"/>
      <c r="AD33" s="58"/>
      <c r="AE33" s="58"/>
      <c r="AF33" s="58"/>
      <c r="AG33" s="58"/>
      <c r="AH33" s="58"/>
      <c r="AI33" s="58"/>
      <c r="AJ33" s="203"/>
      <c r="AK33" s="203"/>
      <c r="AL33" s="203"/>
      <c r="AM33" s="203"/>
      <c r="AN33" s="203"/>
      <c r="AO33" s="203"/>
      <c r="AP33" s="203"/>
      <c r="AQ33" s="203"/>
      <c r="AR33" s="203"/>
      <c r="AS33" s="203"/>
      <c r="AT33" s="203"/>
      <c r="AU33" s="203"/>
      <c r="AV33" s="203"/>
      <c r="AW33" s="203"/>
    </row>
    <row r="34" spans="2:49" ht="34.5" customHeight="1">
      <c r="B34" s="56" t="s">
        <v>34</v>
      </c>
      <c r="C34" s="59" t="s">
        <v>35</v>
      </c>
      <c r="D34" s="58"/>
      <c r="E34" s="58"/>
      <c r="F34" s="58"/>
      <c r="G34" s="58"/>
      <c r="H34" s="58"/>
      <c r="I34" s="58"/>
      <c r="J34" s="58"/>
      <c r="K34" s="58"/>
      <c r="L34" s="58"/>
      <c r="M34" s="58"/>
      <c r="N34" s="56"/>
      <c r="O34" s="56"/>
      <c r="P34" s="56"/>
      <c r="Q34" s="56"/>
      <c r="R34" s="56"/>
      <c r="S34" s="58"/>
      <c r="T34" s="58"/>
      <c r="U34" s="58"/>
      <c r="V34" s="58"/>
      <c r="W34" s="58"/>
      <c r="X34" s="58"/>
      <c r="Y34" s="58"/>
      <c r="Z34" s="58"/>
      <c r="AA34" s="58"/>
      <c r="AB34" s="58"/>
      <c r="AC34" s="58"/>
      <c r="AD34" s="58"/>
      <c r="AE34" s="58"/>
      <c r="AF34" s="58"/>
      <c r="AG34" s="58"/>
      <c r="AH34" s="58"/>
      <c r="AI34" s="58"/>
      <c r="AJ34" s="64"/>
      <c r="AK34" s="64"/>
      <c r="AL34" s="58"/>
      <c r="AM34" s="58"/>
      <c r="AN34" s="58"/>
      <c r="AO34" s="405">
        <f>SUM(AO35:AO49)</f>
        <v>87735000.000000015</v>
      </c>
      <c r="AP34" s="58"/>
      <c r="AQ34" s="58"/>
      <c r="AR34" s="58"/>
      <c r="AS34" s="58"/>
      <c r="AT34" s="58"/>
      <c r="AU34" s="58"/>
      <c r="AV34" s="58"/>
      <c r="AW34" s="58"/>
    </row>
    <row r="35" spans="2:49" ht="30.75" customHeight="1">
      <c r="B35" s="56"/>
      <c r="C35" s="59" t="s">
        <v>106</v>
      </c>
      <c r="D35" s="406" t="s">
        <v>1078</v>
      </c>
      <c r="E35" s="12"/>
      <c r="F35" s="55" t="s">
        <v>444</v>
      </c>
      <c r="G35" s="58"/>
      <c r="H35" s="58"/>
      <c r="I35" s="58"/>
      <c r="J35" s="58"/>
      <c r="K35" s="61"/>
      <c r="L35" s="55"/>
      <c r="M35" s="56" t="s">
        <v>459</v>
      </c>
      <c r="N35" s="56"/>
      <c r="O35" s="56"/>
      <c r="P35" s="56"/>
      <c r="Q35" s="56"/>
      <c r="R35" s="56"/>
      <c r="S35" s="58"/>
      <c r="T35" s="58"/>
      <c r="U35" s="58"/>
      <c r="V35" s="58"/>
      <c r="W35" s="58"/>
      <c r="X35" s="58"/>
      <c r="Y35" s="58"/>
      <c r="Z35" s="58"/>
      <c r="AA35" s="58"/>
      <c r="AB35" s="58"/>
      <c r="AC35" s="58"/>
      <c r="AD35" s="58"/>
      <c r="AE35" s="58"/>
      <c r="AF35" s="58"/>
      <c r="AG35" s="58"/>
      <c r="AH35" s="58"/>
      <c r="AI35" s="58"/>
      <c r="AJ35" s="55" t="s">
        <v>133</v>
      </c>
      <c r="AK35" s="55">
        <v>2011</v>
      </c>
      <c r="AL35" s="58"/>
      <c r="AM35" s="58"/>
      <c r="AN35" s="58"/>
      <c r="AO35" s="62">
        <v>22550000</v>
      </c>
      <c r="AP35" s="58"/>
      <c r="AQ35" s="58"/>
      <c r="AR35" s="59" t="s">
        <v>1082</v>
      </c>
      <c r="AS35" s="58"/>
      <c r="AT35" s="58"/>
      <c r="AU35" s="58"/>
      <c r="AV35" s="58"/>
      <c r="AW35" s="58"/>
    </row>
    <row r="36" spans="2:49" ht="30.75" customHeight="1">
      <c r="B36" s="56"/>
      <c r="C36" s="59"/>
      <c r="D36" s="406" t="s">
        <v>1086</v>
      </c>
      <c r="E36" s="12" t="s">
        <v>1097</v>
      </c>
      <c r="F36" s="55" t="s">
        <v>444</v>
      </c>
      <c r="G36" s="58"/>
      <c r="H36" s="58"/>
      <c r="I36" s="58"/>
      <c r="J36" s="58"/>
      <c r="K36" s="61"/>
      <c r="L36" s="55"/>
      <c r="M36" s="56"/>
      <c r="N36" s="56"/>
      <c r="O36" s="56"/>
      <c r="P36" s="56"/>
      <c r="Q36" s="56"/>
      <c r="R36" s="56"/>
      <c r="S36" s="58"/>
      <c r="T36" s="58"/>
      <c r="U36" s="58"/>
      <c r="V36" s="58"/>
      <c r="W36" s="58"/>
      <c r="X36" s="58"/>
      <c r="Y36" s="58"/>
      <c r="Z36" s="58"/>
      <c r="AA36" s="58"/>
      <c r="AB36" s="58"/>
      <c r="AC36" s="58"/>
      <c r="AD36" s="58"/>
      <c r="AE36" s="58"/>
      <c r="AF36" s="58"/>
      <c r="AG36" s="58"/>
      <c r="AH36" s="58"/>
      <c r="AI36" s="58"/>
      <c r="AJ36" s="55" t="s">
        <v>133</v>
      </c>
      <c r="AK36" s="55">
        <v>2011</v>
      </c>
      <c r="AL36" s="58"/>
      <c r="AM36" s="58"/>
      <c r="AN36" s="58"/>
      <c r="AO36" s="62">
        <v>12650000</v>
      </c>
      <c r="AP36" s="58"/>
      <c r="AQ36" s="58"/>
      <c r="AR36" s="59" t="s">
        <v>1103</v>
      </c>
      <c r="AS36" s="58"/>
      <c r="AT36" s="58"/>
      <c r="AU36" s="58"/>
      <c r="AV36" s="58"/>
      <c r="AW36" s="58"/>
    </row>
    <row r="37" spans="2:49" ht="30.75" customHeight="1">
      <c r="B37" s="56"/>
      <c r="C37" s="59"/>
      <c r="D37" s="406" t="s">
        <v>1087</v>
      </c>
      <c r="E37" s="12"/>
      <c r="F37" s="55" t="s">
        <v>444</v>
      </c>
      <c r="G37" s="58"/>
      <c r="H37" s="58"/>
      <c r="I37" s="58"/>
      <c r="J37" s="58"/>
      <c r="K37" s="61"/>
      <c r="L37" s="55"/>
      <c r="M37" s="56" t="s">
        <v>1102</v>
      </c>
      <c r="N37" s="56"/>
      <c r="O37" s="56"/>
      <c r="P37" s="56"/>
      <c r="Q37" s="56"/>
      <c r="R37" s="56"/>
      <c r="S37" s="58"/>
      <c r="T37" s="58"/>
      <c r="U37" s="58"/>
      <c r="V37" s="58"/>
      <c r="W37" s="58"/>
      <c r="X37" s="58"/>
      <c r="Y37" s="58"/>
      <c r="Z37" s="58"/>
      <c r="AA37" s="58"/>
      <c r="AB37" s="58"/>
      <c r="AC37" s="58"/>
      <c r="AD37" s="58"/>
      <c r="AE37" s="58"/>
      <c r="AF37" s="58"/>
      <c r="AG37" s="58"/>
      <c r="AH37" s="58"/>
      <c r="AI37" s="58"/>
      <c r="AJ37" s="55" t="s">
        <v>133</v>
      </c>
      <c r="AK37" s="55">
        <v>2011</v>
      </c>
      <c r="AL37" s="58"/>
      <c r="AM37" s="58"/>
      <c r="AN37" s="58"/>
      <c r="AO37" s="62">
        <v>9845000</v>
      </c>
      <c r="AP37" s="58"/>
      <c r="AQ37" s="58"/>
      <c r="AR37" s="59" t="s">
        <v>1104</v>
      </c>
      <c r="AS37" s="58"/>
      <c r="AT37" s="58"/>
      <c r="AU37" s="58"/>
      <c r="AV37" s="58"/>
      <c r="AW37" s="58"/>
    </row>
    <row r="38" spans="2:49" ht="30.75" customHeight="1">
      <c r="B38" s="56"/>
      <c r="C38" s="59"/>
      <c r="D38" s="406" t="s">
        <v>1088</v>
      </c>
      <c r="E38" s="12" t="s">
        <v>132</v>
      </c>
      <c r="F38" s="55" t="s">
        <v>444</v>
      </c>
      <c r="G38" s="58"/>
      <c r="H38" s="58"/>
      <c r="I38" s="58"/>
      <c r="J38" s="58"/>
      <c r="K38" s="61" t="s">
        <v>1098</v>
      </c>
      <c r="L38" s="55" t="s">
        <v>1100</v>
      </c>
      <c r="M38" s="56" t="s">
        <v>863</v>
      </c>
      <c r="N38" s="56"/>
      <c r="O38" s="56"/>
      <c r="P38" s="56"/>
      <c r="Q38" s="56"/>
      <c r="R38" s="56"/>
      <c r="S38" s="58"/>
      <c r="T38" s="58"/>
      <c r="U38" s="58"/>
      <c r="V38" s="58"/>
      <c r="W38" s="58"/>
      <c r="X38" s="58"/>
      <c r="Y38" s="58"/>
      <c r="Z38" s="58"/>
      <c r="AA38" s="58"/>
      <c r="AB38" s="58"/>
      <c r="AC38" s="58"/>
      <c r="AD38" s="58"/>
      <c r="AE38" s="58"/>
      <c r="AF38" s="58"/>
      <c r="AG38" s="58"/>
      <c r="AH38" s="58"/>
      <c r="AI38" s="58"/>
      <c r="AJ38" s="55" t="s">
        <v>133</v>
      </c>
      <c r="AK38" s="55">
        <v>2011</v>
      </c>
      <c r="AL38" s="58"/>
      <c r="AM38" s="58"/>
      <c r="AN38" s="58"/>
      <c r="AO38" s="62">
        <v>5082142.8571428573</v>
      </c>
      <c r="AP38" s="58"/>
      <c r="AQ38" s="58"/>
      <c r="AR38" s="59" t="s">
        <v>1105</v>
      </c>
      <c r="AS38" s="58"/>
      <c r="AT38" s="58"/>
      <c r="AU38" s="58"/>
      <c r="AV38" s="58"/>
      <c r="AW38" s="58"/>
    </row>
    <row r="39" spans="2:49" ht="30.75" customHeight="1">
      <c r="B39" s="56"/>
      <c r="C39" s="59"/>
      <c r="D39" s="406" t="s">
        <v>1089</v>
      </c>
      <c r="E39" s="12" t="s">
        <v>132</v>
      </c>
      <c r="F39" s="55" t="s">
        <v>444</v>
      </c>
      <c r="G39" s="58"/>
      <c r="H39" s="58"/>
      <c r="I39" s="58"/>
      <c r="J39" s="58"/>
      <c r="K39" s="61" t="s">
        <v>1098</v>
      </c>
      <c r="L39" s="55" t="s">
        <v>1100</v>
      </c>
      <c r="M39" s="56" t="s">
        <v>863</v>
      </c>
      <c r="N39" s="56"/>
      <c r="O39" s="56"/>
      <c r="P39" s="56"/>
      <c r="Q39" s="56"/>
      <c r="R39" s="56"/>
      <c r="S39" s="58"/>
      <c r="T39" s="58"/>
      <c r="U39" s="58"/>
      <c r="V39" s="58"/>
      <c r="W39" s="58"/>
      <c r="X39" s="58"/>
      <c r="Y39" s="58"/>
      <c r="Z39" s="58"/>
      <c r="AA39" s="58"/>
      <c r="AB39" s="58"/>
      <c r="AC39" s="58"/>
      <c r="AD39" s="58"/>
      <c r="AE39" s="58"/>
      <c r="AF39" s="58"/>
      <c r="AG39" s="58"/>
      <c r="AH39" s="58"/>
      <c r="AI39" s="58"/>
      <c r="AJ39" s="55" t="s">
        <v>133</v>
      </c>
      <c r="AK39" s="55">
        <v>2011</v>
      </c>
      <c r="AL39" s="58"/>
      <c r="AM39" s="58"/>
      <c r="AN39" s="58"/>
      <c r="AO39" s="62">
        <v>5082142.8571428573</v>
      </c>
      <c r="AP39" s="58"/>
      <c r="AQ39" s="58"/>
      <c r="AR39" s="59" t="s">
        <v>1106</v>
      </c>
      <c r="AS39" s="58"/>
      <c r="AT39" s="58"/>
      <c r="AU39" s="58"/>
      <c r="AV39" s="58"/>
      <c r="AW39" s="58"/>
    </row>
    <row r="40" spans="2:49" ht="30.75" customHeight="1">
      <c r="B40" s="56"/>
      <c r="C40" s="59"/>
      <c r="D40" s="406" t="s">
        <v>1090</v>
      </c>
      <c r="E40" s="12" t="s">
        <v>132</v>
      </c>
      <c r="F40" s="55" t="s">
        <v>444</v>
      </c>
      <c r="G40" s="58"/>
      <c r="H40" s="58"/>
      <c r="I40" s="58"/>
      <c r="J40" s="58"/>
      <c r="K40" s="61" t="s">
        <v>1098</v>
      </c>
      <c r="L40" s="55" t="s">
        <v>1100</v>
      </c>
      <c r="M40" s="56" t="s">
        <v>863</v>
      </c>
      <c r="N40" s="56"/>
      <c r="O40" s="56"/>
      <c r="P40" s="56"/>
      <c r="Q40" s="56"/>
      <c r="R40" s="56"/>
      <c r="S40" s="58"/>
      <c r="T40" s="58"/>
      <c r="U40" s="58"/>
      <c r="V40" s="58"/>
      <c r="W40" s="58"/>
      <c r="X40" s="58"/>
      <c r="Y40" s="58"/>
      <c r="Z40" s="58"/>
      <c r="AA40" s="58"/>
      <c r="AB40" s="58"/>
      <c r="AC40" s="58"/>
      <c r="AD40" s="58"/>
      <c r="AE40" s="58"/>
      <c r="AF40" s="58"/>
      <c r="AG40" s="58"/>
      <c r="AH40" s="58"/>
      <c r="AI40" s="58"/>
      <c r="AJ40" s="55" t="s">
        <v>133</v>
      </c>
      <c r="AK40" s="55">
        <v>2011</v>
      </c>
      <c r="AL40" s="58"/>
      <c r="AM40" s="58"/>
      <c r="AN40" s="58"/>
      <c r="AO40" s="62">
        <v>5082142.8571428573</v>
      </c>
      <c r="AP40" s="58"/>
      <c r="AQ40" s="58"/>
      <c r="AR40" s="59" t="s">
        <v>1106</v>
      </c>
      <c r="AS40" s="58"/>
      <c r="AT40" s="58"/>
      <c r="AU40" s="58"/>
      <c r="AV40" s="58"/>
      <c r="AW40" s="58"/>
    </row>
    <row r="41" spans="2:49" ht="30.75" customHeight="1">
      <c r="B41" s="56"/>
      <c r="C41" s="59"/>
      <c r="D41" s="406" t="s">
        <v>1088</v>
      </c>
      <c r="E41" s="12" t="s">
        <v>132</v>
      </c>
      <c r="F41" s="55" t="s">
        <v>444</v>
      </c>
      <c r="G41" s="58"/>
      <c r="H41" s="58"/>
      <c r="I41" s="58"/>
      <c r="J41" s="58"/>
      <c r="K41" s="61" t="s">
        <v>1099</v>
      </c>
      <c r="L41" s="55" t="s">
        <v>1101</v>
      </c>
      <c r="M41" s="56" t="s">
        <v>863</v>
      </c>
      <c r="N41" s="56"/>
      <c r="O41" s="56"/>
      <c r="P41" s="56"/>
      <c r="Q41" s="56"/>
      <c r="R41" s="56"/>
      <c r="S41" s="58"/>
      <c r="T41" s="58"/>
      <c r="U41" s="58"/>
      <c r="V41" s="58"/>
      <c r="W41" s="58"/>
      <c r="X41" s="58"/>
      <c r="Y41" s="58"/>
      <c r="Z41" s="58"/>
      <c r="AA41" s="58"/>
      <c r="AB41" s="58"/>
      <c r="AC41" s="58"/>
      <c r="AD41" s="58"/>
      <c r="AE41" s="58"/>
      <c r="AF41" s="58"/>
      <c r="AG41" s="58"/>
      <c r="AH41" s="58"/>
      <c r="AI41" s="58"/>
      <c r="AJ41" s="55" t="s">
        <v>133</v>
      </c>
      <c r="AK41" s="55">
        <v>2011</v>
      </c>
      <c r="AL41" s="58"/>
      <c r="AM41" s="58"/>
      <c r="AN41" s="58"/>
      <c r="AO41" s="62">
        <v>3049285.7142857146</v>
      </c>
      <c r="AP41" s="58"/>
      <c r="AQ41" s="58"/>
      <c r="AR41" s="59" t="s">
        <v>1107</v>
      </c>
      <c r="AS41" s="58"/>
      <c r="AT41" s="58"/>
      <c r="AU41" s="58"/>
      <c r="AV41" s="58"/>
      <c r="AW41" s="58"/>
    </row>
    <row r="42" spans="2:49" ht="30.75" customHeight="1">
      <c r="B42" s="56"/>
      <c r="C42" s="59"/>
      <c r="D42" s="406" t="s">
        <v>1089</v>
      </c>
      <c r="E42" s="12" t="s">
        <v>132</v>
      </c>
      <c r="F42" s="55" t="s">
        <v>444</v>
      </c>
      <c r="G42" s="58"/>
      <c r="H42" s="58"/>
      <c r="I42" s="58"/>
      <c r="J42" s="58"/>
      <c r="K42" s="61" t="s">
        <v>1099</v>
      </c>
      <c r="L42" s="55" t="s">
        <v>1101</v>
      </c>
      <c r="M42" s="56" t="s">
        <v>863</v>
      </c>
      <c r="N42" s="56"/>
      <c r="O42" s="56"/>
      <c r="P42" s="56"/>
      <c r="Q42" s="56"/>
      <c r="R42" s="56"/>
      <c r="S42" s="58"/>
      <c r="T42" s="58"/>
      <c r="U42" s="58"/>
      <c r="V42" s="58"/>
      <c r="W42" s="58"/>
      <c r="X42" s="58"/>
      <c r="Y42" s="58"/>
      <c r="Z42" s="58"/>
      <c r="AA42" s="58"/>
      <c r="AB42" s="58"/>
      <c r="AC42" s="58"/>
      <c r="AD42" s="58"/>
      <c r="AE42" s="58"/>
      <c r="AF42" s="58"/>
      <c r="AG42" s="58"/>
      <c r="AH42" s="58"/>
      <c r="AI42" s="58"/>
      <c r="AJ42" s="55" t="s">
        <v>133</v>
      </c>
      <c r="AK42" s="55">
        <v>2011</v>
      </c>
      <c r="AL42" s="58"/>
      <c r="AM42" s="58"/>
      <c r="AN42" s="58"/>
      <c r="AO42" s="62">
        <v>3049285.7142857146</v>
      </c>
      <c r="AP42" s="58"/>
      <c r="AQ42" s="58"/>
      <c r="AR42" s="59" t="s">
        <v>1108</v>
      </c>
      <c r="AS42" s="58"/>
      <c r="AT42" s="58"/>
      <c r="AU42" s="58"/>
      <c r="AV42" s="58"/>
      <c r="AW42" s="58"/>
    </row>
    <row r="43" spans="2:49" ht="30.75" customHeight="1">
      <c r="B43" s="56"/>
      <c r="C43" s="59"/>
      <c r="D43" s="406" t="s">
        <v>1090</v>
      </c>
      <c r="E43" s="12" t="s">
        <v>132</v>
      </c>
      <c r="F43" s="55" t="s">
        <v>444</v>
      </c>
      <c r="G43" s="58"/>
      <c r="H43" s="58"/>
      <c r="I43" s="58"/>
      <c r="J43" s="58"/>
      <c r="K43" s="61" t="s">
        <v>1099</v>
      </c>
      <c r="L43" s="55" t="s">
        <v>1101</v>
      </c>
      <c r="M43" s="56" t="s">
        <v>863</v>
      </c>
      <c r="N43" s="56"/>
      <c r="O43" s="56"/>
      <c r="P43" s="56"/>
      <c r="Q43" s="56"/>
      <c r="R43" s="56"/>
      <c r="S43" s="58"/>
      <c r="T43" s="58"/>
      <c r="U43" s="58"/>
      <c r="V43" s="58"/>
      <c r="W43" s="58"/>
      <c r="X43" s="58"/>
      <c r="Y43" s="58"/>
      <c r="Z43" s="58"/>
      <c r="AA43" s="58"/>
      <c r="AB43" s="58"/>
      <c r="AC43" s="58"/>
      <c r="AD43" s="58"/>
      <c r="AE43" s="58"/>
      <c r="AF43" s="58"/>
      <c r="AG43" s="58"/>
      <c r="AH43" s="58"/>
      <c r="AI43" s="58"/>
      <c r="AJ43" s="55" t="s">
        <v>133</v>
      </c>
      <c r="AK43" s="55">
        <v>2011</v>
      </c>
      <c r="AL43" s="58"/>
      <c r="AM43" s="58"/>
      <c r="AN43" s="58"/>
      <c r="AO43" s="62">
        <v>3049285.7142857146</v>
      </c>
      <c r="AP43" s="58"/>
      <c r="AQ43" s="58"/>
      <c r="AR43" s="59" t="s">
        <v>1109</v>
      </c>
      <c r="AS43" s="58"/>
      <c r="AT43" s="58"/>
      <c r="AU43" s="58"/>
      <c r="AV43" s="58"/>
      <c r="AW43" s="58"/>
    </row>
    <row r="44" spans="2:49" ht="30.75" customHeight="1">
      <c r="B44" s="56"/>
      <c r="C44" s="59"/>
      <c r="D44" s="406" t="s">
        <v>1091</v>
      </c>
      <c r="E44" s="12" t="s">
        <v>132</v>
      </c>
      <c r="F44" s="55" t="s">
        <v>444</v>
      </c>
      <c r="G44" s="58"/>
      <c r="H44" s="58"/>
      <c r="I44" s="58"/>
      <c r="J44" s="58"/>
      <c r="K44" s="61" t="s">
        <v>1099</v>
      </c>
      <c r="L44" s="55" t="s">
        <v>1101</v>
      </c>
      <c r="M44" s="56" t="s">
        <v>863</v>
      </c>
      <c r="N44" s="56"/>
      <c r="O44" s="56"/>
      <c r="P44" s="56"/>
      <c r="Q44" s="56"/>
      <c r="R44" s="56"/>
      <c r="S44" s="58"/>
      <c r="T44" s="58"/>
      <c r="U44" s="58"/>
      <c r="V44" s="58"/>
      <c r="W44" s="58"/>
      <c r="X44" s="58"/>
      <c r="Y44" s="58"/>
      <c r="Z44" s="58"/>
      <c r="AA44" s="58"/>
      <c r="AB44" s="58"/>
      <c r="AC44" s="58"/>
      <c r="AD44" s="58"/>
      <c r="AE44" s="58"/>
      <c r="AF44" s="58"/>
      <c r="AG44" s="58"/>
      <c r="AH44" s="58"/>
      <c r="AI44" s="58"/>
      <c r="AJ44" s="55" t="s">
        <v>133</v>
      </c>
      <c r="AK44" s="55">
        <v>2011</v>
      </c>
      <c r="AL44" s="58"/>
      <c r="AM44" s="58"/>
      <c r="AN44" s="58"/>
      <c r="AO44" s="62">
        <v>3049285.7142857146</v>
      </c>
      <c r="AP44" s="58"/>
      <c r="AQ44" s="58"/>
      <c r="AR44" s="59" t="s">
        <v>1109</v>
      </c>
      <c r="AS44" s="58"/>
      <c r="AT44" s="58"/>
      <c r="AU44" s="58"/>
      <c r="AV44" s="58"/>
      <c r="AW44" s="58"/>
    </row>
    <row r="45" spans="2:49" ht="30.75" customHeight="1">
      <c r="B45" s="56"/>
      <c r="C45" s="59"/>
      <c r="D45" s="406" t="s">
        <v>1092</v>
      </c>
      <c r="E45" s="12" t="s">
        <v>132</v>
      </c>
      <c r="F45" s="55" t="s">
        <v>444</v>
      </c>
      <c r="G45" s="58"/>
      <c r="H45" s="58"/>
      <c r="I45" s="58"/>
      <c r="J45" s="58"/>
      <c r="K45" s="61" t="s">
        <v>1099</v>
      </c>
      <c r="L45" s="55" t="s">
        <v>1101</v>
      </c>
      <c r="M45" s="56" t="s">
        <v>863</v>
      </c>
      <c r="N45" s="56"/>
      <c r="O45" s="56"/>
      <c r="P45" s="56"/>
      <c r="Q45" s="56"/>
      <c r="R45" s="56"/>
      <c r="S45" s="58"/>
      <c r="T45" s="58"/>
      <c r="U45" s="58"/>
      <c r="V45" s="58"/>
      <c r="W45" s="58"/>
      <c r="X45" s="58"/>
      <c r="Y45" s="58"/>
      <c r="Z45" s="58"/>
      <c r="AA45" s="58"/>
      <c r="AB45" s="58"/>
      <c r="AC45" s="58"/>
      <c r="AD45" s="58"/>
      <c r="AE45" s="58"/>
      <c r="AF45" s="58"/>
      <c r="AG45" s="58"/>
      <c r="AH45" s="58"/>
      <c r="AI45" s="58"/>
      <c r="AJ45" s="55" t="s">
        <v>133</v>
      </c>
      <c r="AK45" s="55">
        <v>2011</v>
      </c>
      <c r="AL45" s="58"/>
      <c r="AM45" s="58"/>
      <c r="AN45" s="58"/>
      <c r="AO45" s="62">
        <v>3049285.7142857146</v>
      </c>
      <c r="AP45" s="58"/>
      <c r="AQ45" s="58"/>
      <c r="AR45" s="59" t="s">
        <v>1110</v>
      </c>
      <c r="AS45" s="58"/>
      <c r="AT45" s="58"/>
      <c r="AU45" s="58"/>
      <c r="AV45" s="58"/>
      <c r="AW45" s="58"/>
    </row>
    <row r="46" spans="2:49" ht="30.75" customHeight="1">
      <c r="B46" s="56"/>
      <c r="C46" s="59"/>
      <c r="D46" s="406" t="s">
        <v>1093</v>
      </c>
      <c r="E46" s="12" t="s">
        <v>132</v>
      </c>
      <c r="F46" s="55" t="s">
        <v>444</v>
      </c>
      <c r="G46" s="58"/>
      <c r="H46" s="58"/>
      <c r="I46" s="58"/>
      <c r="J46" s="58"/>
      <c r="K46" s="61" t="s">
        <v>1099</v>
      </c>
      <c r="L46" s="55" t="s">
        <v>1101</v>
      </c>
      <c r="M46" s="56" t="s">
        <v>863</v>
      </c>
      <c r="N46" s="56"/>
      <c r="O46" s="56"/>
      <c r="P46" s="56"/>
      <c r="Q46" s="56"/>
      <c r="R46" s="56"/>
      <c r="S46" s="58"/>
      <c r="T46" s="58"/>
      <c r="U46" s="58"/>
      <c r="V46" s="58"/>
      <c r="W46" s="58"/>
      <c r="X46" s="58"/>
      <c r="Y46" s="58"/>
      <c r="Z46" s="58"/>
      <c r="AA46" s="58"/>
      <c r="AB46" s="58"/>
      <c r="AC46" s="58"/>
      <c r="AD46" s="58"/>
      <c r="AE46" s="58"/>
      <c r="AF46" s="58"/>
      <c r="AG46" s="58"/>
      <c r="AH46" s="58"/>
      <c r="AI46" s="58"/>
      <c r="AJ46" s="55" t="s">
        <v>133</v>
      </c>
      <c r="AK46" s="55">
        <v>2011</v>
      </c>
      <c r="AL46" s="58"/>
      <c r="AM46" s="58"/>
      <c r="AN46" s="58"/>
      <c r="AO46" s="62">
        <v>3049285.7142857146</v>
      </c>
      <c r="AP46" s="58"/>
      <c r="AQ46" s="58"/>
      <c r="AR46" s="59" t="s">
        <v>1110</v>
      </c>
      <c r="AS46" s="58"/>
      <c r="AT46" s="58"/>
      <c r="AU46" s="58"/>
      <c r="AV46" s="58"/>
      <c r="AW46" s="58"/>
    </row>
    <row r="47" spans="2:49" ht="30.75" customHeight="1">
      <c r="B47" s="56"/>
      <c r="C47" s="59"/>
      <c r="D47" s="406" t="s">
        <v>1094</v>
      </c>
      <c r="E47" s="12" t="s">
        <v>132</v>
      </c>
      <c r="F47" s="55" t="s">
        <v>444</v>
      </c>
      <c r="G47" s="58"/>
      <c r="H47" s="58"/>
      <c r="I47" s="58"/>
      <c r="J47" s="58"/>
      <c r="K47" s="61" t="s">
        <v>1099</v>
      </c>
      <c r="L47" s="55" t="s">
        <v>1101</v>
      </c>
      <c r="M47" s="56" t="s">
        <v>863</v>
      </c>
      <c r="N47" s="56"/>
      <c r="O47" s="56"/>
      <c r="P47" s="56"/>
      <c r="Q47" s="56"/>
      <c r="R47" s="56"/>
      <c r="S47" s="58"/>
      <c r="T47" s="58"/>
      <c r="U47" s="58"/>
      <c r="V47" s="58"/>
      <c r="W47" s="58"/>
      <c r="X47" s="58"/>
      <c r="Y47" s="58"/>
      <c r="Z47" s="58"/>
      <c r="AA47" s="58"/>
      <c r="AB47" s="58"/>
      <c r="AC47" s="58"/>
      <c r="AD47" s="58"/>
      <c r="AE47" s="58"/>
      <c r="AF47" s="58"/>
      <c r="AG47" s="58"/>
      <c r="AH47" s="58"/>
      <c r="AI47" s="58"/>
      <c r="AJ47" s="55" t="s">
        <v>133</v>
      </c>
      <c r="AK47" s="55">
        <v>2011</v>
      </c>
      <c r="AL47" s="58"/>
      <c r="AM47" s="58"/>
      <c r="AN47" s="58"/>
      <c r="AO47" s="62">
        <v>3049285.7142857146</v>
      </c>
      <c r="AP47" s="58"/>
      <c r="AQ47" s="58"/>
      <c r="AR47" s="59" t="s">
        <v>1082</v>
      </c>
      <c r="AS47" s="58"/>
      <c r="AT47" s="58"/>
      <c r="AU47" s="58"/>
      <c r="AV47" s="58"/>
      <c r="AW47" s="58"/>
    </row>
    <row r="48" spans="2:49" ht="30.75" customHeight="1">
      <c r="B48" s="56"/>
      <c r="C48" s="59"/>
      <c r="D48" s="406" t="s">
        <v>1095</v>
      </c>
      <c r="E48" s="12" t="s">
        <v>132</v>
      </c>
      <c r="F48" s="55" t="s">
        <v>444</v>
      </c>
      <c r="G48" s="58"/>
      <c r="H48" s="58"/>
      <c r="I48" s="58"/>
      <c r="J48" s="58"/>
      <c r="K48" s="61" t="s">
        <v>1099</v>
      </c>
      <c r="L48" s="55" t="s">
        <v>1101</v>
      </c>
      <c r="M48" s="56" t="s">
        <v>863</v>
      </c>
      <c r="N48" s="56"/>
      <c r="O48" s="56"/>
      <c r="P48" s="56"/>
      <c r="Q48" s="56"/>
      <c r="R48" s="56"/>
      <c r="S48" s="58"/>
      <c r="T48" s="58"/>
      <c r="U48" s="58"/>
      <c r="V48" s="58"/>
      <c r="W48" s="58"/>
      <c r="X48" s="58"/>
      <c r="Y48" s="58"/>
      <c r="Z48" s="58"/>
      <c r="AA48" s="58"/>
      <c r="AB48" s="58"/>
      <c r="AC48" s="58"/>
      <c r="AD48" s="58"/>
      <c r="AE48" s="58"/>
      <c r="AF48" s="58"/>
      <c r="AG48" s="58"/>
      <c r="AH48" s="58"/>
      <c r="AI48" s="58"/>
      <c r="AJ48" s="55" t="s">
        <v>133</v>
      </c>
      <c r="AK48" s="55">
        <v>2011</v>
      </c>
      <c r="AL48" s="58"/>
      <c r="AM48" s="58"/>
      <c r="AN48" s="58"/>
      <c r="AO48" s="62">
        <v>3049285.7142857146</v>
      </c>
      <c r="AP48" s="58"/>
      <c r="AQ48" s="58"/>
      <c r="AR48" s="59" t="s">
        <v>1082</v>
      </c>
      <c r="AS48" s="58"/>
      <c r="AT48" s="58"/>
      <c r="AU48" s="58"/>
      <c r="AV48" s="58"/>
      <c r="AW48" s="58"/>
    </row>
    <row r="49" spans="2:49" ht="30.75" customHeight="1">
      <c r="B49" s="56"/>
      <c r="C49" s="59"/>
      <c r="D49" s="406" t="s">
        <v>1096</v>
      </c>
      <c r="E49" s="12" t="s">
        <v>132</v>
      </c>
      <c r="F49" s="55" t="s">
        <v>444</v>
      </c>
      <c r="G49" s="58"/>
      <c r="H49" s="58"/>
      <c r="I49" s="58"/>
      <c r="J49" s="58"/>
      <c r="K49" s="61" t="s">
        <v>1099</v>
      </c>
      <c r="L49" s="55" t="s">
        <v>1101</v>
      </c>
      <c r="M49" s="56" t="s">
        <v>863</v>
      </c>
      <c r="N49" s="56"/>
      <c r="O49" s="56"/>
      <c r="P49" s="56"/>
      <c r="Q49" s="56"/>
      <c r="R49" s="56"/>
      <c r="S49" s="58"/>
      <c r="T49" s="58"/>
      <c r="U49" s="58"/>
      <c r="V49" s="58"/>
      <c r="W49" s="58"/>
      <c r="X49" s="58"/>
      <c r="Y49" s="58"/>
      <c r="Z49" s="58"/>
      <c r="AA49" s="58"/>
      <c r="AB49" s="58"/>
      <c r="AC49" s="58"/>
      <c r="AD49" s="58"/>
      <c r="AE49" s="58"/>
      <c r="AF49" s="58"/>
      <c r="AG49" s="58"/>
      <c r="AH49" s="58"/>
      <c r="AI49" s="58"/>
      <c r="AJ49" s="55" t="s">
        <v>133</v>
      </c>
      <c r="AK49" s="55">
        <v>2011</v>
      </c>
      <c r="AL49" s="58"/>
      <c r="AM49" s="58"/>
      <c r="AN49" s="58"/>
      <c r="AO49" s="62">
        <v>3049285.7142857146</v>
      </c>
      <c r="AP49" s="58"/>
      <c r="AQ49" s="58"/>
      <c r="AR49" s="59" t="s">
        <v>1111</v>
      </c>
      <c r="AS49" s="58"/>
      <c r="AT49" s="58"/>
      <c r="AU49" s="58"/>
      <c r="AV49" s="58"/>
      <c r="AW49" s="58"/>
    </row>
    <row r="50" spans="2:49" ht="24.75" customHeight="1">
      <c r="B50" s="56"/>
      <c r="C50" s="59"/>
      <c r="D50" s="60"/>
      <c r="E50" s="12"/>
      <c r="F50" s="55"/>
      <c r="G50" s="58"/>
      <c r="H50" s="58"/>
      <c r="I50" s="58"/>
      <c r="J50" s="58"/>
      <c r="K50" s="61"/>
      <c r="L50" s="55"/>
      <c r="M50" s="56"/>
      <c r="N50" s="56"/>
      <c r="O50" s="56"/>
      <c r="P50" s="56"/>
      <c r="Q50" s="56"/>
      <c r="R50" s="56"/>
      <c r="S50" s="58"/>
      <c r="T50" s="58"/>
      <c r="U50" s="58"/>
      <c r="V50" s="58"/>
      <c r="W50" s="58"/>
      <c r="X50" s="58"/>
      <c r="Y50" s="58"/>
      <c r="Z50" s="58"/>
      <c r="AA50" s="58"/>
      <c r="AB50" s="58"/>
      <c r="AC50" s="58"/>
      <c r="AD50" s="58"/>
      <c r="AE50" s="58"/>
      <c r="AF50" s="58"/>
      <c r="AG50" s="58"/>
      <c r="AH50" s="58"/>
      <c r="AI50" s="58"/>
      <c r="AJ50" s="55"/>
      <c r="AK50" s="55"/>
      <c r="AL50" s="58"/>
      <c r="AM50" s="58"/>
      <c r="AN50" s="58"/>
      <c r="AO50" s="62"/>
      <c r="AP50" s="58"/>
      <c r="AQ50" s="58"/>
      <c r="AR50" s="58"/>
      <c r="AS50" s="58"/>
      <c r="AT50" s="58"/>
      <c r="AU50" s="58"/>
      <c r="AV50" s="58"/>
      <c r="AW50" s="58"/>
    </row>
    <row r="51" spans="2:49" ht="5.25" customHeight="1">
      <c r="B51" s="56"/>
      <c r="C51" s="59"/>
      <c r="D51" s="58"/>
      <c r="E51" s="58"/>
      <c r="F51" s="58"/>
      <c r="G51" s="58"/>
      <c r="H51" s="58"/>
      <c r="I51" s="58"/>
      <c r="J51" s="58"/>
      <c r="K51" s="58"/>
      <c r="L51" s="58"/>
      <c r="M51" s="56"/>
      <c r="N51" s="58"/>
      <c r="O51" s="58"/>
      <c r="P51" s="58"/>
      <c r="Q51" s="58"/>
      <c r="R51" s="58"/>
      <c r="S51" s="58"/>
      <c r="T51" s="58"/>
      <c r="U51" s="58"/>
      <c r="V51" s="58"/>
      <c r="W51" s="58"/>
      <c r="X51" s="58"/>
      <c r="Y51" s="58"/>
      <c r="Z51" s="58"/>
      <c r="AA51" s="58"/>
      <c r="AB51" s="58"/>
      <c r="AC51" s="58"/>
      <c r="AD51" s="58"/>
      <c r="AE51" s="58"/>
      <c r="AF51" s="58"/>
      <c r="AG51" s="58"/>
      <c r="AH51" s="58"/>
      <c r="AI51" s="58"/>
      <c r="AJ51" s="64"/>
      <c r="AK51" s="64"/>
      <c r="AL51" s="58"/>
      <c r="AM51" s="58"/>
      <c r="AN51" s="58"/>
      <c r="AO51" s="58"/>
      <c r="AP51" s="58"/>
      <c r="AQ51" s="58"/>
      <c r="AR51" s="58"/>
      <c r="AS51" s="58"/>
      <c r="AT51" s="58"/>
      <c r="AU51" s="58"/>
      <c r="AV51" s="58"/>
      <c r="AW51" s="58"/>
    </row>
    <row r="52" spans="2:49" ht="92.25" customHeight="1">
      <c r="B52" s="56" t="s">
        <v>36</v>
      </c>
      <c r="C52" s="59" t="s">
        <v>37</v>
      </c>
      <c r="D52" s="58"/>
      <c r="E52" s="58"/>
      <c r="F52" s="58"/>
      <c r="G52" s="58"/>
      <c r="H52" s="58"/>
      <c r="I52" s="58"/>
      <c r="J52" s="58"/>
      <c r="K52" s="58"/>
      <c r="L52" s="58"/>
      <c r="M52" s="56"/>
      <c r="N52" s="58"/>
      <c r="O52" s="58"/>
      <c r="P52" s="58"/>
      <c r="Q52" s="58"/>
      <c r="R52" s="58"/>
      <c r="S52" s="58"/>
      <c r="T52" s="58"/>
      <c r="U52" s="58"/>
      <c r="V52" s="58"/>
      <c r="W52" s="58"/>
      <c r="X52" s="58"/>
      <c r="Y52" s="58"/>
      <c r="Z52" s="58"/>
      <c r="AA52" s="58"/>
      <c r="AB52" s="58"/>
      <c r="AC52" s="58"/>
      <c r="AD52" s="58"/>
      <c r="AE52" s="58"/>
      <c r="AF52" s="58"/>
      <c r="AG52" s="58"/>
      <c r="AH52" s="58"/>
      <c r="AI52" s="58"/>
      <c r="AJ52" s="64"/>
      <c r="AK52" s="64"/>
      <c r="AL52" s="58"/>
      <c r="AM52" s="58"/>
      <c r="AN52" s="58"/>
      <c r="AO52" s="405">
        <f>SUM(AO53:AO65)</f>
        <v>245295000.00000003</v>
      </c>
      <c r="AP52" s="58"/>
      <c r="AQ52" s="58"/>
      <c r="AR52" s="58"/>
      <c r="AS52" s="58"/>
      <c r="AT52" s="58"/>
      <c r="AU52" s="58"/>
      <c r="AV52" s="58"/>
      <c r="AW52" s="58"/>
    </row>
    <row r="53" spans="2:49" ht="92.25" customHeight="1">
      <c r="B53" s="56"/>
      <c r="C53" s="59" t="s">
        <v>106</v>
      </c>
      <c r="D53" s="406" t="s">
        <v>1072</v>
      </c>
      <c r="E53" s="12" t="s">
        <v>1074</v>
      </c>
      <c r="F53" s="55" t="s">
        <v>444</v>
      </c>
      <c r="G53" s="58"/>
      <c r="H53" s="58"/>
      <c r="I53" s="58"/>
      <c r="J53" s="58"/>
      <c r="K53" s="61"/>
      <c r="L53" s="58"/>
      <c r="M53" s="59" t="s">
        <v>1076</v>
      </c>
      <c r="N53" s="58"/>
      <c r="O53" s="58"/>
      <c r="P53" s="58"/>
      <c r="Q53" s="58"/>
      <c r="R53" s="58"/>
      <c r="S53" s="58"/>
      <c r="T53" s="58"/>
      <c r="U53" s="58"/>
      <c r="V53" s="58"/>
      <c r="W53" s="58"/>
      <c r="X53" s="58"/>
      <c r="Y53" s="58"/>
      <c r="Z53" s="58"/>
      <c r="AA53" s="58"/>
      <c r="AB53" s="58"/>
      <c r="AC53" s="58"/>
      <c r="AD53" s="58"/>
      <c r="AE53" s="58"/>
      <c r="AF53" s="58"/>
      <c r="AG53" s="58"/>
      <c r="AH53" s="58"/>
      <c r="AI53" s="58"/>
      <c r="AJ53" s="55" t="s">
        <v>874</v>
      </c>
      <c r="AK53" s="55">
        <v>2009</v>
      </c>
      <c r="AL53" s="58"/>
      <c r="AM53" s="58"/>
      <c r="AN53" s="58"/>
      <c r="AO53" s="62">
        <v>4950000</v>
      </c>
      <c r="AP53" s="58"/>
      <c r="AQ53" s="58"/>
      <c r="AR53" s="59" t="s">
        <v>1077</v>
      </c>
      <c r="AS53" s="58"/>
      <c r="AT53" s="58"/>
      <c r="AU53" s="58"/>
      <c r="AV53" s="58"/>
      <c r="AW53" s="58"/>
    </row>
    <row r="54" spans="2:49" ht="92.25" customHeight="1">
      <c r="B54" s="56"/>
      <c r="C54" s="59"/>
      <c r="D54" s="406" t="s">
        <v>1073</v>
      </c>
      <c r="E54" s="12" t="s">
        <v>1075</v>
      </c>
      <c r="F54" s="55" t="s">
        <v>444</v>
      </c>
      <c r="G54" s="58"/>
      <c r="H54" s="58"/>
      <c r="I54" s="58"/>
      <c r="J54" s="58"/>
      <c r="K54" s="61"/>
      <c r="L54" s="58"/>
      <c r="M54" s="59" t="s">
        <v>1076</v>
      </c>
      <c r="N54" s="58"/>
      <c r="O54" s="58"/>
      <c r="P54" s="58"/>
      <c r="Q54" s="58"/>
      <c r="R54" s="58"/>
      <c r="S54" s="58"/>
      <c r="T54" s="58"/>
      <c r="U54" s="58"/>
      <c r="V54" s="58"/>
      <c r="W54" s="58"/>
      <c r="X54" s="58"/>
      <c r="Y54" s="58"/>
      <c r="Z54" s="58"/>
      <c r="AA54" s="58"/>
      <c r="AB54" s="58"/>
      <c r="AC54" s="58"/>
      <c r="AD54" s="58"/>
      <c r="AE54" s="58"/>
      <c r="AF54" s="58"/>
      <c r="AG54" s="58"/>
      <c r="AH54" s="58"/>
      <c r="AI54" s="58"/>
      <c r="AJ54" s="55" t="s">
        <v>874</v>
      </c>
      <c r="AK54" s="55">
        <v>2009</v>
      </c>
      <c r="AL54" s="58"/>
      <c r="AM54" s="58"/>
      <c r="AN54" s="58"/>
      <c r="AO54" s="62">
        <v>14905000</v>
      </c>
      <c r="AP54" s="58"/>
      <c r="AQ54" s="58"/>
      <c r="AR54" s="59" t="s">
        <v>1077</v>
      </c>
      <c r="AS54" s="58"/>
      <c r="AT54" s="58"/>
      <c r="AU54" s="58"/>
      <c r="AV54" s="58"/>
      <c r="AW54" s="58"/>
    </row>
    <row r="55" spans="2:49" ht="92.25" customHeight="1">
      <c r="B55" s="56"/>
      <c r="C55" s="59"/>
      <c r="D55" s="406" t="s">
        <v>1078</v>
      </c>
      <c r="E55" s="12" t="s">
        <v>1081</v>
      </c>
      <c r="F55" s="55" t="s">
        <v>444</v>
      </c>
      <c r="G55" s="58"/>
      <c r="H55" s="58"/>
      <c r="I55" s="58"/>
      <c r="J55" s="58"/>
      <c r="K55" s="61"/>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5" t="s">
        <v>874</v>
      </c>
      <c r="AK55" s="55">
        <v>2010</v>
      </c>
      <c r="AL55" s="58"/>
      <c r="AM55" s="58"/>
      <c r="AN55" s="58"/>
      <c r="AO55" s="62">
        <v>19250000</v>
      </c>
      <c r="AP55" s="58"/>
      <c r="AQ55" s="58"/>
      <c r="AR55" s="59" t="s">
        <v>1082</v>
      </c>
      <c r="AS55" s="58"/>
      <c r="AT55" s="58"/>
      <c r="AU55" s="58"/>
      <c r="AV55" s="58"/>
      <c r="AW55" s="58"/>
    </row>
    <row r="56" spans="2:49" ht="112.5" customHeight="1">
      <c r="B56" s="56"/>
      <c r="C56" s="59"/>
      <c r="D56" s="406" t="s">
        <v>1079</v>
      </c>
      <c r="E56" s="12" t="s">
        <v>278</v>
      </c>
      <c r="F56" s="55" t="s">
        <v>448</v>
      </c>
      <c r="G56" s="58"/>
      <c r="H56" s="58"/>
      <c r="I56" s="58"/>
      <c r="J56" s="58"/>
      <c r="K56" s="61"/>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5" t="s">
        <v>874</v>
      </c>
      <c r="AK56" s="55">
        <v>2010</v>
      </c>
      <c r="AL56" s="58"/>
      <c r="AM56" s="58"/>
      <c r="AN56" s="58"/>
      <c r="AO56" s="62">
        <v>59840000</v>
      </c>
      <c r="AP56" s="58"/>
      <c r="AQ56" s="58"/>
      <c r="AR56" s="59" t="s">
        <v>1083</v>
      </c>
      <c r="AS56" s="58"/>
      <c r="AT56" s="58"/>
      <c r="AU56" s="58"/>
      <c r="AV56" s="58"/>
      <c r="AW56" s="58"/>
    </row>
    <row r="57" spans="2:49" ht="92.25" customHeight="1">
      <c r="B57" s="56"/>
      <c r="C57" s="59"/>
      <c r="D57" s="406" t="s">
        <v>1080</v>
      </c>
      <c r="E57" s="12" t="s">
        <v>267</v>
      </c>
      <c r="F57" s="55" t="s">
        <v>444</v>
      </c>
      <c r="G57" s="58"/>
      <c r="H57" s="58"/>
      <c r="I57" s="58"/>
      <c r="J57" s="58"/>
      <c r="K57" s="61"/>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5" t="s">
        <v>874</v>
      </c>
      <c r="AK57" s="55">
        <v>2010</v>
      </c>
      <c r="AL57" s="58"/>
      <c r="AM57" s="58"/>
      <c r="AN57" s="58"/>
      <c r="AO57" s="62">
        <v>21505000</v>
      </c>
      <c r="AP57" s="58"/>
      <c r="AQ57" s="58"/>
      <c r="AR57" s="59" t="s">
        <v>1084</v>
      </c>
      <c r="AS57" s="58"/>
      <c r="AT57" s="58"/>
      <c r="AU57" s="58"/>
      <c r="AV57" s="58"/>
      <c r="AW57" s="58"/>
    </row>
    <row r="58" spans="2:49" ht="92.25" customHeight="1">
      <c r="B58" s="56"/>
      <c r="C58" s="59"/>
      <c r="D58" s="406" t="s">
        <v>221</v>
      </c>
      <c r="E58" s="12" t="s">
        <v>443</v>
      </c>
      <c r="F58" s="55" t="s">
        <v>446</v>
      </c>
      <c r="G58" s="58"/>
      <c r="H58" s="58"/>
      <c r="I58" s="58"/>
      <c r="J58" s="58"/>
      <c r="K58" s="61"/>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5" t="s">
        <v>874</v>
      </c>
      <c r="AK58" s="55">
        <v>2010</v>
      </c>
      <c r="AL58" s="58"/>
      <c r="AM58" s="58"/>
      <c r="AN58" s="58"/>
      <c r="AO58" s="62">
        <v>10780000</v>
      </c>
      <c r="AP58" s="58"/>
      <c r="AQ58" s="58"/>
      <c r="AR58" s="59" t="s">
        <v>1085</v>
      </c>
      <c r="AS58" s="58"/>
      <c r="AT58" s="58"/>
      <c r="AU58" s="58"/>
      <c r="AV58" s="58"/>
      <c r="AW58" s="58"/>
    </row>
    <row r="59" spans="2:49" ht="92.25" customHeight="1">
      <c r="B59" s="56"/>
      <c r="C59" s="59"/>
      <c r="D59" s="406" t="s">
        <v>1112</v>
      </c>
      <c r="E59" s="12"/>
      <c r="F59" s="55" t="s">
        <v>444</v>
      </c>
      <c r="G59" s="58"/>
      <c r="H59" s="58"/>
      <c r="I59" s="58"/>
      <c r="J59" s="58"/>
      <c r="K59" s="61" t="s">
        <v>1119</v>
      </c>
      <c r="L59" s="58" t="s">
        <v>1121</v>
      </c>
      <c r="M59" s="58" t="s">
        <v>863</v>
      </c>
      <c r="N59" s="59" t="s">
        <v>1122</v>
      </c>
      <c r="O59" s="58"/>
      <c r="P59" s="58"/>
      <c r="Q59" s="58"/>
      <c r="R59" s="58"/>
      <c r="S59" s="58"/>
      <c r="T59" s="58"/>
      <c r="U59" s="58"/>
      <c r="V59" s="58"/>
      <c r="W59" s="58"/>
      <c r="X59" s="58"/>
      <c r="Y59" s="58"/>
      <c r="Z59" s="58"/>
      <c r="AA59" s="58"/>
      <c r="AB59" s="58"/>
      <c r="AC59" s="58"/>
      <c r="AD59" s="58"/>
      <c r="AE59" s="58"/>
      <c r="AF59" s="58"/>
      <c r="AG59" s="58"/>
      <c r="AH59" s="58"/>
      <c r="AI59" s="58"/>
      <c r="AJ59" s="55" t="s">
        <v>133</v>
      </c>
      <c r="AK59" s="55">
        <v>2011</v>
      </c>
      <c r="AL59" s="58"/>
      <c r="AM59" s="58"/>
      <c r="AN59" s="58"/>
      <c r="AO59" s="62">
        <v>2879853.5286284955</v>
      </c>
      <c r="AP59" s="58"/>
      <c r="AQ59" s="58"/>
      <c r="AR59" s="59" t="s">
        <v>1128</v>
      </c>
      <c r="AS59" s="58"/>
      <c r="AT59" s="58"/>
      <c r="AU59" s="58"/>
      <c r="AV59" s="58"/>
      <c r="AW59" s="58"/>
    </row>
    <row r="60" spans="2:49" ht="92.25" customHeight="1">
      <c r="B60" s="56"/>
      <c r="C60" s="59"/>
      <c r="D60" s="406" t="s">
        <v>1113</v>
      </c>
      <c r="E60" s="12"/>
      <c r="F60" s="55" t="s">
        <v>449</v>
      </c>
      <c r="G60" s="58"/>
      <c r="H60" s="58"/>
      <c r="I60" s="58"/>
      <c r="J60" s="58"/>
      <c r="K60" s="61" t="s">
        <v>1119</v>
      </c>
      <c r="L60" s="58" t="s">
        <v>1121</v>
      </c>
      <c r="M60" s="58" t="s">
        <v>863</v>
      </c>
      <c r="N60" s="59" t="s">
        <v>1123</v>
      </c>
      <c r="O60" s="58"/>
      <c r="P60" s="58"/>
      <c r="Q60" s="58"/>
      <c r="R60" s="58"/>
      <c r="S60" s="58"/>
      <c r="T60" s="58"/>
      <c r="U60" s="58"/>
      <c r="V60" s="58"/>
      <c r="W60" s="58"/>
      <c r="X60" s="58"/>
      <c r="Y60" s="58"/>
      <c r="Z60" s="58"/>
      <c r="AA60" s="58"/>
      <c r="AB60" s="58"/>
      <c r="AC60" s="58"/>
      <c r="AD60" s="58"/>
      <c r="AE60" s="58"/>
      <c r="AF60" s="58"/>
      <c r="AG60" s="58"/>
      <c r="AH60" s="58"/>
      <c r="AI60" s="58"/>
      <c r="AJ60" s="55" t="s">
        <v>133</v>
      </c>
      <c r="AK60" s="55">
        <v>2011</v>
      </c>
      <c r="AL60" s="58"/>
      <c r="AM60" s="58"/>
      <c r="AN60" s="58"/>
      <c r="AO60" s="62">
        <v>2879853.5286284955</v>
      </c>
      <c r="AP60" s="58"/>
      <c r="AQ60" s="58"/>
      <c r="AR60" s="59" t="s">
        <v>1128</v>
      </c>
      <c r="AS60" s="58"/>
      <c r="AT60" s="58"/>
      <c r="AU60" s="58"/>
      <c r="AV60" s="58"/>
      <c r="AW60" s="58"/>
    </row>
    <row r="61" spans="2:49" ht="92.25" customHeight="1">
      <c r="B61" s="56"/>
      <c r="C61" s="59"/>
      <c r="D61" s="406" t="s">
        <v>1114</v>
      </c>
      <c r="E61" s="12"/>
      <c r="F61" s="55" t="s">
        <v>450</v>
      </c>
      <c r="G61" s="58"/>
      <c r="H61" s="58"/>
      <c r="I61" s="58"/>
      <c r="J61" s="58"/>
      <c r="K61" s="61" t="s">
        <v>1119</v>
      </c>
      <c r="L61" s="58" t="s">
        <v>1121</v>
      </c>
      <c r="M61" s="58" t="s">
        <v>863</v>
      </c>
      <c r="N61" s="59" t="s">
        <v>1124</v>
      </c>
      <c r="O61" s="58"/>
      <c r="P61" s="58"/>
      <c r="Q61" s="58"/>
      <c r="R61" s="58"/>
      <c r="S61" s="58"/>
      <c r="T61" s="58"/>
      <c r="U61" s="58"/>
      <c r="V61" s="58"/>
      <c r="W61" s="58"/>
      <c r="X61" s="58"/>
      <c r="Y61" s="58"/>
      <c r="Z61" s="58"/>
      <c r="AA61" s="58"/>
      <c r="AB61" s="58"/>
      <c r="AC61" s="58"/>
      <c r="AD61" s="58"/>
      <c r="AE61" s="58"/>
      <c r="AF61" s="58"/>
      <c r="AG61" s="58"/>
      <c r="AH61" s="58"/>
      <c r="AI61" s="58"/>
      <c r="AJ61" s="55" t="s">
        <v>133</v>
      </c>
      <c r="AK61" s="55">
        <v>2011</v>
      </c>
      <c r="AL61" s="58"/>
      <c r="AM61" s="58"/>
      <c r="AN61" s="58"/>
      <c r="AO61" s="62">
        <v>2879853.5286284955</v>
      </c>
      <c r="AP61" s="58"/>
      <c r="AQ61" s="58"/>
      <c r="AR61" s="59" t="s">
        <v>1128</v>
      </c>
      <c r="AS61" s="58"/>
      <c r="AT61" s="58"/>
      <c r="AU61" s="58"/>
      <c r="AV61" s="58"/>
      <c r="AW61" s="58"/>
    </row>
    <row r="62" spans="2:49" ht="92.25" customHeight="1">
      <c r="B62" s="56"/>
      <c r="C62" s="59"/>
      <c r="D62" s="406" t="s">
        <v>1115</v>
      </c>
      <c r="E62" s="12"/>
      <c r="F62" s="55" t="s">
        <v>444</v>
      </c>
      <c r="G62" s="58"/>
      <c r="H62" s="58"/>
      <c r="I62" s="58"/>
      <c r="J62" s="58"/>
      <c r="K62" s="61" t="s">
        <v>1120</v>
      </c>
      <c r="L62" s="58" t="s">
        <v>132</v>
      </c>
      <c r="M62" s="58" t="s">
        <v>863</v>
      </c>
      <c r="N62" s="59" t="s">
        <v>1125</v>
      </c>
      <c r="O62" s="58"/>
      <c r="P62" s="58"/>
      <c r="Q62" s="58"/>
      <c r="R62" s="58"/>
      <c r="S62" s="58"/>
      <c r="T62" s="58"/>
      <c r="U62" s="58"/>
      <c r="V62" s="58"/>
      <c r="W62" s="58"/>
      <c r="X62" s="58"/>
      <c r="Y62" s="58"/>
      <c r="Z62" s="58"/>
      <c r="AA62" s="58"/>
      <c r="AB62" s="58"/>
      <c r="AC62" s="58"/>
      <c r="AD62" s="58"/>
      <c r="AE62" s="58"/>
      <c r="AF62" s="58"/>
      <c r="AG62" s="58"/>
      <c r="AH62" s="58"/>
      <c r="AI62" s="58"/>
      <c r="AJ62" s="55" t="s">
        <v>133</v>
      </c>
      <c r="AK62" s="55">
        <v>2011</v>
      </c>
      <c r="AL62" s="58"/>
      <c r="AM62" s="58"/>
      <c r="AN62" s="58"/>
      <c r="AO62" s="62">
        <v>3890328.4509542831</v>
      </c>
      <c r="AP62" s="58"/>
      <c r="AQ62" s="58"/>
      <c r="AR62" s="59" t="s">
        <v>1128</v>
      </c>
      <c r="AS62" s="58"/>
      <c r="AT62" s="58"/>
      <c r="AU62" s="58"/>
      <c r="AV62" s="58"/>
      <c r="AW62" s="58"/>
    </row>
    <row r="63" spans="2:49" ht="92.25" customHeight="1">
      <c r="B63" s="56"/>
      <c r="C63" s="59"/>
      <c r="D63" s="406" t="s">
        <v>1116</v>
      </c>
      <c r="E63" s="12"/>
      <c r="F63" s="55" t="s">
        <v>449</v>
      </c>
      <c r="G63" s="58"/>
      <c r="H63" s="58"/>
      <c r="I63" s="58"/>
      <c r="J63" s="58"/>
      <c r="K63" s="61" t="s">
        <v>1120</v>
      </c>
      <c r="L63" s="58" t="s">
        <v>132</v>
      </c>
      <c r="M63" s="58" t="s">
        <v>863</v>
      </c>
      <c r="N63" s="59" t="s">
        <v>1126</v>
      </c>
      <c r="O63" s="58"/>
      <c r="P63" s="58"/>
      <c r="Q63" s="58"/>
      <c r="R63" s="58"/>
      <c r="S63" s="58"/>
      <c r="T63" s="58"/>
      <c r="U63" s="58"/>
      <c r="V63" s="58"/>
      <c r="W63" s="58"/>
      <c r="X63" s="58"/>
      <c r="Y63" s="58"/>
      <c r="Z63" s="58"/>
      <c r="AA63" s="58"/>
      <c r="AB63" s="58"/>
      <c r="AC63" s="58"/>
      <c r="AD63" s="58"/>
      <c r="AE63" s="58"/>
      <c r="AF63" s="58"/>
      <c r="AG63" s="58"/>
      <c r="AH63" s="58"/>
      <c r="AI63" s="58"/>
      <c r="AJ63" s="55" t="s">
        <v>133</v>
      </c>
      <c r="AK63" s="55">
        <v>2011</v>
      </c>
      <c r="AL63" s="58"/>
      <c r="AM63" s="58"/>
      <c r="AN63" s="58"/>
      <c r="AO63" s="62">
        <v>3890328.4509542831</v>
      </c>
      <c r="AP63" s="58"/>
      <c r="AQ63" s="58"/>
      <c r="AR63" s="59" t="s">
        <v>1129</v>
      </c>
      <c r="AS63" s="58"/>
      <c r="AT63" s="58"/>
      <c r="AU63" s="58"/>
      <c r="AV63" s="58"/>
      <c r="AW63" s="58"/>
    </row>
    <row r="64" spans="2:49" ht="92.25" customHeight="1">
      <c r="B64" s="56"/>
      <c r="C64" s="59"/>
      <c r="D64" s="406" t="s">
        <v>1117</v>
      </c>
      <c r="E64" s="12"/>
      <c r="F64" s="55" t="s">
        <v>450</v>
      </c>
      <c r="G64" s="58"/>
      <c r="H64" s="58"/>
      <c r="I64" s="58"/>
      <c r="J64" s="58"/>
      <c r="K64" s="61" t="s">
        <v>1120</v>
      </c>
      <c r="L64" s="58" t="s">
        <v>132</v>
      </c>
      <c r="M64" s="58" t="s">
        <v>863</v>
      </c>
      <c r="N64" s="59" t="s">
        <v>1127</v>
      </c>
      <c r="O64" s="58"/>
      <c r="P64" s="58"/>
      <c r="Q64" s="58"/>
      <c r="R64" s="58"/>
      <c r="S64" s="58"/>
      <c r="T64" s="58"/>
      <c r="U64" s="58"/>
      <c r="V64" s="58"/>
      <c r="W64" s="58"/>
      <c r="X64" s="58"/>
      <c r="Y64" s="58"/>
      <c r="Z64" s="58"/>
      <c r="AA64" s="58"/>
      <c r="AB64" s="58"/>
      <c r="AC64" s="58"/>
      <c r="AD64" s="58"/>
      <c r="AE64" s="58"/>
      <c r="AF64" s="58"/>
      <c r="AG64" s="58"/>
      <c r="AH64" s="58"/>
      <c r="AI64" s="58"/>
      <c r="AJ64" s="55" t="s">
        <v>133</v>
      </c>
      <c r="AK64" s="55">
        <v>2011</v>
      </c>
      <c r="AL64" s="58"/>
      <c r="AM64" s="58"/>
      <c r="AN64" s="58"/>
      <c r="AO64" s="62">
        <v>3890328.4509542831</v>
      </c>
      <c r="AP64" s="58"/>
      <c r="AQ64" s="58"/>
      <c r="AR64" s="59" t="s">
        <v>1130</v>
      </c>
      <c r="AS64" s="58"/>
      <c r="AT64" s="58"/>
      <c r="AU64" s="58"/>
      <c r="AV64" s="58"/>
      <c r="AW64" s="58"/>
    </row>
    <row r="65" spans="2:49" ht="92.25" customHeight="1">
      <c r="B65" s="56"/>
      <c r="C65" s="59"/>
      <c r="D65" s="406" t="s">
        <v>1118</v>
      </c>
      <c r="E65" s="12"/>
      <c r="F65" s="55" t="s">
        <v>444</v>
      </c>
      <c r="G65" s="58"/>
      <c r="H65" s="58"/>
      <c r="I65" s="58"/>
      <c r="J65" s="58"/>
      <c r="K65" s="61" t="s">
        <v>132</v>
      </c>
      <c r="L65" s="58" t="s">
        <v>132</v>
      </c>
      <c r="M65" s="58" t="s">
        <v>863</v>
      </c>
      <c r="N65" s="59" t="s">
        <v>132</v>
      </c>
      <c r="O65" s="58"/>
      <c r="P65" s="58"/>
      <c r="Q65" s="58"/>
      <c r="R65" s="58"/>
      <c r="S65" s="58"/>
      <c r="T65" s="58"/>
      <c r="U65" s="58"/>
      <c r="V65" s="58"/>
      <c r="W65" s="58"/>
      <c r="X65" s="58"/>
      <c r="Y65" s="58"/>
      <c r="Z65" s="58"/>
      <c r="AA65" s="58"/>
      <c r="AB65" s="58"/>
      <c r="AC65" s="58"/>
      <c r="AD65" s="58"/>
      <c r="AE65" s="58"/>
      <c r="AF65" s="58"/>
      <c r="AG65" s="58"/>
      <c r="AH65" s="58"/>
      <c r="AI65" s="58"/>
      <c r="AJ65" s="55" t="s">
        <v>133</v>
      </c>
      <c r="AK65" s="55">
        <v>2011</v>
      </c>
      <c r="AL65" s="58"/>
      <c r="AM65" s="58"/>
      <c r="AN65" s="58"/>
      <c r="AO65" s="62">
        <v>93754454.06125167</v>
      </c>
      <c r="AP65" s="58"/>
      <c r="AQ65" s="58"/>
      <c r="AR65" s="59" t="s">
        <v>1131</v>
      </c>
      <c r="AS65" s="58"/>
      <c r="AT65" s="58"/>
      <c r="AU65" s="58"/>
      <c r="AV65" s="58"/>
      <c r="AW65" s="58"/>
    </row>
    <row r="66" spans="2:49" ht="30" customHeight="1">
      <c r="B66" s="56" t="s">
        <v>38</v>
      </c>
      <c r="C66" s="59" t="s">
        <v>39</v>
      </c>
      <c r="D66" s="58"/>
      <c r="E66" s="58"/>
      <c r="F66" s="58"/>
      <c r="G66" s="58"/>
      <c r="H66" s="58"/>
      <c r="I66" s="58"/>
      <c r="J66" s="58"/>
      <c r="K66" s="58"/>
      <c r="L66" s="58"/>
      <c r="M66" s="56"/>
      <c r="N66" s="58"/>
      <c r="O66" s="58"/>
      <c r="P66" s="58"/>
      <c r="Q66" s="58"/>
      <c r="R66" s="58"/>
      <c r="S66" s="58"/>
      <c r="T66" s="58"/>
      <c r="U66" s="58"/>
      <c r="V66" s="58"/>
      <c r="W66" s="58"/>
      <c r="X66" s="58"/>
      <c r="Y66" s="58"/>
      <c r="Z66" s="58"/>
      <c r="AA66" s="58"/>
      <c r="AB66" s="58"/>
      <c r="AC66" s="58"/>
      <c r="AD66" s="58"/>
      <c r="AE66" s="58"/>
      <c r="AF66" s="58"/>
      <c r="AG66" s="58"/>
      <c r="AH66" s="58"/>
      <c r="AI66" s="58"/>
      <c r="AJ66" s="64"/>
      <c r="AK66" s="64"/>
      <c r="AL66" s="58"/>
      <c r="AM66" s="58"/>
      <c r="AN66" s="58"/>
      <c r="AO66" s="58"/>
      <c r="AP66" s="58"/>
      <c r="AQ66" s="58"/>
      <c r="AR66" s="58"/>
      <c r="AS66" s="58"/>
      <c r="AT66" s="58"/>
      <c r="AU66" s="58"/>
      <c r="AV66" s="58"/>
      <c r="AW66" s="58"/>
    </row>
    <row r="67" spans="2:49" ht="30" customHeight="1">
      <c r="B67" s="56"/>
      <c r="C67" s="59" t="s">
        <v>106</v>
      </c>
      <c r="D67" s="1003" t="s">
        <v>389</v>
      </c>
      <c r="E67" s="1003"/>
      <c r="F67" s="1003"/>
      <c r="G67" s="58"/>
      <c r="H67" s="58"/>
      <c r="I67" s="58"/>
      <c r="J67" s="58"/>
      <c r="K67" s="407"/>
      <c r="L67" s="203"/>
      <c r="M67" s="408"/>
      <c r="N67" s="203"/>
      <c r="O67" s="203"/>
      <c r="P67" s="203"/>
      <c r="Q67" s="203"/>
      <c r="R67" s="203"/>
      <c r="S67" s="58"/>
      <c r="T67" s="58"/>
      <c r="U67" s="58"/>
      <c r="V67" s="58"/>
      <c r="W67" s="58"/>
      <c r="X67" s="58"/>
      <c r="Y67" s="58"/>
      <c r="Z67" s="58"/>
      <c r="AA67" s="58"/>
      <c r="AB67" s="58"/>
      <c r="AC67" s="58"/>
      <c r="AD67" s="58"/>
      <c r="AE67" s="58"/>
      <c r="AF67" s="58"/>
      <c r="AG67" s="58"/>
      <c r="AH67" s="58"/>
      <c r="AI67" s="58"/>
      <c r="AJ67" s="409"/>
      <c r="AK67" s="409"/>
      <c r="AL67" s="203"/>
      <c r="AM67" s="203"/>
      <c r="AN67" s="203"/>
      <c r="AO67" s="410"/>
      <c r="AP67" s="203"/>
      <c r="AQ67" s="203"/>
      <c r="AR67" s="203"/>
      <c r="AS67" s="203"/>
      <c r="AT67" s="203"/>
      <c r="AU67" s="203"/>
      <c r="AV67" s="203"/>
      <c r="AW67" s="203"/>
    </row>
    <row r="68" spans="2:49" ht="30" customHeight="1">
      <c r="B68" s="56"/>
      <c r="C68" s="59"/>
      <c r="D68" s="1003"/>
      <c r="E68" s="1003"/>
      <c r="F68" s="1003"/>
      <c r="G68" s="58"/>
      <c r="H68" s="58"/>
      <c r="I68" s="58"/>
      <c r="J68" s="58"/>
      <c r="K68" s="407"/>
      <c r="L68" s="203"/>
      <c r="M68" s="408"/>
      <c r="N68" s="203"/>
      <c r="O68" s="203"/>
      <c r="P68" s="203"/>
      <c r="Q68" s="203"/>
      <c r="R68" s="203"/>
      <c r="S68" s="58"/>
      <c r="T68" s="58"/>
      <c r="U68" s="58"/>
      <c r="V68" s="58"/>
      <c r="W68" s="58"/>
      <c r="X68" s="58"/>
      <c r="Y68" s="58"/>
      <c r="Z68" s="58"/>
      <c r="AA68" s="58"/>
      <c r="AB68" s="58"/>
      <c r="AC68" s="58"/>
      <c r="AD68" s="58"/>
      <c r="AE68" s="58"/>
      <c r="AF68" s="58"/>
      <c r="AG68" s="58"/>
      <c r="AH68" s="58"/>
      <c r="AI68" s="58"/>
      <c r="AJ68" s="409"/>
      <c r="AK68" s="409"/>
      <c r="AL68" s="203"/>
      <c r="AM68" s="203"/>
      <c r="AN68" s="203"/>
      <c r="AO68" s="410"/>
      <c r="AP68" s="203"/>
      <c r="AQ68" s="203"/>
      <c r="AR68" s="203"/>
      <c r="AS68" s="203"/>
      <c r="AT68" s="203"/>
      <c r="AU68" s="203"/>
      <c r="AV68" s="203"/>
      <c r="AW68" s="203"/>
    </row>
    <row r="69" spans="2:49" ht="30" customHeight="1">
      <c r="B69" s="56"/>
      <c r="C69" s="59"/>
      <c r="D69" s="60"/>
      <c r="E69" s="12"/>
      <c r="F69" s="55"/>
      <c r="G69" s="58"/>
      <c r="H69" s="58"/>
      <c r="I69" s="58"/>
      <c r="J69" s="58"/>
      <c r="K69" s="61"/>
      <c r="L69" s="58"/>
      <c r="M69" s="56"/>
      <c r="N69" s="58"/>
      <c r="O69" s="58"/>
      <c r="P69" s="58"/>
      <c r="Q69" s="58"/>
      <c r="R69" s="58"/>
      <c r="S69" s="58"/>
      <c r="T69" s="58"/>
      <c r="U69" s="58"/>
      <c r="V69" s="58"/>
      <c r="W69" s="58"/>
      <c r="X69" s="58"/>
      <c r="Y69" s="58"/>
      <c r="Z69" s="58"/>
      <c r="AA69" s="58"/>
      <c r="AB69" s="58"/>
      <c r="AC69" s="58"/>
      <c r="AD69" s="58"/>
      <c r="AE69" s="58"/>
      <c r="AF69" s="58"/>
      <c r="AG69" s="58"/>
      <c r="AH69" s="58"/>
      <c r="AI69" s="58"/>
      <c r="AJ69" s="55"/>
      <c r="AK69" s="55"/>
      <c r="AL69" s="58"/>
      <c r="AM69" s="58"/>
      <c r="AN69" s="58"/>
      <c r="AO69" s="62"/>
      <c r="AP69" s="58"/>
      <c r="AQ69" s="58"/>
      <c r="AR69" s="58"/>
      <c r="AS69" s="58"/>
      <c r="AT69" s="58"/>
      <c r="AU69" s="58"/>
      <c r="AV69" s="58"/>
      <c r="AW69" s="58"/>
    </row>
    <row r="70" spans="2:49" ht="30" customHeight="1">
      <c r="B70" s="56" t="s">
        <v>40</v>
      </c>
      <c r="C70" s="59" t="s">
        <v>41</v>
      </c>
      <c r="D70" s="1003" t="s">
        <v>389</v>
      </c>
      <c r="E70" s="1003"/>
      <c r="F70" s="1003"/>
      <c r="G70" s="58"/>
      <c r="H70" s="58"/>
      <c r="I70" s="58"/>
      <c r="J70" s="58"/>
      <c r="K70" s="407"/>
      <c r="L70" s="203"/>
      <c r="M70" s="408"/>
      <c r="N70" s="203"/>
      <c r="O70" s="203"/>
      <c r="P70" s="203"/>
      <c r="Q70" s="203"/>
      <c r="R70" s="203"/>
      <c r="S70" s="58"/>
      <c r="T70" s="58"/>
      <c r="U70" s="58"/>
      <c r="V70" s="58"/>
      <c r="W70" s="58"/>
      <c r="X70" s="58"/>
      <c r="Y70" s="58"/>
      <c r="Z70" s="58"/>
      <c r="AA70" s="58"/>
      <c r="AB70" s="58"/>
      <c r="AC70" s="58"/>
      <c r="AD70" s="58"/>
      <c r="AE70" s="58"/>
      <c r="AF70" s="58"/>
      <c r="AG70" s="58"/>
      <c r="AH70" s="58"/>
      <c r="AI70" s="58"/>
      <c r="AJ70" s="409"/>
      <c r="AK70" s="409"/>
      <c r="AL70" s="203"/>
      <c r="AM70" s="203"/>
      <c r="AN70" s="203"/>
      <c r="AO70" s="410"/>
      <c r="AP70" s="203"/>
      <c r="AQ70" s="203"/>
      <c r="AR70" s="203"/>
      <c r="AS70" s="203"/>
      <c r="AT70" s="203"/>
      <c r="AU70" s="203"/>
      <c r="AV70" s="203"/>
      <c r="AW70" s="203"/>
    </row>
    <row r="71" spans="2:49" ht="30" customHeight="1">
      <c r="B71" s="56"/>
      <c r="C71" s="59" t="s">
        <v>106</v>
      </c>
      <c r="D71" s="1003"/>
      <c r="E71" s="1003"/>
      <c r="F71" s="1003"/>
      <c r="G71" s="58"/>
      <c r="H71" s="58"/>
      <c r="I71" s="58"/>
      <c r="J71" s="58"/>
      <c r="K71" s="407"/>
      <c r="L71" s="203"/>
      <c r="M71" s="408"/>
      <c r="N71" s="203"/>
      <c r="O71" s="203"/>
      <c r="P71" s="203"/>
      <c r="Q71" s="203"/>
      <c r="R71" s="203"/>
      <c r="S71" s="58"/>
      <c r="T71" s="58"/>
      <c r="U71" s="58"/>
      <c r="V71" s="58"/>
      <c r="W71" s="58"/>
      <c r="X71" s="58"/>
      <c r="Y71" s="58"/>
      <c r="Z71" s="58"/>
      <c r="AA71" s="58"/>
      <c r="AB71" s="58"/>
      <c r="AC71" s="58"/>
      <c r="AD71" s="58"/>
      <c r="AE71" s="58"/>
      <c r="AF71" s="58"/>
      <c r="AG71" s="58"/>
      <c r="AH71" s="58"/>
      <c r="AI71" s="58"/>
      <c r="AJ71" s="409"/>
      <c r="AK71" s="409"/>
      <c r="AL71" s="203"/>
      <c r="AM71" s="203"/>
      <c r="AN71" s="203"/>
      <c r="AO71" s="410"/>
      <c r="AP71" s="203"/>
      <c r="AQ71" s="203"/>
      <c r="AR71" s="203"/>
      <c r="AS71" s="203"/>
      <c r="AT71" s="203"/>
      <c r="AU71" s="203"/>
      <c r="AV71" s="203"/>
      <c r="AW71" s="203"/>
    </row>
    <row r="72" spans="2:49" ht="30" customHeight="1">
      <c r="B72" s="56"/>
      <c r="C72" s="59"/>
      <c r="D72" s="58"/>
      <c r="E72" s="58"/>
      <c r="F72" s="58"/>
      <c r="G72" s="58"/>
      <c r="H72" s="58"/>
      <c r="I72" s="58"/>
      <c r="J72" s="58"/>
      <c r="K72" s="58"/>
      <c r="L72" s="58"/>
      <c r="M72" s="56"/>
      <c r="N72" s="58"/>
      <c r="O72" s="58"/>
      <c r="P72" s="58"/>
      <c r="Q72" s="58"/>
      <c r="R72" s="58"/>
      <c r="S72" s="58"/>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c r="AU72" s="58"/>
      <c r="AV72" s="58"/>
      <c r="AW72" s="58"/>
    </row>
    <row r="73" spans="2:49" ht="30" customHeight="1">
      <c r="B73" s="56" t="s">
        <v>42</v>
      </c>
      <c r="C73" s="59" t="s">
        <v>43</v>
      </c>
      <c r="D73" s="1003" t="s">
        <v>389</v>
      </c>
      <c r="E73" s="1003"/>
      <c r="F73" s="1003"/>
      <c r="G73" s="58"/>
      <c r="H73" s="58"/>
      <c r="I73" s="58"/>
      <c r="J73" s="58"/>
      <c r="K73" s="407"/>
      <c r="L73" s="203"/>
      <c r="M73" s="408"/>
      <c r="N73" s="203"/>
      <c r="O73" s="203"/>
      <c r="P73" s="203"/>
      <c r="Q73" s="203"/>
      <c r="R73" s="203"/>
      <c r="S73" s="58"/>
      <c r="T73" s="58"/>
      <c r="U73" s="58"/>
      <c r="V73" s="58"/>
      <c r="W73" s="58"/>
      <c r="X73" s="58"/>
      <c r="Y73" s="58"/>
      <c r="Z73" s="58"/>
      <c r="AA73" s="58"/>
      <c r="AB73" s="58"/>
      <c r="AC73" s="58"/>
      <c r="AD73" s="58"/>
      <c r="AE73" s="58"/>
      <c r="AF73" s="58"/>
      <c r="AG73" s="58"/>
      <c r="AH73" s="58"/>
      <c r="AI73" s="58"/>
      <c r="AJ73" s="409"/>
      <c r="AK73" s="409"/>
      <c r="AL73" s="203"/>
      <c r="AM73" s="203"/>
      <c r="AN73" s="203"/>
      <c r="AO73" s="410"/>
      <c r="AP73" s="203"/>
      <c r="AQ73" s="203"/>
      <c r="AR73" s="203"/>
      <c r="AS73" s="203"/>
      <c r="AT73" s="203"/>
      <c r="AU73" s="203"/>
      <c r="AV73" s="203"/>
      <c r="AW73" s="203"/>
    </row>
    <row r="74" spans="2:49" ht="30" customHeight="1">
      <c r="B74" s="56"/>
      <c r="C74" s="59" t="s">
        <v>106</v>
      </c>
      <c r="D74" s="1003"/>
      <c r="E74" s="1003"/>
      <c r="F74" s="1003"/>
      <c r="G74" s="58"/>
      <c r="H74" s="58"/>
      <c r="I74" s="58"/>
      <c r="J74" s="58"/>
      <c r="K74" s="407"/>
      <c r="L74" s="203"/>
      <c r="M74" s="408"/>
      <c r="N74" s="203"/>
      <c r="O74" s="203"/>
      <c r="P74" s="203"/>
      <c r="Q74" s="203"/>
      <c r="R74" s="203"/>
      <c r="S74" s="58"/>
      <c r="T74" s="58"/>
      <c r="U74" s="58"/>
      <c r="V74" s="58"/>
      <c r="W74" s="58"/>
      <c r="X74" s="58"/>
      <c r="Y74" s="58"/>
      <c r="Z74" s="58"/>
      <c r="AA74" s="58"/>
      <c r="AB74" s="58"/>
      <c r="AC74" s="58"/>
      <c r="AD74" s="58"/>
      <c r="AE74" s="58"/>
      <c r="AF74" s="58"/>
      <c r="AG74" s="58"/>
      <c r="AH74" s="58"/>
      <c r="AI74" s="58"/>
      <c r="AJ74" s="409"/>
      <c r="AK74" s="409"/>
      <c r="AL74" s="203"/>
      <c r="AM74" s="203"/>
      <c r="AN74" s="203"/>
      <c r="AO74" s="410"/>
      <c r="AP74" s="203"/>
      <c r="AQ74" s="203"/>
      <c r="AR74" s="203"/>
      <c r="AS74" s="203"/>
      <c r="AT74" s="203"/>
      <c r="AU74" s="203"/>
      <c r="AV74" s="203"/>
      <c r="AW74" s="203"/>
    </row>
    <row r="75" spans="2:49" ht="30" customHeight="1">
      <c r="B75" s="56"/>
      <c r="C75" s="59"/>
      <c r="D75" s="58"/>
      <c r="E75" s="58"/>
      <c r="F75" s="58"/>
      <c r="G75" s="58"/>
      <c r="H75" s="58"/>
      <c r="I75" s="58"/>
      <c r="J75" s="58"/>
      <c r="K75" s="58"/>
      <c r="L75" s="58"/>
      <c r="M75" s="55"/>
      <c r="N75" s="58"/>
      <c r="O75" s="58"/>
      <c r="P75" s="58"/>
      <c r="Q75" s="58"/>
      <c r="R75" s="58"/>
      <c r="S75" s="58"/>
      <c r="T75" s="58"/>
      <c r="U75" s="58"/>
      <c r="V75" s="58"/>
      <c r="W75" s="58"/>
      <c r="X75" s="58"/>
      <c r="Y75" s="58"/>
      <c r="Z75" s="58"/>
      <c r="AA75" s="58"/>
      <c r="AB75" s="58"/>
      <c r="AC75" s="58"/>
      <c r="AD75" s="58"/>
      <c r="AE75" s="58"/>
      <c r="AF75" s="58"/>
      <c r="AG75" s="58"/>
      <c r="AH75" s="58"/>
      <c r="AI75" s="58"/>
      <c r="AJ75" s="58"/>
      <c r="AK75" s="58"/>
      <c r="AL75" s="58"/>
      <c r="AM75" s="58"/>
      <c r="AN75" s="58"/>
      <c r="AO75" s="58"/>
      <c r="AP75" s="58"/>
      <c r="AQ75" s="58"/>
      <c r="AR75" s="58"/>
      <c r="AS75" s="58"/>
      <c r="AT75" s="58"/>
      <c r="AU75" s="58"/>
      <c r="AV75" s="58"/>
      <c r="AW75" s="58"/>
    </row>
    <row r="76" spans="2:49" ht="30.75" customHeight="1">
      <c r="B76" s="56" t="s">
        <v>44</v>
      </c>
      <c r="C76" s="59" t="s">
        <v>45</v>
      </c>
      <c r="D76" s="58"/>
      <c r="E76" s="58"/>
      <c r="F76" s="58"/>
      <c r="G76" s="58"/>
      <c r="H76" s="58"/>
      <c r="I76" s="58"/>
      <c r="J76" s="58"/>
      <c r="K76" s="58"/>
      <c r="L76" s="58"/>
      <c r="M76" s="55"/>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8"/>
      <c r="AN76" s="58"/>
      <c r="AO76" s="411">
        <f>SUM(AO77:AO87)</f>
        <v>285345000</v>
      </c>
      <c r="AP76" s="58"/>
      <c r="AQ76" s="58"/>
      <c r="AR76" s="58"/>
      <c r="AS76" s="58"/>
      <c r="AT76" s="58"/>
      <c r="AU76" s="58"/>
      <c r="AV76" s="58"/>
      <c r="AW76" s="58"/>
    </row>
    <row r="77" spans="2:49" ht="39.75" customHeight="1">
      <c r="B77" s="56"/>
      <c r="C77" s="59" t="s">
        <v>106</v>
      </c>
      <c r="D77" s="59" t="s">
        <v>1132</v>
      </c>
      <c r="E77" s="58" t="s">
        <v>1134</v>
      </c>
      <c r="F77" s="58" t="s">
        <v>1136</v>
      </c>
      <c r="G77" s="58"/>
      <c r="H77" s="58"/>
      <c r="I77" s="58"/>
      <c r="J77" s="58"/>
      <c r="K77" s="58"/>
      <c r="L77" s="55"/>
      <c r="M77" s="55"/>
      <c r="N77" s="58"/>
      <c r="O77" s="58"/>
      <c r="P77" s="58"/>
      <c r="Q77" s="58"/>
      <c r="R77" s="58"/>
      <c r="S77" s="58"/>
      <c r="T77" s="58"/>
      <c r="U77" s="58"/>
      <c r="V77" s="58"/>
      <c r="W77" s="58"/>
      <c r="X77" s="58"/>
      <c r="Y77" s="58"/>
      <c r="Z77" s="58"/>
      <c r="AA77" s="58"/>
      <c r="AB77" s="58"/>
      <c r="AC77" s="58"/>
      <c r="AD77" s="58"/>
      <c r="AE77" s="58"/>
      <c r="AF77" s="58"/>
      <c r="AG77" s="58"/>
      <c r="AH77" s="58"/>
      <c r="AI77" s="58"/>
      <c r="AJ77" s="58" t="s">
        <v>874</v>
      </c>
      <c r="AK77" s="58">
        <v>2010</v>
      </c>
      <c r="AL77" s="58"/>
      <c r="AM77" s="58"/>
      <c r="AN77" s="58"/>
      <c r="AO77" s="58">
        <v>59235000</v>
      </c>
      <c r="AP77" s="58"/>
      <c r="AQ77" s="58"/>
      <c r="AR77" s="59" t="s">
        <v>1111</v>
      </c>
      <c r="AS77" s="58"/>
      <c r="AT77" s="58"/>
      <c r="AU77" s="58"/>
      <c r="AV77" s="58"/>
      <c r="AW77" s="58"/>
    </row>
    <row r="78" spans="2:49" ht="39.75" customHeight="1">
      <c r="B78" s="56"/>
      <c r="C78" s="59"/>
      <c r="D78" s="59" t="s">
        <v>1133</v>
      </c>
      <c r="E78" s="58" t="s">
        <v>1135</v>
      </c>
      <c r="F78" s="58" t="s">
        <v>1136</v>
      </c>
      <c r="G78" s="58"/>
      <c r="H78" s="58"/>
      <c r="I78" s="58"/>
      <c r="J78" s="58"/>
      <c r="K78" s="58"/>
      <c r="L78" s="55"/>
      <c r="M78" s="55"/>
      <c r="N78" s="58"/>
      <c r="O78" s="58"/>
      <c r="P78" s="58"/>
      <c r="Q78" s="58"/>
      <c r="R78" s="58"/>
      <c r="S78" s="58"/>
      <c r="T78" s="58"/>
      <c r="U78" s="58"/>
      <c r="V78" s="58"/>
      <c r="W78" s="58"/>
      <c r="X78" s="58"/>
      <c r="Y78" s="58"/>
      <c r="Z78" s="58"/>
      <c r="AA78" s="58"/>
      <c r="AB78" s="58"/>
      <c r="AC78" s="58"/>
      <c r="AD78" s="58"/>
      <c r="AE78" s="58"/>
      <c r="AF78" s="58"/>
      <c r="AG78" s="58"/>
      <c r="AH78" s="58"/>
      <c r="AI78" s="58"/>
      <c r="AJ78" s="58" t="s">
        <v>874</v>
      </c>
      <c r="AK78" s="58">
        <v>2010</v>
      </c>
      <c r="AL78" s="58"/>
      <c r="AM78" s="58"/>
      <c r="AN78" s="58"/>
      <c r="AO78" s="58">
        <v>64350000</v>
      </c>
      <c r="AP78" s="58"/>
      <c r="AQ78" s="58"/>
      <c r="AR78" s="59" t="s">
        <v>1111</v>
      </c>
      <c r="AS78" s="58"/>
      <c r="AT78" s="58"/>
      <c r="AU78" s="58"/>
      <c r="AV78" s="58"/>
      <c r="AW78" s="58"/>
    </row>
    <row r="79" spans="2:49" ht="39.75" customHeight="1">
      <c r="B79" s="56"/>
      <c r="C79" s="59"/>
      <c r="D79" s="59" t="s">
        <v>1137</v>
      </c>
      <c r="E79" s="58"/>
      <c r="F79" s="58" t="s">
        <v>836</v>
      </c>
      <c r="G79" s="58"/>
      <c r="H79" s="58"/>
      <c r="I79" s="58"/>
      <c r="J79" s="58"/>
      <c r="K79" s="58" t="s">
        <v>1146</v>
      </c>
      <c r="L79" s="55" t="s">
        <v>132</v>
      </c>
      <c r="M79" s="55" t="s">
        <v>863</v>
      </c>
      <c r="N79" s="58"/>
      <c r="O79" s="58"/>
      <c r="P79" s="58"/>
      <c r="Q79" s="58"/>
      <c r="R79" s="58"/>
      <c r="S79" s="58"/>
      <c r="T79" s="58"/>
      <c r="U79" s="58"/>
      <c r="V79" s="58"/>
      <c r="W79" s="58"/>
      <c r="X79" s="58"/>
      <c r="Y79" s="58"/>
      <c r="Z79" s="58"/>
      <c r="AA79" s="58"/>
      <c r="AB79" s="58"/>
      <c r="AC79" s="58"/>
      <c r="AD79" s="58"/>
      <c r="AE79" s="58"/>
      <c r="AF79" s="58"/>
      <c r="AG79" s="58"/>
      <c r="AH79" s="58"/>
      <c r="AI79" s="58"/>
      <c r="AJ79" s="58" t="s">
        <v>133</v>
      </c>
      <c r="AK79" s="58">
        <v>2011</v>
      </c>
      <c r="AL79" s="58"/>
      <c r="AM79" s="58"/>
      <c r="AN79" s="58"/>
      <c r="AO79" s="58">
        <v>16494514.76793249</v>
      </c>
      <c r="AP79" s="58"/>
      <c r="AQ79" s="58"/>
      <c r="AR79" s="59" t="s">
        <v>1111</v>
      </c>
      <c r="AS79" s="58"/>
      <c r="AT79" s="58"/>
      <c r="AU79" s="58"/>
      <c r="AV79" s="58"/>
      <c r="AW79" s="58"/>
    </row>
    <row r="80" spans="2:49" ht="39.75" customHeight="1">
      <c r="B80" s="56"/>
      <c r="C80" s="59"/>
      <c r="D80" s="59" t="s">
        <v>1138</v>
      </c>
      <c r="E80" s="58"/>
      <c r="F80" s="58" t="s">
        <v>836</v>
      </c>
      <c r="G80" s="58"/>
      <c r="H80" s="58"/>
      <c r="I80" s="58"/>
      <c r="J80" s="58"/>
      <c r="K80" s="58" t="s">
        <v>1146</v>
      </c>
      <c r="L80" s="55" t="s">
        <v>1148</v>
      </c>
      <c r="M80" s="55" t="s">
        <v>863</v>
      </c>
      <c r="N80" s="58"/>
      <c r="O80" s="58"/>
      <c r="P80" s="58"/>
      <c r="Q80" s="58"/>
      <c r="R80" s="58"/>
      <c r="S80" s="58"/>
      <c r="T80" s="58"/>
      <c r="U80" s="58"/>
      <c r="V80" s="58"/>
      <c r="W80" s="58"/>
      <c r="X80" s="58"/>
      <c r="Y80" s="58"/>
      <c r="Z80" s="58"/>
      <c r="AA80" s="58"/>
      <c r="AB80" s="58"/>
      <c r="AC80" s="58"/>
      <c r="AD80" s="58"/>
      <c r="AE80" s="58"/>
      <c r="AF80" s="58"/>
      <c r="AG80" s="58"/>
      <c r="AH80" s="58"/>
      <c r="AI80" s="58"/>
      <c r="AJ80" s="58" t="s">
        <v>133</v>
      </c>
      <c r="AK80" s="58">
        <v>2011</v>
      </c>
      <c r="AL80" s="58"/>
      <c r="AM80" s="58"/>
      <c r="AN80" s="58"/>
      <c r="AO80" s="58">
        <v>12285569.620253164</v>
      </c>
      <c r="AP80" s="58"/>
      <c r="AQ80" s="58"/>
      <c r="AR80" s="59" t="s">
        <v>1111</v>
      </c>
      <c r="AS80" s="58"/>
      <c r="AT80" s="58"/>
      <c r="AU80" s="58"/>
      <c r="AV80" s="58"/>
      <c r="AW80" s="58"/>
    </row>
    <row r="81" spans="2:49" ht="39.75" customHeight="1">
      <c r="B81" s="56"/>
      <c r="C81" s="59"/>
      <c r="D81" s="59" t="s">
        <v>1139</v>
      </c>
      <c r="E81" s="58"/>
      <c r="F81" s="58" t="s">
        <v>1145</v>
      </c>
      <c r="G81" s="58"/>
      <c r="H81" s="58"/>
      <c r="I81" s="58"/>
      <c r="J81" s="58"/>
      <c r="K81" s="58" t="s">
        <v>1146</v>
      </c>
      <c r="L81" s="55" t="s">
        <v>132</v>
      </c>
      <c r="M81" s="55" t="s">
        <v>863</v>
      </c>
      <c r="N81" s="58"/>
      <c r="O81" s="58"/>
      <c r="P81" s="58"/>
      <c r="Q81" s="58"/>
      <c r="R81" s="58"/>
      <c r="S81" s="58"/>
      <c r="T81" s="58"/>
      <c r="U81" s="58"/>
      <c r="V81" s="58"/>
      <c r="W81" s="58"/>
      <c r="X81" s="58"/>
      <c r="Y81" s="58"/>
      <c r="Z81" s="58"/>
      <c r="AA81" s="58"/>
      <c r="AB81" s="58"/>
      <c r="AC81" s="58"/>
      <c r="AD81" s="58"/>
      <c r="AE81" s="58"/>
      <c r="AF81" s="58"/>
      <c r="AG81" s="58"/>
      <c r="AH81" s="58"/>
      <c r="AI81" s="58"/>
      <c r="AJ81" s="58" t="s">
        <v>133</v>
      </c>
      <c r="AK81" s="58">
        <v>2011</v>
      </c>
      <c r="AL81" s="58"/>
      <c r="AM81" s="58"/>
      <c r="AN81" s="58"/>
      <c r="AO81" s="58">
        <v>1706329.1139240509</v>
      </c>
      <c r="AP81" s="58"/>
      <c r="AQ81" s="58"/>
      <c r="AR81" s="59" t="s">
        <v>1111</v>
      </c>
      <c r="AS81" s="58"/>
      <c r="AT81" s="58"/>
      <c r="AU81" s="58"/>
      <c r="AV81" s="58"/>
      <c r="AW81" s="58"/>
    </row>
    <row r="82" spans="2:49" ht="39.75" customHeight="1">
      <c r="B82" s="56"/>
      <c r="C82" s="59"/>
      <c r="D82" s="59" t="s">
        <v>1140</v>
      </c>
      <c r="E82" s="58"/>
      <c r="F82" s="58" t="s">
        <v>448</v>
      </c>
      <c r="G82" s="58"/>
      <c r="H82" s="58"/>
      <c r="I82" s="58"/>
      <c r="J82" s="58"/>
      <c r="K82" s="58" t="s">
        <v>1146</v>
      </c>
      <c r="L82" s="55">
        <v>2.5</v>
      </c>
      <c r="M82" s="55" t="s">
        <v>863</v>
      </c>
      <c r="N82" s="58"/>
      <c r="O82" s="58"/>
      <c r="P82" s="58"/>
      <c r="Q82" s="58"/>
      <c r="R82" s="58"/>
      <c r="S82" s="58"/>
      <c r="T82" s="58"/>
      <c r="U82" s="58"/>
      <c r="V82" s="58"/>
      <c r="W82" s="58"/>
      <c r="X82" s="58"/>
      <c r="Y82" s="58"/>
      <c r="Z82" s="58"/>
      <c r="AA82" s="58"/>
      <c r="AB82" s="58"/>
      <c r="AC82" s="58"/>
      <c r="AD82" s="58"/>
      <c r="AE82" s="58"/>
      <c r="AF82" s="58"/>
      <c r="AG82" s="58"/>
      <c r="AH82" s="58"/>
      <c r="AI82" s="58"/>
      <c r="AJ82" s="58" t="s">
        <v>133</v>
      </c>
      <c r="AK82" s="58">
        <v>2011</v>
      </c>
      <c r="AL82" s="58"/>
      <c r="AM82" s="58"/>
      <c r="AN82" s="58"/>
      <c r="AO82" s="58">
        <v>44592067.510548517</v>
      </c>
      <c r="AP82" s="58"/>
      <c r="AQ82" s="58"/>
      <c r="AR82" s="59" t="s">
        <v>1111</v>
      </c>
      <c r="AS82" s="58"/>
      <c r="AT82" s="58"/>
      <c r="AU82" s="58"/>
      <c r="AV82" s="58"/>
      <c r="AW82" s="58"/>
    </row>
    <row r="83" spans="2:49" ht="39.75" customHeight="1">
      <c r="B83" s="56"/>
      <c r="C83" s="59"/>
      <c r="D83" s="59" t="s">
        <v>1140</v>
      </c>
      <c r="E83" s="58"/>
      <c r="F83" s="58" t="s">
        <v>448</v>
      </c>
      <c r="G83" s="58"/>
      <c r="H83" s="58"/>
      <c r="I83" s="58"/>
      <c r="J83" s="58"/>
      <c r="K83" s="58" t="s">
        <v>1146</v>
      </c>
      <c r="L83" s="55">
        <v>1.5</v>
      </c>
      <c r="M83" s="55" t="s">
        <v>863</v>
      </c>
      <c r="N83" s="58"/>
      <c r="O83" s="58"/>
      <c r="P83" s="58"/>
      <c r="Q83" s="58"/>
      <c r="R83" s="58"/>
      <c r="S83" s="58"/>
      <c r="T83" s="58"/>
      <c r="U83" s="58"/>
      <c r="V83" s="58"/>
      <c r="W83" s="58"/>
      <c r="X83" s="58"/>
      <c r="Y83" s="58"/>
      <c r="Z83" s="58"/>
      <c r="AA83" s="58"/>
      <c r="AB83" s="58"/>
      <c r="AC83" s="58"/>
      <c r="AD83" s="58"/>
      <c r="AE83" s="58"/>
      <c r="AF83" s="58"/>
      <c r="AG83" s="58"/>
      <c r="AH83" s="58"/>
      <c r="AI83" s="58"/>
      <c r="AJ83" s="58" t="s">
        <v>133</v>
      </c>
      <c r="AK83" s="58">
        <v>2011</v>
      </c>
      <c r="AL83" s="58"/>
      <c r="AM83" s="58"/>
      <c r="AN83" s="58"/>
      <c r="AO83" s="58">
        <v>28666329.113924053</v>
      </c>
      <c r="AP83" s="58"/>
      <c r="AQ83" s="58"/>
      <c r="AR83" s="59" t="s">
        <v>1111</v>
      </c>
      <c r="AS83" s="58"/>
      <c r="AT83" s="58"/>
      <c r="AU83" s="58"/>
      <c r="AV83" s="58"/>
      <c r="AW83" s="58"/>
    </row>
    <row r="84" spans="2:49" ht="39.75" customHeight="1">
      <c r="B84" s="56"/>
      <c r="C84" s="59"/>
      <c r="D84" s="59" t="s">
        <v>1141</v>
      </c>
      <c r="E84" s="58"/>
      <c r="F84" s="58" t="s">
        <v>1145</v>
      </c>
      <c r="G84" s="58"/>
      <c r="H84" s="58"/>
      <c r="I84" s="58"/>
      <c r="J84" s="58"/>
      <c r="K84" s="58" t="s">
        <v>1146</v>
      </c>
      <c r="L84" s="55" t="s">
        <v>132</v>
      </c>
      <c r="M84" s="55" t="s">
        <v>863</v>
      </c>
      <c r="N84" s="58"/>
      <c r="O84" s="58"/>
      <c r="P84" s="58"/>
      <c r="Q84" s="58"/>
      <c r="R84" s="58"/>
      <c r="S84" s="58"/>
      <c r="T84" s="58"/>
      <c r="U84" s="58"/>
      <c r="V84" s="58"/>
      <c r="W84" s="58"/>
      <c r="X84" s="58"/>
      <c r="Y84" s="58"/>
      <c r="Z84" s="58"/>
      <c r="AA84" s="58"/>
      <c r="AB84" s="58"/>
      <c r="AC84" s="58"/>
      <c r="AD84" s="58"/>
      <c r="AE84" s="58"/>
      <c r="AF84" s="58"/>
      <c r="AG84" s="58"/>
      <c r="AH84" s="58"/>
      <c r="AI84" s="58"/>
      <c r="AJ84" s="58" t="s">
        <v>133</v>
      </c>
      <c r="AK84" s="58">
        <v>2011</v>
      </c>
      <c r="AL84" s="58"/>
      <c r="AM84" s="58"/>
      <c r="AN84" s="58"/>
      <c r="AO84" s="58">
        <v>6825316.4556962037</v>
      </c>
      <c r="AP84" s="58"/>
      <c r="AQ84" s="58"/>
      <c r="AR84" s="59" t="s">
        <v>1111</v>
      </c>
      <c r="AS84" s="58"/>
      <c r="AT84" s="58"/>
      <c r="AU84" s="58"/>
      <c r="AV84" s="58"/>
      <c r="AW84" s="58"/>
    </row>
    <row r="85" spans="2:49" ht="39.75" customHeight="1">
      <c r="B85" s="56"/>
      <c r="C85" s="59"/>
      <c r="D85" s="59" t="s">
        <v>1142</v>
      </c>
      <c r="E85" s="58"/>
      <c r="F85" s="58" t="s">
        <v>836</v>
      </c>
      <c r="G85" s="58"/>
      <c r="H85" s="58"/>
      <c r="I85" s="58"/>
      <c r="J85" s="58"/>
      <c r="K85" s="58" t="s">
        <v>1146</v>
      </c>
      <c r="L85" s="55" t="s">
        <v>1148</v>
      </c>
      <c r="M85" s="55" t="s">
        <v>863</v>
      </c>
      <c r="N85" s="58"/>
      <c r="O85" s="58"/>
      <c r="P85" s="58"/>
      <c r="Q85" s="58"/>
      <c r="R85" s="58"/>
      <c r="S85" s="58"/>
      <c r="T85" s="58"/>
      <c r="U85" s="58"/>
      <c r="V85" s="58"/>
      <c r="W85" s="58"/>
      <c r="X85" s="58"/>
      <c r="Y85" s="58"/>
      <c r="Z85" s="58"/>
      <c r="AA85" s="58"/>
      <c r="AB85" s="58"/>
      <c r="AC85" s="58"/>
      <c r="AD85" s="58"/>
      <c r="AE85" s="58"/>
      <c r="AF85" s="58"/>
      <c r="AG85" s="58"/>
      <c r="AH85" s="58"/>
      <c r="AI85" s="58"/>
      <c r="AJ85" s="58" t="s">
        <v>133</v>
      </c>
      <c r="AK85" s="58">
        <v>2011</v>
      </c>
      <c r="AL85" s="58"/>
      <c r="AM85" s="58"/>
      <c r="AN85" s="58"/>
      <c r="AO85" s="58">
        <v>22751054.852320675</v>
      </c>
      <c r="AP85" s="58"/>
      <c r="AQ85" s="58"/>
      <c r="AR85" s="59" t="s">
        <v>1111</v>
      </c>
      <c r="AS85" s="58"/>
      <c r="AT85" s="58"/>
      <c r="AU85" s="58"/>
      <c r="AV85" s="58"/>
      <c r="AW85" s="58"/>
    </row>
    <row r="86" spans="2:49" ht="39.75" customHeight="1">
      <c r="B86" s="56"/>
      <c r="C86" s="59"/>
      <c r="D86" s="59" t="s">
        <v>1143</v>
      </c>
      <c r="E86" s="58"/>
      <c r="F86" s="58" t="s">
        <v>446</v>
      </c>
      <c r="G86" s="58"/>
      <c r="H86" s="58"/>
      <c r="I86" s="58"/>
      <c r="J86" s="58"/>
      <c r="K86" s="58" t="s">
        <v>1146</v>
      </c>
      <c r="L86" s="55" t="s">
        <v>1149</v>
      </c>
      <c r="M86" s="55" t="s">
        <v>863</v>
      </c>
      <c r="N86" s="58"/>
      <c r="O86" s="58"/>
      <c r="P86" s="58"/>
      <c r="Q86" s="58"/>
      <c r="R86" s="58"/>
      <c r="S86" s="58"/>
      <c r="T86" s="58"/>
      <c r="U86" s="58"/>
      <c r="V86" s="58"/>
      <c r="W86" s="58"/>
      <c r="X86" s="58"/>
      <c r="Y86" s="58"/>
      <c r="Z86" s="58"/>
      <c r="AA86" s="58"/>
      <c r="AB86" s="58"/>
      <c r="AC86" s="58"/>
      <c r="AD86" s="58"/>
      <c r="AE86" s="58"/>
      <c r="AF86" s="58"/>
      <c r="AG86" s="58"/>
      <c r="AH86" s="58"/>
      <c r="AI86" s="58"/>
      <c r="AJ86" s="58" t="s">
        <v>133</v>
      </c>
      <c r="AK86" s="58">
        <v>2011</v>
      </c>
      <c r="AL86" s="58"/>
      <c r="AM86" s="58"/>
      <c r="AN86" s="58"/>
      <c r="AO86" s="58">
        <v>5687763.7130801687</v>
      </c>
      <c r="AP86" s="58"/>
      <c r="AQ86" s="58"/>
      <c r="AR86" s="59" t="s">
        <v>1111</v>
      </c>
      <c r="AS86" s="58"/>
      <c r="AT86" s="58"/>
      <c r="AU86" s="58"/>
      <c r="AV86" s="58"/>
      <c r="AW86" s="58"/>
    </row>
    <row r="87" spans="2:49" ht="39.75" customHeight="1">
      <c r="B87" s="56"/>
      <c r="C87" s="59"/>
      <c r="D87" s="59" t="s">
        <v>1144</v>
      </c>
      <c r="E87" s="58"/>
      <c r="F87" s="58" t="s">
        <v>444</v>
      </c>
      <c r="G87" s="58"/>
      <c r="H87" s="58"/>
      <c r="I87" s="58"/>
      <c r="J87" s="58"/>
      <c r="K87" s="58" t="s">
        <v>1147</v>
      </c>
      <c r="L87" s="55" t="s">
        <v>1150</v>
      </c>
      <c r="M87" s="55" t="s">
        <v>863</v>
      </c>
      <c r="N87" s="58"/>
      <c r="O87" s="58"/>
      <c r="P87" s="58"/>
      <c r="Q87" s="58"/>
      <c r="R87" s="58"/>
      <c r="S87" s="58"/>
      <c r="T87" s="58"/>
      <c r="U87" s="58"/>
      <c r="V87" s="58"/>
      <c r="W87" s="58"/>
      <c r="X87" s="58"/>
      <c r="Y87" s="58"/>
      <c r="Z87" s="58"/>
      <c r="AA87" s="58"/>
      <c r="AB87" s="58"/>
      <c r="AC87" s="58"/>
      <c r="AD87" s="58"/>
      <c r="AE87" s="58"/>
      <c r="AF87" s="58"/>
      <c r="AG87" s="58"/>
      <c r="AH87" s="58"/>
      <c r="AI87" s="58"/>
      <c r="AJ87" s="58" t="s">
        <v>133</v>
      </c>
      <c r="AK87" s="58">
        <v>2011</v>
      </c>
      <c r="AL87" s="58"/>
      <c r="AM87" s="58"/>
      <c r="AN87" s="58"/>
      <c r="AO87" s="58">
        <v>22751054.852320675</v>
      </c>
      <c r="AP87" s="58"/>
      <c r="AQ87" s="58"/>
      <c r="AR87" s="59" t="s">
        <v>1111</v>
      </c>
      <c r="AS87" s="58"/>
      <c r="AT87" s="58"/>
      <c r="AU87" s="58"/>
      <c r="AV87" s="58"/>
      <c r="AW87" s="58"/>
    </row>
    <row r="88" spans="2:49" ht="15">
      <c r="B88" s="56" t="s">
        <v>46</v>
      </c>
      <c r="C88" s="66" t="s">
        <v>47</v>
      </c>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58"/>
      <c r="AG88" s="58"/>
      <c r="AH88" s="58"/>
      <c r="AI88" s="58"/>
      <c r="AJ88" s="58"/>
      <c r="AK88" s="58"/>
      <c r="AL88" s="58"/>
      <c r="AM88" s="58"/>
      <c r="AN88" s="58"/>
      <c r="AO88" s="58"/>
      <c r="AP88" s="58"/>
      <c r="AQ88" s="58"/>
      <c r="AR88" s="58"/>
      <c r="AS88" s="58"/>
      <c r="AT88" s="58"/>
      <c r="AU88" s="58"/>
      <c r="AV88" s="58"/>
      <c r="AW88" s="58"/>
    </row>
    <row r="89" spans="2:49" ht="24.75" customHeight="1">
      <c r="B89" s="56" t="s">
        <v>48</v>
      </c>
      <c r="C89" s="65" t="s">
        <v>49</v>
      </c>
      <c r="D89" s="1003" t="s">
        <v>389</v>
      </c>
      <c r="E89" s="1003"/>
      <c r="F89" s="1003"/>
      <c r="G89" s="58"/>
      <c r="H89" s="58"/>
      <c r="I89" s="58"/>
      <c r="J89" s="58"/>
      <c r="K89" s="58"/>
      <c r="L89" s="58"/>
      <c r="M89" s="58"/>
      <c r="N89" s="58"/>
      <c r="O89" s="58"/>
      <c r="P89" s="58"/>
      <c r="Q89" s="58"/>
      <c r="R89" s="58"/>
      <c r="S89" s="203"/>
      <c r="T89" s="203"/>
      <c r="U89" s="203"/>
      <c r="V89" s="203"/>
      <c r="W89" s="203"/>
      <c r="X89" s="203"/>
      <c r="Y89" s="203"/>
      <c r="Z89" s="203"/>
      <c r="AA89" s="203"/>
      <c r="AB89" s="203"/>
      <c r="AC89" s="203"/>
      <c r="AD89" s="203"/>
      <c r="AE89" s="203"/>
      <c r="AF89" s="203"/>
      <c r="AG89" s="203"/>
      <c r="AH89" s="203"/>
      <c r="AI89" s="203"/>
      <c r="AJ89" s="203"/>
      <c r="AK89" s="203"/>
      <c r="AL89" s="203"/>
      <c r="AM89" s="203"/>
      <c r="AN89" s="203"/>
      <c r="AO89" s="203"/>
      <c r="AP89" s="203"/>
      <c r="AQ89" s="203"/>
      <c r="AR89" s="203"/>
      <c r="AS89" s="203"/>
      <c r="AT89" s="203"/>
      <c r="AU89" s="203"/>
      <c r="AV89" s="203"/>
      <c r="AW89" s="203"/>
    </row>
    <row r="90" spans="2:49" ht="24.75" customHeight="1">
      <c r="B90" s="56"/>
      <c r="C90" s="59" t="s">
        <v>107</v>
      </c>
      <c r="D90" s="1003"/>
      <c r="E90" s="1003"/>
      <c r="F90" s="1003"/>
      <c r="G90" s="55"/>
      <c r="H90" s="58"/>
      <c r="I90" s="58"/>
      <c r="J90" s="58"/>
      <c r="K90" s="58"/>
      <c r="L90" s="58"/>
      <c r="M90" s="58"/>
      <c r="N90" s="58"/>
      <c r="O90" s="58"/>
      <c r="P90" s="58"/>
      <c r="Q90" s="58"/>
      <c r="R90" s="58"/>
      <c r="S90" s="408"/>
      <c r="T90" s="203"/>
      <c r="U90" s="409"/>
      <c r="V90" s="203"/>
      <c r="W90" s="203"/>
      <c r="X90" s="408"/>
      <c r="Y90" s="203"/>
      <c r="Z90" s="203"/>
      <c r="AA90" s="203"/>
      <c r="AB90" s="203"/>
      <c r="AC90" s="203"/>
      <c r="AD90" s="203"/>
      <c r="AE90" s="203"/>
      <c r="AF90" s="203"/>
      <c r="AG90" s="203"/>
      <c r="AH90" s="203"/>
      <c r="AI90" s="203"/>
      <c r="AJ90" s="409"/>
      <c r="AK90" s="203"/>
      <c r="AL90" s="203"/>
      <c r="AM90" s="203"/>
      <c r="AN90" s="203"/>
      <c r="AO90" s="412"/>
      <c r="AP90" s="203"/>
      <c r="AQ90" s="203"/>
      <c r="AR90" s="203"/>
      <c r="AS90" s="203"/>
      <c r="AT90" s="203"/>
      <c r="AU90" s="203"/>
      <c r="AV90" s="203"/>
      <c r="AW90" s="203"/>
    </row>
    <row r="91" spans="2:49" ht="24.75" customHeight="1">
      <c r="B91" s="56"/>
      <c r="C91" s="65"/>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58"/>
      <c r="AG91" s="58"/>
      <c r="AH91" s="58"/>
      <c r="AI91" s="58"/>
      <c r="AJ91" s="58"/>
      <c r="AK91" s="58"/>
      <c r="AL91" s="58"/>
      <c r="AM91" s="58"/>
      <c r="AN91" s="58"/>
      <c r="AO91" s="58"/>
      <c r="AP91" s="58"/>
      <c r="AQ91" s="58"/>
      <c r="AR91" s="58"/>
      <c r="AS91" s="58"/>
      <c r="AT91" s="58"/>
      <c r="AU91" s="58"/>
      <c r="AV91" s="58"/>
      <c r="AW91" s="58"/>
    </row>
    <row r="92" spans="2:49" ht="24.75" customHeight="1">
      <c r="B92" s="56" t="s">
        <v>50</v>
      </c>
      <c r="C92" s="65" t="s">
        <v>51</v>
      </c>
      <c r="D92" s="1003" t="s">
        <v>389</v>
      </c>
      <c r="E92" s="1003"/>
      <c r="F92" s="1003"/>
      <c r="G92" s="58"/>
      <c r="H92" s="58"/>
      <c r="I92" s="58"/>
      <c r="J92" s="58"/>
      <c r="K92" s="58"/>
      <c r="L92" s="58"/>
      <c r="M92" s="58"/>
      <c r="N92" s="58"/>
      <c r="O92" s="58"/>
      <c r="P92" s="58"/>
      <c r="Q92" s="58"/>
      <c r="R92" s="58"/>
      <c r="S92" s="203"/>
      <c r="T92" s="203"/>
      <c r="U92" s="203"/>
      <c r="V92" s="203"/>
      <c r="W92" s="203"/>
      <c r="X92" s="203"/>
      <c r="Y92" s="203"/>
      <c r="Z92" s="203"/>
      <c r="AA92" s="203"/>
      <c r="AB92" s="203"/>
      <c r="AC92" s="203"/>
      <c r="AD92" s="203"/>
      <c r="AE92" s="203"/>
      <c r="AF92" s="203"/>
      <c r="AG92" s="203"/>
      <c r="AH92" s="203"/>
      <c r="AI92" s="203"/>
      <c r="AJ92" s="203"/>
      <c r="AK92" s="203"/>
      <c r="AL92" s="203"/>
      <c r="AM92" s="203"/>
      <c r="AN92" s="203"/>
      <c r="AO92" s="203"/>
      <c r="AP92" s="203"/>
      <c r="AQ92" s="203"/>
      <c r="AR92" s="203"/>
      <c r="AS92" s="203"/>
      <c r="AT92" s="203"/>
      <c r="AU92" s="203"/>
      <c r="AV92" s="203"/>
      <c r="AW92" s="203"/>
    </row>
    <row r="93" spans="2:49" ht="24.75" customHeight="1">
      <c r="B93" s="56"/>
      <c r="C93" s="59" t="s">
        <v>107</v>
      </c>
      <c r="D93" s="1003"/>
      <c r="E93" s="1003"/>
      <c r="F93" s="1003"/>
      <c r="G93" s="58"/>
      <c r="H93" s="58"/>
      <c r="I93" s="58"/>
      <c r="J93" s="58"/>
      <c r="K93" s="58"/>
      <c r="L93" s="58"/>
      <c r="M93" s="58"/>
      <c r="N93" s="58"/>
      <c r="O93" s="58"/>
      <c r="P93" s="58"/>
      <c r="Q93" s="58"/>
      <c r="R93" s="58"/>
      <c r="S93" s="408"/>
      <c r="T93" s="203"/>
      <c r="U93" s="409"/>
      <c r="V93" s="203"/>
      <c r="W93" s="203"/>
      <c r="X93" s="408"/>
      <c r="Y93" s="203"/>
      <c r="Z93" s="203"/>
      <c r="AA93" s="203"/>
      <c r="AB93" s="203"/>
      <c r="AC93" s="203"/>
      <c r="AD93" s="203"/>
      <c r="AE93" s="203"/>
      <c r="AF93" s="203"/>
      <c r="AG93" s="203"/>
      <c r="AH93" s="203"/>
      <c r="AI93" s="203"/>
      <c r="AJ93" s="409"/>
      <c r="AK93" s="203"/>
      <c r="AL93" s="203"/>
      <c r="AM93" s="203"/>
      <c r="AN93" s="203"/>
      <c r="AO93" s="412"/>
      <c r="AP93" s="203"/>
      <c r="AQ93" s="203"/>
      <c r="AR93" s="203"/>
      <c r="AS93" s="203"/>
      <c r="AT93" s="203"/>
      <c r="AU93" s="203"/>
      <c r="AV93" s="203"/>
      <c r="AW93" s="203"/>
    </row>
    <row r="94" spans="2:49" ht="24.75" customHeight="1">
      <c r="B94" s="56"/>
      <c r="C94" s="65"/>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row>
    <row r="95" spans="2:49" ht="34.5" customHeight="1">
      <c r="B95" s="56" t="s">
        <v>52</v>
      </c>
      <c r="C95" s="66" t="s">
        <v>53</v>
      </c>
      <c r="D95" s="1003" t="s">
        <v>389</v>
      </c>
      <c r="E95" s="1003"/>
      <c r="F95" s="1003"/>
      <c r="G95" s="203"/>
      <c r="H95" s="203"/>
      <c r="I95" s="203"/>
      <c r="J95" s="203"/>
      <c r="K95" s="203"/>
      <c r="L95" s="203"/>
      <c r="M95" s="203"/>
      <c r="N95" s="203"/>
      <c r="O95" s="203"/>
      <c r="P95" s="203"/>
      <c r="Q95" s="203"/>
      <c r="R95" s="203"/>
      <c r="S95" s="203"/>
      <c r="T95" s="203"/>
      <c r="U95" s="203"/>
      <c r="V95" s="203"/>
      <c r="W95" s="203"/>
      <c r="X95" s="203"/>
      <c r="Y95" s="203"/>
      <c r="Z95" s="203"/>
      <c r="AA95" s="203"/>
      <c r="AB95" s="203"/>
      <c r="AC95" s="203"/>
      <c r="AD95" s="203"/>
      <c r="AE95" s="203"/>
      <c r="AF95" s="203"/>
      <c r="AG95" s="203"/>
      <c r="AH95" s="203"/>
      <c r="AI95" s="203"/>
      <c r="AJ95" s="203"/>
      <c r="AK95" s="203"/>
      <c r="AL95" s="203"/>
      <c r="AM95" s="203"/>
      <c r="AN95" s="203"/>
      <c r="AO95" s="203"/>
      <c r="AP95" s="203"/>
      <c r="AQ95" s="203"/>
      <c r="AR95" s="203"/>
      <c r="AS95" s="203"/>
      <c r="AT95" s="203"/>
      <c r="AU95" s="203"/>
      <c r="AV95" s="203"/>
      <c r="AW95" s="203"/>
    </row>
    <row r="96" spans="2:49" ht="28.5" customHeight="1">
      <c r="B96" s="56" t="s">
        <v>54</v>
      </c>
      <c r="C96" s="65" t="s">
        <v>55</v>
      </c>
      <c r="D96" s="1003"/>
      <c r="E96" s="1003"/>
      <c r="F96" s="1003"/>
      <c r="G96" s="203"/>
      <c r="H96" s="203"/>
      <c r="I96" s="203"/>
      <c r="J96" s="203"/>
      <c r="K96" s="203"/>
      <c r="L96" s="203"/>
      <c r="M96" s="203"/>
      <c r="N96" s="203"/>
      <c r="O96" s="203"/>
      <c r="P96" s="203"/>
      <c r="Q96" s="203"/>
      <c r="R96" s="203"/>
      <c r="S96" s="203"/>
      <c r="T96" s="203"/>
      <c r="U96" s="203"/>
      <c r="V96" s="203"/>
      <c r="W96" s="203"/>
      <c r="X96" s="203"/>
      <c r="Y96" s="203"/>
      <c r="Z96" s="203"/>
      <c r="AA96" s="203"/>
      <c r="AB96" s="203"/>
      <c r="AC96" s="203"/>
      <c r="AD96" s="203"/>
      <c r="AE96" s="203"/>
      <c r="AF96" s="203"/>
      <c r="AG96" s="203"/>
      <c r="AH96" s="203"/>
      <c r="AI96" s="203"/>
      <c r="AJ96" s="203"/>
      <c r="AK96" s="203"/>
      <c r="AL96" s="203"/>
      <c r="AM96" s="203"/>
      <c r="AN96" s="203"/>
      <c r="AO96" s="203"/>
      <c r="AP96" s="203"/>
      <c r="AQ96" s="203"/>
      <c r="AR96" s="203"/>
      <c r="AS96" s="203"/>
      <c r="AT96" s="203"/>
      <c r="AU96" s="203"/>
      <c r="AV96" s="203"/>
      <c r="AW96" s="203"/>
    </row>
    <row r="97" spans="2:49" ht="24.75" customHeight="1">
      <c r="B97" s="56"/>
      <c r="C97" s="59" t="s">
        <v>108</v>
      </c>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c r="AS97" s="58"/>
      <c r="AT97" s="58"/>
      <c r="AU97" s="58"/>
      <c r="AV97" s="58"/>
      <c r="AW97" s="58"/>
    </row>
    <row r="98" spans="2:49" ht="24.75" customHeight="1">
      <c r="B98" s="56"/>
      <c r="C98" s="65"/>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c r="AT98" s="58"/>
      <c r="AU98" s="58"/>
      <c r="AV98" s="58"/>
      <c r="AW98" s="58"/>
    </row>
    <row r="99" spans="2:49" ht="32.25" customHeight="1">
      <c r="B99" s="56" t="s">
        <v>56</v>
      </c>
      <c r="C99" s="65" t="s">
        <v>57</v>
      </c>
      <c r="D99" s="1003" t="s">
        <v>389</v>
      </c>
      <c r="E99" s="1003"/>
      <c r="F99" s="1003"/>
      <c r="G99" s="203"/>
      <c r="H99" s="203"/>
      <c r="I99" s="203"/>
      <c r="J99" s="203"/>
      <c r="K99" s="203"/>
      <c r="L99" s="203"/>
      <c r="M99" s="203"/>
      <c r="N99" s="203"/>
      <c r="O99" s="203"/>
      <c r="P99" s="203"/>
      <c r="Q99" s="203"/>
      <c r="R99" s="203"/>
      <c r="S99" s="203"/>
      <c r="T99" s="203"/>
      <c r="U99" s="203"/>
      <c r="V99" s="203"/>
      <c r="W99" s="203"/>
      <c r="X99" s="203"/>
      <c r="Y99" s="203"/>
      <c r="Z99" s="203"/>
      <c r="AA99" s="203"/>
      <c r="AB99" s="203"/>
      <c r="AC99" s="203"/>
      <c r="AD99" s="203"/>
      <c r="AE99" s="203"/>
      <c r="AF99" s="203"/>
      <c r="AG99" s="203"/>
      <c r="AH99" s="203"/>
      <c r="AI99" s="203"/>
      <c r="AJ99" s="203"/>
      <c r="AK99" s="203"/>
      <c r="AL99" s="203"/>
      <c r="AM99" s="203"/>
      <c r="AN99" s="203"/>
      <c r="AO99" s="203"/>
      <c r="AP99" s="203"/>
      <c r="AQ99" s="203"/>
      <c r="AR99" s="203"/>
      <c r="AS99" s="203"/>
      <c r="AT99" s="203"/>
      <c r="AU99" s="203"/>
      <c r="AV99" s="203"/>
      <c r="AW99" s="203"/>
    </row>
    <row r="100" spans="2:49" ht="24.75" customHeight="1">
      <c r="B100" s="56"/>
      <c r="C100" s="59" t="s">
        <v>108</v>
      </c>
      <c r="D100" s="1003"/>
      <c r="E100" s="1003"/>
      <c r="F100" s="1003"/>
      <c r="G100" s="203"/>
      <c r="H100" s="203"/>
      <c r="I100" s="203"/>
      <c r="J100" s="203"/>
      <c r="K100" s="203"/>
      <c r="L100" s="203"/>
      <c r="M100" s="203"/>
      <c r="N100" s="203"/>
      <c r="O100" s="203"/>
      <c r="P100" s="203"/>
      <c r="Q100" s="203"/>
      <c r="R100" s="203"/>
      <c r="S100" s="203"/>
      <c r="T100" s="203"/>
      <c r="U100" s="203"/>
      <c r="V100" s="203"/>
      <c r="W100" s="203"/>
      <c r="X100" s="203"/>
      <c r="Y100" s="203"/>
      <c r="Z100" s="203"/>
      <c r="AA100" s="203"/>
      <c r="AB100" s="203"/>
      <c r="AC100" s="203"/>
      <c r="AD100" s="203"/>
      <c r="AE100" s="203"/>
      <c r="AF100" s="203"/>
      <c r="AG100" s="203"/>
      <c r="AH100" s="203"/>
      <c r="AI100" s="203"/>
      <c r="AJ100" s="203"/>
      <c r="AK100" s="203"/>
      <c r="AL100" s="203"/>
      <c r="AM100" s="203"/>
      <c r="AN100" s="203"/>
      <c r="AO100" s="203"/>
      <c r="AP100" s="203"/>
      <c r="AQ100" s="203"/>
      <c r="AR100" s="203"/>
      <c r="AS100" s="203"/>
      <c r="AT100" s="203"/>
      <c r="AU100" s="203"/>
      <c r="AV100" s="203"/>
      <c r="AW100" s="203"/>
    </row>
    <row r="101" spans="2:49" ht="24.75" customHeight="1">
      <c r="B101" s="56"/>
      <c r="C101" s="65"/>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8"/>
      <c r="AN101" s="58"/>
      <c r="AO101" s="58"/>
      <c r="AP101" s="58"/>
      <c r="AQ101" s="58"/>
      <c r="AR101" s="58"/>
      <c r="AS101" s="58"/>
      <c r="AT101" s="58"/>
      <c r="AU101" s="58"/>
      <c r="AV101" s="58"/>
      <c r="AW101" s="58"/>
    </row>
    <row r="102" spans="2:49" ht="24.75" customHeight="1">
      <c r="B102" s="56" t="s">
        <v>58</v>
      </c>
      <c r="C102" s="65" t="s">
        <v>59</v>
      </c>
      <c r="D102" s="1003" t="s">
        <v>389</v>
      </c>
      <c r="E102" s="1003"/>
      <c r="F102" s="1003"/>
      <c r="G102" s="203"/>
      <c r="H102" s="203"/>
      <c r="I102" s="203"/>
      <c r="J102" s="203"/>
      <c r="K102" s="203"/>
      <c r="L102" s="203"/>
      <c r="M102" s="203"/>
      <c r="N102" s="203"/>
      <c r="O102" s="203"/>
      <c r="P102" s="203"/>
      <c r="Q102" s="203"/>
      <c r="R102" s="203"/>
      <c r="S102" s="203"/>
      <c r="T102" s="203"/>
      <c r="U102" s="203"/>
      <c r="V102" s="203"/>
      <c r="W102" s="203"/>
      <c r="X102" s="203"/>
      <c r="Y102" s="203"/>
      <c r="Z102" s="203"/>
      <c r="AA102" s="203"/>
      <c r="AB102" s="203"/>
      <c r="AC102" s="203"/>
      <c r="AD102" s="203"/>
      <c r="AE102" s="203"/>
      <c r="AF102" s="203"/>
      <c r="AG102" s="203"/>
      <c r="AH102" s="203"/>
      <c r="AI102" s="203"/>
      <c r="AJ102" s="203"/>
      <c r="AK102" s="203"/>
      <c r="AL102" s="203"/>
      <c r="AM102" s="203"/>
      <c r="AN102" s="203"/>
      <c r="AO102" s="203"/>
      <c r="AP102" s="203"/>
      <c r="AQ102" s="203"/>
      <c r="AR102" s="203"/>
      <c r="AS102" s="203"/>
      <c r="AT102" s="203"/>
      <c r="AU102" s="203"/>
      <c r="AV102" s="203"/>
      <c r="AW102" s="203"/>
    </row>
    <row r="103" spans="2:49" ht="24.75" customHeight="1">
      <c r="B103" s="56"/>
      <c r="C103" s="59" t="s">
        <v>108</v>
      </c>
      <c r="D103" s="1003"/>
      <c r="E103" s="1003"/>
      <c r="F103" s="1003"/>
      <c r="G103" s="203"/>
      <c r="H103" s="203"/>
      <c r="I103" s="203"/>
      <c r="J103" s="203"/>
      <c r="K103" s="203"/>
      <c r="L103" s="203"/>
      <c r="M103" s="203"/>
      <c r="N103" s="203"/>
      <c r="O103" s="203"/>
      <c r="P103" s="203"/>
      <c r="Q103" s="203"/>
      <c r="R103" s="203"/>
      <c r="S103" s="203"/>
      <c r="T103" s="203"/>
      <c r="U103" s="203"/>
      <c r="V103" s="203"/>
      <c r="W103" s="203"/>
      <c r="X103" s="203"/>
      <c r="Y103" s="203"/>
      <c r="Z103" s="203"/>
      <c r="AA103" s="203"/>
      <c r="AB103" s="203"/>
      <c r="AC103" s="203"/>
      <c r="AD103" s="203"/>
      <c r="AE103" s="203"/>
      <c r="AF103" s="203"/>
      <c r="AG103" s="203"/>
      <c r="AH103" s="203"/>
      <c r="AI103" s="203"/>
      <c r="AJ103" s="203"/>
      <c r="AK103" s="203"/>
      <c r="AL103" s="203"/>
      <c r="AM103" s="203"/>
      <c r="AN103" s="203"/>
      <c r="AO103" s="203"/>
      <c r="AP103" s="203"/>
      <c r="AQ103" s="203"/>
      <c r="AR103" s="203"/>
      <c r="AS103" s="203"/>
      <c r="AT103" s="203"/>
      <c r="AU103" s="203"/>
      <c r="AV103" s="203"/>
      <c r="AW103" s="203"/>
    </row>
    <row r="104" spans="2:49" ht="24.75" customHeight="1">
      <c r="B104" s="56"/>
      <c r="C104" s="65"/>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c r="AS104" s="58"/>
      <c r="AT104" s="58"/>
      <c r="AU104" s="58"/>
      <c r="AV104" s="58"/>
      <c r="AW104" s="58"/>
    </row>
    <row r="105" spans="2:49" ht="24.75" customHeight="1">
      <c r="B105" s="56" t="s">
        <v>60</v>
      </c>
      <c r="C105" s="65" t="s">
        <v>61</v>
      </c>
      <c r="D105" s="1003" t="s">
        <v>389</v>
      </c>
      <c r="E105" s="1003"/>
      <c r="F105" s="1003"/>
      <c r="G105" s="203"/>
      <c r="H105" s="203"/>
      <c r="I105" s="203"/>
      <c r="J105" s="203"/>
      <c r="K105" s="203"/>
      <c r="L105" s="203"/>
      <c r="M105" s="203"/>
      <c r="N105" s="203"/>
      <c r="O105" s="203"/>
      <c r="P105" s="203"/>
      <c r="Q105" s="203"/>
      <c r="R105" s="203"/>
      <c r="S105" s="203"/>
      <c r="T105" s="203"/>
      <c r="U105" s="203"/>
      <c r="V105" s="203"/>
      <c r="W105" s="203"/>
      <c r="X105" s="203"/>
      <c r="Y105" s="203"/>
      <c r="Z105" s="203"/>
      <c r="AA105" s="203"/>
      <c r="AB105" s="203"/>
      <c r="AC105" s="203"/>
      <c r="AD105" s="203"/>
      <c r="AE105" s="203"/>
      <c r="AF105" s="203"/>
      <c r="AG105" s="203"/>
      <c r="AH105" s="203"/>
      <c r="AI105" s="203"/>
      <c r="AJ105" s="203"/>
      <c r="AK105" s="203"/>
      <c r="AL105" s="203"/>
      <c r="AM105" s="203"/>
      <c r="AN105" s="203"/>
      <c r="AO105" s="203"/>
      <c r="AP105" s="203"/>
      <c r="AQ105" s="203"/>
      <c r="AR105" s="203"/>
      <c r="AS105" s="203"/>
      <c r="AT105" s="203"/>
      <c r="AU105" s="203"/>
      <c r="AV105" s="203"/>
      <c r="AW105" s="203"/>
    </row>
    <row r="106" spans="2:49" ht="24.75" customHeight="1">
      <c r="B106" s="56"/>
      <c r="C106" s="59" t="s">
        <v>108</v>
      </c>
      <c r="D106" s="1003"/>
      <c r="E106" s="1003"/>
      <c r="F106" s="1003"/>
      <c r="G106" s="203"/>
      <c r="H106" s="203"/>
      <c r="I106" s="203"/>
      <c r="J106" s="203"/>
      <c r="K106" s="203"/>
      <c r="L106" s="203"/>
      <c r="M106" s="203"/>
      <c r="N106" s="203"/>
      <c r="O106" s="203"/>
      <c r="P106" s="203"/>
      <c r="Q106" s="203"/>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row>
    <row r="107" spans="2:49" ht="24.75" customHeight="1">
      <c r="B107" s="56"/>
      <c r="C107" s="65"/>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c r="AF107" s="58"/>
      <c r="AG107" s="58"/>
      <c r="AH107" s="58"/>
      <c r="AI107" s="58"/>
      <c r="AJ107" s="58"/>
      <c r="AK107" s="58"/>
      <c r="AL107" s="58"/>
      <c r="AM107" s="58"/>
      <c r="AN107" s="58"/>
      <c r="AO107" s="58"/>
      <c r="AP107" s="58"/>
      <c r="AQ107" s="58"/>
      <c r="AR107" s="58"/>
      <c r="AS107" s="58"/>
      <c r="AT107" s="58"/>
      <c r="AU107" s="58"/>
      <c r="AV107" s="58"/>
      <c r="AW107" s="58"/>
    </row>
    <row r="108" spans="2:49" ht="24.75" customHeight="1">
      <c r="B108" s="56" t="s">
        <v>62</v>
      </c>
      <c r="C108" s="66" t="s">
        <v>63</v>
      </c>
      <c r="D108" s="1003" t="s">
        <v>389</v>
      </c>
      <c r="E108" s="1003"/>
      <c r="F108" s="1003"/>
      <c r="G108" s="58"/>
      <c r="H108" s="58"/>
      <c r="I108" s="58"/>
      <c r="J108" s="58"/>
      <c r="K108" s="58"/>
      <c r="L108" s="58"/>
      <c r="M108" s="58"/>
      <c r="N108" s="58"/>
      <c r="O108" s="58"/>
      <c r="P108" s="58"/>
      <c r="Q108" s="58"/>
      <c r="R108" s="58"/>
      <c r="S108" s="58"/>
      <c r="T108" s="58"/>
      <c r="U108" s="58"/>
      <c r="V108" s="58"/>
      <c r="W108" s="58"/>
      <c r="X108" s="58"/>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row>
    <row r="109" spans="2:49" ht="24.75" customHeight="1">
      <c r="B109" s="56" t="s">
        <v>64</v>
      </c>
      <c r="C109" s="65" t="s">
        <v>65</v>
      </c>
      <c r="D109" s="1003"/>
      <c r="E109" s="1003"/>
      <c r="F109" s="1003"/>
      <c r="G109" s="58"/>
      <c r="H109" s="58"/>
      <c r="I109" s="58"/>
      <c r="J109" s="58"/>
      <c r="K109" s="58"/>
      <c r="L109" s="58"/>
      <c r="M109" s="58"/>
      <c r="N109" s="58"/>
      <c r="O109" s="58"/>
      <c r="P109" s="58"/>
      <c r="Q109" s="58"/>
      <c r="R109" s="58"/>
      <c r="S109" s="58"/>
      <c r="T109" s="58"/>
      <c r="U109" s="58"/>
      <c r="V109" s="58"/>
      <c r="W109" s="58"/>
      <c r="X109" s="58"/>
      <c r="Y109" s="203"/>
      <c r="Z109" s="203"/>
      <c r="AA109" s="203"/>
      <c r="AB109" s="203"/>
      <c r="AC109" s="203"/>
      <c r="AD109" s="203"/>
      <c r="AE109" s="203"/>
      <c r="AF109" s="203"/>
      <c r="AG109" s="203"/>
      <c r="AH109" s="203"/>
      <c r="AI109" s="203"/>
      <c r="AJ109" s="203"/>
      <c r="AK109" s="203"/>
      <c r="AL109" s="203"/>
      <c r="AM109" s="203"/>
      <c r="AN109" s="203"/>
      <c r="AO109" s="203"/>
      <c r="AP109" s="203"/>
      <c r="AQ109" s="203"/>
      <c r="AR109" s="203"/>
      <c r="AS109" s="203"/>
      <c r="AT109" s="203"/>
      <c r="AU109" s="203"/>
      <c r="AV109" s="203"/>
      <c r="AW109" s="203"/>
    </row>
    <row r="110" spans="2:49" ht="24.75" customHeight="1">
      <c r="B110" s="56"/>
      <c r="C110" s="59" t="s">
        <v>109</v>
      </c>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c r="AS110" s="58"/>
      <c r="AT110" s="58"/>
      <c r="AU110" s="58"/>
      <c r="AV110" s="58"/>
      <c r="AW110" s="58"/>
    </row>
    <row r="111" spans="2:49" ht="24.75" customHeight="1">
      <c r="B111" s="56"/>
      <c r="C111" s="65"/>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row>
    <row r="112" spans="2:49" ht="33.75" customHeight="1">
      <c r="B112" s="56" t="s">
        <v>66</v>
      </c>
      <c r="C112" s="65" t="s">
        <v>67</v>
      </c>
      <c r="D112" s="1003" t="s">
        <v>389</v>
      </c>
      <c r="E112" s="1003"/>
      <c r="F112" s="1003"/>
      <c r="G112" s="58"/>
      <c r="H112" s="58"/>
      <c r="I112" s="58"/>
      <c r="J112" s="58"/>
      <c r="K112" s="58"/>
      <c r="L112" s="58"/>
      <c r="M112" s="58"/>
      <c r="N112" s="58"/>
      <c r="O112" s="58"/>
      <c r="P112" s="58"/>
      <c r="Q112" s="58"/>
      <c r="R112" s="58"/>
      <c r="S112" s="58"/>
      <c r="T112" s="58"/>
      <c r="U112" s="58"/>
      <c r="V112" s="58"/>
      <c r="W112" s="58"/>
      <c r="X112" s="58"/>
      <c r="Y112" s="203"/>
      <c r="Z112" s="203"/>
      <c r="AA112" s="203"/>
      <c r="AB112" s="203"/>
      <c r="AC112" s="203"/>
      <c r="AD112" s="203"/>
      <c r="AE112" s="203"/>
      <c r="AF112" s="203"/>
      <c r="AG112" s="203"/>
      <c r="AH112" s="203"/>
      <c r="AI112" s="203"/>
      <c r="AJ112" s="203"/>
      <c r="AK112" s="203"/>
      <c r="AL112" s="203"/>
      <c r="AM112" s="203"/>
      <c r="AN112" s="203"/>
      <c r="AO112" s="203"/>
      <c r="AP112" s="203"/>
      <c r="AQ112" s="203"/>
      <c r="AR112" s="203"/>
      <c r="AS112" s="203"/>
      <c r="AT112" s="203"/>
      <c r="AU112" s="203"/>
      <c r="AV112" s="203"/>
      <c r="AW112" s="203"/>
    </row>
    <row r="113" spans="2:49" ht="24.75" customHeight="1">
      <c r="B113" s="56"/>
      <c r="C113" s="59" t="s">
        <v>109</v>
      </c>
      <c r="D113" s="1003"/>
      <c r="E113" s="1003"/>
      <c r="F113" s="1003"/>
      <c r="G113" s="58"/>
      <c r="H113" s="58"/>
      <c r="I113" s="58"/>
      <c r="J113" s="58"/>
      <c r="K113" s="58"/>
      <c r="L113" s="58"/>
      <c r="M113" s="58"/>
      <c r="N113" s="58"/>
      <c r="O113" s="58"/>
      <c r="P113" s="58"/>
      <c r="Q113" s="58"/>
      <c r="R113" s="58"/>
      <c r="S113" s="58"/>
      <c r="T113" s="58"/>
      <c r="U113" s="58"/>
      <c r="V113" s="58"/>
      <c r="W113" s="58"/>
      <c r="X113" s="58"/>
      <c r="Y113" s="203"/>
      <c r="Z113" s="203"/>
      <c r="AA113" s="203"/>
      <c r="AB113" s="203"/>
      <c r="AC113" s="203"/>
      <c r="AD113" s="203"/>
      <c r="AE113" s="203"/>
      <c r="AF113" s="203"/>
      <c r="AG113" s="203"/>
      <c r="AH113" s="203"/>
      <c r="AI113" s="203"/>
      <c r="AJ113" s="203"/>
      <c r="AK113" s="203"/>
      <c r="AL113" s="203"/>
      <c r="AM113" s="203"/>
      <c r="AN113" s="203"/>
      <c r="AO113" s="203"/>
      <c r="AP113" s="203"/>
      <c r="AQ113" s="203"/>
      <c r="AR113" s="203"/>
      <c r="AS113" s="203"/>
      <c r="AT113" s="203"/>
      <c r="AU113" s="203"/>
      <c r="AV113" s="203"/>
      <c r="AW113" s="203"/>
    </row>
    <row r="114" spans="2:49" ht="24.75" customHeight="1">
      <c r="B114" s="56"/>
      <c r="C114" s="65"/>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c r="AU114" s="58"/>
      <c r="AV114" s="58"/>
      <c r="AW114" s="58"/>
    </row>
    <row r="115" spans="2:49" ht="32.25" customHeight="1">
      <c r="B115" s="56" t="s">
        <v>68</v>
      </c>
      <c r="C115" s="65" t="s">
        <v>69</v>
      </c>
      <c r="D115" s="1003" t="s">
        <v>389</v>
      </c>
      <c r="E115" s="1003"/>
      <c r="F115" s="1003"/>
      <c r="G115" s="58"/>
      <c r="H115" s="58"/>
      <c r="I115" s="58"/>
      <c r="J115" s="58"/>
      <c r="K115" s="58"/>
      <c r="L115" s="58"/>
      <c r="M115" s="58"/>
      <c r="N115" s="58"/>
      <c r="O115" s="58"/>
      <c r="P115" s="58"/>
      <c r="Q115" s="58"/>
      <c r="R115" s="58"/>
      <c r="S115" s="58"/>
      <c r="T115" s="58"/>
      <c r="U115" s="58"/>
      <c r="V115" s="58"/>
      <c r="W115" s="58"/>
      <c r="X115" s="58"/>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row>
    <row r="116" spans="2:49" ht="24.75" customHeight="1">
      <c r="B116" s="56"/>
      <c r="C116" s="59" t="s">
        <v>109</v>
      </c>
      <c r="D116" s="1003"/>
      <c r="E116" s="1003"/>
      <c r="F116" s="1003"/>
      <c r="G116" s="58"/>
      <c r="H116" s="58"/>
      <c r="I116" s="58"/>
      <c r="J116" s="58"/>
      <c r="K116" s="58"/>
      <c r="L116" s="58"/>
      <c r="M116" s="58"/>
      <c r="N116" s="58"/>
      <c r="O116" s="58"/>
      <c r="P116" s="58"/>
      <c r="Q116" s="58"/>
      <c r="R116" s="58"/>
      <c r="S116" s="58"/>
      <c r="T116" s="58"/>
      <c r="U116" s="58"/>
      <c r="V116" s="58"/>
      <c r="W116" s="58"/>
      <c r="X116" s="58"/>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row>
    <row r="117" spans="2:49" ht="24.75" customHeight="1">
      <c r="B117" s="56"/>
      <c r="C117" s="65"/>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58"/>
      <c r="AK117" s="58"/>
      <c r="AL117" s="58"/>
      <c r="AM117" s="58"/>
      <c r="AN117" s="58"/>
      <c r="AO117" s="58"/>
      <c r="AP117" s="58"/>
      <c r="AQ117" s="58"/>
      <c r="AR117" s="58"/>
      <c r="AS117" s="58"/>
      <c r="AT117" s="58"/>
      <c r="AU117" s="58"/>
      <c r="AV117" s="58"/>
      <c r="AW117" s="58"/>
    </row>
    <row r="118" spans="2:49" ht="34.5" customHeight="1">
      <c r="B118" s="56" t="s">
        <v>70</v>
      </c>
      <c r="C118" s="66" t="s">
        <v>71</v>
      </c>
      <c r="D118" s="1003" t="s">
        <v>389</v>
      </c>
      <c r="E118" s="1003"/>
      <c r="F118" s="1003"/>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c r="AG118" s="58"/>
      <c r="AH118" s="58"/>
      <c r="AI118" s="58"/>
      <c r="AJ118" s="58"/>
      <c r="AK118" s="58"/>
      <c r="AL118" s="58"/>
      <c r="AM118" s="58"/>
      <c r="AN118" s="58"/>
      <c r="AO118" s="58"/>
      <c r="AP118" s="58"/>
      <c r="AQ118" s="58"/>
      <c r="AR118" s="58"/>
      <c r="AS118" s="58"/>
      <c r="AT118" s="58"/>
      <c r="AU118" s="58"/>
      <c r="AV118" s="58"/>
      <c r="AW118" s="58"/>
    </row>
    <row r="119" spans="2:49" ht="24.75" customHeight="1">
      <c r="B119" s="56" t="s">
        <v>72</v>
      </c>
      <c r="C119" s="65" t="s">
        <v>71</v>
      </c>
      <c r="D119" s="1003"/>
      <c r="E119" s="1003"/>
      <c r="F119" s="1003"/>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row>
    <row r="120" spans="2:49" ht="24.75" customHeight="1">
      <c r="B120" s="56"/>
      <c r="C120" s="59" t="s">
        <v>110</v>
      </c>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row>
    <row r="121" spans="2:49" ht="24.75" customHeight="1">
      <c r="B121" s="56"/>
      <c r="C121" s="65"/>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row>
    <row r="122" spans="2:49">
      <c r="B122" s="102"/>
      <c r="C122" s="67"/>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c r="AJ122" s="68"/>
      <c r="AK122" s="68"/>
      <c r="AL122" s="68"/>
      <c r="AM122" s="1059"/>
      <c r="AN122" s="1059"/>
      <c r="AO122" s="69"/>
      <c r="AP122" s="68"/>
      <c r="AQ122" s="68"/>
      <c r="AR122" s="68"/>
      <c r="AS122" s="68"/>
      <c r="AT122" s="68"/>
      <c r="AU122" s="68"/>
      <c r="AV122" s="68"/>
      <c r="AW122" s="68"/>
    </row>
    <row r="123" spans="2:49" ht="12.75" customHeight="1">
      <c r="B123" s="102"/>
      <c r="C123" s="67"/>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c r="AJ123" s="68"/>
      <c r="AK123" s="68"/>
      <c r="AL123" s="68"/>
      <c r="AM123" s="1061"/>
      <c r="AN123" s="1061"/>
      <c r="AO123" s="70"/>
      <c r="AP123" s="68"/>
      <c r="AQ123" s="68"/>
      <c r="AR123" s="68"/>
      <c r="AS123" s="68"/>
      <c r="AT123" s="68"/>
      <c r="AU123" s="68"/>
      <c r="AV123" s="68"/>
      <c r="AW123" s="68"/>
    </row>
    <row r="124" spans="2:49">
      <c r="AM124" s="1062"/>
      <c r="AN124" s="1062"/>
      <c r="AO124" s="71"/>
    </row>
    <row r="126" spans="2:49">
      <c r="C126" s="1055" t="s">
        <v>120</v>
      </c>
      <c r="D126" s="1055"/>
      <c r="E126" s="1055"/>
      <c r="F126" s="1055"/>
      <c r="G126" s="1055"/>
      <c r="H126" s="1055"/>
      <c r="I126" s="1055"/>
      <c r="J126" s="1055"/>
      <c r="K126" s="1055"/>
      <c r="AM126" s="1063"/>
      <c r="AN126" s="1063"/>
      <c r="AO126" s="1063"/>
      <c r="AP126" s="1063"/>
      <c r="AQ126" s="1063"/>
      <c r="AR126" s="1063"/>
      <c r="AS126" s="1063"/>
    </row>
    <row r="127" spans="2:49" ht="15.75" customHeight="1">
      <c r="C127" s="1055" t="s">
        <v>1151</v>
      </c>
      <c r="D127" s="1055"/>
      <c r="E127" s="1055"/>
      <c r="F127" s="1055"/>
      <c r="G127" s="1055"/>
      <c r="H127" s="1055"/>
      <c r="I127" s="1055"/>
      <c r="J127" s="1055"/>
      <c r="K127" s="1055"/>
      <c r="AQ127" s="103" t="s">
        <v>1549</v>
      </c>
      <c r="AR127" s="401"/>
      <c r="AS127" s="401"/>
    </row>
    <row r="128" spans="2:49">
      <c r="D128" s="402"/>
      <c r="E128" s="402"/>
      <c r="F128" s="403"/>
      <c r="AQ128" s="103" t="s">
        <v>117</v>
      </c>
      <c r="AR128" s="401"/>
      <c r="AS128" s="401"/>
    </row>
    <row r="132" spans="3:45">
      <c r="D132" s="402"/>
      <c r="E132" s="402"/>
      <c r="F132" s="403"/>
      <c r="I132" s="403"/>
    </row>
    <row r="133" spans="3:45">
      <c r="C133" s="1048" t="s">
        <v>1152</v>
      </c>
      <c r="D133" s="1048"/>
      <c r="E133" s="1048"/>
      <c r="F133" s="1048"/>
      <c r="G133" s="1048"/>
      <c r="H133" s="1048"/>
      <c r="I133" s="1048"/>
      <c r="J133" s="1048"/>
      <c r="K133" s="1048"/>
    </row>
    <row r="134" spans="3:45">
      <c r="D134" s="401" t="s">
        <v>1153</v>
      </c>
      <c r="E134" s="401"/>
      <c r="F134" s="401"/>
      <c r="G134" s="401"/>
      <c r="H134" s="401"/>
      <c r="I134" s="401"/>
      <c r="AO134" s="72"/>
      <c r="AP134" s="72"/>
      <c r="AQ134" s="404" t="s">
        <v>1154</v>
      </c>
      <c r="AR134" s="401"/>
      <c r="AS134" s="401"/>
    </row>
    <row r="135" spans="3:45">
      <c r="AO135" s="72"/>
      <c r="AP135" s="72"/>
      <c r="AQ135" s="103" t="s">
        <v>1155</v>
      </c>
      <c r="AR135" s="401"/>
    </row>
  </sheetData>
  <mergeCells count="84">
    <mergeCell ref="G7:J7"/>
    <mergeCell ref="K7:K9"/>
    <mergeCell ref="X7:X9"/>
    <mergeCell ref="S8:S9"/>
    <mergeCell ref="T8:T9"/>
    <mergeCell ref="U8:U9"/>
    <mergeCell ref="V8:V9"/>
    <mergeCell ref="L7:L9"/>
    <mergeCell ref="W8:W9"/>
    <mergeCell ref="B7:B9"/>
    <mergeCell ref="C7:C9"/>
    <mergeCell ref="D7:D9"/>
    <mergeCell ref="E7:E9"/>
    <mergeCell ref="F7:F9"/>
    <mergeCell ref="AD7:AE7"/>
    <mergeCell ref="AF7:AF9"/>
    <mergeCell ref="AG7:AG9"/>
    <mergeCell ref="AH7:AH9"/>
    <mergeCell ref="AD8:AD9"/>
    <mergeCell ref="AE8:AE9"/>
    <mergeCell ref="AM123:AN123"/>
    <mergeCell ref="AM124:AN124"/>
    <mergeCell ref="AM126:AS126"/>
    <mergeCell ref="AP7:AP9"/>
    <mergeCell ref="Y8:Y9"/>
    <mergeCell ref="Z8:Z9"/>
    <mergeCell ref="AA8:AA9"/>
    <mergeCell ref="AB8:AB9"/>
    <mergeCell ref="AQ7:AS7"/>
    <mergeCell ref="AL8:AL9"/>
    <mergeCell ref="AM8:AM9"/>
    <mergeCell ref="AN8:AN9"/>
    <mergeCell ref="AC8:AC9"/>
    <mergeCell ref="AO8:AO9"/>
    <mergeCell ref="Y7:Z7"/>
    <mergeCell ref="AA7:AC7"/>
    <mergeCell ref="D105:F106"/>
    <mergeCell ref="D108:F109"/>
    <mergeCell ref="D112:F113"/>
    <mergeCell ref="AV8:AW8"/>
    <mergeCell ref="AM122:AN122"/>
    <mergeCell ref="AT7:AT9"/>
    <mergeCell ref="AU7:AW7"/>
    <mergeCell ref="G8:G9"/>
    <mergeCell ref="H8:I8"/>
    <mergeCell ref="J8:J9"/>
    <mergeCell ref="N8:N9"/>
    <mergeCell ref="O8:O9"/>
    <mergeCell ref="P8:P9"/>
    <mergeCell ref="M7:M9"/>
    <mergeCell ref="N7:R7"/>
    <mergeCell ref="S7:U7"/>
    <mergeCell ref="B3:AW3"/>
    <mergeCell ref="B4:AW4"/>
    <mergeCell ref="B5:AW5"/>
    <mergeCell ref="D18:F19"/>
    <mergeCell ref="D23:F24"/>
    <mergeCell ref="AQ8:AQ9"/>
    <mergeCell ref="AR8:AR9"/>
    <mergeCell ref="AS8:AS9"/>
    <mergeCell ref="AU8:AU9"/>
    <mergeCell ref="Q8:Q9"/>
    <mergeCell ref="R8:R9"/>
    <mergeCell ref="AI7:AI9"/>
    <mergeCell ref="AJ7:AJ9"/>
    <mergeCell ref="AK7:AK9"/>
    <mergeCell ref="AL7:AO7"/>
    <mergeCell ref="V7:W7"/>
    <mergeCell ref="C133:K133"/>
    <mergeCell ref="D89:F90"/>
    <mergeCell ref="D13:F15"/>
    <mergeCell ref="C127:K127"/>
    <mergeCell ref="C126:K126"/>
    <mergeCell ref="D27:F28"/>
    <mergeCell ref="D67:F68"/>
    <mergeCell ref="D118:F119"/>
    <mergeCell ref="D31:F32"/>
    <mergeCell ref="D70:F71"/>
    <mergeCell ref="D73:F74"/>
    <mergeCell ref="D92:F93"/>
    <mergeCell ref="D95:F96"/>
    <mergeCell ref="D115:F116"/>
    <mergeCell ref="D99:F100"/>
    <mergeCell ref="D102:F103"/>
  </mergeCells>
  <printOptions horizontalCentered="1"/>
  <pageMargins left="0" right="0" top="0" bottom="0" header="0.31496062992126" footer="0"/>
  <pageSetup paperSize="5" scale="50" orientation="landscape"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B1:AX222"/>
  <sheetViews>
    <sheetView topLeftCell="P1" zoomScale="60" zoomScaleNormal="60" workbookViewId="0">
      <selection activeCell="D23" sqref="D23:F24"/>
    </sheetView>
  </sheetViews>
  <sheetFormatPr baseColWidth="10" defaultColWidth="9.1640625" defaultRowHeight="14"/>
  <cols>
    <col min="1" max="1" width="3.6640625" style="72" customWidth="1"/>
    <col min="2" max="2" width="7.83203125" style="72" customWidth="1"/>
    <col min="3" max="3" width="27" style="72" customWidth="1"/>
    <col min="4" max="4" width="33.1640625" style="72" customWidth="1"/>
    <col min="5" max="5" width="10.5" style="72" customWidth="1"/>
    <col min="6" max="6" width="6.33203125" style="72" customWidth="1"/>
    <col min="7" max="7" width="8.33203125" style="72" customWidth="1"/>
    <col min="8" max="9" width="7.5" style="72" customWidth="1"/>
    <col min="10" max="10" width="7.1640625" style="72" customWidth="1"/>
    <col min="11" max="11" width="12.6640625" style="72" customWidth="1"/>
    <col min="12" max="12" width="7.5" style="72" customWidth="1"/>
    <col min="13" max="13" width="15.83203125" style="72" customWidth="1"/>
    <col min="14" max="18" width="7.5" style="72" customWidth="1"/>
    <col min="19" max="21" width="9.83203125" style="72" customWidth="1"/>
    <col min="22" max="24" width="8.1640625" style="72" customWidth="1"/>
    <col min="25" max="31" width="11" style="72" customWidth="1"/>
    <col min="32" max="40" width="9.33203125" style="72" customWidth="1"/>
    <col min="41" max="41" width="21.6640625" style="72" customWidth="1"/>
    <col min="42" max="42" width="11.6640625" style="89" customWidth="1"/>
    <col min="43" max="44" width="8.83203125" style="89" customWidth="1"/>
    <col min="45" max="45" width="14" style="89" customWidth="1"/>
    <col min="46" max="46" width="10" style="89" customWidth="1"/>
    <col min="47" max="47" width="11" style="89" customWidth="1"/>
    <col min="48" max="49" width="11.5" style="89" customWidth="1"/>
    <col min="50" max="16384" width="9.1640625" style="72"/>
  </cols>
  <sheetData>
    <row r="1" spans="2:49" ht="21" customHeight="1"/>
    <row r="2" spans="2:49" ht="25">
      <c r="B2" s="1065" t="s">
        <v>104</v>
      </c>
      <c r="C2" s="1065"/>
      <c r="D2" s="1065"/>
      <c r="E2" s="1065"/>
      <c r="F2" s="1065"/>
      <c r="G2" s="1065"/>
      <c r="H2" s="1065"/>
      <c r="I2" s="1065"/>
      <c r="J2" s="1065"/>
      <c r="K2" s="1065"/>
      <c r="L2" s="1065"/>
      <c r="M2" s="1065"/>
      <c r="N2" s="1065"/>
      <c r="O2" s="1065"/>
      <c r="P2" s="1065"/>
      <c r="Q2" s="1065"/>
      <c r="R2" s="1065"/>
      <c r="S2" s="1065"/>
      <c r="T2" s="1065"/>
      <c r="U2" s="1065"/>
      <c r="V2" s="1065"/>
      <c r="W2" s="1065"/>
      <c r="X2" s="1065"/>
      <c r="Y2" s="1065"/>
      <c r="Z2" s="1065"/>
      <c r="AA2" s="1065"/>
      <c r="AB2" s="1065"/>
      <c r="AC2" s="1065"/>
      <c r="AD2" s="1065"/>
      <c r="AE2" s="1065"/>
      <c r="AF2" s="1065"/>
      <c r="AG2" s="1065"/>
      <c r="AH2" s="1065"/>
      <c r="AI2" s="1065"/>
      <c r="AJ2" s="1065"/>
      <c r="AK2" s="1065"/>
      <c r="AL2" s="1065"/>
      <c r="AM2" s="1065"/>
      <c r="AN2" s="1065"/>
      <c r="AO2" s="1065"/>
      <c r="AP2" s="1065"/>
      <c r="AQ2" s="1065"/>
      <c r="AR2" s="1065"/>
      <c r="AS2" s="1065"/>
      <c r="AT2" s="1065"/>
      <c r="AU2" s="1065"/>
      <c r="AV2" s="1065"/>
      <c r="AW2" s="1065"/>
    </row>
    <row r="3" spans="2:49" ht="25">
      <c r="B3" s="1066" t="s">
        <v>1652</v>
      </c>
      <c r="C3" s="1066"/>
      <c r="D3" s="1066"/>
      <c r="E3" s="1066"/>
      <c r="F3" s="1066"/>
      <c r="G3" s="1066"/>
      <c r="H3" s="1066"/>
      <c r="I3" s="1066"/>
      <c r="J3" s="1066"/>
      <c r="K3" s="1066"/>
      <c r="L3" s="1066"/>
      <c r="M3" s="1066"/>
      <c r="N3" s="1066"/>
      <c r="O3" s="1066"/>
      <c r="P3" s="1066"/>
      <c r="Q3" s="1066"/>
      <c r="R3" s="1066"/>
      <c r="S3" s="1066"/>
      <c r="T3" s="1066"/>
      <c r="U3" s="1066"/>
      <c r="V3" s="1066"/>
      <c r="W3" s="1066"/>
      <c r="X3" s="1066"/>
      <c r="Y3" s="1066"/>
      <c r="Z3" s="1066"/>
      <c r="AA3" s="1066"/>
      <c r="AB3" s="1066"/>
      <c r="AC3" s="1066"/>
      <c r="AD3" s="1066"/>
      <c r="AE3" s="1066"/>
      <c r="AF3" s="1066"/>
      <c r="AG3" s="1066"/>
      <c r="AH3" s="1066"/>
      <c r="AI3" s="1066"/>
      <c r="AJ3" s="1066"/>
      <c r="AK3" s="1066"/>
      <c r="AL3" s="1066"/>
      <c r="AM3" s="1066"/>
      <c r="AN3" s="1066"/>
      <c r="AO3" s="1066"/>
      <c r="AP3" s="1066"/>
      <c r="AQ3" s="1066"/>
      <c r="AR3" s="1066"/>
      <c r="AS3" s="1066"/>
      <c r="AT3" s="1066"/>
      <c r="AU3" s="1066"/>
      <c r="AV3" s="1066"/>
      <c r="AW3" s="1066"/>
    </row>
    <row r="4" spans="2:49" ht="25">
      <c r="B4" s="1065" t="s">
        <v>125</v>
      </c>
      <c r="C4" s="1065"/>
      <c r="D4" s="1065"/>
      <c r="E4" s="1065"/>
      <c r="F4" s="1065"/>
      <c r="G4" s="1065"/>
      <c r="H4" s="1065"/>
      <c r="I4" s="1065"/>
      <c r="J4" s="1065"/>
      <c r="K4" s="1065"/>
      <c r="L4" s="1065"/>
      <c r="M4" s="1065"/>
      <c r="N4" s="1065"/>
      <c r="O4" s="1065"/>
      <c r="P4" s="1065"/>
      <c r="Q4" s="1065"/>
      <c r="R4" s="1065"/>
      <c r="S4" s="1065"/>
      <c r="T4" s="1065"/>
      <c r="U4" s="1065"/>
      <c r="V4" s="1065"/>
      <c r="W4" s="1065"/>
      <c r="X4" s="1065"/>
      <c r="Y4" s="1065"/>
      <c r="Z4" s="1065"/>
      <c r="AA4" s="1065"/>
      <c r="AB4" s="1065"/>
      <c r="AC4" s="1065"/>
      <c r="AD4" s="1065"/>
      <c r="AE4" s="1065"/>
      <c r="AF4" s="1065"/>
      <c r="AG4" s="1065"/>
      <c r="AH4" s="1065"/>
      <c r="AI4" s="1065"/>
      <c r="AJ4" s="1065"/>
      <c r="AK4" s="1065"/>
      <c r="AL4" s="1065"/>
      <c r="AM4" s="1065"/>
      <c r="AN4" s="1065"/>
      <c r="AO4" s="1065"/>
      <c r="AP4" s="1065"/>
      <c r="AQ4" s="1065"/>
      <c r="AR4" s="1065"/>
      <c r="AS4" s="1065"/>
      <c r="AT4" s="1065"/>
      <c r="AU4" s="1065"/>
      <c r="AV4" s="1065"/>
      <c r="AW4" s="1065"/>
    </row>
    <row r="5" spans="2:49" ht="25">
      <c r="B5" s="470"/>
      <c r="C5" s="470"/>
      <c r="D5" s="470"/>
      <c r="E5" s="470"/>
      <c r="F5" s="470"/>
      <c r="G5" s="470"/>
      <c r="H5" s="470"/>
      <c r="I5" s="470"/>
      <c r="J5" s="470"/>
      <c r="K5" s="470"/>
      <c r="L5" s="470"/>
      <c r="M5" s="470"/>
      <c r="N5" s="470"/>
      <c r="O5" s="470"/>
      <c r="P5" s="470"/>
      <c r="Q5" s="470"/>
      <c r="R5" s="470"/>
      <c r="S5" s="470"/>
      <c r="T5" s="470"/>
      <c r="U5" s="470"/>
      <c r="V5" s="470"/>
      <c r="W5" s="470"/>
      <c r="X5" s="470"/>
      <c r="Y5" s="470"/>
      <c r="Z5" s="470"/>
      <c r="AA5" s="470"/>
      <c r="AB5" s="470"/>
      <c r="AC5" s="470"/>
      <c r="AD5" s="470"/>
      <c r="AE5" s="470"/>
      <c r="AF5" s="470"/>
      <c r="AG5" s="470"/>
      <c r="AH5" s="470"/>
      <c r="AI5" s="470"/>
      <c r="AJ5" s="470"/>
      <c r="AK5" s="470"/>
      <c r="AL5" s="470"/>
      <c r="AM5" s="470"/>
      <c r="AN5" s="470"/>
      <c r="AO5" s="470"/>
      <c r="AP5" s="470"/>
      <c r="AQ5" s="470"/>
      <c r="AR5" s="470"/>
      <c r="AS5" s="470"/>
      <c r="AT5" s="470"/>
      <c r="AU5" s="470"/>
      <c r="AV5" s="470"/>
      <c r="AW5" s="470"/>
    </row>
    <row r="6" spans="2:49" s="73" customFormat="1" ht="15" customHeight="1">
      <c r="B6" s="1067" t="s">
        <v>0</v>
      </c>
      <c r="C6" s="1070" t="s">
        <v>1</v>
      </c>
      <c r="D6" s="1073" t="s">
        <v>2</v>
      </c>
      <c r="E6" s="1073" t="s">
        <v>3</v>
      </c>
      <c r="F6" s="1073" t="s">
        <v>4</v>
      </c>
      <c r="G6" s="1076" t="s">
        <v>5</v>
      </c>
      <c r="H6" s="1077"/>
      <c r="I6" s="1077"/>
      <c r="J6" s="1078"/>
      <c r="K6" s="1073" t="s">
        <v>6</v>
      </c>
      <c r="L6" s="1073" t="s">
        <v>7</v>
      </c>
      <c r="M6" s="1073" t="s">
        <v>8</v>
      </c>
      <c r="N6" s="1076" t="s">
        <v>9</v>
      </c>
      <c r="O6" s="1077"/>
      <c r="P6" s="1077"/>
      <c r="Q6" s="1077"/>
      <c r="R6" s="1078"/>
      <c r="S6" s="1076" t="s">
        <v>73</v>
      </c>
      <c r="T6" s="1077"/>
      <c r="U6" s="1078"/>
      <c r="V6" s="1076" t="s">
        <v>77</v>
      </c>
      <c r="W6" s="1078"/>
      <c r="X6" s="1073" t="s">
        <v>78</v>
      </c>
      <c r="Y6" s="1076" t="s">
        <v>79</v>
      </c>
      <c r="Z6" s="1078"/>
      <c r="AA6" s="1076" t="s">
        <v>80</v>
      </c>
      <c r="AB6" s="1077"/>
      <c r="AC6" s="1078"/>
      <c r="AD6" s="1076" t="s">
        <v>81</v>
      </c>
      <c r="AE6" s="1078"/>
      <c r="AF6" s="1067" t="s">
        <v>88</v>
      </c>
      <c r="AG6" s="1085" t="s">
        <v>89</v>
      </c>
      <c r="AH6" s="1085" t="s">
        <v>90</v>
      </c>
      <c r="AI6" s="1085" t="s">
        <v>91</v>
      </c>
      <c r="AJ6" s="1073" t="s">
        <v>10</v>
      </c>
      <c r="AK6" s="1085" t="s">
        <v>92</v>
      </c>
      <c r="AL6" s="1088" t="s">
        <v>100</v>
      </c>
      <c r="AM6" s="1089"/>
      <c r="AN6" s="1089"/>
      <c r="AO6" s="1090"/>
      <c r="AP6" s="1091" t="s">
        <v>103</v>
      </c>
      <c r="AQ6" s="1094" t="s">
        <v>95</v>
      </c>
      <c r="AR6" s="1095"/>
      <c r="AS6" s="1096"/>
      <c r="AT6" s="1110" t="s">
        <v>102</v>
      </c>
      <c r="AU6" s="1082" t="s">
        <v>113</v>
      </c>
      <c r="AV6" s="1083"/>
      <c r="AW6" s="1084"/>
    </row>
    <row r="7" spans="2:49" ht="38.25" customHeight="1">
      <c r="B7" s="1068"/>
      <c r="C7" s="1071"/>
      <c r="D7" s="1074"/>
      <c r="E7" s="1074"/>
      <c r="F7" s="1074"/>
      <c r="G7" s="1106" t="s">
        <v>11</v>
      </c>
      <c r="H7" s="1113" t="s">
        <v>12</v>
      </c>
      <c r="I7" s="1114"/>
      <c r="J7" s="1115" t="s">
        <v>13</v>
      </c>
      <c r="K7" s="1079"/>
      <c r="L7" s="1074"/>
      <c r="M7" s="1074"/>
      <c r="N7" s="1106" t="s">
        <v>14</v>
      </c>
      <c r="O7" s="1106" t="s">
        <v>15</v>
      </c>
      <c r="P7" s="1106" t="s">
        <v>16</v>
      </c>
      <c r="Q7" s="1106" t="s">
        <v>17</v>
      </c>
      <c r="R7" s="1106" t="s">
        <v>18</v>
      </c>
      <c r="S7" s="1073" t="s">
        <v>75</v>
      </c>
      <c r="T7" s="1073" t="s">
        <v>76</v>
      </c>
      <c r="U7" s="1073" t="s">
        <v>74</v>
      </c>
      <c r="V7" s="1106" t="s">
        <v>19</v>
      </c>
      <c r="W7" s="1106" t="s">
        <v>9</v>
      </c>
      <c r="X7" s="1074"/>
      <c r="Y7" s="1073" t="s">
        <v>82</v>
      </c>
      <c r="Z7" s="1073" t="s">
        <v>83</v>
      </c>
      <c r="AA7" s="1073" t="s">
        <v>84</v>
      </c>
      <c r="AB7" s="1073" t="s">
        <v>85</v>
      </c>
      <c r="AC7" s="1073" t="s">
        <v>8</v>
      </c>
      <c r="AD7" s="1106" t="s">
        <v>86</v>
      </c>
      <c r="AE7" s="1106" t="s">
        <v>87</v>
      </c>
      <c r="AF7" s="1068"/>
      <c r="AG7" s="1086"/>
      <c r="AH7" s="1086"/>
      <c r="AI7" s="1086"/>
      <c r="AJ7" s="1074"/>
      <c r="AK7" s="1086"/>
      <c r="AL7" s="1085" t="s">
        <v>97</v>
      </c>
      <c r="AM7" s="1085" t="s">
        <v>98</v>
      </c>
      <c r="AN7" s="1085" t="s">
        <v>99</v>
      </c>
      <c r="AO7" s="1085" t="s">
        <v>101</v>
      </c>
      <c r="AP7" s="1092"/>
      <c r="AQ7" s="1091" t="s">
        <v>93</v>
      </c>
      <c r="AR7" s="1108" t="s">
        <v>94</v>
      </c>
      <c r="AS7" s="1108" t="s">
        <v>96</v>
      </c>
      <c r="AT7" s="1079"/>
      <c r="AU7" s="1091" t="s">
        <v>114</v>
      </c>
      <c r="AV7" s="990" t="s">
        <v>115</v>
      </c>
      <c r="AW7" s="1081"/>
    </row>
    <row r="8" spans="2:49" ht="15">
      <c r="B8" s="1069"/>
      <c r="C8" s="1072"/>
      <c r="D8" s="1075"/>
      <c r="E8" s="1075"/>
      <c r="F8" s="1075"/>
      <c r="G8" s="1107"/>
      <c r="H8" s="430" t="s">
        <v>19</v>
      </c>
      <c r="I8" s="430" t="s">
        <v>9</v>
      </c>
      <c r="J8" s="1116"/>
      <c r="K8" s="1080"/>
      <c r="L8" s="1075"/>
      <c r="M8" s="1075"/>
      <c r="N8" s="1107"/>
      <c r="O8" s="1107"/>
      <c r="P8" s="1107"/>
      <c r="Q8" s="1107"/>
      <c r="R8" s="1107"/>
      <c r="S8" s="1075"/>
      <c r="T8" s="1075"/>
      <c r="U8" s="1075"/>
      <c r="V8" s="1107"/>
      <c r="W8" s="1107"/>
      <c r="X8" s="1075"/>
      <c r="Y8" s="1075"/>
      <c r="Z8" s="1075"/>
      <c r="AA8" s="1075"/>
      <c r="AB8" s="1075"/>
      <c r="AC8" s="1075"/>
      <c r="AD8" s="1107"/>
      <c r="AE8" s="1107"/>
      <c r="AF8" s="1069"/>
      <c r="AG8" s="1087"/>
      <c r="AH8" s="1087"/>
      <c r="AI8" s="1087"/>
      <c r="AJ8" s="1075"/>
      <c r="AK8" s="1087"/>
      <c r="AL8" s="1087"/>
      <c r="AM8" s="1087"/>
      <c r="AN8" s="1087"/>
      <c r="AO8" s="1087"/>
      <c r="AP8" s="1093"/>
      <c r="AQ8" s="1093"/>
      <c r="AR8" s="1109"/>
      <c r="AS8" s="1109"/>
      <c r="AT8" s="1080"/>
      <c r="AU8" s="1093"/>
      <c r="AV8" s="413" t="s">
        <v>111</v>
      </c>
      <c r="AW8" s="75" t="s">
        <v>116</v>
      </c>
    </row>
    <row r="9" spans="2:49">
      <c r="B9" s="431">
        <v>1</v>
      </c>
      <c r="C9" s="432">
        <v>2</v>
      </c>
      <c r="D9" s="431">
        <v>3</v>
      </c>
      <c r="E9" s="431">
        <v>4</v>
      </c>
      <c r="F9" s="432">
        <v>5</v>
      </c>
      <c r="G9" s="431">
        <v>6</v>
      </c>
      <c r="H9" s="431">
        <v>7</v>
      </c>
      <c r="I9" s="432">
        <v>8</v>
      </c>
      <c r="J9" s="431">
        <v>9</v>
      </c>
      <c r="K9" s="431">
        <v>10</v>
      </c>
      <c r="L9" s="432">
        <v>11</v>
      </c>
      <c r="M9" s="431">
        <v>12</v>
      </c>
      <c r="N9" s="431">
        <v>13</v>
      </c>
      <c r="O9" s="432">
        <v>14</v>
      </c>
      <c r="P9" s="431">
        <v>15</v>
      </c>
      <c r="Q9" s="431">
        <v>16</v>
      </c>
      <c r="R9" s="432">
        <v>17</v>
      </c>
      <c r="S9" s="431">
        <v>18</v>
      </c>
      <c r="T9" s="431">
        <v>19</v>
      </c>
      <c r="U9" s="432">
        <v>20</v>
      </c>
      <c r="V9" s="431">
        <v>21</v>
      </c>
      <c r="W9" s="431">
        <v>22</v>
      </c>
      <c r="X9" s="432">
        <v>23</v>
      </c>
      <c r="Y9" s="431">
        <v>24</v>
      </c>
      <c r="Z9" s="431">
        <v>25</v>
      </c>
      <c r="AA9" s="432">
        <v>26</v>
      </c>
      <c r="AB9" s="431">
        <v>27</v>
      </c>
      <c r="AC9" s="431">
        <v>28</v>
      </c>
      <c r="AD9" s="432">
        <v>29</v>
      </c>
      <c r="AE9" s="431">
        <v>30</v>
      </c>
      <c r="AF9" s="431">
        <v>31</v>
      </c>
      <c r="AG9" s="432">
        <v>32</v>
      </c>
      <c r="AH9" s="431">
        <v>33</v>
      </c>
      <c r="AI9" s="431">
        <v>34</v>
      </c>
      <c r="AJ9" s="432">
        <v>35</v>
      </c>
      <c r="AK9" s="431">
        <v>36</v>
      </c>
      <c r="AL9" s="431">
        <v>37</v>
      </c>
      <c r="AM9" s="432">
        <v>38</v>
      </c>
      <c r="AN9" s="431">
        <v>39</v>
      </c>
      <c r="AO9" s="431">
        <v>40</v>
      </c>
      <c r="AP9" s="433">
        <v>41</v>
      </c>
      <c r="AQ9" s="434">
        <v>42</v>
      </c>
      <c r="AR9" s="434">
        <v>43</v>
      </c>
      <c r="AS9" s="433">
        <v>44</v>
      </c>
      <c r="AT9" s="434">
        <v>45</v>
      </c>
      <c r="AU9" s="434">
        <v>46</v>
      </c>
      <c r="AV9" s="433">
        <v>47</v>
      </c>
      <c r="AW9" s="434">
        <v>48</v>
      </c>
    </row>
    <row r="10" spans="2:49" ht="32.25" customHeight="1">
      <c r="B10" s="435">
        <v>1</v>
      </c>
      <c r="C10" s="461" t="s">
        <v>20</v>
      </c>
      <c r="D10" s="81"/>
      <c r="E10" s="81"/>
      <c r="F10" s="81"/>
      <c r="G10" s="81"/>
      <c r="H10" s="81"/>
      <c r="I10" s="81"/>
      <c r="J10" s="81"/>
      <c r="K10" s="81"/>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81"/>
      <c r="AN10" s="81"/>
      <c r="AO10" s="81"/>
      <c r="AP10" s="82"/>
      <c r="AQ10" s="82"/>
      <c r="AR10" s="82"/>
      <c r="AS10" s="82"/>
      <c r="AT10" s="82"/>
      <c r="AU10" s="82"/>
      <c r="AV10" s="82"/>
      <c r="AW10" s="82"/>
    </row>
    <row r="11" spans="2:49" s="456" customFormat="1" ht="27.75" customHeight="1">
      <c r="B11" s="466" t="s">
        <v>21</v>
      </c>
      <c r="C11" s="436" t="s">
        <v>22</v>
      </c>
      <c r="D11" s="1097" t="s">
        <v>389</v>
      </c>
      <c r="E11" s="1098"/>
      <c r="F11" s="1099"/>
      <c r="G11" s="458"/>
      <c r="H11" s="458"/>
      <c r="I11" s="458"/>
      <c r="J11" s="458"/>
      <c r="K11" s="449"/>
      <c r="L11" s="449"/>
      <c r="M11" s="449"/>
      <c r="N11" s="449"/>
      <c r="O11" s="449"/>
      <c r="P11" s="449"/>
      <c r="Q11" s="449"/>
      <c r="R11" s="449"/>
      <c r="S11" s="449"/>
      <c r="T11" s="449"/>
      <c r="U11" s="449"/>
      <c r="V11" s="449"/>
      <c r="W11" s="449"/>
      <c r="X11" s="449"/>
      <c r="Y11" s="449"/>
      <c r="Z11" s="449"/>
      <c r="AA11" s="449"/>
      <c r="AB11" s="449"/>
      <c r="AC11" s="449"/>
      <c r="AD11" s="449"/>
      <c r="AE11" s="449"/>
      <c r="AF11" s="449"/>
      <c r="AG11" s="449"/>
      <c r="AH11" s="449"/>
      <c r="AI11" s="416"/>
      <c r="AJ11" s="416"/>
      <c r="AK11" s="416"/>
      <c r="AL11" s="416"/>
      <c r="AM11" s="416"/>
      <c r="AN11" s="416"/>
      <c r="AO11" s="416"/>
      <c r="AP11" s="416"/>
      <c r="AQ11" s="416"/>
      <c r="AR11" s="416"/>
      <c r="AS11" s="416"/>
      <c r="AT11" s="416"/>
      <c r="AU11" s="416"/>
      <c r="AV11" s="416"/>
      <c r="AW11" s="416"/>
    </row>
    <row r="12" spans="2:49" s="467" customFormat="1" ht="27.75" customHeight="1">
      <c r="B12" s="468" t="s">
        <v>23</v>
      </c>
      <c r="C12" s="438" t="s">
        <v>22</v>
      </c>
      <c r="D12" s="1100"/>
      <c r="E12" s="1101"/>
      <c r="F12" s="1102"/>
      <c r="G12" s="458"/>
      <c r="H12" s="458"/>
      <c r="I12" s="458"/>
      <c r="J12" s="458"/>
      <c r="K12" s="469"/>
      <c r="L12" s="469"/>
      <c r="M12" s="469"/>
      <c r="N12" s="469"/>
      <c r="O12" s="469"/>
      <c r="P12" s="469"/>
      <c r="Q12" s="469"/>
      <c r="R12" s="469"/>
      <c r="S12" s="469"/>
      <c r="T12" s="469"/>
      <c r="U12" s="469"/>
      <c r="V12" s="469"/>
      <c r="W12" s="469"/>
      <c r="X12" s="469"/>
      <c r="Y12" s="469"/>
      <c r="Z12" s="469"/>
      <c r="AA12" s="469"/>
      <c r="AB12" s="469"/>
      <c r="AC12" s="469"/>
      <c r="AD12" s="469"/>
      <c r="AE12" s="469"/>
      <c r="AF12" s="469"/>
      <c r="AG12" s="469"/>
      <c r="AH12" s="469"/>
      <c r="AI12" s="416"/>
      <c r="AJ12" s="416"/>
      <c r="AK12" s="416"/>
      <c r="AL12" s="416"/>
      <c r="AM12" s="416"/>
      <c r="AN12" s="416"/>
      <c r="AO12" s="416"/>
      <c r="AP12" s="416"/>
      <c r="AQ12" s="416"/>
      <c r="AR12" s="416"/>
      <c r="AS12" s="416"/>
      <c r="AT12" s="416"/>
      <c r="AU12" s="416"/>
      <c r="AV12" s="416"/>
      <c r="AW12" s="416"/>
    </row>
    <row r="13" spans="2:49" s="456" customFormat="1" ht="27.75" customHeight="1">
      <c r="B13" s="466"/>
      <c r="C13" s="439" t="s">
        <v>105</v>
      </c>
      <c r="D13" s="1103"/>
      <c r="E13" s="1104"/>
      <c r="F13" s="1105"/>
      <c r="G13" s="458"/>
      <c r="H13" s="458"/>
      <c r="I13" s="458"/>
      <c r="J13" s="458"/>
      <c r="K13" s="449"/>
      <c r="L13" s="449"/>
      <c r="M13" s="449"/>
      <c r="N13" s="449"/>
      <c r="O13" s="449"/>
      <c r="P13" s="449"/>
      <c r="Q13" s="449"/>
      <c r="R13" s="449"/>
      <c r="S13" s="449"/>
      <c r="T13" s="449"/>
      <c r="U13" s="449"/>
      <c r="V13" s="449"/>
      <c r="W13" s="449"/>
      <c r="X13" s="449"/>
      <c r="Y13" s="449"/>
      <c r="Z13" s="449"/>
      <c r="AA13" s="449"/>
      <c r="AB13" s="449"/>
      <c r="AC13" s="449"/>
      <c r="AD13" s="449"/>
      <c r="AE13" s="449"/>
      <c r="AF13" s="449"/>
      <c r="AG13" s="449"/>
      <c r="AH13" s="449"/>
      <c r="AI13" s="416"/>
      <c r="AJ13" s="416"/>
      <c r="AK13" s="416"/>
      <c r="AL13" s="416"/>
      <c r="AM13" s="416"/>
      <c r="AN13" s="416"/>
      <c r="AO13" s="416"/>
      <c r="AP13" s="416"/>
      <c r="AQ13" s="416"/>
      <c r="AR13" s="416"/>
      <c r="AS13" s="416"/>
      <c r="AT13" s="416"/>
      <c r="AU13" s="416"/>
      <c r="AV13" s="416"/>
      <c r="AW13" s="416"/>
    </row>
    <row r="14" spans="2:49" s="456" customFormat="1" ht="27.75" customHeight="1">
      <c r="B14" s="466"/>
      <c r="C14" s="439"/>
      <c r="D14" s="449"/>
      <c r="E14" s="449"/>
      <c r="F14" s="449"/>
      <c r="G14" s="449"/>
      <c r="H14" s="449"/>
      <c r="I14" s="449"/>
      <c r="J14" s="449"/>
      <c r="K14" s="449"/>
      <c r="L14" s="449"/>
      <c r="M14" s="449"/>
      <c r="N14" s="449"/>
      <c r="O14" s="449"/>
      <c r="P14" s="449"/>
      <c r="Q14" s="449"/>
      <c r="R14" s="449"/>
      <c r="S14" s="449"/>
      <c r="T14" s="449"/>
      <c r="U14" s="449"/>
      <c r="V14" s="449"/>
      <c r="W14" s="449"/>
      <c r="X14" s="449"/>
      <c r="Y14" s="449"/>
      <c r="Z14" s="449"/>
      <c r="AA14" s="449"/>
      <c r="AB14" s="449"/>
      <c r="AC14" s="449"/>
      <c r="AD14" s="449"/>
      <c r="AE14" s="449"/>
      <c r="AF14" s="449"/>
      <c r="AG14" s="449"/>
      <c r="AH14" s="449"/>
      <c r="AI14" s="449"/>
      <c r="AJ14" s="449"/>
      <c r="AK14" s="449"/>
      <c r="AL14" s="449"/>
      <c r="AM14" s="449"/>
      <c r="AN14" s="449"/>
      <c r="AO14" s="449"/>
      <c r="AP14" s="417"/>
      <c r="AQ14" s="417"/>
      <c r="AR14" s="417"/>
      <c r="AS14" s="417"/>
      <c r="AT14" s="417"/>
      <c r="AU14" s="417"/>
      <c r="AV14" s="417"/>
      <c r="AW14" s="417"/>
    </row>
    <row r="15" spans="2:49" s="94" customFormat="1" ht="27.75" customHeight="1">
      <c r="B15" s="435" t="s">
        <v>24</v>
      </c>
      <c r="C15" s="461" t="s">
        <v>25</v>
      </c>
      <c r="D15" s="471"/>
      <c r="E15" s="472"/>
      <c r="F15" s="473"/>
      <c r="G15" s="85"/>
      <c r="H15" s="85"/>
      <c r="I15" s="85"/>
      <c r="J15" s="85"/>
      <c r="K15" s="85"/>
      <c r="L15" s="85"/>
      <c r="M15" s="85"/>
      <c r="N15" s="85"/>
      <c r="O15" s="85"/>
      <c r="P15" s="85"/>
      <c r="Q15" s="85"/>
      <c r="R15" s="85"/>
      <c r="S15" s="85"/>
      <c r="T15" s="85"/>
      <c r="U15" s="85"/>
      <c r="V15" s="85"/>
      <c r="W15" s="85"/>
      <c r="X15" s="85"/>
      <c r="Y15" s="85"/>
      <c r="Z15" s="85"/>
      <c r="AA15" s="85"/>
      <c r="AB15" s="85"/>
      <c r="AC15" s="85"/>
      <c r="AD15" s="85"/>
      <c r="AE15" s="85"/>
      <c r="AF15" s="85"/>
      <c r="AG15" s="85"/>
      <c r="AH15" s="85"/>
      <c r="AI15" s="460"/>
      <c r="AJ15" s="85"/>
      <c r="AK15" s="85"/>
      <c r="AL15" s="85"/>
      <c r="AM15" s="85"/>
      <c r="AN15" s="85"/>
      <c r="AO15" s="85"/>
      <c r="AP15" s="58"/>
      <c r="AQ15" s="58"/>
      <c r="AR15" s="58"/>
      <c r="AS15" s="58"/>
      <c r="AT15" s="58"/>
      <c r="AU15" s="58"/>
      <c r="AV15" s="58"/>
      <c r="AW15" s="58"/>
    </row>
    <row r="16" spans="2:49" s="94" customFormat="1" ht="27.75" customHeight="1">
      <c r="B16" s="435" t="s">
        <v>26</v>
      </c>
      <c r="C16" s="465" t="s">
        <v>27</v>
      </c>
      <c r="D16" s="1003" t="s">
        <v>389</v>
      </c>
      <c r="E16" s="1003"/>
      <c r="F16" s="1003"/>
      <c r="G16" s="85"/>
      <c r="H16" s="85"/>
      <c r="I16" s="85"/>
      <c r="J16" s="85"/>
      <c r="K16" s="203"/>
      <c r="L16" s="203"/>
      <c r="M16" s="203"/>
      <c r="N16" s="203"/>
      <c r="O16" s="203"/>
      <c r="P16" s="203"/>
      <c r="Q16" s="203"/>
      <c r="R16" s="203"/>
      <c r="S16" s="203"/>
      <c r="T16" s="203"/>
      <c r="U16" s="203"/>
      <c r="V16" s="203"/>
      <c r="W16" s="203"/>
      <c r="X16" s="203"/>
      <c r="Y16" s="203"/>
      <c r="Z16" s="203"/>
      <c r="AA16" s="203"/>
      <c r="AB16" s="203"/>
      <c r="AC16" s="203"/>
      <c r="AD16" s="203"/>
      <c r="AE16" s="203"/>
      <c r="AF16" s="203"/>
      <c r="AG16" s="203"/>
      <c r="AH16" s="203"/>
      <c r="AI16" s="479"/>
      <c r="AJ16" s="203"/>
      <c r="AK16" s="203"/>
      <c r="AL16" s="203"/>
      <c r="AM16" s="203"/>
      <c r="AN16" s="203"/>
      <c r="AO16" s="203"/>
      <c r="AP16" s="203"/>
      <c r="AQ16" s="203"/>
      <c r="AR16" s="203"/>
      <c r="AS16" s="203"/>
      <c r="AT16" s="203"/>
      <c r="AU16" s="203"/>
      <c r="AV16" s="203"/>
      <c r="AW16" s="203"/>
    </row>
    <row r="17" spans="2:49" s="94" customFormat="1" ht="27.75" customHeight="1">
      <c r="B17" s="435"/>
      <c r="C17" s="465" t="s">
        <v>106</v>
      </c>
      <c r="D17" s="1003"/>
      <c r="E17" s="1003"/>
      <c r="F17" s="1003"/>
      <c r="G17" s="85"/>
      <c r="H17" s="85"/>
      <c r="I17" s="85"/>
      <c r="J17" s="85"/>
      <c r="K17" s="203"/>
      <c r="L17" s="203"/>
      <c r="M17" s="203"/>
      <c r="N17" s="203"/>
      <c r="O17" s="203"/>
      <c r="P17" s="203"/>
      <c r="Q17" s="203"/>
      <c r="R17" s="203"/>
      <c r="S17" s="203"/>
      <c r="T17" s="203"/>
      <c r="U17" s="203"/>
      <c r="V17" s="203"/>
      <c r="W17" s="203"/>
      <c r="X17" s="203"/>
      <c r="Y17" s="203"/>
      <c r="Z17" s="203"/>
      <c r="AA17" s="203"/>
      <c r="AB17" s="203"/>
      <c r="AC17" s="203"/>
      <c r="AD17" s="203"/>
      <c r="AE17" s="203"/>
      <c r="AF17" s="203"/>
      <c r="AG17" s="203"/>
      <c r="AH17" s="203"/>
      <c r="AI17" s="479"/>
      <c r="AJ17" s="203"/>
      <c r="AK17" s="203"/>
      <c r="AL17" s="203"/>
      <c r="AM17" s="203"/>
      <c r="AN17" s="203"/>
      <c r="AO17" s="203"/>
      <c r="AP17" s="203"/>
      <c r="AQ17" s="203"/>
      <c r="AR17" s="203"/>
      <c r="AS17" s="203"/>
      <c r="AT17" s="203"/>
      <c r="AU17" s="203"/>
      <c r="AV17" s="203"/>
      <c r="AW17" s="203"/>
    </row>
    <row r="18" spans="2:49" ht="27.75" customHeight="1">
      <c r="B18" s="435"/>
      <c r="C18" s="439"/>
      <c r="D18" s="476"/>
      <c r="E18" s="477"/>
      <c r="F18" s="478"/>
      <c r="G18" s="81"/>
      <c r="H18" s="81"/>
      <c r="I18" s="81"/>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460"/>
      <c r="AJ18" s="81"/>
      <c r="AK18" s="81"/>
      <c r="AL18" s="81"/>
      <c r="AM18" s="81"/>
      <c r="AN18" s="81"/>
      <c r="AO18" s="81"/>
      <c r="AP18" s="417"/>
      <c r="AQ18" s="417"/>
      <c r="AR18" s="417"/>
      <c r="AS18" s="417"/>
      <c r="AT18" s="417"/>
      <c r="AU18" s="417"/>
      <c r="AV18" s="417"/>
      <c r="AW18" s="417"/>
    </row>
    <row r="19" spans="2:49" s="94" customFormat="1" ht="27.75" customHeight="1">
      <c r="B19" s="474" t="s">
        <v>28</v>
      </c>
      <c r="C19" s="487" t="s">
        <v>29</v>
      </c>
      <c r="D19" s="421"/>
      <c r="E19" s="421"/>
      <c r="F19" s="421"/>
      <c r="G19" s="488"/>
      <c r="H19" s="488"/>
      <c r="I19" s="488"/>
      <c r="J19" s="488"/>
      <c r="K19" s="488"/>
      <c r="L19" s="488"/>
      <c r="M19" s="488"/>
      <c r="N19" s="488"/>
      <c r="O19" s="488"/>
      <c r="P19" s="488"/>
      <c r="Q19" s="488"/>
      <c r="R19" s="488"/>
      <c r="S19" s="488"/>
      <c r="T19" s="488"/>
      <c r="U19" s="488"/>
      <c r="V19" s="488"/>
      <c r="W19" s="488"/>
      <c r="X19" s="488"/>
      <c r="Y19" s="488"/>
      <c r="Z19" s="488"/>
      <c r="AA19" s="488"/>
      <c r="AB19" s="488"/>
      <c r="AC19" s="488"/>
      <c r="AD19" s="488"/>
      <c r="AE19" s="488"/>
      <c r="AF19" s="488"/>
      <c r="AG19" s="488"/>
      <c r="AH19" s="488"/>
      <c r="AI19" s="459"/>
      <c r="AJ19" s="488"/>
      <c r="AK19" s="488"/>
      <c r="AL19" s="488"/>
      <c r="AM19" s="488"/>
      <c r="AN19" s="488"/>
      <c r="AO19" s="493">
        <f>SUM(AO20:AO33)</f>
        <v>220000000</v>
      </c>
      <c r="AP19" s="489"/>
      <c r="AQ19" s="489"/>
      <c r="AR19" s="489"/>
      <c r="AS19" s="489"/>
      <c r="AT19" s="489"/>
      <c r="AU19" s="489"/>
      <c r="AV19" s="489"/>
      <c r="AW19" s="489"/>
    </row>
    <row r="20" spans="2:49" s="94" customFormat="1" ht="27.75" customHeight="1">
      <c r="B20" s="435"/>
      <c r="C20" s="465" t="s">
        <v>106</v>
      </c>
      <c r="D20" s="490" t="s">
        <v>127</v>
      </c>
      <c r="E20" s="494" t="s">
        <v>129</v>
      </c>
      <c r="F20" s="203"/>
      <c r="G20" s="85"/>
      <c r="H20" s="85"/>
      <c r="I20" s="85"/>
      <c r="J20" s="85"/>
      <c r="K20" s="494" t="s">
        <v>1156</v>
      </c>
      <c r="L20" s="491" t="s">
        <v>150</v>
      </c>
      <c r="M20" s="203"/>
      <c r="N20" s="203"/>
      <c r="O20" s="494" t="s">
        <v>1157</v>
      </c>
      <c r="P20" s="494" t="s">
        <v>1158</v>
      </c>
      <c r="Q20" s="490" t="s">
        <v>1159</v>
      </c>
      <c r="R20" s="490" t="s">
        <v>150</v>
      </c>
      <c r="S20" s="85"/>
      <c r="T20" s="85"/>
      <c r="U20" s="85"/>
      <c r="V20" s="85"/>
      <c r="W20" s="85"/>
      <c r="X20" s="85"/>
      <c r="Y20" s="85"/>
      <c r="Z20" s="85"/>
      <c r="AA20" s="85"/>
      <c r="AB20" s="85"/>
      <c r="AC20" s="85"/>
      <c r="AD20" s="85"/>
      <c r="AE20" s="85"/>
      <c r="AF20" s="85"/>
      <c r="AG20" s="85"/>
      <c r="AH20" s="85"/>
      <c r="AI20" s="446"/>
      <c r="AJ20" s="490" t="s">
        <v>1160</v>
      </c>
      <c r="AK20" s="491" t="s">
        <v>990</v>
      </c>
      <c r="AL20" s="85"/>
      <c r="AM20" s="85"/>
      <c r="AN20" s="85"/>
      <c r="AO20" s="492">
        <v>150000000</v>
      </c>
      <c r="AP20" s="203"/>
      <c r="AQ20" s="203"/>
      <c r="AR20" s="203"/>
      <c r="AS20" s="203"/>
      <c r="AT20" s="203"/>
      <c r="AU20" s="203"/>
      <c r="AV20" s="203"/>
      <c r="AW20" s="203"/>
    </row>
    <row r="21" spans="2:49" s="94" customFormat="1" ht="27.75" customHeight="1">
      <c r="B21" s="435"/>
      <c r="C21" s="465"/>
      <c r="D21" s="490" t="s">
        <v>126</v>
      </c>
      <c r="E21" s="494" t="s">
        <v>128</v>
      </c>
      <c r="F21" s="203"/>
      <c r="G21" s="85"/>
      <c r="H21" s="85"/>
      <c r="I21" s="85"/>
      <c r="J21" s="85"/>
      <c r="K21" s="494" t="s">
        <v>980</v>
      </c>
      <c r="L21" s="491" t="s">
        <v>878</v>
      </c>
      <c r="M21" s="203"/>
      <c r="N21" s="203"/>
      <c r="O21" s="494" t="s">
        <v>1161</v>
      </c>
      <c r="P21" s="494" t="s">
        <v>1162</v>
      </c>
      <c r="Q21" s="490" t="s">
        <v>1163</v>
      </c>
      <c r="R21" s="490" t="s">
        <v>1164</v>
      </c>
      <c r="S21" s="85"/>
      <c r="T21" s="85"/>
      <c r="U21" s="85"/>
      <c r="V21" s="85"/>
      <c r="W21" s="85"/>
      <c r="X21" s="85"/>
      <c r="Y21" s="85"/>
      <c r="Z21" s="85"/>
      <c r="AA21" s="85"/>
      <c r="AB21" s="85"/>
      <c r="AC21" s="85"/>
      <c r="AD21" s="85"/>
      <c r="AE21" s="85"/>
      <c r="AF21" s="85"/>
      <c r="AG21" s="85"/>
      <c r="AH21" s="85"/>
      <c r="AI21" s="446"/>
      <c r="AJ21" s="490" t="s">
        <v>1160</v>
      </c>
      <c r="AK21" s="491" t="s">
        <v>990</v>
      </c>
      <c r="AL21" s="85"/>
      <c r="AM21" s="85"/>
      <c r="AN21" s="85"/>
      <c r="AO21" s="492">
        <v>5000000</v>
      </c>
      <c r="AP21" s="203"/>
      <c r="AQ21" s="203"/>
      <c r="AR21" s="203"/>
      <c r="AS21" s="203"/>
      <c r="AT21" s="203"/>
      <c r="AU21" s="203"/>
      <c r="AV21" s="203"/>
      <c r="AW21" s="203"/>
    </row>
    <row r="22" spans="2:49" s="94" customFormat="1" ht="27.75" customHeight="1">
      <c r="B22" s="435"/>
      <c r="C22" s="465"/>
      <c r="D22" s="490" t="s">
        <v>126</v>
      </c>
      <c r="E22" s="494" t="s">
        <v>128</v>
      </c>
      <c r="F22" s="203"/>
      <c r="G22" s="85"/>
      <c r="H22" s="85"/>
      <c r="I22" s="85"/>
      <c r="J22" s="85"/>
      <c r="K22" s="494" t="s">
        <v>980</v>
      </c>
      <c r="L22" s="491" t="s">
        <v>878</v>
      </c>
      <c r="M22" s="203"/>
      <c r="N22" s="203"/>
      <c r="O22" s="494" t="s">
        <v>1165</v>
      </c>
      <c r="P22" s="494" t="s">
        <v>1166</v>
      </c>
      <c r="Q22" s="490" t="s">
        <v>1167</v>
      </c>
      <c r="R22" s="490" t="s">
        <v>1168</v>
      </c>
      <c r="S22" s="85"/>
      <c r="T22" s="85"/>
      <c r="U22" s="85"/>
      <c r="V22" s="85"/>
      <c r="W22" s="85"/>
      <c r="X22" s="85"/>
      <c r="Y22" s="85"/>
      <c r="Z22" s="85"/>
      <c r="AA22" s="85"/>
      <c r="AB22" s="85"/>
      <c r="AC22" s="85"/>
      <c r="AD22" s="85"/>
      <c r="AE22" s="85"/>
      <c r="AF22" s="85"/>
      <c r="AG22" s="85"/>
      <c r="AH22" s="85"/>
      <c r="AI22" s="446"/>
      <c r="AJ22" s="490" t="s">
        <v>1160</v>
      </c>
      <c r="AK22" s="491" t="s">
        <v>990</v>
      </c>
      <c r="AL22" s="85"/>
      <c r="AM22" s="85"/>
      <c r="AN22" s="85"/>
      <c r="AO22" s="492">
        <v>5000000</v>
      </c>
      <c r="AP22" s="203"/>
      <c r="AQ22" s="203"/>
      <c r="AR22" s="203"/>
      <c r="AS22" s="203"/>
      <c r="AT22" s="203"/>
      <c r="AU22" s="203"/>
      <c r="AV22" s="203"/>
      <c r="AW22" s="203"/>
    </row>
    <row r="23" spans="2:49" s="94" customFormat="1" ht="27.75" customHeight="1">
      <c r="B23" s="435"/>
      <c r="C23" s="465"/>
      <c r="D23" s="490" t="s">
        <v>126</v>
      </c>
      <c r="E23" s="494" t="s">
        <v>128</v>
      </c>
      <c r="F23" s="203"/>
      <c r="G23" s="85"/>
      <c r="H23" s="85"/>
      <c r="I23" s="85"/>
      <c r="J23" s="85"/>
      <c r="K23" s="494" t="s">
        <v>983</v>
      </c>
      <c r="L23" s="491" t="s">
        <v>131</v>
      </c>
      <c r="M23" s="203"/>
      <c r="N23" s="203"/>
      <c r="O23" s="494" t="s">
        <v>150</v>
      </c>
      <c r="P23" s="494" t="s">
        <v>150</v>
      </c>
      <c r="Q23" s="490" t="s">
        <v>1169</v>
      </c>
      <c r="R23" s="490" t="s">
        <v>150</v>
      </c>
      <c r="S23" s="85"/>
      <c r="T23" s="85"/>
      <c r="U23" s="85"/>
      <c r="V23" s="85"/>
      <c r="W23" s="85"/>
      <c r="X23" s="85"/>
      <c r="Y23" s="85"/>
      <c r="Z23" s="85"/>
      <c r="AA23" s="85"/>
      <c r="AB23" s="85"/>
      <c r="AC23" s="85"/>
      <c r="AD23" s="85"/>
      <c r="AE23" s="85"/>
      <c r="AF23" s="85"/>
      <c r="AG23" s="85"/>
      <c r="AH23" s="85"/>
      <c r="AI23" s="446"/>
      <c r="AJ23" s="490" t="s">
        <v>1160</v>
      </c>
      <c r="AK23" s="491" t="s">
        <v>991</v>
      </c>
      <c r="AL23" s="85"/>
      <c r="AM23" s="85"/>
      <c r="AN23" s="85"/>
      <c r="AO23" s="492">
        <v>7500000</v>
      </c>
      <c r="AP23" s="203"/>
      <c r="AQ23" s="203"/>
      <c r="AR23" s="203"/>
      <c r="AS23" s="203"/>
      <c r="AT23" s="203"/>
      <c r="AU23" s="203"/>
      <c r="AV23" s="203"/>
      <c r="AW23" s="203"/>
    </row>
    <row r="24" spans="2:49" s="94" customFormat="1" ht="27.75" customHeight="1">
      <c r="B24" s="435"/>
      <c r="C24" s="465"/>
      <c r="D24" s="490" t="s">
        <v>126</v>
      </c>
      <c r="E24" s="494" t="s">
        <v>128</v>
      </c>
      <c r="F24" s="203"/>
      <c r="G24" s="85"/>
      <c r="H24" s="85"/>
      <c r="I24" s="85"/>
      <c r="J24" s="85"/>
      <c r="K24" s="494" t="s">
        <v>981</v>
      </c>
      <c r="L24" s="491" t="s">
        <v>878</v>
      </c>
      <c r="M24" s="203"/>
      <c r="N24" s="203"/>
      <c r="O24" s="494" t="s">
        <v>1170</v>
      </c>
      <c r="P24" s="494" t="s">
        <v>1171</v>
      </c>
      <c r="Q24" s="490" t="s">
        <v>1172</v>
      </c>
      <c r="R24" s="490" t="s">
        <v>1173</v>
      </c>
      <c r="S24" s="85"/>
      <c r="T24" s="85"/>
      <c r="U24" s="85"/>
      <c r="V24" s="85"/>
      <c r="W24" s="85"/>
      <c r="X24" s="85"/>
      <c r="Y24" s="85"/>
      <c r="Z24" s="85"/>
      <c r="AA24" s="85"/>
      <c r="AB24" s="85"/>
      <c r="AC24" s="85"/>
      <c r="AD24" s="85"/>
      <c r="AE24" s="85"/>
      <c r="AF24" s="85"/>
      <c r="AG24" s="85"/>
      <c r="AH24" s="85"/>
      <c r="AI24" s="446"/>
      <c r="AJ24" s="490" t="s">
        <v>1160</v>
      </c>
      <c r="AK24" s="491" t="s">
        <v>990</v>
      </c>
      <c r="AL24" s="85"/>
      <c r="AM24" s="85"/>
      <c r="AN24" s="85"/>
      <c r="AO24" s="492">
        <v>5000000</v>
      </c>
      <c r="AP24" s="203"/>
      <c r="AQ24" s="203"/>
      <c r="AR24" s="203"/>
      <c r="AS24" s="203"/>
      <c r="AT24" s="203"/>
      <c r="AU24" s="203"/>
      <c r="AV24" s="203"/>
      <c r="AW24" s="203"/>
    </row>
    <row r="25" spans="2:49" s="94" customFormat="1" ht="27.75" customHeight="1">
      <c r="B25" s="435"/>
      <c r="C25" s="465"/>
      <c r="D25" s="490" t="s">
        <v>126</v>
      </c>
      <c r="E25" s="494" t="s">
        <v>128</v>
      </c>
      <c r="F25" s="203"/>
      <c r="G25" s="85"/>
      <c r="H25" s="85"/>
      <c r="I25" s="85"/>
      <c r="J25" s="85"/>
      <c r="K25" s="494" t="s">
        <v>1174</v>
      </c>
      <c r="L25" s="491" t="s">
        <v>142</v>
      </c>
      <c r="M25" s="203"/>
      <c r="N25" s="203"/>
      <c r="O25" s="494" t="s">
        <v>1175</v>
      </c>
      <c r="P25" s="494" t="s">
        <v>1176</v>
      </c>
      <c r="Q25" s="490" t="s">
        <v>1177</v>
      </c>
      <c r="R25" s="490" t="s">
        <v>132</v>
      </c>
      <c r="S25" s="85"/>
      <c r="T25" s="85"/>
      <c r="U25" s="85"/>
      <c r="V25" s="85"/>
      <c r="W25" s="85"/>
      <c r="X25" s="85"/>
      <c r="Y25" s="85"/>
      <c r="Z25" s="85"/>
      <c r="AA25" s="85"/>
      <c r="AB25" s="85"/>
      <c r="AC25" s="85"/>
      <c r="AD25" s="85"/>
      <c r="AE25" s="85"/>
      <c r="AF25" s="85"/>
      <c r="AG25" s="85"/>
      <c r="AH25" s="85"/>
      <c r="AI25" s="446"/>
      <c r="AJ25" s="490" t="s">
        <v>1160</v>
      </c>
      <c r="AK25" s="491" t="s">
        <v>992</v>
      </c>
      <c r="AL25" s="85"/>
      <c r="AM25" s="85"/>
      <c r="AN25" s="85"/>
      <c r="AO25" s="492">
        <v>7500000</v>
      </c>
      <c r="AP25" s="203"/>
      <c r="AQ25" s="203"/>
      <c r="AR25" s="203"/>
      <c r="AS25" s="203"/>
      <c r="AT25" s="203"/>
      <c r="AU25" s="203"/>
      <c r="AV25" s="203"/>
      <c r="AW25" s="203"/>
    </row>
    <row r="26" spans="2:49" s="94" customFormat="1" ht="27.75" customHeight="1">
      <c r="B26" s="435"/>
      <c r="C26" s="465"/>
      <c r="D26" s="490" t="s">
        <v>126</v>
      </c>
      <c r="E26" s="494" t="s">
        <v>128</v>
      </c>
      <c r="F26" s="203"/>
      <c r="G26" s="85"/>
      <c r="H26" s="85"/>
      <c r="I26" s="85"/>
      <c r="J26" s="85"/>
      <c r="K26" s="494" t="s">
        <v>980</v>
      </c>
      <c r="L26" s="491" t="s">
        <v>878</v>
      </c>
      <c r="M26" s="203"/>
      <c r="N26" s="203"/>
      <c r="O26" s="494" t="s">
        <v>1178</v>
      </c>
      <c r="P26" s="494" t="s">
        <v>1179</v>
      </c>
      <c r="Q26" s="490" t="s">
        <v>1180</v>
      </c>
      <c r="R26" s="490" t="s">
        <v>1181</v>
      </c>
      <c r="S26" s="85"/>
      <c r="T26" s="85"/>
      <c r="U26" s="85"/>
      <c r="V26" s="85"/>
      <c r="W26" s="85"/>
      <c r="X26" s="85"/>
      <c r="Y26" s="85"/>
      <c r="Z26" s="85"/>
      <c r="AA26" s="85"/>
      <c r="AB26" s="85"/>
      <c r="AC26" s="85"/>
      <c r="AD26" s="85"/>
      <c r="AE26" s="85"/>
      <c r="AF26" s="85"/>
      <c r="AG26" s="85"/>
      <c r="AH26" s="85"/>
      <c r="AI26" s="446"/>
      <c r="AJ26" s="490" t="s">
        <v>1160</v>
      </c>
      <c r="AK26" s="491" t="s">
        <v>990</v>
      </c>
      <c r="AL26" s="85"/>
      <c r="AM26" s="85"/>
      <c r="AN26" s="85"/>
      <c r="AO26" s="492">
        <v>5000000</v>
      </c>
      <c r="AP26" s="203"/>
      <c r="AQ26" s="203"/>
      <c r="AR26" s="203"/>
      <c r="AS26" s="203"/>
      <c r="AT26" s="203"/>
      <c r="AU26" s="203"/>
      <c r="AV26" s="203"/>
      <c r="AW26" s="203"/>
    </row>
    <row r="27" spans="2:49" s="94" customFormat="1" ht="27.75" customHeight="1">
      <c r="B27" s="435"/>
      <c r="C27" s="465"/>
      <c r="D27" s="490" t="s">
        <v>126</v>
      </c>
      <c r="E27" s="494" t="s">
        <v>128</v>
      </c>
      <c r="F27" s="203"/>
      <c r="G27" s="85"/>
      <c r="H27" s="85"/>
      <c r="I27" s="85"/>
      <c r="J27" s="85"/>
      <c r="K27" s="494" t="s">
        <v>980</v>
      </c>
      <c r="L27" s="491" t="s">
        <v>878</v>
      </c>
      <c r="M27" s="203"/>
      <c r="N27" s="203"/>
      <c r="O27" s="494" t="s">
        <v>1182</v>
      </c>
      <c r="P27" s="494" t="s">
        <v>1183</v>
      </c>
      <c r="Q27" s="490" t="s">
        <v>1184</v>
      </c>
      <c r="R27" s="490" t="s">
        <v>1185</v>
      </c>
      <c r="S27" s="85"/>
      <c r="T27" s="85"/>
      <c r="U27" s="85"/>
      <c r="V27" s="85"/>
      <c r="W27" s="85"/>
      <c r="X27" s="85"/>
      <c r="Y27" s="85"/>
      <c r="Z27" s="85"/>
      <c r="AA27" s="85"/>
      <c r="AB27" s="85"/>
      <c r="AC27" s="85"/>
      <c r="AD27" s="85"/>
      <c r="AE27" s="85"/>
      <c r="AF27" s="85"/>
      <c r="AG27" s="85"/>
      <c r="AH27" s="85"/>
      <c r="AI27" s="446"/>
      <c r="AJ27" s="490" t="s">
        <v>1160</v>
      </c>
      <c r="AK27" s="491" t="s">
        <v>990</v>
      </c>
      <c r="AL27" s="85"/>
      <c r="AM27" s="85"/>
      <c r="AN27" s="85"/>
      <c r="AO27" s="492">
        <v>5000000</v>
      </c>
      <c r="AP27" s="203"/>
      <c r="AQ27" s="203"/>
      <c r="AR27" s="203"/>
      <c r="AS27" s="203"/>
      <c r="AT27" s="203"/>
      <c r="AU27" s="203"/>
      <c r="AV27" s="203"/>
      <c r="AW27" s="203"/>
    </row>
    <row r="28" spans="2:49" s="94" customFormat="1" ht="27.75" customHeight="1">
      <c r="B28" s="435"/>
      <c r="C28" s="465"/>
      <c r="D28" s="490" t="s">
        <v>126</v>
      </c>
      <c r="E28" s="494" t="s">
        <v>128</v>
      </c>
      <c r="F28" s="203"/>
      <c r="G28" s="85"/>
      <c r="H28" s="85"/>
      <c r="I28" s="85"/>
      <c r="J28" s="85"/>
      <c r="K28" s="494" t="s">
        <v>981</v>
      </c>
      <c r="L28" s="491" t="s">
        <v>878</v>
      </c>
      <c r="M28" s="203"/>
      <c r="N28" s="203"/>
      <c r="O28" s="494" t="s">
        <v>1186</v>
      </c>
      <c r="P28" s="494" t="s">
        <v>1187</v>
      </c>
      <c r="Q28" s="490" t="s">
        <v>1188</v>
      </c>
      <c r="R28" s="490" t="s">
        <v>1189</v>
      </c>
      <c r="S28" s="85"/>
      <c r="T28" s="85"/>
      <c r="U28" s="85"/>
      <c r="V28" s="85"/>
      <c r="W28" s="85"/>
      <c r="X28" s="85"/>
      <c r="Y28" s="85"/>
      <c r="Z28" s="85"/>
      <c r="AA28" s="85"/>
      <c r="AB28" s="85"/>
      <c r="AC28" s="85"/>
      <c r="AD28" s="85"/>
      <c r="AE28" s="85"/>
      <c r="AF28" s="85"/>
      <c r="AG28" s="85"/>
      <c r="AH28" s="85"/>
      <c r="AI28" s="446"/>
      <c r="AJ28" s="490" t="s">
        <v>1160</v>
      </c>
      <c r="AK28" s="491" t="s">
        <v>992</v>
      </c>
      <c r="AL28" s="85"/>
      <c r="AM28" s="85"/>
      <c r="AN28" s="85"/>
      <c r="AO28" s="492">
        <v>5000000</v>
      </c>
      <c r="AP28" s="203"/>
      <c r="AQ28" s="203"/>
      <c r="AR28" s="203"/>
      <c r="AS28" s="203"/>
      <c r="AT28" s="203"/>
      <c r="AU28" s="203"/>
      <c r="AV28" s="203"/>
      <c r="AW28" s="203"/>
    </row>
    <row r="29" spans="2:49" s="94" customFormat="1" ht="27.75" customHeight="1">
      <c r="B29" s="435"/>
      <c r="C29" s="465"/>
      <c r="D29" s="490" t="s">
        <v>126</v>
      </c>
      <c r="E29" s="494" t="s">
        <v>128</v>
      </c>
      <c r="F29" s="203"/>
      <c r="G29" s="85"/>
      <c r="H29" s="85"/>
      <c r="I29" s="85"/>
      <c r="J29" s="85"/>
      <c r="K29" s="494" t="s">
        <v>981</v>
      </c>
      <c r="L29" s="491" t="s">
        <v>878</v>
      </c>
      <c r="M29" s="203"/>
      <c r="N29" s="203"/>
      <c r="O29" s="494" t="s">
        <v>1190</v>
      </c>
      <c r="P29" s="494" t="s">
        <v>1191</v>
      </c>
      <c r="Q29" s="490" t="s">
        <v>1192</v>
      </c>
      <c r="R29" s="490" t="s">
        <v>1193</v>
      </c>
      <c r="S29" s="85"/>
      <c r="T29" s="85"/>
      <c r="U29" s="85"/>
      <c r="V29" s="85"/>
      <c r="W29" s="85"/>
      <c r="X29" s="85"/>
      <c r="Y29" s="85"/>
      <c r="Z29" s="85"/>
      <c r="AA29" s="85"/>
      <c r="AB29" s="85"/>
      <c r="AC29" s="85"/>
      <c r="AD29" s="85"/>
      <c r="AE29" s="85"/>
      <c r="AF29" s="85"/>
      <c r="AG29" s="85"/>
      <c r="AH29" s="85"/>
      <c r="AI29" s="446"/>
      <c r="AJ29" s="490" t="s">
        <v>1160</v>
      </c>
      <c r="AK29" s="491" t="s">
        <v>990</v>
      </c>
      <c r="AL29" s="85"/>
      <c r="AM29" s="85"/>
      <c r="AN29" s="85"/>
      <c r="AO29" s="492">
        <v>5000000</v>
      </c>
      <c r="AP29" s="203"/>
      <c r="AQ29" s="203"/>
      <c r="AR29" s="203"/>
      <c r="AS29" s="203"/>
      <c r="AT29" s="203"/>
      <c r="AU29" s="203"/>
      <c r="AV29" s="203"/>
      <c r="AW29" s="203"/>
    </row>
    <row r="30" spans="2:49" s="94" customFormat="1" ht="27.75" customHeight="1">
      <c r="B30" s="435"/>
      <c r="C30" s="465"/>
      <c r="D30" s="490" t="s">
        <v>126</v>
      </c>
      <c r="E30" s="494" t="s">
        <v>128</v>
      </c>
      <c r="F30" s="203"/>
      <c r="G30" s="85"/>
      <c r="H30" s="85"/>
      <c r="I30" s="85"/>
      <c r="J30" s="85"/>
      <c r="K30" s="494" t="s">
        <v>981</v>
      </c>
      <c r="L30" s="491" t="s">
        <v>878</v>
      </c>
      <c r="M30" s="203"/>
      <c r="N30" s="203"/>
      <c r="O30" s="494" t="s">
        <v>132</v>
      </c>
      <c r="P30" s="494" t="s">
        <v>132</v>
      </c>
      <c r="Q30" s="490" t="s">
        <v>1194</v>
      </c>
      <c r="R30" s="490" t="s">
        <v>1195</v>
      </c>
      <c r="S30" s="85"/>
      <c r="T30" s="85"/>
      <c r="U30" s="85"/>
      <c r="V30" s="85"/>
      <c r="W30" s="85"/>
      <c r="X30" s="85"/>
      <c r="Y30" s="85"/>
      <c r="Z30" s="85"/>
      <c r="AA30" s="85"/>
      <c r="AB30" s="85"/>
      <c r="AC30" s="85"/>
      <c r="AD30" s="85"/>
      <c r="AE30" s="85"/>
      <c r="AF30" s="85"/>
      <c r="AG30" s="85"/>
      <c r="AH30" s="85"/>
      <c r="AI30" s="446"/>
      <c r="AJ30" s="490" t="s">
        <v>133</v>
      </c>
      <c r="AK30" s="491" t="s">
        <v>990</v>
      </c>
      <c r="AL30" s="85"/>
      <c r="AM30" s="85"/>
      <c r="AN30" s="85"/>
      <c r="AO30" s="492">
        <v>5000000</v>
      </c>
      <c r="AP30" s="203"/>
      <c r="AQ30" s="203"/>
      <c r="AR30" s="203"/>
      <c r="AS30" s="203"/>
      <c r="AT30" s="203"/>
      <c r="AU30" s="203"/>
      <c r="AV30" s="203"/>
      <c r="AW30" s="203"/>
    </row>
    <row r="31" spans="2:49" s="94" customFormat="1" ht="27.75" customHeight="1">
      <c r="B31" s="435"/>
      <c r="C31" s="465"/>
      <c r="D31" s="490" t="s">
        <v>126</v>
      </c>
      <c r="E31" s="494" t="s">
        <v>128</v>
      </c>
      <c r="F31" s="203"/>
      <c r="G31" s="85"/>
      <c r="H31" s="85"/>
      <c r="I31" s="85"/>
      <c r="J31" s="85"/>
      <c r="K31" s="494" t="s">
        <v>981</v>
      </c>
      <c r="L31" s="491" t="s">
        <v>878</v>
      </c>
      <c r="M31" s="203"/>
      <c r="N31" s="203"/>
      <c r="O31" s="494" t="s">
        <v>1196</v>
      </c>
      <c r="P31" s="494" t="s">
        <v>1197</v>
      </c>
      <c r="Q31" s="490" t="s">
        <v>1198</v>
      </c>
      <c r="R31" s="490" t="s">
        <v>1199</v>
      </c>
      <c r="S31" s="85"/>
      <c r="T31" s="85"/>
      <c r="U31" s="85"/>
      <c r="V31" s="85"/>
      <c r="W31" s="85"/>
      <c r="X31" s="85"/>
      <c r="Y31" s="85"/>
      <c r="Z31" s="85"/>
      <c r="AA31" s="85"/>
      <c r="AB31" s="85"/>
      <c r="AC31" s="85"/>
      <c r="AD31" s="85"/>
      <c r="AE31" s="85"/>
      <c r="AF31" s="85"/>
      <c r="AG31" s="85"/>
      <c r="AH31" s="85"/>
      <c r="AI31" s="446"/>
      <c r="AJ31" s="490" t="s">
        <v>133</v>
      </c>
      <c r="AK31" s="491" t="s">
        <v>990</v>
      </c>
      <c r="AL31" s="85"/>
      <c r="AM31" s="85"/>
      <c r="AN31" s="85"/>
      <c r="AO31" s="492">
        <v>5000000</v>
      </c>
      <c r="AP31" s="203"/>
      <c r="AQ31" s="203"/>
      <c r="AR31" s="203"/>
      <c r="AS31" s="203"/>
      <c r="AT31" s="203"/>
      <c r="AU31" s="203"/>
      <c r="AV31" s="203"/>
      <c r="AW31" s="203"/>
    </row>
    <row r="32" spans="2:49" s="94" customFormat="1" ht="27.75" customHeight="1">
      <c r="B32" s="435"/>
      <c r="C32" s="465"/>
      <c r="D32" s="490" t="s">
        <v>126</v>
      </c>
      <c r="E32" s="494" t="s">
        <v>128</v>
      </c>
      <c r="F32" s="203"/>
      <c r="G32" s="85"/>
      <c r="H32" s="85"/>
      <c r="I32" s="85"/>
      <c r="J32" s="85"/>
      <c r="K32" s="494" t="s">
        <v>981</v>
      </c>
      <c r="L32" s="491" t="s">
        <v>878</v>
      </c>
      <c r="M32" s="203"/>
      <c r="N32" s="203"/>
      <c r="O32" s="494" t="s">
        <v>1200</v>
      </c>
      <c r="P32" s="494" t="s">
        <v>1201</v>
      </c>
      <c r="Q32" s="490" t="s">
        <v>1202</v>
      </c>
      <c r="R32" s="490" t="s">
        <v>1203</v>
      </c>
      <c r="S32" s="85"/>
      <c r="T32" s="85"/>
      <c r="U32" s="85"/>
      <c r="V32" s="85"/>
      <c r="W32" s="85"/>
      <c r="X32" s="85"/>
      <c r="Y32" s="85"/>
      <c r="Z32" s="85"/>
      <c r="AA32" s="85"/>
      <c r="AB32" s="85"/>
      <c r="AC32" s="85"/>
      <c r="AD32" s="85"/>
      <c r="AE32" s="85"/>
      <c r="AF32" s="85"/>
      <c r="AG32" s="85"/>
      <c r="AH32" s="85"/>
      <c r="AI32" s="446"/>
      <c r="AJ32" s="490" t="s">
        <v>1160</v>
      </c>
      <c r="AK32" s="491" t="s">
        <v>990</v>
      </c>
      <c r="AL32" s="85"/>
      <c r="AM32" s="85"/>
      <c r="AN32" s="85"/>
      <c r="AO32" s="492">
        <v>5000000</v>
      </c>
      <c r="AP32" s="203"/>
      <c r="AQ32" s="203"/>
      <c r="AR32" s="203"/>
      <c r="AS32" s="203"/>
      <c r="AT32" s="203"/>
      <c r="AU32" s="203"/>
      <c r="AV32" s="203"/>
      <c r="AW32" s="203"/>
    </row>
    <row r="33" spans="2:49" s="94" customFormat="1" ht="27.75" customHeight="1">
      <c r="B33" s="435"/>
      <c r="C33" s="465"/>
      <c r="D33" s="490" t="s">
        <v>126</v>
      </c>
      <c r="E33" s="494" t="s">
        <v>128</v>
      </c>
      <c r="F33" s="203"/>
      <c r="G33" s="85"/>
      <c r="H33" s="85"/>
      <c r="I33" s="85"/>
      <c r="J33" s="85"/>
      <c r="K33" s="494" t="s">
        <v>981</v>
      </c>
      <c r="L33" s="491" t="s">
        <v>878</v>
      </c>
      <c r="M33" s="203"/>
      <c r="N33" s="203"/>
      <c r="O33" s="494" t="s">
        <v>1204</v>
      </c>
      <c r="P33" s="494" t="s">
        <v>1205</v>
      </c>
      <c r="Q33" s="490" t="s">
        <v>1206</v>
      </c>
      <c r="R33" s="490" t="s">
        <v>1207</v>
      </c>
      <c r="S33" s="85"/>
      <c r="T33" s="85"/>
      <c r="U33" s="85"/>
      <c r="V33" s="85"/>
      <c r="W33" s="85"/>
      <c r="X33" s="85"/>
      <c r="Y33" s="85"/>
      <c r="Z33" s="85"/>
      <c r="AA33" s="85"/>
      <c r="AB33" s="85"/>
      <c r="AC33" s="85"/>
      <c r="AD33" s="85"/>
      <c r="AE33" s="85"/>
      <c r="AF33" s="85"/>
      <c r="AG33" s="85"/>
      <c r="AH33" s="85"/>
      <c r="AI33" s="446"/>
      <c r="AJ33" s="490" t="s">
        <v>1160</v>
      </c>
      <c r="AK33" s="491" t="s">
        <v>990</v>
      </c>
      <c r="AL33" s="85"/>
      <c r="AM33" s="85"/>
      <c r="AN33" s="85"/>
      <c r="AO33" s="492">
        <v>5000000</v>
      </c>
      <c r="AP33" s="203"/>
      <c r="AQ33" s="203"/>
      <c r="AR33" s="203"/>
      <c r="AS33" s="203"/>
      <c r="AT33" s="203"/>
      <c r="AU33" s="203"/>
      <c r="AV33" s="203"/>
      <c r="AW33" s="203"/>
    </row>
    <row r="34" spans="2:49">
      <c r="B34" s="435"/>
      <c r="C34" s="439"/>
      <c r="D34" s="442"/>
      <c r="E34" s="442"/>
      <c r="F34" s="417"/>
      <c r="G34" s="82"/>
      <c r="H34" s="82"/>
      <c r="I34" s="82"/>
      <c r="J34" s="82"/>
      <c r="K34" s="484"/>
      <c r="L34" s="485"/>
      <c r="M34" s="417"/>
      <c r="N34" s="417"/>
      <c r="O34" s="486"/>
      <c r="P34" s="442"/>
      <c r="Q34" s="442"/>
      <c r="R34" s="442"/>
      <c r="S34" s="475"/>
      <c r="T34" s="475"/>
      <c r="U34" s="475"/>
      <c r="V34" s="475"/>
      <c r="W34" s="475"/>
      <c r="X34" s="475"/>
      <c r="Y34" s="475"/>
      <c r="Z34" s="475"/>
      <c r="AA34" s="475"/>
      <c r="AB34" s="475"/>
      <c r="AC34" s="475"/>
      <c r="AD34" s="475"/>
      <c r="AE34" s="475"/>
      <c r="AF34" s="475"/>
      <c r="AG34" s="475"/>
      <c r="AH34" s="475"/>
      <c r="AI34" s="483"/>
      <c r="AJ34" s="442"/>
      <c r="AK34" s="444"/>
      <c r="AL34" s="81"/>
      <c r="AM34" s="81"/>
      <c r="AN34" s="81"/>
      <c r="AO34" s="447"/>
      <c r="AP34" s="417"/>
      <c r="AQ34" s="417"/>
      <c r="AR34" s="417"/>
      <c r="AS34" s="417"/>
      <c r="AT34" s="417"/>
      <c r="AU34" s="417"/>
      <c r="AV34" s="417"/>
      <c r="AW34" s="417"/>
    </row>
    <row r="35" spans="2:49" s="94" customFormat="1" ht="27.75" customHeight="1">
      <c r="B35" s="435" t="s">
        <v>30</v>
      </c>
      <c r="C35" s="465" t="s">
        <v>31</v>
      </c>
      <c r="D35" s="58"/>
      <c r="E35" s="58"/>
      <c r="F35" s="58"/>
      <c r="G35" s="58"/>
      <c r="H35" s="58"/>
      <c r="I35" s="58"/>
      <c r="J35" s="58"/>
      <c r="K35" s="58"/>
      <c r="L35" s="58"/>
      <c r="M35" s="58"/>
      <c r="N35" s="58"/>
      <c r="O35" s="58"/>
      <c r="P35" s="58"/>
      <c r="Q35" s="58"/>
      <c r="R35" s="58"/>
      <c r="S35" s="488"/>
      <c r="T35" s="488"/>
      <c r="U35" s="488"/>
      <c r="V35" s="488"/>
      <c r="W35" s="488"/>
      <c r="X35" s="488"/>
      <c r="Y35" s="488"/>
      <c r="Z35" s="488"/>
      <c r="AA35" s="488"/>
      <c r="AB35" s="488"/>
      <c r="AC35" s="488"/>
      <c r="AD35" s="488"/>
      <c r="AE35" s="488"/>
      <c r="AF35" s="488"/>
      <c r="AG35" s="488"/>
      <c r="AH35" s="488"/>
      <c r="AI35" s="480"/>
      <c r="AJ35" s="481"/>
      <c r="AK35" s="481"/>
      <c r="AL35" s="85"/>
      <c r="AM35" s="85"/>
      <c r="AN35" s="85"/>
      <c r="AO35" s="422">
        <f>SUM(AO36:AO38)</f>
        <v>9450000</v>
      </c>
      <c r="AP35" s="423"/>
      <c r="AQ35" s="423"/>
      <c r="AR35" s="423"/>
      <c r="AS35" s="423"/>
      <c r="AT35" s="423"/>
      <c r="AU35" s="423"/>
      <c r="AV35" s="423"/>
      <c r="AW35" s="423"/>
    </row>
    <row r="36" spans="2:49" s="94" customFormat="1" ht="27.75" customHeight="1">
      <c r="B36" s="435"/>
      <c r="C36" s="465" t="s">
        <v>106</v>
      </c>
      <c r="D36" s="501" t="s">
        <v>168</v>
      </c>
      <c r="E36" s="496" t="s">
        <v>1208</v>
      </c>
      <c r="F36" s="58"/>
      <c r="G36" s="58"/>
      <c r="H36" s="58"/>
      <c r="I36" s="58"/>
      <c r="J36" s="58"/>
      <c r="K36" s="497" t="s">
        <v>1209</v>
      </c>
      <c r="L36" s="203"/>
      <c r="M36" s="203"/>
      <c r="N36" s="203"/>
      <c r="O36" s="203"/>
      <c r="P36" s="203"/>
      <c r="Q36" s="203"/>
      <c r="R36" s="203"/>
      <c r="S36" s="85"/>
      <c r="T36" s="85"/>
      <c r="U36" s="85"/>
      <c r="V36" s="85"/>
      <c r="W36" s="85"/>
      <c r="X36" s="85"/>
      <c r="Y36" s="85"/>
      <c r="Z36" s="85"/>
      <c r="AA36" s="85"/>
      <c r="AB36" s="85"/>
      <c r="AC36" s="85"/>
      <c r="AD36" s="85"/>
      <c r="AE36" s="85"/>
      <c r="AF36" s="85"/>
      <c r="AG36" s="85"/>
      <c r="AH36" s="85"/>
      <c r="AI36" s="448"/>
      <c r="AJ36" s="490" t="s">
        <v>1210</v>
      </c>
      <c r="AK36" s="491" t="s">
        <v>1211</v>
      </c>
      <c r="AL36" s="85"/>
      <c r="AM36" s="85"/>
      <c r="AN36" s="85"/>
      <c r="AO36" s="492">
        <v>3150000</v>
      </c>
      <c r="AP36" s="203"/>
      <c r="AQ36" s="203"/>
      <c r="AR36" s="203"/>
      <c r="AS36" s="203"/>
      <c r="AT36" s="203"/>
      <c r="AU36" s="203"/>
      <c r="AV36" s="203"/>
      <c r="AW36" s="203"/>
    </row>
    <row r="37" spans="2:49" s="94" customFormat="1" ht="27.75" customHeight="1">
      <c r="B37" s="435"/>
      <c r="C37" s="465"/>
      <c r="D37" s="502" t="s">
        <v>168</v>
      </c>
      <c r="E37" s="498" t="s">
        <v>1208</v>
      </c>
      <c r="F37" s="58"/>
      <c r="G37" s="428"/>
      <c r="H37" s="428"/>
      <c r="I37" s="428"/>
      <c r="J37" s="428"/>
      <c r="K37" s="499" t="s">
        <v>1209</v>
      </c>
      <c r="L37" s="203"/>
      <c r="M37" s="203"/>
      <c r="N37" s="203"/>
      <c r="O37" s="203"/>
      <c r="P37" s="203"/>
      <c r="Q37" s="203"/>
      <c r="R37" s="203"/>
      <c r="S37" s="85"/>
      <c r="T37" s="85"/>
      <c r="U37" s="85"/>
      <c r="V37" s="85"/>
      <c r="W37" s="85"/>
      <c r="X37" s="85"/>
      <c r="Y37" s="85"/>
      <c r="Z37" s="85"/>
      <c r="AA37" s="85"/>
      <c r="AB37" s="85"/>
      <c r="AC37" s="85"/>
      <c r="AD37" s="85"/>
      <c r="AE37" s="85"/>
      <c r="AF37" s="85"/>
      <c r="AG37" s="85"/>
      <c r="AH37" s="85"/>
      <c r="AI37" s="448"/>
      <c r="AJ37" s="490" t="s">
        <v>133</v>
      </c>
      <c r="AK37" s="491" t="s">
        <v>791</v>
      </c>
      <c r="AL37" s="85"/>
      <c r="AM37" s="85"/>
      <c r="AN37" s="85"/>
      <c r="AO37" s="492">
        <v>3150000</v>
      </c>
      <c r="AP37" s="203"/>
      <c r="AQ37" s="203"/>
      <c r="AR37" s="203"/>
      <c r="AS37" s="203"/>
      <c r="AT37" s="203"/>
      <c r="AU37" s="203"/>
      <c r="AV37" s="203"/>
      <c r="AW37" s="203"/>
    </row>
    <row r="38" spans="2:49" s="94" customFormat="1" ht="27.75" customHeight="1">
      <c r="B38" s="435"/>
      <c r="C38" s="465"/>
      <c r="D38" s="501" t="s">
        <v>168</v>
      </c>
      <c r="E38" s="496" t="s">
        <v>1208</v>
      </c>
      <c r="F38" s="58"/>
      <c r="G38" s="500"/>
      <c r="H38" s="500"/>
      <c r="I38" s="500"/>
      <c r="J38" s="500"/>
      <c r="K38" s="497" t="s">
        <v>1209</v>
      </c>
      <c r="L38" s="203"/>
      <c r="M38" s="203"/>
      <c r="N38" s="203"/>
      <c r="O38" s="203"/>
      <c r="P38" s="203"/>
      <c r="Q38" s="203"/>
      <c r="R38" s="203"/>
      <c r="S38" s="85"/>
      <c r="T38" s="85"/>
      <c r="U38" s="85"/>
      <c r="V38" s="85"/>
      <c r="W38" s="85"/>
      <c r="X38" s="85"/>
      <c r="Y38" s="85"/>
      <c r="Z38" s="85"/>
      <c r="AA38" s="85"/>
      <c r="AB38" s="85"/>
      <c r="AC38" s="85"/>
      <c r="AD38" s="85"/>
      <c r="AE38" s="85"/>
      <c r="AF38" s="85"/>
      <c r="AG38" s="85"/>
      <c r="AH38" s="85"/>
      <c r="AI38" s="448"/>
      <c r="AJ38" s="490" t="s">
        <v>133</v>
      </c>
      <c r="AK38" s="491" t="s">
        <v>791</v>
      </c>
      <c r="AL38" s="85"/>
      <c r="AM38" s="85"/>
      <c r="AN38" s="85"/>
      <c r="AO38" s="492">
        <v>3150000</v>
      </c>
      <c r="AP38" s="203"/>
      <c r="AQ38" s="203"/>
      <c r="AR38" s="203"/>
      <c r="AS38" s="203"/>
      <c r="AT38" s="203"/>
      <c r="AU38" s="203"/>
      <c r="AV38" s="203"/>
      <c r="AW38" s="203"/>
    </row>
    <row r="39" spans="2:49" ht="27.75" customHeight="1">
      <c r="B39" s="435" t="s">
        <v>32</v>
      </c>
      <c r="C39" s="465" t="s">
        <v>33</v>
      </c>
      <c r="D39" s="958" t="s">
        <v>413</v>
      </c>
      <c r="E39" s="959"/>
      <c r="F39" s="960"/>
      <c r="G39" s="425"/>
      <c r="H39" s="425"/>
      <c r="I39" s="425"/>
      <c r="J39" s="425"/>
      <c r="K39" s="416"/>
      <c r="L39" s="416"/>
      <c r="M39" s="416"/>
      <c r="N39" s="416"/>
      <c r="O39" s="416"/>
      <c r="P39" s="416"/>
      <c r="Q39" s="416"/>
      <c r="R39" s="416"/>
      <c r="S39" s="81"/>
      <c r="T39" s="81"/>
      <c r="U39" s="81"/>
      <c r="V39" s="81"/>
      <c r="W39" s="81"/>
      <c r="X39" s="81"/>
      <c r="Y39" s="81"/>
      <c r="Z39" s="81"/>
      <c r="AA39" s="81"/>
      <c r="AB39" s="81"/>
      <c r="AC39" s="81"/>
      <c r="AD39" s="81"/>
      <c r="AE39" s="81"/>
      <c r="AF39" s="81"/>
      <c r="AG39" s="81"/>
      <c r="AH39" s="81"/>
      <c r="AI39" s="81"/>
      <c r="AJ39" s="481"/>
      <c r="AK39" s="481"/>
      <c r="AL39" s="81"/>
      <c r="AM39" s="81"/>
      <c r="AN39" s="81"/>
      <c r="AO39" s="93"/>
      <c r="AP39" s="416"/>
      <c r="AQ39" s="416"/>
      <c r="AR39" s="416"/>
      <c r="AS39" s="416"/>
      <c r="AT39" s="416"/>
      <c r="AU39" s="416"/>
      <c r="AV39" s="416"/>
      <c r="AW39" s="416"/>
    </row>
    <row r="40" spans="2:49" ht="27.75" customHeight="1">
      <c r="B40" s="435"/>
      <c r="C40" s="465" t="s">
        <v>106</v>
      </c>
      <c r="D40" s="964"/>
      <c r="E40" s="965"/>
      <c r="F40" s="966"/>
      <c r="G40" s="425"/>
      <c r="H40" s="425"/>
      <c r="I40" s="425"/>
      <c r="J40" s="425"/>
      <c r="K40" s="416"/>
      <c r="L40" s="416"/>
      <c r="M40" s="416"/>
      <c r="N40" s="416"/>
      <c r="O40" s="416"/>
      <c r="P40" s="416"/>
      <c r="Q40" s="416"/>
      <c r="R40" s="416"/>
      <c r="S40" s="81"/>
      <c r="T40" s="81"/>
      <c r="U40" s="81"/>
      <c r="V40" s="81"/>
      <c r="W40" s="81"/>
      <c r="X40" s="81"/>
      <c r="Y40" s="81"/>
      <c r="Z40" s="81"/>
      <c r="AA40" s="81"/>
      <c r="AB40" s="81"/>
      <c r="AC40" s="81"/>
      <c r="AD40" s="81"/>
      <c r="AE40" s="81"/>
      <c r="AF40" s="81"/>
      <c r="AG40" s="81"/>
      <c r="AH40" s="81"/>
      <c r="AI40" s="81"/>
      <c r="AJ40" s="481"/>
      <c r="AK40" s="481"/>
      <c r="AL40" s="81"/>
      <c r="AM40" s="81"/>
      <c r="AN40" s="81"/>
      <c r="AO40" s="93"/>
      <c r="AP40" s="416"/>
      <c r="AQ40" s="416"/>
      <c r="AR40" s="416"/>
      <c r="AS40" s="416"/>
      <c r="AT40" s="416"/>
      <c r="AU40" s="416"/>
      <c r="AV40" s="416"/>
      <c r="AW40" s="416"/>
    </row>
    <row r="41" spans="2:49" ht="27.75" customHeight="1">
      <c r="B41" s="435"/>
      <c r="C41" s="439"/>
      <c r="D41" s="417"/>
      <c r="E41" s="417"/>
      <c r="F41" s="417"/>
      <c r="G41" s="82"/>
      <c r="H41" s="82"/>
      <c r="I41" s="82"/>
      <c r="J41" s="82"/>
      <c r="K41" s="417"/>
      <c r="L41" s="417"/>
      <c r="M41" s="417"/>
      <c r="N41" s="417"/>
      <c r="O41" s="417"/>
      <c r="P41" s="417"/>
      <c r="Q41" s="417"/>
      <c r="R41" s="417"/>
      <c r="S41" s="82"/>
      <c r="T41" s="82"/>
      <c r="U41" s="82"/>
      <c r="V41" s="82"/>
      <c r="W41" s="82"/>
      <c r="X41" s="82"/>
      <c r="Y41" s="82"/>
      <c r="Z41" s="82"/>
      <c r="AA41" s="82"/>
      <c r="AB41" s="82"/>
      <c r="AC41" s="82"/>
      <c r="AD41" s="82"/>
      <c r="AE41" s="82"/>
      <c r="AF41" s="82"/>
      <c r="AG41" s="82"/>
      <c r="AH41" s="82"/>
      <c r="AI41" s="82"/>
      <c r="AJ41" s="482"/>
      <c r="AK41" s="482"/>
      <c r="AL41" s="82"/>
      <c r="AM41" s="82"/>
      <c r="AN41" s="82"/>
      <c r="AO41" s="417"/>
      <c r="AP41" s="417"/>
      <c r="AQ41" s="417"/>
      <c r="AR41" s="417"/>
      <c r="AS41" s="417"/>
      <c r="AT41" s="417"/>
      <c r="AU41" s="417"/>
      <c r="AV41" s="417"/>
      <c r="AW41" s="417"/>
    </row>
    <row r="42" spans="2:49" s="94" customFormat="1" ht="35.25" customHeight="1">
      <c r="B42" s="435" t="s">
        <v>34</v>
      </c>
      <c r="C42" s="465" t="s">
        <v>35</v>
      </c>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482"/>
      <c r="AK42" s="482"/>
      <c r="AL42" s="58"/>
      <c r="AM42" s="58"/>
      <c r="AN42" s="58"/>
      <c r="AO42" s="405">
        <f>SUM(AO43:AO148)</f>
        <v>87151000</v>
      </c>
      <c r="AP42" s="58"/>
      <c r="AQ42" s="58"/>
      <c r="AR42" s="58"/>
      <c r="AS42" s="58"/>
      <c r="AT42" s="58"/>
      <c r="AU42" s="58"/>
      <c r="AV42" s="58"/>
      <c r="AW42" s="58"/>
    </row>
    <row r="43" spans="2:49" s="94" customFormat="1" ht="35.25" customHeight="1">
      <c r="B43" s="435"/>
      <c r="C43" s="465" t="s">
        <v>106</v>
      </c>
      <c r="D43" s="506" t="s">
        <v>177</v>
      </c>
      <c r="E43" s="506" t="s">
        <v>255</v>
      </c>
      <c r="F43" s="427"/>
      <c r="G43" s="506"/>
      <c r="H43" s="506"/>
      <c r="I43" s="506"/>
      <c r="J43" s="506"/>
      <c r="K43" s="506" t="s">
        <v>298</v>
      </c>
      <c r="L43" s="427"/>
      <c r="M43" s="506" t="s">
        <v>363</v>
      </c>
      <c r="N43" s="203"/>
      <c r="O43" s="203"/>
      <c r="P43" s="203"/>
      <c r="Q43" s="203"/>
      <c r="R43" s="203"/>
      <c r="S43" s="85"/>
      <c r="T43" s="85"/>
      <c r="U43" s="85"/>
      <c r="V43" s="85"/>
      <c r="W43" s="85"/>
      <c r="X43" s="85"/>
      <c r="Y43" s="85"/>
      <c r="Z43" s="85"/>
      <c r="AA43" s="85"/>
      <c r="AB43" s="85"/>
      <c r="AC43" s="85"/>
      <c r="AD43" s="85"/>
      <c r="AE43" s="85"/>
      <c r="AF43" s="85"/>
      <c r="AG43" s="85"/>
      <c r="AH43" s="85"/>
      <c r="AI43" s="85"/>
      <c r="AJ43" s="482"/>
      <c r="AK43" s="503">
        <v>1980</v>
      </c>
      <c r="AL43" s="488"/>
      <c r="AM43" s="488"/>
      <c r="AN43" s="488"/>
      <c r="AO43" s="504">
        <v>1402500</v>
      </c>
      <c r="AP43" s="203"/>
      <c r="AQ43" s="203"/>
      <c r="AR43" s="203"/>
      <c r="AS43" s="203"/>
      <c r="AT43" s="203"/>
      <c r="AU43" s="203"/>
      <c r="AV43" s="203"/>
      <c r="AW43" s="203"/>
    </row>
    <row r="44" spans="2:49" s="94" customFormat="1" ht="35.25" customHeight="1">
      <c r="B44" s="435"/>
      <c r="C44" s="465"/>
      <c r="D44" s="84" t="s">
        <v>182</v>
      </c>
      <c r="E44" s="84" t="s">
        <v>240</v>
      </c>
      <c r="F44" s="427"/>
      <c r="G44" s="84"/>
      <c r="H44" s="84"/>
      <c r="I44" s="84"/>
      <c r="J44" s="84"/>
      <c r="K44" s="84" t="s">
        <v>1212</v>
      </c>
      <c r="L44" s="427"/>
      <c r="M44" s="84" t="s">
        <v>1063</v>
      </c>
      <c r="N44" s="203"/>
      <c r="O44" s="203"/>
      <c r="P44" s="203"/>
      <c r="Q44" s="203"/>
      <c r="R44" s="203"/>
      <c r="S44" s="85"/>
      <c r="T44" s="85"/>
      <c r="U44" s="85"/>
      <c r="V44" s="85"/>
      <c r="W44" s="85"/>
      <c r="X44" s="85"/>
      <c r="Y44" s="85"/>
      <c r="Z44" s="85"/>
      <c r="AA44" s="85"/>
      <c r="AB44" s="85"/>
      <c r="AC44" s="85"/>
      <c r="AD44" s="85"/>
      <c r="AE44" s="85"/>
      <c r="AF44" s="85"/>
      <c r="AG44" s="85"/>
      <c r="AH44" s="85"/>
      <c r="AI44" s="85"/>
      <c r="AJ44" s="482"/>
      <c r="AK44" s="77">
        <v>1982</v>
      </c>
      <c r="AL44" s="85"/>
      <c r="AM44" s="85"/>
      <c r="AN44" s="85"/>
      <c r="AO44" s="505">
        <v>300000</v>
      </c>
      <c r="AP44" s="203"/>
      <c r="AQ44" s="203"/>
      <c r="AR44" s="203"/>
      <c r="AS44" s="203"/>
      <c r="AT44" s="203"/>
      <c r="AU44" s="203"/>
      <c r="AV44" s="203"/>
      <c r="AW44" s="203"/>
    </row>
    <row r="45" spans="2:49" s="94" customFormat="1" ht="35.25" customHeight="1">
      <c r="B45" s="435"/>
      <c r="C45" s="465"/>
      <c r="D45" s="84" t="s">
        <v>182</v>
      </c>
      <c r="E45" s="84" t="s">
        <v>240</v>
      </c>
      <c r="F45" s="427"/>
      <c r="G45" s="84"/>
      <c r="H45" s="84"/>
      <c r="I45" s="84"/>
      <c r="J45" s="84"/>
      <c r="K45" s="84" t="s">
        <v>1213</v>
      </c>
      <c r="L45" s="427"/>
      <c r="M45" s="84" t="s">
        <v>1063</v>
      </c>
      <c r="N45" s="203"/>
      <c r="O45" s="203"/>
      <c r="P45" s="203"/>
      <c r="Q45" s="203"/>
      <c r="R45" s="203"/>
      <c r="S45" s="85"/>
      <c r="T45" s="85"/>
      <c r="U45" s="85"/>
      <c r="V45" s="85"/>
      <c r="W45" s="85"/>
      <c r="X45" s="85"/>
      <c r="Y45" s="85"/>
      <c r="Z45" s="85"/>
      <c r="AA45" s="85"/>
      <c r="AB45" s="85"/>
      <c r="AC45" s="85"/>
      <c r="AD45" s="85"/>
      <c r="AE45" s="85"/>
      <c r="AF45" s="85"/>
      <c r="AG45" s="85"/>
      <c r="AH45" s="85"/>
      <c r="AI45" s="85"/>
      <c r="AJ45" s="482"/>
      <c r="AK45" s="77">
        <v>1982</v>
      </c>
      <c r="AL45" s="85"/>
      <c r="AM45" s="85"/>
      <c r="AN45" s="85"/>
      <c r="AO45" s="505">
        <v>300000</v>
      </c>
      <c r="AP45" s="203"/>
      <c r="AQ45" s="203"/>
      <c r="AR45" s="203"/>
      <c r="AS45" s="203"/>
      <c r="AT45" s="203"/>
      <c r="AU45" s="203"/>
      <c r="AV45" s="203"/>
      <c r="AW45" s="203"/>
    </row>
    <row r="46" spans="2:49" s="94" customFormat="1" ht="35.25" customHeight="1">
      <c r="B46" s="435"/>
      <c r="C46" s="465"/>
      <c r="D46" s="84" t="s">
        <v>176</v>
      </c>
      <c r="E46" s="84" t="s">
        <v>260</v>
      </c>
      <c r="F46" s="427"/>
      <c r="G46" s="84"/>
      <c r="H46" s="84"/>
      <c r="I46" s="84"/>
      <c r="J46" s="84"/>
      <c r="K46" s="84" t="s">
        <v>308</v>
      </c>
      <c r="L46" s="427"/>
      <c r="M46" s="84" t="s">
        <v>356</v>
      </c>
      <c r="N46" s="203"/>
      <c r="O46" s="203"/>
      <c r="P46" s="203"/>
      <c r="Q46" s="203"/>
      <c r="R46" s="203"/>
      <c r="S46" s="85"/>
      <c r="T46" s="85"/>
      <c r="U46" s="85"/>
      <c r="V46" s="85"/>
      <c r="W46" s="85"/>
      <c r="X46" s="85"/>
      <c r="Y46" s="85"/>
      <c r="Z46" s="85"/>
      <c r="AA46" s="85"/>
      <c r="AB46" s="85"/>
      <c r="AC46" s="85"/>
      <c r="AD46" s="85"/>
      <c r="AE46" s="85"/>
      <c r="AF46" s="85"/>
      <c r="AG46" s="85"/>
      <c r="AH46" s="85"/>
      <c r="AI46" s="85"/>
      <c r="AJ46" s="482"/>
      <c r="AK46" s="77">
        <v>1982</v>
      </c>
      <c r="AL46" s="85"/>
      <c r="AM46" s="85"/>
      <c r="AN46" s="85"/>
      <c r="AO46" s="505">
        <v>520000</v>
      </c>
      <c r="AP46" s="203"/>
      <c r="AQ46" s="203"/>
      <c r="AR46" s="203"/>
      <c r="AS46" s="203"/>
      <c r="AT46" s="203"/>
      <c r="AU46" s="203"/>
      <c r="AV46" s="203"/>
      <c r="AW46" s="203"/>
    </row>
    <row r="47" spans="2:49" s="94" customFormat="1" ht="35.25" customHeight="1">
      <c r="B47" s="435"/>
      <c r="C47" s="465"/>
      <c r="D47" s="84" t="s">
        <v>182</v>
      </c>
      <c r="E47" s="84" t="s">
        <v>800</v>
      </c>
      <c r="F47" s="427"/>
      <c r="G47" s="84"/>
      <c r="H47" s="84"/>
      <c r="I47" s="84"/>
      <c r="J47" s="84"/>
      <c r="K47" s="84" t="s">
        <v>1214</v>
      </c>
      <c r="L47" s="427"/>
      <c r="M47" s="84" t="s">
        <v>356</v>
      </c>
      <c r="N47" s="203"/>
      <c r="O47" s="203"/>
      <c r="P47" s="203"/>
      <c r="Q47" s="203"/>
      <c r="R47" s="203"/>
      <c r="S47" s="85"/>
      <c r="T47" s="85"/>
      <c r="U47" s="85"/>
      <c r="V47" s="85"/>
      <c r="W47" s="85"/>
      <c r="X47" s="85"/>
      <c r="Y47" s="85"/>
      <c r="Z47" s="85"/>
      <c r="AA47" s="85"/>
      <c r="AB47" s="85"/>
      <c r="AC47" s="85"/>
      <c r="AD47" s="85"/>
      <c r="AE47" s="85"/>
      <c r="AF47" s="85"/>
      <c r="AG47" s="85"/>
      <c r="AH47" s="85"/>
      <c r="AI47" s="85"/>
      <c r="AJ47" s="482"/>
      <c r="AK47" s="77">
        <v>1982</v>
      </c>
      <c r="AL47" s="85"/>
      <c r="AM47" s="85"/>
      <c r="AN47" s="85"/>
      <c r="AO47" s="505">
        <v>750000</v>
      </c>
      <c r="AP47" s="203"/>
      <c r="AQ47" s="203"/>
      <c r="AR47" s="203"/>
      <c r="AS47" s="203"/>
      <c r="AT47" s="203"/>
      <c r="AU47" s="203"/>
      <c r="AV47" s="203"/>
      <c r="AW47" s="203"/>
    </row>
    <row r="48" spans="2:49" s="94" customFormat="1" ht="35.25" customHeight="1">
      <c r="B48" s="435"/>
      <c r="C48" s="465"/>
      <c r="D48" s="84" t="s">
        <v>182</v>
      </c>
      <c r="E48" s="84" t="s">
        <v>800</v>
      </c>
      <c r="F48" s="427"/>
      <c r="G48" s="84"/>
      <c r="H48" s="84"/>
      <c r="I48" s="84"/>
      <c r="J48" s="84"/>
      <c r="K48" s="84" t="s">
        <v>1214</v>
      </c>
      <c r="L48" s="427"/>
      <c r="M48" s="84" t="s">
        <v>372</v>
      </c>
      <c r="N48" s="203"/>
      <c r="O48" s="203"/>
      <c r="P48" s="203"/>
      <c r="Q48" s="203"/>
      <c r="R48" s="203"/>
      <c r="S48" s="85"/>
      <c r="T48" s="85"/>
      <c r="U48" s="85"/>
      <c r="V48" s="85"/>
      <c r="W48" s="85"/>
      <c r="X48" s="85"/>
      <c r="Y48" s="85"/>
      <c r="Z48" s="85"/>
      <c r="AA48" s="85"/>
      <c r="AB48" s="85"/>
      <c r="AC48" s="85"/>
      <c r="AD48" s="85"/>
      <c r="AE48" s="85"/>
      <c r="AF48" s="85"/>
      <c r="AG48" s="85"/>
      <c r="AH48" s="85"/>
      <c r="AI48" s="85"/>
      <c r="AJ48" s="482"/>
      <c r="AK48" s="77">
        <v>1985</v>
      </c>
      <c r="AL48" s="85"/>
      <c r="AM48" s="85"/>
      <c r="AN48" s="85"/>
      <c r="AO48" s="505">
        <v>1500000</v>
      </c>
      <c r="AP48" s="203"/>
      <c r="AQ48" s="203"/>
      <c r="AR48" s="203"/>
      <c r="AS48" s="203"/>
      <c r="AT48" s="203"/>
      <c r="AU48" s="203"/>
      <c r="AV48" s="203"/>
      <c r="AW48" s="203"/>
    </row>
    <row r="49" spans="2:49" s="94" customFormat="1" ht="35.25" customHeight="1">
      <c r="B49" s="435"/>
      <c r="C49" s="465"/>
      <c r="D49" s="84" t="s">
        <v>182</v>
      </c>
      <c r="E49" s="84" t="s">
        <v>800</v>
      </c>
      <c r="F49" s="427"/>
      <c r="G49" s="84"/>
      <c r="H49" s="84"/>
      <c r="I49" s="84"/>
      <c r="J49" s="84"/>
      <c r="K49" s="84" t="s">
        <v>1214</v>
      </c>
      <c r="L49" s="427"/>
      <c r="M49" s="84" t="s">
        <v>372</v>
      </c>
      <c r="N49" s="203"/>
      <c r="O49" s="203"/>
      <c r="P49" s="203"/>
      <c r="Q49" s="203"/>
      <c r="R49" s="203"/>
      <c r="S49" s="85"/>
      <c r="T49" s="85"/>
      <c r="U49" s="85"/>
      <c r="V49" s="85"/>
      <c r="W49" s="85"/>
      <c r="X49" s="85"/>
      <c r="Y49" s="85"/>
      <c r="Z49" s="85"/>
      <c r="AA49" s="85"/>
      <c r="AB49" s="85"/>
      <c r="AC49" s="85"/>
      <c r="AD49" s="85"/>
      <c r="AE49" s="85"/>
      <c r="AF49" s="85"/>
      <c r="AG49" s="85"/>
      <c r="AH49" s="85"/>
      <c r="AI49" s="85"/>
      <c r="AJ49" s="482"/>
      <c r="AK49" s="77">
        <v>1990</v>
      </c>
      <c r="AL49" s="85"/>
      <c r="AM49" s="85"/>
      <c r="AN49" s="85"/>
      <c r="AO49" s="505">
        <v>900000</v>
      </c>
      <c r="AP49" s="203"/>
      <c r="AQ49" s="203"/>
      <c r="AR49" s="203"/>
      <c r="AS49" s="203"/>
      <c r="AT49" s="203"/>
      <c r="AU49" s="203"/>
      <c r="AV49" s="203"/>
      <c r="AW49" s="203"/>
    </row>
    <row r="50" spans="2:49" s="94" customFormat="1" ht="35.25" customHeight="1">
      <c r="B50" s="435"/>
      <c r="C50" s="465"/>
      <c r="D50" s="84" t="s">
        <v>169</v>
      </c>
      <c r="E50" s="84" t="s">
        <v>1215</v>
      </c>
      <c r="F50" s="427"/>
      <c r="G50" s="84"/>
      <c r="H50" s="84"/>
      <c r="I50" s="84"/>
      <c r="J50" s="84"/>
      <c r="K50" s="84" t="s">
        <v>298</v>
      </c>
      <c r="L50" s="427"/>
      <c r="M50" s="84" t="s">
        <v>354</v>
      </c>
      <c r="N50" s="203"/>
      <c r="O50" s="203"/>
      <c r="P50" s="203"/>
      <c r="Q50" s="203"/>
      <c r="R50" s="203"/>
      <c r="S50" s="85"/>
      <c r="T50" s="85"/>
      <c r="U50" s="85"/>
      <c r="V50" s="85"/>
      <c r="W50" s="85"/>
      <c r="X50" s="85"/>
      <c r="Y50" s="85"/>
      <c r="Z50" s="85"/>
      <c r="AA50" s="85"/>
      <c r="AB50" s="85"/>
      <c r="AC50" s="85"/>
      <c r="AD50" s="85"/>
      <c r="AE50" s="85"/>
      <c r="AF50" s="85"/>
      <c r="AG50" s="85"/>
      <c r="AH50" s="85"/>
      <c r="AI50" s="85"/>
      <c r="AJ50" s="482"/>
      <c r="AK50" s="77">
        <v>1996</v>
      </c>
      <c r="AL50" s="85"/>
      <c r="AM50" s="85"/>
      <c r="AN50" s="85"/>
      <c r="AO50" s="505">
        <v>162500</v>
      </c>
      <c r="AP50" s="203"/>
      <c r="AQ50" s="203"/>
      <c r="AR50" s="203"/>
      <c r="AS50" s="203"/>
      <c r="AT50" s="203"/>
      <c r="AU50" s="203"/>
      <c r="AV50" s="203"/>
      <c r="AW50" s="203"/>
    </row>
    <row r="51" spans="2:49" s="94" customFormat="1" ht="35.25" customHeight="1">
      <c r="B51" s="435"/>
      <c r="C51" s="465"/>
      <c r="D51" s="84" t="s">
        <v>176</v>
      </c>
      <c r="E51" s="84" t="s">
        <v>260</v>
      </c>
      <c r="F51" s="427"/>
      <c r="G51" s="84"/>
      <c r="H51" s="84"/>
      <c r="I51" s="84"/>
      <c r="J51" s="84"/>
      <c r="K51" s="84" t="s">
        <v>1216</v>
      </c>
      <c r="L51" s="427"/>
      <c r="M51" s="84" t="s">
        <v>356</v>
      </c>
      <c r="N51" s="203"/>
      <c r="O51" s="203"/>
      <c r="P51" s="203"/>
      <c r="Q51" s="203"/>
      <c r="R51" s="203"/>
      <c r="S51" s="85"/>
      <c r="T51" s="85"/>
      <c r="U51" s="85"/>
      <c r="V51" s="85"/>
      <c r="W51" s="85"/>
      <c r="X51" s="85"/>
      <c r="Y51" s="85"/>
      <c r="Z51" s="85"/>
      <c r="AA51" s="85"/>
      <c r="AB51" s="85"/>
      <c r="AC51" s="85"/>
      <c r="AD51" s="85"/>
      <c r="AE51" s="85"/>
      <c r="AF51" s="85"/>
      <c r="AG51" s="85"/>
      <c r="AH51" s="85"/>
      <c r="AI51" s="85"/>
      <c r="AJ51" s="482"/>
      <c r="AK51" s="77">
        <v>1996</v>
      </c>
      <c r="AL51" s="85"/>
      <c r="AM51" s="85"/>
      <c r="AN51" s="85"/>
      <c r="AO51" s="505">
        <v>1200000</v>
      </c>
      <c r="AP51" s="203"/>
      <c r="AQ51" s="203"/>
      <c r="AR51" s="203"/>
      <c r="AS51" s="203"/>
      <c r="AT51" s="203"/>
      <c r="AU51" s="203"/>
      <c r="AV51" s="203"/>
      <c r="AW51" s="203"/>
    </row>
    <row r="52" spans="2:49" s="94" customFormat="1" ht="35.25" customHeight="1">
      <c r="B52" s="435"/>
      <c r="C52" s="465"/>
      <c r="D52" s="84" t="s">
        <v>176</v>
      </c>
      <c r="E52" s="84" t="s">
        <v>260</v>
      </c>
      <c r="F52" s="427"/>
      <c r="G52" s="84"/>
      <c r="H52" s="84"/>
      <c r="I52" s="84"/>
      <c r="J52" s="84"/>
      <c r="K52" s="84" t="s">
        <v>1217</v>
      </c>
      <c r="L52" s="427"/>
      <c r="M52" s="84" t="s">
        <v>356</v>
      </c>
      <c r="N52" s="203"/>
      <c r="O52" s="203"/>
      <c r="P52" s="203"/>
      <c r="Q52" s="203"/>
      <c r="R52" s="203"/>
      <c r="S52" s="85"/>
      <c r="T52" s="85"/>
      <c r="U52" s="85"/>
      <c r="V52" s="85"/>
      <c r="W52" s="85"/>
      <c r="X52" s="85"/>
      <c r="Y52" s="85"/>
      <c r="Z52" s="85"/>
      <c r="AA52" s="85"/>
      <c r="AB52" s="85"/>
      <c r="AC52" s="85"/>
      <c r="AD52" s="85"/>
      <c r="AE52" s="85"/>
      <c r="AF52" s="85"/>
      <c r="AG52" s="85"/>
      <c r="AH52" s="85"/>
      <c r="AI52" s="85"/>
      <c r="AJ52" s="482"/>
      <c r="AK52" s="77">
        <v>1996</v>
      </c>
      <c r="AL52" s="85"/>
      <c r="AM52" s="85"/>
      <c r="AN52" s="85"/>
      <c r="AO52" s="505">
        <v>585000</v>
      </c>
      <c r="AP52" s="203"/>
      <c r="AQ52" s="203"/>
      <c r="AR52" s="203"/>
      <c r="AS52" s="203"/>
      <c r="AT52" s="203"/>
      <c r="AU52" s="203"/>
      <c r="AV52" s="203"/>
      <c r="AW52" s="203"/>
    </row>
    <row r="53" spans="2:49" s="94" customFormat="1" ht="35.25" customHeight="1">
      <c r="B53" s="435"/>
      <c r="C53" s="465"/>
      <c r="D53" s="84" t="s">
        <v>1218</v>
      </c>
      <c r="E53" s="84" t="s">
        <v>255</v>
      </c>
      <c r="F53" s="427"/>
      <c r="G53" s="84"/>
      <c r="H53" s="84"/>
      <c r="I53" s="84"/>
      <c r="J53" s="84"/>
      <c r="K53" s="84" t="s">
        <v>298</v>
      </c>
      <c r="L53" s="427"/>
      <c r="M53" s="84" t="s">
        <v>363</v>
      </c>
      <c r="N53" s="203"/>
      <c r="O53" s="203"/>
      <c r="P53" s="203"/>
      <c r="Q53" s="203"/>
      <c r="R53" s="203"/>
      <c r="S53" s="85"/>
      <c r="T53" s="85"/>
      <c r="U53" s="85"/>
      <c r="V53" s="85"/>
      <c r="W53" s="85"/>
      <c r="X53" s="85"/>
      <c r="Y53" s="85"/>
      <c r="Z53" s="85"/>
      <c r="AA53" s="85"/>
      <c r="AB53" s="85"/>
      <c r="AC53" s="85"/>
      <c r="AD53" s="85"/>
      <c r="AE53" s="85"/>
      <c r="AF53" s="85"/>
      <c r="AG53" s="85"/>
      <c r="AH53" s="85"/>
      <c r="AI53" s="85"/>
      <c r="AJ53" s="482"/>
      <c r="AK53" s="77">
        <v>1996</v>
      </c>
      <c r="AL53" s="85"/>
      <c r="AM53" s="85"/>
      <c r="AN53" s="85"/>
      <c r="AO53" s="505">
        <v>120000</v>
      </c>
      <c r="AP53" s="203"/>
      <c r="AQ53" s="203"/>
      <c r="AR53" s="203"/>
      <c r="AS53" s="203"/>
      <c r="AT53" s="203"/>
      <c r="AU53" s="203"/>
      <c r="AV53" s="203"/>
      <c r="AW53" s="203"/>
    </row>
    <row r="54" spans="2:49" s="94" customFormat="1" ht="35.25" customHeight="1">
      <c r="B54" s="435"/>
      <c r="C54" s="465"/>
      <c r="D54" s="84" t="s">
        <v>177</v>
      </c>
      <c r="E54" s="84" t="s">
        <v>255</v>
      </c>
      <c r="F54" s="427"/>
      <c r="G54" s="84"/>
      <c r="H54" s="84"/>
      <c r="I54" s="84"/>
      <c r="J54" s="84"/>
      <c r="K54" s="84" t="s">
        <v>298</v>
      </c>
      <c r="L54" s="427"/>
      <c r="M54" s="84" t="s">
        <v>1219</v>
      </c>
      <c r="N54" s="203"/>
      <c r="O54" s="203"/>
      <c r="P54" s="203"/>
      <c r="Q54" s="203"/>
      <c r="R54" s="203"/>
      <c r="S54" s="85"/>
      <c r="T54" s="85"/>
      <c r="U54" s="85"/>
      <c r="V54" s="85"/>
      <c r="W54" s="85"/>
      <c r="X54" s="85"/>
      <c r="Y54" s="85"/>
      <c r="Z54" s="85"/>
      <c r="AA54" s="85"/>
      <c r="AB54" s="85"/>
      <c r="AC54" s="85"/>
      <c r="AD54" s="85"/>
      <c r="AE54" s="85"/>
      <c r="AF54" s="85"/>
      <c r="AG54" s="85"/>
      <c r="AH54" s="85"/>
      <c r="AI54" s="85"/>
      <c r="AJ54" s="482"/>
      <c r="AK54" s="77">
        <v>1996</v>
      </c>
      <c r="AL54" s="85"/>
      <c r="AM54" s="85"/>
      <c r="AN54" s="85"/>
      <c r="AO54" s="505">
        <v>595000</v>
      </c>
      <c r="AP54" s="203"/>
      <c r="AQ54" s="203"/>
      <c r="AR54" s="203"/>
      <c r="AS54" s="203"/>
      <c r="AT54" s="203"/>
      <c r="AU54" s="203"/>
      <c r="AV54" s="203"/>
      <c r="AW54" s="203"/>
    </row>
    <row r="55" spans="2:49" s="94" customFormat="1" ht="35.25" customHeight="1">
      <c r="B55" s="435"/>
      <c r="C55" s="465"/>
      <c r="D55" s="84" t="s">
        <v>190</v>
      </c>
      <c r="E55" s="84" t="s">
        <v>249</v>
      </c>
      <c r="F55" s="427"/>
      <c r="G55" s="84"/>
      <c r="H55" s="84"/>
      <c r="I55" s="84"/>
      <c r="J55" s="84"/>
      <c r="K55" s="84" t="s">
        <v>298</v>
      </c>
      <c r="L55" s="427"/>
      <c r="M55" s="84" t="s">
        <v>367</v>
      </c>
      <c r="N55" s="203"/>
      <c r="O55" s="203"/>
      <c r="P55" s="203"/>
      <c r="Q55" s="203"/>
      <c r="R55" s="203"/>
      <c r="S55" s="85"/>
      <c r="T55" s="85"/>
      <c r="U55" s="85"/>
      <c r="V55" s="85"/>
      <c r="W55" s="85"/>
      <c r="X55" s="85"/>
      <c r="Y55" s="85"/>
      <c r="Z55" s="85"/>
      <c r="AA55" s="85"/>
      <c r="AB55" s="85"/>
      <c r="AC55" s="85"/>
      <c r="AD55" s="85"/>
      <c r="AE55" s="85"/>
      <c r="AF55" s="85"/>
      <c r="AG55" s="85"/>
      <c r="AH55" s="85"/>
      <c r="AI55" s="85"/>
      <c r="AJ55" s="482"/>
      <c r="AK55" s="77">
        <v>1996</v>
      </c>
      <c r="AL55" s="85"/>
      <c r="AM55" s="85"/>
      <c r="AN55" s="85"/>
      <c r="AO55" s="505">
        <v>4940000</v>
      </c>
      <c r="AP55" s="203"/>
      <c r="AQ55" s="203"/>
      <c r="AR55" s="203"/>
      <c r="AS55" s="203"/>
      <c r="AT55" s="203"/>
      <c r="AU55" s="203"/>
      <c r="AV55" s="203"/>
      <c r="AW55" s="203"/>
    </row>
    <row r="56" spans="2:49" s="94" customFormat="1" ht="35.25" customHeight="1">
      <c r="B56" s="435"/>
      <c r="C56" s="465"/>
      <c r="D56" s="84" t="s">
        <v>178</v>
      </c>
      <c r="E56" s="84" t="s">
        <v>801</v>
      </c>
      <c r="F56" s="427"/>
      <c r="G56" s="84"/>
      <c r="H56" s="84"/>
      <c r="I56" s="84"/>
      <c r="J56" s="84"/>
      <c r="K56" s="84" t="s">
        <v>298</v>
      </c>
      <c r="L56" s="427"/>
      <c r="M56" s="84" t="s">
        <v>362</v>
      </c>
      <c r="N56" s="203"/>
      <c r="O56" s="203"/>
      <c r="P56" s="203"/>
      <c r="Q56" s="203"/>
      <c r="R56" s="203"/>
      <c r="S56" s="85"/>
      <c r="T56" s="85"/>
      <c r="U56" s="85"/>
      <c r="V56" s="85"/>
      <c r="W56" s="85"/>
      <c r="X56" s="85"/>
      <c r="Y56" s="85"/>
      <c r="Z56" s="85"/>
      <c r="AA56" s="85"/>
      <c r="AB56" s="85"/>
      <c r="AC56" s="85"/>
      <c r="AD56" s="85"/>
      <c r="AE56" s="85"/>
      <c r="AF56" s="85"/>
      <c r="AG56" s="85"/>
      <c r="AH56" s="85"/>
      <c r="AI56" s="85"/>
      <c r="AJ56" s="482"/>
      <c r="AK56" s="77">
        <v>1996</v>
      </c>
      <c r="AL56" s="85"/>
      <c r="AM56" s="85"/>
      <c r="AN56" s="85"/>
      <c r="AO56" s="505">
        <v>650000</v>
      </c>
      <c r="AP56" s="203"/>
      <c r="AQ56" s="203"/>
      <c r="AR56" s="203"/>
      <c r="AS56" s="203"/>
      <c r="AT56" s="203"/>
      <c r="AU56" s="203"/>
      <c r="AV56" s="203"/>
      <c r="AW56" s="203"/>
    </row>
    <row r="57" spans="2:49" s="94" customFormat="1" ht="35.25" customHeight="1">
      <c r="B57" s="435"/>
      <c r="C57" s="465"/>
      <c r="D57" s="84" t="s">
        <v>177</v>
      </c>
      <c r="E57" s="84" t="s">
        <v>255</v>
      </c>
      <c r="F57" s="427"/>
      <c r="G57" s="84"/>
      <c r="H57" s="84"/>
      <c r="I57" s="84"/>
      <c r="J57" s="84"/>
      <c r="K57" s="84" t="s">
        <v>298</v>
      </c>
      <c r="L57" s="427"/>
      <c r="M57" s="84" t="s">
        <v>362</v>
      </c>
      <c r="N57" s="203"/>
      <c r="O57" s="203"/>
      <c r="P57" s="203"/>
      <c r="Q57" s="203"/>
      <c r="R57" s="203"/>
      <c r="S57" s="85"/>
      <c r="T57" s="85"/>
      <c r="U57" s="85"/>
      <c r="V57" s="85"/>
      <c r="W57" s="85"/>
      <c r="X57" s="85"/>
      <c r="Y57" s="85"/>
      <c r="Z57" s="85"/>
      <c r="AA57" s="85"/>
      <c r="AB57" s="85"/>
      <c r="AC57" s="85"/>
      <c r="AD57" s="85"/>
      <c r="AE57" s="85"/>
      <c r="AF57" s="85"/>
      <c r="AG57" s="85"/>
      <c r="AH57" s="85"/>
      <c r="AI57" s="85"/>
      <c r="AJ57" s="482"/>
      <c r="AK57" s="77">
        <v>1996</v>
      </c>
      <c r="AL57" s="85"/>
      <c r="AM57" s="85"/>
      <c r="AN57" s="85"/>
      <c r="AO57" s="505">
        <v>1785000</v>
      </c>
      <c r="AP57" s="203"/>
      <c r="AQ57" s="203"/>
      <c r="AR57" s="203"/>
      <c r="AS57" s="203"/>
      <c r="AT57" s="203"/>
      <c r="AU57" s="203"/>
      <c r="AV57" s="203"/>
      <c r="AW57" s="203"/>
    </row>
    <row r="58" spans="2:49" s="94" customFormat="1" ht="35.25" customHeight="1">
      <c r="B58" s="435"/>
      <c r="C58" s="465"/>
      <c r="D58" s="84" t="s">
        <v>177</v>
      </c>
      <c r="E58" s="84" t="s">
        <v>234</v>
      </c>
      <c r="F58" s="427"/>
      <c r="G58" s="84"/>
      <c r="H58" s="84"/>
      <c r="I58" s="84"/>
      <c r="J58" s="84"/>
      <c r="K58" s="84" t="s">
        <v>298</v>
      </c>
      <c r="L58" s="427"/>
      <c r="M58" s="84" t="s">
        <v>363</v>
      </c>
      <c r="N58" s="203"/>
      <c r="O58" s="203"/>
      <c r="P58" s="203"/>
      <c r="Q58" s="203"/>
      <c r="R58" s="203"/>
      <c r="S58" s="85"/>
      <c r="T58" s="85"/>
      <c r="U58" s="85"/>
      <c r="V58" s="85"/>
      <c r="W58" s="85"/>
      <c r="X58" s="85"/>
      <c r="Y58" s="85"/>
      <c r="Z58" s="85"/>
      <c r="AA58" s="85"/>
      <c r="AB58" s="85"/>
      <c r="AC58" s="85"/>
      <c r="AD58" s="85"/>
      <c r="AE58" s="85"/>
      <c r="AF58" s="85"/>
      <c r="AG58" s="85"/>
      <c r="AH58" s="85"/>
      <c r="AI58" s="85"/>
      <c r="AJ58" s="482"/>
      <c r="AK58" s="77">
        <v>1996</v>
      </c>
      <c r="AL58" s="85"/>
      <c r="AM58" s="85"/>
      <c r="AN58" s="85"/>
      <c r="AO58" s="505">
        <v>595000</v>
      </c>
      <c r="AP58" s="203"/>
      <c r="AQ58" s="203"/>
      <c r="AR58" s="203"/>
      <c r="AS58" s="203"/>
      <c r="AT58" s="203"/>
      <c r="AU58" s="203"/>
      <c r="AV58" s="203"/>
      <c r="AW58" s="203"/>
    </row>
    <row r="59" spans="2:49" s="94" customFormat="1" ht="35.25" customHeight="1">
      <c r="B59" s="435"/>
      <c r="C59" s="465"/>
      <c r="D59" s="84" t="s">
        <v>193</v>
      </c>
      <c r="E59" s="84" t="s">
        <v>226</v>
      </c>
      <c r="F59" s="427"/>
      <c r="G59" s="84"/>
      <c r="H59" s="84"/>
      <c r="I59" s="84"/>
      <c r="J59" s="84"/>
      <c r="K59" s="84" t="s">
        <v>298</v>
      </c>
      <c r="L59" s="427"/>
      <c r="M59" s="84" t="s">
        <v>359</v>
      </c>
      <c r="N59" s="203"/>
      <c r="O59" s="203"/>
      <c r="P59" s="203"/>
      <c r="Q59" s="203"/>
      <c r="R59" s="203"/>
      <c r="S59" s="85"/>
      <c r="T59" s="85"/>
      <c r="U59" s="85"/>
      <c r="V59" s="85"/>
      <c r="W59" s="85"/>
      <c r="X59" s="85"/>
      <c r="Y59" s="85"/>
      <c r="Z59" s="85"/>
      <c r="AA59" s="85"/>
      <c r="AB59" s="85"/>
      <c r="AC59" s="85"/>
      <c r="AD59" s="85"/>
      <c r="AE59" s="85"/>
      <c r="AF59" s="85"/>
      <c r="AG59" s="85"/>
      <c r="AH59" s="85"/>
      <c r="AI59" s="85"/>
      <c r="AJ59" s="482"/>
      <c r="AK59" s="77">
        <v>1996</v>
      </c>
      <c r="AL59" s="85"/>
      <c r="AM59" s="85"/>
      <c r="AN59" s="85"/>
      <c r="AO59" s="505">
        <v>73500</v>
      </c>
      <c r="AP59" s="203"/>
      <c r="AQ59" s="203"/>
      <c r="AR59" s="203"/>
      <c r="AS59" s="203"/>
      <c r="AT59" s="203"/>
      <c r="AU59" s="203"/>
      <c r="AV59" s="203"/>
      <c r="AW59" s="203"/>
    </row>
    <row r="60" spans="2:49" s="94" customFormat="1" ht="35.25" customHeight="1">
      <c r="B60" s="435"/>
      <c r="C60" s="465"/>
      <c r="D60" s="84" t="s">
        <v>182</v>
      </c>
      <c r="E60" s="84" t="s">
        <v>240</v>
      </c>
      <c r="F60" s="427"/>
      <c r="G60" s="84"/>
      <c r="H60" s="84"/>
      <c r="I60" s="84"/>
      <c r="J60" s="84"/>
      <c r="K60" s="84" t="s">
        <v>132</v>
      </c>
      <c r="L60" s="427"/>
      <c r="M60" s="84" t="s">
        <v>1063</v>
      </c>
      <c r="N60" s="203"/>
      <c r="O60" s="203"/>
      <c r="P60" s="203"/>
      <c r="Q60" s="203"/>
      <c r="R60" s="203"/>
      <c r="S60" s="85"/>
      <c r="T60" s="85"/>
      <c r="U60" s="85"/>
      <c r="V60" s="85"/>
      <c r="W60" s="85"/>
      <c r="X60" s="85"/>
      <c r="Y60" s="85"/>
      <c r="Z60" s="85"/>
      <c r="AA60" s="85"/>
      <c r="AB60" s="85"/>
      <c r="AC60" s="85"/>
      <c r="AD60" s="85"/>
      <c r="AE60" s="85"/>
      <c r="AF60" s="85"/>
      <c r="AG60" s="85"/>
      <c r="AH60" s="85"/>
      <c r="AI60" s="85"/>
      <c r="AJ60" s="482"/>
      <c r="AK60" s="77">
        <v>1996</v>
      </c>
      <c r="AL60" s="85"/>
      <c r="AM60" s="85"/>
      <c r="AN60" s="85"/>
      <c r="AO60" s="505">
        <v>900000</v>
      </c>
      <c r="AP60" s="203"/>
      <c r="AQ60" s="203"/>
      <c r="AR60" s="203"/>
      <c r="AS60" s="203"/>
      <c r="AT60" s="203"/>
      <c r="AU60" s="203"/>
      <c r="AV60" s="203"/>
      <c r="AW60" s="203"/>
    </row>
    <row r="61" spans="2:49" s="94" customFormat="1" ht="35.25" customHeight="1">
      <c r="B61" s="435"/>
      <c r="C61" s="465"/>
      <c r="D61" s="84" t="s">
        <v>1039</v>
      </c>
      <c r="E61" s="84" t="s">
        <v>1049</v>
      </c>
      <c r="F61" s="427"/>
      <c r="G61" s="84"/>
      <c r="H61" s="84"/>
      <c r="I61" s="84"/>
      <c r="J61" s="84"/>
      <c r="K61" s="84" t="s">
        <v>298</v>
      </c>
      <c r="L61" s="427"/>
      <c r="M61" s="84" t="s">
        <v>1064</v>
      </c>
      <c r="N61" s="203"/>
      <c r="O61" s="203"/>
      <c r="P61" s="203"/>
      <c r="Q61" s="203"/>
      <c r="R61" s="203"/>
      <c r="S61" s="85"/>
      <c r="T61" s="85"/>
      <c r="U61" s="85"/>
      <c r="V61" s="85"/>
      <c r="W61" s="85"/>
      <c r="X61" s="85"/>
      <c r="Y61" s="85"/>
      <c r="Z61" s="85"/>
      <c r="AA61" s="85"/>
      <c r="AB61" s="85"/>
      <c r="AC61" s="85"/>
      <c r="AD61" s="85"/>
      <c r="AE61" s="85"/>
      <c r="AF61" s="85"/>
      <c r="AG61" s="85"/>
      <c r="AH61" s="85"/>
      <c r="AI61" s="85"/>
      <c r="AJ61" s="482"/>
      <c r="AK61" s="77">
        <v>1996</v>
      </c>
      <c r="AL61" s="85"/>
      <c r="AM61" s="85"/>
      <c r="AN61" s="85"/>
      <c r="AO61" s="505">
        <v>525000</v>
      </c>
      <c r="AP61" s="203"/>
      <c r="AQ61" s="203"/>
      <c r="AR61" s="203"/>
      <c r="AS61" s="203"/>
      <c r="AT61" s="203"/>
      <c r="AU61" s="203"/>
      <c r="AV61" s="203"/>
      <c r="AW61" s="203"/>
    </row>
    <row r="62" spans="2:49" s="94" customFormat="1" ht="35.25" customHeight="1">
      <c r="B62" s="435"/>
      <c r="C62" s="465"/>
      <c r="D62" s="84" t="s">
        <v>1046</v>
      </c>
      <c r="E62" s="84" t="s">
        <v>1220</v>
      </c>
      <c r="F62" s="427"/>
      <c r="G62" s="84"/>
      <c r="H62" s="84"/>
      <c r="I62" s="84"/>
      <c r="J62" s="84"/>
      <c r="K62" s="84" t="s">
        <v>298</v>
      </c>
      <c r="L62" s="427"/>
      <c r="M62" s="84" t="s">
        <v>363</v>
      </c>
      <c r="N62" s="203"/>
      <c r="O62" s="203"/>
      <c r="P62" s="203"/>
      <c r="Q62" s="203"/>
      <c r="R62" s="203"/>
      <c r="S62" s="85"/>
      <c r="T62" s="85"/>
      <c r="U62" s="85"/>
      <c r="V62" s="85"/>
      <c r="W62" s="85"/>
      <c r="X62" s="85"/>
      <c r="Y62" s="85"/>
      <c r="Z62" s="85"/>
      <c r="AA62" s="85"/>
      <c r="AB62" s="85"/>
      <c r="AC62" s="85"/>
      <c r="AD62" s="85"/>
      <c r="AE62" s="85"/>
      <c r="AF62" s="85"/>
      <c r="AG62" s="85"/>
      <c r="AH62" s="85"/>
      <c r="AI62" s="85"/>
      <c r="AJ62" s="482"/>
      <c r="AK62" s="77">
        <v>1996</v>
      </c>
      <c r="AL62" s="85"/>
      <c r="AM62" s="85"/>
      <c r="AN62" s="85"/>
      <c r="AO62" s="505">
        <v>360000</v>
      </c>
      <c r="AP62" s="203"/>
      <c r="AQ62" s="203"/>
      <c r="AR62" s="203"/>
      <c r="AS62" s="203"/>
      <c r="AT62" s="203"/>
      <c r="AU62" s="203"/>
      <c r="AV62" s="203"/>
      <c r="AW62" s="203"/>
    </row>
    <row r="63" spans="2:49" s="94" customFormat="1" ht="35.25" customHeight="1">
      <c r="B63" s="435"/>
      <c r="C63" s="465"/>
      <c r="D63" s="84" t="s">
        <v>178</v>
      </c>
      <c r="E63" s="84" t="s">
        <v>801</v>
      </c>
      <c r="F63" s="427"/>
      <c r="G63" s="84"/>
      <c r="H63" s="84"/>
      <c r="I63" s="84"/>
      <c r="J63" s="84"/>
      <c r="K63" s="84" t="s">
        <v>298</v>
      </c>
      <c r="L63" s="427"/>
      <c r="M63" s="84" t="s">
        <v>362</v>
      </c>
      <c r="N63" s="203"/>
      <c r="O63" s="203"/>
      <c r="P63" s="203"/>
      <c r="Q63" s="203"/>
      <c r="R63" s="203"/>
      <c r="S63" s="85"/>
      <c r="T63" s="85"/>
      <c r="U63" s="85"/>
      <c r="V63" s="85"/>
      <c r="W63" s="85"/>
      <c r="X63" s="85"/>
      <c r="Y63" s="85"/>
      <c r="Z63" s="85"/>
      <c r="AA63" s="85"/>
      <c r="AB63" s="85"/>
      <c r="AC63" s="85"/>
      <c r="AD63" s="85"/>
      <c r="AE63" s="85"/>
      <c r="AF63" s="85"/>
      <c r="AG63" s="85"/>
      <c r="AH63" s="85"/>
      <c r="AI63" s="85"/>
      <c r="AJ63" s="482"/>
      <c r="AK63" s="77">
        <v>1996</v>
      </c>
      <c r="AL63" s="85"/>
      <c r="AM63" s="85"/>
      <c r="AN63" s="85"/>
      <c r="AO63" s="505">
        <v>700000</v>
      </c>
      <c r="AP63" s="203"/>
      <c r="AQ63" s="203"/>
      <c r="AR63" s="203"/>
      <c r="AS63" s="203"/>
      <c r="AT63" s="203"/>
      <c r="AU63" s="203"/>
      <c r="AV63" s="203"/>
      <c r="AW63" s="203"/>
    </row>
    <row r="64" spans="2:49" s="94" customFormat="1" ht="35.25" customHeight="1">
      <c r="B64" s="435"/>
      <c r="C64" s="465"/>
      <c r="D64" s="84" t="s">
        <v>177</v>
      </c>
      <c r="E64" s="84" t="s">
        <v>255</v>
      </c>
      <c r="F64" s="427"/>
      <c r="G64" s="84"/>
      <c r="H64" s="84"/>
      <c r="I64" s="84"/>
      <c r="J64" s="84"/>
      <c r="K64" s="84" t="s">
        <v>298</v>
      </c>
      <c r="L64" s="427"/>
      <c r="M64" s="84" t="s">
        <v>362</v>
      </c>
      <c r="N64" s="203"/>
      <c r="O64" s="203"/>
      <c r="P64" s="203"/>
      <c r="Q64" s="203"/>
      <c r="R64" s="203"/>
      <c r="S64" s="85"/>
      <c r="T64" s="85"/>
      <c r="U64" s="85"/>
      <c r="V64" s="85"/>
      <c r="W64" s="85"/>
      <c r="X64" s="85"/>
      <c r="Y64" s="85"/>
      <c r="Z64" s="85"/>
      <c r="AA64" s="85"/>
      <c r="AB64" s="85"/>
      <c r="AC64" s="85"/>
      <c r="AD64" s="85"/>
      <c r="AE64" s="85"/>
      <c r="AF64" s="85"/>
      <c r="AG64" s="85"/>
      <c r="AH64" s="85"/>
      <c r="AI64" s="85"/>
      <c r="AJ64" s="482"/>
      <c r="AK64" s="77">
        <v>1997</v>
      </c>
      <c r="AL64" s="85"/>
      <c r="AM64" s="85"/>
      <c r="AN64" s="85"/>
      <c r="AO64" s="505">
        <v>3867500</v>
      </c>
      <c r="AP64" s="203"/>
      <c r="AQ64" s="203"/>
      <c r="AR64" s="203"/>
      <c r="AS64" s="203"/>
      <c r="AT64" s="203"/>
      <c r="AU64" s="203"/>
      <c r="AV64" s="203"/>
      <c r="AW64" s="203"/>
    </row>
    <row r="65" spans="2:49" s="94" customFormat="1" ht="35.25" customHeight="1">
      <c r="B65" s="435"/>
      <c r="C65" s="465"/>
      <c r="D65" s="84" t="s">
        <v>177</v>
      </c>
      <c r="E65" s="84" t="s">
        <v>255</v>
      </c>
      <c r="F65" s="427"/>
      <c r="G65" s="84"/>
      <c r="H65" s="84"/>
      <c r="I65" s="84"/>
      <c r="J65" s="84"/>
      <c r="K65" s="84" t="s">
        <v>298</v>
      </c>
      <c r="L65" s="427"/>
      <c r="M65" s="84" t="s">
        <v>362</v>
      </c>
      <c r="N65" s="203"/>
      <c r="O65" s="203"/>
      <c r="P65" s="203"/>
      <c r="Q65" s="203"/>
      <c r="R65" s="203"/>
      <c r="S65" s="85"/>
      <c r="T65" s="85"/>
      <c r="U65" s="85"/>
      <c r="V65" s="85"/>
      <c r="W65" s="85"/>
      <c r="X65" s="85"/>
      <c r="Y65" s="85"/>
      <c r="Z65" s="85"/>
      <c r="AA65" s="85"/>
      <c r="AB65" s="85"/>
      <c r="AC65" s="85"/>
      <c r="AD65" s="85"/>
      <c r="AE65" s="85"/>
      <c r="AF65" s="85"/>
      <c r="AG65" s="85"/>
      <c r="AH65" s="85"/>
      <c r="AI65" s="85"/>
      <c r="AJ65" s="482"/>
      <c r="AK65" s="77">
        <v>1998</v>
      </c>
      <c r="AL65" s="85"/>
      <c r="AM65" s="85"/>
      <c r="AN65" s="85"/>
      <c r="AO65" s="505">
        <v>1105000</v>
      </c>
      <c r="AP65" s="203"/>
      <c r="AQ65" s="203"/>
      <c r="AR65" s="203"/>
      <c r="AS65" s="203"/>
      <c r="AT65" s="203"/>
      <c r="AU65" s="203"/>
      <c r="AV65" s="203"/>
      <c r="AW65" s="203"/>
    </row>
    <row r="66" spans="2:49" s="94" customFormat="1" ht="35.25" customHeight="1">
      <c r="B66" s="435"/>
      <c r="C66" s="465"/>
      <c r="D66" s="84" t="s">
        <v>177</v>
      </c>
      <c r="E66" s="84" t="s">
        <v>255</v>
      </c>
      <c r="F66" s="427"/>
      <c r="G66" s="84"/>
      <c r="H66" s="84"/>
      <c r="I66" s="84"/>
      <c r="J66" s="84"/>
      <c r="K66" s="84" t="s">
        <v>298</v>
      </c>
      <c r="L66" s="427"/>
      <c r="M66" s="84" t="s">
        <v>358</v>
      </c>
      <c r="N66" s="203"/>
      <c r="O66" s="203"/>
      <c r="P66" s="203"/>
      <c r="Q66" s="203"/>
      <c r="R66" s="203"/>
      <c r="S66" s="85"/>
      <c r="T66" s="85"/>
      <c r="U66" s="85"/>
      <c r="V66" s="85"/>
      <c r="W66" s="85"/>
      <c r="X66" s="85"/>
      <c r="Y66" s="85"/>
      <c r="Z66" s="85"/>
      <c r="AA66" s="85"/>
      <c r="AB66" s="85"/>
      <c r="AC66" s="85"/>
      <c r="AD66" s="85"/>
      <c r="AE66" s="85"/>
      <c r="AF66" s="85"/>
      <c r="AG66" s="85"/>
      <c r="AH66" s="85"/>
      <c r="AI66" s="85"/>
      <c r="AJ66" s="482"/>
      <c r="AK66" s="77">
        <v>1998</v>
      </c>
      <c r="AL66" s="85"/>
      <c r="AM66" s="85"/>
      <c r="AN66" s="85"/>
      <c r="AO66" s="505">
        <v>552500</v>
      </c>
      <c r="AP66" s="203"/>
      <c r="AQ66" s="203"/>
      <c r="AR66" s="203"/>
      <c r="AS66" s="203"/>
      <c r="AT66" s="203"/>
      <c r="AU66" s="203"/>
      <c r="AV66" s="203"/>
      <c r="AW66" s="203"/>
    </row>
    <row r="67" spans="2:49" s="94" customFormat="1" ht="35.25" customHeight="1">
      <c r="B67" s="435"/>
      <c r="C67" s="465"/>
      <c r="D67" s="84" t="s">
        <v>182</v>
      </c>
      <c r="E67" s="84" t="s">
        <v>800</v>
      </c>
      <c r="F67" s="427"/>
      <c r="G67" s="84"/>
      <c r="H67" s="84"/>
      <c r="I67" s="84"/>
      <c r="J67" s="84"/>
      <c r="K67" s="84" t="s">
        <v>132</v>
      </c>
      <c r="L67" s="427"/>
      <c r="M67" s="84" t="s">
        <v>356</v>
      </c>
      <c r="N67" s="203"/>
      <c r="O67" s="203"/>
      <c r="P67" s="203"/>
      <c r="Q67" s="203"/>
      <c r="R67" s="203"/>
      <c r="S67" s="85"/>
      <c r="T67" s="85"/>
      <c r="U67" s="85"/>
      <c r="V67" s="85"/>
      <c r="W67" s="85"/>
      <c r="X67" s="85"/>
      <c r="Y67" s="85"/>
      <c r="Z67" s="85"/>
      <c r="AA67" s="85"/>
      <c r="AB67" s="85"/>
      <c r="AC67" s="85"/>
      <c r="AD67" s="85"/>
      <c r="AE67" s="85"/>
      <c r="AF67" s="85"/>
      <c r="AG67" s="85"/>
      <c r="AH67" s="85"/>
      <c r="AI67" s="85"/>
      <c r="AJ67" s="482"/>
      <c r="AK67" s="77">
        <v>1998</v>
      </c>
      <c r="AL67" s="85"/>
      <c r="AM67" s="85"/>
      <c r="AN67" s="85"/>
      <c r="AO67" s="505">
        <v>975000</v>
      </c>
      <c r="AP67" s="203"/>
      <c r="AQ67" s="203"/>
      <c r="AR67" s="203"/>
      <c r="AS67" s="203"/>
      <c r="AT67" s="203"/>
      <c r="AU67" s="203"/>
      <c r="AV67" s="203"/>
      <c r="AW67" s="203"/>
    </row>
    <row r="68" spans="2:49" s="94" customFormat="1" ht="35.25" customHeight="1">
      <c r="B68" s="435"/>
      <c r="C68" s="465"/>
      <c r="D68" s="84" t="s">
        <v>177</v>
      </c>
      <c r="E68" s="84" t="s">
        <v>255</v>
      </c>
      <c r="F68" s="427"/>
      <c r="G68" s="84"/>
      <c r="H68" s="84"/>
      <c r="I68" s="84"/>
      <c r="J68" s="84"/>
      <c r="K68" s="84" t="s">
        <v>298</v>
      </c>
      <c r="L68" s="427"/>
      <c r="M68" s="84" t="s">
        <v>362</v>
      </c>
      <c r="N68" s="203"/>
      <c r="O68" s="203"/>
      <c r="P68" s="203"/>
      <c r="Q68" s="203"/>
      <c r="R68" s="203"/>
      <c r="S68" s="85"/>
      <c r="T68" s="85"/>
      <c r="U68" s="85"/>
      <c r="V68" s="85"/>
      <c r="W68" s="85"/>
      <c r="X68" s="85"/>
      <c r="Y68" s="85"/>
      <c r="Z68" s="85"/>
      <c r="AA68" s="85"/>
      <c r="AB68" s="85"/>
      <c r="AC68" s="85"/>
      <c r="AD68" s="85"/>
      <c r="AE68" s="85"/>
      <c r="AF68" s="85"/>
      <c r="AG68" s="85"/>
      <c r="AH68" s="85"/>
      <c r="AI68" s="85"/>
      <c r="AJ68" s="482"/>
      <c r="AK68" s="77">
        <v>1998</v>
      </c>
      <c r="AL68" s="85"/>
      <c r="AM68" s="85"/>
      <c r="AN68" s="85"/>
      <c r="AO68" s="505">
        <v>1700000</v>
      </c>
      <c r="AP68" s="203"/>
      <c r="AQ68" s="203"/>
      <c r="AR68" s="203"/>
      <c r="AS68" s="203"/>
      <c r="AT68" s="203"/>
      <c r="AU68" s="203"/>
      <c r="AV68" s="203"/>
      <c r="AW68" s="203"/>
    </row>
    <row r="69" spans="2:49" s="94" customFormat="1" ht="35.25" customHeight="1">
      <c r="B69" s="435"/>
      <c r="C69" s="465"/>
      <c r="D69" s="84" t="s">
        <v>169</v>
      </c>
      <c r="E69" s="84" t="s">
        <v>226</v>
      </c>
      <c r="F69" s="427"/>
      <c r="G69" s="84"/>
      <c r="H69" s="84"/>
      <c r="I69" s="84"/>
      <c r="J69" s="84"/>
      <c r="K69" s="84" t="s">
        <v>298</v>
      </c>
      <c r="L69" s="427"/>
      <c r="M69" s="84" t="s">
        <v>363</v>
      </c>
      <c r="N69" s="203"/>
      <c r="O69" s="203"/>
      <c r="P69" s="203"/>
      <c r="Q69" s="203"/>
      <c r="R69" s="203"/>
      <c r="S69" s="85"/>
      <c r="T69" s="85"/>
      <c r="U69" s="85"/>
      <c r="V69" s="85"/>
      <c r="W69" s="85"/>
      <c r="X69" s="85"/>
      <c r="Y69" s="85"/>
      <c r="Z69" s="85"/>
      <c r="AA69" s="85"/>
      <c r="AB69" s="85"/>
      <c r="AC69" s="85"/>
      <c r="AD69" s="85"/>
      <c r="AE69" s="85"/>
      <c r="AF69" s="85"/>
      <c r="AG69" s="85"/>
      <c r="AH69" s="85"/>
      <c r="AI69" s="85"/>
      <c r="AJ69" s="482"/>
      <c r="AK69" s="77">
        <v>1998</v>
      </c>
      <c r="AL69" s="85"/>
      <c r="AM69" s="85"/>
      <c r="AN69" s="85"/>
      <c r="AO69" s="505">
        <v>840000</v>
      </c>
      <c r="AP69" s="203"/>
      <c r="AQ69" s="203"/>
      <c r="AR69" s="203"/>
      <c r="AS69" s="203"/>
      <c r="AT69" s="203"/>
      <c r="AU69" s="203"/>
      <c r="AV69" s="203"/>
      <c r="AW69" s="203"/>
    </row>
    <row r="70" spans="2:49" s="94" customFormat="1" ht="35.25" customHeight="1">
      <c r="B70" s="435"/>
      <c r="C70" s="465"/>
      <c r="D70" s="84" t="s">
        <v>1039</v>
      </c>
      <c r="E70" s="84" t="s">
        <v>1049</v>
      </c>
      <c r="F70" s="427"/>
      <c r="G70" s="84"/>
      <c r="H70" s="84"/>
      <c r="I70" s="84"/>
      <c r="J70" s="84"/>
      <c r="K70" s="84" t="s">
        <v>298</v>
      </c>
      <c r="L70" s="427"/>
      <c r="M70" s="84" t="s">
        <v>1064</v>
      </c>
      <c r="N70" s="203"/>
      <c r="O70" s="203"/>
      <c r="P70" s="203"/>
      <c r="Q70" s="203"/>
      <c r="R70" s="203"/>
      <c r="S70" s="85"/>
      <c r="T70" s="85"/>
      <c r="U70" s="85"/>
      <c r="V70" s="85"/>
      <c r="W70" s="85"/>
      <c r="X70" s="85"/>
      <c r="Y70" s="85"/>
      <c r="Z70" s="85"/>
      <c r="AA70" s="85"/>
      <c r="AB70" s="85"/>
      <c r="AC70" s="85"/>
      <c r="AD70" s="85"/>
      <c r="AE70" s="85"/>
      <c r="AF70" s="85"/>
      <c r="AG70" s="85"/>
      <c r="AH70" s="85"/>
      <c r="AI70" s="85"/>
      <c r="AJ70" s="482"/>
      <c r="AK70" s="77">
        <v>1998</v>
      </c>
      <c r="AL70" s="85"/>
      <c r="AM70" s="85"/>
      <c r="AN70" s="85"/>
      <c r="AO70" s="505">
        <v>700000</v>
      </c>
      <c r="AP70" s="203"/>
      <c r="AQ70" s="203"/>
      <c r="AR70" s="203"/>
      <c r="AS70" s="203"/>
      <c r="AT70" s="203"/>
      <c r="AU70" s="203"/>
      <c r="AV70" s="203"/>
      <c r="AW70" s="203"/>
    </row>
    <row r="71" spans="2:49" s="94" customFormat="1" ht="35.25" customHeight="1">
      <c r="B71" s="435"/>
      <c r="C71" s="465"/>
      <c r="D71" s="84" t="s">
        <v>1221</v>
      </c>
      <c r="E71" s="84" t="s">
        <v>1222</v>
      </c>
      <c r="F71" s="427"/>
      <c r="G71" s="84"/>
      <c r="H71" s="84"/>
      <c r="I71" s="84"/>
      <c r="J71" s="84"/>
      <c r="K71" s="84" t="s">
        <v>298</v>
      </c>
      <c r="L71" s="427"/>
      <c r="M71" s="84" t="s">
        <v>1223</v>
      </c>
      <c r="N71" s="203"/>
      <c r="O71" s="203"/>
      <c r="P71" s="203"/>
      <c r="Q71" s="203"/>
      <c r="R71" s="203"/>
      <c r="S71" s="85"/>
      <c r="T71" s="85"/>
      <c r="U71" s="85"/>
      <c r="V71" s="85"/>
      <c r="W71" s="85"/>
      <c r="X71" s="85"/>
      <c r="Y71" s="85"/>
      <c r="Z71" s="85"/>
      <c r="AA71" s="85"/>
      <c r="AB71" s="85"/>
      <c r="AC71" s="85"/>
      <c r="AD71" s="85"/>
      <c r="AE71" s="85"/>
      <c r="AF71" s="85"/>
      <c r="AG71" s="85"/>
      <c r="AH71" s="85"/>
      <c r="AI71" s="85"/>
      <c r="AJ71" s="482"/>
      <c r="AK71" s="77">
        <v>1998</v>
      </c>
      <c r="AL71" s="85"/>
      <c r="AM71" s="85"/>
      <c r="AN71" s="85"/>
      <c r="AO71" s="505">
        <v>280000</v>
      </c>
      <c r="AP71" s="203"/>
      <c r="AQ71" s="203"/>
      <c r="AR71" s="203"/>
      <c r="AS71" s="203"/>
      <c r="AT71" s="203"/>
      <c r="AU71" s="203"/>
      <c r="AV71" s="203"/>
      <c r="AW71" s="203"/>
    </row>
    <row r="72" spans="2:49" s="94" customFormat="1" ht="35.25" customHeight="1">
      <c r="B72" s="435"/>
      <c r="C72" s="465"/>
      <c r="D72" s="84" t="s">
        <v>1039</v>
      </c>
      <c r="E72" s="84" t="s">
        <v>1049</v>
      </c>
      <c r="F72" s="427"/>
      <c r="G72" s="84"/>
      <c r="H72" s="84"/>
      <c r="I72" s="84"/>
      <c r="J72" s="84"/>
      <c r="K72" s="84" t="s">
        <v>298</v>
      </c>
      <c r="L72" s="427"/>
      <c r="M72" s="84" t="s">
        <v>1064</v>
      </c>
      <c r="N72" s="203"/>
      <c r="O72" s="203"/>
      <c r="P72" s="203"/>
      <c r="Q72" s="203"/>
      <c r="R72" s="203"/>
      <c r="S72" s="85"/>
      <c r="T72" s="85"/>
      <c r="U72" s="85"/>
      <c r="V72" s="85"/>
      <c r="W72" s="85"/>
      <c r="X72" s="85"/>
      <c r="Y72" s="85"/>
      <c r="Z72" s="85"/>
      <c r="AA72" s="85"/>
      <c r="AB72" s="85"/>
      <c r="AC72" s="85"/>
      <c r="AD72" s="85"/>
      <c r="AE72" s="85"/>
      <c r="AF72" s="85"/>
      <c r="AG72" s="85"/>
      <c r="AH72" s="85"/>
      <c r="AI72" s="85"/>
      <c r="AJ72" s="482"/>
      <c r="AK72" s="77">
        <v>1998</v>
      </c>
      <c r="AL72" s="85"/>
      <c r="AM72" s="85"/>
      <c r="AN72" s="85"/>
      <c r="AO72" s="505">
        <v>700000</v>
      </c>
      <c r="AP72" s="203"/>
      <c r="AQ72" s="203"/>
      <c r="AR72" s="203"/>
      <c r="AS72" s="203"/>
      <c r="AT72" s="203"/>
      <c r="AU72" s="203"/>
      <c r="AV72" s="203"/>
      <c r="AW72" s="203"/>
    </row>
    <row r="73" spans="2:49" s="94" customFormat="1" ht="35.25" customHeight="1">
      <c r="B73" s="435"/>
      <c r="C73" s="465"/>
      <c r="D73" s="84" t="s">
        <v>193</v>
      </c>
      <c r="E73" s="84" t="s">
        <v>226</v>
      </c>
      <c r="F73" s="427"/>
      <c r="G73" s="84"/>
      <c r="H73" s="84"/>
      <c r="I73" s="84"/>
      <c r="J73" s="84"/>
      <c r="K73" s="84" t="s">
        <v>312</v>
      </c>
      <c r="L73" s="427"/>
      <c r="M73" s="84" t="s">
        <v>359</v>
      </c>
      <c r="N73" s="203"/>
      <c r="O73" s="203"/>
      <c r="P73" s="203"/>
      <c r="Q73" s="203"/>
      <c r="R73" s="203"/>
      <c r="S73" s="85"/>
      <c r="T73" s="85"/>
      <c r="U73" s="85"/>
      <c r="V73" s="85"/>
      <c r="W73" s="85"/>
      <c r="X73" s="85"/>
      <c r="Y73" s="85"/>
      <c r="Z73" s="85"/>
      <c r="AA73" s="85"/>
      <c r="AB73" s="85"/>
      <c r="AC73" s="85"/>
      <c r="AD73" s="85"/>
      <c r="AE73" s="85"/>
      <c r="AF73" s="85"/>
      <c r="AG73" s="85"/>
      <c r="AH73" s="85"/>
      <c r="AI73" s="85"/>
      <c r="AJ73" s="482"/>
      <c r="AK73" s="77">
        <v>1998</v>
      </c>
      <c r="AL73" s="85"/>
      <c r="AM73" s="85"/>
      <c r="AN73" s="85"/>
      <c r="AO73" s="505">
        <v>147000</v>
      </c>
      <c r="AP73" s="203"/>
      <c r="AQ73" s="203"/>
      <c r="AR73" s="203"/>
      <c r="AS73" s="203"/>
      <c r="AT73" s="203"/>
      <c r="AU73" s="203"/>
      <c r="AV73" s="203"/>
      <c r="AW73" s="203"/>
    </row>
    <row r="74" spans="2:49" s="94" customFormat="1" ht="35.25" customHeight="1">
      <c r="B74" s="435"/>
      <c r="C74" s="465"/>
      <c r="D74" s="84" t="s">
        <v>177</v>
      </c>
      <c r="E74" s="84" t="s">
        <v>255</v>
      </c>
      <c r="F74" s="427"/>
      <c r="G74" s="84"/>
      <c r="H74" s="84"/>
      <c r="I74" s="84"/>
      <c r="J74" s="84"/>
      <c r="K74" s="84" t="s">
        <v>298</v>
      </c>
      <c r="L74" s="427"/>
      <c r="M74" s="84" t="s">
        <v>363</v>
      </c>
      <c r="N74" s="203"/>
      <c r="O74" s="203"/>
      <c r="P74" s="203"/>
      <c r="Q74" s="203"/>
      <c r="R74" s="203"/>
      <c r="S74" s="85"/>
      <c r="T74" s="85"/>
      <c r="U74" s="85"/>
      <c r="V74" s="85"/>
      <c r="W74" s="85"/>
      <c r="X74" s="85"/>
      <c r="Y74" s="85"/>
      <c r="Z74" s="85"/>
      <c r="AA74" s="85"/>
      <c r="AB74" s="85"/>
      <c r="AC74" s="85"/>
      <c r="AD74" s="85"/>
      <c r="AE74" s="85"/>
      <c r="AF74" s="85"/>
      <c r="AG74" s="85"/>
      <c r="AH74" s="85"/>
      <c r="AI74" s="85"/>
      <c r="AJ74" s="482"/>
      <c r="AK74" s="77">
        <v>1999</v>
      </c>
      <c r="AL74" s="85"/>
      <c r="AM74" s="85"/>
      <c r="AN74" s="85"/>
      <c r="AO74" s="505">
        <v>1530000</v>
      </c>
      <c r="AP74" s="203"/>
      <c r="AQ74" s="203"/>
      <c r="AR74" s="203"/>
      <c r="AS74" s="203"/>
      <c r="AT74" s="203"/>
      <c r="AU74" s="203"/>
      <c r="AV74" s="203"/>
      <c r="AW74" s="203"/>
    </row>
    <row r="75" spans="2:49" s="94" customFormat="1" ht="35.25" customHeight="1">
      <c r="B75" s="435"/>
      <c r="C75" s="465"/>
      <c r="D75" s="84" t="s">
        <v>178</v>
      </c>
      <c r="E75" s="84" t="s">
        <v>801</v>
      </c>
      <c r="F75" s="427"/>
      <c r="G75" s="84"/>
      <c r="H75" s="84"/>
      <c r="I75" s="84"/>
      <c r="J75" s="84"/>
      <c r="K75" s="84" t="s">
        <v>298</v>
      </c>
      <c r="L75" s="427"/>
      <c r="M75" s="84" t="s">
        <v>363</v>
      </c>
      <c r="N75" s="203"/>
      <c r="O75" s="203"/>
      <c r="P75" s="203"/>
      <c r="Q75" s="203"/>
      <c r="R75" s="203"/>
      <c r="S75" s="85"/>
      <c r="T75" s="85"/>
      <c r="U75" s="85"/>
      <c r="V75" s="85"/>
      <c r="W75" s="85"/>
      <c r="X75" s="85"/>
      <c r="Y75" s="85"/>
      <c r="Z75" s="85"/>
      <c r="AA75" s="85"/>
      <c r="AB75" s="85"/>
      <c r="AC75" s="85"/>
      <c r="AD75" s="85"/>
      <c r="AE75" s="85"/>
      <c r="AF75" s="85"/>
      <c r="AG75" s="85"/>
      <c r="AH75" s="85"/>
      <c r="AI75" s="85"/>
      <c r="AJ75" s="482"/>
      <c r="AK75" s="77">
        <v>1999</v>
      </c>
      <c r="AL75" s="85"/>
      <c r="AM75" s="85"/>
      <c r="AN75" s="85"/>
      <c r="AO75" s="505">
        <v>600000</v>
      </c>
      <c r="AP75" s="203"/>
      <c r="AQ75" s="203"/>
      <c r="AR75" s="203"/>
      <c r="AS75" s="203"/>
      <c r="AT75" s="203"/>
      <c r="AU75" s="203"/>
      <c r="AV75" s="203"/>
      <c r="AW75" s="203"/>
    </row>
    <row r="76" spans="2:49" s="94" customFormat="1" ht="35.25" customHeight="1">
      <c r="B76" s="435"/>
      <c r="C76" s="465"/>
      <c r="D76" s="84" t="s">
        <v>193</v>
      </c>
      <c r="E76" s="84" t="s">
        <v>1052</v>
      </c>
      <c r="F76" s="427"/>
      <c r="G76" s="84"/>
      <c r="H76" s="84"/>
      <c r="I76" s="84"/>
      <c r="J76" s="84"/>
      <c r="K76" s="84" t="s">
        <v>312</v>
      </c>
      <c r="L76" s="427"/>
      <c r="M76" s="84" t="s">
        <v>359</v>
      </c>
      <c r="N76" s="203"/>
      <c r="O76" s="203"/>
      <c r="P76" s="203"/>
      <c r="Q76" s="203"/>
      <c r="R76" s="203"/>
      <c r="S76" s="85"/>
      <c r="T76" s="85"/>
      <c r="U76" s="85"/>
      <c r="V76" s="85"/>
      <c r="W76" s="85"/>
      <c r="X76" s="85"/>
      <c r="Y76" s="85"/>
      <c r="Z76" s="85"/>
      <c r="AA76" s="85"/>
      <c r="AB76" s="85"/>
      <c r="AC76" s="85"/>
      <c r="AD76" s="85"/>
      <c r="AE76" s="85"/>
      <c r="AF76" s="85"/>
      <c r="AG76" s="85"/>
      <c r="AH76" s="85"/>
      <c r="AI76" s="85"/>
      <c r="AJ76" s="482"/>
      <c r="AK76" s="77">
        <v>2000</v>
      </c>
      <c r="AL76" s="85"/>
      <c r="AM76" s="85"/>
      <c r="AN76" s="85"/>
      <c r="AO76" s="505">
        <v>180000</v>
      </c>
      <c r="AP76" s="203"/>
      <c r="AQ76" s="203"/>
      <c r="AR76" s="203"/>
      <c r="AS76" s="203"/>
      <c r="AT76" s="203"/>
      <c r="AU76" s="203"/>
      <c r="AV76" s="203"/>
      <c r="AW76" s="203"/>
    </row>
    <row r="77" spans="2:49" s="94" customFormat="1" ht="35.25" customHeight="1">
      <c r="B77" s="435"/>
      <c r="C77" s="465"/>
      <c r="D77" s="84" t="s">
        <v>177</v>
      </c>
      <c r="E77" s="84" t="s">
        <v>234</v>
      </c>
      <c r="F77" s="427"/>
      <c r="G77" s="84"/>
      <c r="H77" s="84"/>
      <c r="I77" s="84"/>
      <c r="J77" s="84"/>
      <c r="K77" s="84" t="s">
        <v>298</v>
      </c>
      <c r="L77" s="427"/>
      <c r="M77" s="84" t="s">
        <v>363</v>
      </c>
      <c r="N77" s="203"/>
      <c r="O77" s="203"/>
      <c r="P77" s="203"/>
      <c r="Q77" s="203"/>
      <c r="R77" s="203"/>
      <c r="S77" s="85"/>
      <c r="T77" s="85"/>
      <c r="U77" s="85"/>
      <c r="V77" s="85"/>
      <c r="W77" s="85"/>
      <c r="X77" s="85"/>
      <c r="Y77" s="85"/>
      <c r="Z77" s="85"/>
      <c r="AA77" s="85"/>
      <c r="AB77" s="85"/>
      <c r="AC77" s="85"/>
      <c r="AD77" s="85"/>
      <c r="AE77" s="85"/>
      <c r="AF77" s="85"/>
      <c r="AG77" s="85"/>
      <c r="AH77" s="85"/>
      <c r="AI77" s="85"/>
      <c r="AJ77" s="482"/>
      <c r="AK77" s="77">
        <v>2000</v>
      </c>
      <c r="AL77" s="85"/>
      <c r="AM77" s="85"/>
      <c r="AN77" s="85"/>
      <c r="AO77" s="505">
        <v>1190000</v>
      </c>
      <c r="AP77" s="203"/>
      <c r="AQ77" s="203"/>
      <c r="AR77" s="203"/>
      <c r="AS77" s="203"/>
      <c r="AT77" s="203"/>
      <c r="AU77" s="203"/>
      <c r="AV77" s="203"/>
      <c r="AW77" s="203"/>
    </row>
    <row r="78" spans="2:49" s="94" customFormat="1" ht="35.25" customHeight="1">
      <c r="B78" s="435"/>
      <c r="C78" s="465"/>
      <c r="D78" s="84" t="s">
        <v>1224</v>
      </c>
      <c r="E78" s="84" t="s">
        <v>1225</v>
      </c>
      <c r="F78" s="427"/>
      <c r="G78" s="84"/>
      <c r="H78" s="84"/>
      <c r="I78" s="84"/>
      <c r="J78" s="84"/>
      <c r="K78" s="84" t="s">
        <v>298</v>
      </c>
      <c r="L78" s="427"/>
      <c r="M78" s="84" t="s">
        <v>363</v>
      </c>
      <c r="N78" s="203"/>
      <c r="O78" s="203"/>
      <c r="P78" s="203"/>
      <c r="Q78" s="203"/>
      <c r="R78" s="203"/>
      <c r="S78" s="85"/>
      <c r="T78" s="85"/>
      <c r="U78" s="85"/>
      <c r="V78" s="85"/>
      <c r="W78" s="85"/>
      <c r="X78" s="85"/>
      <c r="Y78" s="85"/>
      <c r="Z78" s="85"/>
      <c r="AA78" s="85"/>
      <c r="AB78" s="85"/>
      <c r="AC78" s="85"/>
      <c r="AD78" s="85"/>
      <c r="AE78" s="85"/>
      <c r="AF78" s="85"/>
      <c r="AG78" s="85"/>
      <c r="AH78" s="85"/>
      <c r="AI78" s="85"/>
      <c r="AJ78" s="482"/>
      <c r="AK78" s="77">
        <v>2000</v>
      </c>
      <c r="AL78" s="85"/>
      <c r="AM78" s="85"/>
      <c r="AN78" s="85"/>
      <c r="AO78" s="505">
        <v>630000</v>
      </c>
      <c r="AP78" s="203"/>
      <c r="AQ78" s="203"/>
      <c r="AR78" s="203"/>
      <c r="AS78" s="203"/>
      <c r="AT78" s="203"/>
      <c r="AU78" s="203"/>
      <c r="AV78" s="203"/>
      <c r="AW78" s="203"/>
    </row>
    <row r="79" spans="2:49" s="94" customFormat="1" ht="35.25" customHeight="1">
      <c r="B79" s="435"/>
      <c r="C79" s="465"/>
      <c r="D79" s="84" t="s">
        <v>178</v>
      </c>
      <c r="E79" s="84" t="s">
        <v>801</v>
      </c>
      <c r="F79" s="427"/>
      <c r="G79" s="84"/>
      <c r="H79" s="84"/>
      <c r="I79" s="84"/>
      <c r="J79" s="84"/>
      <c r="K79" s="84" t="s">
        <v>298</v>
      </c>
      <c r="L79" s="427"/>
      <c r="M79" s="84" t="s">
        <v>362</v>
      </c>
      <c r="N79" s="203"/>
      <c r="O79" s="203"/>
      <c r="P79" s="203"/>
      <c r="Q79" s="203"/>
      <c r="R79" s="203"/>
      <c r="S79" s="85"/>
      <c r="T79" s="85"/>
      <c r="U79" s="85"/>
      <c r="V79" s="85"/>
      <c r="W79" s="85"/>
      <c r="X79" s="85"/>
      <c r="Y79" s="85"/>
      <c r="Z79" s="85"/>
      <c r="AA79" s="85"/>
      <c r="AB79" s="85"/>
      <c r="AC79" s="85"/>
      <c r="AD79" s="85"/>
      <c r="AE79" s="85"/>
      <c r="AF79" s="85"/>
      <c r="AG79" s="85"/>
      <c r="AH79" s="85"/>
      <c r="AI79" s="85"/>
      <c r="AJ79" s="482"/>
      <c r="AK79" s="77">
        <v>2000</v>
      </c>
      <c r="AL79" s="85"/>
      <c r="AM79" s="85"/>
      <c r="AN79" s="85"/>
      <c r="AO79" s="505">
        <v>1050000</v>
      </c>
      <c r="AP79" s="203"/>
      <c r="AQ79" s="203"/>
      <c r="AR79" s="203"/>
      <c r="AS79" s="203"/>
      <c r="AT79" s="203"/>
      <c r="AU79" s="203"/>
      <c r="AV79" s="203"/>
      <c r="AW79" s="203"/>
    </row>
    <row r="80" spans="2:49" s="94" customFormat="1" ht="35.25" customHeight="1">
      <c r="B80" s="435"/>
      <c r="C80" s="465"/>
      <c r="D80" s="84" t="s">
        <v>176</v>
      </c>
      <c r="E80" s="84" t="s">
        <v>260</v>
      </c>
      <c r="F80" s="427"/>
      <c r="G80" s="84"/>
      <c r="H80" s="84"/>
      <c r="I80" s="84"/>
      <c r="J80" s="84"/>
      <c r="K80" s="84" t="s">
        <v>176</v>
      </c>
      <c r="L80" s="427"/>
      <c r="M80" s="84" t="s">
        <v>356</v>
      </c>
      <c r="N80" s="203"/>
      <c r="O80" s="203"/>
      <c r="P80" s="203"/>
      <c r="Q80" s="203"/>
      <c r="R80" s="203"/>
      <c r="S80" s="85"/>
      <c r="T80" s="85"/>
      <c r="U80" s="85"/>
      <c r="V80" s="85"/>
      <c r="W80" s="85"/>
      <c r="X80" s="85"/>
      <c r="Y80" s="85"/>
      <c r="Z80" s="85"/>
      <c r="AA80" s="85"/>
      <c r="AB80" s="85"/>
      <c r="AC80" s="85"/>
      <c r="AD80" s="85"/>
      <c r="AE80" s="85"/>
      <c r="AF80" s="85"/>
      <c r="AG80" s="85"/>
      <c r="AH80" s="85"/>
      <c r="AI80" s="85"/>
      <c r="AJ80" s="482"/>
      <c r="AK80" s="77">
        <v>2001</v>
      </c>
      <c r="AL80" s="85"/>
      <c r="AM80" s="85"/>
      <c r="AN80" s="85"/>
      <c r="AO80" s="505">
        <v>910000</v>
      </c>
      <c r="AP80" s="203"/>
      <c r="AQ80" s="203"/>
      <c r="AR80" s="203"/>
      <c r="AS80" s="203"/>
      <c r="AT80" s="203"/>
      <c r="AU80" s="203"/>
      <c r="AV80" s="203"/>
      <c r="AW80" s="203"/>
    </row>
    <row r="81" spans="2:49" s="94" customFormat="1" ht="35.25" customHeight="1">
      <c r="B81" s="435"/>
      <c r="C81" s="465"/>
      <c r="D81" s="84" t="s">
        <v>177</v>
      </c>
      <c r="E81" s="84" t="s">
        <v>234</v>
      </c>
      <c r="F81" s="427"/>
      <c r="G81" s="84"/>
      <c r="H81" s="84"/>
      <c r="I81" s="84"/>
      <c r="J81" s="84"/>
      <c r="K81" s="84" t="s">
        <v>193</v>
      </c>
      <c r="L81" s="427"/>
      <c r="M81" s="84" t="s">
        <v>363</v>
      </c>
      <c r="N81" s="203"/>
      <c r="O81" s="203"/>
      <c r="P81" s="203"/>
      <c r="Q81" s="203"/>
      <c r="R81" s="203"/>
      <c r="S81" s="85"/>
      <c r="T81" s="85"/>
      <c r="U81" s="85"/>
      <c r="V81" s="85"/>
      <c r="W81" s="85"/>
      <c r="X81" s="85"/>
      <c r="Y81" s="85"/>
      <c r="Z81" s="85"/>
      <c r="AA81" s="85"/>
      <c r="AB81" s="85"/>
      <c r="AC81" s="85"/>
      <c r="AD81" s="85"/>
      <c r="AE81" s="85"/>
      <c r="AF81" s="85"/>
      <c r="AG81" s="85"/>
      <c r="AH81" s="85"/>
      <c r="AI81" s="85"/>
      <c r="AJ81" s="482"/>
      <c r="AK81" s="77">
        <v>2001</v>
      </c>
      <c r="AL81" s="85"/>
      <c r="AM81" s="85"/>
      <c r="AN81" s="85"/>
      <c r="AO81" s="505">
        <v>105000</v>
      </c>
      <c r="AP81" s="203"/>
      <c r="AQ81" s="203"/>
      <c r="AR81" s="203"/>
      <c r="AS81" s="203"/>
      <c r="AT81" s="203"/>
      <c r="AU81" s="203"/>
      <c r="AV81" s="203"/>
      <c r="AW81" s="203"/>
    </row>
    <row r="82" spans="2:49" s="94" customFormat="1" ht="35.25" customHeight="1">
      <c r="B82" s="435"/>
      <c r="C82" s="465"/>
      <c r="D82" s="84" t="s">
        <v>193</v>
      </c>
      <c r="E82" s="84" t="s">
        <v>253</v>
      </c>
      <c r="F82" s="427"/>
      <c r="G82" s="84"/>
      <c r="H82" s="84"/>
      <c r="I82" s="84"/>
      <c r="J82" s="84"/>
      <c r="K82" s="84" t="s">
        <v>193</v>
      </c>
      <c r="L82" s="427"/>
      <c r="M82" s="84" t="s">
        <v>359</v>
      </c>
      <c r="N82" s="203"/>
      <c r="O82" s="203"/>
      <c r="P82" s="203"/>
      <c r="Q82" s="203"/>
      <c r="R82" s="203"/>
      <c r="S82" s="85"/>
      <c r="T82" s="85"/>
      <c r="U82" s="85"/>
      <c r="V82" s="85"/>
      <c r="W82" s="85"/>
      <c r="X82" s="85"/>
      <c r="Y82" s="85"/>
      <c r="Z82" s="85"/>
      <c r="AA82" s="85"/>
      <c r="AB82" s="85"/>
      <c r="AC82" s="85"/>
      <c r="AD82" s="85"/>
      <c r="AE82" s="85"/>
      <c r="AF82" s="85"/>
      <c r="AG82" s="85"/>
      <c r="AH82" s="85"/>
      <c r="AI82" s="85"/>
      <c r="AJ82" s="482"/>
      <c r="AK82" s="77">
        <v>2001</v>
      </c>
      <c r="AL82" s="85"/>
      <c r="AM82" s="85"/>
      <c r="AN82" s="85"/>
      <c r="AO82" s="505">
        <v>42000</v>
      </c>
      <c r="AP82" s="203"/>
      <c r="AQ82" s="203"/>
      <c r="AR82" s="203"/>
      <c r="AS82" s="203"/>
      <c r="AT82" s="203"/>
      <c r="AU82" s="203"/>
      <c r="AV82" s="203"/>
      <c r="AW82" s="203"/>
    </row>
    <row r="83" spans="2:49" s="94" customFormat="1" ht="35.25" customHeight="1">
      <c r="B83" s="435"/>
      <c r="C83" s="465"/>
      <c r="D83" s="84" t="s">
        <v>193</v>
      </c>
      <c r="E83" s="84" t="s">
        <v>253</v>
      </c>
      <c r="F83" s="427"/>
      <c r="G83" s="84"/>
      <c r="H83" s="84"/>
      <c r="I83" s="84"/>
      <c r="J83" s="84"/>
      <c r="K83" s="84" t="s">
        <v>188</v>
      </c>
      <c r="L83" s="427"/>
      <c r="M83" s="84" t="s">
        <v>359</v>
      </c>
      <c r="N83" s="203"/>
      <c r="O83" s="203"/>
      <c r="P83" s="203"/>
      <c r="Q83" s="203"/>
      <c r="R83" s="203"/>
      <c r="S83" s="85"/>
      <c r="T83" s="85"/>
      <c r="U83" s="85"/>
      <c r="V83" s="85"/>
      <c r="W83" s="85"/>
      <c r="X83" s="85"/>
      <c r="Y83" s="85"/>
      <c r="Z83" s="85"/>
      <c r="AA83" s="85"/>
      <c r="AB83" s="85"/>
      <c r="AC83" s="85"/>
      <c r="AD83" s="85"/>
      <c r="AE83" s="85"/>
      <c r="AF83" s="85"/>
      <c r="AG83" s="85"/>
      <c r="AH83" s="85"/>
      <c r="AI83" s="85"/>
      <c r="AJ83" s="482"/>
      <c r="AK83" s="77">
        <v>2001</v>
      </c>
      <c r="AL83" s="85"/>
      <c r="AM83" s="85"/>
      <c r="AN83" s="85"/>
      <c r="AO83" s="505">
        <v>1300000</v>
      </c>
      <c r="AP83" s="203"/>
      <c r="AQ83" s="203"/>
      <c r="AR83" s="203"/>
      <c r="AS83" s="203"/>
      <c r="AT83" s="203"/>
      <c r="AU83" s="203"/>
      <c r="AV83" s="203"/>
      <c r="AW83" s="203"/>
    </row>
    <row r="84" spans="2:49" s="94" customFormat="1" ht="35.25" customHeight="1">
      <c r="B84" s="435"/>
      <c r="C84" s="465"/>
      <c r="D84" s="84" t="s">
        <v>188</v>
      </c>
      <c r="E84" s="84" t="s">
        <v>255</v>
      </c>
      <c r="F84" s="427"/>
      <c r="G84" s="84"/>
      <c r="H84" s="84"/>
      <c r="I84" s="84"/>
      <c r="J84" s="84"/>
      <c r="K84" s="84" t="s">
        <v>193</v>
      </c>
      <c r="L84" s="427"/>
      <c r="M84" s="84" t="s">
        <v>362</v>
      </c>
      <c r="N84" s="203"/>
      <c r="O84" s="203"/>
      <c r="P84" s="203"/>
      <c r="Q84" s="203"/>
      <c r="R84" s="203"/>
      <c r="S84" s="85"/>
      <c r="T84" s="85"/>
      <c r="U84" s="85"/>
      <c r="V84" s="85"/>
      <c r="W84" s="85"/>
      <c r="X84" s="85"/>
      <c r="Y84" s="85"/>
      <c r="Z84" s="85"/>
      <c r="AA84" s="85"/>
      <c r="AB84" s="85"/>
      <c r="AC84" s="85"/>
      <c r="AD84" s="85"/>
      <c r="AE84" s="85"/>
      <c r="AF84" s="85"/>
      <c r="AG84" s="85"/>
      <c r="AH84" s="85"/>
      <c r="AI84" s="85"/>
      <c r="AJ84" s="482"/>
      <c r="AK84" s="77">
        <v>2001</v>
      </c>
      <c r="AL84" s="85"/>
      <c r="AM84" s="85"/>
      <c r="AN84" s="85"/>
      <c r="AO84" s="505">
        <v>36000</v>
      </c>
      <c r="AP84" s="203"/>
      <c r="AQ84" s="203"/>
      <c r="AR84" s="203"/>
      <c r="AS84" s="203"/>
      <c r="AT84" s="203"/>
      <c r="AU84" s="203"/>
      <c r="AV84" s="203"/>
      <c r="AW84" s="203"/>
    </row>
    <row r="85" spans="2:49" s="94" customFormat="1" ht="35.25" customHeight="1">
      <c r="B85" s="435"/>
      <c r="C85" s="465"/>
      <c r="D85" s="84" t="s">
        <v>193</v>
      </c>
      <c r="E85" s="84" t="s">
        <v>253</v>
      </c>
      <c r="F85" s="427"/>
      <c r="G85" s="84"/>
      <c r="H85" s="84"/>
      <c r="I85" s="84"/>
      <c r="J85" s="84"/>
      <c r="K85" s="84" t="s">
        <v>1040</v>
      </c>
      <c r="L85" s="427"/>
      <c r="M85" s="84" t="s">
        <v>359</v>
      </c>
      <c r="N85" s="203"/>
      <c r="O85" s="203"/>
      <c r="P85" s="203"/>
      <c r="Q85" s="203"/>
      <c r="R85" s="203"/>
      <c r="S85" s="85"/>
      <c r="T85" s="85"/>
      <c r="U85" s="85"/>
      <c r="V85" s="85"/>
      <c r="W85" s="85"/>
      <c r="X85" s="85"/>
      <c r="Y85" s="85"/>
      <c r="Z85" s="85"/>
      <c r="AA85" s="85"/>
      <c r="AB85" s="85"/>
      <c r="AC85" s="85"/>
      <c r="AD85" s="85"/>
      <c r="AE85" s="85"/>
      <c r="AF85" s="85"/>
      <c r="AG85" s="85"/>
      <c r="AH85" s="85"/>
      <c r="AI85" s="85"/>
      <c r="AJ85" s="482"/>
      <c r="AK85" s="77">
        <v>2001</v>
      </c>
      <c r="AL85" s="85"/>
      <c r="AM85" s="85"/>
      <c r="AN85" s="85"/>
      <c r="AO85" s="505">
        <v>90000</v>
      </c>
      <c r="AP85" s="203"/>
      <c r="AQ85" s="203"/>
      <c r="AR85" s="203"/>
      <c r="AS85" s="203"/>
      <c r="AT85" s="203"/>
      <c r="AU85" s="203"/>
      <c r="AV85" s="203"/>
      <c r="AW85" s="203"/>
    </row>
    <row r="86" spans="2:49" s="94" customFormat="1" ht="35.25" customHeight="1">
      <c r="B86" s="435"/>
      <c r="C86" s="465"/>
      <c r="D86" s="84" t="s">
        <v>1040</v>
      </c>
      <c r="E86" s="84" t="s">
        <v>1052</v>
      </c>
      <c r="F86" s="427"/>
      <c r="G86" s="84"/>
      <c r="H86" s="84"/>
      <c r="I86" s="84"/>
      <c r="J86" s="84"/>
      <c r="K86" s="84" t="s">
        <v>1221</v>
      </c>
      <c r="L86" s="427"/>
      <c r="M86" s="84" t="s">
        <v>367</v>
      </c>
      <c r="N86" s="203"/>
      <c r="O86" s="203"/>
      <c r="P86" s="203"/>
      <c r="Q86" s="203"/>
      <c r="R86" s="203"/>
      <c r="S86" s="85"/>
      <c r="T86" s="85"/>
      <c r="U86" s="85"/>
      <c r="V86" s="85"/>
      <c r="W86" s="85"/>
      <c r="X86" s="85"/>
      <c r="Y86" s="85"/>
      <c r="Z86" s="85"/>
      <c r="AA86" s="85"/>
      <c r="AB86" s="85"/>
      <c r="AC86" s="85"/>
      <c r="AD86" s="85"/>
      <c r="AE86" s="85"/>
      <c r="AF86" s="85"/>
      <c r="AG86" s="85"/>
      <c r="AH86" s="85"/>
      <c r="AI86" s="85"/>
      <c r="AJ86" s="482"/>
      <c r="AK86" s="77">
        <v>2001</v>
      </c>
      <c r="AL86" s="85"/>
      <c r="AM86" s="85"/>
      <c r="AN86" s="85"/>
      <c r="AO86" s="505">
        <v>140000</v>
      </c>
      <c r="AP86" s="203"/>
      <c r="AQ86" s="203"/>
      <c r="AR86" s="203"/>
      <c r="AS86" s="203"/>
      <c r="AT86" s="203"/>
      <c r="AU86" s="203"/>
      <c r="AV86" s="203"/>
      <c r="AW86" s="203"/>
    </row>
    <row r="87" spans="2:49" s="94" customFormat="1" ht="35.25" customHeight="1">
      <c r="B87" s="435"/>
      <c r="C87" s="465"/>
      <c r="D87" s="84" t="s">
        <v>1221</v>
      </c>
      <c r="E87" s="84" t="s">
        <v>1222</v>
      </c>
      <c r="F87" s="427"/>
      <c r="G87" s="84"/>
      <c r="H87" s="84"/>
      <c r="I87" s="84"/>
      <c r="J87" s="84"/>
      <c r="K87" s="84" t="s">
        <v>823</v>
      </c>
      <c r="L87" s="427"/>
      <c r="M87" s="84" t="s">
        <v>1223</v>
      </c>
      <c r="N87" s="203"/>
      <c r="O87" s="203"/>
      <c r="P87" s="203"/>
      <c r="Q87" s="203"/>
      <c r="R87" s="203"/>
      <c r="S87" s="85"/>
      <c r="T87" s="85"/>
      <c r="U87" s="85"/>
      <c r="V87" s="85"/>
      <c r="W87" s="85"/>
      <c r="X87" s="85"/>
      <c r="Y87" s="85"/>
      <c r="Z87" s="85"/>
      <c r="AA87" s="85"/>
      <c r="AB87" s="85"/>
      <c r="AC87" s="85"/>
      <c r="AD87" s="85"/>
      <c r="AE87" s="85"/>
      <c r="AF87" s="85"/>
      <c r="AG87" s="85"/>
      <c r="AH87" s="85"/>
      <c r="AI87" s="85"/>
      <c r="AJ87" s="482"/>
      <c r="AK87" s="77">
        <v>2001</v>
      </c>
      <c r="AL87" s="85"/>
      <c r="AM87" s="85"/>
      <c r="AN87" s="85"/>
      <c r="AO87" s="505">
        <v>900000</v>
      </c>
      <c r="AP87" s="203"/>
      <c r="AQ87" s="203"/>
      <c r="AR87" s="203"/>
      <c r="AS87" s="203"/>
      <c r="AT87" s="203"/>
      <c r="AU87" s="203"/>
      <c r="AV87" s="203"/>
      <c r="AW87" s="203"/>
    </row>
    <row r="88" spans="2:49" s="94" customFormat="1" ht="35.25" customHeight="1">
      <c r="B88" s="435"/>
      <c r="C88" s="465"/>
      <c r="D88" s="84" t="s">
        <v>823</v>
      </c>
      <c r="E88" s="84" t="s">
        <v>807</v>
      </c>
      <c r="F88" s="427"/>
      <c r="G88" s="84"/>
      <c r="H88" s="84"/>
      <c r="I88" s="84"/>
      <c r="J88" s="84"/>
      <c r="K88" s="84" t="s">
        <v>193</v>
      </c>
      <c r="L88" s="427"/>
      <c r="M88" s="84" t="s">
        <v>362</v>
      </c>
      <c r="N88" s="203"/>
      <c r="O88" s="203"/>
      <c r="P88" s="203"/>
      <c r="Q88" s="203"/>
      <c r="R88" s="203"/>
      <c r="S88" s="85"/>
      <c r="T88" s="85"/>
      <c r="U88" s="85"/>
      <c r="V88" s="85"/>
      <c r="W88" s="85"/>
      <c r="X88" s="85"/>
      <c r="Y88" s="85"/>
      <c r="Z88" s="85"/>
      <c r="AA88" s="85"/>
      <c r="AB88" s="85"/>
      <c r="AC88" s="85"/>
      <c r="AD88" s="85"/>
      <c r="AE88" s="85"/>
      <c r="AF88" s="85"/>
      <c r="AG88" s="85"/>
      <c r="AH88" s="85"/>
      <c r="AI88" s="85"/>
      <c r="AJ88" s="482"/>
      <c r="AK88" s="77">
        <v>2001</v>
      </c>
      <c r="AL88" s="85"/>
      <c r="AM88" s="85"/>
      <c r="AN88" s="85"/>
      <c r="AO88" s="505">
        <v>108000</v>
      </c>
      <c r="AP88" s="203"/>
      <c r="AQ88" s="203"/>
      <c r="AR88" s="203"/>
      <c r="AS88" s="203"/>
      <c r="AT88" s="203"/>
      <c r="AU88" s="203"/>
      <c r="AV88" s="203"/>
      <c r="AW88" s="203"/>
    </row>
    <row r="89" spans="2:49" s="94" customFormat="1" ht="35.25" customHeight="1">
      <c r="B89" s="435"/>
      <c r="C89" s="465"/>
      <c r="D89" s="84" t="s">
        <v>193</v>
      </c>
      <c r="E89" s="84" t="s">
        <v>253</v>
      </c>
      <c r="F89" s="427"/>
      <c r="G89" s="84"/>
      <c r="H89" s="84"/>
      <c r="I89" s="84"/>
      <c r="J89" s="84"/>
      <c r="K89" s="84" t="s">
        <v>1221</v>
      </c>
      <c r="L89" s="427"/>
      <c r="M89" s="84" t="s">
        <v>359</v>
      </c>
      <c r="N89" s="203"/>
      <c r="O89" s="203"/>
      <c r="P89" s="203"/>
      <c r="Q89" s="203"/>
      <c r="R89" s="203"/>
      <c r="S89" s="85"/>
      <c r="T89" s="85"/>
      <c r="U89" s="85"/>
      <c r="V89" s="85"/>
      <c r="W89" s="85"/>
      <c r="X89" s="85"/>
      <c r="Y89" s="85"/>
      <c r="Z89" s="85"/>
      <c r="AA89" s="85"/>
      <c r="AB89" s="85"/>
      <c r="AC89" s="85"/>
      <c r="AD89" s="85"/>
      <c r="AE89" s="85"/>
      <c r="AF89" s="85"/>
      <c r="AG89" s="85"/>
      <c r="AH89" s="85"/>
      <c r="AI89" s="85"/>
      <c r="AJ89" s="482"/>
      <c r="AK89" s="77">
        <v>2001</v>
      </c>
      <c r="AL89" s="85"/>
      <c r="AM89" s="85"/>
      <c r="AN89" s="85"/>
      <c r="AO89" s="505">
        <v>180000</v>
      </c>
      <c r="AP89" s="203"/>
      <c r="AQ89" s="203"/>
      <c r="AR89" s="203"/>
      <c r="AS89" s="203"/>
      <c r="AT89" s="203"/>
      <c r="AU89" s="203"/>
      <c r="AV89" s="203"/>
      <c r="AW89" s="203"/>
    </row>
    <row r="90" spans="2:49" s="94" customFormat="1" ht="35.25" customHeight="1">
      <c r="B90" s="435"/>
      <c r="C90" s="465"/>
      <c r="D90" s="84" t="s">
        <v>1221</v>
      </c>
      <c r="E90" s="84" t="s">
        <v>1222</v>
      </c>
      <c r="F90" s="427"/>
      <c r="G90" s="84"/>
      <c r="H90" s="84"/>
      <c r="I90" s="84"/>
      <c r="J90" s="84"/>
      <c r="K90" s="84" t="s">
        <v>1221</v>
      </c>
      <c r="L90" s="427"/>
      <c r="M90" s="84" t="s">
        <v>1223</v>
      </c>
      <c r="N90" s="203"/>
      <c r="O90" s="203"/>
      <c r="P90" s="203"/>
      <c r="Q90" s="203"/>
      <c r="R90" s="203"/>
      <c r="S90" s="85"/>
      <c r="T90" s="85"/>
      <c r="U90" s="85"/>
      <c r="V90" s="85"/>
      <c r="W90" s="85"/>
      <c r="X90" s="85"/>
      <c r="Y90" s="85"/>
      <c r="Z90" s="85"/>
      <c r="AA90" s="85"/>
      <c r="AB90" s="85"/>
      <c r="AC90" s="85"/>
      <c r="AD90" s="85"/>
      <c r="AE90" s="85"/>
      <c r="AF90" s="85"/>
      <c r="AG90" s="85"/>
      <c r="AH90" s="85"/>
      <c r="AI90" s="85"/>
      <c r="AJ90" s="482"/>
      <c r="AK90" s="77">
        <v>2001</v>
      </c>
      <c r="AL90" s="85"/>
      <c r="AM90" s="85"/>
      <c r="AN90" s="85"/>
      <c r="AO90" s="505">
        <v>60000</v>
      </c>
      <c r="AP90" s="203"/>
      <c r="AQ90" s="203"/>
      <c r="AR90" s="203"/>
      <c r="AS90" s="203"/>
      <c r="AT90" s="203"/>
      <c r="AU90" s="203"/>
      <c r="AV90" s="203"/>
      <c r="AW90" s="203"/>
    </row>
    <row r="91" spans="2:49" s="94" customFormat="1" ht="35.25" customHeight="1">
      <c r="B91" s="435"/>
      <c r="C91" s="465"/>
      <c r="D91" s="84" t="s">
        <v>1221</v>
      </c>
      <c r="E91" s="84" t="s">
        <v>1222</v>
      </c>
      <c r="F91" s="427"/>
      <c r="G91" s="84"/>
      <c r="H91" s="84"/>
      <c r="I91" s="84"/>
      <c r="J91" s="84"/>
      <c r="K91" s="84" t="s">
        <v>177</v>
      </c>
      <c r="L91" s="427"/>
      <c r="M91" s="84" t="s">
        <v>1223</v>
      </c>
      <c r="N91" s="203"/>
      <c r="O91" s="203"/>
      <c r="P91" s="203"/>
      <c r="Q91" s="203"/>
      <c r="R91" s="203"/>
      <c r="S91" s="85"/>
      <c r="T91" s="85"/>
      <c r="U91" s="85"/>
      <c r="V91" s="85"/>
      <c r="W91" s="85"/>
      <c r="X91" s="85"/>
      <c r="Y91" s="85"/>
      <c r="Z91" s="85"/>
      <c r="AA91" s="85"/>
      <c r="AB91" s="85"/>
      <c r="AC91" s="85"/>
      <c r="AD91" s="85"/>
      <c r="AE91" s="85"/>
      <c r="AF91" s="85"/>
      <c r="AG91" s="85"/>
      <c r="AH91" s="85"/>
      <c r="AI91" s="85"/>
      <c r="AJ91" s="482"/>
      <c r="AK91" s="77">
        <v>2001</v>
      </c>
      <c r="AL91" s="85"/>
      <c r="AM91" s="85"/>
      <c r="AN91" s="85"/>
      <c r="AO91" s="505">
        <v>1020000</v>
      </c>
      <c r="AP91" s="203"/>
      <c r="AQ91" s="203"/>
      <c r="AR91" s="203"/>
      <c r="AS91" s="203"/>
      <c r="AT91" s="203"/>
      <c r="AU91" s="203"/>
      <c r="AV91" s="203"/>
      <c r="AW91" s="203"/>
    </row>
    <row r="92" spans="2:49" s="94" customFormat="1" ht="35.25" customHeight="1">
      <c r="B92" s="435"/>
      <c r="C92" s="465"/>
      <c r="D92" s="84" t="s">
        <v>177</v>
      </c>
      <c r="E92" s="84" t="s">
        <v>246</v>
      </c>
      <c r="F92" s="427"/>
      <c r="G92" s="84"/>
      <c r="H92" s="84"/>
      <c r="I92" s="84"/>
      <c r="J92" s="84"/>
      <c r="K92" s="84" t="s">
        <v>193</v>
      </c>
      <c r="L92" s="427"/>
      <c r="M92" s="84" t="s">
        <v>363</v>
      </c>
      <c r="N92" s="203"/>
      <c r="O92" s="203"/>
      <c r="P92" s="203"/>
      <c r="Q92" s="203"/>
      <c r="R92" s="203"/>
      <c r="S92" s="85"/>
      <c r="T92" s="85"/>
      <c r="U92" s="85"/>
      <c r="V92" s="85"/>
      <c r="W92" s="85"/>
      <c r="X92" s="85"/>
      <c r="Y92" s="85"/>
      <c r="Z92" s="85"/>
      <c r="AA92" s="85"/>
      <c r="AB92" s="85"/>
      <c r="AC92" s="85"/>
      <c r="AD92" s="85"/>
      <c r="AE92" s="85"/>
      <c r="AF92" s="85"/>
      <c r="AG92" s="85"/>
      <c r="AH92" s="85"/>
      <c r="AI92" s="85"/>
      <c r="AJ92" s="482"/>
      <c r="AK92" s="77">
        <v>2001</v>
      </c>
      <c r="AL92" s="85"/>
      <c r="AM92" s="85"/>
      <c r="AN92" s="85"/>
      <c r="AO92" s="505">
        <v>198000</v>
      </c>
      <c r="AP92" s="203"/>
      <c r="AQ92" s="203"/>
      <c r="AR92" s="203"/>
      <c r="AS92" s="203"/>
      <c r="AT92" s="203"/>
      <c r="AU92" s="203"/>
      <c r="AV92" s="203"/>
      <c r="AW92" s="203"/>
    </row>
    <row r="93" spans="2:49" s="94" customFormat="1" ht="35.25" customHeight="1">
      <c r="B93" s="435"/>
      <c r="C93" s="465"/>
      <c r="D93" s="84" t="s">
        <v>193</v>
      </c>
      <c r="E93" s="84" t="s">
        <v>253</v>
      </c>
      <c r="F93" s="427"/>
      <c r="G93" s="84"/>
      <c r="H93" s="84"/>
      <c r="I93" s="84"/>
      <c r="J93" s="84"/>
      <c r="K93" s="84" t="s">
        <v>1226</v>
      </c>
      <c r="L93" s="427"/>
      <c r="M93" s="84" t="s">
        <v>359</v>
      </c>
      <c r="N93" s="203"/>
      <c r="O93" s="203"/>
      <c r="P93" s="203"/>
      <c r="Q93" s="203"/>
      <c r="R93" s="203"/>
      <c r="S93" s="85"/>
      <c r="T93" s="85"/>
      <c r="U93" s="85"/>
      <c r="V93" s="85"/>
      <c r="W93" s="85"/>
      <c r="X93" s="85"/>
      <c r="Y93" s="85"/>
      <c r="Z93" s="85"/>
      <c r="AA93" s="85"/>
      <c r="AB93" s="85"/>
      <c r="AC93" s="85"/>
      <c r="AD93" s="85"/>
      <c r="AE93" s="85"/>
      <c r="AF93" s="85"/>
      <c r="AG93" s="85"/>
      <c r="AH93" s="85"/>
      <c r="AI93" s="85"/>
      <c r="AJ93" s="482"/>
      <c r="AK93" s="77">
        <v>2001</v>
      </c>
      <c r="AL93" s="85"/>
      <c r="AM93" s="85"/>
      <c r="AN93" s="85"/>
      <c r="AO93" s="505">
        <v>1200000</v>
      </c>
      <c r="AP93" s="203"/>
      <c r="AQ93" s="203"/>
      <c r="AR93" s="203"/>
      <c r="AS93" s="203"/>
      <c r="AT93" s="203"/>
      <c r="AU93" s="203"/>
      <c r="AV93" s="203"/>
      <c r="AW93" s="203"/>
    </row>
    <row r="94" spans="2:49" s="94" customFormat="1" ht="35.25" customHeight="1">
      <c r="B94" s="435"/>
      <c r="C94" s="465"/>
      <c r="D94" s="84" t="s">
        <v>1226</v>
      </c>
      <c r="E94" s="84" t="s">
        <v>801</v>
      </c>
      <c r="F94" s="427"/>
      <c r="G94" s="84"/>
      <c r="H94" s="84"/>
      <c r="I94" s="84"/>
      <c r="J94" s="84"/>
      <c r="K94" s="84" t="s">
        <v>1227</v>
      </c>
      <c r="L94" s="427"/>
      <c r="M94" s="84" t="s">
        <v>362</v>
      </c>
      <c r="N94" s="203"/>
      <c r="O94" s="203"/>
      <c r="P94" s="203"/>
      <c r="Q94" s="203"/>
      <c r="R94" s="203"/>
      <c r="S94" s="85"/>
      <c r="T94" s="85"/>
      <c r="U94" s="85"/>
      <c r="V94" s="85"/>
      <c r="W94" s="85"/>
      <c r="X94" s="85"/>
      <c r="Y94" s="85"/>
      <c r="Z94" s="85"/>
      <c r="AA94" s="85"/>
      <c r="AB94" s="85"/>
      <c r="AC94" s="85"/>
      <c r="AD94" s="85"/>
      <c r="AE94" s="85"/>
      <c r="AF94" s="85"/>
      <c r="AG94" s="85"/>
      <c r="AH94" s="85"/>
      <c r="AI94" s="85"/>
      <c r="AJ94" s="482"/>
      <c r="AK94" s="77">
        <v>2001</v>
      </c>
      <c r="AL94" s="85"/>
      <c r="AM94" s="85"/>
      <c r="AN94" s="85"/>
      <c r="AO94" s="505">
        <v>450000</v>
      </c>
      <c r="AP94" s="203"/>
      <c r="AQ94" s="203"/>
      <c r="AR94" s="203"/>
      <c r="AS94" s="203"/>
      <c r="AT94" s="203"/>
      <c r="AU94" s="203"/>
      <c r="AV94" s="203"/>
      <c r="AW94" s="203"/>
    </row>
    <row r="95" spans="2:49" s="94" customFormat="1" ht="35.25" customHeight="1">
      <c r="B95" s="435"/>
      <c r="C95" s="465"/>
      <c r="D95" s="84" t="s">
        <v>1227</v>
      </c>
      <c r="E95" s="84" t="s">
        <v>1228</v>
      </c>
      <c r="F95" s="427"/>
      <c r="G95" s="84"/>
      <c r="H95" s="84"/>
      <c r="I95" s="84"/>
      <c r="J95" s="84"/>
      <c r="K95" s="84" t="s">
        <v>1226</v>
      </c>
      <c r="L95" s="427"/>
      <c r="M95" s="84" t="s">
        <v>362</v>
      </c>
      <c r="N95" s="203"/>
      <c r="O95" s="203"/>
      <c r="P95" s="203"/>
      <c r="Q95" s="203"/>
      <c r="R95" s="203"/>
      <c r="S95" s="85"/>
      <c r="T95" s="85"/>
      <c r="U95" s="85"/>
      <c r="V95" s="85"/>
      <c r="W95" s="85"/>
      <c r="X95" s="85"/>
      <c r="Y95" s="85"/>
      <c r="Z95" s="85"/>
      <c r="AA95" s="85"/>
      <c r="AB95" s="85"/>
      <c r="AC95" s="85"/>
      <c r="AD95" s="85"/>
      <c r="AE95" s="85"/>
      <c r="AF95" s="85"/>
      <c r="AG95" s="85"/>
      <c r="AH95" s="85"/>
      <c r="AI95" s="85"/>
      <c r="AJ95" s="482"/>
      <c r="AK95" s="77">
        <v>2001</v>
      </c>
      <c r="AL95" s="85"/>
      <c r="AM95" s="85"/>
      <c r="AN95" s="85"/>
      <c r="AO95" s="505">
        <v>1300000</v>
      </c>
      <c r="AP95" s="203"/>
      <c r="AQ95" s="203"/>
      <c r="AR95" s="203"/>
      <c r="AS95" s="203"/>
      <c r="AT95" s="203"/>
      <c r="AU95" s="203"/>
      <c r="AV95" s="203"/>
      <c r="AW95" s="203"/>
    </row>
    <row r="96" spans="2:49" s="94" customFormat="1" ht="35.25" customHeight="1">
      <c r="B96" s="435"/>
      <c r="C96" s="465"/>
      <c r="D96" s="84" t="s">
        <v>1226</v>
      </c>
      <c r="E96" s="84" t="s">
        <v>801</v>
      </c>
      <c r="F96" s="427"/>
      <c r="G96" s="84"/>
      <c r="H96" s="84"/>
      <c r="I96" s="84"/>
      <c r="J96" s="84"/>
      <c r="K96" s="84" t="s">
        <v>1221</v>
      </c>
      <c r="L96" s="427"/>
      <c r="M96" s="84" t="s">
        <v>362</v>
      </c>
      <c r="N96" s="203"/>
      <c r="O96" s="203"/>
      <c r="P96" s="203"/>
      <c r="Q96" s="203"/>
      <c r="R96" s="203"/>
      <c r="S96" s="85"/>
      <c r="T96" s="85"/>
      <c r="U96" s="85"/>
      <c r="V96" s="85"/>
      <c r="W96" s="85"/>
      <c r="X96" s="85"/>
      <c r="Y96" s="85"/>
      <c r="Z96" s="85"/>
      <c r="AA96" s="85"/>
      <c r="AB96" s="85"/>
      <c r="AC96" s="85"/>
      <c r="AD96" s="85"/>
      <c r="AE96" s="85"/>
      <c r="AF96" s="85"/>
      <c r="AG96" s="85"/>
      <c r="AH96" s="85"/>
      <c r="AI96" s="85"/>
      <c r="AJ96" s="482"/>
      <c r="AK96" s="77">
        <v>2001</v>
      </c>
      <c r="AL96" s="85"/>
      <c r="AM96" s="85"/>
      <c r="AN96" s="85"/>
      <c r="AO96" s="505">
        <v>720000</v>
      </c>
      <c r="AP96" s="203"/>
      <c r="AQ96" s="203"/>
      <c r="AR96" s="203"/>
      <c r="AS96" s="203"/>
      <c r="AT96" s="203"/>
      <c r="AU96" s="203"/>
      <c r="AV96" s="203"/>
      <c r="AW96" s="203"/>
    </row>
    <row r="97" spans="2:49" s="94" customFormat="1" ht="35.25" customHeight="1">
      <c r="B97" s="435"/>
      <c r="C97" s="465"/>
      <c r="D97" s="84" t="s">
        <v>1221</v>
      </c>
      <c r="E97" s="84" t="s">
        <v>1222</v>
      </c>
      <c r="F97" s="427"/>
      <c r="G97" s="84"/>
      <c r="H97" s="84"/>
      <c r="I97" s="84"/>
      <c r="J97" s="84"/>
      <c r="K97" s="84" t="s">
        <v>177</v>
      </c>
      <c r="L97" s="427"/>
      <c r="M97" s="84" t="s">
        <v>1223</v>
      </c>
      <c r="N97" s="203"/>
      <c r="O97" s="203"/>
      <c r="P97" s="203"/>
      <c r="Q97" s="203"/>
      <c r="R97" s="203"/>
      <c r="S97" s="85"/>
      <c r="T97" s="85"/>
      <c r="U97" s="85"/>
      <c r="V97" s="85"/>
      <c r="W97" s="85"/>
      <c r="X97" s="85"/>
      <c r="Y97" s="85"/>
      <c r="Z97" s="85"/>
      <c r="AA97" s="85"/>
      <c r="AB97" s="85"/>
      <c r="AC97" s="85"/>
      <c r="AD97" s="85"/>
      <c r="AE97" s="85"/>
      <c r="AF97" s="85"/>
      <c r="AG97" s="85"/>
      <c r="AH97" s="85"/>
      <c r="AI97" s="85"/>
      <c r="AJ97" s="482"/>
      <c r="AK97" s="77">
        <v>2001</v>
      </c>
      <c r="AL97" s="85"/>
      <c r="AM97" s="85"/>
      <c r="AN97" s="85"/>
      <c r="AO97" s="505">
        <v>510000</v>
      </c>
      <c r="AP97" s="203"/>
      <c r="AQ97" s="203"/>
      <c r="AR97" s="203"/>
      <c r="AS97" s="203"/>
      <c r="AT97" s="203"/>
      <c r="AU97" s="203"/>
      <c r="AV97" s="203"/>
      <c r="AW97" s="203"/>
    </row>
    <row r="98" spans="2:49" s="94" customFormat="1" ht="35.25" customHeight="1">
      <c r="B98" s="435"/>
      <c r="C98" s="465"/>
      <c r="D98" s="84" t="s">
        <v>177</v>
      </c>
      <c r="E98" s="84" t="s">
        <v>246</v>
      </c>
      <c r="F98" s="427"/>
      <c r="G98" s="84"/>
      <c r="H98" s="84"/>
      <c r="I98" s="84"/>
      <c r="J98" s="84"/>
      <c r="K98" s="84" t="s">
        <v>1040</v>
      </c>
      <c r="L98" s="427"/>
      <c r="M98" s="84" t="s">
        <v>363</v>
      </c>
      <c r="N98" s="203"/>
      <c r="O98" s="203"/>
      <c r="P98" s="203"/>
      <c r="Q98" s="203"/>
      <c r="R98" s="203"/>
      <c r="S98" s="85"/>
      <c r="T98" s="85"/>
      <c r="U98" s="85"/>
      <c r="V98" s="85"/>
      <c r="W98" s="85"/>
      <c r="X98" s="85"/>
      <c r="Y98" s="85"/>
      <c r="Z98" s="85"/>
      <c r="AA98" s="85"/>
      <c r="AB98" s="85"/>
      <c r="AC98" s="85"/>
      <c r="AD98" s="85"/>
      <c r="AE98" s="85"/>
      <c r="AF98" s="85"/>
      <c r="AG98" s="85"/>
      <c r="AH98" s="85"/>
      <c r="AI98" s="85"/>
      <c r="AJ98" s="482"/>
      <c r="AK98" s="77">
        <v>2001</v>
      </c>
      <c r="AL98" s="85"/>
      <c r="AM98" s="85"/>
      <c r="AN98" s="85"/>
      <c r="AO98" s="505">
        <v>180000</v>
      </c>
      <c r="AP98" s="203"/>
      <c r="AQ98" s="203"/>
      <c r="AR98" s="203"/>
      <c r="AS98" s="203"/>
      <c r="AT98" s="203"/>
      <c r="AU98" s="203"/>
      <c r="AV98" s="203"/>
      <c r="AW98" s="203"/>
    </row>
    <row r="99" spans="2:49" s="94" customFormat="1" ht="35.25" customHeight="1">
      <c r="B99" s="435"/>
      <c r="C99" s="465"/>
      <c r="D99" s="84" t="s">
        <v>1040</v>
      </c>
      <c r="E99" s="84" t="s">
        <v>1052</v>
      </c>
      <c r="F99" s="427"/>
      <c r="G99" s="84"/>
      <c r="H99" s="84"/>
      <c r="I99" s="84"/>
      <c r="J99" s="84"/>
      <c r="K99" s="84" t="s">
        <v>188</v>
      </c>
      <c r="L99" s="427"/>
      <c r="M99" s="84" t="s">
        <v>363</v>
      </c>
      <c r="N99" s="203"/>
      <c r="O99" s="203"/>
      <c r="P99" s="203"/>
      <c r="Q99" s="203"/>
      <c r="R99" s="203"/>
      <c r="S99" s="85"/>
      <c r="T99" s="85"/>
      <c r="U99" s="85"/>
      <c r="V99" s="85"/>
      <c r="W99" s="85"/>
      <c r="X99" s="85"/>
      <c r="Y99" s="85"/>
      <c r="Z99" s="85"/>
      <c r="AA99" s="85"/>
      <c r="AB99" s="85"/>
      <c r="AC99" s="85"/>
      <c r="AD99" s="85"/>
      <c r="AE99" s="85"/>
      <c r="AF99" s="85"/>
      <c r="AG99" s="85"/>
      <c r="AH99" s="85"/>
      <c r="AI99" s="85"/>
      <c r="AJ99" s="482"/>
      <c r="AK99" s="77">
        <v>2001</v>
      </c>
      <c r="AL99" s="85"/>
      <c r="AM99" s="85"/>
      <c r="AN99" s="85"/>
      <c r="AO99" s="505">
        <v>1680000</v>
      </c>
      <c r="AP99" s="203"/>
      <c r="AQ99" s="203"/>
      <c r="AR99" s="203"/>
      <c r="AS99" s="203"/>
      <c r="AT99" s="203"/>
      <c r="AU99" s="203"/>
      <c r="AV99" s="203"/>
      <c r="AW99" s="203"/>
    </row>
    <row r="100" spans="2:49" s="94" customFormat="1" ht="35.25" customHeight="1">
      <c r="B100" s="435"/>
      <c r="C100" s="465"/>
      <c r="D100" s="84" t="s">
        <v>188</v>
      </c>
      <c r="E100" s="84" t="s">
        <v>255</v>
      </c>
      <c r="F100" s="427"/>
      <c r="G100" s="84"/>
      <c r="H100" s="84"/>
      <c r="I100" s="84"/>
      <c r="J100" s="84"/>
      <c r="K100" s="84" t="s">
        <v>1226</v>
      </c>
      <c r="L100" s="427"/>
      <c r="M100" s="84" t="s">
        <v>362</v>
      </c>
      <c r="N100" s="203"/>
      <c r="O100" s="203"/>
      <c r="P100" s="203"/>
      <c r="Q100" s="203"/>
      <c r="R100" s="203"/>
      <c r="S100" s="85"/>
      <c r="T100" s="85"/>
      <c r="U100" s="85"/>
      <c r="V100" s="85"/>
      <c r="W100" s="85"/>
      <c r="X100" s="85"/>
      <c r="Y100" s="85"/>
      <c r="Z100" s="85"/>
      <c r="AA100" s="85"/>
      <c r="AB100" s="85"/>
      <c r="AC100" s="85"/>
      <c r="AD100" s="85"/>
      <c r="AE100" s="85"/>
      <c r="AF100" s="85"/>
      <c r="AG100" s="85"/>
      <c r="AH100" s="85"/>
      <c r="AI100" s="85"/>
      <c r="AJ100" s="482"/>
      <c r="AK100" s="77">
        <v>2001</v>
      </c>
      <c r="AL100" s="85"/>
      <c r="AM100" s="85"/>
      <c r="AN100" s="85"/>
      <c r="AO100" s="505">
        <v>2800000</v>
      </c>
      <c r="AP100" s="203"/>
      <c r="AQ100" s="203"/>
      <c r="AR100" s="203"/>
      <c r="AS100" s="203"/>
      <c r="AT100" s="203"/>
      <c r="AU100" s="203"/>
      <c r="AV100" s="203"/>
      <c r="AW100" s="203"/>
    </row>
    <row r="101" spans="2:49" s="94" customFormat="1" ht="35.25" customHeight="1">
      <c r="B101" s="435"/>
      <c r="C101" s="465"/>
      <c r="D101" s="84" t="s">
        <v>1226</v>
      </c>
      <c r="E101" s="84" t="s">
        <v>801</v>
      </c>
      <c r="F101" s="427"/>
      <c r="G101" s="84"/>
      <c r="H101" s="84"/>
      <c r="I101" s="84"/>
      <c r="J101" s="84"/>
      <c r="K101" s="84" t="s">
        <v>1229</v>
      </c>
      <c r="L101" s="427"/>
      <c r="M101" s="84" t="s">
        <v>362</v>
      </c>
      <c r="N101" s="203"/>
      <c r="O101" s="203"/>
      <c r="P101" s="203"/>
      <c r="Q101" s="203"/>
      <c r="R101" s="203"/>
      <c r="S101" s="85"/>
      <c r="T101" s="85"/>
      <c r="U101" s="85"/>
      <c r="V101" s="85"/>
      <c r="W101" s="85"/>
      <c r="X101" s="85"/>
      <c r="Y101" s="85"/>
      <c r="Z101" s="85"/>
      <c r="AA101" s="85"/>
      <c r="AB101" s="85"/>
      <c r="AC101" s="85"/>
      <c r="AD101" s="85"/>
      <c r="AE101" s="85"/>
      <c r="AF101" s="85"/>
      <c r="AG101" s="85"/>
      <c r="AH101" s="85"/>
      <c r="AI101" s="85"/>
      <c r="AJ101" s="482"/>
      <c r="AK101" s="77">
        <v>2001</v>
      </c>
      <c r="AL101" s="85"/>
      <c r="AM101" s="85"/>
      <c r="AN101" s="85"/>
      <c r="AO101" s="505">
        <v>175000</v>
      </c>
      <c r="AP101" s="203"/>
      <c r="AQ101" s="203"/>
      <c r="AR101" s="203"/>
      <c r="AS101" s="203"/>
      <c r="AT101" s="203"/>
      <c r="AU101" s="203"/>
      <c r="AV101" s="203"/>
      <c r="AW101" s="203"/>
    </row>
    <row r="102" spans="2:49" s="94" customFormat="1" ht="35.25" customHeight="1">
      <c r="B102" s="435"/>
      <c r="C102" s="465"/>
      <c r="D102" s="84" t="s">
        <v>1229</v>
      </c>
      <c r="E102" s="84" t="s">
        <v>1230</v>
      </c>
      <c r="F102" s="427"/>
      <c r="G102" s="84"/>
      <c r="H102" s="84"/>
      <c r="I102" s="84"/>
      <c r="J102" s="84"/>
      <c r="K102" s="84" t="s">
        <v>182</v>
      </c>
      <c r="L102" s="427"/>
      <c r="M102" s="84" t="s">
        <v>1223</v>
      </c>
      <c r="N102" s="203"/>
      <c r="O102" s="203"/>
      <c r="P102" s="203"/>
      <c r="Q102" s="203"/>
      <c r="R102" s="203"/>
      <c r="S102" s="85"/>
      <c r="T102" s="85"/>
      <c r="U102" s="85"/>
      <c r="V102" s="85"/>
      <c r="W102" s="85"/>
      <c r="X102" s="85"/>
      <c r="Y102" s="85"/>
      <c r="Z102" s="85"/>
      <c r="AA102" s="85"/>
      <c r="AB102" s="85"/>
      <c r="AC102" s="85"/>
      <c r="AD102" s="85"/>
      <c r="AE102" s="85"/>
      <c r="AF102" s="85"/>
      <c r="AG102" s="85"/>
      <c r="AH102" s="85"/>
      <c r="AI102" s="85"/>
      <c r="AJ102" s="482"/>
      <c r="AK102" s="77">
        <v>2001</v>
      </c>
      <c r="AL102" s="85"/>
      <c r="AM102" s="85"/>
      <c r="AN102" s="85"/>
      <c r="AO102" s="505">
        <v>900000</v>
      </c>
      <c r="AP102" s="203"/>
      <c r="AQ102" s="203"/>
      <c r="AR102" s="203"/>
      <c r="AS102" s="203"/>
      <c r="AT102" s="203"/>
      <c r="AU102" s="203"/>
      <c r="AV102" s="203"/>
      <c r="AW102" s="203"/>
    </row>
    <row r="103" spans="2:49" s="94" customFormat="1" ht="35.25" customHeight="1">
      <c r="B103" s="435"/>
      <c r="C103" s="465"/>
      <c r="D103" s="84" t="s">
        <v>177</v>
      </c>
      <c r="E103" s="84" t="s">
        <v>255</v>
      </c>
      <c r="F103" s="427"/>
      <c r="G103" s="84"/>
      <c r="H103" s="84"/>
      <c r="I103" s="84"/>
      <c r="J103" s="84"/>
      <c r="K103" s="84" t="s">
        <v>298</v>
      </c>
      <c r="L103" s="427"/>
      <c r="M103" s="84" t="s">
        <v>358</v>
      </c>
      <c r="N103" s="203"/>
      <c r="O103" s="203"/>
      <c r="P103" s="203"/>
      <c r="Q103" s="203"/>
      <c r="R103" s="203"/>
      <c r="S103" s="85"/>
      <c r="T103" s="85"/>
      <c r="U103" s="85"/>
      <c r="V103" s="85"/>
      <c r="W103" s="85"/>
      <c r="X103" s="85"/>
      <c r="Y103" s="85"/>
      <c r="Z103" s="85"/>
      <c r="AA103" s="85"/>
      <c r="AB103" s="85"/>
      <c r="AC103" s="85"/>
      <c r="AD103" s="85"/>
      <c r="AE103" s="85"/>
      <c r="AF103" s="85"/>
      <c r="AG103" s="85"/>
      <c r="AH103" s="85"/>
      <c r="AI103" s="85"/>
      <c r="AJ103" s="482"/>
      <c r="AK103" s="77">
        <v>2002</v>
      </c>
      <c r="AL103" s="85"/>
      <c r="AM103" s="85"/>
      <c r="AN103" s="85"/>
      <c r="AO103" s="505">
        <v>595000</v>
      </c>
      <c r="AP103" s="203"/>
      <c r="AQ103" s="203"/>
      <c r="AR103" s="203"/>
      <c r="AS103" s="203"/>
      <c r="AT103" s="203"/>
      <c r="AU103" s="203"/>
      <c r="AV103" s="203"/>
      <c r="AW103" s="203"/>
    </row>
    <row r="104" spans="2:49" s="94" customFormat="1" ht="35.25" customHeight="1">
      <c r="B104" s="435"/>
      <c r="C104" s="465"/>
      <c r="D104" s="84" t="s">
        <v>176</v>
      </c>
      <c r="E104" s="84" t="s">
        <v>260</v>
      </c>
      <c r="F104" s="427"/>
      <c r="G104" s="84"/>
      <c r="H104" s="84"/>
      <c r="I104" s="84"/>
      <c r="J104" s="84"/>
      <c r="K104" s="84" t="s">
        <v>1217</v>
      </c>
      <c r="L104" s="427"/>
      <c r="M104" s="84" t="s">
        <v>356</v>
      </c>
      <c r="N104" s="203"/>
      <c r="O104" s="203"/>
      <c r="P104" s="203"/>
      <c r="Q104" s="203"/>
      <c r="R104" s="203"/>
      <c r="S104" s="85"/>
      <c r="T104" s="85"/>
      <c r="U104" s="85"/>
      <c r="V104" s="85"/>
      <c r="W104" s="85"/>
      <c r="X104" s="85"/>
      <c r="Y104" s="85"/>
      <c r="Z104" s="85"/>
      <c r="AA104" s="85"/>
      <c r="AB104" s="85"/>
      <c r="AC104" s="85"/>
      <c r="AD104" s="85"/>
      <c r="AE104" s="85"/>
      <c r="AF104" s="85"/>
      <c r="AG104" s="85"/>
      <c r="AH104" s="85"/>
      <c r="AI104" s="85"/>
      <c r="AJ104" s="482"/>
      <c r="AK104" s="77">
        <v>2002</v>
      </c>
      <c r="AL104" s="85"/>
      <c r="AM104" s="85"/>
      <c r="AN104" s="85"/>
      <c r="AO104" s="505">
        <v>630000</v>
      </c>
      <c r="AP104" s="203"/>
      <c r="AQ104" s="203"/>
      <c r="AR104" s="203"/>
      <c r="AS104" s="203"/>
      <c r="AT104" s="203"/>
      <c r="AU104" s="203"/>
      <c r="AV104" s="203"/>
      <c r="AW104" s="203"/>
    </row>
    <row r="105" spans="2:49" s="94" customFormat="1" ht="35.25" customHeight="1">
      <c r="B105" s="435"/>
      <c r="C105" s="465"/>
      <c r="D105" s="84" t="s">
        <v>176</v>
      </c>
      <c r="E105" s="84" t="s">
        <v>260</v>
      </c>
      <c r="F105" s="427"/>
      <c r="G105" s="84"/>
      <c r="H105" s="84"/>
      <c r="I105" s="84"/>
      <c r="J105" s="84"/>
      <c r="K105" s="84" t="s">
        <v>1216</v>
      </c>
      <c r="L105" s="427"/>
      <c r="M105" s="84" t="s">
        <v>356</v>
      </c>
      <c r="N105" s="203"/>
      <c r="O105" s="203"/>
      <c r="P105" s="203"/>
      <c r="Q105" s="203"/>
      <c r="R105" s="203"/>
      <c r="S105" s="85"/>
      <c r="T105" s="85"/>
      <c r="U105" s="85"/>
      <c r="V105" s="85"/>
      <c r="W105" s="85"/>
      <c r="X105" s="85"/>
      <c r="Y105" s="85"/>
      <c r="Z105" s="85"/>
      <c r="AA105" s="85"/>
      <c r="AB105" s="85"/>
      <c r="AC105" s="85"/>
      <c r="AD105" s="85"/>
      <c r="AE105" s="85"/>
      <c r="AF105" s="85"/>
      <c r="AG105" s="85"/>
      <c r="AH105" s="85"/>
      <c r="AI105" s="85"/>
      <c r="AJ105" s="482"/>
      <c r="AK105" s="77">
        <v>2002</v>
      </c>
      <c r="AL105" s="85"/>
      <c r="AM105" s="85"/>
      <c r="AN105" s="85"/>
      <c r="AO105" s="505">
        <v>1400000</v>
      </c>
      <c r="AP105" s="203"/>
      <c r="AQ105" s="203"/>
      <c r="AR105" s="203"/>
      <c r="AS105" s="203"/>
      <c r="AT105" s="203"/>
      <c r="AU105" s="203"/>
      <c r="AV105" s="203"/>
      <c r="AW105" s="203"/>
    </row>
    <row r="106" spans="2:49" s="94" customFormat="1" ht="35.25" customHeight="1">
      <c r="B106" s="435"/>
      <c r="C106" s="465"/>
      <c r="D106" s="84" t="s">
        <v>177</v>
      </c>
      <c r="E106" s="84" t="s">
        <v>234</v>
      </c>
      <c r="F106" s="427"/>
      <c r="G106" s="84"/>
      <c r="H106" s="84"/>
      <c r="I106" s="84"/>
      <c r="J106" s="84"/>
      <c r="K106" s="84" t="s">
        <v>298</v>
      </c>
      <c r="L106" s="427"/>
      <c r="M106" s="84" t="s">
        <v>363</v>
      </c>
      <c r="N106" s="203"/>
      <c r="O106" s="203"/>
      <c r="P106" s="203"/>
      <c r="Q106" s="203"/>
      <c r="R106" s="203"/>
      <c r="S106" s="85"/>
      <c r="T106" s="85"/>
      <c r="U106" s="85"/>
      <c r="V106" s="85"/>
      <c r="W106" s="85"/>
      <c r="X106" s="85"/>
      <c r="Y106" s="85"/>
      <c r="Z106" s="85"/>
      <c r="AA106" s="85"/>
      <c r="AB106" s="85"/>
      <c r="AC106" s="85"/>
      <c r="AD106" s="85"/>
      <c r="AE106" s="85"/>
      <c r="AF106" s="85"/>
      <c r="AG106" s="85"/>
      <c r="AH106" s="85"/>
      <c r="AI106" s="85"/>
      <c r="AJ106" s="482"/>
      <c r="AK106" s="77">
        <v>2002</v>
      </c>
      <c r="AL106" s="85"/>
      <c r="AM106" s="85"/>
      <c r="AN106" s="85"/>
      <c r="AO106" s="505">
        <v>525000</v>
      </c>
      <c r="AP106" s="203"/>
      <c r="AQ106" s="203"/>
      <c r="AR106" s="203"/>
      <c r="AS106" s="203"/>
      <c r="AT106" s="203"/>
      <c r="AU106" s="203"/>
      <c r="AV106" s="203"/>
      <c r="AW106" s="203"/>
    </row>
    <row r="107" spans="2:49" s="94" customFormat="1" ht="35.25" customHeight="1">
      <c r="B107" s="435"/>
      <c r="C107" s="465"/>
      <c r="D107" s="84" t="s">
        <v>1039</v>
      </c>
      <c r="E107" s="84" t="s">
        <v>1049</v>
      </c>
      <c r="F107" s="427"/>
      <c r="G107" s="84"/>
      <c r="H107" s="84"/>
      <c r="I107" s="84"/>
      <c r="J107" s="84"/>
      <c r="K107" s="84" t="s">
        <v>298</v>
      </c>
      <c r="L107" s="427"/>
      <c r="M107" s="84" t="s">
        <v>1064</v>
      </c>
      <c r="N107" s="203"/>
      <c r="O107" s="203"/>
      <c r="P107" s="203"/>
      <c r="Q107" s="203"/>
      <c r="R107" s="203"/>
      <c r="S107" s="85"/>
      <c r="T107" s="85"/>
      <c r="U107" s="85"/>
      <c r="V107" s="85"/>
      <c r="W107" s="85"/>
      <c r="X107" s="85"/>
      <c r="Y107" s="85"/>
      <c r="Z107" s="85"/>
      <c r="AA107" s="85"/>
      <c r="AB107" s="85"/>
      <c r="AC107" s="85"/>
      <c r="AD107" s="85"/>
      <c r="AE107" s="85"/>
      <c r="AF107" s="85"/>
      <c r="AG107" s="85"/>
      <c r="AH107" s="85"/>
      <c r="AI107" s="85"/>
      <c r="AJ107" s="482"/>
      <c r="AK107" s="77">
        <v>2002</v>
      </c>
      <c r="AL107" s="85"/>
      <c r="AM107" s="85"/>
      <c r="AN107" s="85"/>
      <c r="AO107" s="505">
        <v>70000</v>
      </c>
      <c r="AP107" s="203"/>
      <c r="AQ107" s="203"/>
      <c r="AR107" s="203"/>
      <c r="AS107" s="203"/>
      <c r="AT107" s="203"/>
      <c r="AU107" s="203"/>
      <c r="AV107" s="203"/>
      <c r="AW107" s="203"/>
    </row>
    <row r="108" spans="2:49" s="94" customFormat="1" ht="35.25" customHeight="1">
      <c r="B108" s="435"/>
      <c r="C108" s="465"/>
      <c r="D108" s="84" t="s">
        <v>1231</v>
      </c>
      <c r="E108" s="84" t="s">
        <v>1232</v>
      </c>
      <c r="F108" s="427"/>
      <c r="G108" s="84"/>
      <c r="H108" s="84"/>
      <c r="I108" s="84"/>
      <c r="J108" s="84"/>
      <c r="K108" s="84" t="s">
        <v>298</v>
      </c>
      <c r="L108" s="427"/>
      <c r="M108" s="84" t="s">
        <v>362</v>
      </c>
      <c r="N108" s="203"/>
      <c r="O108" s="203"/>
      <c r="P108" s="203"/>
      <c r="Q108" s="203"/>
      <c r="R108" s="203"/>
      <c r="S108" s="85"/>
      <c r="T108" s="85"/>
      <c r="U108" s="85"/>
      <c r="V108" s="85"/>
      <c r="W108" s="85"/>
      <c r="X108" s="85"/>
      <c r="Y108" s="85"/>
      <c r="Z108" s="85"/>
      <c r="AA108" s="85"/>
      <c r="AB108" s="85"/>
      <c r="AC108" s="85"/>
      <c r="AD108" s="85"/>
      <c r="AE108" s="85"/>
      <c r="AF108" s="85"/>
      <c r="AG108" s="85"/>
      <c r="AH108" s="85"/>
      <c r="AI108" s="85"/>
      <c r="AJ108" s="482"/>
      <c r="AK108" s="77">
        <v>2002</v>
      </c>
      <c r="AL108" s="85"/>
      <c r="AM108" s="85"/>
      <c r="AN108" s="85"/>
      <c r="AO108" s="505">
        <v>175000</v>
      </c>
      <c r="AP108" s="203"/>
      <c r="AQ108" s="203"/>
      <c r="AR108" s="203"/>
      <c r="AS108" s="203"/>
      <c r="AT108" s="203"/>
      <c r="AU108" s="203"/>
      <c r="AV108" s="203"/>
      <c r="AW108" s="203"/>
    </row>
    <row r="109" spans="2:49" s="94" customFormat="1" ht="35.25" customHeight="1">
      <c r="B109" s="435"/>
      <c r="C109" s="465"/>
      <c r="D109" s="84" t="s">
        <v>1039</v>
      </c>
      <c r="E109" s="84" t="s">
        <v>1049</v>
      </c>
      <c r="F109" s="427"/>
      <c r="G109" s="84"/>
      <c r="H109" s="84"/>
      <c r="I109" s="84"/>
      <c r="J109" s="84"/>
      <c r="K109" s="84" t="s">
        <v>298</v>
      </c>
      <c r="L109" s="427"/>
      <c r="M109" s="84" t="s">
        <v>1064</v>
      </c>
      <c r="N109" s="203"/>
      <c r="O109" s="203"/>
      <c r="P109" s="203"/>
      <c r="Q109" s="203"/>
      <c r="R109" s="203"/>
      <c r="S109" s="85"/>
      <c r="T109" s="85"/>
      <c r="U109" s="85"/>
      <c r="V109" s="85"/>
      <c r="W109" s="85"/>
      <c r="X109" s="85"/>
      <c r="Y109" s="85"/>
      <c r="Z109" s="85"/>
      <c r="AA109" s="85"/>
      <c r="AB109" s="85"/>
      <c r="AC109" s="85"/>
      <c r="AD109" s="85"/>
      <c r="AE109" s="85"/>
      <c r="AF109" s="85"/>
      <c r="AG109" s="85"/>
      <c r="AH109" s="85"/>
      <c r="AI109" s="85"/>
      <c r="AJ109" s="482"/>
      <c r="AK109" s="77">
        <v>2002</v>
      </c>
      <c r="AL109" s="85"/>
      <c r="AM109" s="85"/>
      <c r="AN109" s="85"/>
      <c r="AO109" s="505">
        <v>42000</v>
      </c>
      <c r="AP109" s="203"/>
      <c r="AQ109" s="203"/>
      <c r="AR109" s="203"/>
      <c r="AS109" s="203"/>
      <c r="AT109" s="203"/>
      <c r="AU109" s="203"/>
      <c r="AV109" s="203"/>
      <c r="AW109" s="203"/>
    </row>
    <row r="110" spans="2:49" s="94" customFormat="1" ht="35.25" customHeight="1">
      <c r="B110" s="435"/>
      <c r="C110" s="465"/>
      <c r="D110" s="84" t="s">
        <v>177</v>
      </c>
      <c r="E110" s="84" t="s">
        <v>246</v>
      </c>
      <c r="F110" s="427"/>
      <c r="G110" s="84"/>
      <c r="H110" s="84"/>
      <c r="I110" s="84"/>
      <c r="J110" s="84"/>
      <c r="K110" s="84" t="s">
        <v>298</v>
      </c>
      <c r="L110" s="427"/>
      <c r="M110" s="84" t="s">
        <v>363</v>
      </c>
      <c r="N110" s="203"/>
      <c r="O110" s="203"/>
      <c r="P110" s="203"/>
      <c r="Q110" s="203"/>
      <c r="R110" s="203"/>
      <c r="S110" s="85"/>
      <c r="T110" s="85"/>
      <c r="U110" s="85"/>
      <c r="V110" s="85"/>
      <c r="W110" s="85"/>
      <c r="X110" s="85"/>
      <c r="Y110" s="85"/>
      <c r="Z110" s="85"/>
      <c r="AA110" s="85"/>
      <c r="AB110" s="85"/>
      <c r="AC110" s="85"/>
      <c r="AD110" s="85"/>
      <c r="AE110" s="85"/>
      <c r="AF110" s="85"/>
      <c r="AG110" s="85"/>
      <c r="AH110" s="85"/>
      <c r="AI110" s="85"/>
      <c r="AJ110" s="482"/>
      <c r="AK110" s="77">
        <v>2003</v>
      </c>
      <c r="AL110" s="85"/>
      <c r="AM110" s="85"/>
      <c r="AN110" s="85"/>
      <c r="AO110" s="505">
        <v>1785000</v>
      </c>
      <c r="AP110" s="203"/>
      <c r="AQ110" s="203"/>
      <c r="AR110" s="203"/>
      <c r="AS110" s="203"/>
      <c r="AT110" s="203"/>
      <c r="AU110" s="203"/>
      <c r="AV110" s="203"/>
      <c r="AW110" s="203"/>
    </row>
    <row r="111" spans="2:49" s="94" customFormat="1" ht="35.25" customHeight="1">
      <c r="B111" s="435"/>
      <c r="C111" s="465"/>
      <c r="D111" s="84" t="s">
        <v>193</v>
      </c>
      <c r="E111" s="84" t="s">
        <v>226</v>
      </c>
      <c r="F111" s="427"/>
      <c r="G111" s="84"/>
      <c r="H111" s="84"/>
      <c r="I111" s="84"/>
      <c r="J111" s="84"/>
      <c r="K111" s="84" t="s">
        <v>312</v>
      </c>
      <c r="L111" s="427"/>
      <c r="M111" s="84" t="s">
        <v>359</v>
      </c>
      <c r="N111" s="203"/>
      <c r="O111" s="203"/>
      <c r="P111" s="203"/>
      <c r="Q111" s="203"/>
      <c r="R111" s="203"/>
      <c r="S111" s="85"/>
      <c r="T111" s="85"/>
      <c r="U111" s="85"/>
      <c r="V111" s="85"/>
      <c r="W111" s="85"/>
      <c r="X111" s="85"/>
      <c r="Y111" s="85"/>
      <c r="Z111" s="85"/>
      <c r="AA111" s="85"/>
      <c r="AB111" s="85"/>
      <c r="AC111" s="85"/>
      <c r="AD111" s="85"/>
      <c r="AE111" s="85"/>
      <c r="AF111" s="85"/>
      <c r="AG111" s="85"/>
      <c r="AH111" s="85"/>
      <c r="AI111" s="85"/>
      <c r="AJ111" s="482"/>
      <c r="AK111" s="77">
        <v>2003</v>
      </c>
      <c r="AL111" s="85"/>
      <c r="AM111" s="85"/>
      <c r="AN111" s="85"/>
      <c r="AO111" s="505">
        <v>216000</v>
      </c>
      <c r="AP111" s="203"/>
      <c r="AQ111" s="203"/>
      <c r="AR111" s="203"/>
      <c r="AS111" s="203"/>
      <c r="AT111" s="203"/>
      <c r="AU111" s="203"/>
      <c r="AV111" s="203"/>
      <c r="AW111" s="203"/>
    </row>
    <row r="112" spans="2:49" s="94" customFormat="1" ht="35.25" customHeight="1">
      <c r="B112" s="435"/>
      <c r="C112" s="465"/>
      <c r="D112" s="84" t="s">
        <v>190</v>
      </c>
      <c r="E112" s="84" t="s">
        <v>249</v>
      </c>
      <c r="F112" s="427"/>
      <c r="G112" s="84"/>
      <c r="H112" s="84"/>
      <c r="I112" s="84"/>
      <c r="J112" s="84"/>
      <c r="K112" s="84" t="s">
        <v>298</v>
      </c>
      <c r="L112" s="427"/>
      <c r="M112" s="84" t="s">
        <v>367</v>
      </c>
      <c r="N112" s="203"/>
      <c r="O112" s="203"/>
      <c r="P112" s="203"/>
      <c r="Q112" s="203"/>
      <c r="R112" s="203"/>
      <c r="S112" s="85"/>
      <c r="T112" s="85"/>
      <c r="U112" s="85"/>
      <c r="V112" s="85"/>
      <c r="W112" s="85"/>
      <c r="X112" s="85"/>
      <c r="Y112" s="85"/>
      <c r="Z112" s="85"/>
      <c r="AA112" s="85"/>
      <c r="AB112" s="85"/>
      <c r="AC112" s="85"/>
      <c r="AD112" s="85"/>
      <c r="AE112" s="85"/>
      <c r="AF112" s="85"/>
      <c r="AG112" s="85"/>
      <c r="AH112" s="85"/>
      <c r="AI112" s="85"/>
      <c r="AJ112" s="482"/>
      <c r="AK112" s="77">
        <v>2003</v>
      </c>
      <c r="AL112" s="85"/>
      <c r="AM112" s="85"/>
      <c r="AN112" s="85"/>
      <c r="AO112" s="505">
        <v>1950000</v>
      </c>
      <c r="AP112" s="203"/>
      <c r="AQ112" s="203"/>
      <c r="AR112" s="203"/>
      <c r="AS112" s="203"/>
      <c r="AT112" s="203"/>
      <c r="AU112" s="203"/>
      <c r="AV112" s="203"/>
      <c r="AW112" s="203"/>
    </row>
    <row r="113" spans="2:49" s="94" customFormat="1" ht="35.25" customHeight="1">
      <c r="B113" s="435"/>
      <c r="C113" s="465"/>
      <c r="D113" s="84" t="s">
        <v>177</v>
      </c>
      <c r="E113" s="84" t="s">
        <v>255</v>
      </c>
      <c r="F113" s="427"/>
      <c r="G113" s="84"/>
      <c r="H113" s="84"/>
      <c r="I113" s="84"/>
      <c r="J113" s="84"/>
      <c r="K113" s="84" t="s">
        <v>298</v>
      </c>
      <c r="L113" s="427"/>
      <c r="M113" s="84" t="s">
        <v>363</v>
      </c>
      <c r="N113" s="203"/>
      <c r="O113" s="203"/>
      <c r="P113" s="203"/>
      <c r="Q113" s="203"/>
      <c r="R113" s="203"/>
      <c r="S113" s="85"/>
      <c r="T113" s="85"/>
      <c r="U113" s="85"/>
      <c r="V113" s="85"/>
      <c r="W113" s="85"/>
      <c r="X113" s="85"/>
      <c r="Y113" s="85"/>
      <c r="Z113" s="85"/>
      <c r="AA113" s="85"/>
      <c r="AB113" s="85"/>
      <c r="AC113" s="85"/>
      <c r="AD113" s="85"/>
      <c r="AE113" s="85"/>
      <c r="AF113" s="85"/>
      <c r="AG113" s="85"/>
      <c r="AH113" s="85"/>
      <c r="AI113" s="85"/>
      <c r="AJ113" s="482"/>
      <c r="AK113" s="77">
        <v>2003</v>
      </c>
      <c r="AL113" s="85"/>
      <c r="AM113" s="85"/>
      <c r="AN113" s="85"/>
      <c r="AO113" s="505">
        <v>1657500</v>
      </c>
      <c r="AP113" s="203"/>
      <c r="AQ113" s="203"/>
      <c r="AR113" s="203"/>
      <c r="AS113" s="203"/>
      <c r="AT113" s="203"/>
      <c r="AU113" s="203"/>
      <c r="AV113" s="203"/>
      <c r="AW113" s="203"/>
    </row>
    <row r="114" spans="2:49" s="94" customFormat="1" ht="35.25" customHeight="1">
      <c r="B114" s="435"/>
      <c r="C114" s="465"/>
      <c r="D114" s="84" t="s">
        <v>169</v>
      </c>
      <c r="E114" s="84" t="s">
        <v>226</v>
      </c>
      <c r="F114" s="427"/>
      <c r="G114" s="84"/>
      <c r="H114" s="84"/>
      <c r="I114" s="84"/>
      <c r="J114" s="84"/>
      <c r="K114" s="84" t="s">
        <v>298</v>
      </c>
      <c r="L114" s="427"/>
      <c r="M114" s="84" t="s">
        <v>367</v>
      </c>
      <c r="N114" s="203"/>
      <c r="O114" s="203"/>
      <c r="P114" s="203"/>
      <c r="Q114" s="203"/>
      <c r="R114" s="203"/>
      <c r="S114" s="85"/>
      <c r="T114" s="85"/>
      <c r="U114" s="85"/>
      <c r="V114" s="85"/>
      <c r="W114" s="85"/>
      <c r="X114" s="85"/>
      <c r="Y114" s="85"/>
      <c r="Z114" s="85"/>
      <c r="AA114" s="85"/>
      <c r="AB114" s="85"/>
      <c r="AC114" s="85"/>
      <c r="AD114" s="85"/>
      <c r="AE114" s="85"/>
      <c r="AF114" s="85"/>
      <c r="AG114" s="85"/>
      <c r="AH114" s="85"/>
      <c r="AI114" s="85"/>
      <c r="AJ114" s="482"/>
      <c r="AK114" s="77">
        <v>2003</v>
      </c>
      <c r="AL114" s="85"/>
      <c r="AM114" s="85"/>
      <c r="AN114" s="85"/>
      <c r="AO114" s="505">
        <v>292500</v>
      </c>
      <c r="AP114" s="203"/>
      <c r="AQ114" s="203"/>
      <c r="AR114" s="203"/>
      <c r="AS114" s="203"/>
      <c r="AT114" s="203"/>
      <c r="AU114" s="203"/>
      <c r="AV114" s="203"/>
      <c r="AW114" s="203"/>
    </row>
    <row r="115" spans="2:49" s="94" customFormat="1" ht="35.25" customHeight="1">
      <c r="B115" s="435"/>
      <c r="C115" s="465"/>
      <c r="D115" s="84" t="s">
        <v>193</v>
      </c>
      <c r="E115" s="84" t="s">
        <v>226</v>
      </c>
      <c r="F115" s="427"/>
      <c r="G115" s="84"/>
      <c r="H115" s="84"/>
      <c r="I115" s="84"/>
      <c r="J115" s="84"/>
      <c r="K115" s="84" t="s">
        <v>312</v>
      </c>
      <c r="L115" s="427"/>
      <c r="M115" s="84" t="s">
        <v>359</v>
      </c>
      <c r="N115" s="203"/>
      <c r="O115" s="203"/>
      <c r="P115" s="203"/>
      <c r="Q115" s="203"/>
      <c r="R115" s="203"/>
      <c r="S115" s="85"/>
      <c r="T115" s="85"/>
      <c r="U115" s="85"/>
      <c r="V115" s="85"/>
      <c r="W115" s="85"/>
      <c r="X115" s="85"/>
      <c r="Y115" s="85"/>
      <c r="Z115" s="85"/>
      <c r="AA115" s="85"/>
      <c r="AB115" s="85"/>
      <c r="AC115" s="85"/>
      <c r="AD115" s="85"/>
      <c r="AE115" s="85"/>
      <c r="AF115" s="85"/>
      <c r="AG115" s="85"/>
      <c r="AH115" s="85"/>
      <c r="AI115" s="85"/>
      <c r="AJ115" s="482"/>
      <c r="AK115" s="77">
        <v>2003</v>
      </c>
      <c r="AL115" s="85"/>
      <c r="AM115" s="85"/>
      <c r="AN115" s="85"/>
      <c r="AO115" s="505">
        <v>292500</v>
      </c>
      <c r="AP115" s="203"/>
      <c r="AQ115" s="203"/>
      <c r="AR115" s="203"/>
      <c r="AS115" s="203"/>
      <c r="AT115" s="203"/>
      <c r="AU115" s="203"/>
      <c r="AV115" s="203"/>
      <c r="AW115" s="203"/>
    </row>
    <row r="116" spans="2:49" s="94" customFormat="1" ht="35.25" customHeight="1">
      <c r="B116" s="435"/>
      <c r="C116" s="465"/>
      <c r="D116" s="84" t="s">
        <v>176</v>
      </c>
      <c r="E116" s="84" t="s">
        <v>260</v>
      </c>
      <c r="F116" s="427"/>
      <c r="G116" s="84"/>
      <c r="H116" s="84"/>
      <c r="I116" s="84"/>
      <c r="J116" s="84"/>
      <c r="K116" s="84" t="s">
        <v>311</v>
      </c>
      <c r="L116" s="427"/>
      <c r="M116" s="84" t="s">
        <v>356</v>
      </c>
      <c r="N116" s="203"/>
      <c r="O116" s="203"/>
      <c r="P116" s="203"/>
      <c r="Q116" s="203"/>
      <c r="R116" s="203"/>
      <c r="S116" s="85"/>
      <c r="T116" s="85"/>
      <c r="U116" s="85"/>
      <c r="V116" s="85"/>
      <c r="W116" s="85"/>
      <c r="X116" s="85"/>
      <c r="Y116" s="85"/>
      <c r="Z116" s="85"/>
      <c r="AA116" s="85"/>
      <c r="AB116" s="85"/>
      <c r="AC116" s="85"/>
      <c r="AD116" s="85"/>
      <c r="AE116" s="85"/>
      <c r="AF116" s="85"/>
      <c r="AG116" s="85"/>
      <c r="AH116" s="85"/>
      <c r="AI116" s="85"/>
      <c r="AJ116" s="482"/>
      <c r="AK116" s="77">
        <v>2003</v>
      </c>
      <c r="AL116" s="85"/>
      <c r="AM116" s="85"/>
      <c r="AN116" s="85"/>
      <c r="AO116" s="505">
        <v>1125000</v>
      </c>
      <c r="AP116" s="203"/>
      <c r="AQ116" s="203"/>
      <c r="AR116" s="203"/>
      <c r="AS116" s="203"/>
      <c r="AT116" s="203"/>
      <c r="AU116" s="203"/>
      <c r="AV116" s="203"/>
      <c r="AW116" s="203"/>
    </row>
    <row r="117" spans="2:49" s="94" customFormat="1" ht="35.25" customHeight="1">
      <c r="B117" s="435"/>
      <c r="C117" s="465"/>
      <c r="D117" s="84" t="s">
        <v>177</v>
      </c>
      <c r="E117" s="84" t="s">
        <v>234</v>
      </c>
      <c r="F117" s="427"/>
      <c r="G117" s="84"/>
      <c r="H117" s="84"/>
      <c r="I117" s="84"/>
      <c r="J117" s="84"/>
      <c r="K117" s="84" t="s">
        <v>298</v>
      </c>
      <c r="L117" s="427"/>
      <c r="M117" s="84" t="s">
        <v>363</v>
      </c>
      <c r="N117" s="203"/>
      <c r="O117" s="203"/>
      <c r="P117" s="203"/>
      <c r="Q117" s="203"/>
      <c r="R117" s="203"/>
      <c r="S117" s="85"/>
      <c r="T117" s="85"/>
      <c r="U117" s="85"/>
      <c r="V117" s="85"/>
      <c r="W117" s="85"/>
      <c r="X117" s="85"/>
      <c r="Y117" s="85"/>
      <c r="Z117" s="85"/>
      <c r="AA117" s="85"/>
      <c r="AB117" s="85"/>
      <c r="AC117" s="85"/>
      <c r="AD117" s="85"/>
      <c r="AE117" s="85"/>
      <c r="AF117" s="85"/>
      <c r="AG117" s="85"/>
      <c r="AH117" s="85"/>
      <c r="AI117" s="85"/>
      <c r="AJ117" s="482"/>
      <c r="AK117" s="77">
        <v>2003</v>
      </c>
      <c r="AL117" s="85"/>
      <c r="AM117" s="85"/>
      <c r="AN117" s="85"/>
      <c r="AO117" s="505">
        <v>637500</v>
      </c>
      <c r="AP117" s="203"/>
      <c r="AQ117" s="203"/>
      <c r="AR117" s="203"/>
      <c r="AS117" s="203"/>
      <c r="AT117" s="203"/>
      <c r="AU117" s="203"/>
      <c r="AV117" s="203"/>
      <c r="AW117" s="203"/>
    </row>
    <row r="118" spans="2:49" s="94" customFormat="1" ht="35.25" customHeight="1">
      <c r="B118" s="435"/>
      <c r="C118" s="465"/>
      <c r="D118" s="84" t="s">
        <v>171</v>
      </c>
      <c r="E118" s="84" t="s">
        <v>1233</v>
      </c>
      <c r="F118" s="427"/>
      <c r="G118" s="84"/>
      <c r="H118" s="84"/>
      <c r="I118" s="84"/>
      <c r="J118" s="84"/>
      <c r="K118" s="84" t="s">
        <v>322</v>
      </c>
      <c r="L118" s="427"/>
      <c r="M118" s="84" t="s">
        <v>356</v>
      </c>
      <c r="N118" s="203"/>
      <c r="O118" s="203"/>
      <c r="P118" s="203"/>
      <c r="Q118" s="203"/>
      <c r="R118" s="203"/>
      <c r="S118" s="85"/>
      <c r="T118" s="85"/>
      <c r="U118" s="85"/>
      <c r="V118" s="85"/>
      <c r="W118" s="85"/>
      <c r="X118" s="85"/>
      <c r="Y118" s="85"/>
      <c r="Z118" s="85"/>
      <c r="AA118" s="85"/>
      <c r="AB118" s="85"/>
      <c r="AC118" s="85"/>
      <c r="AD118" s="85"/>
      <c r="AE118" s="85"/>
      <c r="AF118" s="85"/>
      <c r="AG118" s="85"/>
      <c r="AH118" s="85"/>
      <c r="AI118" s="85"/>
      <c r="AJ118" s="482"/>
      <c r="AK118" s="77">
        <v>2004</v>
      </c>
      <c r="AL118" s="85"/>
      <c r="AM118" s="85"/>
      <c r="AN118" s="85"/>
      <c r="AO118" s="505">
        <v>1920000</v>
      </c>
      <c r="AP118" s="203"/>
      <c r="AQ118" s="203"/>
      <c r="AR118" s="203"/>
      <c r="AS118" s="203"/>
      <c r="AT118" s="203"/>
      <c r="AU118" s="203"/>
      <c r="AV118" s="203"/>
      <c r="AW118" s="203"/>
    </row>
    <row r="119" spans="2:49" s="94" customFormat="1" ht="35.25" customHeight="1">
      <c r="B119" s="435"/>
      <c r="C119" s="465"/>
      <c r="D119" s="84" t="s">
        <v>1037</v>
      </c>
      <c r="E119" s="84" t="s">
        <v>1048</v>
      </c>
      <c r="F119" s="427"/>
      <c r="G119" s="84"/>
      <c r="H119" s="84"/>
      <c r="I119" s="84"/>
      <c r="J119" s="84"/>
      <c r="K119" s="84" t="s">
        <v>298</v>
      </c>
      <c r="L119" s="427"/>
      <c r="M119" s="84" t="s">
        <v>363</v>
      </c>
      <c r="N119" s="203"/>
      <c r="O119" s="203"/>
      <c r="P119" s="203"/>
      <c r="Q119" s="203"/>
      <c r="R119" s="203"/>
      <c r="S119" s="85"/>
      <c r="T119" s="85"/>
      <c r="U119" s="85"/>
      <c r="V119" s="85"/>
      <c r="W119" s="85"/>
      <c r="X119" s="85"/>
      <c r="Y119" s="85"/>
      <c r="Z119" s="85"/>
      <c r="AA119" s="85"/>
      <c r="AB119" s="85"/>
      <c r="AC119" s="85"/>
      <c r="AD119" s="85"/>
      <c r="AE119" s="85"/>
      <c r="AF119" s="85"/>
      <c r="AG119" s="85"/>
      <c r="AH119" s="85"/>
      <c r="AI119" s="85"/>
      <c r="AJ119" s="482"/>
      <c r="AK119" s="77">
        <v>2004</v>
      </c>
      <c r="AL119" s="85"/>
      <c r="AM119" s="85"/>
      <c r="AN119" s="85"/>
      <c r="AO119" s="505">
        <v>300000</v>
      </c>
      <c r="AP119" s="203"/>
      <c r="AQ119" s="203"/>
      <c r="AR119" s="203"/>
      <c r="AS119" s="203"/>
      <c r="AT119" s="203"/>
      <c r="AU119" s="203"/>
      <c r="AV119" s="203"/>
      <c r="AW119" s="203"/>
    </row>
    <row r="120" spans="2:49" s="94" customFormat="1" ht="35.25" customHeight="1">
      <c r="B120" s="435"/>
      <c r="C120" s="465"/>
      <c r="D120" s="84" t="s">
        <v>1037</v>
      </c>
      <c r="E120" s="84" t="s">
        <v>1048</v>
      </c>
      <c r="F120" s="427"/>
      <c r="G120" s="84"/>
      <c r="H120" s="84"/>
      <c r="I120" s="84"/>
      <c r="J120" s="84"/>
      <c r="K120" s="84" t="s">
        <v>298</v>
      </c>
      <c r="L120" s="427"/>
      <c r="M120" s="84" t="s">
        <v>363</v>
      </c>
      <c r="N120" s="203"/>
      <c r="O120" s="203"/>
      <c r="P120" s="203"/>
      <c r="Q120" s="203"/>
      <c r="R120" s="203"/>
      <c r="S120" s="85"/>
      <c r="T120" s="85"/>
      <c r="U120" s="85"/>
      <c r="V120" s="85"/>
      <c r="W120" s="85"/>
      <c r="X120" s="85"/>
      <c r="Y120" s="85"/>
      <c r="Z120" s="85"/>
      <c r="AA120" s="85"/>
      <c r="AB120" s="85"/>
      <c r="AC120" s="85"/>
      <c r="AD120" s="85"/>
      <c r="AE120" s="85"/>
      <c r="AF120" s="85"/>
      <c r="AG120" s="85"/>
      <c r="AH120" s="85"/>
      <c r="AI120" s="85"/>
      <c r="AJ120" s="482"/>
      <c r="AK120" s="77">
        <v>2004</v>
      </c>
      <c r="AL120" s="85"/>
      <c r="AM120" s="85"/>
      <c r="AN120" s="85"/>
      <c r="AO120" s="505">
        <v>735000</v>
      </c>
      <c r="AP120" s="203"/>
      <c r="AQ120" s="203"/>
      <c r="AR120" s="203"/>
      <c r="AS120" s="203"/>
      <c r="AT120" s="203"/>
      <c r="AU120" s="203"/>
      <c r="AV120" s="203"/>
      <c r="AW120" s="203"/>
    </row>
    <row r="121" spans="2:49" s="94" customFormat="1" ht="35.25" customHeight="1">
      <c r="B121" s="435"/>
      <c r="C121" s="465"/>
      <c r="D121" s="84" t="s">
        <v>1040</v>
      </c>
      <c r="E121" s="84" t="s">
        <v>1052</v>
      </c>
      <c r="F121" s="427"/>
      <c r="G121" s="84"/>
      <c r="H121" s="84"/>
      <c r="I121" s="84"/>
      <c r="J121" s="84"/>
      <c r="K121" s="84" t="s">
        <v>293</v>
      </c>
      <c r="L121" s="427"/>
      <c r="M121" s="84" t="s">
        <v>373</v>
      </c>
      <c r="N121" s="203"/>
      <c r="O121" s="203"/>
      <c r="P121" s="203"/>
      <c r="Q121" s="203"/>
      <c r="R121" s="203"/>
      <c r="S121" s="85"/>
      <c r="T121" s="85"/>
      <c r="U121" s="85"/>
      <c r="V121" s="85"/>
      <c r="W121" s="85"/>
      <c r="X121" s="85"/>
      <c r="Y121" s="85"/>
      <c r="Z121" s="85"/>
      <c r="AA121" s="85"/>
      <c r="AB121" s="85"/>
      <c r="AC121" s="85"/>
      <c r="AD121" s="85"/>
      <c r="AE121" s="85"/>
      <c r="AF121" s="85"/>
      <c r="AG121" s="85"/>
      <c r="AH121" s="85"/>
      <c r="AI121" s="85"/>
      <c r="AJ121" s="482"/>
      <c r="AK121" s="77">
        <v>2004</v>
      </c>
      <c r="AL121" s="85"/>
      <c r="AM121" s="85"/>
      <c r="AN121" s="85"/>
      <c r="AO121" s="505">
        <v>490000</v>
      </c>
      <c r="AP121" s="203"/>
      <c r="AQ121" s="203"/>
      <c r="AR121" s="203"/>
      <c r="AS121" s="203"/>
      <c r="AT121" s="203"/>
      <c r="AU121" s="203"/>
      <c r="AV121" s="203"/>
      <c r="AW121" s="203"/>
    </row>
    <row r="122" spans="2:49" s="94" customFormat="1" ht="35.25" customHeight="1">
      <c r="B122" s="435"/>
      <c r="C122" s="465"/>
      <c r="D122" s="84" t="s">
        <v>181</v>
      </c>
      <c r="E122" s="84" t="s">
        <v>239</v>
      </c>
      <c r="F122" s="427"/>
      <c r="G122" s="84"/>
      <c r="H122" s="84"/>
      <c r="I122" s="84"/>
      <c r="J122" s="84"/>
      <c r="K122" s="84" t="s">
        <v>298</v>
      </c>
      <c r="L122" s="427"/>
      <c r="M122" s="84" t="s">
        <v>364</v>
      </c>
      <c r="N122" s="203"/>
      <c r="O122" s="203"/>
      <c r="P122" s="203"/>
      <c r="Q122" s="203"/>
      <c r="R122" s="203"/>
      <c r="S122" s="85"/>
      <c r="T122" s="85"/>
      <c r="U122" s="85"/>
      <c r="V122" s="85"/>
      <c r="W122" s="85"/>
      <c r="X122" s="85"/>
      <c r="Y122" s="85"/>
      <c r="Z122" s="85"/>
      <c r="AA122" s="85"/>
      <c r="AB122" s="85"/>
      <c r="AC122" s="85"/>
      <c r="AD122" s="85"/>
      <c r="AE122" s="85"/>
      <c r="AF122" s="85"/>
      <c r="AG122" s="85"/>
      <c r="AH122" s="85"/>
      <c r="AI122" s="85"/>
      <c r="AJ122" s="482"/>
      <c r="AK122" s="77">
        <v>2004</v>
      </c>
      <c r="AL122" s="85"/>
      <c r="AM122" s="85"/>
      <c r="AN122" s="85"/>
      <c r="AO122" s="505">
        <v>1400000</v>
      </c>
      <c r="AP122" s="203"/>
      <c r="AQ122" s="203"/>
      <c r="AR122" s="203"/>
      <c r="AS122" s="203"/>
      <c r="AT122" s="203"/>
      <c r="AU122" s="203"/>
      <c r="AV122" s="203"/>
      <c r="AW122" s="203"/>
    </row>
    <row r="123" spans="2:49" s="94" customFormat="1" ht="35.25" customHeight="1">
      <c r="B123" s="435"/>
      <c r="C123" s="465"/>
      <c r="D123" s="84" t="s">
        <v>1226</v>
      </c>
      <c r="E123" s="84" t="s">
        <v>801</v>
      </c>
      <c r="F123" s="427"/>
      <c r="G123" s="84"/>
      <c r="H123" s="84"/>
      <c r="I123" s="84"/>
      <c r="J123" s="84"/>
      <c r="K123" s="84" t="s">
        <v>298</v>
      </c>
      <c r="L123" s="427"/>
      <c r="M123" s="84" t="s">
        <v>362</v>
      </c>
      <c r="N123" s="203"/>
      <c r="O123" s="203"/>
      <c r="P123" s="203"/>
      <c r="Q123" s="203"/>
      <c r="R123" s="203"/>
      <c r="S123" s="85"/>
      <c r="T123" s="85"/>
      <c r="U123" s="85"/>
      <c r="V123" s="85"/>
      <c r="W123" s="85"/>
      <c r="X123" s="85"/>
      <c r="Y123" s="85"/>
      <c r="Z123" s="85"/>
      <c r="AA123" s="85"/>
      <c r="AB123" s="85"/>
      <c r="AC123" s="85"/>
      <c r="AD123" s="85"/>
      <c r="AE123" s="85"/>
      <c r="AF123" s="85"/>
      <c r="AG123" s="85"/>
      <c r="AH123" s="85"/>
      <c r="AI123" s="85"/>
      <c r="AJ123" s="482"/>
      <c r="AK123" s="77">
        <v>2004</v>
      </c>
      <c r="AL123" s="85"/>
      <c r="AM123" s="85"/>
      <c r="AN123" s="85"/>
      <c r="AO123" s="505">
        <v>140000</v>
      </c>
      <c r="AP123" s="203"/>
      <c r="AQ123" s="203"/>
      <c r="AR123" s="203"/>
      <c r="AS123" s="203"/>
      <c r="AT123" s="203"/>
      <c r="AU123" s="203"/>
      <c r="AV123" s="203"/>
      <c r="AW123" s="203"/>
    </row>
    <row r="124" spans="2:49" s="94" customFormat="1" ht="35.25" customHeight="1">
      <c r="B124" s="435"/>
      <c r="C124" s="465"/>
      <c r="D124" s="84" t="s">
        <v>1221</v>
      </c>
      <c r="E124" s="84" t="s">
        <v>1222</v>
      </c>
      <c r="F124" s="427"/>
      <c r="G124" s="84"/>
      <c r="H124" s="84"/>
      <c r="I124" s="84"/>
      <c r="J124" s="84"/>
      <c r="K124" s="84" t="s">
        <v>298</v>
      </c>
      <c r="L124" s="427"/>
      <c r="M124" s="84" t="s">
        <v>1223</v>
      </c>
      <c r="N124" s="203"/>
      <c r="O124" s="203"/>
      <c r="P124" s="203"/>
      <c r="Q124" s="203"/>
      <c r="R124" s="203"/>
      <c r="S124" s="85"/>
      <c r="T124" s="85"/>
      <c r="U124" s="85"/>
      <c r="V124" s="85"/>
      <c r="W124" s="85"/>
      <c r="X124" s="85"/>
      <c r="Y124" s="85"/>
      <c r="Z124" s="85"/>
      <c r="AA124" s="85"/>
      <c r="AB124" s="85"/>
      <c r="AC124" s="85"/>
      <c r="AD124" s="85"/>
      <c r="AE124" s="85"/>
      <c r="AF124" s="85"/>
      <c r="AG124" s="85"/>
      <c r="AH124" s="85"/>
      <c r="AI124" s="85"/>
      <c r="AJ124" s="482"/>
      <c r="AK124" s="77">
        <v>2004</v>
      </c>
      <c r="AL124" s="85"/>
      <c r="AM124" s="85"/>
      <c r="AN124" s="85"/>
      <c r="AO124" s="505">
        <v>490000</v>
      </c>
      <c r="AP124" s="203"/>
      <c r="AQ124" s="203"/>
      <c r="AR124" s="203"/>
      <c r="AS124" s="203"/>
      <c r="AT124" s="203"/>
      <c r="AU124" s="203"/>
      <c r="AV124" s="203"/>
      <c r="AW124" s="203"/>
    </row>
    <row r="125" spans="2:49" s="94" customFormat="1" ht="35.25" customHeight="1">
      <c r="B125" s="435"/>
      <c r="C125" s="465"/>
      <c r="D125" s="84" t="s">
        <v>181</v>
      </c>
      <c r="E125" s="84" t="s">
        <v>239</v>
      </c>
      <c r="F125" s="427"/>
      <c r="G125" s="84"/>
      <c r="H125" s="84"/>
      <c r="I125" s="84"/>
      <c r="J125" s="84"/>
      <c r="K125" s="84" t="s">
        <v>298</v>
      </c>
      <c r="L125" s="427"/>
      <c r="M125" s="84" t="s">
        <v>364</v>
      </c>
      <c r="N125" s="203"/>
      <c r="O125" s="203"/>
      <c r="P125" s="203"/>
      <c r="Q125" s="203"/>
      <c r="R125" s="203"/>
      <c r="S125" s="85"/>
      <c r="T125" s="85"/>
      <c r="U125" s="85"/>
      <c r="V125" s="85"/>
      <c r="W125" s="85"/>
      <c r="X125" s="85"/>
      <c r="Y125" s="85"/>
      <c r="Z125" s="85"/>
      <c r="AA125" s="85"/>
      <c r="AB125" s="85"/>
      <c r="AC125" s="85"/>
      <c r="AD125" s="85"/>
      <c r="AE125" s="85"/>
      <c r="AF125" s="85"/>
      <c r="AG125" s="85"/>
      <c r="AH125" s="85"/>
      <c r="AI125" s="85"/>
      <c r="AJ125" s="482"/>
      <c r="AK125" s="77">
        <v>2004</v>
      </c>
      <c r="AL125" s="85"/>
      <c r="AM125" s="85"/>
      <c r="AN125" s="85"/>
      <c r="AO125" s="505">
        <v>910000</v>
      </c>
      <c r="AP125" s="203"/>
      <c r="AQ125" s="203"/>
      <c r="AR125" s="203"/>
      <c r="AS125" s="203"/>
      <c r="AT125" s="203"/>
      <c r="AU125" s="203"/>
      <c r="AV125" s="203"/>
      <c r="AW125" s="203"/>
    </row>
    <row r="126" spans="2:49" s="94" customFormat="1" ht="35.25" customHeight="1">
      <c r="B126" s="435"/>
      <c r="C126" s="465"/>
      <c r="D126" s="84" t="s">
        <v>188</v>
      </c>
      <c r="E126" s="84" t="s">
        <v>1234</v>
      </c>
      <c r="F126" s="427"/>
      <c r="G126" s="84"/>
      <c r="H126" s="84"/>
      <c r="I126" s="84"/>
      <c r="J126" s="84"/>
      <c r="K126" s="84" t="s">
        <v>298</v>
      </c>
      <c r="L126" s="427"/>
      <c r="M126" s="84" t="s">
        <v>360</v>
      </c>
      <c r="N126" s="203"/>
      <c r="O126" s="203"/>
      <c r="P126" s="203"/>
      <c r="Q126" s="203"/>
      <c r="R126" s="203"/>
      <c r="S126" s="85"/>
      <c r="T126" s="85"/>
      <c r="U126" s="85"/>
      <c r="V126" s="85"/>
      <c r="W126" s="85"/>
      <c r="X126" s="85"/>
      <c r="Y126" s="85"/>
      <c r="Z126" s="85"/>
      <c r="AA126" s="85"/>
      <c r="AB126" s="85"/>
      <c r="AC126" s="85"/>
      <c r="AD126" s="85"/>
      <c r="AE126" s="85"/>
      <c r="AF126" s="85"/>
      <c r="AG126" s="85"/>
      <c r="AH126" s="85"/>
      <c r="AI126" s="85"/>
      <c r="AJ126" s="482"/>
      <c r="AK126" s="77">
        <v>2004</v>
      </c>
      <c r="AL126" s="85"/>
      <c r="AM126" s="85"/>
      <c r="AN126" s="85"/>
      <c r="AO126" s="505">
        <v>1225000</v>
      </c>
      <c r="AP126" s="203"/>
      <c r="AQ126" s="203"/>
      <c r="AR126" s="203"/>
      <c r="AS126" s="203"/>
      <c r="AT126" s="203"/>
      <c r="AU126" s="203"/>
      <c r="AV126" s="203"/>
      <c r="AW126" s="203"/>
    </row>
    <row r="127" spans="2:49" s="94" customFormat="1" ht="35.25" customHeight="1">
      <c r="B127" s="435"/>
      <c r="C127" s="465"/>
      <c r="D127" s="84" t="s">
        <v>816</v>
      </c>
      <c r="E127" s="84" t="s">
        <v>799</v>
      </c>
      <c r="F127" s="427"/>
      <c r="G127" s="84"/>
      <c r="H127" s="84"/>
      <c r="I127" s="84"/>
      <c r="J127" s="84"/>
      <c r="K127" s="84" t="s">
        <v>293</v>
      </c>
      <c r="L127" s="427"/>
      <c r="M127" s="84" t="s">
        <v>373</v>
      </c>
      <c r="N127" s="203"/>
      <c r="O127" s="203"/>
      <c r="P127" s="203"/>
      <c r="Q127" s="203"/>
      <c r="R127" s="203"/>
      <c r="S127" s="85"/>
      <c r="T127" s="85"/>
      <c r="U127" s="85"/>
      <c r="V127" s="85"/>
      <c r="W127" s="85"/>
      <c r="X127" s="85"/>
      <c r="Y127" s="85"/>
      <c r="Z127" s="85"/>
      <c r="AA127" s="85"/>
      <c r="AB127" s="85"/>
      <c r="AC127" s="85"/>
      <c r="AD127" s="85"/>
      <c r="AE127" s="85"/>
      <c r="AF127" s="85"/>
      <c r="AG127" s="85"/>
      <c r="AH127" s="85"/>
      <c r="AI127" s="85"/>
      <c r="AJ127" s="482"/>
      <c r="AK127" s="77">
        <v>2004</v>
      </c>
      <c r="AL127" s="85"/>
      <c r="AM127" s="85"/>
      <c r="AN127" s="85"/>
      <c r="AO127" s="505">
        <v>1400000</v>
      </c>
      <c r="AP127" s="203"/>
      <c r="AQ127" s="203"/>
      <c r="AR127" s="203"/>
      <c r="AS127" s="203"/>
      <c r="AT127" s="203"/>
      <c r="AU127" s="203"/>
      <c r="AV127" s="203"/>
      <c r="AW127" s="203"/>
    </row>
    <row r="128" spans="2:49" s="94" customFormat="1" ht="35.25" customHeight="1">
      <c r="B128" s="435"/>
      <c r="C128" s="465"/>
      <c r="D128" s="84" t="s">
        <v>1235</v>
      </c>
      <c r="E128" s="84" t="s">
        <v>260</v>
      </c>
      <c r="F128" s="427"/>
      <c r="G128" s="84"/>
      <c r="H128" s="84"/>
      <c r="I128" s="84"/>
      <c r="J128" s="84"/>
      <c r="K128" s="84" t="s">
        <v>1236</v>
      </c>
      <c r="L128" s="427"/>
      <c r="M128" s="84" t="s">
        <v>356</v>
      </c>
      <c r="N128" s="203"/>
      <c r="O128" s="203"/>
      <c r="P128" s="203"/>
      <c r="Q128" s="203"/>
      <c r="R128" s="203"/>
      <c r="S128" s="85"/>
      <c r="T128" s="85"/>
      <c r="U128" s="85"/>
      <c r="V128" s="85"/>
      <c r="W128" s="85"/>
      <c r="X128" s="85"/>
      <c r="Y128" s="85"/>
      <c r="Z128" s="85"/>
      <c r="AA128" s="85"/>
      <c r="AB128" s="85"/>
      <c r="AC128" s="85"/>
      <c r="AD128" s="85"/>
      <c r="AE128" s="85"/>
      <c r="AF128" s="85"/>
      <c r="AG128" s="85"/>
      <c r="AH128" s="85"/>
      <c r="AI128" s="85"/>
      <c r="AJ128" s="482"/>
      <c r="AK128" s="77">
        <v>2004</v>
      </c>
      <c r="AL128" s="85"/>
      <c r="AM128" s="85"/>
      <c r="AN128" s="85"/>
      <c r="AO128" s="505">
        <v>2100000</v>
      </c>
      <c r="AP128" s="203"/>
      <c r="AQ128" s="203"/>
      <c r="AR128" s="203"/>
      <c r="AS128" s="203"/>
      <c r="AT128" s="203"/>
      <c r="AU128" s="203"/>
      <c r="AV128" s="203"/>
      <c r="AW128" s="203"/>
    </row>
    <row r="129" spans="2:49" s="94" customFormat="1" ht="35.25" customHeight="1">
      <c r="B129" s="435"/>
      <c r="C129" s="465"/>
      <c r="D129" s="84" t="s">
        <v>188</v>
      </c>
      <c r="E129" s="84" t="s">
        <v>1234</v>
      </c>
      <c r="F129" s="427"/>
      <c r="G129" s="84"/>
      <c r="H129" s="84"/>
      <c r="I129" s="84"/>
      <c r="J129" s="84"/>
      <c r="K129" s="84" t="s">
        <v>298</v>
      </c>
      <c r="L129" s="427"/>
      <c r="M129" s="84" t="s">
        <v>362</v>
      </c>
      <c r="N129" s="203"/>
      <c r="O129" s="203"/>
      <c r="P129" s="203"/>
      <c r="Q129" s="203"/>
      <c r="R129" s="203"/>
      <c r="S129" s="85"/>
      <c r="T129" s="85"/>
      <c r="U129" s="85"/>
      <c r="V129" s="85"/>
      <c r="W129" s="85"/>
      <c r="X129" s="85"/>
      <c r="Y129" s="85"/>
      <c r="Z129" s="85"/>
      <c r="AA129" s="85"/>
      <c r="AB129" s="85"/>
      <c r="AC129" s="85"/>
      <c r="AD129" s="85"/>
      <c r="AE129" s="85"/>
      <c r="AF129" s="85"/>
      <c r="AG129" s="85"/>
      <c r="AH129" s="85"/>
      <c r="AI129" s="85"/>
      <c r="AJ129" s="482"/>
      <c r="AK129" s="77">
        <v>2004</v>
      </c>
      <c r="AL129" s="85"/>
      <c r="AM129" s="85"/>
      <c r="AN129" s="85"/>
      <c r="AO129" s="505">
        <v>1400000</v>
      </c>
      <c r="AP129" s="203"/>
      <c r="AQ129" s="203"/>
      <c r="AR129" s="203"/>
      <c r="AS129" s="203"/>
      <c r="AT129" s="203"/>
      <c r="AU129" s="203"/>
      <c r="AV129" s="203"/>
      <c r="AW129" s="203"/>
    </row>
    <row r="130" spans="2:49" s="94" customFormat="1" ht="35.25" customHeight="1">
      <c r="B130" s="435"/>
      <c r="C130" s="465"/>
      <c r="D130" s="84" t="s">
        <v>1226</v>
      </c>
      <c r="E130" s="84" t="s">
        <v>801</v>
      </c>
      <c r="F130" s="427"/>
      <c r="G130" s="84"/>
      <c r="H130" s="84"/>
      <c r="I130" s="84"/>
      <c r="J130" s="84"/>
      <c r="K130" s="84" t="s">
        <v>298</v>
      </c>
      <c r="L130" s="427"/>
      <c r="M130" s="84" t="s">
        <v>362</v>
      </c>
      <c r="N130" s="203"/>
      <c r="O130" s="203"/>
      <c r="P130" s="203"/>
      <c r="Q130" s="203"/>
      <c r="R130" s="203"/>
      <c r="S130" s="85"/>
      <c r="T130" s="85"/>
      <c r="U130" s="85"/>
      <c r="V130" s="85"/>
      <c r="W130" s="85"/>
      <c r="X130" s="85"/>
      <c r="Y130" s="85"/>
      <c r="Z130" s="85"/>
      <c r="AA130" s="85"/>
      <c r="AB130" s="85"/>
      <c r="AC130" s="85"/>
      <c r="AD130" s="85"/>
      <c r="AE130" s="85"/>
      <c r="AF130" s="85"/>
      <c r="AG130" s="85"/>
      <c r="AH130" s="85"/>
      <c r="AI130" s="85"/>
      <c r="AJ130" s="482"/>
      <c r="AK130" s="77">
        <v>2004</v>
      </c>
      <c r="AL130" s="85"/>
      <c r="AM130" s="85"/>
      <c r="AN130" s="85"/>
      <c r="AO130" s="505">
        <v>126000</v>
      </c>
      <c r="AP130" s="203"/>
      <c r="AQ130" s="203"/>
      <c r="AR130" s="203"/>
      <c r="AS130" s="203"/>
      <c r="AT130" s="203"/>
      <c r="AU130" s="203"/>
      <c r="AV130" s="203"/>
      <c r="AW130" s="203"/>
    </row>
    <row r="131" spans="2:49" s="94" customFormat="1" ht="35.25" customHeight="1">
      <c r="B131" s="435"/>
      <c r="C131" s="465"/>
      <c r="D131" s="84" t="s">
        <v>169</v>
      </c>
      <c r="E131" s="84" t="s">
        <v>1215</v>
      </c>
      <c r="F131" s="427"/>
      <c r="G131" s="84"/>
      <c r="H131" s="84"/>
      <c r="I131" s="84"/>
      <c r="J131" s="84"/>
      <c r="K131" s="84" t="s">
        <v>293</v>
      </c>
      <c r="L131" s="427"/>
      <c r="M131" s="84" t="s">
        <v>354</v>
      </c>
      <c r="N131" s="203"/>
      <c r="O131" s="203"/>
      <c r="P131" s="203"/>
      <c r="Q131" s="203"/>
      <c r="R131" s="203"/>
      <c r="S131" s="85"/>
      <c r="T131" s="85"/>
      <c r="U131" s="85"/>
      <c r="V131" s="85"/>
      <c r="W131" s="85"/>
      <c r="X131" s="85"/>
      <c r="Y131" s="85"/>
      <c r="Z131" s="85"/>
      <c r="AA131" s="85"/>
      <c r="AB131" s="85"/>
      <c r="AC131" s="85"/>
      <c r="AD131" s="85"/>
      <c r="AE131" s="85"/>
      <c r="AF131" s="85"/>
      <c r="AG131" s="85"/>
      <c r="AH131" s="85"/>
      <c r="AI131" s="85"/>
      <c r="AJ131" s="482"/>
      <c r="AK131" s="77">
        <v>2005</v>
      </c>
      <c r="AL131" s="85"/>
      <c r="AM131" s="85"/>
      <c r="AN131" s="85"/>
      <c r="AO131" s="505">
        <v>262500</v>
      </c>
      <c r="AP131" s="203"/>
      <c r="AQ131" s="203"/>
      <c r="AR131" s="203"/>
      <c r="AS131" s="203"/>
      <c r="AT131" s="203"/>
      <c r="AU131" s="203"/>
      <c r="AV131" s="203"/>
      <c r="AW131" s="203"/>
    </row>
    <row r="132" spans="2:49" s="94" customFormat="1" ht="35.25" customHeight="1">
      <c r="B132" s="435"/>
      <c r="C132" s="465"/>
      <c r="D132" s="84" t="s">
        <v>193</v>
      </c>
      <c r="E132" s="84" t="s">
        <v>253</v>
      </c>
      <c r="F132" s="427"/>
      <c r="G132" s="84"/>
      <c r="H132" s="84"/>
      <c r="I132" s="84"/>
      <c r="J132" s="84"/>
      <c r="K132" s="84" t="s">
        <v>298</v>
      </c>
      <c r="L132" s="427"/>
      <c r="M132" s="84" t="s">
        <v>359</v>
      </c>
      <c r="N132" s="203"/>
      <c r="O132" s="203"/>
      <c r="P132" s="203"/>
      <c r="Q132" s="203"/>
      <c r="R132" s="203"/>
      <c r="S132" s="85"/>
      <c r="T132" s="85"/>
      <c r="U132" s="85"/>
      <c r="V132" s="85"/>
      <c r="W132" s="85"/>
      <c r="X132" s="85"/>
      <c r="Y132" s="85"/>
      <c r="Z132" s="85"/>
      <c r="AA132" s="85"/>
      <c r="AB132" s="85"/>
      <c r="AC132" s="85"/>
      <c r="AD132" s="85"/>
      <c r="AE132" s="85"/>
      <c r="AF132" s="85"/>
      <c r="AG132" s="85"/>
      <c r="AH132" s="85"/>
      <c r="AI132" s="85"/>
      <c r="AJ132" s="482"/>
      <c r="AK132" s="77">
        <v>2005</v>
      </c>
      <c r="AL132" s="85"/>
      <c r="AM132" s="85"/>
      <c r="AN132" s="85"/>
      <c r="AO132" s="505">
        <v>22500</v>
      </c>
      <c r="AP132" s="203"/>
      <c r="AQ132" s="203"/>
      <c r="AR132" s="203"/>
      <c r="AS132" s="203"/>
      <c r="AT132" s="203"/>
      <c r="AU132" s="203"/>
      <c r="AV132" s="203"/>
      <c r="AW132" s="203"/>
    </row>
    <row r="133" spans="2:49" s="94" customFormat="1" ht="35.25" customHeight="1">
      <c r="B133" s="435"/>
      <c r="C133" s="465"/>
      <c r="D133" s="84" t="s">
        <v>1226</v>
      </c>
      <c r="E133" s="84" t="s">
        <v>801</v>
      </c>
      <c r="F133" s="427"/>
      <c r="G133" s="84"/>
      <c r="H133" s="84"/>
      <c r="I133" s="84"/>
      <c r="J133" s="84"/>
      <c r="K133" s="84" t="s">
        <v>298</v>
      </c>
      <c r="L133" s="427"/>
      <c r="M133" s="84" t="s">
        <v>361</v>
      </c>
      <c r="N133" s="203"/>
      <c r="O133" s="203"/>
      <c r="P133" s="203"/>
      <c r="Q133" s="203"/>
      <c r="R133" s="203"/>
      <c r="S133" s="85"/>
      <c r="T133" s="85"/>
      <c r="U133" s="85"/>
      <c r="V133" s="85"/>
      <c r="W133" s="85"/>
      <c r="X133" s="85"/>
      <c r="Y133" s="85"/>
      <c r="Z133" s="85"/>
      <c r="AA133" s="85"/>
      <c r="AB133" s="85"/>
      <c r="AC133" s="85"/>
      <c r="AD133" s="85"/>
      <c r="AE133" s="85"/>
      <c r="AF133" s="85"/>
      <c r="AG133" s="85"/>
      <c r="AH133" s="85"/>
      <c r="AI133" s="85"/>
      <c r="AJ133" s="482"/>
      <c r="AK133" s="77">
        <v>2005</v>
      </c>
      <c r="AL133" s="85"/>
      <c r="AM133" s="85"/>
      <c r="AN133" s="85"/>
      <c r="AO133" s="505">
        <v>825000</v>
      </c>
      <c r="AP133" s="203"/>
      <c r="AQ133" s="203"/>
      <c r="AR133" s="203"/>
      <c r="AS133" s="203"/>
      <c r="AT133" s="203"/>
      <c r="AU133" s="203"/>
      <c r="AV133" s="203"/>
      <c r="AW133" s="203"/>
    </row>
    <row r="134" spans="2:49" s="94" customFormat="1" ht="35.25" customHeight="1">
      <c r="B134" s="435"/>
      <c r="C134" s="465"/>
      <c r="D134" s="84" t="s">
        <v>179</v>
      </c>
      <c r="E134" s="84" t="s">
        <v>236</v>
      </c>
      <c r="F134" s="427"/>
      <c r="G134" s="84"/>
      <c r="H134" s="84"/>
      <c r="I134" s="84"/>
      <c r="J134" s="84"/>
      <c r="K134" s="84" t="s">
        <v>298</v>
      </c>
      <c r="L134" s="427"/>
      <c r="M134" s="84" t="s">
        <v>358</v>
      </c>
      <c r="N134" s="203"/>
      <c r="O134" s="203"/>
      <c r="P134" s="203"/>
      <c r="Q134" s="203"/>
      <c r="R134" s="203"/>
      <c r="S134" s="85"/>
      <c r="T134" s="85"/>
      <c r="U134" s="85"/>
      <c r="V134" s="85"/>
      <c r="W134" s="85"/>
      <c r="X134" s="85"/>
      <c r="Y134" s="85"/>
      <c r="Z134" s="85"/>
      <c r="AA134" s="85"/>
      <c r="AB134" s="85"/>
      <c r="AC134" s="85"/>
      <c r="AD134" s="85"/>
      <c r="AE134" s="85"/>
      <c r="AF134" s="85"/>
      <c r="AG134" s="85"/>
      <c r="AH134" s="85"/>
      <c r="AI134" s="85"/>
      <c r="AJ134" s="482"/>
      <c r="AK134" s="77">
        <v>2006</v>
      </c>
      <c r="AL134" s="85"/>
      <c r="AM134" s="85"/>
      <c r="AN134" s="85"/>
      <c r="AO134" s="505">
        <v>600000</v>
      </c>
      <c r="AP134" s="203"/>
      <c r="AQ134" s="203"/>
      <c r="AR134" s="203"/>
      <c r="AS134" s="203"/>
      <c r="AT134" s="203"/>
      <c r="AU134" s="203"/>
      <c r="AV134" s="203"/>
      <c r="AW134" s="203"/>
    </row>
    <row r="135" spans="2:49" s="94" customFormat="1" ht="35.25" customHeight="1">
      <c r="B135" s="435"/>
      <c r="C135" s="465"/>
      <c r="D135" s="84" t="s">
        <v>1237</v>
      </c>
      <c r="E135" s="84" t="s">
        <v>227</v>
      </c>
      <c r="F135" s="427"/>
      <c r="G135" s="84"/>
      <c r="H135" s="84"/>
      <c r="I135" s="84"/>
      <c r="J135" s="84"/>
      <c r="K135" s="84" t="s">
        <v>294</v>
      </c>
      <c r="L135" s="427"/>
      <c r="M135" s="84" t="s">
        <v>357</v>
      </c>
      <c r="N135" s="203"/>
      <c r="O135" s="203"/>
      <c r="P135" s="203"/>
      <c r="Q135" s="203"/>
      <c r="R135" s="203"/>
      <c r="S135" s="85"/>
      <c r="T135" s="85"/>
      <c r="U135" s="85"/>
      <c r="V135" s="85"/>
      <c r="W135" s="85"/>
      <c r="X135" s="85"/>
      <c r="Y135" s="85"/>
      <c r="Z135" s="85"/>
      <c r="AA135" s="85"/>
      <c r="AB135" s="85"/>
      <c r="AC135" s="85"/>
      <c r="AD135" s="85"/>
      <c r="AE135" s="85"/>
      <c r="AF135" s="85"/>
      <c r="AG135" s="85"/>
      <c r="AH135" s="85"/>
      <c r="AI135" s="85"/>
      <c r="AJ135" s="482"/>
      <c r="AK135" s="77">
        <v>2006</v>
      </c>
      <c r="AL135" s="85"/>
      <c r="AM135" s="85"/>
      <c r="AN135" s="85"/>
      <c r="AO135" s="505">
        <v>1500000</v>
      </c>
      <c r="AP135" s="203"/>
      <c r="AQ135" s="203"/>
      <c r="AR135" s="203"/>
      <c r="AS135" s="203"/>
      <c r="AT135" s="203"/>
      <c r="AU135" s="203"/>
      <c r="AV135" s="203"/>
      <c r="AW135" s="203"/>
    </row>
    <row r="136" spans="2:49" s="94" customFormat="1" ht="35.25" customHeight="1">
      <c r="B136" s="435"/>
      <c r="C136" s="465"/>
      <c r="D136" s="84" t="s">
        <v>171</v>
      </c>
      <c r="E136" s="84" t="s">
        <v>1233</v>
      </c>
      <c r="F136" s="427"/>
      <c r="G136" s="84"/>
      <c r="H136" s="84"/>
      <c r="I136" s="84"/>
      <c r="J136" s="84"/>
      <c r="K136" s="84" t="s">
        <v>322</v>
      </c>
      <c r="L136" s="427"/>
      <c r="M136" s="84" t="s">
        <v>356</v>
      </c>
      <c r="N136" s="203"/>
      <c r="O136" s="203"/>
      <c r="P136" s="203"/>
      <c r="Q136" s="203"/>
      <c r="R136" s="203"/>
      <c r="S136" s="85"/>
      <c r="T136" s="85"/>
      <c r="U136" s="85"/>
      <c r="V136" s="85"/>
      <c r="W136" s="85"/>
      <c r="X136" s="85"/>
      <c r="Y136" s="85"/>
      <c r="Z136" s="85"/>
      <c r="AA136" s="85"/>
      <c r="AB136" s="85"/>
      <c r="AC136" s="85"/>
      <c r="AD136" s="85"/>
      <c r="AE136" s="85"/>
      <c r="AF136" s="85"/>
      <c r="AG136" s="85"/>
      <c r="AH136" s="85"/>
      <c r="AI136" s="85"/>
      <c r="AJ136" s="482"/>
      <c r="AK136" s="77">
        <v>2006</v>
      </c>
      <c r="AL136" s="85"/>
      <c r="AM136" s="85"/>
      <c r="AN136" s="85"/>
      <c r="AO136" s="505">
        <v>2400000</v>
      </c>
      <c r="AP136" s="203"/>
      <c r="AQ136" s="203"/>
      <c r="AR136" s="203"/>
      <c r="AS136" s="203"/>
      <c r="AT136" s="203"/>
      <c r="AU136" s="203"/>
      <c r="AV136" s="203"/>
      <c r="AW136" s="203"/>
    </row>
    <row r="137" spans="2:49" s="94" customFormat="1" ht="35.25" customHeight="1">
      <c r="B137" s="435"/>
      <c r="C137" s="465"/>
      <c r="D137" s="84" t="s">
        <v>180</v>
      </c>
      <c r="E137" s="84" t="s">
        <v>237</v>
      </c>
      <c r="F137" s="427"/>
      <c r="G137" s="84"/>
      <c r="H137" s="84"/>
      <c r="I137" s="84"/>
      <c r="J137" s="84"/>
      <c r="K137" s="84" t="s">
        <v>303</v>
      </c>
      <c r="L137" s="427"/>
      <c r="M137" s="84" t="s">
        <v>355</v>
      </c>
      <c r="N137" s="203"/>
      <c r="O137" s="203"/>
      <c r="P137" s="203"/>
      <c r="Q137" s="203"/>
      <c r="R137" s="203"/>
      <c r="S137" s="85"/>
      <c r="T137" s="85"/>
      <c r="U137" s="85"/>
      <c r="V137" s="85"/>
      <c r="W137" s="85"/>
      <c r="X137" s="85"/>
      <c r="Y137" s="85"/>
      <c r="Z137" s="85"/>
      <c r="AA137" s="85"/>
      <c r="AB137" s="85"/>
      <c r="AC137" s="85"/>
      <c r="AD137" s="85"/>
      <c r="AE137" s="85"/>
      <c r="AF137" s="85"/>
      <c r="AG137" s="85"/>
      <c r="AH137" s="85"/>
      <c r="AI137" s="85"/>
      <c r="AJ137" s="482"/>
      <c r="AK137" s="77">
        <v>2006</v>
      </c>
      <c r="AL137" s="85"/>
      <c r="AM137" s="85"/>
      <c r="AN137" s="85"/>
      <c r="AO137" s="505">
        <v>259000</v>
      </c>
      <c r="AP137" s="203"/>
      <c r="AQ137" s="203"/>
      <c r="AR137" s="203"/>
      <c r="AS137" s="203"/>
      <c r="AT137" s="203"/>
      <c r="AU137" s="203"/>
      <c r="AV137" s="203"/>
      <c r="AW137" s="203"/>
    </row>
    <row r="138" spans="2:49" s="94" customFormat="1" ht="35.25" customHeight="1">
      <c r="B138" s="435"/>
      <c r="C138" s="465"/>
      <c r="D138" s="84" t="s">
        <v>181</v>
      </c>
      <c r="E138" s="84" t="s">
        <v>239</v>
      </c>
      <c r="F138" s="427"/>
      <c r="G138" s="84"/>
      <c r="H138" s="84"/>
      <c r="I138" s="84"/>
      <c r="J138" s="84"/>
      <c r="K138" s="84" t="s">
        <v>1238</v>
      </c>
      <c r="L138" s="427"/>
      <c r="M138" s="84" t="s">
        <v>364</v>
      </c>
      <c r="N138" s="203"/>
      <c r="O138" s="203"/>
      <c r="P138" s="203"/>
      <c r="Q138" s="203"/>
      <c r="R138" s="203"/>
      <c r="S138" s="85"/>
      <c r="T138" s="85"/>
      <c r="U138" s="85"/>
      <c r="V138" s="85"/>
      <c r="W138" s="85"/>
      <c r="X138" s="85"/>
      <c r="Y138" s="85"/>
      <c r="Z138" s="85"/>
      <c r="AA138" s="85"/>
      <c r="AB138" s="85"/>
      <c r="AC138" s="85"/>
      <c r="AD138" s="85"/>
      <c r="AE138" s="85"/>
      <c r="AF138" s="85"/>
      <c r="AG138" s="85"/>
      <c r="AH138" s="85"/>
      <c r="AI138" s="85"/>
      <c r="AJ138" s="482"/>
      <c r="AK138" s="77">
        <v>2006</v>
      </c>
      <c r="AL138" s="85"/>
      <c r="AM138" s="85"/>
      <c r="AN138" s="85"/>
      <c r="AO138" s="505">
        <v>487500</v>
      </c>
      <c r="AP138" s="203"/>
      <c r="AQ138" s="203"/>
      <c r="AR138" s="203"/>
      <c r="AS138" s="203"/>
      <c r="AT138" s="203"/>
      <c r="AU138" s="203"/>
      <c r="AV138" s="203"/>
      <c r="AW138" s="203"/>
    </row>
    <row r="139" spans="2:49" s="94" customFormat="1" ht="35.25" customHeight="1">
      <c r="B139" s="435"/>
      <c r="C139" s="465"/>
      <c r="D139" s="84" t="s">
        <v>181</v>
      </c>
      <c r="E139" s="84" t="s">
        <v>239</v>
      </c>
      <c r="F139" s="427"/>
      <c r="G139" s="84"/>
      <c r="H139" s="84"/>
      <c r="I139" s="84"/>
      <c r="J139" s="84"/>
      <c r="K139" s="84" t="s">
        <v>298</v>
      </c>
      <c r="L139" s="427"/>
      <c r="M139" s="84" t="s">
        <v>364</v>
      </c>
      <c r="N139" s="203"/>
      <c r="O139" s="203"/>
      <c r="P139" s="203"/>
      <c r="Q139" s="203"/>
      <c r="R139" s="203"/>
      <c r="S139" s="85"/>
      <c r="T139" s="85"/>
      <c r="U139" s="85"/>
      <c r="V139" s="85"/>
      <c r="W139" s="85"/>
      <c r="X139" s="85"/>
      <c r="Y139" s="85"/>
      <c r="Z139" s="85"/>
      <c r="AA139" s="85"/>
      <c r="AB139" s="85"/>
      <c r="AC139" s="85"/>
      <c r="AD139" s="85"/>
      <c r="AE139" s="85"/>
      <c r="AF139" s="85"/>
      <c r="AG139" s="85"/>
      <c r="AH139" s="85"/>
      <c r="AI139" s="85"/>
      <c r="AJ139" s="482"/>
      <c r="AK139" s="77">
        <v>2006</v>
      </c>
      <c r="AL139" s="85"/>
      <c r="AM139" s="85"/>
      <c r="AN139" s="85"/>
      <c r="AO139" s="505">
        <v>262500</v>
      </c>
      <c r="AP139" s="203"/>
      <c r="AQ139" s="203"/>
      <c r="AR139" s="203"/>
      <c r="AS139" s="203"/>
      <c r="AT139" s="203"/>
      <c r="AU139" s="203"/>
      <c r="AV139" s="203"/>
      <c r="AW139" s="203"/>
    </row>
    <row r="140" spans="2:49" s="94" customFormat="1" ht="35.25" customHeight="1">
      <c r="B140" s="435"/>
      <c r="C140" s="465"/>
      <c r="D140" s="84" t="s">
        <v>183</v>
      </c>
      <c r="E140" s="84" t="s">
        <v>241</v>
      </c>
      <c r="F140" s="427"/>
      <c r="G140" s="84"/>
      <c r="H140" s="84"/>
      <c r="I140" s="84"/>
      <c r="J140" s="84"/>
      <c r="K140" s="84" t="s">
        <v>1239</v>
      </c>
      <c r="L140" s="427"/>
      <c r="M140" s="84" t="s">
        <v>356</v>
      </c>
      <c r="N140" s="203"/>
      <c r="O140" s="203"/>
      <c r="P140" s="203"/>
      <c r="Q140" s="203"/>
      <c r="R140" s="203"/>
      <c r="S140" s="85"/>
      <c r="T140" s="85"/>
      <c r="U140" s="85"/>
      <c r="V140" s="85"/>
      <c r="W140" s="85"/>
      <c r="X140" s="85"/>
      <c r="Y140" s="85"/>
      <c r="Z140" s="85"/>
      <c r="AA140" s="85"/>
      <c r="AB140" s="85"/>
      <c r="AC140" s="85"/>
      <c r="AD140" s="85"/>
      <c r="AE140" s="85"/>
      <c r="AF140" s="85"/>
      <c r="AG140" s="85"/>
      <c r="AH140" s="85"/>
      <c r="AI140" s="85"/>
      <c r="AJ140" s="482"/>
      <c r="AK140" s="77">
        <v>2006</v>
      </c>
      <c r="AL140" s="85"/>
      <c r="AM140" s="85"/>
      <c r="AN140" s="85"/>
      <c r="AO140" s="505">
        <v>87500</v>
      </c>
      <c r="AP140" s="203"/>
      <c r="AQ140" s="203"/>
      <c r="AR140" s="203"/>
      <c r="AS140" s="203"/>
      <c r="AT140" s="203"/>
      <c r="AU140" s="203"/>
      <c r="AV140" s="203"/>
      <c r="AW140" s="203"/>
    </row>
    <row r="141" spans="2:49" s="94" customFormat="1" ht="35.25" customHeight="1">
      <c r="B141" s="435"/>
      <c r="C141" s="465"/>
      <c r="D141" s="84" t="s">
        <v>177</v>
      </c>
      <c r="E141" s="84" t="s">
        <v>255</v>
      </c>
      <c r="F141" s="427"/>
      <c r="G141" s="84"/>
      <c r="H141" s="84"/>
      <c r="I141" s="84"/>
      <c r="J141" s="84"/>
      <c r="K141" s="84" t="s">
        <v>298</v>
      </c>
      <c r="L141" s="427"/>
      <c r="M141" s="84" t="s">
        <v>358</v>
      </c>
      <c r="N141" s="203"/>
      <c r="O141" s="203"/>
      <c r="P141" s="203"/>
      <c r="Q141" s="203"/>
      <c r="R141" s="203"/>
      <c r="S141" s="85"/>
      <c r="T141" s="85"/>
      <c r="U141" s="85"/>
      <c r="V141" s="85"/>
      <c r="W141" s="85"/>
      <c r="X141" s="85"/>
      <c r="Y141" s="85"/>
      <c r="Z141" s="85"/>
      <c r="AA141" s="85"/>
      <c r="AB141" s="85"/>
      <c r="AC141" s="85"/>
      <c r="AD141" s="85"/>
      <c r="AE141" s="85"/>
      <c r="AF141" s="85"/>
      <c r="AG141" s="85"/>
      <c r="AH141" s="85"/>
      <c r="AI141" s="85"/>
      <c r="AJ141" s="482"/>
      <c r="AK141" s="77">
        <v>2006</v>
      </c>
      <c r="AL141" s="85"/>
      <c r="AM141" s="85"/>
      <c r="AN141" s="85"/>
      <c r="AO141" s="505">
        <v>1275000</v>
      </c>
      <c r="AP141" s="203"/>
      <c r="AQ141" s="203"/>
      <c r="AR141" s="203"/>
      <c r="AS141" s="203"/>
      <c r="AT141" s="203"/>
      <c r="AU141" s="203"/>
      <c r="AV141" s="203"/>
      <c r="AW141" s="203"/>
    </row>
    <row r="142" spans="2:49" s="94" customFormat="1" ht="35.25" customHeight="1">
      <c r="B142" s="435"/>
      <c r="C142" s="465"/>
      <c r="D142" s="84" t="s">
        <v>169</v>
      </c>
      <c r="E142" s="84" t="s">
        <v>1215</v>
      </c>
      <c r="F142" s="427"/>
      <c r="G142" s="84"/>
      <c r="H142" s="84"/>
      <c r="I142" s="84"/>
      <c r="J142" s="84"/>
      <c r="K142" s="84" t="s">
        <v>298</v>
      </c>
      <c r="L142" s="427"/>
      <c r="M142" s="84" t="s">
        <v>367</v>
      </c>
      <c r="N142" s="203"/>
      <c r="O142" s="203"/>
      <c r="P142" s="203"/>
      <c r="Q142" s="203"/>
      <c r="R142" s="203"/>
      <c r="S142" s="85"/>
      <c r="T142" s="85"/>
      <c r="U142" s="85"/>
      <c r="V142" s="85"/>
      <c r="W142" s="85"/>
      <c r="X142" s="85"/>
      <c r="Y142" s="85"/>
      <c r="Z142" s="85"/>
      <c r="AA142" s="85"/>
      <c r="AB142" s="85"/>
      <c r="AC142" s="85"/>
      <c r="AD142" s="85"/>
      <c r="AE142" s="85"/>
      <c r="AF142" s="85"/>
      <c r="AG142" s="85"/>
      <c r="AH142" s="85"/>
      <c r="AI142" s="85"/>
      <c r="AJ142" s="482"/>
      <c r="AK142" s="77">
        <v>2006</v>
      </c>
      <c r="AL142" s="85"/>
      <c r="AM142" s="85"/>
      <c r="AN142" s="85"/>
      <c r="AO142" s="505">
        <v>112500</v>
      </c>
      <c r="AP142" s="203"/>
      <c r="AQ142" s="203"/>
      <c r="AR142" s="203"/>
      <c r="AS142" s="203"/>
      <c r="AT142" s="203"/>
      <c r="AU142" s="203"/>
      <c r="AV142" s="203"/>
      <c r="AW142" s="203"/>
    </row>
    <row r="143" spans="2:49" s="94" customFormat="1" ht="35.25" customHeight="1">
      <c r="B143" s="435"/>
      <c r="C143" s="465"/>
      <c r="D143" s="84" t="s">
        <v>182</v>
      </c>
      <c r="E143" s="84" t="s">
        <v>800</v>
      </c>
      <c r="F143" s="427"/>
      <c r="G143" s="84"/>
      <c r="H143" s="84"/>
      <c r="I143" s="84"/>
      <c r="J143" s="84"/>
      <c r="K143" s="84" t="s">
        <v>1214</v>
      </c>
      <c r="L143" s="427"/>
      <c r="M143" s="84" t="s">
        <v>356</v>
      </c>
      <c r="N143" s="203"/>
      <c r="O143" s="203"/>
      <c r="P143" s="203"/>
      <c r="Q143" s="203"/>
      <c r="R143" s="203"/>
      <c r="S143" s="85"/>
      <c r="T143" s="85"/>
      <c r="U143" s="85"/>
      <c r="V143" s="85"/>
      <c r="W143" s="85"/>
      <c r="X143" s="85"/>
      <c r="Y143" s="85"/>
      <c r="Z143" s="85"/>
      <c r="AA143" s="85"/>
      <c r="AB143" s="85"/>
      <c r="AC143" s="85"/>
      <c r="AD143" s="85"/>
      <c r="AE143" s="85"/>
      <c r="AF143" s="85"/>
      <c r="AG143" s="85"/>
      <c r="AH143" s="85"/>
      <c r="AI143" s="85"/>
      <c r="AJ143" s="482"/>
      <c r="AK143" s="77">
        <v>2006</v>
      </c>
      <c r="AL143" s="85"/>
      <c r="AM143" s="85"/>
      <c r="AN143" s="85"/>
      <c r="AO143" s="505">
        <v>937500</v>
      </c>
      <c r="AP143" s="203"/>
      <c r="AQ143" s="203"/>
      <c r="AR143" s="203"/>
      <c r="AS143" s="203"/>
      <c r="AT143" s="203"/>
      <c r="AU143" s="203"/>
      <c r="AV143" s="203"/>
      <c r="AW143" s="203"/>
    </row>
    <row r="144" spans="2:49" s="94" customFormat="1" ht="35.25" customHeight="1">
      <c r="B144" s="435"/>
      <c r="C144" s="465"/>
      <c r="D144" s="84" t="s">
        <v>181</v>
      </c>
      <c r="E144" s="84" t="s">
        <v>239</v>
      </c>
      <c r="F144" s="427"/>
      <c r="G144" s="84"/>
      <c r="H144" s="84"/>
      <c r="I144" s="84"/>
      <c r="J144" s="84"/>
      <c r="K144" s="84" t="s">
        <v>298</v>
      </c>
      <c r="L144" s="427"/>
      <c r="M144" s="84" t="s">
        <v>364</v>
      </c>
      <c r="N144" s="203"/>
      <c r="O144" s="203"/>
      <c r="P144" s="203"/>
      <c r="Q144" s="203"/>
      <c r="R144" s="203"/>
      <c r="S144" s="85"/>
      <c r="T144" s="85"/>
      <c r="U144" s="85"/>
      <c r="V144" s="85"/>
      <c r="W144" s="85"/>
      <c r="X144" s="85"/>
      <c r="Y144" s="85"/>
      <c r="Z144" s="85"/>
      <c r="AA144" s="85"/>
      <c r="AB144" s="85"/>
      <c r="AC144" s="85"/>
      <c r="AD144" s="85"/>
      <c r="AE144" s="85"/>
      <c r="AF144" s="85"/>
      <c r="AG144" s="85"/>
      <c r="AH144" s="85"/>
      <c r="AI144" s="85"/>
      <c r="AJ144" s="482"/>
      <c r="AK144" s="77">
        <v>2006</v>
      </c>
      <c r="AL144" s="85"/>
      <c r="AM144" s="85"/>
      <c r="AN144" s="85"/>
      <c r="AO144" s="505">
        <v>1500000</v>
      </c>
      <c r="AP144" s="203"/>
      <c r="AQ144" s="203"/>
      <c r="AR144" s="203"/>
      <c r="AS144" s="203"/>
      <c r="AT144" s="203"/>
      <c r="AU144" s="203"/>
      <c r="AV144" s="203"/>
      <c r="AW144" s="203"/>
    </row>
    <row r="145" spans="2:49" s="94" customFormat="1" ht="35.25" customHeight="1">
      <c r="B145" s="435"/>
      <c r="C145" s="465"/>
      <c r="D145" s="84" t="s">
        <v>176</v>
      </c>
      <c r="E145" s="84" t="s">
        <v>260</v>
      </c>
      <c r="F145" s="427"/>
      <c r="G145" s="84"/>
      <c r="H145" s="84"/>
      <c r="I145" s="84"/>
      <c r="J145" s="84"/>
      <c r="K145" s="84" t="s">
        <v>308</v>
      </c>
      <c r="L145" s="427"/>
      <c r="M145" s="84" t="s">
        <v>356</v>
      </c>
      <c r="N145" s="203"/>
      <c r="O145" s="203"/>
      <c r="P145" s="203"/>
      <c r="Q145" s="203"/>
      <c r="R145" s="203"/>
      <c r="S145" s="85"/>
      <c r="T145" s="85"/>
      <c r="U145" s="85"/>
      <c r="V145" s="85"/>
      <c r="W145" s="85"/>
      <c r="X145" s="85"/>
      <c r="Y145" s="85"/>
      <c r="Z145" s="85"/>
      <c r="AA145" s="85"/>
      <c r="AB145" s="85"/>
      <c r="AC145" s="85"/>
      <c r="AD145" s="85"/>
      <c r="AE145" s="85"/>
      <c r="AF145" s="85"/>
      <c r="AG145" s="85"/>
      <c r="AH145" s="85"/>
      <c r="AI145" s="85"/>
      <c r="AJ145" s="482"/>
      <c r="AK145" s="77">
        <v>2006</v>
      </c>
      <c r="AL145" s="85"/>
      <c r="AM145" s="85"/>
      <c r="AN145" s="85"/>
      <c r="AO145" s="505">
        <v>975000</v>
      </c>
      <c r="AP145" s="203"/>
      <c r="AQ145" s="203"/>
      <c r="AR145" s="203"/>
      <c r="AS145" s="203"/>
      <c r="AT145" s="203"/>
      <c r="AU145" s="203"/>
      <c r="AV145" s="203"/>
      <c r="AW145" s="203"/>
    </row>
    <row r="146" spans="2:49" s="94" customFormat="1" ht="35.25" customHeight="1">
      <c r="B146" s="435"/>
      <c r="C146" s="465"/>
      <c r="D146" s="84" t="s">
        <v>182</v>
      </c>
      <c r="E146" s="84" t="s">
        <v>240</v>
      </c>
      <c r="F146" s="427"/>
      <c r="G146" s="84"/>
      <c r="H146" s="84"/>
      <c r="I146" s="84"/>
      <c r="J146" s="84"/>
      <c r="K146" s="84" t="s">
        <v>1214</v>
      </c>
      <c r="L146" s="427"/>
      <c r="M146" s="84" t="s">
        <v>1063</v>
      </c>
      <c r="N146" s="203"/>
      <c r="O146" s="203"/>
      <c r="P146" s="203"/>
      <c r="Q146" s="203"/>
      <c r="R146" s="203"/>
      <c r="S146" s="85"/>
      <c r="T146" s="85"/>
      <c r="U146" s="85"/>
      <c r="V146" s="85"/>
      <c r="W146" s="85"/>
      <c r="X146" s="85"/>
      <c r="Y146" s="85"/>
      <c r="Z146" s="85"/>
      <c r="AA146" s="85"/>
      <c r="AB146" s="85"/>
      <c r="AC146" s="85"/>
      <c r="AD146" s="85"/>
      <c r="AE146" s="85"/>
      <c r="AF146" s="85"/>
      <c r="AG146" s="85"/>
      <c r="AH146" s="85"/>
      <c r="AI146" s="85"/>
      <c r="AJ146" s="482"/>
      <c r="AK146" s="77">
        <v>2006</v>
      </c>
      <c r="AL146" s="85"/>
      <c r="AM146" s="85"/>
      <c r="AN146" s="85"/>
      <c r="AO146" s="505">
        <v>1350000</v>
      </c>
      <c r="AP146" s="203"/>
      <c r="AQ146" s="203"/>
      <c r="AR146" s="203"/>
      <c r="AS146" s="203"/>
      <c r="AT146" s="203"/>
      <c r="AU146" s="203"/>
      <c r="AV146" s="203"/>
      <c r="AW146" s="203"/>
    </row>
    <row r="147" spans="2:49" s="94" customFormat="1" ht="35.25" customHeight="1">
      <c r="B147" s="435"/>
      <c r="C147" s="465"/>
      <c r="D147" s="84" t="s">
        <v>193</v>
      </c>
      <c r="E147" s="84" t="s">
        <v>253</v>
      </c>
      <c r="F147" s="427"/>
      <c r="G147" s="84"/>
      <c r="H147" s="84"/>
      <c r="I147" s="84"/>
      <c r="J147" s="84"/>
      <c r="K147" s="84" t="s">
        <v>312</v>
      </c>
      <c r="L147" s="427"/>
      <c r="M147" s="84" t="s">
        <v>359</v>
      </c>
      <c r="N147" s="203"/>
      <c r="O147" s="203"/>
      <c r="P147" s="203"/>
      <c r="Q147" s="203"/>
      <c r="R147" s="203"/>
      <c r="S147" s="85"/>
      <c r="T147" s="85"/>
      <c r="U147" s="85"/>
      <c r="V147" s="85"/>
      <c r="W147" s="85"/>
      <c r="X147" s="85"/>
      <c r="Y147" s="85"/>
      <c r="Z147" s="85"/>
      <c r="AA147" s="85"/>
      <c r="AB147" s="85"/>
      <c r="AC147" s="85"/>
      <c r="AD147" s="85"/>
      <c r="AE147" s="85"/>
      <c r="AF147" s="85"/>
      <c r="AG147" s="85"/>
      <c r="AH147" s="85"/>
      <c r="AI147" s="85"/>
      <c r="AJ147" s="482"/>
      <c r="AK147" s="77">
        <v>2006</v>
      </c>
      <c r="AL147" s="85"/>
      <c r="AM147" s="85"/>
      <c r="AN147" s="85"/>
      <c r="AO147" s="505">
        <v>126000</v>
      </c>
      <c r="AP147" s="203"/>
      <c r="AQ147" s="203"/>
      <c r="AR147" s="203"/>
      <c r="AS147" s="203"/>
      <c r="AT147" s="203"/>
      <c r="AU147" s="203"/>
      <c r="AV147" s="203"/>
      <c r="AW147" s="203"/>
    </row>
    <row r="148" spans="2:49" s="94" customFormat="1" ht="35.25" customHeight="1">
      <c r="B148" s="435"/>
      <c r="C148" s="465"/>
      <c r="D148" s="84" t="s">
        <v>1039</v>
      </c>
      <c r="E148" s="84" t="s">
        <v>1049</v>
      </c>
      <c r="F148" s="427"/>
      <c r="G148" s="84"/>
      <c r="H148" s="84"/>
      <c r="I148" s="84"/>
      <c r="J148" s="84"/>
      <c r="K148" s="84" t="s">
        <v>298</v>
      </c>
      <c r="L148" s="427"/>
      <c r="M148" s="84" t="s">
        <v>1064</v>
      </c>
      <c r="N148" s="203"/>
      <c r="O148" s="203"/>
      <c r="P148" s="203"/>
      <c r="Q148" s="203"/>
      <c r="R148" s="203"/>
      <c r="S148" s="85"/>
      <c r="T148" s="85"/>
      <c r="U148" s="85"/>
      <c r="V148" s="85"/>
      <c r="W148" s="85"/>
      <c r="X148" s="85"/>
      <c r="Y148" s="85"/>
      <c r="Z148" s="85"/>
      <c r="AA148" s="85"/>
      <c r="AB148" s="85"/>
      <c r="AC148" s="85"/>
      <c r="AD148" s="85"/>
      <c r="AE148" s="85"/>
      <c r="AF148" s="85"/>
      <c r="AG148" s="85"/>
      <c r="AH148" s="85"/>
      <c r="AI148" s="85"/>
      <c r="AJ148" s="482"/>
      <c r="AK148" s="77">
        <v>2006</v>
      </c>
      <c r="AL148" s="85"/>
      <c r="AM148" s="85"/>
      <c r="AN148" s="85"/>
      <c r="AO148" s="505">
        <v>225000</v>
      </c>
      <c r="AP148" s="203"/>
      <c r="AQ148" s="203"/>
      <c r="AR148" s="203"/>
      <c r="AS148" s="203"/>
      <c r="AT148" s="203"/>
      <c r="AU148" s="203"/>
      <c r="AV148" s="203"/>
      <c r="AW148" s="203"/>
    </row>
    <row r="149" spans="2:49" ht="72.75" customHeight="1">
      <c r="B149" s="435"/>
      <c r="C149" s="439"/>
      <c r="D149" s="417"/>
      <c r="E149" s="417"/>
      <c r="F149" s="417"/>
      <c r="G149" s="82"/>
      <c r="H149" s="82"/>
      <c r="I149" s="82"/>
      <c r="J149" s="82"/>
      <c r="K149" s="417"/>
      <c r="L149" s="417"/>
      <c r="M149" s="417"/>
      <c r="N149" s="417"/>
      <c r="O149" s="417"/>
      <c r="P149" s="417"/>
      <c r="Q149" s="417"/>
      <c r="R149" s="417"/>
      <c r="S149" s="82"/>
      <c r="T149" s="82"/>
      <c r="U149" s="82"/>
      <c r="V149" s="82"/>
      <c r="W149" s="82"/>
      <c r="X149" s="82"/>
      <c r="Y149" s="82"/>
      <c r="Z149" s="82"/>
      <c r="AA149" s="82"/>
      <c r="AB149" s="82"/>
      <c r="AC149" s="82"/>
      <c r="AD149" s="82"/>
      <c r="AE149" s="82"/>
      <c r="AF149" s="82"/>
      <c r="AG149" s="82"/>
      <c r="AH149" s="82"/>
      <c r="AI149" s="82"/>
      <c r="AJ149" s="482"/>
      <c r="AK149" s="482"/>
      <c r="AL149" s="82"/>
      <c r="AM149" s="82"/>
      <c r="AN149" s="82"/>
      <c r="AO149" s="417"/>
      <c r="AP149" s="417"/>
      <c r="AQ149" s="417"/>
      <c r="AR149" s="417"/>
      <c r="AS149" s="417"/>
      <c r="AT149" s="417"/>
      <c r="AU149" s="417"/>
      <c r="AV149" s="417"/>
      <c r="AW149" s="417"/>
    </row>
    <row r="150" spans="2:49" s="94" customFormat="1" ht="29.25" customHeight="1">
      <c r="B150" s="474" t="s">
        <v>36</v>
      </c>
      <c r="C150" s="487" t="s">
        <v>37</v>
      </c>
      <c r="D150" s="1112" t="s">
        <v>389</v>
      </c>
      <c r="E150" s="1112"/>
      <c r="F150" s="1112"/>
      <c r="G150" s="488"/>
      <c r="H150" s="488"/>
      <c r="I150" s="488"/>
      <c r="J150" s="488"/>
      <c r="K150" s="203"/>
      <c r="L150" s="203"/>
      <c r="M150" s="203"/>
      <c r="N150" s="203"/>
      <c r="O150" s="203"/>
      <c r="P150" s="203"/>
      <c r="Q150" s="203"/>
      <c r="R150" s="203"/>
      <c r="S150" s="85"/>
      <c r="T150" s="85"/>
      <c r="U150" s="85"/>
      <c r="V150" s="85"/>
      <c r="W150" s="85"/>
      <c r="X150" s="85"/>
      <c r="Y150" s="85"/>
      <c r="Z150" s="85"/>
      <c r="AA150" s="85"/>
      <c r="AB150" s="85"/>
      <c r="AC150" s="85"/>
      <c r="AD150" s="85"/>
      <c r="AE150" s="85"/>
      <c r="AF150" s="85"/>
      <c r="AG150" s="85"/>
      <c r="AH150" s="85"/>
      <c r="AI150" s="85"/>
      <c r="AJ150" s="479"/>
      <c r="AK150" s="479"/>
      <c r="AL150" s="203"/>
      <c r="AM150" s="203"/>
      <c r="AN150" s="203"/>
      <c r="AO150" s="203"/>
      <c r="AP150" s="489"/>
      <c r="AQ150" s="489"/>
      <c r="AR150" s="489"/>
      <c r="AS150" s="489"/>
      <c r="AT150" s="489"/>
      <c r="AU150" s="489"/>
      <c r="AV150" s="489"/>
      <c r="AW150" s="489"/>
    </row>
    <row r="151" spans="2:49" s="94" customFormat="1" ht="29.25" customHeight="1">
      <c r="B151" s="435"/>
      <c r="C151" s="465" t="s">
        <v>106</v>
      </c>
      <c r="D151" s="1003"/>
      <c r="E151" s="1003"/>
      <c r="F151" s="1003"/>
      <c r="G151" s="85"/>
      <c r="H151" s="85"/>
      <c r="I151" s="85"/>
      <c r="J151" s="85"/>
      <c r="K151" s="203"/>
      <c r="L151" s="203"/>
      <c r="M151" s="203"/>
      <c r="N151" s="203"/>
      <c r="O151" s="203"/>
      <c r="P151" s="203"/>
      <c r="Q151" s="203"/>
      <c r="R151" s="203"/>
      <c r="S151" s="85"/>
      <c r="T151" s="85"/>
      <c r="U151" s="85"/>
      <c r="V151" s="85"/>
      <c r="W151" s="85"/>
      <c r="X151" s="85"/>
      <c r="Y151" s="85"/>
      <c r="Z151" s="85"/>
      <c r="AA151" s="85"/>
      <c r="AB151" s="85"/>
      <c r="AC151" s="85"/>
      <c r="AD151" s="85"/>
      <c r="AE151" s="85"/>
      <c r="AF151" s="85"/>
      <c r="AG151" s="85"/>
      <c r="AH151" s="85"/>
      <c r="AI151" s="85"/>
      <c r="AJ151" s="479"/>
      <c r="AK151" s="479"/>
      <c r="AL151" s="203"/>
      <c r="AM151" s="203"/>
      <c r="AN151" s="203"/>
      <c r="AO151" s="203"/>
      <c r="AP151" s="203"/>
      <c r="AQ151" s="203"/>
      <c r="AR151" s="203"/>
      <c r="AS151" s="203"/>
      <c r="AT151" s="203"/>
      <c r="AU151" s="203"/>
      <c r="AV151" s="203"/>
      <c r="AW151" s="203"/>
    </row>
    <row r="152" spans="2:49" s="94" customFormat="1" ht="29.25" customHeight="1">
      <c r="B152" s="435"/>
      <c r="C152" s="465"/>
      <c r="D152" s="507"/>
      <c r="E152" s="68"/>
      <c r="F152" s="508"/>
      <c r="G152" s="58"/>
      <c r="H152" s="58"/>
      <c r="I152" s="58"/>
      <c r="J152" s="58"/>
      <c r="K152" s="58"/>
      <c r="L152" s="58"/>
      <c r="M152" s="58"/>
      <c r="N152" s="58"/>
      <c r="O152" s="58"/>
      <c r="P152" s="58"/>
      <c r="Q152" s="58"/>
      <c r="R152" s="58"/>
      <c r="S152" s="85"/>
      <c r="T152" s="85"/>
      <c r="U152" s="85"/>
      <c r="V152" s="85"/>
      <c r="W152" s="85"/>
      <c r="X152" s="85"/>
      <c r="Y152" s="85"/>
      <c r="Z152" s="85"/>
      <c r="AA152" s="85"/>
      <c r="AB152" s="85"/>
      <c r="AC152" s="85"/>
      <c r="AD152" s="85"/>
      <c r="AE152" s="85"/>
      <c r="AF152" s="85"/>
      <c r="AG152" s="85"/>
      <c r="AH152" s="85"/>
      <c r="AI152" s="85"/>
      <c r="AJ152" s="482"/>
      <c r="AK152" s="481"/>
      <c r="AL152" s="85"/>
      <c r="AM152" s="85"/>
      <c r="AN152" s="85"/>
      <c r="AO152" s="421"/>
      <c r="AP152" s="58"/>
      <c r="AQ152" s="58"/>
      <c r="AR152" s="58"/>
      <c r="AS152" s="58"/>
      <c r="AT152" s="58"/>
      <c r="AU152" s="58"/>
      <c r="AV152" s="58"/>
      <c r="AW152" s="58"/>
    </row>
    <row r="153" spans="2:49" s="94" customFormat="1" ht="29.25" customHeight="1">
      <c r="B153" s="435" t="s">
        <v>38</v>
      </c>
      <c r="C153" s="465" t="s">
        <v>39</v>
      </c>
      <c r="D153" s="1003" t="s">
        <v>389</v>
      </c>
      <c r="E153" s="1003"/>
      <c r="F153" s="1003"/>
      <c r="G153" s="85"/>
      <c r="H153" s="85"/>
      <c r="I153" s="85"/>
      <c r="J153" s="85"/>
      <c r="K153" s="203"/>
      <c r="L153" s="203"/>
      <c r="M153" s="203"/>
      <c r="N153" s="203"/>
      <c r="O153" s="203"/>
      <c r="P153" s="203"/>
      <c r="Q153" s="203"/>
      <c r="R153" s="203"/>
      <c r="S153" s="488"/>
      <c r="T153" s="488"/>
      <c r="U153" s="488"/>
      <c r="V153" s="488"/>
      <c r="W153" s="488"/>
      <c r="X153" s="488"/>
      <c r="Y153" s="488"/>
      <c r="Z153" s="488"/>
      <c r="AA153" s="488"/>
      <c r="AB153" s="488"/>
      <c r="AC153" s="488"/>
      <c r="AD153" s="488"/>
      <c r="AE153" s="488"/>
      <c r="AF153" s="488"/>
      <c r="AG153" s="488"/>
      <c r="AH153" s="488"/>
      <c r="AI153" s="488"/>
      <c r="AJ153" s="479"/>
      <c r="AK153" s="479"/>
      <c r="AL153" s="203"/>
      <c r="AM153" s="203"/>
      <c r="AN153" s="203"/>
      <c r="AO153" s="203"/>
      <c r="AP153" s="203"/>
      <c r="AQ153" s="203"/>
      <c r="AR153" s="203"/>
      <c r="AS153" s="203"/>
      <c r="AT153" s="203"/>
      <c r="AU153" s="203"/>
      <c r="AV153" s="203"/>
      <c r="AW153" s="203"/>
    </row>
    <row r="154" spans="2:49" s="94" customFormat="1" ht="29.25" customHeight="1">
      <c r="B154" s="435"/>
      <c r="C154" s="465" t="s">
        <v>106</v>
      </c>
      <c r="D154" s="1003"/>
      <c r="E154" s="1003"/>
      <c r="F154" s="1003"/>
      <c r="G154" s="85"/>
      <c r="H154" s="85"/>
      <c r="I154" s="85"/>
      <c r="J154" s="85"/>
      <c r="K154" s="203"/>
      <c r="L154" s="203"/>
      <c r="M154" s="203"/>
      <c r="N154" s="203"/>
      <c r="O154" s="203"/>
      <c r="P154" s="203"/>
      <c r="Q154" s="203"/>
      <c r="R154" s="203"/>
      <c r="S154" s="85"/>
      <c r="T154" s="85"/>
      <c r="U154" s="85"/>
      <c r="V154" s="85"/>
      <c r="W154" s="85"/>
      <c r="X154" s="85"/>
      <c r="Y154" s="85"/>
      <c r="Z154" s="85"/>
      <c r="AA154" s="85"/>
      <c r="AB154" s="85"/>
      <c r="AC154" s="85"/>
      <c r="AD154" s="85"/>
      <c r="AE154" s="85"/>
      <c r="AF154" s="85"/>
      <c r="AG154" s="85"/>
      <c r="AH154" s="85"/>
      <c r="AI154" s="85"/>
      <c r="AJ154" s="479"/>
      <c r="AK154" s="479"/>
      <c r="AL154" s="203"/>
      <c r="AM154" s="203"/>
      <c r="AN154" s="203"/>
      <c r="AO154" s="203"/>
      <c r="AP154" s="203"/>
      <c r="AQ154" s="203"/>
      <c r="AR154" s="203"/>
      <c r="AS154" s="203"/>
      <c r="AT154" s="203"/>
      <c r="AU154" s="203"/>
      <c r="AV154" s="203"/>
      <c r="AW154" s="203"/>
    </row>
    <row r="155" spans="2:49" s="94" customFormat="1" ht="29.25" customHeight="1">
      <c r="B155" s="435"/>
      <c r="C155" s="465"/>
      <c r="D155" s="507"/>
      <c r="E155" s="68"/>
      <c r="F155" s="508"/>
      <c r="G155" s="58"/>
      <c r="H155" s="58"/>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c r="AG155" s="58"/>
      <c r="AH155" s="58"/>
      <c r="AI155" s="58"/>
      <c r="AJ155" s="482"/>
      <c r="AK155" s="482"/>
      <c r="AL155" s="58"/>
      <c r="AM155" s="58"/>
      <c r="AN155" s="58"/>
      <c r="AO155" s="58"/>
      <c r="AP155" s="58"/>
      <c r="AQ155" s="58"/>
      <c r="AR155" s="58"/>
      <c r="AS155" s="58"/>
      <c r="AT155" s="58"/>
      <c r="AU155" s="58"/>
      <c r="AV155" s="58"/>
      <c r="AW155" s="58"/>
    </row>
    <row r="156" spans="2:49" s="94" customFormat="1" ht="29.25" customHeight="1">
      <c r="B156" s="435" t="s">
        <v>40</v>
      </c>
      <c r="C156" s="465" t="s">
        <v>41</v>
      </c>
      <c r="D156" s="1003" t="s">
        <v>389</v>
      </c>
      <c r="E156" s="1003"/>
      <c r="F156" s="1003"/>
      <c r="G156" s="85"/>
      <c r="H156" s="85"/>
      <c r="I156" s="85"/>
      <c r="J156" s="85"/>
      <c r="K156" s="203"/>
      <c r="L156" s="203"/>
      <c r="M156" s="203"/>
      <c r="N156" s="203"/>
      <c r="O156" s="203"/>
      <c r="P156" s="203"/>
      <c r="Q156" s="203"/>
      <c r="R156" s="203"/>
      <c r="S156" s="85"/>
      <c r="T156" s="85"/>
      <c r="U156" s="85"/>
      <c r="V156" s="85"/>
      <c r="W156" s="85"/>
      <c r="X156" s="85"/>
      <c r="Y156" s="85"/>
      <c r="Z156" s="85"/>
      <c r="AA156" s="85"/>
      <c r="AB156" s="85"/>
      <c r="AC156" s="85"/>
      <c r="AD156" s="85"/>
      <c r="AE156" s="85"/>
      <c r="AF156" s="85"/>
      <c r="AG156" s="85"/>
      <c r="AH156" s="85"/>
      <c r="AI156" s="85"/>
      <c r="AJ156" s="479"/>
      <c r="AK156" s="479"/>
      <c r="AL156" s="203"/>
      <c r="AM156" s="203"/>
      <c r="AN156" s="203"/>
      <c r="AO156" s="203"/>
      <c r="AP156" s="203"/>
      <c r="AQ156" s="203"/>
      <c r="AR156" s="203"/>
      <c r="AS156" s="203"/>
      <c r="AT156" s="203"/>
      <c r="AU156" s="203"/>
      <c r="AV156" s="203"/>
      <c r="AW156" s="203"/>
    </row>
    <row r="157" spans="2:49" s="94" customFormat="1" ht="29.25" customHeight="1">
      <c r="B157" s="435"/>
      <c r="C157" s="465" t="s">
        <v>106</v>
      </c>
      <c r="D157" s="1003"/>
      <c r="E157" s="1003"/>
      <c r="F157" s="1003"/>
      <c r="G157" s="85"/>
      <c r="H157" s="85"/>
      <c r="I157" s="85"/>
      <c r="J157" s="85"/>
      <c r="K157" s="203"/>
      <c r="L157" s="203"/>
      <c r="M157" s="203"/>
      <c r="N157" s="203"/>
      <c r="O157" s="203"/>
      <c r="P157" s="203"/>
      <c r="Q157" s="203"/>
      <c r="R157" s="203"/>
      <c r="S157" s="85"/>
      <c r="T157" s="85"/>
      <c r="U157" s="85"/>
      <c r="V157" s="85"/>
      <c r="W157" s="85"/>
      <c r="X157" s="85"/>
      <c r="Y157" s="85"/>
      <c r="Z157" s="85"/>
      <c r="AA157" s="85"/>
      <c r="AB157" s="85"/>
      <c r="AC157" s="85"/>
      <c r="AD157" s="85"/>
      <c r="AE157" s="85"/>
      <c r="AF157" s="85"/>
      <c r="AG157" s="85"/>
      <c r="AH157" s="85"/>
      <c r="AI157" s="85"/>
      <c r="AJ157" s="479"/>
      <c r="AK157" s="479"/>
      <c r="AL157" s="203"/>
      <c r="AM157" s="203"/>
      <c r="AN157" s="203"/>
      <c r="AO157" s="203"/>
      <c r="AP157" s="203"/>
      <c r="AQ157" s="203"/>
      <c r="AR157" s="203"/>
      <c r="AS157" s="203"/>
      <c r="AT157" s="203"/>
      <c r="AU157" s="203"/>
      <c r="AV157" s="203"/>
      <c r="AW157" s="203"/>
    </row>
    <row r="158" spans="2:49" s="94" customFormat="1" ht="29.25" customHeight="1">
      <c r="B158" s="435"/>
      <c r="C158" s="465"/>
      <c r="D158" s="58"/>
      <c r="E158" s="58"/>
      <c r="F158" s="58"/>
      <c r="G158" s="85"/>
      <c r="H158" s="85"/>
      <c r="I158" s="85"/>
      <c r="J158" s="85"/>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482"/>
      <c r="AK158" s="482"/>
      <c r="AL158" s="58"/>
      <c r="AM158" s="58"/>
      <c r="AN158" s="58"/>
      <c r="AO158" s="58"/>
      <c r="AP158" s="58"/>
      <c r="AQ158" s="58"/>
      <c r="AR158" s="58"/>
      <c r="AS158" s="58"/>
      <c r="AT158" s="58"/>
      <c r="AU158" s="58"/>
      <c r="AV158" s="58"/>
      <c r="AW158" s="58"/>
    </row>
    <row r="159" spans="2:49" s="94" customFormat="1" ht="29.25" customHeight="1">
      <c r="B159" s="435" t="s">
        <v>42</v>
      </c>
      <c r="C159" s="465" t="s">
        <v>43</v>
      </c>
      <c r="D159" s="1003" t="s">
        <v>389</v>
      </c>
      <c r="E159" s="1003"/>
      <c r="F159" s="1003"/>
      <c r="G159" s="85"/>
      <c r="H159" s="85"/>
      <c r="I159" s="85"/>
      <c r="J159" s="85"/>
      <c r="K159" s="203"/>
      <c r="L159" s="203"/>
      <c r="M159" s="203"/>
      <c r="N159" s="203"/>
      <c r="O159" s="203"/>
      <c r="P159" s="203"/>
      <c r="Q159" s="203"/>
      <c r="R159" s="203"/>
      <c r="S159" s="85"/>
      <c r="T159" s="85"/>
      <c r="U159" s="85"/>
      <c r="V159" s="85"/>
      <c r="W159" s="85"/>
      <c r="X159" s="85"/>
      <c r="Y159" s="85"/>
      <c r="Z159" s="85"/>
      <c r="AA159" s="85"/>
      <c r="AB159" s="85"/>
      <c r="AC159" s="85"/>
      <c r="AD159" s="85"/>
      <c r="AE159" s="85"/>
      <c r="AF159" s="85"/>
      <c r="AG159" s="85"/>
      <c r="AH159" s="85"/>
      <c r="AI159" s="85"/>
      <c r="AJ159" s="479"/>
      <c r="AK159" s="479"/>
      <c r="AL159" s="203"/>
      <c r="AM159" s="203"/>
      <c r="AN159" s="203"/>
      <c r="AO159" s="203"/>
      <c r="AP159" s="203"/>
      <c r="AQ159" s="203"/>
      <c r="AR159" s="203"/>
      <c r="AS159" s="203"/>
      <c r="AT159" s="203"/>
      <c r="AU159" s="203"/>
      <c r="AV159" s="203"/>
      <c r="AW159" s="203"/>
    </row>
    <row r="160" spans="2:49" s="94" customFormat="1" ht="29.25" customHeight="1">
      <c r="B160" s="435"/>
      <c r="C160" s="465" t="s">
        <v>106</v>
      </c>
      <c r="D160" s="1003"/>
      <c r="E160" s="1003"/>
      <c r="F160" s="1003"/>
      <c r="G160" s="85"/>
      <c r="H160" s="85"/>
      <c r="I160" s="85"/>
      <c r="J160" s="85"/>
      <c r="K160" s="203"/>
      <c r="L160" s="203"/>
      <c r="M160" s="203"/>
      <c r="N160" s="203"/>
      <c r="O160" s="203"/>
      <c r="P160" s="203"/>
      <c r="Q160" s="203"/>
      <c r="R160" s="203"/>
      <c r="S160" s="85"/>
      <c r="T160" s="85"/>
      <c r="U160" s="85"/>
      <c r="V160" s="85"/>
      <c r="W160" s="85"/>
      <c r="X160" s="85"/>
      <c r="Y160" s="85"/>
      <c r="Z160" s="85"/>
      <c r="AA160" s="85"/>
      <c r="AB160" s="85"/>
      <c r="AC160" s="85"/>
      <c r="AD160" s="85"/>
      <c r="AE160" s="85"/>
      <c r="AF160" s="85"/>
      <c r="AG160" s="85"/>
      <c r="AH160" s="85"/>
      <c r="AI160" s="85"/>
      <c r="AJ160" s="479"/>
      <c r="AK160" s="479"/>
      <c r="AL160" s="203"/>
      <c r="AM160" s="203"/>
      <c r="AN160" s="203"/>
      <c r="AO160" s="203"/>
      <c r="AP160" s="203"/>
      <c r="AQ160" s="203"/>
      <c r="AR160" s="203"/>
      <c r="AS160" s="203"/>
      <c r="AT160" s="203"/>
      <c r="AU160" s="203"/>
      <c r="AV160" s="203"/>
      <c r="AW160" s="203"/>
    </row>
    <row r="161" spans="2:49" s="94" customFormat="1" ht="29.25" customHeight="1">
      <c r="B161" s="435"/>
      <c r="C161" s="465"/>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c r="AG161" s="58"/>
      <c r="AH161" s="58"/>
      <c r="AI161" s="58"/>
      <c r="AJ161" s="482"/>
      <c r="AK161" s="482"/>
      <c r="AL161" s="58"/>
      <c r="AM161" s="58"/>
      <c r="AN161" s="58"/>
      <c r="AO161" s="58"/>
      <c r="AP161" s="58"/>
      <c r="AQ161" s="58"/>
      <c r="AR161" s="58"/>
      <c r="AS161" s="58"/>
      <c r="AT161" s="58"/>
      <c r="AU161" s="58"/>
      <c r="AV161" s="58"/>
      <c r="AW161" s="58"/>
    </row>
    <row r="162" spans="2:49" s="94" customFormat="1" ht="29.25" customHeight="1">
      <c r="B162" s="435" t="s">
        <v>44</v>
      </c>
      <c r="C162" s="465" t="s">
        <v>45</v>
      </c>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482"/>
      <c r="AK162" s="482"/>
      <c r="AL162" s="58"/>
      <c r="AM162" s="58"/>
      <c r="AN162" s="58"/>
      <c r="AO162" s="58"/>
      <c r="AP162" s="58"/>
      <c r="AQ162" s="58"/>
      <c r="AR162" s="58"/>
      <c r="AS162" s="58"/>
      <c r="AT162" s="58"/>
      <c r="AU162" s="58"/>
      <c r="AV162" s="58"/>
      <c r="AW162" s="58"/>
    </row>
    <row r="163" spans="2:49" s="94" customFormat="1" ht="29.25" customHeight="1">
      <c r="B163" s="435"/>
      <c r="C163" s="465" t="s">
        <v>106</v>
      </c>
      <c r="D163" s="1003" t="s">
        <v>389</v>
      </c>
      <c r="E163" s="1003"/>
      <c r="F163" s="1003"/>
      <c r="G163" s="85"/>
      <c r="H163" s="85"/>
      <c r="I163" s="85"/>
      <c r="J163" s="85"/>
      <c r="K163" s="203"/>
      <c r="L163" s="203"/>
      <c r="M163" s="203"/>
      <c r="N163" s="203"/>
      <c r="O163" s="203"/>
      <c r="P163" s="203"/>
      <c r="Q163" s="203"/>
      <c r="R163" s="203"/>
      <c r="S163" s="203"/>
      <c r="T163" s="203"/>
      <c r="U163" s="203"/>
      <c r="V163" s="203"/>
      <c r="W163" s="203"/>
      <c r="X163" s="203"/>
      <c r="Y163" s="203"/>
      <c r="Z163" s="203"/>
      <c r="AA163" s="203"/>
      <c r="AB163" s="203"/>
      <c r="AC163" s="203"/>
      <c r="AD163" s="203"/>
      <c r="AE163" s="203"/>
      <c r="AF163" s="203"/>
      <c r="AG163" s="203"/>
      <c r="AH163" s="203"/>
      <c r="AI163" s="203"/>
      <c r="AJ163" s="479"/>
      <c r="AK163" s="479"/>
      <c r="AL163" s="203"/>
      <c r="AM163" s="203"/>
      <c r="AN163" s="203"/>
      <c r="AO163" s="489"/>
      <c r="AP163" s="203"/>
      <c r="AQ163" s="203"/>
      <c r="AR163" s="203"/>
      <c r="AS163" s="203"/>
      <c r="AT163" s="203"/>
      <c r="AU163" s="203"/>
      <c r="AV163" s="203"/>
      <c r="AW163" s="203"/>
    </row>
    <row r="164" spans="2:49" s="94" customFormat="1" ht="29.25" customHeight="1">
      <c r="B164" s="435"/>
      <c r="C164" s="450"/>
      <c r="D164" s="1003"/>
      <c r="E164" s="1003"/>
      <c r="F164" s="1003"/>
      <c r="G164" s="85"/>
      <c r="H164" s="85"/>
      <c r="I164" s="85"/>
      <c r="J164" s="85"/>
      <c r="K164" s="203"/>
      <c r="L164" s="203"/>
      <c r="M164" s="203"/>
      <c r="N164" s="203"/>
      <c r="O164" s="203"/>
      <c r="P164" s="203"/>
      <c r="Q164" s="203"/>
      <c r="R164" s="203"/>
      <c r="S164" s="203"/>
      <c r="T164" s="203"/>
      <c r="U164" s="203"/>
      <c r="V164" s="203"/>
      <c r="W164" s="203"/>
      <c r="X164" s="203"/>
      <c r="Y164" s="203"/>
      <c r="Z164" s="203"/>
      <c r="AA164" s="203"/>
      <c r="AB164" s="203"/>
      <c r="AC164" s="203"/>
      <c r="AD164" s="203"/>
      <c r="AE164" s="203"/>
      <c r="AF164" s="203"/>
      <c r="AG164" s="203"/>
      <c r="AH164" s="203"/>
      <c r="AI164" s="203"/>
      <c r="AJ164" s="203"/>
      <c r="AK164" s="203"/>
      <c r="AL164" s="203"/>
      <c r="AM164" s="203"/>
      <c r="AN164" s="203"/>
      <c r="AO164" s="203"/>
      <c r="AP164" s="203"/>
      <c r="AQ164" s="203"/>
      <c r="AR164" s="203"/>
      <c r="AS164" s="203"/>
      <c r="AT164" s="203"/>
      <c r="AU164" s="203"/>
      <c r="AV164" s="203"/>
      <c r="AW164" s="203"/>
    </row>
    <row r="165" spans="2:49" s="94" customFormat="1" ht="29.25" customHeight="1">
      <c r="B165" s="435"/>
      <c r="C165" s="450"/>
      <c r="D165" s="415"/>
      <c r="E165" s="415"/>
      <c r="F165" s="415"/>
      <c r="G165" s="85"/>
      <c r="H165" s="85"/>
      <c r="I165" s="85"/>
      <c r="J165" s="85"/>
      <c r="K165" s="58"/>
      <c r="L165" s="58"/>
      <c r="M165" s="58"/>
      <c r="N165" s="58"/>
      <c r="O165" s="58"/>
      <c r="P165" s="58"/>
      <c r="Q165" s="58"/>
      <c r="R165" s="58"/>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c r="AR165" s="58"/>
      <c r="AS165" s="58"/>
      <c r="AT165" s="58"/>
      <c r="AU165" s="58"/>
      <c r="AV165" s="58"/>
      <c r="AW165" s="58"/>
    </row>
    <row r="166" spans="2:49" s="94" customFormat="1" ht="47.25" customHeight="1">
      <c r="B166" s="435" t="s">
        <v>46</v>
      </c>
      <c r="C166" s="451" t="s">
        <v>47</v>
      </c>
      <c r="D166" s="58"/>
      <c r="E166" s="55"/>
      <c r="F166" s="55"/>
      <c r="G166" s="58"/>
      <c r="H166" s="58"/>
      <c r="I166" s="58"/>
      <c r="J166" s="58"/>
      <c r="K166" s="85"/>
      <c r="L166" s="85"/>
      <c r="M166" s="85"/>
      <c r="N166" s="85"/>
      <c r="O166" s="85"/>
      <c r="P166" s="85"/>
      <c r="Q166" s="85"/>
      <c r="R166" s="85"/>
      <c r="S166" s="58"/>
      <c r="T166" s="58"/>
      <c r="U166" s="58"/>
      <c r="V166" s="58"/>
      <c r="W166" s="85"/>
      <c r="X166" s="85"/>
      <c r="Y166" s="85"/>
      <c r="Z166" s="85"/>
      <c r="AA166" s="85"/>
      <c r="AB166" s="85"/>
      <c r="AC166" s="85"/>
      <c r="AD166" s="85"/>
      <c r="AE166" s="85"/>
      <c r="AF166" s="85"/>
      <c r="AG166" s="85"/>
      <c r="AH166" s="85"/>
      <c r="AI166" s="58"/>
      <c r="AJ166" s="58"/>
      <c r="AK166" s="58"/>
      <c r="AL166" s="58"/>
      <c r="AM166" s="58"/>
      <c r="AN166" s="58"/>
      <c r="AO166" s="58"/>
      <c r="AP166" s="58"/>
      <c r="AQ166" s="58"/>
      <c r="AR166" s="58"/>
      <c r="AS166" s="58"/>
      <c r="AT166" s="58"/>
      <c r="AU166" s="58"/>
      <c r="AV166" s="58"/>
      <c r="AW166" s="58"/>
    </row>
    <row r="167" spans="2:49" s="94" customFormat="1" ht="47.25" customHeight="1">
      <c r="B167" s="435" t="s">
        <v>48</v>
      </c>
      <c r="C167" s="450" t="s">
        <v>49</v>
      </c>
      <c r="D167" s="55"/>
      <c r="E167" s="55"/>
      <c r="F167" s="55"/>
      <c r="G167" s="58"/>
      <c r="H167" s="58"/>
      <c r="I167" s="58"/>
      <c r="J167" s="58"/>
      <c r="K167" s="85"/>
      <c r="L167" s="85"/>
      <c r="M167" s="85"/>
      <c r="N167" s="85"/>
      <c r="O167" s="85"/>
      <c r="P167" s="85"/>
      <c r="Q167" s="85"/>
      <c r="R167" s="85"/>
      <c r="S167" s="58"/>
      <c r="T167" s="58"/>
      <c r="U167" s="58"/>
      <c r="V167" s="58"/>
      <c r="W167" s="85"/>
      <c r="X167" s="85"/>
      <c r="Y167" s="85"/>
      <c r="Z167" s="85"/>
      <c r="AA167" s="85"/>
      <c r="AB167" s="85"/>
      <c r="AC167" s="85"/>
      <c r="AD167" s="85"/>
      <c r="AE167" s="85"/>
      <c r="AF167" s="85"/>
      <c r="AG167" s="85"/>
      <c r="AH167" s="85"/>
      <c r="AI167" s="58"/>
      <c r="AJ167" s="58"/>
      <c r="AK167" s="58"/>
      <c r="AL167" s="58"/>
      <c r="AM167" s="58"/>
      <c r="AN167" s="58"/>
      <c r="AO167" s="405">
        <f>SUM(AO168:AO180)</f>
        <v>1101940000</v>
      </c>
      <c r="AP167" s="58"/>
      <c r="AQ167" s="58"/>
      <c r="AR167" s="58"/>
      <c r="AS167" s="58"/>
      <c r="AT167" s="58"/>
      <c r="AU167" s="58"/>
      <c r="AV167" s="58"/>
      <c r="AW167" s="58"/>
    </row>
    <row r="168" spans="2:49" s="94" customFormat="1" ht="69.75" customHeight="1">
      <c r="B168" s="435"/>
      <c r="C168" s="465" t="s">
        <v>107</v>
      </c>
      <c r="D168" s="59" t="s">
        <v>1240</v>
      </c>
      <c r="E168" s="59" t="s">
        <v>397</v>
      </c>
      <c r="F168" s="55"/>
      <c r="G168" s="506" t="s">
        <v>1070</v>
      </c>
      <c r="H168" s="58"/>
      <c r="I168" s="58"/>
      <c r="J168" s="58"/>
      <c r="K168" s="85"/>
      <c r="L168" s="85"/>
      <c r="M168" s="85"/>
      <c r="N168" s="85"/>
      <c r="O168" s="85"/>
      <c r="P168" s="85"/>
      <c r="Q168" s="85"/>
      <c r="R168" s="85"/>
      <c r="S168" s="58"/>
      <c r="T168" s="59" t="s">
        <v>401</v>
      </c>
      <c r="U168" s="58"/>
      <c r="V168" s="85"/>
      <c r="W168" s="85"/>
      <c r="X168" s="85"/>
      <c r="Y168" s="85"/>
      <c r="Z168" s="85"/>
      <c r="AA168" s="85"/>
      <c r="AB168" s="85"/>
      <c r="AC168" s="85"/>
      <c r="AD168" s="85"/>
      <c r="AE168" s="85"/>
      <c r="AF168" s="85"/>
      <c r="AG168" s="85"/>
      <c r="AH168" s="85"/>
      <c r="AI168" s="77">
        <v>96</v>
      </c>
      <c r="AJ168" s="85" t="s">
        <v>1241</v>
      </c>
      <c r="AK168" s="85"/>
      <c r="AL168" s="85"/>
      <c r="AM168" s="85"/>
      <c r="AN168" s="85"/>
      <c r="AO168" s="517">
        <v>80683200</v>
      </c>
      <c r="AP168" s="203"/>
      <c r="AQ168" s="203"/>
      <c r="AR168" s="203"/>
      <c r="AS168" s="59" t="s">
        <v>1242</v>
      </c>
      <c r="AT168" s="427"/>
      <c r="AU168" s="203"/>
      <c r="AV168" s="203"/>
      <c r="AW168" s="203"/>
    </row>
    <row r="169" spans="2:49" s="94" customFormat="1" ht="69.75" customHeight="1">
      <c r="B169" s="435"/>
      <c r="C169" s="465"/>
      <c r="D169" s="59" t="s">
        <v>1243</v>
      </c>
      <c r="E169" s="59" t="s">
        <v>397</v>
      </c>
      <c r="F169" s="55"/>
      <c r="G169" s="84" t="s">
        <v>1070</v>
      </c>
      <c r="H169" s="58"/>
      <c r="I169" s="58"/>
      <c r="J169" s="58"/>
      <c r="K169" s="85"/>
      <c r="L169" s="85"/>
      <c r="M169" s="85"/>
      <c r="N169" s="85"/>
      <c r="O169" s="85"/>
      <c r="P169" s="85"/>
      <c r="Q169" s="85"/>
      <c r="R169" s="85"/>
      <c r="S169" s="58"/>
      <c r="T169" s="59" t="s">
        <v>401</v>
      </c>
      <c r="U169" s="58"/>
      <c r="V169" s="85"/>
      <c r="W169" s="85"/>
      <c r="X169" s="85"/>
      <c r="Y169" s="85"/>
      <c r="Z169" s="85"/>
      <c r="AA169" s="85"/>
      <c r="AB169" s="85"/>
      <c r="AC169" s="85"/>
      <c r="AD169" s="85"/>
      <c r="AE169" s="85"/>
      <c r="AF169" s="85"/>
      <c r="AG169" s="85"/>
      <c r="AH169" s="85"/>
      <c r="AI169" s="77">
        <v>56</v>
      </c>
      <c r="AJ169" s="85" t="s">
        <v>1210</v>
      </c>
      <c r="AK169" s="85"/>
      <c r="AL169" s="85"/>
      <c r="AM169" s="85"/>
      <c r="AN169" s="85"/>
      <c r="AO169" s="517">
        <v>39824400</v>
      </c>
      <c r="AP169" s="203"/>
      <c r="AQ169" s="203"/>
      <c r="AR169" s="203"/>
      <c r="AS169" s="59" t="s">
        <v>1244</v>
      </c>
      <c r="AT169" s="427"/>
      <c r="AU169" s="203"/>
      <c r="AV169" s="203"/>
      <c r="AW169" s="203"/>
    </row>
    <row r="170" spans="2:49" s="94" customFormat="1" ht="69.75" customHeight="1">
      <c r="B170" s="435"/>
      <c r="C170" s="465"/>
      <c r="D170" s="59" t="s">
        <v>1245</v>
      </c>
      <c r="E170" s="59" t="s">
        <v>397</v>
      </c>
      <c r="F170" s="55"/>
      <c r="G170" s="84" t="s">
        <v>1070</v>
      </c>
      <c r="H170" s="58"/>
      <c r="I170" s="58"/>
      <c r="J170" s="58"/>
      <c r="K170" s="85"/>
      <c r="L170" s="85"/>
      <c r="M170" s="85"/>
      <c r="N170" s="85"/>
      <c r="O170" s="85"/>
      <c r="P170" s="85"/>
      <c r="Q170" s="85"/>
      <c r="R170" s="85"/>
      <c r="S170" s="58"/>
      <c r="T170" s="59" t="s">
        <v>401</v>
      </c>
      <c r="U170" s="58"/>
      <c r="V170" s="85"/>
      <c r="W170" s="85"/>
      <c r="X170" s="85"/>
      <c r="Y170" s="85"/>
      <c r="Z170" s="85"/>
      <c r="AA170" s="85"/>
      <c r="AB170" s="85"/>
      <c r="AC170" s="85"/>
      <c r="AD170" s="85"/>
      <c r="AE170" s="85"/>
      <c r="AF170" s="85"/>
      <c r="AG170" s="85"/>
      <c r="AH170" s="85"/>
      <c r="AI170" s="77">
        <v>96</v>
      </c>
      <c r="AJ170" s="85" t="s">
        <v>1210</v>
      </c>
      <c r="AK170" s="85"/>
      <c r="AL170" s="85"/>
      <c r="AM170" s="85"/>
      <c r="AN170" s="85"/>
      <c r="AO170" s="517">
        <v>74476800</v>
      </c>
      <c r="AP170" s="203"/>
      <c r="AQ170" s="203"/>
      <c r="AR170" s="203"/>
      <c r="AS170" s="59" t="s">
        <v>1246</v>
      </c>
      <c r="AT170" s="427"/>
      <c r="AU170" s="203"/>
      <c r="AV170" s="203"/>
      <c r="AW170" s="203"/>
    </row>
    <row r="171" spans="2:49" s="94" customFormat="1" ht="69.75" customHeight="1">
      <c r="B171" s="435"/>
      <c r="C171" s="465"/>
      <c r="D171" s="59" t="s">
        <v>1247</v>
      </c>
      <c r="E171" s="59" t="s">
        <v>397</v>
      </c>
      <c r="F171" s="55"/>
      <c r="G171" s="84" t="s">
        <v>399</v>
      </c>
      <c r="H171" s="58"/>
      <c r="I171" s="58"/>
      <c r="J171" s="58"/>
      <c r="K171" s="85"/>
      <c r="L171" s="85"/>
      <c r="M171" s="85"/>
      <c r="N171" s="85"/>
      <c r="O171" s="85"/>
      <c r="P171" s="85"/>
      <c r="Q171" s="85"/>
      <c r="R171" s="85"/>
      <c r="S171" s="58"/>
      <c r="T171" s="59" t="s">
        <v>401</v>
      </c>
      <c r="U171" s="58"/>
      <c r="V171" s="85"/>
      <c r="W171" s="85"/>
      <c r="X171" s="85"/>
      <c r="Y171" s="85"/>
      <c r="Z171" s="85"/>
      <c r="AA171" s="85"/>
      <c r="AB171" s="85"/>
      <c r="AC171" s="85"/>
      <c r="AD171" s="85"/>
      <c r="AE171" s="85"/>
      <c r="AF171" s="85"/>
      <c r="AG171" s="85"/>
      <c r="AH171" s="85"/>
      <c r="AI171" s="77">
        <v>84</v>
      </c>
      <c r="AJ171" s="85" t="s">
        <v>1210</v>
      </c>
      <c r="AK171" s="85"/>
      <c r="AL171" s="85"/>
      <c r="AM171" s="85"/>
      <c r="AN171" s="85"/>
      <c r="AO171" s="517">
        <v>65167200</v>
      </c>
      <c r="AP171" s="203"/>
      <c r="AQ171" s="203"/>
      <c r="AR171" s="203"/>
      <c r="AS171" s="59" t="s">
        <v>1248</v>
      </c>
      <c r="AT171" s="427"/>
      <c r="AU171" s="203"/>
      <c r="AV171" s="203"/>
      <c r="AW171" s="203"/>
    </row>
    <row r="172" spans="2:49" s="94" customFormat="1" ht="69.75" customHeight="1">
      <c r="B172" s="435"/>
      <c r="C172" s="465"/>
      <c r="D172" s="59" t="s">
        <v>1249</v>
      </c>
      <c r="E172" s="59" t="s">
        <v>397</v>
      </c>
      <c r="F172" s="55"/>
      <c r="G172" s="84" t="s">
        <v>1070</v>
      </c>
      <c r="H172" s="58"/>
      <c r="I172" s="58"/>
      <c r="J172" s="58"/>
      <c r="K172" s="85"/>
      <c r="L172" s="85"/>
      <c r="M172" s="85"/>
      <c r="N172" s="85"/>
      <c r="O172" s="85"/>
      <c r="P172" s="85"/>
      <c r="Q172" s="85"/>
      <c r="R172" s="85"/>
      <c r="S172" s="58"/>
      <c r="T172" s="59" t="s">
        <v>402</v>
      </c>
      <c r="U172" s="58"/>
      <c r="V172" s="85"/>
      <c r="W172" s="85"/>
      <c r="X172" s="85"/>
      <c r="Y172" s="85"/>
      <c r="Z172" s="85"/>
      <c r="AA172" s="85"/>
      <c r="AB172" s="85"/>
      <c r="AC172" s="85"/>
      <c r="AD172" s="85"/>
      <c r="AE172" s="85"/>
      <c r="AF172" s="85"/>
      <c r="AG172" s="85"/>
      <c r="AH172" s="85"/>
      <c r="AI172" s="77">
        <v>96</v>
      </c>
      <c r="AJ172" s="85" t="s">
        <v>1210</v>
      </c>
      <c r="AK172" s="85"/>
      <c r="AL172" s="85"/>
      <c r="AM172" s="85"/>
      <c r="AN172" s="85"/>
      <c r="AO172" s="517">
        <v>69120000</v>
      </c>
      <c r="AP172" s="203"/>
      <c r="AQ172" s="203"/>
      <c r="AR172" s="203"/>
      <c r="AS172" s="59" t="s">
        <v>1250</v>
      </c>
      <c r="AT172" s="427"/>
      <c r="AU172" s="203"/>
      <c r="AV172" s="203"/>
      <c r="AW172" s="203"/>
    </row>
    <row r="173" spans="2:49" s="94" customFormat="1" ht="69.75" customHeight="1">
      <c r="B173" s="435"/>
      <c r="C173" s="465"/>
      <c r="D173" s="59" t="s">
        <v>1251</v>
      </c>
      <c r="E173" s="59" t="s">
        <v>397</v>
      </c>
      <c r="F173" s="55"/>
      <c r="G173" s="84" t="s">
        <v>399</v>
      </c>
      <c r="H173" s="58"/>
      <c r="I173" s="58"/>
      <c r="J173" s="58"/>
      <c r="K173" s="85"/>
      <c r="L173" s="85"/>
      <c r="M173" s="85"/>
      <c r="N173" s="85"/>
      <c r="O173" s="85"/>
      <c r="P173" s="85"/>
      <c r="Q173" s="85"/>
      <c r="R173" s="85"/>
      <c r="S173" s="58"/>
      <c r="T173" s="59" t="s">
        <v>401</v>
      </c>
      <c r="U173" s="58"/>
      <c r="V173" s="85"/>
      <c r="W173" s="85"/>
      <c r="X173" s="85"/>
      <c r="Y173" s="85"/>
      <c r="Z173" s="85"/>
      <c r="AA173" s="85"/>
      <c r="AB173" s="85"/>
      <c r="AC173" s="85"/>
      <c r="AD173" s="85"/>
      <c r="AE173" s="85"/>
      <c r="AF173" s="85"/>
      <c r="AG173" s="85"/>
      <c r="AH173" s="85"/>
      <c r="AI173" s="77">
        <v>150</v>
      </c>
      <c r="AJ173" s="85" t="s">
        <v>133</v>
      </c>
      <c r="AK173" s="85"/>
      <c r="AL173" s="85"/>
      <c r="AM173" s="85"/>
      <c r="AN173" s="85"/>
      <c r="AO173" s="517">
        <v>157200000</v>
      </c>
      <c r="AP173" s="203"/>
      <c r="AQ173" s="203"/>
      <c r="AR173" s="203"/>
      <c r="AS173" s="59" t="s">
        <v>1252</v>
      </c>
      <c r="AT173" s="427"/>
      <c r="AU173" s="203"/>
      <c r="AV173" s="203"/>
      <c r="AW173" s="203"/>
    </row>
    <row r="174" spans="2:49" s="94" customFormat="1" ht="69.75" customHeight="1">
      <c r="B174" s="435"/>
      <c r="C174" s="465"/>
      <c r="D174" s="59" t="s">
        <v>1253</v>
      </c>
      <c r="E174" s="59" t="s">
        <v>397</v>
      </c>
      <c r="F174" s="55"/>
      <c r="G174" s="84" t="s">
        <v>399</v>
      </c>
      <c r="H174" s="58"/>
      <c r="I174" s="58"/>
      <c r="J174" s="58"/>
      <c r="K174" s="85"/>
      <c r="L174" s="85"/>
      <c r="M174" s="85"/>
      <c r="N174" s="85"/>
      <c r="O174" s="85"/>
      <c r="P174" s="85"/>
      <c r="Q174" s="85"/>
      <c r="R174" s="85"/>
      <c r="S174" s="58"/>
      <c r="T174" s="59" t="s">
        <v>401</v>
      </c>
      <c r="U174" s="58"/>
      <c r="V174" s="85"/>
      <c r="W174" s="85"/>
      <c r="X174" s="85"/>
      <c r="Y174" s="85"/>
      <c r="Z174" s="85"/>
      <c r="AA174" s="85"/>
      <c r="AB174" s="85"/>
      <c r="AC174" s="85"/>
      <c r="AD174" s="85"/>
      <c r="AE174" s="85"/>
      <c r="AF174" s="85"/>
      <c r="AG174" s="85"/>
      <c r="AH174" s="85"/>
      <c r="AI174" s="77">
        <v>144</v>
      </c>
      <c r="AJ174" s="85" t="s">
        <v>133</v>
      </c>
      <c r="AK174" s="85"/>
      <c r="AL174" s="85"/>
      <c r="AM174" s="85"/>
      <c r="AN174" s="85"/>
      <c r="AO174" s="517">
        <v>132048000</v>
      </c>
      <c r="AP174" s="203"/>
      <c r="AQ174" s="203"/>
      <c r="AR174" s="203"/>
      <c r="AS174" s="59" t="s">
        <v>1252</v>
      </c>
      <c r="AT174" s="427"/>
      <c r="AU174" s="203"/>
      <c r="AV174" s="203"/>
      <c r="AW174" s="203"/>
    </row>
    <row r="175" spans="2:49" s="94" customFormat="1" ht="69.75" customHeight="1">
      <c r="B175" s="435"/>
      <c r="C175" s="465"/>
      <c r="D175" s="59" t="s">
        <v>1254</v>
      </c>
      <c r="E175" s="59" t="s">
        <v>397</v>
      </c>
      <c r="F175" s="55"/>
      <c r="G175" s="84" t="s">
        <v>1070</v>
      </c>
      <c r="H175" s="58"/>
      <c r="I175" s="58"/>
      <c r="J175" s="58"/>
      <c r="K175" s="85"/>
      <c r="L175" s="85"/>
      <c r="M175" s="85"/>
      <c r="N175" s="85"/>
      <c r="O175" s="85"/>
      <c r="P175" s="85"/>
      <c r="Q175" s="85"/>
      <c r="R175" s="85"/>
      <c r="S175" s="58"/>
      <c r="T175" s="59" t="s">
        <v>402</v>
      </c>
      <c r="U175" s="58"/>
      <c r="V175" s="85"/>
      <c r="W175" s="85"/>
      <c r="X175" s="85"/>
      <c r="Y175" s="85"/>
      <c r="Z175" s="85"/>
      <c r="AA175" s="85"/>
      <c r="AB175" s="85"/>
      <c r="AC175" s="85"/>
      <c r="AD175" s="85"/>
      <c r="AE175" s="85"/>
      <c r="AF175" s="85"/>
      <c r="AG175" s="85"/>
      <c r="AH175" s="85"/>
      <c r="AI175" s="77">
        <v>72</v>
      </c>
      <c r="AJ175" s="85" t="s">
        <v>1210</v>
      </c>
      <c r="AK175" s="85"/>
      <c r="AL175" s="85"/>
      <c r="AM175" s="85"/>
      <c r="AN175" s="85"/>
      <c r="AO175" s="517">
        <v>59061600</v>
      </c>
      <c r="AP175" s="203"/>
      <c r="AQ175" s="203"/>
      <c r="AR175" s="203"/>
      <c r="AS175" s="59" t="s">
        <v>1255</v>
      </c>
      <c r="AT175" s="427"/>
      <c r="AU175" s="203"/>
      <c r="AV175" s="203"/>
      <c r="AW175" s="203"/>
    </row>
    <row r="176" spans="2:49" s="94" customFormat="1" ht="69.75" customHeight="1">
      <c r="B176" s="435"/>
      <c r="D176" s="59" t="s">
        <v>1256</v>
      </c>
      <c r="E176" s="59" t="s">
        <v>397</v>
      </c>
      <c r="F176" s="55"/>
      <c r="G176" s="84" t="s">
        <v>1070</v>
      </c>
      <c r="H176" s="58"/>
      <c r="I176" s="58"/>
      <c r="J176" s="58"/>
      <c r="K176" s="85"/>
      <c r="L176" s="85"/>
      <c r="M176" s="85"/>
      <c r="N176" s="85"/>
      <c r="O176" s="85"/>
      <c r="P176" s="85"/>
      <c r="Q176" s="85"/>
      <c r="R176" s="85"/>
      <c r="S176" s="58"/>
      <c r="T176" s="59" t="s">
        <v>401</v>
      </c>
      <c r="U176" s="58"/>
      <c r="V176" s="85"/>
      <c r="W176" s="85"/>
      <c r="X176" s="85"/>
      <c r="Y176" s="85"/>
      <c r="Z176" s="85"/>
      <c r="AA176" s="85"/>
      <c r="AB176" s="85"/>
      <c r="AC176" s="85"/>
      <c r="AD176" s="85"/>
      <c r="AE176" s="85"/>
      <c r="AF176" s="85"/>
      <c r="AG176" s="85"/>
      <c r="AH176" s="85"/>
      <c r="AI176" s="77">
        <v>104</v>
      </c>
      <c r="AJ176" s="85" t="s">
        <v>1210</v>
      </c>
      <c r="AK176" s="85"/>
      <c r="AL176" s="85"/>
      <c r="AM176" s="85"/>
      <c r="AN176" s="85"/>
      <c r="AO176" s="517">
        <v>94130400</v>
      </c>
      <c r="AP176" s="203"/>
      <c r="AQ176" s="203"/>
      <c r="AR176" s="203"/>
      <c r="AS176" s="59" t="s">
        <v>1257</v>
      </c>
      <c r="AT176" s="427"/>
      <c r="AU176" s="203"/>
      <c r="AV176" s="203"/>
      <c r="AW176" s="203"/>
    </row>
    <row r="177" spans="2:49" s="94" customFormat="1" ht="69.75" customHeight="1">
      <c r="B177" s="435"/>
      <c r="C177" s="465"/>
      <c r="D177" s="59" t="s">
        <v>1258</v>
      </c>
      <c r="E177" s="59" t="s">
        <v>397</v>
      </c>
      <c r="F177" s="55"/>
      <c r="G177" s="84" t="s">
        <v>1070</v>
      </c>
      <c r="H177" s="58"/>
      <c r="I177" s="58"/>
      <c r="J177" s="58"/>
      <c r="K177" s="85"/>
      <c r="L177" s="85"/>
      <c r="M177" s="85"/>
      <c r="N177" s="85"/>
      <c r="O177" s="85"/>
      <c r="P177" s="85"/>
      <c r="Q177" s="85"/>
      <c r="R177" s="85"/>
      <c r="S177" s="58"/>
      <c r="T177" s="59" t="s">
        <v>401</v>
      </c>
      <c r="U177" s="58"/>
      <c r="V177" s="85"/>
      <c r="W177" s="85"/>
      <c r="X177" s="85"/>
      <c r="Y177" s="85"/>
      <c r="Z177" s="85"/>
      <c r="AA177" s="85"/>
      <c r="AB177" s="85"/>
      <c r="AC177" s="85"/>
      <c r="AD177" s="85"/>
      <c r="AE177" s="85"/>
      <c r="AF177" s="85"/>
      <c r="AG177" s="85"/>
      <c r="AH177" s="85"/>
      <c r="AI177" s="77">
        <v>80</v>
      </c>
      <c r="AJ177" s="85" t="s">
        <v>1210</v>
      </c>
      <c r="AK177" s="85"/>
      <c r="AL177" s="85"/>
      <c r="AM177" s="85"/>
      <c r="AN177" s="85"/>
      <c r="AO177" s="517">
        <v>67236000</v>
      </c>
      <c r="AP177" s="203"/>
      <c r="AQ177" s="203"/>
      <c r="AR177" s="203"/>
      <c r="AS177" s="59" t="s">
        <v>1259</v>
      </c>
      <c r="AT177" s="427"/>
      <c r="AU177" s="203"/>
      <c r="AV177" s="203"/>
      <c r="AW177" s="203"/>
    </row>
    <row r="178" spans="2:49" s="94" customFormat="1" ht="69.75" customHeight="1">
      <c r="B178" s="435"/>
      <c r="C178" s="465"/>
      <c r="D178" s="59" t="s">
        <v>1260</v>
      </c>
      <c r="E178" s="59" t="s">
        <v>397</v>
      </c>
      <c r="F178" s="55"/>
      <c r="G178" s="84" t="s">
        <v>1070</v>
      </c>
      <c r="H178" s="58"/>
      <c r="I178" s="58"/>
      <c r="J178" s="58"/>
      <c r="K178" s="85"/>
      <c r="L178" s="85"/>
      <c r="M178" s="85"/>
      <c r="N178" s="85"/>
      <c r="O178" s="85"/>
      <c r="P178" s="85"/>
      <c r="Q178" s="85"/>
      <c r="R178" s="85"/>
      <c r="S178" s="58"/>
      <c r="T178" s="59" t="s">
        <v>401</v>
      </c>
      <c r="U178" s="58"/>
      <c r="V178" s="85"/>
      <c r="W178" s="85"/>
      <c r="X178" s="85"/>
      <c r="Y178" s="85"/>
      <c r="Z178" s="85"/>
      <c r="AA178" s="85"/>
      <c r="AB178" s="85"/>
      <c r="AC178" s="85"/>
      <c r="AD178" s="85"/>
      <c r="AE178" s="85"/>
      <c r="AF178" s="85"/>
      <c r="AG178" s="85"/>
      <c r="AH178" s="85"/>
      <c r="AI178" s="77">
        <v>56</v>
      </c>
      <c r="AJ178" s="85" t="s">
        <v>1210</v>
      </c>
      <c r="AK178" s="85"/>
      <c r="AL178" s="85"/>
      <c r="AM178" s="85"/>
      <c r="AN178" s="85"/>
      <c r="AO178" s="517">
        <v>47320000</v>
      </c>
      <c r="AP178" s="203"/>
      <c r="AQ178" s="203"/>
      <c r="AR178" s="203"/>
      <c r="AS178" s="59" t="s">
        <v>1261</v>
      </c>
      <c r="AT178" s="427"/>
      <c r="AU178" s="203"/>
      <c r="AV178" s="203"/>
      <c r="AW178" s="203"/>
    </row>
    <row r="179" spans="2:49" s="94" customFormat="1" ht="69.75" customHeight="1">
      <c r="B179" s="435"/>
      <c r="C179" s="465"/>
      <c r="D179" s="59" t="s">
        <v>1262</v>
      </c>
      <c r="E179" s="59" t="s">
        <v>397</v>
      </c>
      <c r="F179" s="55"/>
      <c r="G179" s="84" t="s">
        <v>399</v>
      </c>
      <c r="H179" s="58"/>
      <c r="I179" s="58"/>
      <c r="J179" s="58"/>
      <c r="K179" s="85"/>
      <c r="L179" s="85"/>
      <c r="M179" s="85"/>
      <c r="N179" s="85"/>
      <c r="O179" s="85"/>
      <c r="P179" s="85"/>
      <c r="Q179" s="85"/>
      <c r="R179" s="85"/>
      <c r="S179" s="58"/>
      <c r="T179" s="59" t="s">
        <v>401</v>
      </c>
      <c r="U179" s="58"/>
      <c r="V179" s="85"/>
      <c r="W179" s="85"/>
      <c r="X179" s="85"/>
      <c r="Y179" s="85"/>
      <c r="Z179" s="85"/>
      <c r="AA179" s="85"/>
      <c r="AB179" s="85"/>
      <c r="AC179" s="85"/>
      <c r="AD179" s="85"/>
      <c r="AE179" s="85"/>
      <c r="AF179" s="85"/>
      <c r="AG179" s="85"/>
      <c r="AH179" s="85"/>
      <c r="AI179" s="77">
        <v>222</v>
      </c>
      <c r="AJ179" s="85" t="s">
        <v>133</v>
      </c>
      <c r="AK179" s="85"/>
      <c r="AL179" s="85"/>
      <c r="AM179" s="85"/>
      <c r="AN179" s="85"/>
      <c r="AO179" s="517">
        <v>172227600</v>
      </c>
      <c r="AP179" s="203"/>
      <c r="AQ179" s="203"/>
      <c r="AR179" s="203"/>
      <c r="AS179" s="59" t="s">
        <v>1263</v>
      </c>
      <c r="AT179" s="427"/>
      <c r="AU179" s="203"/>
      <c r="AV179" s="203"/>
      <c r="AW179" s="203"/>
    </row>
    <row r="180" spans="2:49" s="94" customFormat="1" ht="69.75" customHeight="1">
      <c r="B180" s="435"/>
      <c r="C180" s="465"/>
      <c r="D180" s="59" t="s">
        <v>1264</v>
      </c>
      <c r="E180" s="59" t="s">
        <v>397</v>
      </c>
      <c r="F180" s="55"/>
      <c r="G180" s="84" t="s">
        <v>1070</v>
      </c>
      <c r="H180" s="58"/>
      <c r="I180" s="58"/>
      <c r="J180" s="58"/>
      <c r="K180" s="85"/>
      <c r="L180" s="85"/>
      <c r="M180" s="85"/>
      <c r="N180" s="85"/>
      <c r="O180" s="85"/>
      <c r="P180" s="85"/>
      <c r="Q180" s="85"/>
      <c r="R180" s="85"/>
      <c r="S180" s="58"/>
      <c r="T180" s="59" t="s">
        <v>401</v>
      </c>
      <c r="U180" s="58"/>
      <c r="V180" s="85"/>
      <c r="W180" s="85"/>
      <c r="X180" s="85"/>
      <c r="Y180" s="85"/>
      <c r="Z180" s="85"/>
      <c r="AA180" s="85"/>
      <c r="AB180" s="85"/>
      <c r="AC180" s="85"/>
      <c r="AD180" s="85"/>
      <c r="AE180" s="85"/>
      <c r="AF180" s="85"/>
      <c r="AG180" s="85"/>
      <c r="AH180" s="85"/>
      <c r="AI180" s="77">
        <v>56</v>
      </c>
      <c r="AJ180" s="85" t="s">
        <v>1210</v>
      </c>
      <c r="AK180" s="85"/>
      <c r="AL180" s="85"/>
      <c r="AM180" s="85"/>
      <c r="AN180" s="85"/>
      <c r="AO180" s="517">
        <v>43444800</v>
      </c>
      <c r="AP180" s="203"/>
      <c r="AQ180" s="203"/>
      <c r="AR180" s="203"/>
      <c r="AS180" s="59" t="s">
        <v>1265</v>
      </c>
      <c r="AT180" s="427"/>
      <c r="AU180" s="203"/>
      <c r="AV180" s="203"/>
      <c r="AW180" s="203"/>
    </row>
    <row r="181" spans="2:49" ht="34.5" customHeight="1">
      <c r="B181" s="435" t="s">
        <v>50</v>
      </c>
      <c r="C181" s="450" t="s">
        <v>51</v>
      </c>
      <c r="D181" s="1003" t="s">
        <v>389</v>
      </c>
      <c r="E181" s="1003"/>
      <c r="F181" s="1003"/>
      <c r="G181" s="416"/>
      <c r="H181" s="416"/>
      <c r="I181" s="426"/>
      <c r="J181" s="416"/>
      <c r="K181" s="81"/>
      <c r="L181" s="81"/>
      <c r="M181" s="81"/>
      <c r="N181" s="81"/>
      <c r="O181" s="81"/>
      <c r="P181" s="81"/>
      <c r="Q181" s="81"/>
      <c r="R181" s="81"/>
      <c r="S181" s="416"/>
      <c r="T181" s="416"/>
      <c r="U181" s="417"/>
      <c r="V181" s="416"/>
      <c r="W181" s="416"/>
      <c r="X181" s="416"/>
      <c r="Y181" s="425"/>
      <c r="Z181" s="425"/>
      <c r="AA181" s="425"/>
      <c r="AB181" s="425"/>
      <c r="AC181" s="425"/>
      <c r="AD181" s="425"/>
      <c r="AE181" s="425"/>
      <c r="AF181" s="425"/>
      <c r="AG181" s="425"/>
      <c r="AH181" s="425"/>
      <c r="AI181" s="416"/>
      <c r="AJ181" s="416"/>
      <c r="AK181" s="425"/>
      <c r="AL181" s="425"/>
      <c r="AM181" s="425"/>
      <c r="AN181" s="425"/>
      <c r="AO181" s="416"/>
      <c r="AP181" s="416"/>
      <c r="AQ181" s="416"/>
      <c r="AR181" s="416"/>
      <c r="AS181" s="416"/>
      <c r="AT181" s="416"/>
      <c r="AU181" s="416"/>
      <c r="AV181" s="416"/>
      <c r="AW181" s="416"/>
    </row>
    <row r="182" spans="2:49" ht="34.5" customHeight="1">
      <c r="B182" s="435"/>
      <c r="C182" s="465" t="s">
        <v>107</v>
      </c>
      <c r="D182" s="1003"/>
      <c r="E182" s="1003"/>
      <c r="F182" s="1003"/>
      <c r="G182" s="416"/>
      <c r="H182" s="416"/>
      <c r="I182" s="416"/>
      <c r="J182" s="416"/>
      <c r="K182" s="81"/>
      <c r="L182" s="81"/>
      <c r="M182" s="81"/>
      <c r="N182" s="81"/>
      <c r="O182" s="81"/>
      <c r="P182" s="81"/>
      <c r="Q182" s="81"/>
      <c r="R182" s="81"/>
      <c r="S182" s="416"/>
      <c r="T182" s="416"/>
      <c r="U182" s="457"/>
      <c r="V182" s="416"/>
      <c r="W182" s="416"/>
      <c r="X182" s="416"/>
      <c r="Y182" s="425"/>
      <c r="Z182" s="425"/>
      <c r="AA182" s="425"/>
      <c r="AB182" s="425"/>
      <c r="AC182" s="425"/>
      <c r="AD182" s="425"/>
      <c r="AE182" s="425"/>
      <c r="AF182" s="425"/>
      <c r="AG182" s="425"/>
      <c r="AH182" s="425"/>
      <c r="AI182" s="416"/>
      <c r="AJ182" s="416"/>
      <c r="AK182" s="425"/>
      <c r="AL182" s="425"/>
      <c r="AM182" s="425"/>
      <c r="AN182" s="425"/>
      <c r="AO182" s="416"/>
      <c r="AP182" s="416"/>
      <c r="AQ182" s="416"/>
      <c r="AR182" s="416"/>
      <c r="AS182" s="416"/>
      <c r="AT182" s="416"/>
      <c r="AU182" s="416"/>
      <c r="AV182" s="416"/>
      <c r="AW182" s="416"/>
    </row>
    <row r="183" spans="2:49" ht="34.5" customHeight="1">
      <c r="B183" s="518"/>
      <c r="C183" s="519"/>
      <c r="D183" s="53"/>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row>
    <row r="184" spans="2:49" s="94" customFormat="1" ht="30.75" customHeight="1">
      <c r="B184" s="435" t="s">
        <v>52</v>
      </c>
      <c r="C184" s="451" t="s">
        <v>53</v>
      </c>
      <c r="D184" s="1003" t="s">
        <v>389</v>
      </c>
      <c r="E184" s="1003"/>
      <c r="F184" s="1003"/>
      <c r="G184" s="203"/>
      <c r="H184" s="203"/>
      <c r="I184" s="203"/>
      <c r="J184" s="203"/>
      <c r="K184" s="203"/>
      <c r="L184" s="203"/>
      <c r="M184" s="203"/>
      <c r="N184" s="203"/>
      <c r="O184" s="203"/>
      <c r="P184" s="203"/>
      <c r="Q184" s="203"/>
      <c r="R184" s="203"/>
      <c r="S184" s="203"/>
      <c r="T184" s="203"/>
      <c r="U184" s="203"/>
      <c r="V184" s="203"/>
      <c r="W184" s="203"/>
      <c r="X184" s="203"/>
      <c r="Y184" s="203"/>
      <c r="Z184" s="203"/>
      <c r="AA184" s="203"/>
      <c r="AB184" s="203"/>
      <c r="AC184" s="203"/>
      <c r="AD184" s="203"/>
      <c r="AE184" s="203"/>
      <c r="AF184" s="203"/>
      <c r="AG184" s="203"/>
      <c r="AH184" s="203"/>
      <c r="AI184" s="203"/>
      <c r="AJ184" s="203"/>
      <c r="AK184" s="203"/>
      <c r="AL184" s="203"/>
      <c r="AM184" s="203"/>
      <c r="AN184" s="203"/>
      <c r="AO184" s="203"/>
      <c r="AP184" s="203"/>
      <c r="AQ184" s="203"/>
      <c r="AR184" s="203"/>
      <c r="AS184" s="203"/>
      <c r="AT184" s="203"/>
      <c r="AU184" s="203"/>
      <c r="AV184" s="203"/>
      <c r="AW184" s="203"/>
    </row>
    <row r="185" spans="2:49" s="94" customFormat="1" ht="30.75" customHeight="1">
      <c r="B185" s="435" t="s">
        <v>54</v>
      </c>
      <c r="C185" s="450" t="s">
        <v>55</v>
      </c>
      <c r="D185" s="1003"/>
      <c r="E185" s="1003"/>
      <c r="F185" s="1003"/>
      <c r="G185" s="203"/>
      <c r="H185" s="203"/>
      <c r="I185" s="203"/>
      <c r="J185" s="203"/>
      <c r="K185" s="203"/>
      <c r="L185" s="203"/>
      <c r="M185" s="203"/>
      <c r="N185" s="203"/>
      <c r="O185" s="203"/>
      <c r="P185" s="203"/>
      <c r="Q185" s="203"/>
      <c r="R185" s="203"/>
      <c r="S185" s="203"/>
      <c r="T185" s="203"/>
      <c r="U185" s="203"/>
      <c r="V185" s="203"/>
      <c r="W185" s="203"/>
      <c r="X185" s="203"/>
      <c r="Y185" s="203"/>
      <c r="Z185" s="203"/>
      <c r="AA185" s="203"/>
      <c r="AB185" s="203"/>
      <c r="AC185" s="203"/>
      <c r="AD185" s="203"/>
      <c r="AE185" s="203"/>
      <c r="AF185" s="203"/>
      <c r="AG185" s="203"/>
      <c r="AH185" s="203"/>
      <c r="AI185" s="203"/>
      <c r="AJ185" s="203"/>
      <c r="AK185" s="203"/>
      <c r="AL185" s="203"/>
      <c r="AM185" s="203"/>
      <c r="AN185" s="203"/>
      <c r="AO185" s="203"/>
      <c r="AP185" s="203"/>
      <c r="AQ185" s="203"/>
      <c r="AR185" s="203"/>
      <c r="AS185" s="203"/>
      <c r="AT185" s="203"/>
      <c r="AU185" s="203"/>
      <c r="AV185" s="203"/>
      <c r="AW185" s="203"/>
    </row>
    <row r="186" spans="2:49" s="94" customFormat="1" ht="30.75" customHeight="1">
      <c r="B186" s="435"/>
      <c r="C186" s="465" t="s">
        <v>108</v>
      </c>
      <c r="D186" s="55"/>
      <c r="E186" s="55"/>
      <c r="F186" s="55"/>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c r="AG186" s="58"/>
      <c r="AH186" s="58"/>
      <c r="AI186" s="58"/>
      <c r="AJ186" s="58"/>
      <c r="AK186" s="58"/>
      <c r="AL186" s="58"/>
      <c r="AM186" s="58"/>
      <c r="AN186" s="58"/>
      <c r="AO186" s="58"/>
      <c r="AP186" s="58"/>
      <c r="AQ186" s="58"/>
      <c r="AR186" s="58"/>
      <c r="AS186" s="58"/>
      <c r="AT186" s="58"/>
      <c r="AU186" s="58"/>
      <c r="AV186" s="58"/>
      <c r="AW186" s="58"/>
    </row>
    <row r="187" spans="2:49" s="94" customFormat="1" ht="30.75" customHeight="1">
      <c r="B187" s="435"/>
      <c r="C187" s="450"/>
      <c r="D187" s="55"/>
      <c r="E187" s="55"/>
      <c r="F187" s="55"/>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row>
    <row r="188" spans="2:49" s="94" customFormat="1" ht="30.75" customHeight="1">
      <c r="B188" s="435" t="s">
        <v>56</v>
      </c>
      <c r="C188" s="450" t="s">
        <v>57</v>
      </c>
      <c r="D188" s="1003" t="s">
        <v>389</v>
      </c>
      <c r="E188" s="1003"/>
      <c r="F188" s="1003"/>
      <c r="G188" s="203"/>
      <c r="H188" s="203"/>
      <c r="I188" s="203"/>
      <c r="J188" s="203"/>
      <c r="K188" s="203"/>
      <c r="L188" s="203"/>
      <c r="M188" s="203"/>
      <c r="N188" s="203"/>
      <c r="O188" s="203"/>
      <c r="P188" s="203"/>
      <c r="Q188" s="203"/>
      <c r="R188" s="203"/>
      <c r="S188" s="203"/>
      <c r="T188" s="203"/>
      <c r="U188" s="203"/>
      <c r="V188" s="203"/>
      <c r="W188" s="203"/>
      <c r="X188" s="203"/>
      <c r="Y188" s="203"/>
      <c r="Z188" s="203"/>
      <c r="AA188" s="203"/>
      <c r="AB188" s="203"/>
      <c r="AC188" s="203"/>
      <c r="AD188" s="203"/>
      <c r="AE188" s="203"/>
      <c r="AF188" s="203"/>
      <c r="AG188" s="203"/>
      <c r="AH188" s="203"/>
      <c r="AI188" s="203"/>
      <c r="AJ188" s="203"/>
      <c r="AK188" s="203"/>
      <c r="AL188" s="203"/>
      <c r="AM188" s="203"/>
      <c r="AN188" s="203"/>
      <c r="AO188" s="203"/>
      <c r="AP188" s="203"/>
      <c r="AQ188" s="203"/>
      <c r="AR188" s="203"/>
      <c r="AS188" s="203"/>
      <c r="AT188" s="203"/>
      <c r="AU188" s="203"/>
      <c r="AV188" s="203"/>
      <c r="AW188" s="203"/>
    </row>
    <row r="189" spans="2:49" s="94" customFormat="1" ht="30.75" customHeight="1">
      <c r="B189" s="435"/>
      <c r="C189" s="465" t="s">
        <v>108</v>
      </c>
      <c r="D189" s="1003"/>
      <c r="E189" s="1003"/>
      <c r="F189" s="1003"/>
      <c r="G189" s="203"/>
      <c r="H189" s="203"/>
      <c r="I189" s="203"/>
      <c r="J189" s="203"/>
      <c r="K189" s="203"/>
      <c r="L189" s="203"/>
      <c r="M189" s="203"/>
      <c r="N189" s="203"/>
      <c r="O189" s="203"/>
      <c r="P189" s="203"/>
      <c r="Q189" s="203"/>
      <c r="R189" s="203"/>
      <c r="S189" s="203"/>
      <c r="T189" s="203"/>
      <c r="U189" s="203"/>
      <c r="V189" s="203"/>
      <c r="W189" s="203"/>
      <c r="X189" s="203"/>
      <c r="Y189" s="203"/>
      <c r="Z189" s="203"/>
      <c r="AA189" s="203"/>
      <c r="AB189" s="203"/>
      <c r="AC189" s="203"/>
      <c r="AD189" s="203"/>
      <c r="AE189" s="203"/>
      <c r="AF189" s="203"/>
      <c r="AG189" s="203"/>
      <c r="AH189" s="203"/>
      <c r="AI189" s="203"/>
      <c r="AJ189" s="203"/>
      <c r="AK189" s="203"/>
      <c r="AL189" s="203"/>
      <c r="AM189" s="203"/>
      <c r="AN189" s="203"/>
      <c r="AO189" s="203"/>
      <c r="AP189" s="203"/>
      <c r="AQ189" s="203"/>
      <c r="AR189" s="203"/>
      <c r="AS189" s="203"/>
      <c r="AT189" s="203"/>
      <c r="AU189" s="203"/>
      <c r="AV189" s="203"/>
      <c r="AW189" s="203"/>
    </row>
    <row r="190" spans="2:49" s="94" customFormat="1" ht="30.75" customHeight="1">
      <c r="B190" s="435"/>
      <c r="C190" s="450"/>
      <c r="D190" s="55"/>
      <c r="E190" s="55"/>
      <c r="F190" s="55"/>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row>
    <row r="191" spans="2:49" s="94" customFormat="1" ht="30.75" customHeight="1">
      <c r="B191" s="435" t="s">
        <v>58</v>
      </c>
      <c r="C191" s="450" t="s">
        <v>59</v>
      </c>
      <c r="D191" s="1003" t="s">
        <v>389</v>
      </c>
      <c r="E191" s="1003"/>
      <c r="F191" s="1003"/>
      <c r="G191" s="203"/>
      <c r="H191" s="203"/>
      <c r="I191" s="203"/>
      <c r="J191" s="203"/>
      <c r="K191" s="203"/>
      <c r="L191" s="203"/>
      <c r="M191" s="203"/>
      <c r="N191" s="203"/>
      <c r="O191" s="203"/>
      <c r="P191" s="203"/>
      <c r="Q191" s="203"/>
      <c r="R191" s="203"/>
      <c r="S191" s="203"/>
      <c r="T191" s="203"/>
      <c r="U191" s="203"/>
      <c r="V191" s="203"/>
      <c r="W191" s="203"/>
      <c r="X191" s="203"/>
      <c r="Y191" s="203"/>
      <c r="Z191" s="203"/>
      <c r="AA191" s="203"/>
      <c r="AB191" s="203"/>
      <c r="AC191" s="203"/>
      <c r="AD191" s="203"/>
      <c r="AE191" s="203"/>
      <c r="AF191" s="203"/>
      <c r="AG191" s="203"/>
      <c r="AH191" s="203"/>
      <c r="AI191" s="203"/>
      <c r="AJ191" s="203"/>
      <c r="AK191" s="203"/>
      <c r="AL191" s="203"/>
      <c r="AM191" s="203"/>
      <c r="AN191" s="203"/>
      <c r="AO191" s="203"/>
      <c r="AP191" s="203"/>
      <c r="AQ191" s="203"/>
      <c r="AR191" s="203"/>
      <c r="AS191" s="203"/>
      <c r="AT191" s="203"/>
      <c r="AU191" s="203"/>
      <c r="AV191" s="203"/>
      <c r="AW191" s="203"/>
    </row>
    <row r="192" spans="2:49" s="94" customFormat="1" ht="30.75" customHeight="1">
      <c r="B192" s="435"/>
      <c r="C192" s="465" t="s">
        <v>108</v>
      </c>
      <c r="D192" s="1003"/>
      <c r="E192" s="1003"/>
      <c r="F192" s="1003"/>
      <c r="G192" s="203"/>
      <c r="H192" s="203"/>
      <c r="I192" s="203"/>
      <c r="J192" s="203"/>
      <c r="K192" s="203"/>
      <c r="L192" s="203"/>
      <c r="M192" s="203"/>
      <c r="N192" s="203"/>
      <c r="O192" s="203"/>
      <c r="P192" s="203"/>
      <c r="Q192" s="203"/>
      <c r="R192" s="203"/>
      <c r="S192" s="203"/>
      <c r="T192" s="203"/>
      <c r="U192" s="203"/>
      <c r="V192" s="203"/>
      <c r="W192" s="203"/>
      <c r="X192" s="203"/>
      <c r="Y192" s="203"/>
      <c r="Z192" s="203"/>
      <c r="AA192" s="203"/>
      <c r="AB192" s="203"/>
      <c r="AC192" s="203"/>
      <c r="AD192" s="203"/>
      <c r="AE192" s="203"/>
      <c r="AF192" s="203"/>
      <c r="AG192" s="203"/>
      <c r="AH192" s="203"/>
      <c r="AI192" s="203"/>
      <c r="AJ192" s="203"/>
      <c r="AK192" s="203"/>
      <c r="AL192" s="203"/>
      <c r="AM192" s="203"/>
      <c r="AN192" s="203"/>
      <c r="AO192" s="203"/>
      <c r="AP192" s="203"/>
      <c r="AQ192" s="203"/>
      <c r="AR192" s="203"/>
      <c r="AS192" s="203"/>
      <c r="AT192" s="203"/>
      <c r="AU192" s="203"/>
      <c r="AV192" s="203"/>
      <c r="AW192" s="203"/>
    </row>
    <row r="193" spans="2:50" s="94" customFormat="1" ht="30.75" customHeight="1">
      <c r="B193" s="435"/>
      <c r="C193" s="450"/>
      <c r="D193" s="55"/>
      <c r="E193" s="55"/>
      <c r="F193" s="55"/>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row>
    <row r="194" spans="2:50" s="94" customFormat="1" ht="30.75" customHeight="1">
      <c r="B194" s="435" t="s">
        <v>60</v>
      </c>
      <c r="C194" s="450" t="s">
        <v>61</v>
      </c>
      <c r="D194" s="1003" t="s">
        <v>389</v>
      </c>
      <c r="E194" s="1003"/>
      <c r="F194" s="1003"/>
      <c r="G194" s="203"/>
      <c r="H194" s="203"/>
      <c r="I194" s="203"/>
      <c r="J194" s="203"/>
      <c r="K194" s="203"/>
      <c r="L194" s="203"/>
      <c r="M194" s="203"/>
      <c r="N194" s="203"/>
      <c r="O194" s="203"/>
      <c r="P194" s="203"/>
      <c r="Q194" s="203"/>
      <c r="R194" s="203"/>
      <c r="S194" s="203"/>
      <c r="T194" s="203"/>
      <c r="U194" s="203"/>
      <c r="V194" s="203"/>
      <c r="W194" s="203"/>
      <c r="X194" s="203"/>
      <c r="Y194" s="203"/>
      <c r="Z194" s="203"/>
      <c r="AA194" s="203"/>
      <c r="AB194" s="203"/>
      <c r="AC194" s="203"/>
      <c r="AD194" s="203"/>
      <c r="AE194" s="203"/>
      <c r="AF194" s="203"/>
      <c r="AG194" s="203"/>
      <c r="AH194" s="203"/>
      <c r="AI194" s="203"/>
      <c r="AJ194" s="203"/>
      <c r="AK194" s="203"/>
      <c r="AL194" s="203"/>
      <c r="AM194" s="203"/>
      <c r="AN194" s="203"/>
      <c r="AO194" s="203"/>
      <c r="AP194" s="203"/>
      <c r="AQ194" s="203"/>
      <c r="AR194" s="203"/>
      <c r="AS194" s="203"/>
      <c r="AT194" s="203"/>
      <c r="AU194" s="203"/>
      <c r="AV194" s="203"/>
      <c r="AW194" s="203"/>
    </row>
    <row r="195" spans="2:50" s="94" customFormat="1" ht="30.75" customHeight="1">
      <c r="B195" s="435"/>
      <c r="C195" s="465" t="s">
        <v>108</v>
      </c>
      <c r="D195" s="1003"/>
      <c r="E195" s="1003"/>
      <c r="F195" s="1003"/>
      <c r="G195" s="203"/>
      <c r="H195" s="203"/>
      <c r="I195" s="203"/>
      <c r="J195" s="203"/>
      <c r="K195" s="203"/>
      <c r="L195" s="203"/>
      <c r="M195" s="203"/>
      <c r="N195" s="203"/>
      <c r="O195" s="203"/>
      <c r="P195" s="203"/>
      <c r="Q195" s="203"/>
      <c r="R195" s="203"/>
      <c r="S195" s="203"/>
      <c r="T195" s="203"/>
      <c r="U195" s="203"/>
      <c r="V195" s="203"/>
      <c r="W195" s="203"/>
      <c r="X195" s="203"/>
      <c r="Y195" s="203"/>
      <c r="Z195" s="203"/>
      <c r="AA195" s="203"/>
      <c r="AB195" s="203"/>
      <c r="AC195" s="203"/>
      <c r="AD195" s="203"/>
      <c r="AE195" s="203"/>
      <c r="AF195" s="203"/>
      <c r="AG195" s="203"/>
      <c r="AH195" s="203"/>
      <c r="AI195" s="203"/>
      <c r="AJ195" s="203"/>
      <c r="AK195" s="203"/>
      <c r="AL195" s="203"/>
      <c r="AM195" s="203"/>
      <c r="AN195" s="203"/>
      <c r="AO195" s="203"/>
      <c r="AP195" s="203"/>
      <c r="AQ195" s="203"/>
      <c r="AR195" s="203"/>
      <c r="AS195" s="203"/>
      <c r="AT195" s="203"/>
      <c r="AU195" s="203"/>
      <c r="AV195" s="203"/>
      <c r="AW195" s="203"/>
    </row>
    <row r="196" spans="2:50" s="94" customFormat="1" ht="30.75" customHeight="1">
      <c r="B196" s="435"/>
      <c r="C196" s="450"/>
      <c r="D196" s="55"/>
      <c r="E196" s="55"/>
      <c r="F196" s="55"/>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c r="AG196" s="58"/>
      <c r="AH196" s="58"/>
      <c r="AI196" s="58"/>
      <c r="AJ196" s="58"/>
      <c r="AK196" s="58"/>
      <c r="AL196" s="58"/>
      <c r="AM196" s="58"/>
      <c r="AN196" s="58"/>
      <c r="AO196" s="58"/>
      <c r="AP196" s="58"/>
      <c r="AQ196" s="58"/>
      <c r="AR196" s="58"/>
      <c r="AS196" s="58"/>
      <c r="AT196" s="58"/>
      <c r="AU196" s="58"/>
      <c r="AV196" s="58"/>
      <c r="AW196" s="58"/>
    </row>
    <row r="197" spans="2:50" s="94" customFormat="1" ht="33" customHeight="1">
      <c r="B197" s="435" t="s">
        <v>62</v>
      </c>
      <c r="C197" s="451" t="s">
        <v>63</v>
      </c>
      <c r="D197" s="58"/>
      <c r="E197" s="55"/>
      <c r="F197" s="55"/>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row>
    <row r="198" spans="2:50" s="94" customFormat="1" ht="33" customHeight="1">
      <c r="B198" s="435" t="s">
        <v>64</v>
      </c>
      <c r="C198" s="450" t="s">
        <v>65</v>
      </c>
      <c r="D198" s="1003" t="s">
        <v>389</v>
      </c>
      <c r="E198" s="1003"/>
      <c r="F198" s="1003"/>
      <c r="G198" s="85"/>
      <c r="H198" s="85"/>
      <c r="I198" s="85"/>
      <c r="J198" s="85"/>
      <c r="K198" s="85"/>
      <c r="L198" s="85"/>
      <c r="M198" s="85"/>
      <c r="N198" s="85"/>
      <c r="O198" s="85"/>
      <c r="P198" s="85"/>
      <c r="Q198" s="85"/>
      <c r="R198" s="85"/>
      <c r="S198" s="85"/>
      <c r="T198" s="85"/>
      <c r="U198" s="85"/>
      <c r="V198" s="85"/>
      <c r="W198" s="85"/>
      <c r="X198" s="85"/>
      <c r="Y198" s="203"/>
      <c r="Z198" s="203"/>
      <c r="AA198" s="203"/>
      <c r="AB198" s="203"/>
      <c r="AC198" s="203"/>
      <c r="AD198" s="203"/>
      <c r="AE198" s="203"/>
      <c r="AF198" s="85"/>
      <c r="AG198" s="85"/>
      <c r="AH198" s="85"/>
      <c r="AI198" s="85"/>
      <c r="AJ198" s="203"/>
      <c r="AK198" s="203"/>
      <c r="AL198" s="203"/>
      <c r="AM198" s="203"/>
      <c r="AN198" s="203"/>
      <c r="AO198" s="203"/>
      <c r="AP198" s="203"/>
      <c r="AQ198" s="203"/>
      <c r="AR198" s="203"/>
      <c r="AS198" s="203"/>
      <c r="AT198" s="203"/>
      <c r="AU198" s="203"/>
      <c r="AV198" s="203"/>
      <c r="AW198" s="203"/>
    </row>
    <row r="199" spans="2:50" s="94" customFormat="1" ht="33" customHeight="1">
      <c r="B199" s="435"/>
      <c r="C199" s="465" t="s">
        <v>109</v>
      </c>
      <c r="D199" s="1003"/>
      <c r="E199" s="1003"/>
      <c r="F199" s="1003"/>
      <c r="G199" s="85"/>
      <c r="H199" s="85"/>
      <c r="I199" s="85"/>
      <c r="J199" s="85"/>
      <c r="K199" s="85"/>
      <c r="L199" s="85"/>
      <c r="M199" s="85"/>
      <c r="N199" s="85"/>
      <c r="O199" s="85"/>
      <c r="P199" s="85"/>
      <c r="Q199" s="85"/>
      <c r="R199" s="85"/>
      <c r="S199" s="85"/>
      <c r="T199" s="85"/>
      <c r="U199" s="85"/>
      <c r="V199" s="85"/>
      <c r="W199" s="85"/>
      <c r="X199" s="85"/>
      <c r="Y199" s="203"/>
      <c r="Z199" s="203"/>
      <c r="AA199" s="203"/>
      <c r="AB199" s="203"/>
      <c r="AC199" s="203"/>
      <c r="AD199" s="203"/>
      <c r="AE199" s="203"/>
      <c r="AF199" s="85"/>
      <c r="AG199" s="85"/>
      <c r="AH199" s="85"/>
      <c r="AI199" s="85"/>
      <c r="AJ199" s="203"/>
      <c r="AK199" s="203"/>
      <c r="AL199" s="203"/>
      <c r="AM199" s="203"/>
      <c r="AN199" s="203"/>
      <c r="AO199" s="203"/>
      <c r="AP199" s="203"/>
      <c r="AQ199" s="203"/>
      <c r="AR199" s="203"/>
      <c r="AS199" s="203"/>
      <c r="AT199" s="203"/>
      <c r="AU199" s="203"/>
      <c r="AV199" s="203"/>
      <c r="AW199" s="203"/>
    </row>
    <row r="200" spans="2:50" s="94" customFormat="1" ht="33" customHeight="1">
      <c r="B200" s="435"/>
      <c r="C200" s="450"/>
      <c r="D200" s="55"/>
      <c r="E200" s="55"/>
      <c r="F200" s="55"/>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row>
    <row r="201" spans="2:50" s="94" customFormat="1" ht="33" customHeight="1">
      <c r="B201" s="435" t="s">
        <v>66</v>
      </c>
      <c r="C201" s="450" t="s">
        <v>67</v>
      </c>
      <c r="D201" s="1003" t="s">
        <v>389</v>
      </c>
      <c r="E201" s="1003"/>
      <c r="F201" s="1003"/>
      <c r="G201" s="85"/>
      <c r="H201" s="85"/>
      <c r="I201" s="85"/>
      <c r="J201" s="85"/>
      <c r="K201" s="85"/>
      <c r="L201" s="85"/>
      <c r="M201" s="85"/>
      <c r="N201" s="85"/>
      <c r="O201" s="85"/>
      <c r="P201" s="85"/>
      <c r="Q201" s="85"/>
      <c r="R201" s="85"/>
      <c r="S201" s="85"/>
      <c r="T201" s="85"/>
      <c r="U201" s="85"/>
      <c r="V201" s="85"/>
      <c r="W201" s="85"/>
      <c r="X201" s="85"/>
      <c r="Y201" s="203"/>
      <c r="Z201" s="203"/>
      <c r="AA201" s="203"/>
      <c r="AB201" s="203"/>
      <c r="AC201" s="203"/>
      <c r="AD201" s="203"/>
      <c r="AE201" s="203"/>
      <c r="AF201" s="85"/>
      <c r="AG201" s="85"/>
      <c r="AH201" s="85"/>
      <c r="AI201" s="85"/>
      <c r="AJ201" s="203"/>
      <c r="AK201" s="203"/>
      <c r="AL201" s="203"/>
      <c r="AM201" s="203"/>
      <c r="AN201" s="203"/>
      <c r="AO201" s="203"/>
      <c r="AP201" s="203"/>
      <c r="AQ201" s="203"/>
      <c r="AR201" s="203"/>
      <c r="AS201" s="203"/>
      <c r="AT201" s="203"/>
      <c r="AU201" s="203"/>
      <c r="AV201" s="203"/>
      <c r="AW201" s="203"/>
    </row>
    <row r="202" spans="2:50" s="94" customFormat="1" ht="33" customHeight="1">
      <c r="B202" s="435"/>
      <c r="C202" s="465" t="s">
        <v>109</v>
      </c>
      <c r="D202" s="1003"/>
      <c r="E202" s="1003"/>
      <c r="F202" s="1003"/>
      <c r="G202" s="85"/>
      <c r="H202" s="85"/>
      <c r="I202" s="85"/>
      <c r="J202" s="85"/>
      <c r="K202" s="85"/>
      <c r="L202" s="85"/>
      <c r="M202" s="85"/>
      <c r="N202" s="85"/>
      <c r="O202" s="85"/>
      <c r="P202" s="85"/>
      <c r="Q202" s="85"/>
      <c r="R202" s="85"/>
      <c r="S202" s="85"/>
      <c r="T202" s="85"/>
      <c r="U202" s="85"/>
      <c r="V202" s="85"/>
      <c r="W202" s="85"/>
      <c r="X202" s="85"/>
      <c r="Y202" s="203"/>
      <c r="Z202" s="203"/>
      <c r="AA202" s="203"/>
      <c r="AB202" s="203"/>
      <c r="AC202" s="203"/>
      <c r="AD202" s="203"/>
      <c r="AE202" s="203"/>
      <c r="AF202" s="85"/>
      <c r="AG202" s="85"/>
      <c r="AH202" s="85"/>
      <c r="AI202" s="85"/>
      <c r="AJ202" s="203"/>
      <c r="AK202" s="203"/>
      <c r="AL202" s="203"/>
      <c r="AM202" s="203"/>
      <c r="AN202" s="203"/>
      <c r="AO202" s="203"/>
      <c r="AP202" s="203"/>
      <c r="AQ202" s="203"/>
      <c r="AR202" s="203"/>
      <c r="AS202" s="203"/>
      <c r="AT202" s="203"/>
      <c r="AU202" s="203"/>
      <c r="AV202" s="203"/>
      <c r="AW202" s="203"/>
    </row>
    <row r="203" spans="2:50" s="94" customFormat="1" ht="33" customHeight="1">
      <c r="B203" s="435"/>
      <c r="C203" s="450"/>
      <c r="D203" s="55"/>
      <c r="E203" s="55"/>
      <c r="F203" s="55"/>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c r="AS203" s="58"/>
      <c r="AT203" s="58"/>
      <c r="AU203" s="58"/>
      <c r="AV203" s="58"/>
      <c r="AW203" s="58"/>
    </row>
    <row r="204" spans="2:50" s="94" customFormat="1" ht="33" customHeight="1">
      <c r="B204" s="435" t="s">
        <v>68</v>
      </c>
      <c r="C204" s="450" t="s">
        <v>69</v>
      </c>
      <c r="D204" s="1003" t="s">
        <v>389</v>
      </c>
      <c r="E204" s="1003"/>
      <c r="F204" s="1003"/>
      <c r="G204" s="85"/>
      <c r="H204" s="85"/>
      <c r="I204" s="85"/>
      <c r="J204" s="85"/>
      <c r="K204" s="85"/>
      <c r="L204" s="85"/>
      <c r="M204" s="85"/>
      <c r="N204" s="85"/>
      <c r="O204" s="85"/>
      <c r="P204" s="85"/>
      <c r="Q204" s="85"/>
      <c r="R204" s="85"/>
      <c r="S204" s="85"/>
      <c r="T204" s="85"/>
      <c r="U204" s="85"/>
      <c r="V204" s="85"/>
      <c r="W204" s="85"/>
      <c r="X204" s="85"/>
      <c r="Y204" s="203"/>
      <c r="Z204" s="203"/>
      <c r="AA204" s="203"/>
      <c r="AB204" s="203"/>
      <c r="AC204" s="203"/>
      <c r="AD204" s="203"/>
      <c r="AE204" s="203"/>
      <c r="AF204" s="85"/>
      <c r="AG204" s="85"/>
      <c r="AH204" s="85"/>
      <c r="AI204" s="85"/>
      <c r="AJ204" s="203"/>
      <c r="AK204" s="203"/>
      <c r="AL204" s="203"/>
      <c r="AM204" s="203"/>
      <c r="AN204" s="203"/>
      <c r="AO204" s="203"/>
      <c r="AP204" s="203"/>
      <c r="AQ204" s="203"/>
      <c r="AR204" s="203"/>
      <c r="AS204" s="203"/>
      <c r="AT204" s="203"/>
      <c r="AU204" s="203"/>
      <c r="AV204" s="203"/>
      <c r="AW204" s="203"/>
    </row>
    <row r="205" spans="2:50" s="94" customFormat="1" ht="33" customHeight="1">
      <c r="B205" s="435"/>
      <c r="C205" s="465" t="s">
        <v>109</v>
      </c>
      <c r="D205" s="1003"/>
      <c r="E205" s="1003"/>
      <c r="F205" s="1003"/>
      <c r="G205" s="85"/>
      <c r="H205" s="85"/>
      <c r="I205" s="85"/>
      <c r="J205" s="85"/>
      <c r="K205" s="85"/>
      <c r="L205" s="85"/>
      <c r="M205" s="85"/>
      <c r="N205" s="85"/>
      <c r="O205" s="85"/>
      <c r="P205" s="85"/>
      <c r="Q205" s="85"/>
      <c r="R205" s="85"/>
      <c r="S205" s="85"/>
      <c r="T205" s="85"/>
      <c r="U205" s="85"/>
      <c r="V205" s="85"/>
      <c r="W205" s="85"/>
      <c r="X205" s="85"/>
      <c r="Y205" s="203"/>
      <c r="Z205" s="203"/>
      <c r="AA205" s="203"/>
      <c r="AB205" s="203"/>
      <c r="AC205" s="203"/>
      <c r="AD205" s="203"/>
      <c r="AE205" s="203"/>
      <c r="AF205" s="85"/>
      <c r="AG205" s="85"/>
      <c r="AH205" s="85"/>
      <c r="AI205" s="85"/>
      <c r="AJ205" s="203"/>
      <c r="AK205" s="203"/>
      <c r="AL205" s="203"/>
      <c r="AM205" s="203"/>
      <c r="AN205" s="203"/>
      <c r="AO205" s="203"/>
      <c r="AP205" s="203"/>
      <c r="AQ205" s="203"/>
      <c r="AR205" s="203"/>
      <c r="AS205" s="203"/>
      <c r="AT205" s="203"/>
      <c r="AU205" s="203"/>
      <c r="AV205" s="203"/>
      <c r="AW205" s="203"/>
    </row>
    <row r="206" spans="2:50" ht="33" customHeight="1">
      <c r="B206" s="435"/>
      <c r="C206" s="450"/>
      <c r="D206" s="53"/>
      <c r="E206" s="53"/>
      <c r="F206" s="53"/>
      <c r="G206" s="81"/>
      <c r="H206" s="81"/>
      <c r="I206" s="81"/>
      <c r="J206" s="81"/>
      <c r="K206" s="81"/>
      <c r="L206" s="81"/>
      <c r="M206" s="81"/>
      <c r="N206" s="81"/>
      <c r="O206" s="81"/>
      <c r="P206" s="81"/>
      <c r="Q206" s="81"/>
      <c r="R206" s="81"/>
      <c r="S206" s="81"/>
      <c r="T206" s="81"/>
      <c r="U206" s="81"/>
      <c r="V206" s="81"/>
      <c r="W206" s="81"/>
      <c r="X206" s="81"/>
      <c r="Y206" s="81"/>
      <c r="Z206" s="81"/>
      <c r="AA206" s="81"/>
      <c r="AB206" s="81"/>
      <c r="AC206" s="81"/>
      <c r="AD206" s="81"/>
      <c r="AE206" s="81"/>
      <c r="AF206" s="81"/>
      <c r="AG206" s="81"/>
      <c r="AH206" s="81"/>
      <c r="AI206" s="81"/>
      <c r="AJ206" s="81"/>
      <c r="AK206" s="81"/>
      <c r="AL206" s="81"/>
      <c r="AM206" s="81"/>
      <c r="AN206" s="81"/>
      <c r="AO206" s="82"/>
      <c r="AP206" s="82"/>
      <c r="AQ206" s="82"/>
      <c r="AR206" s="82"/>
      <c r="AS206" s="82"/>
      <c r="AT206" s="82"/>
      <c r="AU206" s="82"/>
      <c r="AV206" s="82"/>
      <c r="AW206" s="82"/>
      <c r="AX206" s="50"/>
    </row>
    <row r="207" spans="2:50" s="94" customFormat="1" ht="37.5" customHeight="1">
      <c r="B207" s="435" t="s">
        <v>70</v>
      </c>
      <c r="C207" s="451" t="s">
        <v>71</v>
      </c>
      <c r="D207" s="1003" t="s">
        <v>389</v>
      </c>
      <c r="E207" s="1003"/>
      <c r="F207" s="1003"/>
      <c r="G207" s="203"/>
      <c r="H207" s="85"/>
      <c r="I207" s="85"/>
      <c r="J207" s="85"/>
      <c r="K207" s="85"/>
      <c r="L207" s="85"/>
      <c r="M207" s="85"/>
      <c r="N207" s="85"/>
      <c r="O207" s="85"/>
      <c r="P207" s="85"/>
      <c r="Q207" s="85"/>
      <c r="R207" s="85"/>
      <c r="S207" s="203"/>
      <c r="T207" s="203"/>
      <c r="U207" s="203"/>
      <c r="V207" s="203"/>
      <c r="W207" s="203"/>
      <c r="X207" s="203"/>
      <c r="Y207" s="85"/>
      <c r="Z207" s="85"/>
      <c r="AA207" s="85"/>
      <c r="AB207" s="85"/>
      <c r="AC207" s="85"/>
      <c r="AD207" s="85"/>
      <c r="AE207" s="85"/>
      <c r="AF207" s="203"/>
      <c r="AG207" s="203"/>
      <c r="AH207" s="203"/>
      <c r="AI207" s="203"/>
      <c r="AJ207" s="203"/>
      <c r="AK207" s="203"/>
      <c r="AL207" s="203"/>
      <c r="AM207" s="203"/>
      <c r="AN207" s="203"/>
      <c r="AO207" s="203"/>
      <c r="AP207" s="203"/>
      <c r="AQ207" s="203"/>
      <c r="AR207" s="203"/>
      <c r="AS207" s="203"/>
      <c r="AT207" s="203"/>
      <c r="AU207" s="203"/>
      <c r="AV207" s="203"/>
      <c r="AW207" s="203"/>
    </row>
    <row r="208" spans="2:50" s="94" customFormat="1" ht="37.5" customHeight="1">
      <c r="B208" s="435" t="s">
        <v>72</v>
      </c>
      <c r="C208" s="450" t="s">
        <v>71</v>
      </c>
      <c r="D208" s="1003"/>
      <c r="E208" s="1003"/>
      <c r="F208" s="1003"/>
      <c r="G208" s="203"/>
      <c r="H208" s="85"/>
      <c r="I208" s="85"/>
      <c r="J208" s="85"/>
      <c r="K208" s="85"/>
      <c r="L208" s="85"/>
      <c r="M208" s="85"/>
      <c r="N208" s="85"/>
      <c r="O208" s="85"/>
      <c r="P208" s="85"/>
      <c r="Q208" s="85"/>
      <c r="R208" s="85"/>
      <c r="S208" s="203"/>
      <c r="T208" s="203"/>
      <c r="U208" s="203"/>
      <c r="V208" s="203"/>
      <c r="W208" s="203"/>
      <c r="X208" s="203"/>
      <c r="Y208" s="85"/>
      <c r="Z208" s="85"/>
      <c r="AA208" s="85"/>
      <c r="AB208" s="85"/>
      <c r="AC208" s="85"/>
      <c r="AD208" s="85"/>
      <c r="AE208" s="85"/>
      <c r="AF208" s="203"/>
      <c r="AG208" s="203"/>
      <c r="AH208" s="203"/>
      <c r="AI208" s="203"/>
      <c r="AJ208" s="203"/>
      <c r="AK208" s="203"/>
      <c r="AL208" s="203"/>
      <c r="AM208" s="203"/>
      <c r="AN208" s="203"/>
      <c r="AO208" s="203"/>
      <c r="AP208" s="203"/>
      <c r="AQ208" s="203"/>
      <c r="AR208" s="203"/>
      <c r="AS208" s="203"/>
      <c r="AT208" s="203"/>
      <c r="AU208" s="203"/>
      <c r="AV208" s="203"/>
      <c r="AW208" s="203"/>
    </row>
    <row r="209" spans="2:49" s="94" customFormat="1" ht="37.5" customHeight="1">
      <c r="B209" s="435"/>
      <c r="C209" s="465" t="s">
        <v>110</v>
      </c>
      <c r="D209" s="55"/>
      <c r="E209" s="55"/>
      <c r="F209" s="55"/>
      <c r="G209" s="58"/>
      <c r="H209" s="85"/>
      <c r="I209" s="85"/>
      <c r="J209" s="85"/>
      <c r="K209" s="85"/>
      <c r="L209" s="85"/>
      <c r="M209" s="85"/>
      <c r="N209" s="85"/>
      <c r="O209" s="85"/>
      <c r="P209" s="85"/>
      <c r="Q209" s="85"/>
      <c r="R209" s="85"/>
      <c r="S209" s="58"/>
      <c r="T209" s="58"/>
      <c r="U209" s="58"/>
      <c r="V209" s="58"/>
      <c r="W209" s="58"/>
      <c r="X209" s="58"/>
      <c r="Y209" s="85"/>
      <c r="Z209" s="85"/>
      <c r="AA209" s="85"/>
      <c r="AB209" s="85"/>
      <c r="AC209" s="85"/>
      <c r="AD209" s="85"/>
      <c r="AE209" s="85"/>
      <c r="AF209" s="58"/>
      <c r="AG209" s="85"/>
      <c r="AH209" s="85"/>
      <c r="AI209" s="85"/>
      <c r="AJ209" s="58"/>
      <c r="AK209" s="58"/>
      <c r="AL209" s="58"/>
      <c r="AM209" s="58"/>
      <c r="AN209" s="58"/>
      <c r="AO209" s="58"/>
      <c r="AP209" s="58"/>
      <c r="AQ209" s="58"/>
      <c r="AR209" s="58"/>
      <c r="AS209" s="58"/>
      <c r="AT209" s="58"/>
      <c r="AU209" s="58"/>
      <c r="AV209" s="58"/>
      <c r="AW209" s="58"/>
    </row>
    <row r="212" spans="2:49">
      <c r="E212" s="414"/>
      <c r="F212" s="414"/>
      <c r="G212" s="414"/>
      <c r="H212" s="414"/>
      <c r="I212" s="414"/>
      <c r="AM212" s="997" t="s">
        <v>118</v>
      </c>
      <c r="AN212" s="997"/>
      <c r="AO212" s="997"/>
      <c r="AP212" s="997"/>
      <c r="AQ212" s="997"/>
      <c r="AR212" s="997"/>
      <c r="AS212" s="997"/>
    </row>
    <row r="213" spans="2:49">
      <c r="D213" s="414" t="s">
        <v>120</v>
      </c>
      <c r="E213" s="414"/>
      <c r="F213" s="414"/>
      <c r="G213" s="414"/>
      <c r="H213" s="414"/>
      <c r="I213" s="414"/>
      <c r="AO213" s="414"/>
      <c r="AP213" s="90"/>
      <c r="AQ213" s="90"/>
    </row>
    <row r="214" spans="2:49">
      <c r="D214" s="414" t="s">
        <v>1653</v>
      </c>
      <c r="E214" s="453"/>
      <c r="F214" s="453"/>
      <c r="G214" s="453"/>
      <c r="H214" s="453"/>
      <c r="I214" s="453"/>
      <c r="AO214" s="997" t="s">
        <v>117</v>
      </c>
      <c r="AP214" s="997"/>
      <c r="AQ214" s="997"/>
    </row>
    <row r="215" spans="2:49">
      <c r="D215" s="453" t="s">
        <v>121</v>
      </c>
      <c r="E215" s="453"/>
      <c r="F215" s="453"/>
      <c r="G215" s="453"/>
      <c r="H215" s="453"/>
      <c r="I215" s="453"/>
      <c r="AO215" s="91"/>
      <c r="AP215" s="92"/>
      <c r="AQ215" s="92"/>
    </row>
    <row r="216" spans="2:49">
      <c r="D216" s="453"/>
      <c r="E216" s="414"/>
      <c r="F216" s="414"/>
      <c r="G216" s="414"/>
      <c r="H216" s="414"/>
      <c r="I216" s="414"/>
      <c r="AO216" s="91"/>
      <c r="AP216" s="92"/>
      <c r="AQ216" s="92"/>
    </row>
    <row r="217" spans="2:49">
      <c r="D217" s="414"/>
      <c r="E217" s="91"/>
      <c r="F217" s="91"/>
      <c r="G217" s="91"/>
      <c r="H217" s="91"/>
      <c r="I217" s="91"/>
      <c r="AO217" s="91"/>
      <c r="AP217" s="92"/>
      <c r="AQ217" s="92"/>
    </row>
    <row r="218" spans="2:49">
      <c r="D218" s="91"/>
      <c r="E218" s="91"/>
      <c r="F218" s="91"/>
      <c r="G218" s="91"/>
      <c r="H218" s="91"/>
      <c r="I218" s="91"/>
      <c r="AO218" s="91"/>
      <c r="AP218" s="92"/>
      <c r="AQ218" s="92"/>
    </row>
    <row r="219" spans="2:49">
      <c r="D219" s="91"/>
      <c r="E219" s="91"/>
      <c r="F219" s="91"/>
      <c r="G219" s="91"/>
      <c r="H219" s="91"/>
      <c r="I219" s="91"/>
      <c r="AO219" s="91"/>
      <c r="AP219" s="92"/>
      <c r="AQ219" s="92"/>
    </row>
    <row r="220" spans="2:49">
      <c r="D220" s="91"/>
      <c r="E220" s="454"/>
      <c r="F220" s="454"/>
      <c r="G220" s="454"/>
      <c r="H220" s="454"/>
      <c r="I220" s="454"/>
      <c r="AO220" s="1111" t="s">
        <v>119</v>
      </c>
      <c r="AP220" s="1111"/>
      <c r="AQ220" s="1111"/>
    </row>
    <row r="221" spans="2:49">
      <c r="D221" s="454" t="s">
        <v>122</v>
      </c>
      <c r="E221" s="414"/>
      <c r="F221" s="414"/>
      <c r="G221" s="414"/>
      <c r="H221" s="414"/>
      <c r="I221" s="414"/>
      <c r="AO221" s="997" t="s">
        <v>124</v>
      </c>
      <c r="AP221" s="997"/>
      <c r="AQ221" s="997"/>
    </row>
    <row r="222" spans="2:49">
      <c r="D222" s="414" t="s">
        <v>123</v>
      </c>
    </row>
  </sheetData>
  <mergeCells count="80">
    <mergeCell ref="D201:F202"/>
    <mergeCell ref="D184:F185"/>
    <mergeCell ref="D188:F189"/>
    <mergeCell ref="Z7:Z8"/>
    <mergeCell ref="AA7:AA8"/>
    <mergeCell ref="M6:M8"/>
    <mergeCell ref="N6:R6"/>
    <mergeCell ref="S6:U6"/>
    <mergeCell ref="G7:G8"/>
    <mergeCell ref="H7:I7"/>
    <mergeCell ref="J7:J8"/>
    <mergeCell ref="N7:N8"/>
    <mergeCell ref="O7:O8"/>
    <mergeCell ref="P7:P8"/>
    <mergeCell ref="Q7:Q8"/>
    <mergeCell ref="R7:R8"/>
    <mergeCell ref="AB7:AB8"/>
    <mergeCell ref="D207:F208"/>
    <mergeCell ref="AO221:AQ221"/>
    <mergeCell ref="AM212:AS212"/>
    <mergeCell ref="AO214:AQ214"/>
    <mergeCell ref="AO220:AQ220"/>
    <mergeCell ref="D204:F205"/>
    <mergeCell ref="D159:F160"/>
    <mergeCell ref="D163:F164"/>
    <mergeCell ref="D181:F182"/>
    <mergeCell ref="D156:F157"/>
    <mergeCell ref="D191:F192"/>
    <mergeCell ref="D194:F195"/>
    <mergeCell ref="D198:F199"/>
    <mergeCell ref="D150:F151"/>
    <mergeCell ref="D153:F154"/>
    <mergeCell ref="D39:F40"/>
    <mergeCell ref="V7:V8"/>
    <mergeCell ref="L6:L8"/>
    <mergeCell ref="AU7:AU8"/>
    <mergeCell ref="Y6:Z6"/>
    <mergeCell ref="AA6:AC6"/>
    <mergeCell ref="AD6:AE6"/>
    <mergeCell ref="AQ7:AQ8"/>
    <mergeCell ref="AR7:AR8"/>
    <mergeCell ref="AC7:AC8"/>
    <mergeCell ref="AT6:AT8"/>
    <mergeCell ref="AM7:AM8"/>
    <mergeCell ref="AN7:AN8"/>
    <mergeCell ref="AO7:AO8"/>
    <mergeCell ref="AS7:AS8"/>
    <mergeCell ref="AH6:AH8"/>
    <mergeCell ref="D16:F17"/>
    <mergeCell ref="AU6:AW6"/>
    <mergeCell ref="AI6:AI8"/>
    <mergeCell ref="AJ6:AJ8"/>
    <mergeCell ref="AK6:AK8"/>
    <mergeCell ref="AL6:AO6"/>
    <mergeCell ref="AP6:AP8"/>
    <mergeCell ref="AQ6:AS6"/>
    <mergeCell ref="AL7:AL8"/>
    <mergeCell ref="V6:W6"/>
    <mergeCell ref="AF6:AF8"/>
    <mergeCell ref="AG6:AG8"/>
    <mergeCell ref="D11:F13"/>
    <mergeCell ref="AD7:AD8"/>
    <mergeCell ref="AE7:AE8"/>
    <mergeCell ref="W7:W8"/>
    <mergeCell ref="B2:AW2"/>
    <mergeCell ref="B3:AW3"/>
    <mergeCell ref="B4:AW4"/>
    <mergeCell ref="B6:B8"/>
    <mergeCell ref="C6:C8"/>
    <mergeCell ref="D6:D8"/>
    <mergeCell ref="E6:E8"/>
    <mergeCell ref="F6:F8"/>
    <mergeCell ref="G6:J6"/>
    <mergeCell ref="K6:K8"/>
    <mergeCell ref="X6:X8"/>
    <mergeCell ref="S7:S8"/>
    <mergeCell ref="T7:T8"/>
    <mergeCell ref="U7:U8"/>
    <mergeCell ref="AV7:AW7"/>
    <mergeCell ref="Y7:Y8"/>
  </mergeCells>
  <printOptions horizontalCentered="1"/>
  <pageMargins left="0.31496062992125984" right="0.31496062992125984" top="0.74803149606299213" bottom="0.74803149606299213" header="0.31496062992125984" footer="0.31496062992125984"/>
  <pageSetup paperSize="150" scale="5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sheetPr>
  <dimension ref="B1:AW216"/>
  <sheetViews>
    <sheetView zoomScale="70" zoomScaleNormal="70" workbookViewId="0">
      <selection activeCell="D23" sqref="D23:F24"/>
    </sheetView>
  </sheetViews>
  <sheetFormatPr baseColWidth="10" defaultColWidth="9.1640625" defaultRowHeight="14"/>
  <cols>
    <col min="1" max="1" width="5.5" style="72" customWidth="1"/>
    <col min="2" max="2" width="9.1640625" style="72"/>
    <col min="3" max="3" width="26.5" style="72" customWidth="1"/>
    <col min="4" max="4" width="14.83203125" style="72" customWidth="1"/>
    <col min="5" max="5" width="12.1640625" style="72" customWidth="1"/>
    <col min="6" max="6" width="8.5" style="72" customWidth="1"/>
    <col min="7" max="7" width="8.33203125" style="72" hidden="1" customWidth="1"/>
    <col min="8" max="9" width="7.5" style="72" hidden="1" customWidth="1"/>
    <col min="10" max="10" width="9.6640625" style="72" hidden="1" customWidth="1"/>
    <col min="11" max="11" width="10.1640625" style="72" customWidth="1"/>
    <col min="12" max="12" width="9.1640625" style="72" customWidth="1"/>
    <col min="13" max="13" width="12.33203125" style="72" customWidth="1"/>
    <col min="14" max="14" width="7" style="72" customWidth="1"/>
    <col min="15" max="16" width="10.33203125" style="72" customWidth="1"/>
    <col min="17" max="17" width="11.6640625" style="72" customWidth="1"/>
    <col min="18" max="18" width="10.33203125" style="72" customWidth="1"/>
    <col min="19" max="20" width="8.1640625" style="72" hidden="1" customWidth="1"/>
    <col min="21" max="23" width="7.6640625" style="72" hidden="1" customWidth="1"/>
    <col min="24" max="24" width="8.83203125" style="72" hidden="1" customWidth="1"/>
    <col min="25" max="31" width="9.1640625" style="72" hidden="1" customWidth="1"/>
    <col min="32" max="35" width="7.6640625" style="72" hidden="1" customWidth="1"/>
    <col min="36" max="40" width="7.6640625" style="72" customWidth="1"/>
    <col min="41" max="41" width="18.33203125" style="72" customWidth="1"/>
    <col min="42" max="45" width="11.1640625" style="72" customWidth="1"/>
    <col min="46" max="46" width="10.33203125" style="72" customWidth="1"/>
    <col min="47" max="49" width="12" style="72" customWidth="1"/>
    <col min="50" max="16384" width="9.1640625" style="72"/>
  </cols>
  <sheetData>
    <row r="1" spans="2:49" ht="24" customHeight="1"/>
    <row r="2" spans="2:49" ht="25">
      <c r="B2" s="1065" t="s">
        <v>104</v>
      </c>
      <c r="C2" s="1065"/>
      <c r="D2" s="1065"/>
      <c r="E2" s="1065"/>
      <c r="F2" s="1065"/>
      <c r="G2" s="1065"/>
      <c r="H2" s="1065"/>
      <c r="I2" s="1065"/>
      <c r="J2" s="1065"/>
      <c r="K2" s="1065"/>
      <c r="L2" s="1065"/>
      <c r="M2" s="1065"/>
      <c r="N2" s="1065"/>
      <c r="O2" s="1065"/>
      <c r="P2" s="1065"/>
      <c r="Q2" s="1065"/>
      <c r="R2" s="1065"/>
      <c r="S2" s="1065"/>
      <c r="T2" s="1065"/>
      <c r="U2" s="1065"/>
      <c r="V2" s="1065"/>
      <c r="W2" s="1065"/>
      <c r="X2" s="1065"/>
      <c r="Y2" s="1065"/>
      <c r="Z2" s="1065"/>
      <c r="AA2" s="1065"/>
      <c r="AB2" s="1065"/>
      <c r="AC2" s="1065"/>
      <c r="AD2" s="1065"/>
      <c r="AE2" s="1065"/>
      <c r="AF2" s="1065"/>
      <c r="AG2" s="1065"/>
      <c r="AH2" s="1065"/>
      <c r="AI2" s="1065"/>
      <c r="AJ2" s="1065"/>
      <c r="AK2" s="1065"/>
      <c r="AL2" s="1065"/>
      <c r="AM2" s="1065"/>
      <c r="AN2" s="1065"/>
      <c r="AO2" s="1065"/>
      <c r="AP2" s="1065"/>
      <c r="AQ2" s="1065"/>
      <c r="AR2" s="1065"/>
      <c r="AS2" s="1065"/>
      <c r="AT2" s="1065"/>
      <c r="AU2" s="1065"/>
      <c r="AV2" s="1065"/>
      <c r="AW2" s="1065"/>
    </row>
    <row r="3" spans="2:49" ht="25">
      <c r="B3" s="1066" t="s">
        <v>1654</v>
      </c>
      <c r="C3" s="1066"/>
      <c r="D3" s="1066"/>
      <c r="E3" s="1066"/>
      <c r="F3" s="1066"/>
      <c r="G3" s="1066"/>
      <c r="H3" s="1066"/>
      <c r="I3" s="1066"/>
      <c r="J3" s="1066"/>
      <c r="K3" s="1066"/>
      <c r="L3" s="1066"/>
      <c r="M3" s="1066"/>
      <c r="N3" s="1066"/>
      <c r="O3" s="1066"/>
      <c r="P3" s="1066"/>
      <c r="Q3" s="1066"/>
      <c r="R3" s="1066"/>
      <c r="S3" s="1066"/>
      <c r="T3" s="1066"/>
      <c r="U3" s="1066"/>
      <c r="V3" s="1066"/>
      <c r="W3" s="1066"/>
      <c r="X3" s="1066"/>
      <c r="Y3" s="1066"/>
      <c r="Z3" s="1066"/>
      <c r="AA3" s="1066"/>
      <c r="AB3" s="1066"/>
      <c r="AC3" s="1066"/>
      <c r="AD3" s="1066"/>
      <c r="AE3" s="1066"/>
      <c r="AF3" s="1066"/>
      <c r="AG3" s="1066"/>
      <c r="AH3" s="1066"/>
      <c r="AI3" s="1066"/>
      <c r="AJ3" s="1066"/>
      <c r="AK3" s="1066"/>
      <c r="AL3" s="1066"/>
      <c r="AM3" s="1066"/>
      <c r="AN3" s="1066"/>
      <c r="AO3" s="1066"/>
      <c r="AP3" s="1066"/>
      <c r="AQ3" s="1066"/>
      <c r="AR3" s="1066"/>
      <c r="AS3" s="1066"/>
      <c r="AT3" s="1066"/>
      <c r="AU3" s="1066"/>
      <c r="AV3" s="1066"/>
      <c r="AW3" s="1066"/>
    </row>
    <row r="4" spans="2:49" ht="25">
      <c r="B4" s="1065" t="s">
        <v>125</v>
      </c>
      <c r="C4" s="1065"/>
      <c r="D4" s="1065"/>
      <c r="E4" s="1065"/>
      <c r="F4" s="1065"/>
      <c r="G4" s="1065"/>
      <c r="H4" s="1065"/>
      <c r="I4" s="1065"/>
      <c r="J4" s="1065"/>
      <c r="K4" s="1065"/>
      <c r="L4" s="1065"/>
      <c r="M4" s="1065"/>
      <c r="N4" s="1065"/>
      <c r="O4" s="1065"/>
      <c r="P4" s="1065"/>
      <c r="Q4" s="1065"/>
      <c r="R4" s="1065"/>
      <c r="S4" s="1065"/>
      <c r="T4" s="1065"/>
      <c r="U4" s="1065"/>
      <c r="V4" s="1065"/>
      <c r="W4" s="1065"/>
      <c r="X4" s="1065"/>
      <c r="Y4" s="1065"/>
      <c r="Z4" s="1065"/>
      <c r="AA4" s="1065"/>
      <c r="AB4" s="1065"/>
      <c r="AC4" s="1065"/>
      <c r="AD4" s="1065"/>
      <c r="AE4" s="1065"/>
      <c r="AF4" s="1065"/>
      <c r="AG4" s="1065"/>
      <c r="AH4" s="1065"/>
      <c r="AI4" s="1065"/>
      <c r="AJ4" s="1065"/>
      <c r="AK4" s="1065"/>
      <c r="AL4" s="1065"/>
      <c r="AM4" s="1065"/>
      <c r="AN4" s="1065"/>
      <c r="AO4" s="1065"/>
      <c r="AP4" s="1065"/>
      <c r="AQ4" s="1065"/>
      <c r="AR4" s="1065"/>
      <c r="AS4" s="1065"/>
      <c r="AT4" s="1065"/>
      <c r="AU4" s="1065"/>
      <c r="AV4" s="1065"/>
      <c r="AW4" s="1065"/>
    </row>
    <row r="5" spans="2:49" ht="39.75" customHeight="1">
      <c r="AP5" s="89"/>
      <c r="AQ5" s="89"/>
      <c r="AR5" s="89"/>
      <c r="AS5" s="89"/>
      <c r="AT5" s="89"/>
      <c r="AU5" s="89"/>
      <c r="AV5" s="89"/>
      <c r="AW5" s="89"/>
    </row>
    <row r="6" spans="2:49">
      <c r="B6" s="1117" t="s">
        <v>0</v>
      </c>
      <c r="C6" s="1118" t="s">
        <v>1</v>
      </c>
      <c r="D6" s="1119" t="s">
        <v>2</v>
      </c>
      <c r="E6" s="1119" t="s">
        <v>3</v>
      </c>
      <c r="F6" s="1119" t="s">
        <v>4</v>
      </c>
      <c r="G6" s="1119" t="s">
        <v>5</v>
      </c>
      <c r="H6" s="1119"/>
      <c r="I6" s="1119"/>
      <c r="J6" s="1119"/>
      <c r="K6" s="1073" t="s">
        <v>6</v>
      </c>
      <c r="L6" s="1119" t="s">
        <v>7</v>
      </c>
      <c r="M6" s="1119" t="s">
        <v>8</v>
      </c>
      <c r="N6" s="1119" t="s">
        <v>9</v>
      </c>
      <c r="O6" s="1119"/>
      <c r="P6" s="1119"/>
      <c r="Q6" s="1119"/>
      <c r="R6" s="1119"/>
      <c r="S6" s="1119" t="s">
        <v>73</v>
      </c>
      <c r="T6" s="1119"/>
      <c r="U6" s="1119"/>
      <c r="V6" s="1119" t="s">
        <v>77</v>
      </c>
      <c r="W6" s="1119"/>
      <c r="X6" s="1119" t="s">
        <v>78</v>
      </c>
      <c r="Y6" s="1119" t="s">
        <v>79</v>
      </c>
      <c r="Z6" s="1119"/>
      <c r="AA6" s="1119" t="s">
        <v>80</v>
      </c>
      <c r="AB6" s="1119"/>
      <c r="AC6" s="1119"/>
      <c r="AD6" s="1119" t="s">
        <v>81</v>
      </c>
      <c r="AE6" s="1119"/>
      <c r="AF6" s="1117" t="s">
        <v>88</v>
      </c>
      <c r="AG6" s="1121" t="s">
        <v>89</v>
      </c>
      <c r="AH6" s="1121" t="s">
        <v>90</v>
      </c>
      <c r="AI6" s="1121" t="s">
        <v>91</v>
      </c>
      <c r="AJ6" s="1119" t="s">
        <v>10</v>
      </c>
      <c r="AK6" s="1121" t="s">
        <v>92</v>
      </c>
      <c r="AL6" s="1121" t="s">
        <v>100</v>
      </c>
      <c r="AM6" s="1121"/>
      <c r="AN6" s="1121"/>
      <c r="AO6" s="1121"/>
      <c r="AP6" s="1120" t="s">
        <v>103</v>
      </c>
      <c r="AQ6" s="1120" t="s">
        <v>95</v>
      </c>
      <c r="AR6" s="1120"/>
      <c r="AS6" s="1120"/>
      <c r="AT6" s="1110" t="s">
        <v>102</v>
      </c>
      <c r="AU6" s="995" t="s">
        <v>113</v>
      </c>
      <c r="AV6" s="995"/>
      <c r="AW6" s="995"/>
    </row>
    <row r="7" spans="2:49">
      <c r="B7" s="1117"/>
      <c r="C7" s="1118"/>
      <c r="D7" s="1119"/>
      <c r="E7" s="1119"/>
      <c r="F7" s="1119"/>
      <c r="G7" s="1122" t="s">
        <v>11</v>
      </c>
      <c r="H7" s="1122" t="s">
        <v>12</v>
      </c>
      <c r="I7" s="1122"/>
      <c r="J7" s="1122" t="s">
        <v>13</v>
      </c>
      <c r="K7" s="1074"/>
      <c r="L7" s="1119"/>
      <c r="M7" s="1119"/>
      <c r="N7" s="1122" t="s">
        <v>14</v>
      </c>
      <c r="O7" s="1122" t="s">
        <v>15</v>
      </c>
      <c r="P7" s="1122" t="s">
        <v>16</v>
      </c>
      <c r="Q7" s="1122" t="s">
        <v>17</v>
      </c>
      <c r="R7" s="1122" t="s">
        <v>18</v>
      </c>
      <c r="S7" s="1119" t="s">
        <v>75</v>
      </c>
      <c r="T7" s="1119" t="s">
        <v>76</v>
      </c>
      <c r="U7" s="1119" t="s">
        <v>74</v>
      </c>
      <c r="V7" s="1122" t="s">
        <v>19</v>
      </c>
      <c r="W7" s="1122" t="s">
        <v>9</v>
      </c>
      <c r="X7" s="1119"/>
      <c r="Y7" s="1119" t="s">
        <v>82</v>
      </c>
      <c r="Z7" s="1119" t="s">
        <v>83</v>
      </c>
      <c r="AA7" s="1119" t="s">
        <v>84</v>
      </c>
      <c r="AB7" s="1119" t="s">
        <v>85</v>
      </c>
      <c r="AC7" s="1119" t="s">
        <v>8</v>
      </c>
      <c r="AD7" s="1122" t="s">
        <v>86</v>
      </c>
      <c r="AE7" s="1122" t="s">
        <v>87</v>
      </c>
      <c r="AF7" s="1117"/>
      <c r="AG7" s="1121"/>
      <c r="AH7" s="1121"/>
      <c r="AI7" s="1121"/>
      <c r="AJ7" s="1119"/>
      <c r="AK7" s="1121"/>
      <c r="AL7" s="1121" t="s">
        <v>97</v>
      </c>
      <c r="AM7" s="1121" t="s">
        <v>98</v>
      </c>
      <c r="AN7" s="1121" t="s">
        <v>99</v>
      </c>
      <c r="AO7" s="1121" t="s">
        <v>101</v>
      </c>
      <c r="AP7" s="1120"/>
      <c r="AQ7" s="1120" t="s">
        <v>93</v>
      </c>
      <c r="AR7" s="989" t="s">
        <v>94</v>
      </c>
      <c r="AS7" s="989" t="s">
        <v>96</v>
      </c>
      <c r="AT7" s="1124"/>
      <c r="AU7" s="1120" t="s">
        <v>114</v>
      </c>
      <c r="AV7" s="990" t="s">
        <v>115</v>
      </c>
      <c r="AW7" s="991"/>
    </row>
    <row r="8" spans="2:49" ht="15">
      <c r="B8" s="1117"/>
      <c r="C8" s="1118"/>
      <c r="D8" s="1119"/>
      <c r="E8" s="1119"/>
      <c r="F8" s="1119"/>
      <c r="G8" s="1122"/>
      <c r="H8" s="430" t="s">
        <v>19</v>
      </c>
      <c r="I8" s="430" t="s">
        <v>9</v>
      </c>
      <c r="J8" s="1122"/>
      <c r="K8" s="1075"/>
      <c r="L8" s="1119"/>
      <c r="M8" s="1119"/>
      <c r="N8" s="1122"/>
      <c r="O8" s="1122"/>
      <c r="P8" s="1122"/>
      <c r="Q8" s="1122"/>
      <c r="R8" s="1122"/>
      <c r="S8" s="1119"/>
      <c r="T8" s="1119"/>
      <c r="U8" s="1119"/>
      <c r="V8" s="1122"/>
      <c r="W8" s="1122"/>
      <c r="X8" s="1119"/>
      <c r="Y8" s="1119"/>
      <c r="Z8" s="1119"/>
      <c r="AA8" s="1119"/>
      <c r="AB8" s="1119"/>
      <c r="AC8" s="1119"/>
      <c r="AD8" s="1122"/>
      <c r="AE8" s="1122"/>
      <c r="AF8" s="1117"/>
      <c r="AG8" s="1121"/>
      <c r="AH8" s="1121"/>
      <c r="AI8" s="1121"/>
      <c r="AJ8" s="1119"/>
      <c r="AK8" s="1121"/>
      <c r="AL8" s="1121"/>
      <c r="AM8" s="1121"/>
      <c r="AN8" s="1121"/>
      <c r="AO8" s="1121"/>
      <c r="AP8" s="1120"/>
      <c r="AQ8" s="1120"/>
      <c r="AR8" s="989"/>
      <c r="AS8" s="989"/>
      <c r="AT8" s="1125"/>
      <c r="AU8" s="1120"/>
      <c r="AV8" s="413" t="s">
        <v>111</v>
      </c>
      <c r="AW8" s="75" t="s">
        <v>116</v>
      </c>
    </row>
    <row r="9" spans="2:49" ht="18" customHeight="1">
      <c r="B9" s="431">
        <v>1</v>
      </c>
      <c r="C9" s="432">
        <v>2</v>
      </c>
      <c r="D9" s="431">
        <v>3</v>
      </c>
      <c r="E9" s="431">
        <v>4</v>
      </c>
      <c r="F9" s="432">
        <v>5</v>
      </c>
      <c r="G9" s="431">
        <v>6</v>
      </c>
      <c r="H9" s="431">
        <v>7</v>
      </c>
      <c r="I9" s="432">
        <v>8</v>
      </c>
      <c r="J9" s="431">
        <v>9</v>
      </c>
      <c r="K9" s="431">
        <v>10</v>
      </c>
      <c r="L9" s="432">
        <v>11</v>
      </c>
      <c r="M9" s="431">
        <v>12</v>
      </c>
      <c r="N9" s="431">
        <v>13</v>
      </c>
      <c r="O9" s="432">
        <v>14</v>
      </c>
      <c r="P9" s="431">
        <v>15</v>
      </c>
      <c r="Q9" s="431">
        <v>16</v>
      </c>
      <c r="R9" s="432">
        <v>17</v>
      </c>
      <c r="S9" s="431">
        <v>18</v>
      </c>
      <c r="T9" s="431">
        <v>19</v>
      </c>
      <c r="U9" s="432">
        <v>20</v>
      </c>
      <c r="V9" s="431">
        <v>21</v>
      </c>
      <c r="W9" s="431">
        <v>22</v>
      </c>
      <c r="X9" s="432">
        <v>23</v>
      </c>
      <c r="Y9" s="431">
        <v>24</v>
      </c>
      <c r="Z9" s="431">
        <v>25</v>
      </c>
      <c r="AA9" s="432">
        <v>26</v>
      </c>
      <c r="AB9" s="431">
        <v>27</v>
      </c>
      <c r="AC9" s="431">
        <v>28</v>
      </c>
      <c r="AD9" s="432">
        <v>29</v>
      </c>
      <c r="AE9" s="431">
        <v>30</v>
      </c>
      <c r="AF9" s="431">
        <v>31</v>
      </c>
      <c r="AG9" s="432">
        <v>32</v>
      </c>
      <c r="AH9" s="431">
        <v>33</v>
      </c>
      <c r="AI9" s="431">
        <v>34</v>
      </c>
      <c r="AJ9" s="432">
        <v>35</v>
      </c>
      <c r="AK9" s="431">
        <v>36</v>
      </c>
      <c r="AL9" s="431">
        <v>37</v>
      </c>
      <c r="AM9" s="432">
        <v>38</v>
      </c>
      <c r="AN9" s="431">
        <v>39</v>
      </c>
      <c r="AO9" s="431">
        <v>40</v>
      </c>
      <c r="AP9" s="433">
        <v>41</v>
      </c>
      <c r="AQ9" s="434">
        <v>42</v>
      </c>
      <c r="AR9" s="434">
        <v>43</v>
      </c>
      <c r="AS9" s="433">
        <v>44</v>
      </c>
      <c r="AT9" s="434">
        <v>45</v>
      </c>
      <c r="AU9" s="434">
        <v>46</v>
      </c>
      <c r="AV9" s="433">
        <v>47</v>
      </c>
      <c r="AW9" s="434">
        <v>48</v>
      </c>
    </row>
    <row r="10" spans="2:49" s="94" customFormat="1" ht="26.25" customHeight="1">
      <c r="B10" s="435">
        <v>1</v>
      </c>
      <c r="C10" s="461" t="s">
        <v>20</v>
      </c>
      <c r="D10" s="85"/>
      <c r="E10" s="85"/>
      <c r="F10" s="85"/>
      <c r="G10" s="85"/>
      <c r="H10" s="85"/>
      <c r="I10" s="85"/>
      <c r="J10" s="85"/>
      <c r="K10" s="85"/>
      <c r="L10" s="85"/>
      <c r="M10" s="85"/>
      <c r="N10" s="85"/>
      <c r="O10" s="85"/>
      <c r="P10" s="85"/>
      <c r="Q10" s="85"/>
      <c r="R10" s="85"/>
      <c r="S10" s="85"/>
      <c r="T10" s="85"/>
      <c r="U10" s="85"/>
      <c r="V10" s="85"/>
      <c r="W10" s="85"/>
      <c r="X10" s="85"/>
      <c r="Y10" s="85"/>
      <c r="Z10" s="85"/>
      <c r="AA10" s="85"/>
      <c r="AB10" s="85"/>
      <c r="AC10" s="85"/>
      <c r="AD10" s="85"/>
      <c r="AE10" s="85"/>
      <c r="AF10" s="85"/>
      <c r="AG10" s="85"/>
      <c r="AH10" s="85"/>
      <c r="AI10" s="85"/>
      <c r="AJ10" s="85"/>
      <c r="AK10" s="85"/>
      <c r="AL10" s="85"/>
      <c r="AM10" s="85"/>
      <c r="AN10" s="85"/>
      <c r="AO10" s="85"/>
      <c r="AP10" s="58"/>
      <c r="AQ10" s="58"/>
      <c r="AR10" s="58"/>
      <c r="AS10" s="58"/>
      <c r="AT10" s="58"/>
      <c r="AU10" s="58"/>
      <c r="AV10" s="58"/>
      <c r="AW10" s="58"/>
    </row>
    <row r="11" spans="2:49" s="94" customFormat="1" ht="33.75" hidden="1" customHeight="1">
      <c r="B11" s="435" t="s">
        <v>21</v>
      </c>
      <c r="C11" s="461" t="s">
        <v>22</v>
      </c>
      <c r="D11" s="1003" t="s">
        <v>389</v>
      </c>
      <c r="E11" s="1003"/>
      <c r="F11" s="1003"/>
      <c r="G11" s="462"/>
      <c r="H11" s="462"/>
      <c r="I11" s="462"/>
      <c r="J11" s="462"/>
      <c r="K11" s="85"/>
      <c r="L11" s="85"/>
      <c r="M11" s="85"/>
      <c r="N11" s="85"/>
      <c r="O11" s="85"/>
      <c r="P11" s="85"/>
      <c r="Q11" s="85"/>
      <c r="R11" s="85"/>
      <c r="S11" s="85"/>
      <c r="T11" s="85"/>
      <c r="U11" s="85"/>
      <c r="V11" s="85"/>
      <c r="W11" s="85"/>
      <c r="X11" s="203"/>
      <c r="Y11" s="85"/>
      <c r="Z11" s="85"/>
      <c r="AA11" s="85"/>
      <c r="AB11" s="85"/>
      <c r="AC11" s="85"/>
      <c r="AD11" s="85"/>
      <c r="AE11" s="85"/>
      <c r="AF11" s="85"/>
      <c r="AG11" s="203"/>
      <c r="AH11" s="203"/>
      <c r="AI11" s="203"/>
      <c r="AJ11" s="203"/>
      <c r="AK11" s="203"/>
      <c r="AL11" s="203"/>
      <c r="AM11" s="203"/>
      <c r="AN11" s="203"/>
      <c r="AO11" s="203"/>
      <c r="AP11" s="203"/>
      <c r="AQ11" s="203"/>
      <c r="AR11" s="203"/>
      <c r="AS11" s="203"/>
      <c r="AT11" s="203"/>
      <c r="AU11" s="203"/>
      <c r="AV11" s="203"/>
      <c r="AW11" s="203"/>
    </row>
    <row r="12" spans="2:49" s="94" customFormat="1" ht="33.75" hidden="1" customHeight="1">
      <c r="B12" s="437" t="s">
        <v>23</v>
      </c>
      <c r="C12" s="463" t="s">
        <v>22</v>
      </c>
      <c r="D12" s="1123"/>
      <c r="E12" s="1123"/>
      <c r="F12" s="1123"/>
      <c r="G12" s="462"/>
      <c r="H12" s="462"/>
      <c r="I12" s="462"/>
      <c r="J12" s="462"/>
      <c r="K12" s="464"/>
      <c r="L12" s="464"/>
      <c r="M12" s="464"/>
      <c r="N12" s="464"/>
      <c r="O12" s="464"/>
      <c r="P12" s="464"/>
      <c r="Q12" s="464"/>
      <c r="R12" s="464"/>
      <c r="S12" s="464"/>
      <c r="T12" s="464"/>
      <c r="U12" s="464"/>
      <c r="V12" s="464"/>
      <c r="W12" s="464"/>
      <c r="X12" s="203"/>
      <c r="Y12" s="464"/>
      <c r="Z12" s="464"/>
      <c r="AA12" s="464"/>
      <c r="AB12" s="464"/>
      <c r="AC12" s="464"/>
      <c r="AD12" s="464"/>
      <c r="AE12" s="464"/>
      <c r="AF12" s="464"/>
      <c r="AG12" s="203"/>
      <c r="AH12" s="203"/>
      <c r="AI12" s="203"/>
      <c r="AJ12" s="203"/>
      <c r="AK12" s="203"/>
      <c r="AL12" s="203"/>
      <c r="AM12" s="203"/>
      <c r="AN12" s="203"/>
      <c r="AO12" s="203"/>
      <c r="AP12" s="203"/>
      <c r="AQ12" s="203"/>
      <c r="AR12" s="203"/>
      <c r="AS12" s="203"/>
      <c r="AT12" s="203"/>
      <c r="AU12" s="203"/>
      <c r="AV12" s="203"/>
      <c r="AW12" s="203"/>
    </row>
    <row r="13" spans="2:49" s="94" customFormat="1" ht="33.75" hidden="1" customHeight="1">
      <c r="B13" s="435"/>
      <c r="C13" s="465" t="s">
        <v>105</v>
      </c>
      <c r="D13" s="523"/>
      <c r="E13" s="523"/>
      <c r="F13" s="523"/>
      <c r="G13" s="523"/>
      <c r="H13" s="523"/>
      <c r="I13" s="523"/>
      <c r="J13" s="523"/>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58"/>
      <c r="AJ13" s="58"/>
      <c r="AK13" s="58"/>
      <c r="AL13" s="58"/>
      <c r="AM13" s="58"/>
      <c r="AN13" s="58"/>
      <c r="AO13" s="58"/>
      <c r="AP13" s="58"/>
      <c r="AQ13" s="58"/>
      <c r="AR13" s="58"/>
      <c r="AS13" s="58"/>
      <c r="AT13" s="58"/>
      <c r="AU13" s="58"/>
      <c r="AV13" s="58"/>
      <c r="AW13" s="58"/>
    </row>
    <row r="14" spans="2:49" s="94" customFormat="1" ht="24" hidden="1" customHeight="1">
      <c r="B14" s="435"/>
      <c r="C14" s="465"/>
      <c r="D14" s="85"/>
      <c r="E14" s="85"/>
      <c r="F14" s="85"/>
      <c r="G14" s="85"/>
      <c r="H14" s="85"/>
      <c r="I14" s="85"/>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85"/>
      <c r="AK14" s="85"/>
      <c r="AL14" s="85"/>
      <c r="AM14" s="85"/>
      <c r="AN14" s="85"/>
      <c r="AO14" s="85"/>
      <c r="AP14" s="58"/>
      <c r="AQ14" s="58"/>
      <c r="AR14" s="58"/>
      <c r="AS14" s="58"/>
      <c r="AT14" s="58"/>
      <c r="AU14" s="58"/>
      <c r="AV14" s="58"/>
      <c r="AW14" s="58"/>
    </row>
    <row r="15" spans="2:49" s="94" customFormat="1" ht="28.5" hidden="1" customHeight="1">
      <c r="B15" s="435" t="s">
        <v>24</v>
      </c>
      <c r="C15" s="461" t="s">
        <v>25</v>
      </c>
      <c r="D15" s="1003" t="s">
        <v>389</v>
      </c>
      <c r="E15" s="1003"/>
      <c r="F15" s="1003"/>
      <c r="G15" s="85"/>
      <c r="H15" s="85"/>
      <c r="I15" s="85"/>
      <c r="J15" s="85"/>
      <c r="K15" s="203"/>
      <c r="L15" s="203"/>
      <c r="M15" s="203"/>
      <c r="N15" s="203"/>
      <c r="O15" s="203"/>
      <c r="P15" s="203"/>
      <c r="Q15" s="203"/>
      <c r="R15" s="203"/>
      <c r="S15" s="85"/>
      <c r="T15" s="85"/>
      <c r="U15" s="85"/>
      <c r="V15" s="85"/>
      <c r="W15" s="85"/>
      <c r="X15" s="85"/>
      <c r="Y15" s="85"/>
      <c r="Z15" s="85"/>
      <c r="AA15" s="85"/>
      <c r="AB15" s="85"/>
      <c r="AC15" s="85"/>
      <c r="AD15" s="85"/>
      <c r="AE15" s="85"/>
      <c r="AF15" s="85"/>
      <c r="AG15" s="85"/>
      <c r="AH15" s="85"/>
      <c r="AI15" s="460"/>
      <c r="AJ15" s="479"/>
      <c r="AK15" s="479"/>
      <c r="AL15" s="203"/>
      <c r="AM15" s="203"/>
      <c r="AN15" s="203"/>
      <c r="AO15" s="203"/>
      <c r="AP15" s="203"/>
      <c r="AQ15" s="203"/>
      <c r="AR15" s="203"/>
      <c r="AS15" s="203"/>
      <c r="AT15" s="203"/>
      <c r="AU15" s="203"/>
      <c r="AV15" s="203"/>
      <c r="AW15" s="203"/>
    </row>
    <row r="16" spans="2:49" s="94" customFormat="1" ht="28.5" hidden="1" customHeight="1">
      <c r="B16" s="435" t="s">
        <v>26</v>
      </c>
      <c r="C16" s="465" t="s">
        <v>27</v>
      </c>
      <c r="D16" s="1003"/>
      <c r="E16" s="1003"/>
      <c r="F16" s="1003"/>
      <c r="G16" s="85"/>
      <c r="H16" s="85"/>
      <c r="I16" s="85"/>
      <c r="J16" s="85"/>
      <c r="K16" s="203"/>
      <c r="L16" s="203"/>
      <c r="M16" s="203"/>
      <c r="N16" s="203"/>
      <c r="O16" s="203"/>
      <c r="P16" s="203"/>
      <c r="Q16" s="203"/>
      <c r="R16" s="203"/>
      <c r="S16" s="85"/>
      <c r="T16" s="85"/>
      <c r="U16" s="85"/>
      <c r="V16" s="85"/>
      <c r="W16" s="85"/>
      <c r="X16" s="85"/>
      <c r="Y16" s="85"/>
      <c r="Z16" s="85"/>
      <c r="AA16" s="85"/>
      <c r="AB16" s="85"/>
      <c r="AC16" s="85"/>
      <c r="AD16" s="85"/>
      <c r="AE16" s="85"/>
      <c r="AF16" s="85"/>
      <c r="AG16" s="85"/>
      <c r="AH16" s="85"/>
      <c r="AI16" s="460"/>
      <c r="AJ16" s="479"/>
      <c r="AK16" s="479"/>
      <c r="AL16" s="203"/>
      <c r="AM16" s="203"/>
      <c r="AN16" s="203"/>
      <c r="AO16" s="203"/>
      <c r="AP16" s="203"/>
      <c r="AQ16" s="203"/>
      <c r="AR16" s="203"/>
      <c r="AS16" s="203"/>
      <c r="AT16" s="203"/>
      <c r="AU16" s="203"/>
      <c r="AV16" s="203"/>
      <c r="AW16" s="203"/>
    </row>
    <row r="17" spans="2:49" s="94" customFormat="1" ht="28.5" hidden="1" customHeight="1">
      <c r="B17" s="435"/>
      <c r="C17" s="465" t="s">
        <v>106</v>
      </c>
      <c r="D17" s="421"/>
      <c r="E17" s="421"/>
      <c r="F17" s="421"/>
      <c r="G17" s="85"/>
      <c r="H17" s="85"/>
      <c r="I17" s="85"/>
      <c r="J17" s="85"/>
      <c r="K17" s="421"/>
      <c r="L17" s="421"/>
      <c r="M17" s="421"/>
      <c r="N17" s="421"/>
      <c r="O17" s="421"/>
      <c r="P17" s="421"/>
      <c r="Q17" s="421"/>
      <c r="R17" s="421"/>
      <c r="S17" s="85"/>
      <c r="T17" s="85"/>
      <c r="U17" s="85"/>
      <c r="V17" s="85"/>
      <c r="W17" s="85"/>
      <c r="X17" s="85"/>
      <c r="Y17" s="85"/>
      <c r="Z17" s="85"/>
      <c r="AA17" s="85"/>
      <c r="AB17" s="85"/>
      <c r="AC17" s="85"/>
      <c r="AD17" s="85"/>
      <c r="AE17" s="85"/>
      <c r="AF17" s="85"/>
      <c r="AG17" s="85"/>
      <c r="AH17" s="85"/>
      <c r="AI17" s="460"/>
      <c r="AJ17" s="481"/>
      <c r="AK17" s="481"/>
      <c r="AL17" s="85"/>
      <c r="AM17" s="85"/>
      <c r="AN17" s="85"/>
      <c r="AO17" s="421"/>
      <c r="AP17" s="58"/>
      <c r="AQ17" s="58"/>
      <c r="AR17" s="58"/>
      <c r="AS17" s="58"/>
      <c r="AT17" s="58"/>
      <c r="AU17" s="58"/>
      <c r="AV17" s="58"/>
      <c r="AW17" s="58"/>
    </row>
    <row r="18" spans="2:49" s="94" customFormat="1" ht="28.5" hidden="1" customHeight="1">
      <c r="B18" s="518"/>
      <c r="C18" s="524"/>
      <c r="D18" s="58"/>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482"/>
      <c r="AJ18" s="482"/>
      <c r="AK18" s="482"/>
      <c r="AL18" s="58"/>
      <c r="AM18" s="58"/>
      <c r="AN18" s="58"/>
      <c r="AO18" s="58"/>
      <c r="AP18" s="58"/>
      <c r="AQ18" s="58"/>
      <c r="AR18" s="58"/>
      <c r="AS18" s="58"/>
      <c r="AT18" s="58"/>
      <c r="AU18" s="58"/>
      <c r="AV18" s="58"/>
      <c r="AW18" s="58"/>
    </row>
    <row r="19" spans="2:49" s="94" customFormat="1" ht="54" customHeight="1">
      <c r="B19" s="435" t="s">
        <v>28</v>
      </c>
      <c r="C19" s="465" t="s">
        <v>29</v>
      </c>
      <c r="D19" s="421"/>
      <c r="E19" s="421"/>
      <c r="F19" s="421"/>
      <c r="G19" s="85"/>
      <c r="H19" s="85"/>
      <c r="I19" s="85"/>
      <c r="J19" s="85"/>
      <c r="K19" s="421"/>
      <c r="L19" s="421"/>
      <c r="M19" s="421"/>
      <c r="N19" s="421"/>
      <c r="O19" s="421"/>
      <c r="P19" s="421"/>
      <c r="Q19" s="421"/>
      <c r="R19" s="421"/>
      <c r="S19" s="85"/>
      <c r="T19" s="85"/>
      <c r="U19" s="85"/>
      <c r="V19" s="85"/>
      <c r="W19" s="85"/>
      <c r="X19" s="85"/>
      <c r="Y19" s="85"/>
      <c r="Z19" s="85"/>
      <c r="AA19" s="85"/>
      <c r="AB19" s="85"/>
      <c r="AC19" s="85"/>
      <c r="AD19" s="85"/>
      <c r="AE19" s="85"/>
      <c r="AF19" s="85"/>
      <c r="AG19" s="85"/>
      <c r="AH19" s="85"/>
      <c r="AI19" s="460"/>
      <c r="AJ19" s="481"/>
      <c r="AK19" s="481"/>
      <c r="AL19" s="85"/>
      <c r="AM19" s="85"/>
      <c r="AN19" s="85"/>
      <c r="AO19" s="525">
        <f>SUM(AO20:AO32)</f>
        <v>216000000</v>
      </c>
      <c r="AP19" s="203"/>
      <c r="AQ19" s="203"/>
      <c r="AR19" s="203"/>
      <c r="AS19" s="203"/>
      <c r="AT19" s="203"/>
      <c r="AU19" s="203"/>
      <c r="AV19" s="203"/>
      <c r="AW19" s="203"/>
    </row>
    <row r="20" spans="2:49" s="94" customFormat="1" ht="54" customHeight="1">
      <c r="B20" s="435"/>
      <c r="C20" s="465" t="s">
        <v>106</v>
      </c>
      <c r="D20" s="526" t="s">
        <v>127</v>
      </c>
      <c r="E20" s="526" t="s">
        <v>129</v>
      </c>
      <c r="F20" s="58"/>
      <c r="G20" s="86"/>
      <c r="H20" s="85"/>
      <c r="I20" s="85"/>
      <c r="J20" s="85"/>
      <c r="K20" s="527" t="s">
        <v>1156</v>
      </c>
      <c r="L20" s="528" t="s">
        <v>1266</v>
      </c>
      <c r="M20" s="58"/>
      <c r="N20" s="58"/>
      <c r="O20" s="541" t="s">
        <v>1267</v>
      </c>
      <c r="P20" s="527" t="s">
        <v>1268</v>
      </c>
      <c r="Q20" s="529" t="s">
        <v>1269</v>
      </c>
      <c r="R20" s="488"/>
      <c r="S20" s="488"/>
      <c r="T20" s="488"/>
      <c r="U20" s="488"/>
      <c r="V20" s="488"/>
      <c r="W20" s="488"/>
      <c r="X20" s="488"/>
      <c r="Y20" s="488"/>
      <c r="Z20" s="488"/>
      <c r="AA20" s="488"/>
      <c r="AB20" s="488"/>
      <c r="AC20" s="488"/>
      <c r="AD20" s="488"/>
      <c r="AE20" s="488"/>
      <c r="AF20" s="488"/>
      <c r="AG20" s="488"/>
      <c r="AH20" s="488"/>
      <c r="AI20" s="483"/>
      <c r="AJ20" s="530" t="s">
        <v>535</v>
      </c>
      <c r="AK20" s="531" t="s">
        <v>990</v>
      </c>
      <c r="AL20" s="85"/>
      <c r="AM20" s="85"/>
      <c r="AN20" s="85"/>
      <c r="AO20" s="532">
        <v>150000000</v>
      </c>
      <c r="AP20" s="203"/>
      <c r="AQ20" s="203"/>
      <c r="AR20" s="203"/>
      <c r="AS20" s="203"/>
      <c r="AT20" s="203"/>
      <c r="AU20" s="203"/>
      <c r="AV20" s="203"/>
      <c r="AW20" s="203"/>
    </row>
    <row r="21" spans="2:49" s="94" customFormat="1" ht="54" customHeight="1">
      <c r="B21" s="435"/>
      <c r="C21" s="465"/>
      <c r="D21" s="533" t="s">
        <v>126</v>
      </c>
      <c r="E21" s="533" t="s">
        <v>128</v>
      </c>
      <c r="F21" s="58"/>
      <c r="G21" s="86"/>
      <c r="H21" s="85"/>
      <c r="I21" s="85"/>
      <c r="J21" s="85"/>
      <c r="K21" s="534" t="s">
        <v>981</v>
      </c>
      <c r="L21" s="535" t="s">
        <v>878</v>
      </c>
      <c r="M21" s="58"/>
      <c r="N21" s="58"/>
      <c r="O21" s="542" t="s">
        <v>132</v>
      </c>
      <c r="P21" s="534" t="s">
        <v>132</v>
      </c>
      <c r="Q21" s="536" t="s">
        <v>1270</v>
      </c>
      <c r="R21" s="85"/>
      <c r="S21" s="85"/>
      <c r="T21" s="85"/>
      <c r="U21" s="85"/>
      <c r="V21" s="85"/>
      <c r="W21" s="85"/>
      <c r="X21" s="85"/>
      <c r="Y21" s="85"/>
      <c r="Z21" s="85"/>
      <c r="AA21" s="85"/>
      <c r="AB21" s="85"/>
      <c r="AC21" s="85"/>
      <c r="AD21" s="85"/>
      <c r="AE21" s="85"/>
      <c r="AF21" s="85"/>
      <c r="AG21" s="85"/>
      <c r="AH21" s="85"/>
      <c r="AI21" s="446"/>
      <c r="AJ21" s="537" t="s">
        <v>133</v>
      </c>
      <c r="AK21" s="538" t="s">
        <v>990</v>
      </c>
      <c r="AL21" s="85"/>
      <c r="AM21" s="85"/>
      <c r="AN21" s="85"/>
      <c r="AO21" s="532">
        <v>5000000</v>
      </c>
      <c r="AP21" s="203"/>
      <c r="AQ21" s="203"/>
      <c r="AR21" s="203"/>
      <c r="AS21" s="203"/>
      <c r="AT21" s="203"/>
      <c r="AU21" s="203"/>
      <c r="AV21" s="203"/>
      <c r="AW21" s="203"/>
    </row>
    <row r="22" spans="2:49" s="94" customFormat="1" ht="54" customHeight="1">
      <c r="B22" s="435"/>
      <c r="C22" s="465"/>
      <c r="D22" s="533" t="s">
        <v>126</v>
      </c>
      <c r="E22" s="533" t="s">
        <v>128</v>
      </c>
      <c r="F22" s="58"/>
      <c r="G22" s="86"/>
      <c r="H22" s="85"/>
      <c r="I22" s="85"/>
      <c r="J22" s="85"/>
      <c r="K22" s="534" t="s">
        <v>981</v>
      </c>
      <c r="L22" s="535" t="s">
        <v>878</v>
      </c>
      <c r="M22" s="58"/>
      <c r="N22" s="58"/>
      <c r="O22" s="542" t="s">
        <v>1271</v>
      </c>
      <c r="P22" s="534" t="s">
        <v>1272</v>
      </c>
      <c r="Q22" s="536" t="s">
        <v>1273</v>
      </c>
      <c r="R22" s="85"/>
      <c r="S22" s="85"/>
      <c r="T22" s="85"/>
      <c r="U22" s="85"/>
      <c r="V22" s="85"/>
      <c r="W22" s="85"/>
      <c r="X22" s="85"/>
      <c r="Y22" s="85"/>
      <c r="Z22" s="85"/>
      <c r="AA22" s="85"/>
      <c r="AB22" s="85"/>
      <c r="AC22" s="85"/>
      <c r="AD22" s="85"/>
      <c r="AE22" s="85"/>
      <c r="AF22" s="85"/>
      <c r="AG22" s="85"/>
      <c r="AH22" s="85"/>
      <c r="AI22" s="446"/>
      <c r="AJ22" s="537" t="s">
        <v>133</v>
      </c>
      <c r="AK22" s="538" t="s">
        <v>990</v>
      </c>
      <c r="AL22" s="85"/>
      <c r="AM22" s="85"/>
      <c r="AN22" s="85"/>
      <c r="AO22" s="532">
        <v>5000000</v>
      </c>
      <c r="AP22" s="203"/>
      <c r="AQ22" s="203"/>
      <c r="AR22" s="203"/>
      <c r="AS22" s="203"/>
      <c r="AT22" s="203"/>
      <c r="AU22" s="203"/>
      <c r="AV22" s="203"/>
      <c r="AW22" s="203"/>
    </row>
    <row r="23" spans="2:49" s="94" customFormat="1" ht="54" customHeight="1">
      <c r="B23" s="435"/>
      <c r="C23" s="465"/>
      <c r="D23" s="533" t="s">
        <v>126</v>
      </c>
      <c r="E23" s="533" t="s">
        <v>128</v>
      </c>
      <c r="F23" s="58"/>
      <c r="G23" s="86"/>
      <c r="H23" s="85"/>
      <c r="I23" s="85"/>
      <c r="J23" s="85"/>
      <c r="K23" s="534" t="s">
        <v>981</v>
      </c>
      <c r="L23" s="535" t="s">
        <v>878</v>
      </c>
      <c r="M23" s="58"/>
      <c r="N23" s="58"/>
      <c r="O23" s="542" t="s">
        <v>1274</v>
      </c>
      <c r="P23" s="534" t="s">
        <v>1275</v>
      </c>
      <c r="Q23" s="536" t="s">
        <v>1276</v>
      </c>
      <c r="R23" s="85"/>
      <c r="S23" s="85"/>
      <c r="T23" s="85"/>
      <c r="U23" s="85"/>
      <c r="V23" s="85"/>
      <c r="W23" s="85"/>
      <c r="X23" s="85"/>
      <c r="Y23" s="85"/>
      <c r="Z23" s="85"/>
      <c r="AA23" s="85"/>
      <c r="AB23" s="85"/>
      <c r="AC23" s="85"/>
      <c r="AD23" s="85"/>
      <c r="AE23" s="85"/>
      <c r="AF23" s="85"/>
      <c r="AG23" s="85"/>
      <c r="AH23" s="85"/>
      <c r="AI23" s="446"/>
      <c r="AJ23" s="537" t="s">
        <v>133</v>
      </c>
      <c r="AK23" s="538" t="s">
        <v>990</v>
      </c>
      <c r="AL23" s="85"/>
      <c r="AM23" s="85"/>
      <c r="AN23" s="85"/>
      <c r="AO23" s="532">
        <v>5000000</v>
      </c>
      <c r="AP23" s="203"/>
      <c r="AQ23" s="203"/>
      <c r="AR23" s="203"/>
      <c r="AS23" s="203"/>
      <c r="AT23" s="203"/>
      <c r="AU23" s="203"/>
      <c r="AV23" s="203"/>
      <c r="AW23" s="203"/>
    </row>
    <row r="24" spans="2:49" s="94" customFormat="1" ht="54" customHeight="1">
      <c r="B24" s="435"/>
      <c r="C24" s="465"/>
      <c r="D24" s="533" t="s">
        <v>126</v>
      </c>
      <c r="E24" s="533" t="s">
        <v>128</v>
      </c>
      <c r="F24" s="58"/>
      <c r="G24" s="86"/>
      <c r="H24" s="85"/>
      <c r="I24" s="85"/>
      <c r="J24" s="85"/>
      <c r="K24" s="534" t="s">
        <v>981</v>
      </c>
      <c r="L24" s="535" t="s">
        <v>878</v>
      </c>
      <c r="M24" s="58"/>
      <c r="N24" s="58"/>
      <c r="O24" s="542" t="s">
        <v>1277</v>
      </c>
      <c r="P24" s="534" t="s">
        <v>1278</v>
      </c>
      <c r="Q24" s="536" t="s">
        <v>1279</v>
      </c>
      <c r="R24" s="85"/>
      <c r="S24" s="85"/>
      <c r="T24" s="85"/>
      <c r="U24" s="85"/>
      <c r="V24" s="85"/>
      <c r="W24" s="85"/>
      <c r="X24" s="85"/>
      <c r="Y24" s="85"/>
      <c r="Z24" s="85"/>
      <c r="AA24" s="85"/>
      <c r="AB24" s="85"/>
      <c r="AC24" s="85"/>
      <c r="AD24" s="85"/>
      <c r="AE24" s="85"/>
      <c r="AF24" s="85"/>
      <c r="AG24" s="85"/>
      <c r="AH24" s="85"/>
      <c r="AI24" s="446"/>
      <c r="AJ24" s="537" t="s">
        <v>133</v>
      </c>
      <c r="AK24" s="538" t="s">
        <v>990</v>
      </c>
      <c r="AL24" s="85"/>
      <c r="AM24" s="85"/>
      <c r="AN24" s="85"/>
      <c r="AO24" s="532">
        <v>5000000</v>
      </c>
      <c r="AP24" s="203"/>
      <c r="AQ24" s="203"/>
      <c r="AR24" s="203"/>
      <c r="AS24" s="203"/>
      <c r="AT24" s="203"/>
      <c r="AU24" s="203"/>
      <c r="AV24" s="203"/>
      <c r="AW24" s="203"/>
    </row>
    <row r="25" spans="2:49" s="94" customFormat="1" ht="54" customHeight="1">
      <c r="B25" s="435"/>
      <c r="C25" s="465"/>
      <c r="D25" s="533" t="s">
        <v>126</v>
      </c>
      <c r="E25" s="533" t="s">
        <v>128</v>
      </c>
      <c r="F25" s="58"/>
      <c r="G25" s="86"/>
      <c r="H25" s="85"/>
      <c r="I25" s="85"/>
      <c r="J25" s="85"/>
      <c r="K25" s="534" t="s">
        <v>981</v>
      </c>
      <c r="L25" s="535" t="s">
        <v>878</v>
      </c>
      <c r="M25" s="58"/>
      <c r="N25" s="58"/>
      <c r="O25" s="542" t="s">
        <v>1280</v>
      </c>
      <c r="P25" s="534" t="s">
        <v>1281</v>
      </c>
      <c r="Q25" s="536" t="s">
        <v>1282</v>
      </c>
      <c r="R25" s="85"/>
      <c r="S25" s="85"/>
      <c r="T25" s="85"/>
      <c r="U25" s="85"/>
      <c r="V25" s="85"/>
      <c r="W25" s="85"/>
      <c r="X25" s="85"/>
      <c r="Y25" s="85"/>
      <c r="Z25" s="85"/>
      <c r="AA25" s="85"/>
      <c r="AB25" s="85"/>
      <c r="AC25" s="85"/>
      <c r="AD25" s="85"/>
      <c r="AE25" s="85"/>
      <c r="AF25" s="85"/>
      <c r="AG25" s="85"/>
      <c r="AH25" s="85"/>
      <c r="AI25" s="446"/>
      <c r="AJ25" s="537" t="s">
        <v>133</v>
      </c>
      <c r="AK25" s="538" t="s">
        <v>990</v>
      </c>
      <c r="AL25" s="85"/>
      <c r="AM25" s="85"/>
      <c r="AN25" s="85"/>
      <c r="AO25" s="532">
        <v>5000000</v>
      </c>
      <c r="AP25" s="203"/>
      <c r="AQ25" s="203"/>
      <c r="AR25" s="203"/>
      <c r="AS25" s="203"/>
      <c r="AT25" s="203"/>
      <c r="AU25" s="203"/>
      <c r="AV25" s="203"/>
      <c r="AW25" s="203"/>
    </row>
    <row r="26" spans="2:49" s="94" customFormat="1" ht="54" customHeight="1">
      <c r="B26" s="435"/>
      <c r="C26" s="465"/>
      <c r="D26" s="533" t="s">
        <v>126</v>
      </c>
      <c r="E26" s="533" t="s">
        <v>128</v>
      </c>
      <c r="F26" s="58"/>
      <c r="G26" s="86"/>
      <c r="H26" s="85"/>
      <c r="I26" s="85"/>
      <c r="J26" s="85"/>
      <c r="K26" s="534" t="s">
        <v>981</v>
      </c>
      <c r="L26" s="535" t="s">
        <v>878</v>
      </c>
      <c r="M26" s="58"/>
      <c r="N26" s="58"/>
      <c r="O26" s="542" t="s">
        <v>132</v>
      </c>
      <c r="P26" s="534" t="s">
        <v>132</v>
      </c>
      <c r="Q26" s="536" t="s">
        <v>1283</v>
      </c>
      <c r="R26" s="85"/>
      <c r="S26" s="85"/>
      <c r="T26" s="85"/>
      <c r="U26" s="85"/>
      <c r="V26" s="85"/>
      <c r="W26" s="85"/>
      <c r="X26" s="85"/>
      <c r="Y26" s="85"/>
      <c r="Z26" s="85"/>
      <c r="AA26" s="85"/>
      <c r="AB26" s="85"/>
      <c r="AC26" s="85"/>
      <c r="AD26" s="85"/>
      <c r="AE26" s="85"/>
      <c r="AF26" s="85"/>
      <c r="AG26" s="85"/>
      <c r="AH26" s="85"/>
      <c r="AI26" s="446"/>
      <c r="AJ26" s="537" t="s">
        <v>133</v>
      </c>
      <c r="AK26" s="538" t="s">
        <v>990</v>
      </c>
      <c r="AL26" s="85"/>
      <c r="AM26" s="85"/>
      <c r="AN26" s="85"/>
      <c r="AO26" s="532">
        <v>5000000</v>
      </c>
      <c r="AP26" s="203"/>
      <c r="AQ26" s="203"/>
      <c r="AR26" s="203"/>
      <c r="AS26" s="203"/>
      <c r="AT26" s="203"/>
      <c r="AU26" s="203"/>
      <c r="AV26" s="203"/>
      <c r="AW26" s="203"/>
    </row>
    <row r="27" spans="2:49" s="94" customFormat="1" ht="54" customHeight="1">
      <c r="B27" s="435"/>
      <c r="C27" s="465"/>
      <c r="D27" s="533" t="s">
        <v>126</v>
      </c>
      <c r="E27" s="533" t="s">
        <v>128</v>
      </c>
      <c r="F27" s="58"/>
      <c r="G27" s="86"/>
      <c r="H27" s="85"/>
      <c r="I27" s="85"/>
      <c r="J27" s="85"/>
      <c r="K27" s="534" t="s">
        <v>981</v>
      </c>
      <c r="L27" s="535" t="s">
        <v>878</v>
      </c>
      <c r="M27" s="58"/>
      <c r="N27" s="58"/>
      <c r="O27" s="542" t="s">
        <v>1284</v>
      </c>
      <c r="P27" s="534" t="s">
        <v>1285</v>
      </c>
      <c r="Q27" s="536" t="s">
        <v>1286</v>
      </c>
      <c r="R27" s="85"/>
      <c r="S27" s="85"/>
      <c r="T27" s="85"/>
      <c r="U27" s="85"/>
      <c r="V27" s="85"/>
      <c r="W27" s="85"/>
      <c r="X27" s="85"/>
      <c r="Y27" s="85"/>
      <c r="Z27" s="85"/>
      <c r="AA27" s="85"/>
      <c r="AB27" s="85"/>
      <c r="AC27" s="85"/>
      <c r="AD27" s="85"/>
      <c r="AE27" s="85"/>
      <c r="AF27" s="85"/>
      <c r="AG27" s="85"/>
      <c r="AH27" s="85"/>
      <c r="AI27" s="446"/>
      <c r="AJ27" s="537" t="s">
        <v>133</v>
      </c>
      <c r="AK27" s="538" t="s">
        <v>990</v>
      </c>
      <c r="AL27" s="85"/>
      <c r="AM27" s="85"/>
      <c r="AN27" s="85"/>
      <c r="AO27" s="532">
        <v>5000000</v>
      </c>
      <c r="AP27" s="203"/>
      <c r="AQ27" s="203"/>
      <c r="AR27" s="203"/>
      <c r="AS27" s="203"/>
      <c r="AT27" s="203"/>
      <c r="AU27" s="203"/>
      <c r="AV27" s="203"/>
      <c r="AW27" s="203"/>
    </row>
    <row r="28" spans="2:49" s="94" customFormat="1" ht="54" customHeight="1">
      <c r="B28" s="435"/>
      <c r="C28" s="465"/>
      <c r="D28" s="533" t="s">
        <v>126</v>
      </c>
      <c r="E28" s="533" t="s">
        <v>128</v>
      </c>
      <c r="F28" s="58"/>
      <c r="G28" s="86"/>
      <c r="H28" s="85"/>
      <c r="I28" s="85"/>
      <c r="J28" s="85"/>
      <c r="K28" s="534" t="s">
        <v>981</v>
      </c>
      <c r="L28" s="535" t="s">
        <v>878</v>
      </c>
      <c r="M28" s="58"/>
      <c r="N28" s="58"/>
      <c r="O28" s="542" t="s">
        <v>132</v>
      </c>
      <c r="P28" s="534" t="s">
        <v>132</v>
      </c>
      <c r="Q28" s="536" t="s">
        <v>1287</v>
      </c>
      <c r="R28" s="85"/>
      <c r="S28" s="85"/>
      <c r="T28" s="85"/>
      <c r="U28" s="85"/>
      <c r="V28" s="85"/>
      <c r="W28" s="85"/>
      <c r="X28" s="85"/>
      <c r="Y28" s="85"/>
      <c r="Z28" s="85"/>
      <c r="AA28" s="85"/>
      <c r="AB28" s="85"/>
      <c r="AC28" s="85"/>
      <c r="AD28" s="85"/>
      <c r="AE28" s="85"/>
      <c r="AF28" s="85"/>
      <c r="AG28" s="85"/>
      <c r="AH28" s="85"/>
      <c r="AI28" s="446"/>
      <c r="AJ28" s="537" t="s">
        <v>133</v>
      </c>
      <c r="AK28" s="538" t="s">
        <v>990</v>
      </c>
      <c r="AL28" s="85"/>
      <c r="AM28" s="85"/>
      <c r="AN28" s="85"/>
      <c r="AO28" s="532">
        <v>5000000</v>
      </c>
      <c r="AP28" s="203"/>
      <c r="AQ28" s="203"/>
      <c r="AR28" s="203"/>
      <c r="AS28" s="203"/>
      <c r="AT28" s="203"/>
      <c r="AU28" s="203"/>
      <c r="AV28" s="203"/>
      <c r="AW28" s="203"/>
    </row>
    <row r="29" spans="2:49" s="94" customFormat="1" ht="54" customHeight="1">
      <c r="B29" s="435"/>
      <c r="C29" s="465"/>
      <c r="D29" s="533" t="s">
        <v>126</v>
      </c>
      <c r="E29" s="533" t="s">
        <v>128</v>
      </c>
      <c r="F29" s="58"/>
      <c r="G29" s="86"/>
      <c r="H29" s="85"/>
      <c r="I29" s="85"/>
      <c r="J29" s="85"/>
      <c r="K29" s="534" t="s">
        <v>980</v>
      </c>
      <c r="L29" s="535" t="s">
        <v>878</v>
      </c>
      <c r="M29" s="58"/>
      <c r="N29" s="58"/>
      <c r="O29" s="542" t="s">
        <v>132</v>
      </c>
      <c r="P29" s="534" t="s">
        <v>132</v>
      </c>
      <c r="Q29" s="536" t="s">
        <v>1288</v>
      </c>
      <c r="R29" s="85"/>
      <c r="S29" s="85"/>
      <c r="T29" s="85"/>
      <c r="U29" s="85"/>
      <c r="V29" s="85"/>
      <c r="W29" s="85"/>
      <c r="X29" s="85"/>
      <c r="Y29" s="85"/>
      <c r="Z29" s="85"/>
      <c r="AA29" s="85"/>
      <c r="AB29" s="85"/>
      <c r="AC29" s="85"/>
      <c r="AD29" s="85"/>
      <c r="AE29" s="85"/>
      <c r="AF29" s="85"/>
      <c r="AG29" s="85"/>
      <c r="AH29" s="85"/>
      <c r="AI29" s="446"/>
      <c r="AJ29" s="537" t="s">
        <v>133</v>
      </c>
      <c r="AK29" s="538" t="s">
        <v>990</v>
      </c>
      <c r="AL29" s="85"/>
      <c r="AM29" s="85"/>
      <c r="AN29" s="85"/>
      <c r="AO29" s="532">
        <v>5000000</v>
      </c>
      <c r="AP29" s="203"/>
      <c r="AQ29" s="203"/>
      <c r="AR29" s="203"/>
      <c r="AS29" s="203"/>
      <c r="AT29" s="203"/>
      <c r="AU29" s="203"/>
      <c r="AV29" s="203"/>
      <c r="AW29" s="203"/>
    </row>
    <row r="30" spans="2:49" s="94" customFormat="1" ht="54" customHeight="1">
      <c r="B30" s="435"/>
      <c r="C30" s="465"/>
      <c r="D30" s="533" t="s">
        <v>126</v>
      </c>
      <c r="E30" s="533" t="s">
        <v>128</v>
      </c>
      <c r="F30" s="58"/>
      <c r="G30" s="85"/>
      <c r="H30" s="85"/>
      <c r="I30" s="85"/>
      <c r="J30" s="85"/>
      <c r="K30" s="534" t="s">
        <v>980</v>
      </c>
      <c r="L30" s="535" t="s">
        <v>878</v>
      </c>
      <c r="M30" s="58"/>
      <c r="N30" s="58"/>
      <c r="O30" s="542" t="s">
        <v>132</v>
      </c>
      <c r="P30" s="534" t="s">
        <v>132</v>
      </c>
      <c r="Q30" s="536" t="s">
        <v>1289</v>
      </c>
      <c r="R30" s="85"/>
      <c r="S30" s="85"/>
      <c r="T30" s="85"/>
      <c r="U30" s="85"/>
      <c r="V30" s="85"/>
      <c r="W30" s="85"/>
      <c r="X30" s="85"/>
      <c r="Y30" s="85"/>
      <c r="Z30" s="85"/>
      <c r="AA30" s="85"/>
      <c r="AB30" s="85"/>
      <c r="AC30" s="85"/>
      <c r="AD30" s="85"/>
      <c r="AE30" s="85"/>
      <c r="AF30" s="85"/>
      <c r="AG30" s="85"/>
      <c r="AH30" s="85"/>
      <c r="AI30" s="446"/>
      <c r="AJ30" s="537" t="s">
        <v>133</v>
      </c>
      <c r="AK30" s="538" t="s">
        <v>990</v>
      </c>
      <c r="AL30" s="85"/>
      <c r="AM30" s="85"/>
      <c r="AN30" s="85"/>
      <c r="AO30" s="532">
        <v>5000000</v>
      </c>
      <c r="AP30" s="203"/>
      <c r="AQ30" s="203"/>
      <c r="AR30" s="203"/>
      <c r="AS30" s="203"/>
      <c r="AT30" s="203"/>
      <c r="AU30" s="203"/>
      <c r="AV30" s="203"/>
      <c r="AW30" s="203"/>
    </row>
    <row r="31" spans="2:49" s="94" customFormat="1" ht="54" customHeight="1">
      <c r="B31" s="435"/>
      <c r="C31" s="465"/>
      <c r="D31" s="533" t="s">
        <v>126</v>
      </c>
      <c r="E31" s="533" t="s">
        <v>128</v>
      </c>
      <c r="F31" s="58"/>
      <c r="G31" s="85"/>
      <c r="H31" s="85"/>
      <c r="I31" s="85"/>
      <c r="J31" s="85"/>
      <c r="K31" s="534" t="s">
        <v>1290</v>
      </c>
      <c r="L31" s="535" t="s">
        <v>130</v>
      </c>
      <c r="M31" s="58"/>
      <c r="N31" s="58"/>
      <c r="O31" s="542" t="s">
        <v>1291</v>
      </c>
      <c r="P31" s="534" t="s">
        <v>1292</v>
      </c>
      <c r="Q31" s="536" t="s">
        <v>1293</v>
      </c>
      <c r="R31" s="85"/>
      <c r="S31" s="85"/>
      <c r="T31" s="85"/>
      <c r="U31" s="85"/>
      <c r="V31" s="85"/>
      <c r="W31" s="85"/>
      <c r="X31" s="85"/>
      <c r="Y31" s="85"/>
      <c r="Z31" s="85"/>
      <c r="AA31" s="85"/>
      <c r="AB31" s="85"/>
      <c r="AC31" s="85"/>
      <c r="AD31" s="85"/>
      <c r="AE31" s="85"/>
      <c r="AF31" s="85"/>
      <c r="AG31" s="85"/>
      <c r="AH31" s="85"/>
      <c r="AI31" s="446"/>
      <c r="AJ31" s="537" t="s">
        <v>535</v>
      </c>
      <c r="AK31" s="538" t="s">
        <v>991</v>
      </c>
      <c r="AL31" s="85"/>
      <c r="AM31" s="85"/>
      <c r="AN31" s="85"/>
      <c r="AO31" s="532">
        <v>8000000</v>
      </c>
      <c r="AP31" s="203"/>
      <c r="AQ31" s="203"/>
      <c r="AR31" s="203"/>
      <c r="AS31" s="203"/>
      <c r="AT31" s="203"/>
      <c r="AU31" s="203"/>
      <c r="AV31" s="203"/>
      <c r="AW31" s="203"/>
    </row>
    <row r="32" spans="2:49" s="94" customFormat="1" ht="54" customHeight="1">
      <c r="B32" s="435"/>
      <c r="C32" s="465"/>
      <c r="D32" s="533" t="s">
        <v>126</v>
      </c>
      <c r="E32" s="533" t="s">
        <v>128</v>
      </c>
      <c r="F32" s="58"/>
      <c r="G32" s="85"/>
      <c r="H32" s="85"/>
      <c r="I32" s="85"/>
      <c r="J32" s="85"/>
      <c r="K32" s="534" t="s">
        <v>983</v>
      </c>
      <c r="L32" s="543" t="s">
        <v>131</v>
      </c>
      <c r="M32" s="58"/>
      <c r="N32" s="58"/>
      <c r="O32" s="534" t="s">
        <v>1294</v>
      </c>
      <c r="P32" s="534" t="s">
        <v>1295</v>
      </c>
      <c r="Q32" s="536" t="s">
        <v>1296</v>
      </c>
      <c r="R32" s="85"/>
      <c r="S32" s="85"/>
      <c r="T32" s="85"/>
      <c r="U32" s="85"/>
      <c r="V32" s="85"/>
      <c r="W32" s="85"/>
      <c r="X32" s="85"/>
      <c r="Y32" s="85"/>
      <c r="Z32" s="85"/>
      <c r="AA32" s="85"/>
      <c r="AB32" s="85"/>
      <c r="AC32" s="85"/>
      <c r="AD32" s="85"/>
      <c r="AE32" s="85"/>
      <c r="AF32" s="85"/>
      <c r="AG32" s="85"/>
      <c r="AH32" s="85"/>
      <c r="AI32" s="446"/>
      <c r="AJ32" s="537" t="s">
        <v>535</v>
      </c>
      <c r="AK32" s="538" t="s">
        <v>992</v>
      </c>
      <c r="AL32" s="85"/>
      <c r="AM32" s="85"/>
      <c r="AN32" s="85"/>
      <c r="AO32" s="532">
        <v>8000000</v>
      </c>
      <c r="AP32" s="203"/>
      <c r="AQ32" s="203"/>
      <c r="AR32" s="203"/>
      <c r="AS32" s="203"/>
      <c r="AT32" s="203"/>
      <c r="AU32" s="203"/>
      <c r="AV32" s="203"/>
      <c r="AW32" s="203"/>
    </row>
    <row r="33" spans="2:49" s="94" customFormat="1" ht="39" customHeight="1">
      <c r="B33" s="435" t="s">
        <v>30</v>
      </c>
      <c r="C33" s="465" t="s">
        <v>31</v>
      </c>
      <c r="D33" s="1003" t="s">
        <v>389</v>
      </c>
      <c r="E33" s="1003"/>
      <c r="F33" s="1003"/>
      <c r="G33" s="85"/>
      <c r="H33" s="85"/>
      <c r="I33" s="85"/>
      <c r="J33" s="85"/>
      <c r="K33" s="203"/>
      <c r="L33" s="203"/>
      <c r="M33" s="203"/>
      <c r="N33" s="203"/>
      <c r="O33" s="203"/>
      <c r="P33" s="203"/>
      <c r="Q33" s="203"/>
      <c r="R33" s="203"/>
      <c r="S33" s="203"/>
      <c r="T33" s="203"/>
      <c r="U33" s="203"/>
      <c r="V33" s="203"/>
      <c r="W33" s="203"/>
      <c r="X33" s="203"/>
      <c r="Y33" s="203"/>
      <c r="Z33" s="203"/>
      <c r="AA33" s="203"/>
      <c r="AB33" s="203"/>
      <c r="AC33" s="203"/>
      <c r="AD33" s="203"/>
      <c r="AE33" s="203"/>
      <c r="AF33" s="203"/>
      <c r="AG33" s="203"/>
      <c r="AH33" s="203"/>
      <c r="AI33" s="544"/>
      <c r="AJ33" s="545"/>
      <c r="AK33" s="479"/>
      <c r="AL33" s="203"/>
      <c r="AM33" s="203"/>
      <c r="AN33" s="203"/>
      <c r="AO33" s="203"/>
      <c r="AP33" s="203"/>
      <c r="AQ33" s="203"/>
      <c r="AR33" s="203"/>
      <c r="AS33" s="203"/>
      <c r="AT33" s="203"/>
      <c r="AU33" s="203"/>
      <c r="AV33" s="203"/>
      <c r="AW33" s="203"/>
    </row>
    <row r="34" spans="2:49" s="94" customFormat="1" ht="39" customHeight="1">
      <c r="B34" s="435"/>
      <c r="C34" s="465" t="s">
        <v>106</v>
      </c>
      <c r="D34" s="1003"/>
      <c r="E34" s="1003"/>
      <c r="F34" s="1003"/>
      <c r="G34" s="85"/>
      <c r="H34" s="85"/>
      <c r="I34" s="85"/>
      <c r="J34" s="85"/>
      <c r="K34" s="546"/>
      <c r="L34" s="203"/>
      <c r="M34" s="203"/>
      <c r="N34" s="203"/>
      <c r="O34" s="203"/>
      <c r="P34" s="203"/>
      <c r="Q34" s="203"/>
      <c r="R34" s="203"/>
      <c r="S34" s="203"/>
      <c r="T34" s="203"/>
      <c r="U34" s="203"/>
      <c r="V34" s="203"/>
      <c r="W34" s="203"/>
      <c r="X34" s="203"/>
      <c r="Y34" s="203"/>
      <c r="Z34" s="203"/>
      <c r="AA34" s="203"/>
      <c r="AB34" s="203"/>
      <c r="AC34" s="203"/>
      <c r="AD34" s="203"/>
      <c r="AE34" s="203"/>
      <c r="AF34" s="203"/>
      <c r="AG34" s="203"/>
      <c r="AH34" s="203"/>
      <c r="AI34" s="544"/>
      <c r="AJ34" s="203"/>
      <c r="AK34" s="409"/>
      <c r="AL34" s="203"/>
      <c r="AM34" s="203"/>
      <c r="AN34" s="203"/>
      <c r="AO34" s="547"/>
      <c r="AP34" s="203"/>
      <c r="AQ34" s="203"/>
      <c r="AR34" s="203"/>
      <c r="AS34" s="203"/>
      <c r="AT34" s="203"/>
      <c r="AU34" s="203"/>
      <c r="AV34" s="203"/>
      <c r="AW34" s="203"/>
    </row>
    <row r="35" spans="2:49" s="94" customFormat="1" ht="39" customHeight="1">
      <c r="B35" s="435"/>
      <c r="C35" s="465"/>
      <c r="D35" s="58"/>
      <c r="E35" s="58"/>
      <c r="F35" s="58"/>
      <c r="G35" s="58"/>
      <c r="H35" s="58"/>
      <c r="I35" s="58"/>
      <c r="J35" s="58"/>
      <c r="K35" s="56"/>
      <c r="L35" s="58"/>
      <c r="M35" s="58"/>
      <c r="N35" s="58"/>
      <c r="O35" s="58"/>
      <c r="P35" s="58"/>
      <c r="Q35" s="58"/>
      <c r="R35" s="58"/>
      <c r="S35" s="85"/>
      <c r="T35" s="85"/>
      <c r="U35" s="85"/>
      <c r="V35" s="85"/>
      <c r="W35" s="85"/>
      <c r="X35" s="85"/>
      <c r="Y35" s="85"/>
      <c r="Z35" s="85"/>
      <c r="AA35" s="85"/>
      <c r="AB35" s="85"/>
      <c r="AC35" s="85"/>
      <c r="AD35" s="85"/>
      <c r="AE35" s="85"/>
      <c r="AF35" s="85"/>
      <c r="AG35" s="85"/>
      <c r="AH35" s="85"/>
      <c r="AI35" s="448"/>
      <c r="AJ35" s="85"/>
      <c r="AK35" s="77"/>
      <c r="AL35" s="85"/>
      <c r="AM35" s="85"/>
      <c r="AN35" s="85"/>
      <c r="AO35" s="517"/>
      <c r="AP35" s="58"/>
      <c r="AQ35" s="58"/>
      <c r="AR35" s="58"/>
      <c r="AS35" s="58"/>
      <c r="AT35" s="58"/>
      <c r="AU35" s="58"/>
      <c r="AV35" s="58"/>
      <c r="AW35" s="58"/>
    </row>
    <row r="36" spans="2:49" s="94" customFormat="1" ht="27.75" customHeight="1">
      <c r="B36" s="435"/>
      <c r="C36" s="465"/>
      <c r="D36" s="58"/>
      <c r="E36" s="58"/>
      <c r="F36" s="58"/>
      <c r="G36" s="58"/>
      <c r="H36" s="58"/>
      <c r="I36" s="58"/>
      <c r="J36" s="58"/>
      <c r="K36" s="56"/>
      <c r="L36" s="58"/>
      <c r="M36" s="58"/>
      <c r="N36" s="58"/>
      <c r="O36" s="58"/>
      <c r="P36" s="58"/>
      <c r="Q36" s="58"/>
      <c r="R36" s="58"/>
      <c r="S36" s="85"/>
      <c r="T36" s="85"/>
      <c r="U36" s="85"/>
      <c r="V36" s="85"/>
      <c r="W36" s="85"/>
      <c r="X36" s="85"/>
      <c r="Y36" s="85"/>
      <c r="Z36" s="85"/>
      <c r="AA36" s="85"/>
      <c r="AB36" s="85"/>
      <c r="AC36" s="85"/>
      <c r="AD36" s="85"/>
      <c r="AE36" s="85"/>
      <c r="AF36" s="85"/>
      <c r="AG36" s="85"/>
      <c r="AH36" s="85"/>
      <c r="AI36" s="448"/>
      <c r="AJ36" s="85"/>
      <c r="AK36" s="77"/>
      <c r="AL36" s="85"/>
      <c r="AM36" s="85"/>
      <c r="AN36" s="85"/>
      <c r="AO36" s="517"/>
      <c r="AP36" s="203"/>
      <c r="AQ36" s="203"/>
      <c r="AR36" s="203"/>
      <c r="AS36" s="203"/>
      <c r="AT36" s="203"/>
      <c r="AU36" s="203"/>
      <c r="AV36" s="203"/>
      <c r="AW36" s="203"/>
    </row>
    <row r="37" spans="2:49" s="94" customFormat="1" ht="44.25" customHeight="1">
      <c r="B37" s="435" t="s">
        <v>32</v>
      </c>
      <c r="C37" s="465" t="s">
        <v>33</v>
      </c>
      <c r="D37" s="998" t="s">
        <v>134</v>
      </c>
      <c r="E37" s="999"/>
      <c r="F37" s="1000"/>
      <c r="G37" s="488"/>
      <c r="H37" s="488"/>
      <c r="I37" s="488"/>
      <c r="J37" s="488"/>
      <c r="K37" s="203"/>
      <c r="L37" s="203"/>
      <c r="M37" s="203"/>
      <c r="N37" s="203"/>
      <c r="O37" s="203"/>
      <c r="P37" s="203"/>
      <c r="Q37" s="203"/>
      <c r="R37" s="203"/>
      <c r="S37" s="85"/>
      <c r="T37" s="85"/>
      <c r="U37" s="85"/>
      <c r="V37" s="85"/>
      <c r="W37" s="85"/>
      <c r="X37" s="85"/>
      <c r="Y37" s="85"/>
      <c r="Z37" s="85"/>
      <c r="AA37" s="85"/>
      <c r="AB37" s="85"/>
      <c r="AC37" s="85"/>
      <c r="AD37" s="85"/>
      <c r="AE37" s="85"/>
      <c r="AF37" s="85"/>
      <c r="AG37" s="85"/>
      <c r="AH37" s="85"/>
      <c r="AI37" s="85"/>
      <c r="AJ37" s="479"/>
      <c r="AK37" s="479"/>
      <c r="AL37" s="203"/>
      <c r="AM37" s="203"/>
      <c r="AN37" s="203"/>
      <c r="AO37" s="203"/>
      <c r="AP37" s="203"/>
      <c r="AQ37" s="203"/>
      <c r="AR37" s="203"/>
      <c r="AS37" s="203"/>
      <c r="AT37" s="203"/>
      <c r="AU37" s="203"/>
      <c r="AV37" s="203"/>
      <c r="AW37" s="203"/>
    </row>
    <row r="38" spans="2:49" s="94" customFormat="1" ht="44.25" customHeight="1">
      <c r="B38" s="435"/>
      <c r="C38" s="548" t="s">
        <v>106</v>
      </c>
      <c r="D38" s="1049"/>
      <c r="E38" s="1050"/>
      <c r="F38" s="1051"/>
      <c r="G38" s="495"/>
      <c r="H38" s="495"/>
      <c r="I38" s="495"/>
      <c r="J38" s="495"/>
      <c r="K38" s="203"/>
      <c r="L38" s="203"/>
      <c r="M38" s="203"/>
      <c r="N38" s="203"/>
      <c r="O38" s="203"/>
      <c r="P38" s="203"/>
      <c r="Q38" s="203"/>
      <c r="R38" s="203"/>
      <c r="S38" s="495"/>
      <c r="T38" s="495"/>
      <c r="U38" s="495"/>
      <c r="V38" s="495"/>
      <c r="W38" s="495"/>
      <c r="X38" s="495"/>
      <c r="Y38" s="495"/>
      <c r="Z38" s="495"/>
      <c r="AA38" s="495"/>
      <c r="AB38" s="495"/>
      <c r="AC38" s="495"/>
      <c r="AD38" s="495"/>
      <c r="AE38" s="495"/>
      <c r="AF38" s="495"/>
      <c r="AG38" s="495"/>
      <c r="AH38" s="495"/>
      <c r="AI38" s="495"/>
      <c r="AJ38" s="549"/>
      <c r="AK38" s="549"/>
      <c r="AL38" s="203"/>
      <c r="AM38" s="203"/>
      <c r="AN38" s="203"/>
      <c r="AO38" s="203"/>
      <c r="AP38" s="203"/>
      <c r="AQ38" s="203"/>
      <c r="AR38" s="203"/>
      <c r="AS38" s="203"/>
      <c r="AT38" s="203"/>
      <c r="AU38" s="203"/>
      <c r="AV38" s="203"/>
      <c r="AW38" s="203"/>
    </row>
    <row r="39" spans="2:49" s="94" customFormat="1" ht="44.25" customHeight="1">
      <c r="B39" s="435"/>
      <c r="C39" s="465"/>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482"/>
      <c r="AK39" s="482"/>
      <c r="AL39" s="58"/>
      <c r="AM39" s="58"/>
      <c r="AN39" s="85"/>
      <c r="AO39" s="421"/>
      <c r="AP39" s="58"/>
      <c r="AQ39" s="58"/>
      <c r="AR39" s="58"/>
      <c r="AS39" s="58"/>
      <c r="AT39" s="58"/>
      <c r="AU39" s="58"/>
      <c r="AV39" s="58"/>
      <c r="AW39" s="58"/>
    </row>
    <row r="40" spans="2:49" s="94" customFormat="1" ht="33.75" customHeight="1">
      <c r="B40" s="435" t="s">
        <v>34</v>
      </c>
      <c r="C40" s="487" t="s">
        <v>35</v>
      </c>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482"/>
      <c r="AK40" s="482"/>
      <c r="AL40" s="58"/>
      <c r="AM40" s="58"/>
      <c r="AN40" s="58"/>
      <c r="AO40" s="405">
        <f>SUM(AO41:AO145)</f>
        <v>93501500</v>
      </c>
      <c r="AP40" s="58"/>
      <c r="AQ40" s="58"/>
      <c r="AR40" s="58"/>
      <c r="AS40" s="58"/>
      <c r="AT40" s="58"/>
      <c r="AU40" s="58"/>
      <c r="AV40" s="58"/>
      <c r="AW40" s="58"/>
    </row>
    <row r="41" spans="2:49" s="94" customFormat="1" ht="33.75" customHeight="1">
      <c r="B41" s="435"/>
      <c r="C41" s="465" t="s">
        <v>106</v>
      </c>
      <c r="D41" s="526" t="s">
        <v>177</v>
      </c>
      <c r="E41" s="526" t="s">
        <v>234</v>
      </c>
      <c r="F41" s="203"/>
      <c r="G41" s="488"/>
      <c r="H41" s="488"/>
      <c r="I41" s="488"/>
      <c r="J41" s="488"/>
      <c r="K41" s="527" t="s">
        <v>298</v>
      </c>
      <c r="L41" s="203"/>
      <c r="M41" s="527" t="s">
        <v>363</v>
      </c>
      <c r="N41" s="203"/>
      <c r="O41" s="203"/>
      <c r="P41" s="203"/>
      <c r="Q41" s="203"/>
      <c r="R41" s="203"/>
      <c r="S41" s="488"/>
      <c r="T41" s="488"/>
      <c r="U41" s="488"/>
      <c r="V41" s="488"/>
      <c r="W41" s="488"/>
      <c r="X41" s="488"/>
      <c r="Y41" s="488"/>
      <c r="Z41" s="488"/>
      <c r="AA41" s="488"/>
      <c r="AB41" s="488"/>
      <c r="AC41" s="488"/>
      <c r="AD41" s="488"/>
      <c r="AE41" s="488"/>
      <c r="AF41" s="488"/>
      <c r="AG41" s="488"/>
      <c r="AH41" s="488"/>
      <c r="AI41" s="488"/>
      <c r="AJ41" s="530" t="s">
        <v>1297</v>
      </c>
      <c r="AK41" s="531">
        <v>1991</v>
      </c>
      <c r="AL41" s="488"/>
      <c r="AM41" s="488"/>
      <c r="AN41" s="488"/>
      <c r="AO41" s="550">
        <v>1105000</v>
      </c>
      <c r="AP41" s="489"/>
      <c r="AQ41" s="489"/>
      <c r="AR41" s="489"/>
      <c r="AS41" s="489"/>
      <c r="AT41" s="489"/>
      <c r="AU41" s="489"/>
      <c r="AV41" s="489"/>
      <c r="AW41" s="489"/>
    </row>
    <row r="42" spans="2:49" s="94" customFormat="1" ht="33.75" customHeight="1">
      <c r="B42" s="435"/>
      <c r="C42" s="465"/>
      <c r="D42" s="533" t="s">
        <v>169</v>
      </c>
      <c r="E42" s="533" t="s">
        <v>226</v>
      </c>
      <c r="F42" s="203"/>
      <c r="G42" s="85"/>
      <c r="H42" s="85"/>
      <c r="I42" s="85"/>
      <c r="J42" s="85"/>
      <c r="K42" s="534" t="s">
        <v>298</v>
      </c>
      <c r="L42" s="203" t="s">
        <v>1542</v>
      </c>
      <c r="M42" s="534" t="s">
        <v>363</v>
      </c>
      <c r="N42" s="203"/>
      <c r="O42" s="203"/>
      <c r="P42" s="203"/>
      <c r="Q42" s="203"/>
      <c r="R42" s="203"/>
      <c r="S42" s="85"/>
      <c r="T42" s="85"/>
      <c r="U42" s="85"/>
      <c r="V42" s="85"/>
      <c r="W42" s="85"/>
      <c r="X42" s="85"/>
      <c r="Y42" s="85"/>
      <c r="Z42" s="85"/>
      <c r="AA42" s="85"/>
      <c r="AB42" s="85"/>
      <c r="AC42" s="85"/>
      <c r="AD42" s="85"/>
      <c r="AE42" s="85"/>
      <c r="AF42" s="85"/>
      <c r="AG42" s="85"/>
      <c r="AH42" s="85"/>
      <c r="AI42" s="85"/>
      <c r="AJ42" s="537" t="s">
        <v>1297</v>
      </c>
      <c r="AK42" s="538">
        <v>1991</v>
      </c>
      <c r="AL42" s="85"/>
      <c r="AM42" s="85"/>
      <c r="AN42" s="85"/>
      <c r="AO42" s="532">
        <v>195000</v>
      </c>
      <c r="AP42" s="203"/>
      <c r="AQ42" s="203"/>
      <c r="AR42" s="203"/>
      <c r="AS42" s="203"/>
      <c r="AT42" s="203"/>
      <c r="AU42" s="203"/>
      <c r="AV42" s="203"/>
      <c r="AW42" s="203"/>
    </row>
    <row r="43" spans="2:49" s="94" customFormat="1" ht="33.75" customHeight="1">
      <c r="B43" s="435"/>
      <c r="C43" s="465"/>
      <c r="D43" s="533" t="s">
        <v>177</v>
      </c>
      <c r="E43" s="533" t="s">
        <v>234</v>
      </c>
      <c r="F43" s="203"/>
      <c r="G43" s="85"/>
      <c r="H43" s="85"/>
      <c r="I43" s="85"/>
      <c r="J43" s="85"/>
      <c r="K43" s="534" t="s">
        <v>298</v>
      </c>
      <c r="L43" s="203"/>
      <c r="M43" s="534" t="s">
        <v>363</v>
      </c>
      <c r="N43" s="203"/>
      <c r="O43" s="203"/>
      <c r="P43" s="203"/>
      <c r="Q43" s="203"/>
      <c r="R43" s="203"/>
      <c r="S43" s="85"/>
      <c r="T43" s="85"/>
      <c r="U43" s="85"/>
      <c r="V43" s="85"/>
      <c r="W43" s="85"/>
      <c r="X43" s="85"/>
      <c r="Y43" s="85"/>
      <c r="Z43" s="85"/>
      <c r="AA43" s="85"/>
      <c r="AB43" s="85"/>
      <c r="AC43" s="85"/>
      <c r="AD43" s="85"/>
      <c r="AE43" s="85"/>
      <c r="AF43" s="85"/>
      <c r="AG43" s="85"/>
      <c r="AH43" s="85"/>
      <c r="AI43" s="85"/>
      <c r="AJ43" s="537" t="s">
        <v>1297</v>
      </c>
      <c r="AK43" s="538">
        <v>1995</v>
      </c>
      <c r="AL43" s="85"/>
      <c r="AM43" s="85"/>
      <c r="AN43" s="85"/>
      <c r="AO43" s="532">
        <v>1105000</v>
      </c>
      <c r="AP43" s="203"/>
      <c r="AQ43" s="203"/>
      <c r="AR43" s="203"/>
      <c r="AS43" s="203"/>
      <c r="AT43" s="203"/>
      <c r="AU43" s="203"/>
      <c r="AV43" s="203"/>
      <c r="AW43" s="203"/>
    </row>
    <row r="44" spans="2:49" s="94" customFormat="1" ht="33.75" customHeight="1">
      <c r="B44" s="435"/>
      <c r="C44" s="465"/>
      <c r="D44" s="533" t="s">
        <v>169</v>
      </c>
      <c r="E44" s="533" t="s">
        <v>226</v>
      </c>
      <c r="F44" s="203"/>
      <c r="G44" s="85"/>
      <c r="H44" s="85"/>
      <c r="I44" s="85"/>
      <c r="J44" s="85"/>
      <c r="K44" s="534" t="s">
        <v>298</v>
      </c>
      <c r="L44" s="203"/>
      <c r="M44" s="534" t="s">
        <v>363</v>
      </c>
      <c r="N44" s="203"/>
      <c r="O44" s="203"/>
      <c r="P44" s="203"/>
      <c r="Q44" s="203"/>
      <c r="R44" s="203"/>
      <c r="S44" s="85"/>
      <c r="T44" s="85"/>
      <c r="U44" s="85"/>
      <c r="V44" s="85"/>
      <c r="W44" s="85"/>
      <c r="X44" s="85"/>
      <c r="Y44" s="85"/>
      <c r="Z44" s="85"/>
      <c r="AA44" s="85"/>
      <c r="AB44" s="85"/>
      <c r="AC44" s="85"/>
      <c r="AD44" s="85"/>
      <c r="AE44" s="85"/>
      <c r="AF44" s="85"/>
      <c r="AG44" s="85"/>
      <c r="AH44" s="85"/>
      <c r="AI44" s="85"/>
      <c r="AJ44" s="537" t="s">
        <v>1297</v>
      </c>
      <c r="AK44" s="538">
        <v>1995</v>
      </c>
      <c r="AL44" s="85"/>
      <c r="AM44" s="85"/>
      <c r="AN44" s="85"/>
      <c r="AO44" s="532">
        <v>292500</v>
      </c>
      <c r="AP44" s="203"/>
      <c r="AQ44" s="203"/>
      <c r="AR44" s="203"/>
      <c r="AS44" s="203"/>
      <c r="AT44" s="203"/>
      <c r="AU44" s="203"/>
      <c r="AV44" s="203"/>
      <c r="AW44" s="203"/>
    </row>
    <row r="45" spans="2:49" s="94" customFormat="1" ht="33.75" customHeight="1">
      <c r="B45" s="435"/>
      <c r="C45" s="465"/>
      <c r="D45" s="533" t="s">
        <v>1221</v>
      </c>
      <c r="E45" s="533" t="s">
        <v>1222</v>
      </c>
      <c r="F45" s="203"/>
      <c r="G45" s="85"/>
      <c r="H45" s="85"/>
      <c r="I45" s="85"/>
      <c r="J45" s="85"/>
      <c r="K45" s="534" t="s">
        <v>298</v>
      </c>
      <c r="L45" s="203"/>
      <c r="M45" s="534" t="s">
        <v>1223</v>
      </c>
      <c r="N45" s="203"/>
      <c r="O45" s="203"/>
      <c r="P45" s="203"/>
      <c r="Q45" s="203"/>
      <c r="R45" s="203"/>
      <c r="S45" s="85"/>
      <c r="T45" s="85"/>
      <c r="U45" s="85"/>
      <c r="V45" s="85"/>
      <c r="W45" s="85"/>
      <c r="X45" s="85"/>
      <c r="Y45" s="85"/>
      <c r="Z45" s="85"/>
      <c r="AA45" s="85"/>
      <c r="AB45" s="85"/>
      <c r="AC45" s="85"/>
      <c r="AD45" s="85"/>
      <c r="AE45" s="85"/>
      <c r="AF45" s="85"/>
      <c r="AG45" s="85"/>
      <c r="AH45" s="85"/>
      <c r="AI45" s="85"/>
      <c r="AJ45" s="537" t="s">
        <v>1297</v>
      </c>
      <c r="AK45" s="538">
        <v>1995</v>
      </c>
      <c r="AL45" s="85"/>
      <c r="AM45" s="85"/>
      <c r="AN45" s="85"/>
      <c r="AO45" s="532">
        <v>260000</v>
      </c>
      <c r="AP45" s="203"/>
      <c r="AQ45" s="203"/>
      <c r="AR45" s="203"/>
      <c r="AS45" s="203"/>
      <c r="AT45" s="203"/>
      <c r="AU45" s="203"/>
      <c r="AV45" s="203"/>
      <c r="AW45" s="203"/>
    </row>
    <row r="46" spans="2:49" s="94" customFormat="1" ht="33.75" customHeight="1">
      <c r="B46" s="435"/>
      <c r="C46" s="465"/>
      <c r="D46" s="533" t="s">
        <v>177</v>
      </c>
      <c r="E46" s="533" t="s">
        <v>234</v>
      </c>
      <c r="F46" s="203"/>
      <c r="G46" s="85"/>
      <c r="H46" s="85"/>
      <c r="I46" s="85"/>
      <c r="J46" s="85"/>
      <c r="K46" s="534" t="s">
        <v>298</v>
      </c>
      <c r="L46" s="203"/>
      <c r="M46" s="534" t="s">
        <v>363</v>
      </c>
      <c r="N46" s="203"/>
      <c r="O46" s="203"/>
      <c r="P46" s="203"/>
      <c r="Q46" s="203"/>
      <c r="R46" s="203"/>
      <c r="S46" s="85"/>
      <c r="T46" s="85"/>
      <c r="U46" s="85"/>
      <c r="V46" s="85"/>
      <c r="W46" s="85"/>
      <c r="X46" s="85"/>
      <c r="Y46" s="85"/>
      <c r="Z46" s="85"/>
      <c r="AA46" s="85"/>
      <c r="AB46" s="85"/>
      <c r="AC46" s="85"/>
      <c r="AD46" s="85"/>
      <c r="AE46" s="85"/>
      <c r="AF46" s="85"/>
      <c r="AG46" s="85"/>
      <c r="AH46" s="85"/>
      <c r="AI46" s="85"/>
      <c r="AJ46" s="537" t="s">
        <v>133</v>
      </c>
      <c r="AK46" s="538">
        <v>1998</v>
      </c>
      <c r="AL46" s="85"/>
      <c r="AM46" s="85"/>
      <c r="AN46" s="85"/>
      <c r="AO46" s="532">
        <v>2210000</v>
      </c>
      <c r="AP46" s="203"/>
      <c r="AQ46" s="203"/>
      <c r="AR46" s="203"/>
      <c r="AS46" s="203"/>
      <c r="AT46" s="203"/>
      <c r="AU46" s="203"/>
      <c r="AV46" s="203"/>
      <c r="AW46" s="203"/>
    </row>
    <row r="47" spans="2:49" s="94" customFormat="1" ht="33.75" customHeight="1">
      <c r="B47" s="435"/>
      <c r="C47" s="465"/>
      <c r="D47" s="533" t="s">
        <v>169</v>
      </c>
      <c r="E47" s="533" t="s">
        <v>226</v>
      </c>
      <c r="F47" s="203"/>
      <c r="G47" s="85"/>
      <c r="H47" s="85"/>
      <c r="I47" s="85"/>
      <c r="J47" s="85"/>
      <c r="K47" s="534" t="s">
        <v>298</v>
      </c>
      <c r="L47" s="203"/>
      <c r="M47" s="534" t="s">
        <v>363</v>
      </c>
      <c r="N47" s="203"/>
      <c r="O47" s="203"/>
      <c r="P47" s="203"/>
      <c r="Q47" s="203"/>
      <c r="R47" s="203"/>
      <c r="S47" s="85"/>
      <c r="T47" s="85"/>
      <c r="U47" s="85"/>
      <c r="V47" s="85"/>
      <c r="W47" s="85"/>
      <c r="X47" s="85"/>
      <c r="Y47" s="85"/>
      <c r="Z47" s="85"/>
      <c r="AA47" s="85"/>
      <c r="AB47" s="85"/>
      <c r="AC47" s="85"/>
      <c r="AD47" s="85"/>
      <c r="AE47" s="85"/>
      <c r="AF47" s="85"/>
      <c r="AG47" s="85"/>
      <c r="AH47" s="85"/>
      <c r="AI47" s="85"/>
      <c r="AJ47" s="537" t="s">
        <v>133</v>
      </c>
      <c r="AK47" s="538">
        <v>1998</v>
      </c>
      <c r="AL47" s="85"/>
      <c r="AM47" s="85"/>
      <c r="AN47" s="85"/>
      <c r="AO47" s="532">
        <v>195000</v>
      </c>
      <c r="AP47" s="203"/>
      <c r="AQ47" s="203"/>
      <c r="AR47" s="203"/>
      <c r="AS47" s="203"/>
      <c r="AT47" s="203"/>
      <c r="AU47" s="203"/>
      <c r="AV47" s="203"/>
      <c r="AW47" s="203"/>
    </row>
    <row r="48" spans="2:49" s="94" customFormat="1" ht="33.75" customHeight="1">
      <c r="B48" s="435"/>
      <c r="C48" s="465"/>
      <c r="D48" s="533" t="s">
        <v>1229</v>
      </c>
      <c r="E48" s="533" t="s">
        <v>1230</v>
      </c>
      <c r="F48" s="203"/>
      <c r="G48" s="85"/>
      <c r="H48" s="85"/>
      <c r="I48" s="85"/>
      <c r="J48" s="85"/>
      <c r="K48" s="534" t="s">
        <v>298</v>
      </c>
      <c r="L48" s="203"/>
      <c r="M48" s="534" t="s">
        <v>362</v>
      </c>
      <c r="N48" s="203"/>
      <c r="O48" s="203"/>
      <c r="P48" s="203"/>
      <c r="Q48" s="203"/>
      <c r="R48" s="203"/>
      <c r="S48" s="85"/>
      <c r="T48" s="85"/>
      <c r="U48" s="85"/>
      <c r="V48" s="85"/>
      <c r="W48" s="85"/>
      <c r="X48" s="85"/>
      <c r="Y48" s="85"/>
      <c r="Z48" s="85"/>
      <c r="AA48" s="85"/>
      <c r="AB48" s="85"/>
      <c r="AC48" s="85"/>
      <c r="AD48" s="85"/>
      <c r="AE48" s="85"/>
      <c r="AF48" s="85"/>
      <c r="AG48" s="85"/>
      <c r="AH48" s="85"/>
      <c r="AI48" s="85"/>
      <c r="AJ48" s="537" t="s">
        <v>133</v>
      </c>
      <c r="AK48" s="538">
        <v>2000</v>
      </c>
      <c r="AL48" s="85"/>
      <c r="AM48" s="85"/>
      <c r="AN48" s="85"/>
      <c r="AO48" s="532">
        <v>65000</v>
      </c>
      <c r="AP48" s="203"/>
      <c r="AQ48" s="203"/>
      <c r="AR48" s="203"/>
      <c r="AS48" s="203"/>
      <c r="AT48" s="203"/>
      <c r="AU48" s="203"/>
      <c r="AV48" s="203"/>
      <c r="AW48" s="203"/>
    </row>
    <row r="49" spans="2:49" s="94" customFormat="1" ht="33.75" customHeight="1">
      <c r="B49" s="435"/>
      <c r="C49" s="465"/>
      <c r="D49" s="533" t="s">
        <v>176</v>
      </c>
      <c r="E49" s="533" t="s">
        <v>801</v>
      </c>
      <c r="F49" s="203"/>
      <c r="G49" s="85"/>
      <c r="H49" s="85"/>
      <c r="I49" s="85"/>
      <c r="J49" s="85"/>
      <c r="K49" s="534" t="s">
        <v>298</v>
      </c>
      <c r="L49" s="203"/>
      <c r="M49" s="534" t="s">
        <v>356</v>
      </c>
      <c r="N49" s="203"/>
      <c r="O49" s="203"/>
      <c r="P49" s="203"/>
      <c r="Q49" s="203"/>
      <c r="R49" s="203"/>
      <c r="S49" s="85"/>
      <c r="T49" s="85"/>
      <c r="U49" s="85"/>
      <c r="V49" s="85"/>
      <c r="W49" s="85"/>
      <c r="X49" s="85"/>
      <c r="Y49" s="85"/>
      <c r="Z49" s="85"/>
      <c r="AA49" s="85"/>
      <c r="AB49" s="85"/>
      <c r="AC49" s="85"/>
      <c r="AD49" s="85"/>
      <c r="AE49" s="85"/>
      <c r="AF49" s="85"/>
      <c r="AG49" s="85"/>
      <c r="AH49" s="85"/>
      <c r="AI49" s="85"/>
      <c r="AJ49" s="537" t="s">
        <v>133</v>
      </c>
      <c r="AK49" s="538">
        <v>2000</v>
      </c>
      <c r="AL49" s="85"/>
      <c r="AM49" s="85"/>
      <c r="AN49" s="85"/>
      <c r="AO49" s="532">
        <v>650000</v>
      </c>
      <c r="AP49" s="203"/>
      <c r="AQ49" s="203"/>
      <c r="AR49" s="203"/>
      <c r="AS49" s="203"/>
      <c r="AT49" s="203"/>
      <c r="AU49" s="203"/>
      <c r="AV49" s="203"/>
      <c r="AW49" s="203"/>
    </row>
    <row r="50" spans="2:49" s="94" customFormat="1" ht="33.75" customHeight="1">
      <c r="B50" s="435"/>
      <c r="C50" s="465"/>
      <c r="D50" s="533" t="s">
        <v>181</v>
      </c>
      <c r="E50" s="533" t="s">
        <v>239</v>
      </c>
      <c r="F50" s="203"/>
      <c r="G50" s="85"/>
      <c r="H50" s="85"/>
      <c r="I50" s="85"/>
      <c r="J50" s="85"/>
      <c r="K50" s="534" t="s">
        <v>298</v>
      </c>
      <c r="L50" s="203"/>
      <c r="M50" s="534" t="s">
        <v>1298</v>
      </c>
      <c r="N50" s="203"/>
      <c r="O50" s="203"/>
      <c r="P50" s="203"/>
      <c r="Q50" s="203"/>
      <c r="R50" s="203"/>
      <c r="S50" s="85"/>
      <c r="T50" s="85"/>
      <c r="U50" s="85"/>
      <c r="V50" s="85"/>
      <c r="W50" s="85"/>
      <c r="X50" s="85"/>
      <c r="Y50" s="85"/>
      <c r="Z50" s="85"/>
      <c r="AA50" s="85"/>
      <c r="AB50" s="85"/>
      <c r="AC50" s="85"/>
      <c r="AD50" s="85"/>
      <c r="AE50" s="85"/>
      <c r="AF50" s="85"/>
      <c r="AG50" s="85"/>
      <c r="AH50" s="85"/>
      <c r="AI50" s="85"/>
      <c r="AJ50" s="537" t="s">
        <v>133</v>
      </c>
      <c r="AK50" s="538">
        <v>2000</v>
      </c>
      <c r="AL50" s="85"/>
      <c r="AM50" s="85"/>
      <c r="AN50" s="85"/>
      <c r="AO50" s="532">
        <v>1680000</v>
      </c>
      <c r="AP50" s="203"/>
      <c r="AQ50" s="203"/>
      <c r="AR50" s="203"/>
      <c r="AS50" s="203"/>
      <c r="AT50" s="203"/>
      <c r="AU50" s="203"/>
      <c r="AV50" s="203"/>
      <c r="AW50" s="203"/>
    </row>
    <row r="51" spans="2:49" s="94" customFormat="1" ht="33.75" customHeight="1">
      <c r="B51" s="435"/>
      <c r="C51" s="465"/>
      <c r="D51" s="533" t="s">
        <v>182</v>
      </c>
      <c r="E51" s="533" t="s">
        <v>240</v>
      </c>
      <c r="F51" s="203"/>
      <c r="G51" s="85"/>
      <c r="H51" s="85"/>
      <c r="I51" s="85"/>
      <c r="J51" s="85"/>
      <c r="K51" s="534" t="s">
        <v>1055</v>
      </c>
      <c r="L51" s="203"/>
      <c r="M51" s="534" t="s">
        <v>372</v>
      </c>
      <c r="N51" s="203"/>
      <c r="O51" s="203"/>
      <c r="P51" s="203"/>
      <c r="Q51" s="203"/>
      <c r="R51" s="203"/>
      <c r="S51" s="85"/>
      <c r="T51" s="85"/>
      <c r="U51" s="85"/>
      <c r="V51" s="85"/>
      <c r="W51" s="85"/>
      <c r="X51" s="85"/>
      <c r="Y51" s="85"/>
      <c r="Z51" s="85"/>
      <c r="AA51" s="85"/>
      <c r="AB51" s="85"/>
      <c r="AC51" s="85"/>
      <c r="AD51" s="85"/>
      <c r="AE51" s="85"/>
      <c r="AF51" s="85"/>
      <c r="AG51" s="85"/>
      <c r="AH51" s="85"/>
      <c r="AI51" s="85"/>
      <c r="AJ51" s="537" t="s">
        <v>133</v>
      </c>
      <c r="AK51" s="538">
        <v>2000</v>
      </c>
      <c r="AL51" s="85"/>
      <c r="AM51" s="85"/>
      <c r="AN51" s="85"/>
      <c r="AO51" s="532">
        <v>975000</v>
      </c>
      <c r="AP51" s="203"/>
      <c r="AQ51" s="203"/>
      <c r="AR51" s="203"/>
      <c r="AS51" s="203"/>
      <c r="AT51" s="203"/>
      <c r="AU51" s="203"/>
      <c r="AV51" s="203"/>
      <c r="AW51" s="203"/>
    </row>
    <row r="52" spans="2:49" s="94" customFormat="1" ht="33.75" customHeight="1">
      <c r="B52" s="435"/>
      <c r="C52" s="465"/>
      <c r="D52" s="533" t="s">
        <v>1221</v>
      </c>
      <c r="E52" s="533" t="s">
        <v>1222</v>
      </c>
      <c r="F52" s="203"/>
      <c r="G52" s="85"/>
      <c r="H52" s="85"/>
      <c r="I52" s="85"/>
      <c r="J52" s="85"/>
      <c r="K52" s="534" t="s">
        <v>298</v>
      </c>
      <c r="L52" s="203"/>
      <c r="M52" s="534" t="s">
        <v>1299</v>
      </c>
      <c r="N52" s="203"/>
      <c r="O52" s="203"/>
      <c r="P52" s="203"/>
      <c r="Q52" s="203"/>
      <c r="R52" s="203"/>
      <c r="S52" s="85"/>
      <c r="T52" s="85"/>
      <c r="U52" s="85"/>
      <c r="V52" s="85"/>
      <c r="W52" s="85"/>
      <c r="X52" s="85"/>
      <c r="Y52" s="85"/>
      <c r="Z52" s="85"/>
      <c r="AA52" s="85"/>
      <c r="AB52" s="85"/>
      <c r="AC52" s="85"/>
      <c r="AD52" s="85"/>
      <c r="AE52" s="85"/>
      <c r="AF52" s="85"/>
      <c r="AG52" s="85"/>
      <c r="AH52" s="85"/>
      <c r="AI52" s="85"/>
      <c r="AJ52" s="537" t="s">
        <v>133</v>
      </c>
      <c r="AK52" s="538">
        <v>2001</v>
      </c>
      <c r="AL52" s="85"/>
      <c r="AM52" s="85"/>
      <c r="AN52" s="85"/>
      <c r="AO52" s="532">
        <v>65000</v>
      </c>
      <c r="AP52" s="203"/>
      <c r="AQ52" s="203"/>
      <c r="AR52" s="203"/>
      <c r="AS52" s="203"/>
      <c r="AT52" s="203"/>
      <c r="AU52" s="203"/>
      <c r="AV52" s="203"/>
      <c r="AW52" s="203"/>
    </row>
    <row r="53" spans="2:49" s="94" customFormat="1" ht="33.75" customHeight="1">
      <c r="B53" s="435"/>
      <c r="C53" s="465"/>
      <c r="D53" s="533" t="s">
        <v>1221</v>
      </c>
      <c r="E53" s="533" t="s">
        <v>1222</v>
      </c>
      <c r="F53" s="203"/>
      <c r="G53" s="85"/>
      <c r="H53" s="85"/>
      <c r="I53" s="85"/>
      <c r="J53" s="85"/>
      <c r="K53" s="534" t="s">
        <v>298</v>
      </c>
      <c r="L53" s="203"/>
      <c r="M53" s="534" t="s">
        <v>363</v>
      </c>
      <c r="N53" s="203"/>
      <c r="O53" s="203"/>
      <c r="P53" s="203"/>
      <c r="Q53" s="203"/>
      <c r="R53" s="203"/>
      <c r="S53" s="85"/>
      <c r="T53" s="85"/>
      <c r="U53" s="85"/>
      <c r="V53" s="85"/>
      <c r="W53" s="85"/>
      <c r="X53" s="85"/>
      <c r="Y53" s="85"/>
      <c r="Z53" s="85"/>
      <c r="AA53" s="85"/>
      <c r="AB53" s="85"/>
      <c r="AC53" s="85"/>
      <c r="AD53" s="85"/>
      <c r="AE53" s="85"/>
      <c r="AF53" s="85"/>
      <c r="AG53" s="85"/>
      <c r="AH53" s="85"/>
      <c r="AI53" s="85"/>
      <c r="AJ53" s="537" t="s">
        <v>133</v>
      </c>
      <c r="AK53" s="538">
        <v>2001</v>
      </c>
      <c r="AL53" s="85"/>
      <c r="AM53" s="85"/>
      <c r="AN53" s="85"/>
      <c r="AO53" s="532">
        <v>32500</v>
      </c>
      <c r="AP53" s="203"/>
      <c r="AQ53" s="203"/>
      <c r="AR53" s="203"/>
      <c r="AS53" s="203"/>
      <c r="AT53" s="203"/>
      <c r="AU53" s="203"/>
      <c r="AV53" s="203"/>
      <c r="AW53" s="203"/>
    </row>
    <row r="54" spans="2:49" s="94" customFormat="1" ht="33.75" customHeight="1">
      <c r="B54" s="435"/>
      <c r="C54" s="465"/>
      <c r="D54" s="533" t="s">
        <v>169</v>
      </c>
      <c r="E54" s="533" t="s">
        <v>226</v>
      </c>
      <c r="F54" s="203"/>
      <c r="G54" s="85"/>
      <c r="H54" s="85"/>
      <c r="I54" s="85"/>
      <c r="J54" s="85"/>
      <c r="K54" s="534" t="s">
        <v>298</v>
      </c>
      <c r="L54" s="203"/>
      <c r="M54" s="534" t="s">
        <v>363</v>
      </c>
      <c r="N54" s="203"/>
      <c r="O54" s="203"/>
      <c r="P54" s="203"/>
      <c r="Q54" s="203"/>
      <c r="R54" s="203"/>
      <c r="S54" s="85"/>
      <c r="T54" s="85"/>
      <c r="U54" s="85"/>
      <c r="V54" s="85"/>
      <c r="W54" s="85"/>
      <c r="X54" s="85"/>
      <c r="Y54" s="85"/>
      <c r="Z54" s="85"/>
      <c r="AA54" s="85"/>
      <c r="AB54" s="85"/>
      <c r="AC54" s="85"/>
      <c r="AD54" s="85"/>
      <c r="AE54" s="85"/>
      <c r="AF54" s="85"/>
      <c r="AG54" s="85"/>
      <c r="AH54" s="85"/>
      <c r="AI54" s="85"/>
      <c r="AJ54" s="537" t="s">
        <v>133</v>
      </c>
      <c r="AK54" s="538">
        <v>2001</v>
      </c>
      <c r="AL54" s="85"/>
      <c r="AM54" s="85"/>
      <c r="AN54" s="85"/>
      <c r="AO54" s="532">
        <v>225000</v>
      </c>
      <c r="AP54" s="203"/>
      <c r="AQ54" s="203"/>
      <c r="AR54" s="203"/>
      <c r="AS54" s="203"/>
      <c r="AT54" s="203"/>
      <c r="AU54" s="203"/>
      <c r="AV54" s="203"/>
      <c r="AW54" s="203"/>
    </row>
    <row r="55" spans="2:49" s="94" customFormat="1" ht="33.75" customHeight="1">
      <c r="B55" s="435"/>
      <c r="C55" s="465"/>
      <c r="D55" s="533" t="s">
        <v>1300</v>
      </c>
      <c r="E55" s="533" t="s">
        <v>234</v>
      </c>
      <c r="F55" s="203"/>
      <c r="G55" s="85"/>
      <c r="H55" s="85"/>
      <c r="I55" s="85"/>
      <c r="J55" s="85"/>
      <c r="K55" s="534" t="s">
        <v>298</v>
      </c>
      <c r="L55" s="203"/>
      <c r="M55" s="534" t="s">
        <v>363</v>
      </c>
      <c r="N55" s="203"/>
      <c r="O55" s="203"/>
      <c r="P55" s="203"/>
      <c r="Q55" s="203"/>
      <c r="R55" s="203"/>
      <c r="S55" s="85"/>
      <c r="T55" s="85"/>
      <c r="U55" s="85"/>
      <c r="V55" s="85"/>
      <c r="W55" s="85"/>
      <c r="X55" s="85"/>
      <c r="Y55" s="85"/>
      <c r="Z55" s="85"/>
      <c r="AA55" s="85"/>
      <c r="AB55" s="85"/>
      <c r="AC55" s="85"/>
      <c r="AD55" s="85"/>
      <c r="AE55" s="85"/>
      <c r="AF55" s="85"/>
      <c r="AG55" s="85"/>
      <c r="AH55" s="85"/>
      <c r="AI55" s="85"/>
      <c r="AJ55" s="537" t="s">
        <v>133</v>
      </c>
      <c r="AK55" s="538">
        <v>2001</v>
      </c>
      <c r="AL55" s="85"/>
      <c r="AM55" s="85"/>
      <c r="AN55" s="85"/>
      <c r="AO55" s="532">
        <v>560000</v>
      </c>
      <c r="AP55" s="203"/>
      <c r="AQ55" s="203"/>
      <c r="AR55" s="203"/>
      <c r="AS55" s="203"/>
      <c r="AT55" s="203"/>
      <c r="AU55" s="203"/>
      <c r="AV55" s="203"/>
      <c r="AW55" s="203"/>
    </row>
    <row r="56" spans="2:49" s="94" customFormat="1" ht="33.75" customHeight="1">
      <c r="B56" s="435"/>
      <c r="C56" s="465"/>
      <c r="D56" s="533" t="s">
        <v>1300</v>
      </c>
      <c r="E56" s="533" t="s">
        <v>234</v>
      </c>
      <c r="F56" s="203"/>
      <c r="G56" s="85"/>
      <c r="H56" s="85"/>
      <c r="I56" s="85"/>
      <c r="J56" s="85"/>
      <c r="K56" s="534" t="s">
        <v>298</v>
      </c>
      <c r="L56" s="203"/>
      <c r="M56" s="534" t="s">
        <v>363</v>
      </c>
      <c r="N56" s="203"/>
      <c r="O56" s="203"/>
      <c r="P56" s="203"/>
      <c r="Q56" s="203"/>
      <c r="R56" s="203"/>
      <c r="S56" s="85"/>
      <c r="T56" s="85"/>
      <c r="U56" s="85"/>
      <c r="V56" s="85"/>
      <c r="W56" s="85"/>
      <c r="X56" s="85"/>
      <c r="Y56" s="85"/>
      <c r="Z56" s="85"/>
      <c r="AA56" s="85"/>
      <c r="AB56" s="85"/>
      <c r="AC56" s="85"/>
      <c r="AD56" s="85"/>
      <c r="AE56" s="85"/>
      <c r="AF56" s="85"/>
      <c r="AG56" s="85"/>
      <c r="AH56" s="85"/>
      <c r="AI56" s="85"/>
      <c r="AJ56" s="537" t="s">
        <v>133</v>
      </c>
      <c r="AK56" s="538">
        <v>2001</v>
      </c>
      <c r="AL56" s="85"/>
      <c r="AM56" s="85"/>
      <c r="AN56" s="85"/>
      <c r="AO56" s="532">
        <v>300000</v>
      </c>
      <c r="AP56" s="203"/>
      <c r="AQ56" s="203"/>
      <c r="AR56" s="203"/>
      <c r="AS56" s="203"/>
      <c r="AT56" s="203"/>
      <c r="AU56" s="203"/>
      <c r="AV56" s="203"/>
      <c r="AW56" s="203"/>
    </row>
    <row r="57" spans="2:49" s="94" customFormat="1" ht="33.75" customHeight="1">
      <c r="B57" s="435"/>
      <c r="C57" s="465"/>
      <c r="D57" s="533" t="s">
        <v>1221</v>
      </c>
      <c r="E57" s="533" t="s">
        <v>1222</v>
      </c>
      <c r="F57" s="203"/>
      <c r="G57" s="85"/>
      <c r="H57" s="85"/>
      <c r="I57" s="85"/>
      <c r="J57" s="85"/>
      <c r="K57" s="534" t="s">
        <v>298</v>
      </c>
      <c r="L57" s="203"/>
      <c r="M57" s="534" t="s">
        <v>1299</v>
      </c>
      <c r="N57" s="203"/>
      <c r="O57" s="203"/>
      <c r="P57" s="203"/>
      <c r="Q57" s="203"/>
      <c r="R57" s="203"/>
      <c r="S57" s="85"/>
      <c r="T57" s="85"/>
      <c r="U57" s="85"/>
      <c r="V57" s="85"/>
      <c r="W57" s="85"/>
      <c r="X57" s="85"/>
      <c r="Y57" s="85"/>
      <c r="Z57" s="85"/>
      <c r="AA57" s="85"/>
      <c r="AB57" s="85"/>
      <c r="AC57" s="85"/>
      <c r="AD57" s="85"/>
      <c r="AE57" s="85"/>
      <c r="AF57" s="85"/>
      <c r="AG57" s="85"/>
      <c r="AH57" s="85"/>
      <c r="AI57" s="85"/>
      <c r="AJ57" s="537" t="s">
        <v>133</v>
      </c>
      <c r="AK57" s="538">
        <v>2001</v>
      </c>
      <c r="AL57" s="85"/>
      <c r="AM57" s="85"/>
      <c r="AN57" s="85"/>
      <c r="AO57" s="532">
        <v>75000</v>
      </c>
      <c r="AP57" s="203"/>
      <c r="AQ57" s="203"/>
      <c r="AR57" s="203"/>
      <c r="AS57" s="203"/>
      <c r="AT57" s="203"/>
      <c r="AU57" s="203"/>
      <c r="AV57" s="203"/>
      <c r="AW57" s="203"/>
    </row>
    <row r="58" spans="2:49" s="94" customFormat="1" ht="33.75" customHeight="1">
      <c r="B58" s="435"/>
      <c r="C58" s="465"/>
      <c r="D58" s="533" t="s">
        <v>182</v>
      </c>
      <c r="E58" s="533" t="s">
        <v>800</v>
      </c>
      <c r="F58" s="203"/>
      <c r="G58" s="85"/>
      <c r="H58" s="85"/>
      <c r="I58" s="85"/>
      <c r="J58" s="85"/>
      <c r="K58" s="534" t="s">
        <v>1214</v>
      </c>
      <c r="L58" s="203"/>
      <c r="M58" s="534" t="s">
        <v>355</v>
      </c>
      <c r="N58" s="203"/>
      <c r="O58" s="203"/>
      <c r="P58" s="203"/>
      <c r="Q58" s="203"/>
      <c r="R58" s="203"/>
      <c r="S58" s="85"/>
      <c r="T58" s="85"/>
      <c r="U58" s="85"/>
      <c r="V58" s="85"/>
      <c r="W58" s="85"/>
      <c r="X58" s="85"/>
      <c r="Y58" s="85"/>
      <c r="Z58" s="85"/>
      <c r="AA58" s="85"/>
      <c r="AB58" s="85"/>
      <c r="AC58" s="85"/>
      <c r="AD58" s="85"/>
      <c r="AE58" s="85"/>
      <c r="AF58" s="85"/>
      <c r="AG58" s="85"/>
      <c r="AH58" s="85"/>
      <c r="AI58" s="85"/>
      <c r="AJ58" s="537" t="s">
        <v>133</v>
      </c>
      <c r="AK58" s="538">
        <v>2002</v>
      </c>
      <c r="AL58" s="85"/>
      <c r="AM58" s="85"/>
      <c r="AN58" s="85"/>
      <c r="AO58" s="532">
        <v>600000</v>
      </c>
      <c r="AP58" s="203"/>
      <c r="AQ58" s="203"/>
      <c r="AR58" s="203"/>
      <c r="AS58" s="203"/>
      <c r="AT58" s="203"/>
      <c r="AU58" s="203"/>
      <c r="AV58" s="203"/>
      <c r="AW58" s="203"/>
    </row>
    <row r="59" spans="2:49" s="94" customFormat="1" ht="33.75" customHeight="1">
      <c r="B59" s="435"/>
      <c r="C59" s="465"/>
      <c r="D59" s="533" t="s">
        <v>177</v>
      </c>
      <c r="E59" s="533" t="s">
        <v>234</v>
      </c>
      <c r="F59" s="203"/>
      <c r="G59" s="85"/>
      <c r="H59" s="85"/>
      <c r="I59" s="85"/>
      <c r="J59" s="85"/>
      <c r="K59" s="534" t="s">
        <v>298</v>
      </c>
      <c r="L59" s="203"/>
      <c r="M59" s="534" t="s">
        <v>363</v>
      </c>
      <c r="N59" s="203"/>
      <c r="O59" s="203"/>
      <c r="P59" s="203"/>
      <c r="Q59" s="203"/>
      <c r="R59" s="203"/>
      <c r="S59" s="85"/>
      <c r="T59" s="85"/>
      <c r="U59" s="85"/>
      <c r="V59" s="85"/>
      <c r="W59" s="85"/>
      <c r="X59" s="85"/>
      <c r="Y59" s="85"/>
      <c r="Z59" s="85"/>
      <c r="AA59" s="85"/>
      <c r="AB59" s="85"/>
      <c r="AC59" s="85"/>
      <c r="AD59" s="85"/>
      <c r="AE59" s="85"/>
      <c r="AF59" s="85"/>
      <c r="AG59" s="85"/>
      <c r="AH59" s="85"/>
      <c r="AI59" s="85"/>
      <c r="AJ59" s="537" t="s">
        <v>133</v>
      </c>
      <c r="AK59" s="538">
        <v>2002</v>
      </c>
      <c r="AL59" s="85"/>
      <c r="AM59" s="85"/>
      <c r="AN59" s="85"/>
      <c r="AO59" s="532">
        <v>2380000</v>
      </c>
      <c r="AP59" s="203"/>
      <c r="AQ59" s="203"/>
      <c r="AR59" s="203"/>
      <c r="AS59" s="203"/>
      <c r="AT59" s="203"/>
      <c r="AU59" s="203"/>
      <c r="AV59" s="203"/>
      <c r="AW59" s="203"/>
    </row>
    <row r="60" spans="2:49" s="94" customFormat="1" ht="33.75" customHeight="1">
      <c r="B60" s="435"/>
      <c r="C60" s="465"/>
      <c r="D60" s="533" t="s">
        <v>193</v>
      </c>
      <c r="E60" s="533" t="s">
        <v>253</v>
      </c>
      <c r="F60" s="203"/>
      <c r="G60" s="85"/>
      <c r="H60" s="85"/>
      <c r="I60" s="85"/>
      <c r="J60" s="85"/>
      <c r="K60" s="534" t="s">
        <v>312</v>
      </c>
      <c r="L60" s="203"/>
      <c r="M60" s="534" t="s">
        <v>359</v>
      </c>
      <c r="N60" s="203"/>
      <c r="O60" s="203"/>
      <c r="P60" s="203"/>
      <c r="Q60" s="203"/>
      <c r="R60" s="203"/>
      <c r="S60" s="85"/>
      <c r="T60" s="85"/>
      <c r="U60" s="85"/>
      <c r="V60" s="85"/>
      <c r="W60" s="85"/>
      <c r="X60" s="85"/>
      <c r="Y60" s="85"/>
      <c r="Z60" s="85"/>
      <c r="AA60" s="85"/>
      <c r="AB60" s="85"/>
      <c r="AC60" s="85"/>
      <c r="AD60" s="85"/>
      <c r="AE60" s="85"/>
      <c r="AF60" s="85"/>
      <c r="AG60" s="85"/>
      <c r="AH60" s="85"/>
      <c r="AI60" s="85"/>
      <c r="AJ60" s="537" t="s">
        <v>133</v>
      </c>
      <c r="AK60" s="538">
        <v>2002</v>
      </c>
      <c r="AL60" s="85"/>
      <c r="AM60" s="85"/>
      <c r="AN60" s="85"/>
      <c r="AO60" s="532">
        <v>777000</v>
      </c>
      <c r="AP60" s="203"/>
      <c r="AQ60" s="203"/>
      <c r="AR60" s="203"/>
      <c r="AS60" s="203"/>
      <c r="AT60" s="203"/>
      <c r="AU60" s="203"/>
      <c r="AV60" s="203"/>
      <c r="AW60" s="203"/>
    </row>
    <row r="61" spans="2:49" s="94" customFormat="1" ht="33.75" customHeight="1">
      <c r="B61" s="435"/>
      <c r="C61" s="465"/>
      <c r="D61" s="533" t="s">
        <v>177</v>
      </c>
      <c r="E61" s="533" t="s">
        <v>234</v>
      </c>
      <c r="F61" s="203"/>
      <c r="G61" s="85"/>
      <c r="H61" s="85"/>
      <c r="I61" s="85"/>
      <c r="J61" s="85"/>
      <c r="K61" s="534" t="s">
        <v>298</v>
      </c>
      <c r="L61" s="203"/>
      <c r="M61" s="534" t="s">
        <v>363</v>
      </c>
      <c r="N61" s="203"/>
      <c r="O61" s="203"/>
      <c r="P61" s="203"/>
      <c r="Q61" s="203"/>
      <c r="R61" s="203"/>
      <c r="S61" s="85"/>
      <c r="T61" s="85"/>
      <c r="U61" s="85"/>
      <c r="V61" s="85"/>
      <c r="W61" s="85"/>
      <c r="X61" s="85"/>
      <c r="Y61" s="85"/>
      <c r="Z61" s="85"/>
      <c r="AA61" s="85"/>
      <c r="AB61" s="85"/>
      <c r="AC61" s="85"/>
      <c r="AD61" s="85"/>
      <c r="AE61" s="85"/>
      <c r="AF61" s="85"/>
      <c r="AG61" s="85"/>
      <c r="AH61" s="85"/>
      <c r="AI61" s="85"/>
      <c r="AJ61" s="537" t="s">
        <v>133</v>
      </c>
      <c r="AK61" s="538">
        <v>2002</v>
      </c>
      <c r="AL61" s="85"/>
      <c r="AM61" s="85"/>
      <c r="AN61" s="85"/>
      <c r="AO61" s="532">
        <v>595000</v>
      </c>
      <c r="AP61" s="203"/>
      <c r="AQ61" s="203"/>
      <c r="AR61" s="203"/>
      <c r="AS61" s="203"/>
      <c r="AT61" s="203"/>
      <c r="AU61" s="203"/>
      <c r="AV61" s="203"/>
      <c r="AW61" s="203"/>
    </row>
    <row r="62" spans="2:49" s="94" customFormat="1" ht="33.75" customHeight="1">
      <c r="B62" s="435"/>
      <c r="C62" s="465"/>
      <c r="D62" s="533" t="s">
        <v>1301</v>
      </c>
      <c r="E62" s="533" t="s">
        <v>1222</v>
      </c>
      <c r="F62" s="203"/>
      <c r="G62" s="85"/>
      <c r="H62" s="85"/>
      <c r="I62" s="85"/>
      <c r="J62" s="85"/>
      <c r="K62" s="534" t="s">
        <v>132</v>
      </c>
      <c r="L62" s="203"/>
      <c r="M62" s="534" t="s">
        <v>1064</v>
      </c>
      <c r="N62" s="203"/>
      <c r="O62" s="203"/>
      <c r="P62" s="203"/>
      <c r="Q62" s="203"/>
      <c r="R62" s="203"/>
      <c r="S62" s="85"/>
      <c r="T62" s="85"/>
      <c r="U62" s="85"/>
      <c r="V62" s="85"/>
      <c r="W62" s="85"/>
      <c r="X62" s="85"/>
      <c r="Y62" s="85"/>
      <c r="Z62" s="85"/>
      <c r="AA62" s="85"/>
      <c r="AB62" s="85"/>
      <c r="AC62" s="85"/>
      <c r="AD62" s="85"/>
      <c r="AE62" s="85"/>
      <c r="AF62" s="85"/>
      <c r="AG62" s="85"/>
      <c r="AH62" s="85"/>
      <c r="AI62" s="85"/>
      <c r="AJ62" s="537" t="s">
        <v>133</v>
      </c>
      <c r="AK62" s="538">
        <v>2002</v>
      </c>
      <c r="AL62" s="85"/>
      <c r="AM62" s="85"/>
      <c r="AN62" s="85"/>
      <c r="AO62" s="532">
        <v>315000</v>
      </c>
      <c r="AP62" s="203"/>
      <c r="AQ62" s="203"/>
      <c r="AR62" s="203"/>
      <c r="AS62" s="203"/>
      <c r="AT62" s="203"/>
      <c r="AU62" s="203"/>
      <c r="AV62" s="203"/>
      <c r="AW62" s="203"/>
    </row>
    <row r="63" spans="2:49" s="94" customFormat="1" ht="33.75" customHeight="1">
      <c r="B63" s="435"/>
      <c r="C63" s="465"/>
      <c r="D63" s="533" t="s">
        <v>188</v>
      </c>
      <c r="E63" s="533" t="s">
        <v>247</v>
      </c>
      <c r="F63" s="203"/>
      <c r="G63" s="85"/>
      <c r="H63" s="85"/>
      <c r="I63" s="85"/>
      <c r="J63" s="85"/>
      <c r="K63" s="534" t="s">
        <v>298</v>
      </c>
      <c r="L63" s="203"/>
      <c r="M63" s="534" t="s">
        <v>363</v>
      </c>
      <c r="N63" s="203"/>
      <c r="O63" s="203"/>
      <c r="P63" s="203"/>
      <c r="Q63" s="203"/>
      <c r="R63" s="203"/>
      <c r="S63" s="85"/>
      <c r="T63" s="85"/>
      <c r="U63" s="85"/>
      <c r="V63" s="85"/>
      <c r="W63" s="85"/>
      <c r="X63" s="85"/>
      <c r="Y63" s="85"/>
      <c r="Z63" s="85"/>
      <c r="AA63" s="85"/>
      <c r="AB63" s="85"/>
      <c r="AC63" s="85"/>
      <c r="AD63" s="85"/>
      <c r="AE63" s="85"/>
      <c r="AF63" s="85"/>
      <c r="AG63" s="85"/>
      <c r="AH63" s="85"/>
      <c r="AI63" s="85"/>
      <c r="AJ63" s="537" t="s">
        <v>133</v>
      </c>
      <c r="AK63" s="538">
        <v>2002</v>
      </c>
      <c r="AL63" s="85"/>
      <c r="AM63" s="85"/>
      <c r="AN63" s="85"/>
      <c r="AO63" s="532">
        <v>560000</v>
      </c>
      <c r="AP63" s="203"/>
      <c r="AQ63" s="203"/>
      <c r="AR63" s="203"/>
      <c r="AS63" s="203"/>
      <c r="AT63" s="203"/>
      <c r="AU63" s="203"/>
      <c r="AV63" s="203"/>
      <c r="AW63" s="203"/>
    </row>
    <row r="64" spans="2:49" s="94" customFormat="1" ht="33.75" customHeight="1">
      <c r="B64" s="435"/>
      <c r="C64" s="465"/>
      <c r="D64" s="533" t="s">
        <v>176</v>
      </c>
      <c r="E64" s="533" t="s">
        <v>233</v>
      </c>
      <c r="F64" s="203"/>
      <c r="G64" s="85"/>
      <c r="H64" s="85"/>
      <c r="I64" s="85"/>
      <c r="J64" s="85"/>
      <c r="K64" s="534" t="s">
        <v>1302</v>
      </c>
      <c r="L64" s="203"/>
      <c r="M64" s="534" t="s">
        <v>356</v>
      </c>
      <c r="N64" s="203"/>
      <c r="O64" s="203"/>
      <c r="P64" s="203"/>
      <c r="Q64" s="203"/>
      <c r="R64" s="203"/>
      <c r="S64" s="85"/>
      <c r="T64" s="85"/>
      <c r="U64" s="85"/>
      <c r="V64" s="85"/>
      <c r="W64" s="85"/>
      <c r="X64" s="85"/>
      <c r="Y64" s="85"/>
      <c r="Z64" s="85"/>
      <c r="AA64" s="85"/>
      <c r="AB64" s="85"/>
      <c r="AC64" s="85"/>
      <c r="AD64" s="85"/>
      <c r="AE64" s="85"/>
      <c r="AF64" s="85"/>
      <c r="AG64" s="85"/>
      <c r="AH64" s="85"/>
      <c r="AI64" s="85"/>
      <c r="AJ64" s="537" t="s">
        <v>133</v>
      </c>
      <c r="AK64" s="538">
        <v>2002</v>
      </c>
      <c r="AL64" s="85"/>
      <c r="AM64" s="85"/>
      <c r="AN64" s="85"/>
      <c r="AO64" s="532">
        <v>1190000</v>
      </c>
      <c r="AP64" s="203"/>
      <c r="AQ64" s="203"/>
      <c r="AR64" s="203"/>
      <c r="AS64" s="203"/>
      <c r="AT64" s="203"/>
      <c r="AU64" s="203"/>
      <c r="AV64" s="203"/>
      <c r="AW64" s="203"/>
    </row>
    <row r="65" spans="2:49" s="94" customFormat="1" ht="33.75" customHeight="1">
      <c r="B65" s="435"/>
      <c r="C65" s="465"/>
      <c r="D65" s="533" t="s">
        <v>1229</v>
      </c>
      <c r="E65" s="533" t="s">
        <v>1230</v>
      </c>
      <c r="F65" s="203"/>
      <c r="G65" s="85"/>
      <c r="H65" s="85"/>
      <c r="I65" s="85"/>
      <c r="J65" s="85"/>
      <c r="K65" s="534" t="s">
        <v>298</v>
      </c>
      <c r="L65" s="203"/>
      <c r="M65" s="534" t="s">
        <v>362</v>
      </c>
      <c r="N65" s="203"/>
      <c r="O65" s="203"/>
      <c r="P65" s="203"/>
      <c r="Q65" s="203"/>
      <c r="R65" s="203"/>
      <c r="S65" s="85"/>
      <c r="T65" s="85"/>
      <c r="U65" s="85"/>
      <c r="V65" s="85"/>
      <c r="W65" s="85"/>
      <c r="X65" s="85"/>
      <c r="Y65" s="85"/>
      <c r="Z65" s="85"/>
      <c r="AA65" s="85"/>
      <c r="AB65" s="85"/>
      <c r="AC65" s="85"/>
      <c r="AD65" s="85"/>
      <c r="AE65" s="85"/>
      <c r="AF65" s="85"/>
      <c r="AG65" s="85"/>
      <c r="AH65" s="85"/>
      <c r="AI65" s="85"/>
      <c r="AJ65" s="537" t="s">
        <v>1297</v>
      </c>
      <c r="AK65" s="538">
        <v>2002</v>
      </c>
      <c r="AL65" s="85"/>
      <c r="AM65" s="85"/>
      <c r="AN65" s="85"/>
      <c r="AO65" s="532">
        <v>210000</v>
      </c>
      <c r="AP65" s="203"/>
      <c r="AQ65" s="203"/>
      <c r="AR65" s="203"/>
      <c r="AS65" s="203"/>
      <c r="AT65" s="203"/>
      <c r="AU65" s="203"/>
      <c r="AV65" s="203"/>
      <c r="AW65" s="203"/>
    </row>
    <row r="66" spans="2:49" s="94" customFormat="1" ht="33.75" customHeight="1">
      <c r="B66" s="435"/>
      <c r="C66" s="465"/>
      <c r="D66" s="533" t="s">
        <v>193</v>
      </c>
      <c r="E66" s="533" t="s">
        <v>226</v>
      </c>
      <c r="F66" s="203"/>
      <c r="G66" s="85"/>
      <c r="H66" s="85"/>
      <c r="I66" s="85"/>
      <c r="J66" s="85"/>
      <c r="K66" s="534" t="s">
        <v>312</v>
      </c>
      <c r="L66" s="203"/>
      <c r="M66" s="534" t="s">
        <v>359</v>
      </c>
      <c r="N66" s="203"/>
      <c r="O66" s="203"/>
      <c r="P66" s="203"/>
      <c r="Q66" s="203"/>
      <c r="R66" s="203"/>
      <c r="S66" s="85"/>
      <c r="T66" s="85"/>
      <c r="U66" s="85"/>
      <c r="V66" s="85"/>
      <c r="W66" s="85"/>
      <c r="X66" s="85"/>
      <c r="Y66" s="85"/>
      <c r="Z66" s="85"/>
      <c r="AA66" s="85"/>
      <c r="AB66" s="85"/>
      <c r="AC66" s="85"/>
      <c r="AD66" s="85"/>
      <c r="AE66" s="85"/>
      <c r="AF66" s="85"/>
      <c r="AG66" s="85"/>
      <c r="AH66" s="85"/>
      <c r="AI66" s="85"/>
      <c r="AJ66" s="537" t="s">
        <v>1297</v>
      </c>
      <c r="AK66" s="538">
        <v>2002</v>
      </c>
      <c r="AL66" s="85"/>
      <c r="AM66" s="85"/>
      <c r="AN66" s="85"/>
      <c r="AO66" s="532">
        <v>45000</v>
      </c>
      <c r="AP66" s="203"/>
      <c r="AQ66" s="203"/>
      <c r="AR66" s="203"/>
      <c r="AS66" s="203"/>
      <c r="AT66" s="203"/>
      <c r="AU66" s="203"/>
      <c r="AV66" s="203"/>
      <c r="AW66" s="203"/>
    </row>
    <row r="67" spans="2:49" s="94" customFormat="1" ht="33.75" customHeight="1">
      <c r="B67" s="435"/>
      <c r="C67" s="465"/>
      <c r="D67" s="533" t="s">
        <v>177</v>
      </c>
      <c r="E67" s="533" t="s">
        <v>234</v>
      </c>
      <c r="F67" s="203"/>
      <c r="G67" s="85"/>
      <c r="H67" s="85"/>
      <c r="I67" s="85"/>
      <c r="J67" s="85"/>
      <c r="K67" s="534" t="s">
        <v>298</v>
      </c>
      <c r="L67" s="203"/>
      <c r="M67" s="534" t="s">
        <v>363</v>
      </c>
      <c r="N67" s="203"/>
      <c r="O67" s="203"/>
      <c r="P67" s="203"/>
      <c r="Q67" s="203"/>
      <c r="R67" s="203"/>
      <c r="S67" s="85"/>
      <c r="T67" s="85"/>
      <c r="U67" s="85"/>
      <c r="V67" s="85"/>
      <c r="W67" s="85"/>
      <c r="X67" s="85"/>
      <c r="Y67" s="85"/>
      <c r="Z67" s="85"/>
      <c r="AA67" s="85"/>
      <c r="AB67" s="85"/>
      <c r="AC67" s="85"/>
      <c r="AD67" s="85"/>
      <c r="AE67" s="85"/>
      <c r="AF67" s="85"/>
      <c r="AG67" s="85"/>
      <c r="AH67" s="85"/>
      <c r="AI67" s="85"/>
      <c r="AJ67" s="537" t="s">
        <v>133</v>
      </c>
      <c r="AK67" s="538">
        <v>2002</v>
      </c>
      <c r="AL67" s="85"/>
      <c r="AM67" s="85"/>
      <c r="AN67" s="85"/>
      <c r="AO67" s="532">
        <v>1190000</v>
      </c>
      <c r="AP67" s="203"/>
      <c r="AQ67" s="203"/>
      <c r="AR67" s="203"/>
      <c r="AS67" s="203"/>
      <c r="AT67" s="203"/>
      <c r="AU67" s="203"/>
      <c r="AV67" s="203"/>
      <c r="AW67" s="203"/>
    </row>
    <row r="68" spans="2:49" s="94" customFormat="1" ht="33.75" customHeight="1">
      <c r="B68" s="435"/>
      <c r="C68" s="465"/>
      <c r="D68" s="533" t="s">
        <v>182</v>
      </c>
      <c r="E68" s="533" t="s">
        <v>800</v>
      </c>
      <c r="F68" s="203"/>
      <c r="G68" s="85"/>
      <c r="H68" s="85"/>
      <c r="I68" s="85"/>
      <c r="J68" s="85"/>
      <c r="K68" s="534" t="s">
        <v>1214</v>
      </c>
      <c r="L68" s="203"/>
      <c r="M68" s="534" t="s">
        <v>372</v>
      </c>
      <c r="N68" s="203"/>
      <c r="O68" s="203"/>
      <c r="P68" s="203"/>
      <c r="Q68" s="203"/>
      <c r="R68" s="203"/>
      <c r="S68" s="85"/>
      <c r="T68" s="85"/>
      <c r="U68" s="85"/>
      <c r="V68" s="85"/>
      <c r="W68" s="85"/>
      <c r="X68" s="85"/>
      <c r="Y68" s="85"/>
      <c r="Z68" s="85"/>
      <c r="AA68" s="85"/>
      <c r="AB68" s="85"/>
      <c r="AC68" s="85"/>
      <c r="AD68" s="85"/>
      <c r="AE68" s="85"/>
      <c r="AF68" s="85"/>
      <c r="AG68" s="85"/>
      <c r="AH68" s="85"/>
      <c r="AI68" s="85"/>
      <c r="AJ68" s="537" t="s">
        <v>133</v>
      </c>
      <c r="AK68" s="538">
        <v>2003</v>
      </c>
      <c r="AL68" s="85"/>
      <c r="AM68" s="85"/>
      <c r="AN68" s="85"/>
      <c r="AO68" s="532">
        <v>900000</v>
      </c>
      <c r="AP68" s="203"/>
      <c r="AQ68" s="203"/>
      <c r="AR68" s="203"/>
      <c r="AS68" s="203"/>
      <c r="AT68" s="203"/>
      <c r="AU68" s="203"/>
      <c r="AV68" s="203"/>
      <c r="AW68" s="203"/>
    </row>
    <row r="69" spans="2:49" s="94" customFormat="1" ht="33.75" customHeight="1">
      <c r="B69" s="435"/>
      <c r="C69" s="465"/>
      <c r="D69" s="533" t="s">
        <v>177</v>
      </c>
      <c r="E69" s="533" t="s">
        <v>246</v>
      </c>
      <c r="F69" s="203"/>
      <c r="G69" s="85"/>
      <c r="H69" s="85"/>
      <c r="I69" s="85"/>
      <c r="J69" s="85"/>
      <c r="K69" s="534" t="s">
        <v>298</v>
      </c>
      <c r="L69" s="203"/>
      <c r="M69" s="534" t="s">
        <v>363</v>
      </c>
      <c r="N69" s="203"/>
      <c r="O69" s="203"/>
      <c r="P69" s="203"/>
      <c r="Q69" s="203"/>
      <c r="R69" s="203"/>
      <c r="S69" s="85"/>
      <c r="T69" s="85"/>
      <c r="U69" s="85"/>
      <c r="V69" s="85"/>
      <c r="W69" s="85"/>
      <c r="X69" s="85"/>
      <c r="Y69" s="85"/>
      <c r="Z69" s="85"/>
      <c r="AA69" s="85"/>
      <c r="AB69" s="85"/>
      <c r="AC69" s="85"/>
      <c r="AD69" s="85"/>
      <c r="AE69" s="85"/>
      <c r="AF69" s="85"/>
      <c r="AG69" s="85"/>
      <c r="AH69" s="85"/>
      <c r="AI69" s="85"/>
      <c r="AJ69" s="537" t="s">
        <v>133</v>
      </c>
      <c r="AK69" s="538">
        <v>2003</v>
      </c>
      <c r="AL69" s="85"/>
      <c r="AM69" s="85"/>
      <c r="AN69" s="85"/>
      <c r="AO69" s="532">
        <v>2040000</v>
      </c>
      <c r="AP69" s="203"/>
      <c r="AQ69" s="203"/>
      <c r="AR69" s="203"/>
      <c r="AS69" s="203"/>
      <c r="AT69" s="203"/>
      <c r="AU69" s="203"/>
      <c r="AV69" s="203"/>
      <c r="AW69" s="203"/>
    </row>
    <row r="70" spans="2:49" s="94" customFormat="1" ht="33.75" customHeight="1">
      <c r="B70" s="435"/>
      <c r="C70" s="465"/>
      <c r="D70" s="533" t="s">
        <v>169</v>
      </c>
      <c r="E70" s="533" t="s">
        <v>226</v>
      </c>
      <c r="F70" s="203"/>
      <c r="G70" s="85"/>
      <c r="H70" s="85"/>
      <c r="I70" s="85"/>
      <c r="J70" s="85"/>
      <c r="K70" s="534" t="s">
        <v>298</v>
      </c>
      <c r="L70" s="203"/>
      <c r="M70" s="534" t="s">
        <v>363</v>
      </c>
      <c r="N70" s="203"/>
      <c r="O70" s="203"/>
      <c r="P70" s="203"/>
      <c r="Q70" s="203"/>
      <c r="R70" s="203"/>
      <c r="S70" s="85"/>
      <c r="T70" s="85"/>
      <c r="U70" s="85"/>
      <c r="V70" s="85"/>
      <c r="W70" s="85"/>
      <c r="X70" s="85"/>
      <c r="Y70" s="85"/>
      <c r="Z70" s="85"/>
      <c r="AA70" s="85"/>
      <c r="AB70" s="85"/>
      <c r="AC70" s="85"/>
      <c r="AD70" s="85"/>
      <c r="AE70" s="85"/>
      <c r="AF70" s="85"/>
      <c r="AG70" s="85"/>
      <c r="AH70" s="85"/>
      <c r="AI70" s="85"/>
      <c r="AJ70" s="537" t="s">
        <v>133</v>
      </c>
      <c r="AK70" s="538">
        <v>2003</v>
      </c>
      <c r="AL70" s="85"/>
      <c r="AM70" s="85"/>
      <c r="AN70" s="85"/>
      <c r="AO70" s="532">
        <v>180000</v>
      </c>
      <c r="AP70" s="203"/>
      <c r="AQ70" s="203"/>
      <c r="AR70" s="203"/>
      <c r="AS70" s="203"/>
      <c r="AT70" s="203"/>
      <c r="AU70" s="203"/>
      <c r="AV70" s="203"/>
      <c r="AW70" s="203"/>
    </row>
    <row r="71" spans="2:49" s="94" customFormat="1" ht="33.75" customHeight="1">
      <c r="B71" s="435"/>
      <c r="C71" s="465"/>
      <c r="D71" s="533" t="s">
        <v>1224</v>
      </c>
      <c r="E71" s="533" t="s">
        <v>226</v>
      </c>
      <c r="F71" s="203"/>
      <c r="G71" s="85"/>
      <c r="H71" s="85"/>
      <c r="I71" s="85"/>
      <c r="J71" s="85"/>
      <c r="K71" s="534" t="s">
        <v>298</v>
      </c>
      <c r="L71" s="203"/>
      <c r="M71" s="534" t="s">
        <v>363</v>
      </c>
      <c r="N71" s="203"/>
      <c r="O71" s="203"/>
      <c r="P71" s="203"/>
      <c r="Q71" s="203"/>
      <c r="R71" s="203"/>
      <c r="S71" s="85"/>
      <c r="T71" s="85"/>
      <c r="U71" s="85"/>
      <c r="V71" s="85"/>
      <c r="W71" s="85"/>
      <c r="X71" s="85"/>
      <c r="Y71" s="85"/>
      <c r="Z71" s="85"/>
      <c r="AA71" s="85"/>
      <c r="AB71" s="85"/>
      <c r="AC71" s="85"/>
      <c r="AD71" s="85"/>
      <c r="AE71" s="85"/>
      <c r="AF71" s="85"/>
      <c r="AG71" s="85"/>
      <c r="AH71" s="85"/>
      <c r="AI71" s="85"/>
      <c r="AJ71" s="537" t="s">
        <v>133</v>
      </c>
      <c r="AK71" s="538">
        <v>2003</v>
      </c>
      <c r="AL71" s="85"/>
      <c r="AM71" s="85"/>
      <c r="AN71" s="85"/>
      <c r="AO71" s="532">
        <v>225000</v>
      </c>
      <c r="AP71" s="203"/>
      <c r="AQ71" s="203"/>
      <c r="AR71" s="203"/>
      <c r="AS71" s="203"/>
      <c r="AT71" s="203"/>
      <c r="AU71" s="203"/>
      <c r="AV71" s="203"/>
      <c r="AW71" s="203"/>
    </row>
    <row r="72" spans="2:49" s="94" customFormat="1" ht="33.75" customHeight="1">
      <c r="B72" s="435"/>
      <c r="C72" s="465"/>
      <c r="D72" s="533" t="s">
        <v>182</v>
      </c>
      <c r="E72" s="533" t="s">
        <v>800</v>
      </c>
      <c r="F72" s="203"/>
      <c r="G72" s="85"/>
      <c r="H72" s="85"/>
      <c r="I72" s="85"/>
      <c r="J72" s="85"/>
      <c r="K72" s="534" t="s">
        <v>1239</v>
      </c>
      <c r="L72" s="203"/>
      <c r="M72" s="534" t="s">
        <v>1063</v>
      </c>
      <c r="N72" s="203"/>
      <c r="O72" s="203"/>
      <c r="P72" s="203"/>
      <c r="Q72" s="203"/>
      <c r="R72" s="203"/>
      <c r="S72" s="85"/>
      <c r="T72" s="85"/>
      <c r="U72" s="85"/>
      <c r="V72" s="85"/>
      <c r="W72" s="85"/>
      <c r="X72" s="85"/>
      <c r="Y72" s="85"/>
      <c r="Z72" s="85"/>
      <c r="AA72" s="85"/>
      <c r="AB72" s="85"/>
      <c r="AC72" s="85"/>
      <c r="AD72" s="85"/>
      <c r="AE72" s="85"/>
      <c r="AF72" s="85"/>
      <c r="AG72" s="85"/>
      <c r="AH72" s="85"/>
      <c r="AI72" s="85"/>
      <c r="AJ72" s="537" t="s">
        <v>133</v>
      </c>
      <c r="AK72" s="538">
        <v>2003</v>
      </c>
      <c r="AL72" s="85"/>
      <c r="AM72" s="85"/>
      <c r="AN72" s="85"/>
      <c r="AO72" s="532">
        <v>1950000</v>
      </c>
      <c r="AP72" s="203"/>
      <c r="AQ72" s="203"/>
      <c r="AR72" s="203"/>
      <c r="AS72" s="203"/>
      <c r="AT72" s="203"/>
      <c r="AU72" s="203"/>
      <c r="AV72" s="203"/>
      <c r="AW72" s="203"/>
    </row>
    <row r="73" spans="2:49" s="94" customFormat="1" ht="33.75" customHeight="1">
      <c r="B73" s="435"/>
      <c r="C73" s="465"/>
      <c r="D73" s="533" t="s">
        <v>196</v>
      </c>
      <c r="E73" s="533" t="s">
        <v>258</v>
      </c>
      <c r="F73" s="203"/>
      <c r="G73" s="85"/>
      <c r="H73" s="85"/>
      <c r="I73" s="85"/>
      <c r="J73" s="85"/>
      <c r="K73" s="534" t="s">
        <v>298</v>
      </c>
      <c r="L73" s="203"/>
      <c r="M73" s="534" t="s">
        <v>363</v>
      </c>
      <c r="N73" s="203"/>
      <c r="O73" s="203"/>
      <c r="P73" s="203"/>
      <c r="Q73" s="203"/>
      <c r="R73" s="203"/>
      <c r="S73" s="85"/>
      <c r="T73" s="85"/>
      <c r="U73" s="85"/>
      <c r="V73" s="85"/>
      <c r="W73" s="85"/>
      <c r="X73" s="85"/>
      <c r="Y73" s="85"/>
      <c r="Z73" s="85"/>
      <c r="AA73" s="85"/>
      <c r="AB73" s="85"/>
      <c r="AC73" s="85"/>
      <c r="AD73" s="85"/>
      <c r="AE73" s="85"/>
      <c r="AF73" s="85"/>
      <c r="AG73" s="85"/>
      <c r="AH73" s="85"/>
      <c r="AI73" s="85"/>
      <c r="AJ73" s="537" t="s">
        <v>133</v>
      </c>
      <c r="AK73" s="538">
        <v>2003</v>
      </c>
      <c r="AL73" s="85"/>
      <c r="AM73" s="85"/>
      <c r="AN73" s="85"/>
      <c r="AO73" s="532">
        <v>1125000</v>
      </c>
      <c r="AP73" s="203"/>
      <c r="AQ73" s="203"/>
      <c r="AR73" s="203"/>
      <c r="AS73" s="203"/>
      <c r="AT73" s="203"/>
      <c r="AU73" s="203"/>
      <c r="AV73" s="203"/>
      <c r="AW73" s="203"/>
    </row>
    <row r="74" spans="2:49" s="94" customFormat="1" ht="33.75" customHeight="1">
      <c r="B74" s="435"/>
      <c r="C74" s="465"/>
      <c r="D74" s="533" t="s">
        <v>169</v>
      </c>
      <c r="E74" s="533" t="s">
        <v>226</v>
      </c>
      <c r="F74" s="203"/>
      <c r="G74" s="85"/>
      <c r="H74" s="85"/>
      <c r="I74" s="85"/>
      <c r="J74" s="85"/>
      <c r="K74" s="534" t="s">
        <v>293</v>
      </c>
      <c r="L74" s="203"/>
      <c r="M74" s="534" t="s">
        <v>367</v>
      </c>
      <c r="N74" s="203"/>
      <c r="O74" s="203"/>
      <c r="P74" s="203"/>
      <c r="Q74" s="203"/>
      <c r="R74" s="203"/>
      <c r="S74" s="85"/>
      <c r="T74" s="85"/>
      <c r="U74" s="85"/>
      <c r="V74" s="85"/>
      <c r="W74" s="85"/>
      <c r="X74" s="85"/>
      <c r="Y74" s="85"/>
      <c r="Z74" s="85"/>
      <c r="AA74" s="85"/>
      <c r="AB74" s="85"/>
      <c r="AC74" s="85"/>
      <c r="AD74" s="85"/>
      <c r="AE74" s="85"/>
      <c r="AF74" s="85"/>
      <c r="AG74" s="85"/>
      <c r="AH74" s="85"/>
      <c r="AI74" s="85"/>
      <c r="AJ74" s="537" t="s">
        <v>133</v>
      </c>
      <c r="AK74" s="538">
        <v>2003</v>
      </c>
      <c r="AL74" s="85"/>
      <c r="AM74" s="85"/>
      <c r="AN74" s="85"/>
      <c r="AO74" s="532">
        <v>1350000</v>
      </c>
      <c r="AP74" s="203"/>
      <c r="AQ74" s="203"/>
      <c r="AR74" s="203"/>
      <c r="AS74" s="203"/>
      <c r="AT74" s="203"/>
      <c r="AU74" s="203"/>
      <c r="AV74" s="203"/>
      <c r="AW74" s="203"/>
    </row>
    <row r="75" spans="2:49" s="94" customFormat="1" ht="33.75" customHeight="1">
      <c r="B75" s="435"/>
      <c r="C75" s="465"/>
      <c r="D75" s="533" t="s">
        <v>823</v>
      </c>
      <c r="E75" s="533" t="s">
        <v>807</v>
      </c>
      <c r="F75" s="203"/>
      <c r="G75" s="85"/>
      <c r="H75" s="85"/>
      <c r="I75" s="85"/>
      <c r="J75" s="85"/>
      <c r="K75" s="534" t="s">
        <v>298</v>
      </c>
      <c r="L75" s="203"/>
      <c r="M75" s="534" t="s">
        <v>363</v>
      </c>
      <c r="N75" s="203"/>
      <c r="O75" s="203"/>
      <c r="P75" s="203"/>
      <c r="Q75" s="203"/>
      <c r="R75" s="203"/>
      <c r="S75" s="85"/>
      <c r="T75" s="85"/>
      <c r="U75" s="85"/>
      <c r="V75" s="85"/>
      <c r="W75" s="85"/>
      <c r="X75" s="85"/>
      <c r="Y75" s="85"/>
      <c r="Z75" s="85"/>
      <c r="AA75" s="85"/>
      <c r="AB75" s="85"/>
      <c r="AC75" s="85"/>
      <c r="AD75" s="85"/>
      <c r="AE75" s="85"/>
      <c r="AF75" s="85"/>
      <c r="AG75" s="85"/>
      <c r="AH75" s="85"/>
      <c r="AI75" s="85"/>
      <c r="AJ75" s="537" t="s">
        <v>133</v>
      </c>
      <c r="AK75" s="538">
        <v>2003</v>
      </c>
      <c r="AL75" s="85"/>
      <c r="AM75" s="85"/>
      <c r="AN75" s="85"/>
      <c r="AO75" s="532">
        <v>1125000</v>
      </c>
      <c r="AP75" s="203"/>
      <c r="AQ75" s="203"/>
      <c r="AR75" s="203"/>
      <c r="AS75" s="203"/>
      <c r="AT75" s="203"/>
      <c r="AU75" s="203"/>
      <c r="AV75" s="203"/>
      <c r="AW75" s="203"/>
    </row>
    <row r="76" spans="2:49" s="94" customFormat="1" ht="33.75" customHeight="1">
      <c r="B76" s="435"/>
      <c r="C76" s="465"/>
      <c r="D76" s="533" t="s">
        <v>190</v>
      </c>
      <c r="E76" s="533" t="s">
        <v>249</v>
      </c>
      <c r="F76" s="203"/>
      <c r="G76" s="85"/>
      <c r="H76" s="85"/>
      <c r="I76" s="85"/>
      <c r="J76" s="85"/>
      <c r="K76" s="534" t="s">
        <v>298</v>
      </c>
      <c r="L76" s="203"/>
      <c r="M76" s="534" t="s">
        <v>367</v>
      </c>
      <c r="N76" s="203"/>
      <c r="O76" s="203"/>
      <c r="P76" s="203"/>
      <c r="Q76" s="203"/>
      <c r="R76" s="203"/>
      <c r="S76" s="85"/>
      <c r="T76" s="85"/>
      <c r="U76" s="85"/>
      <c r="V76" s="85"/>
      <c r="W76" s="85"/>
      <c r="X76" s="85"/>
      <c r="Y76" s="85"/>
      <c r="Z76" s="85"/>
      <c r="AA76" s="85"/>
      <c r="AB76" s="85"/>
      <c r="AC76" s="85"/>
      <c r="AD76" s="85"/>
      <c r="AE76" s="85"/>
      <c r="AF76" s="85"/>
      <c r="AG76" s="85"/>
      <c r="AH76" s="85"/>
      <c r="AI76" s="85"/>
      <c r="AJ76" s="537" t="s">
        <v>133</v>
      </c>
      <c r="AK76" s="538">
        <v>2003</v>
      </c>
      <c r="AL76" s="85"/>
      <c r="AM76" s="85"/>
      <c r="AN76" s="85"/>
      <c r="AO76" s="532">
        <v>2660000</v>
      </c>
      <c r="AP76" s="203"/>
      <c r="AQ76" s="203"/>
      <c r="AR76" s="203"/>
      <c r="AS76" s="203"/>
      <c r="AT76" s="203"/>
      <c r="AU76" s="203"/>
      <c r="AV76" s="203"/>
      <c r="AW76" s="203"/>
    </row>
    <row r="77" spans="2:49" s="94" customFormat="1" ht="33.75" customHeight="1">
      <c r="B77" s="435"/>
      <c r="C77" s="465"/>
      <c r="D77" s="533" t="s">
        <v>178</v>
      </c>
      <c r="E77" s="533" t="s">
        <v>235</v>
      </c>
      <c r="F77" s="203"/>
      <c r="G77" s="85"/>
      <c r="H77" s="85"/>
      <c r="I77" s="85"/>
      <c r="J77" s="85"/>
      <c r="K77" s="534" t="s">
        <v>298</v>
      </c>
      <c r="L77" s="203"/>
      <c r="M77" s="534" t="s">
        <v>363</v>
      </c>
      <c r="N77" s="203"/>
      <c r="O77" s="203"/>
      <c r="P77" s="203"/>
      <c r="Q77" s="203"/>
      <c r="R77" s="203"/>
      <c r="S77" s="85"/>
      <c r="T77" s="85"/>
      <c r="U77" s="85"/>
      <c r="V77" s="85"/>
      <c r="W77" s="85"/>
      <c r="X77" s="85"/>
      <c r="Y77" s="85"/>
      <c r="Z77" s="85"/>
      <c r="AA77" s="85"/>
      <c r="AB77" s="85"/>
      <c r="AC77" s="85"/>
      <c r="AD77" s="85"/>
      <c r="AE77" s="85"/>
      <c r="AF77" s="85"/>
      <c r="AG77" s="85"/>
      <c r="AH77" s="85"/>
      <c r="AI77" s="85"/>
      <c r="AJ77" s="537" t="s">
        <v>133</v>
      </c>
      <c r="AK77" s="538">
        <v>2003</v>
      </c>
      <c r="AL77" s="85"/>
      <c r="AM77" s="85"/>
      <c r="AN77" s="85"/>
      <c r="AO77" s="532">
        <v>650000</v>
      </c>
      <c r="AP77" s="203"/>
      <c r="AQ77" s="203"/>
      <c r="AR77" s="203"/>
      <c r="AS77" s="203"/>
      <c r="AT77" s="203"/>
      <c r="AU77" s="203"/>
      <c r="AV77" s="203"/>
      <c r="AW77" s="203"/>
    </row>
    <row r="78" spans="2:49" s="94" customFormat="1" ht="33.75" customHeight="1">
      <c r="B78" s="435"/>
      <c r="C78" s="465"/>
      <c r="D78" s="533" t="s">
        <v>176</v>
      </c>
      <c r="E78" s="533" t="s">
        <v>233</v>
      </c>
      <c r="F78" s="203"/>
      <c r="G78" s="85"/>
      <c r="H78" s="85"/>
      <c r="I78" s="85"/>
      <c r="J78" s="85"/>
      <c r="K78" s="534" t="s">
        <v>848</v>
      </c>
      <c r="L78" s="203"/>
      <c r="M78" s="534" t="s">
        <v>356</v>
      </c>
      <c r="N78" s="203"/>
      <c r="O78" s="203"/>
      <c r="P78" s="203"/>
      <c r="Q78" s="203"/>
      <c r="R78" s="203"/>
      <c r="S78" s="85"/>
      <c r="T78" s="85"/>
      <c r="U78" s="85"/>
      <c r="V78" s="85"/>
      <c r="W78" s="85"/>
      <c r="X78" s="85"/>
      <c r="Y78" s="85"/>
      <c r="Z78" s="85"/>
      <c r="AA78" s="85"/>
      <c r="AB78" s="85"/>
      <c r="AC78" s="85"/>
      <c r="AD78" s="85"/>
      <c r="AE78" s="85"/>
      <c r="AF78" s="85"/>
      <c r="AG78" s="85"/>
      <c r="AH78" s="85"/>
      <c r="AI78" s="85"/>
      <c r="AJ78" s="537" t="s">
        <v>133</v>
      </c>
      <c r="AK78" s="538">
        <v>2003</v>
      </c>
      <c r="AL78" s="85"/>
      <c r="AM78" s="85"/>
      <c r="AN78" s="85"/>
      <c r="AO78" s="532">
        <v>900000</v>
      </c>
      <c r="AP78" s="203"/>
      <c r="AQ78" s="203"/>
      <c r="AR78" s="203"/>
      <c r="AS78" s="203"/>
      <c r="AT78" s="203"/>
      <c r="AU78" s="203"/>
      <c r="AV78" s="203"/>
      <c r="AW78" s="203"/>
    </row>
    <row r="79" spans="2:49" s="94" customFormat="1" ht="33.75" customHeight="1">
      <c r="B79" s="435"/>
      <c r="C79" s="465"/>
      <c r="D79" s="533" t="s">
        <v>172</v>
      </c>
      <c r="E79" s="533" t="s">
        <v>257</v>
      </c>
      <c r="F79" s="203"/>
      <c r="G79" s="85"/>
      <c r="H79" s="85"/>
      <c r="I79" s="85"/>
      <c r="J79" s="85"/>
      <c r="K79" s="534" t="s">
        <v>294</v>
      </c>
      <c r="L79" s="203"/>
      <c r="M79" s="534" t="s">
        <v>355</v>
      </c>
      <c r="N79" s="203"/>
      <c r="O79" s="203"/>
      <c r="P79" s="203"/>
      <c r="Q79" s="203"/>
      <c r="R79" s="203"/>
      <c r="S79" s="85"/>
      <c r="T79" s="85"/>
      <c r="U79" s="85"/>
      <c r="V79" s="85"/>
      <c r="W79" s="85"/>
      <c r="X79" s="85"/>
      <c r="Y79" s="85"/>
      <c r="Z79" s="85"/>
      <c r="AA79" s="85"/>
      <c r="AB79" s="85"/>
      <c r="AC79" s="85"/>
      <c r="AD79" s="85"/>
      <c r="AE79" s="85"/>
      <c r="AF79" s="85"/>
      <c r="AG79" s="85"/>
      <c r="AH79" s="85"/>
      <c r="AI79" s="85"/>
      <c r="AJ79" s="537" t="s">
        <v>133</v>
      </c>
      <c r="AK79" s="538">
        <v>2003</v>
      </c>
      <c r="AL79" s="85"/>
      <c r="AM79" s="85"/>
      <c r="AN79" s="85"/>
      <c r="AO79" s="532">
        <v>1787500</v>
      </c>
      <c r="AP79" s="203"/>
      <c r="AQ79" s="203"/>
      <c r="AR79" s="203"/>
      <c r="AS79" s="203"/>
      <c r="AT79" s="203"/>
      <c r="AU79" s="203"/>
      <c r="AV79" s="203"/>
      <c r="AW79" s="203"/>
    </row>
    <row r="80" spans="2:49" s="94" customFormat="1" ht="33.75" customHeight="1">
      <c r="B80" s="435"/>
      <c r="C80" s="465"/>
      <c r="D80" s="533" t="s">
        <v>178</v>
      </c>
      <c r="E80" s="533" t="s">
        <v>235</v>
      </c>
      <c r="F80" s="203"/>
      <c r="G80" s="85"/>
      <c r="H80" s="85"/>
      <c r="I80" s="85"/>
      <c r="J80" s="85"/>
      <c r="K80" s="534" t="s">
        <v>298</v>
      </c>
      <c r="L80" s="203"/>
      <c r="M80" s="534" t="s">
        <v>363</v>
      </c>
      <c r="N80" s="203"/>
      <c r="O80" s="203"/>
      <c r="P80" s="203"/>
      <c r="Q80" s="203"/>
      <c r="R80" s="203"/>
      <c r="S80" s="85"/>
      <c r="T80" s="85"/>
      <c r="U80" s="85"/>
      <c r="V80" s="85"/>
      <c r="W80" s="85"/>
      <c r="X80" s="85"/>
      <c r="Y80" s="85"/>
      <c r="Z80" s="85"/>
      <c r="AA80" s="85"/>
      <c r="AB80" s="85"/>
      <c r="AC80" s="85"/>
      <c r="AD80" s="85"/>
      <c r="AE80" s="85"/>
      <c r="AF80" s="85"/>
      <c r="AG80" s="85"/>
      <c r="AH80" s="85"/>
      <c r="AI80" s="85"/>
      <c r="AJ80" s="537" t="s">
        <v>133</v>
      </c>
      <c r="AK80" s="538">
        <v>2003</v>
      </c>
      <c r="AL80" s="85"/>
      <c r="AM80" s="85"/>
      <c r="AN80" s="85"/>
      <c r="AO80" s="532">
        <v>700000</v>
      </c>
      <c r="AP80" s="203"/>
      <c r="AQ80" s="203"/>
      <c r="AR80" s="203"/>
      <c r="AS80" s="203"/>
      <c r="AT80" s="203"/>
      <c r="AU80" s="203"/>
      <c r="AV80" s="203"/>
      <c r="AW80" s="203"/>
    </row>
    <row r="81" spans="2:49" s="94" customFormat="1" ht="33.75" customHeight="1">
      <c r="B81" s="435"/>
      <c r="C81" s="465"/>
      <c r="D81" s="533" t="s">
        <v>177</v>
      </c>
      <c r="E81" s="533" t="s">
        <v>234</v>
      </c>
      <c r="F81" s="203"/>
      <c r="G81" s="85"/>
      <c r="H81" s="85"/>
      <c r="I81" s="85"/>
      <c r="J81" s="85"/>
      <c r="K81" s="534" t="s">
        <v>298</v>
      </c>
      <c r="L81" s="203"/>
      <c r="M81" s="534" t="s">
        <v>363</v>
      </c>
      <c r="N81" s="203"/>
      <c r="O81" s="203"/>
      <c r="P81" s="203"/>
      <c r="Q81" s="203"/>
      <c r="R81" s="203"/>
      <c r="S81" s="85"/>
      <c r="T81" s="85"/>
      <c r="U81" s="85"/>
      <c r="V81" s="85"/>
      <c r="W81" s="85"/>
      <c r="X81" s="85"/>
      <c r="Y81" s="85"/>
      <c r="Z81" s="85"/>
      <c r="AA81" s="85"/>
      <c r="AB81" s="85"/>
      <c r="AC81" s="85"/>
      <c r="AD81" s="85"/>
      <c r="AE81" s="85"/>
      <c r="AF81" s="85"/>
      <c r="AG81" s="85"/>
      <c r="AH81" s="85"/>
      <c r="AI81" s="85"/>
      <c r="AJ81" s="537" t="s">
        <v>133</v>
      </c>
      <c r="AK81" s="538">
        <v>2003</v>
      </c>
      <c r="AL81" s="85"/>
      <c r="AM81" s="85"/>
      <c r="AN81" s="85"/>
      <c r="AO81" s="532">
        <v>2380000</v>
      </c>
      <c r="AP81" s="203"/>
      <c r="AQ81" s="203"/>
      <c r="AR81" s="203"/>
      <c r="AS81" s="203"/>
      <c r="AT81" s="203"/>
      <c r="AU81" s="203"/>
      <c r="AV81" s="203"/>
      <c r="AW81" s="203"/>
    </row>
    <row r="82" spans="2:49" s="94" customFormat="1" ht="33.75" customHeight="1">
      <c r="B82" s="435"/>
      <c r="C82" s="465"/>
      <c r="D82" s="533" t="s">
        <v>170</v>
      </c>
      <c r="E82" s="533" t="s">
        <v>227</v>
      </c>
      <c r="F82" s="203"/>
      <c r="G82" s="85"/>
      <c r="H82" s="85"/>
      <c r="I82" s="85"/>
      <c r="J82" s="85"/>
      <c r="K82" s="534" t="s">
        <v>294</v>
      </c>
      <c r="L82" s="203"/>
      <c r="M82" s="534" t="s">
        <v>357</v>
      </c>
      <c r="N82" s="203"/>
      <c r="O82" s="203"/>
      <c r="P82" s="203"/>
      <c r="Q82" s="203"/>
      <c r="R82" s="203"/>
      <c r="S82" s="85"/>
      <c r="T82" s="85"/>
      <c r="U82" s="85"/>
      <c r="V82" s="85"/>
      <c r="W82" s="85"/>
      <c r="X82" s="85"/>
      <c r="Y82" s="85"/>
      <c r="Z82" s="85"/>
      <c r="AA82" s="85"/>
      <c r="AB82" s="85"/>
      <c r="AC82" s="85"/>
      <c r="AD82" s="85"/>
      <c r="AE82" s="85"/>
      <c r="AF82" s="85"/>
      <c r="AG82" s="85"/>
      <c r="AH82" s="85"/>
      <c r="AI82" s="85"/>
      <c r="AJ82" s="537" t="s">
        <v>133</v>
      </c>
      <c r="AK82" s="538">
        <v>2003</v>
      </c>
      <c r="AL82" s="85"/>
      <c r="AM82" s="85"/>
      <c r="AN82" s="85"/>
      <c r="AO82" s="532">
        <v>552500</v>
      </c>
      <c r="AP82" s="203"/>
      <c r="AQ82" s="203"/>
      <c r="AR82" s="203"/>
      <c r="AS82" s="203"/>
      <c r="AT82" s="203"/>
      <c r="AU82" s="203"/>
      <c r="AV82" s="203"/>
      <c r="AW82" s="203"/>
    </row>
    <row r="83" spans="2:49" s="94" customFormat="1" ht="33.75" customHeight="1">
      <c r="B83" s="435"/>
      <c r="C83" s="465"/>
      <c r="D83" s="533" t="s">
        <v>181</v>
      </c>
      <c r="E83" s="533" t="s">
        <v>239</v>
      </c>
      <c r="F83" s="203"/>
      <c r="G83" s="85"/>
      <c r="H83" s="85"/>
      <c r="I83" s="85"/>
      <c r="J83" s="85"/>
      <c r="K83" s="534" t="s">
        <v>298</v>
      </c>
      <c r="L83" s="203"/>
      <c r="M83" s="534" t="s">
        <v>354</v>
      </c>
      <c r="N83" s="203"/>
      <c r="O83" s="203"/>
      <c r="P83" s="203"/>
      <c r="Q83" s="203"/>
      <c r="R83" s="203"/>
      <c r="S83" s="85"/>
      <c r="T83" s="85"/>
      <c r="U83" s="85"/>
      <c r="V83" s="85"/>
      <c r="W83" s="85"/>
      <c r="X83" s="85"/>
      <c r="Y83" s="85"/>
      <c r="Z83" s="85"/>
      <c r="AA83" s="85"/>
      <c r="AB83" s="85"/>
      <c r="AC83" s="85"/>
      <c r="AD83" s="85"/>
      <c r="AE83" s="85"/>
      <c r="AF83" s="85"/>
      <c r="AG83" s="85"/>
      <c r="AH83" s="85"/>
      <c r="AI83" s="85"/>
      <c r="AJ83" s="537" t="s">
        <v>133</v>
      </c>
      <c r="AK83" s="538">
        <v>2003</v>
      </c>
      <c r="AL83" s="85"/>
      <c r="AM83" s="85"/>
      <c r="AN83" s="85"/>
      <c r="AO83" s="532">
        <v>1200000</v>
      </c>
      <c r="AP83" s="203"/>
      <c r="AQ83" s="203"/>
      <c r="AR83" s="203"/>
      <c r="AS83" s="203"/>
      <c r="AT83" s="203"/>
      <c r="AU83" s="203"/>
      <c r="AV83" s="203"/>
      <c r="AW83" s="203"/>
    </row>
    <row r="84" spans="2:49" s="94" customFormat="1" ht="33.75" customHeight="1">
      <c r="B84" s="435"/>
      <c r="C84" s="465"/>
      <c r="D84" s="533" t="s">
        <v>176</v>
      </c>
      <c r="E84" s="533" t="s">
        <v>233</v>
      </c>
      <c r="F84" s="203"/>
      <c r="G84" s="85"/>
      <c r="H84" s="85"/>
      <c r="I84" s="85"/>
      <c r="J84" s="85"/>
      <c r="K84" s="534" t="s">
        <v>848</v>
      </c>
      <c r="L84" s="203"/>
      <c r="M84" s="534" t="s">
        <v>356</v>
      </c>
      <c r="N84" s="203"/>
      <c r="O84" s="203"/>
      <c r="P84" s="203"/>
      <c r="Q84" s="203"/>
      <c r="R84" s="203"/>
      <c r="S84" s="85"/>
      <c r="T84" s="85"/>
      <c r="U84" s="85"/>
      <c r="V84" s="85"/>
      <c r="W84" s="85"/>
      <c r="X84" s="85"/>
      <c r="Y84" s="85"/>
      <c r="Z84" s="85"/>
      <c r="AA84" s="85"/>
      <c r="AB84" s="85"/>
      <c r="AC84" s="85"/>
      <c r="AD84" s="85"/>
      <c r="AE84" s="85"/>
      <c r="AF84" s="85"/>
      <c r="AG84" s="85"/>
      <c r="AH84" s="85"/>
      <c r="AI84" s="85"/>
      <c r="AJ84" s="537" t="s">
        <v>133</v>
      </c>
      <c r="AK84" s="538">
        <v>2003</v>
      </c>
      <c r="AL84" s="85"/>
      <c r="AM84" s="85"/>
      <c r="AN84" s="85"/>
      <c r="AO84" s="532">
        <v>975000</v>
      </c>
      <c r="AP84" s="203"/>
      <c r="AQ84" s="203"/>
      <c r="AR84" s="203"/>
      <c r="AS84" s="203"/>
      <c r="AT84" s="203"/>
      <c r="AU84" s="203"/>
      <c r="AV84" s="203"/>
      <c r="AW84" s="203"/>
    </row>
    <row r="85" spans="2:49" s="94" customFormat="1" ht="33.75" customHeight="1">
      <c r="B85" s="435"/>
      <c r="C85" s="465"/>
      <c r="D85" s="533" t="s">
        <v>177</v>
      </c>
      <c r="E85" s="533" t="s">
        <v>234</v>
      </c>
      <c r="F85" s="203"/>
      <c r="G85" s="85"/>
      <c r="H85" s="85"/>
      <c r="I85" s="85"/>
      <c r="J85" s="85"/>
      <c r="K85" s="534" t="s">
        <v>1303</v>
      </c>
      <c r="L85" s="203"/>
      <c r="M85" s="534" t="s">
        <v>363</v>
      </c>
      <c r="N85" s="203"/>
      <c r="O85" s="203"/>
      <c r="P85" s="203"/>
      <c r="Q85" s="203"/>
      <c r="R85" s="203"/>
      <c r="S85" s="85"/>
      <c r="T85" s="85"/>
      <c r="U85" s="85"/>
      <c r="V85" s="85"/>
      <c r="W85" s="85"/>
      <c r="X85" s="85"/>
      <c r="Y85" s="85"/>
      <c r="Z85" s="85"/>
      <c r="AA85" s="85"/>
      <c r="AB85" s="85"/>
      <c r="AC85" s="85"/>
      <c r="AD85" s="85"/>
      <c r="AE85" s="85"/>
      <c r="AF85" s="85"/>
      <c r="AG85" s="85"/>
      <c r="AH85" s="85"/>
      <c r="AI85" s="85"/>
      <c r="AJ85" s="537" t="s">
        <v>133</v>
      </c>
      <c r="AK85" s="538">
        <v>2003</v>
      </c>
      <c r="AL85" s="85"/>
      <c r="AM85" s="85"/>
      <c r="AN85" s="85"/>
      <c r="AO85" s="532">
        <v>260000</v>
      </c>
      <c r="AP85" s="203"/>
      <c r="AQ85" s="203"/>
      <c r="AR85" s="203"/>
      <c r="AS85" s="203"/>
      <c r="AT85" s="203"/>
      <c r="AU85" s="203"/>
      <c r="AV85" s="203"/>
      <c r="AW85" s="203"/>
    </row>
    <row r="86" spans="2:49" s="94" customFormat="1" ht="33.75" customHeight="1">
      <c r="B86" s="435"/>
      <c r="C86" s="465"/>
      <c r="D86" s="533" t="s">
        <v>177</v>
      </c>
      <c r="E86" s="533" t="s">
        <v>234</v>
      </c>
      <c r="F86" s="203"/>
      <c r="G86" s="85"/>
      <c r="H86" s="85"/>
      <c r="I86" s="85"/>
      <c r="J86" s="85"/>
      <c r="K86" s="534" t="s">
        <v>1303</v>
      </c>
      <c r="L86" s="203"/>
      <c r="M86" s="534" t="s">
        <v>363</v>
      </c>
      <c r="N86" s="203"/>
      <c r="O86" s="203"/>
      <c r="P86" s="203"/>
      <c r="Q86" s="203"/>
      <c r="R86" s="203"/>
      <c r="S86" s="85"/>
      <c r="T86" s="85"/>
      <c r="U86" s="85"/>
      <c r="V86" s="85"/>
      <c r="W86" s="85"/>
      <c r="X86" s="85"/>
      <c r="Y86" s="85"/>
      <c r="Z86" s="85"/>
      <c r="AA86" s="85"/>
      <c r="AB86" s="85"/>
      <c r="AC86" s="85"/>
      <c r="AD86" s="85"/>
      <c r="AE86" s="85"/>
      <c r="AF86" s="85"/>
      <c r="AG86" s="85"/>
      <c r="AH86" s="85"/>
      <c r="AI86" s="85"/>
      <c r="AJ86" s="537" t="s">
        <v>133</v>
      </c>
      <c r="AK86" s="538">
        <v>2003</v>
      </c>
      <c r="AL86" s="85"/>
      <c r="AM86" s="85"/>
      <c r="AN86" s="85"/>
      <c r="AO86" s="532">
        <v>260000</v>
      </c>
      <c r="AP86" s="203"/>
      <c r="AQ86" s="203"/>
      <c r="AR86" s="203"/>
      <c r="AS86" s="203"/>
      <c r="AT86" s="203"/>
      <c r="AU86" s="203"/>
      <c r="AV86" s="203"/>
      <c r="AW86" s="203"/>
    </row>
    <row r="87" spans="2:49" s="94" customFormat="1" ht="33.75" customHeight="1">
      <c r="B87" s="435"/>
      <c r="C87" s="465"/>
      <c r="D87" s="533" t="s">
        <v>181</v>
      </c>
      <c r="E87" s="533" t="s">
        <v>239</v>
      </c>
      <c r="F87" s="203"/>
      <c r="G87" s="85"/>
      <c r="H87" s="85"/>
      <c r="I87" s="85"/>
      <c r="J87" s="85"/>
      <c r="K87" s="534" t="s">
        <v>843</v>
      </c>
      <c r="L87" s="203"/>
      <c r="M87" s="534" t="s">
        <v>354</v>
      </c>
      <c r="N87" s="203"/>
      <c r="O87" s="203"/>
      <c r="P87" s="203"/>
      <c r="Q87" s="203"/>
      <c r="R87" s="203"/>
      <c r="S87" s="85"/>
      <c r="T87" s="85"/>
      <c r="U87" s="85"/>
      <c r="V87" s="85"/>
      <c r="W87" s="85"/>
      <c r="X87" s="85"/>
      <c r="Y87" s="85"/>
      <c r="Z87" s="85"/>
      <c r="AA87" s="85"/>
      <c r="AB87" s="85"/>
      <c r="AC87" s="85"/>
      <c r="AD87" s="85"/>
      <c r="AE87" s="85"/>
      <c r="AF87" s="85"/>
      <c r="AG87" s="85"/>
      <c r="AH87" s="85"/>
      <c r="AI87" s="85"/>
      <c r="AJ87" s="537" t="s">
        <v>133</v>
      </c>
      <c r="AK87" s="538">
        <v>2003</v>
      </c>
      <c r="AL87" s="85"/>
      <c r="AM87" s="85"/>
      <c r="AN87" s="85"/>
      <c r="AO87" s="532">
        <v>227500</v>
      </c>
      <c r="AP87" s="203"/>
      <c r="AQ87" s="203"/>
      <c r="AR87" s="203"/>
      <c r="AS87" s="203"/>
      <c r="AT87" s="203"/>
      <c r="AU87" s="203"/>
      <c r="AV87" s="203"/>
      <c r="AW87" s="203"/>
    </row>
    <row r="88" spans="2:49" s="94" customFormat="1" ht="33.75" customHeight="1">
      <c r="B88" s="435"/>
      <c r="C88" s="465"/>
      <c r="D88" s="533" t="s">
        <v>172</v>
      </c>
      <c r="E88" s="533" t="s">
        <v>257</v>
      </c>
      <c r="F88" s="203"/>
      <c r="G88" s="85"/>
      <c r="H88" s="85"/>
      <c r="I88" s="85"/>
      <c r="J88" s="85"/>
      <c r="K88" s="534" t="s">
        <v>294</v>
      </c>
      <c r="L88" s="203"/>
      <c r="M88" s="534" t="s">
        <v>355</v>
      </c>
      <c r="N88" s="203"/>
      <c r="O88" s="203"/>
      <c r="P88" s="203"/>
      <c r="Q88" s="203"/>
      <c r="R88" s="203"/>
      <c r="S88" s="85"/>
      <c r="T88" s="85"/>
      <c r="U88" s="85"/>
      <c r="V88" s="85"/>
      <c r="W88" s="85"/>
      <c r="X88" s="85"/>
      <c r="Y88" s="85"/>
      <c r="Z88" s="85"/>
      <c r="AA88" s="85"/>
      <c r="AB88" s="85"/>
      <c r="AC88" s="85"/>
      <c r="AD88" s="85"/>
      <c r="AE88" s="85"/>
      <c r="AF88" s="85"/>
      <c r="AG88" s="85"/>
      <c r="AH88" s="85"/>
      <c r="AI88" s="85"/>
      <c r="AJ88" s="537" t="s">
        <v>133</v>
      </c>
      <c r="AK88" s="538">
        <v>2003</v>
      </c>
      <c r="AL88" s="85"/>
      <c r="AM88" s="85"/>
      <c r="AN88" s="85"/>
      <c r="AO88" s="532">
        <v>550000</v>
      </c>
      <c r="AP88" s="203"/>
      <c r="AQ88" s="203"/>
      <c r="AR88" s="203"/>
      <c r="AS88" s="203"/>
      <c r="AT88" s="203"/>
      <c r="AU88" s="203"/>
      <c r="AV88" s="203"/>
      <c r="AW88" s="203"/>
    </row>
    <row r="89" spans="2:49" s="94" customFormat="1" ht="33.75" customHeight="1">
      <c r="B89" s="435"/>
      <c r="C89" s="465"/>
      <c r="D89" s="533" t="s">
        <v>177</v>
      </c>
      <c r="E89" s="533" t="s">
        <v>234</v>
      </c>
      <c r="F89" s="203"/>
      <c r="G89" s="85"/>
      <c r="H89" s="85"/>
      <c r="I89" s="85"/>
      <c r="J89" s="85"/>
      <c r="K89" s="534" t="s">
        <v>298</v>
      </c>
      <c r="L89" s="203"/>
      <c r="M89" s="534" t="s">
        <v>363</v>
      </c>
      <c r="N89" s="203"/>
      <c r="O89" s="203"/>
      <c r="P89" s="203"/>
      <c r="Q89" s="203"/>
      <c r="R89" s="203"/>
      <c r="S89" s="85"/>
      <c r="T89" s="85"/>
      <c r="U89" s="85"/>
      <c r="V89" s="85"/>
      <c r="W89" s="85"/>
      <c r="X89" s="85"/>
      <c r="Y89" s="85"/>
      <c r="Z89" s="85"/>
      <c r="AA89" s="85"/>
      <c r="AB89" s="85"/>
      <c r="AC89" s="85"/>
      <c r="AD89" s="85"/>
      <c r="AE89" s="85"/>
      <c r="AF89" s="85"/>
      <c r="AG89" s="85"/>
      <c r="AH89" s="85"/>
      <c r="AI89" s="85"/>
      <c r="AJ89" s="537" t="s">
        <v>133</v>
      </c>
      <c r="AK89" s="538">
        <v>2003</v>
      </c>
      <c r="AL89" s="85"/>
      <c r="AM89" s="85"/>
      <c r="AN89" s="85"/>
      <c r="AO89" s="532">
        <v>552500</v>
      </c>
      <c r="AP89" s="203"/>
      <c r="AQ89" s="203"/>
      <c r="AR89" s="203"/>
      <c r="AS89" s="203"/>
      <c r="AT89" s="203"/>
      <c r="AU89" s="203"/>
      <c r="AV89" s="203"/>
      <c r="AW89" s="203"/>
    </row>
    <row r="90" spans="2:49" s="94" customFormat="1" ht="33.75" customHeight="1">
      <c r="B90" s="435"/>
      <c r="C90" s="465"/>
      <c r="D90" s="533" t="s">
        <v>181</v>
      </c>
      <c r="E90" s="533" t="s">
        <v>239</v>
      </c>
      <c r="F90" s="203"/>
      <c r="G90" s="85"/>
      <c r="H90" s="85"/>
      <c r="I90" s="85"/>
      <c r="J90" s="85"/>
      <c r="K90" s="534" t="s">
        <v>843</v>
      </c>
      <c r="L90" s="203"/>
      <c r="M90" s="534" t="s">
        <v>363</v>
      </c>
      <c r="N90" s="203"/>
      <c r="O90" s="203"/>
      <c r="P90" s="203"/>
      <c r="Q90" s="203"/>
      <c r="R90" s="203"/>
      <c r="S90" s="85"/>
      <c r="T90" s="85"/>
      <c r="U90" s="85"/>
      <c r="V90" s="85"/>
      <c r="W90" s="85"/>
      <c r="X90" s="85"/>
      <c r="Y90" s="85"/>
      <c r="Z90" s="85"/>
      <c r="AA90" s="85"/>
      <c r="AB90" s="85"/>
      <c r="AC90" s="85"/>
      <c r="AD90" s="85"/>
      <c r="AE90" s="85"/>
      <c r="AF90" s="85"/>
      <c r="AG90" s="85"/>
      <c r="AH90" s="85"/>
      <c r="AI90" s="85"/>
      <c r="AJ90" s="537" t="s">
        <v>133</v>
      </c>
      <c r="AK90" s="538">
        <v>2003</v>
      </c>
      <c r="AL90" s="85"/>
      <c r="AM90" s="85"/>
      <c r="AN90" s="85"/>
      <c r="AO90" s="532">
        <v>227500</v>
      </c>
      <c r="AP90" s="203"/>
      <c r="AQ90" s="203"/>
      <c r="AR90" s="203"/>
      <c r="AS90" s="203"/>
      <c r="AT90" s="203"/>
      <c r="AU90" s="203"/>
      <c r="AV90" s="203"/>
      <c r="AW90" s="203"/>
    </row>
    <row r="91" spans="2:49" s="94" customFormat="1" ht="33.75" customHeight="1">
      <c r="B91" s="435"/>
      <c r="C91" s="465"/>
      <c r="D91" s="533" t="s">
        <v>1221</v>
      </c>
      <c r="E91" s="533" t="s">
        <v>1222</v>
      </c>
      <c r="F91" s="203"/>
      <c r="G91" s="85"/>
      <c r="H91" s="85"/>
      <c r="I91" s="85"/>
      <c r="J91" s="85"/>
      <c r="K91" s="534" t="s">
        <v>298</v>
      </c>
      <c r="L91" s="203"/>
      <c r="M91" s="534" t="s">
        <v>1223</v>
      </c>
      <c r="N91" s="203"/>
      <c r="O91" s="203"/>
      <c r="P91" s="203"/>
      <c r="Q91" s="203"/>
      <c r="R91" s="203"/>
      <c r="S91" s="85"/>
      <c r="T91" s="85"/>
      <c r="U91" s="85"/>
      <c r="V91" s="85"/>
      <c r="W91" s="85"/>
      <c r="X91" s="85"/>
      <c r="Y91" s="85"/>
      <c r="Z91" s="85"/>
      <c r="AA91" s="85"/>
      <c r="AB91" s="85"/>
      <c r="AC91" s="85"/>
      <c r="AD91" s="85"/>
      <c r="AE91" s="85"/>
      <c r="AF91" s="85"/>
      <c r="AG91" s="85"/>
      <c r="AH91" s="85"/>
      <c r="AI91" s="85"/>
      <c r="AJ91" s="537" t="s">
        <v>133</v>
      </c>
      <c r="AK91" s="538">
        <v>2003</v>
      </c>
      <c r="AL91" s="85"/>
      <c r="AM91" s="85"/>
      <c r="AN91" s="85"/>
      <c r="AO91" s="532">
        <v>75000</v>
      </c>
      <c r="AP91" s="203"/>
      <c r="AQ91" s="203"/>
      <c r="AR91" s="203"/>
      <c r="AS91" s="203"/>
      <c r="AT91" s="203"/>
      <c r="AU91" s="203"/>
      <c r="AV91" s="203"/>
      <c r="AW91" s="203"/>
    </row>
    <row r="92" spans="2:49" s="94" customFormat="1" ht="33.75" customHeight="1">
      <c r="B92" s="435"/>
      <c r="C92" s="465"/>
      <c r="D92" s="533" t="s">
        <v>193</v>
      </c>
      <c r="E92" s="533" t="s">
        <v>253</v>
      </c>
      <c r="F92" s="203"/>
      <c r="G92" s="85"/>
      <c r="H92" s="85"/>
      <c r="I92" s="85"/>
      <c r="J92" s="85"/>
      <c r="K92" s="534" t="s">
        <v>330</v>
      </c>
      <c r="L92" s="203"/>
      <c r="M92" s="534" t="s">
        <v>359</v>
      </c>
      <c r="N92" s="203"/>
      <c r="O92" s="203"/>
      <c r="P92" s="203"/>
      <c r="Q92" s="203"/>
      <c r="R92" s="203"/>
      <c r="S92" s="85"/>
      <c r="T92" s="85"/>
      <c r="U92" s="85"/>
      <c r="V92" s="85"/>
      <c r="W92" s="85"/>
      <c r="X92" s="85"/>
      <c r="Y92" s="85"/>
      <c r="Z92" s="85"/>
      <c r="AA92" s="85"/>
      <c r="AB92" s="85"/>
      <c r="AC92" s="85"/>
      <c r="AD92" s="85"/>
      <c r="AE92" s="85"/>
      <c r="AF92" s="85"/>
      <c r="AG92" s="85"/>
      <c r="AH92" s="85"/>
      <c r="AI92" s="85"/>
      <c r="AJ92" s="537" t="s">
        <v>133</v>
      </c>
      <c r="AK92" s="538">
        <v>2004</v>
      </c>
      <c r="AL92" s="85"/>
      <c r="AM92" s="85"/>
      <c r="AN92" s="85"/>
      <c r="AO92" s="532">
        <v>420000</v>
      </c>
      <c r="AP92" s="203"/>
      <c r="AQ92" s="203"/>
      <c r="AR92" s="203"/>
      <c r="AS92" s="203"/>
      <c r="AT92" s="203"/>
      <c r="AU92" s="203"/>
      <c r="AV92" s="203"/>
      <c r="AW92" s="203"/>
    </row>
    <row r="93" spans="2:49" s="94" customFormat="1" ht="33.75" customHeight="1">
      <c r="B93" s="435"/>
      <c r="C93" s="465"/>
      <c r="D93" s="533" t="s">
        <v>1301</v>
      </c>
      <c r="E93" s="533" t="s">
        <v>1222</v>
      </c>
      <c r="F93" s="203"/>
      <c r="G93" s="85"/>
      <c r="H93" s="85"/>
      <c r="I93" s="85"/>
      <c r="J93" s="85"/>
      <c r="K93" s="534" t="s">
        <v>298</v>
      </c>
      <c r="L93" s="203"/>
      <c r="M93" s="534" t="s">
        <v>1223</v>
      </c>
      <c r="N93" s="203"/>
      <c r="O93" s="203"/>
      <c r="P93" s="203"/>
      <c r="Q93" s="203"/>
      <c r="R93" s="203"/>
      <c r="S93" s="85"/>
      <c r="T93" s="85"/>
      <c r="U93" s="85"/>
      <c r="V93" s="85"/>
      <c r="W93" s="85"/>
      <c r="X93" s="85"/>
      <c r="Y93" s="85"/>
      <c r="Z93" s="85"/>
      <c r="AA93" s="85"/>
      <c r="AB93" s="85"/>
      <c r="AC93" s="85"/>
      <c r="AD93" s="85"/>
      <c r="AE93" s="85"/>
      <c r="AF93" s="85"/>
      <c r="AG93" s="85"/>
      <c r="AH93" s="85"/>
      <c r="AI93" s="85"/>
      <c r="AJ93" s="537" t="s">
        <v>133</v>
      </c>
      <c r="AK93" s="538">
        <v>2004</v>
      </c>
      <c r="AL93" s="85"/>
      <c r="AM93" s="85"/>
      <c r="AN93" s="85"/>
      <c r="AO93" s="532">
        <v>210000</v>
      </c>
      <c r="AP93" s="203"/>
      <c r="AQ93" s="203"/>
      <c r="AR93" s="203"/>
      <c r="AS93" s="203"/>
      <c r="AT93" s="203"/>
      <c r="AU93" s="203"/>
      <c r="AV93" s="203"/>
      <c r="AW93" s="203"/>
    </row>
    <row r="94" spans="2:49" s="94" customFormat="1" ht="33.75" customHeight="1">
      <c r="B94" s="435"/>
      <c r="C94" s="465"/>
      <c r="D94" s="533" t="s">
        <v>193</v>
      </c>
      <c r="E94" s="533" t="s">
        <v>253</v>
      </c>
      <c r="F94" s="203"/>
      <c r="G94" s="85"/>
      <c r="H94" s="85"/>
      <c r="I94" s="85"/>
      <c r="J94" s="85"/>
      <c r="K94" s="534" t="s">
        <v>312</v>
      </c>
      <c r="L94" s="203"/>
      <c r="M94" s="534" t="s">
        <v>359</v>
      </c>
      <c r="N94" s="203"/>
      <c r="O94" s="203"/>
      <c r="P94" s="203"/>
      <c r="Q94" s="203"/>
      <c r="R94" s="203"/>
      <c r="S94" s="85"/>
      <c r="T94" s="85"/>
      <c r="U94" s="85"/>
      <c r="V94" s="85"/>
      <c r="W94" s="85"/>
      <c r="X94" s="85"/>
      <c r="Y94" s="85"/>
      <c r="Z94" s="85"/>
      <c r="AA94" s="85"/>
      <c r="AB94" s="85"/>
      <c r="AC94" s="85"/>
      <c r="AD94" s="85"/>
      <c r="AE94" s="85"/>
      <c r="AF94" s="85"/>
      <c r="AG94" s="85"/>
      <c r="AH94" s="85"/>
      <c r="AI94" s="85"/>
      <c r="AJ94" s="537" t="s">
        <v>133</v>
      </c>
      <c r="AK94" s="538">
        <v>2004</v>
      </c>
      <c r="AL94" s="85"/>
      <c r="AM94" s="85"/>
      <c r="AN94" s="85"/>
      <c r="AO94" s="532">
        <v>1125000</v>
      </c>
      <c r="AP94" s="203"/>
      <c r="AQ94" s="203"/>
      <c r="AR94" s="203"/>
      <c r="AS94" s="203"/>
      <c r="AT94" s="203"/>
      <c r="AU94" s="203"/>
      <c r="AV94" s="203"/>
      <c r="AW94" s="203"/>
    </row>
    <row r="95" spans="2:49" s="94" customFormat="1" ht="33.75" customHeight="1">
      <c r="B95" s="435"/>
      <c r="C95" s="465"/>
      <c r="D95" s="533" t="s">
        <v>1221</v>
      </c>
      <c r="E95" s="533" t="s">
        <v>1222</v>
      </c>
      <c r="F95" s="203"/>
      <c r="G95" s="85"/>
      <c r="H95" s="85"/>
      <c r="I95" s="85"/>
      <c r="J95" s="85"/>
      <c r="K95" s="534" t="s">
        <v>298</v>
      </c>
      <c r="L95" s="203"/>
      <c r="M95" s="534" t="s">
        <v>1223</v>
      </c>
      <c r="N95" s="203"/>
      <c r="O95" s="203"/>
      <c r="P95" s="203"/>
      <c r="Q95" s="203"/>
      <c r="R95" s="203"/>
      <c r="S95" s="85"/>
      <c r="T95" s="85"/>
      <c r="U95" s="85"/>
      <c r="V95" s="85"/>
      <c r="W95" s="85"/>
      <c r="X95" s="85"/>
      <c r="Y95" s="85"/>
      <c r="Z95" s="85"/>
      <c r="AA95" s="85"/>
      <c r="AB95" s="85"/>
      <c r="AC95" s="85"/>
      <c r="AD95" s="85"/>
      <c r="AE95" s="85"/>
      <c r="AF95" s="85"/>
      <c r="AG95" s="85"/>
      <c r="AH95" s="85"/>
      <c r="AI95" s="85"/>
      <c r="AJ95" s="537" t="s">
        <v>133</v>
      </c>
      <c r="AK95" s="538">
        <v>2004</v>
      </c>
      <c r="AL95" s="85"/>
      <c r="AM95" s="85"/>
      <c r="AN95" s="85"/>
      <c r="AO95" s="532">
        <v>375000</v>
      </c>
      <c r="AP95" s="203"/>
      <c r="AQ95" s="203"/>
      <c r="AR95" s="203"/>
      <c r="AS95" s="203"/>
      <c r="AT95" s="203"/>
      <c r="AU95" s="203"/>
      <c r="AV95" s="203"/>
      <c r="AW95" s="203"/>
    </row>
    <row r="96" spans="2:49" s="94" customFormat="1" ht="33.75" customHeight="1">
      <c r="B96" s="435"/>
      <c r="C96" s="465"/>
      <c r="D96" s="533" t="s">
        <v>177</v>
      </c>
      <c r="E96" s="533" t="s">
        <v>234</v>
      </c>
      <c r="F96" s="203"/>
      <c r="G96" s="85"/>
      <c r="H96" s="85"/>
      <c r="I96" s="85"/>
      <c r="J96" s="85"/>
      <c r="K96" s="534" t="s">
        <v>298</v>
      </c>
      <c r="L96" s="203"/>
      <c r="M96" s="534" t="s">
        <v>363</v>
      </c>
      <c r="N96" s="203"/>
      <c r="O96" s="203"/>
      <c r="P96" s="203"/>
      <c r="Q96" s="203"/>
      <c r="R96" s="203"/>
      <c r="S96" s="85"/>
      <c r="T96" s="85"/>
      <c r="U96" s="85"/>
      <c r="V96" s="85"/>
      <c r="W96" s="85"/>
      <c r="X96" s="85"/>
      <c r="Y96" s="85"/>
      <c r="Z96" s="85"/>
      <c r="AA96" s="85"/>
      <c r="AB96" s="85"/>
      <c r="AC96" s="85"/>
      <c r="AD96" s="85"/>
      <c r="AE96" s="85"/>
      <c r="AF96" s="85"/>
      <c r="AG96" s="85"/>
      <c r="AH96" s="85"/>
      <c r="AI96" s="85"/>
      <c r="AJ96" s="537" t="s">
        <v>133</v>
      </c>
      <c r="AK96" s="538">
        <v>2004</v>
      </c>
      <c r="AL96" s="85"/>
      <c r="AM96" s="85"/>
      <c r="AN96" s="85"/>
      <c r="AO96" s="532">
        <v>595000</v>
      </c>
      <c r="AP96" s="203"/>
      <c r="AQ96" s="203"/>
      <c r="AR96" s="203"/>
      <c r="AS96" s="203"/>
      <c r="AT96" s="203"/>
      <c r="AU96" s="203"/>
      <c r="AV96" s="203"/>
      <c r="AW96" s="203"/>
    </row>
    <row r="97" spans="2:49" s="94" customFormat="1" ht="33.75" customHeight="1">
      <c r="B97" s="435"/>
      <c r="C97" s="465"/>
      <c r="D97" s="533" t="s">
        <v>182</v>
      </c>
      <c r="E97" s="533" t="s">
        <v>800</v>
      </c>
      <c r="F97" s="203"/>
      <c r="G97" s="85"/>
      <c r="H97" s="85"/>
      <c r="I97" s="85"/>
      <c r="J97" s="85"/>
      <c r="K97" s="534" t="s">
        <v>1214</v>
      </c>
      <c r="L97" s="203"/>
      <c r="M97" s="534" t="s">
        <v>372</v>
      </c>
      <c r="N97" s="203"/>
      <c r="O97" s="203"/>
      <c r="P97" s="203"/>
      <c r="Q97" s="203"/>
      <c r="R97" s="203"/>
      <c r="S97" s="85"/>
      <c r="T97" s="85"/>
      <c r="U97" s="85"/>
      <c r="V97" s="85"/>
      <c r="W97" s="85"/>
      <c r="X97" s="85"/>
      <c r="Y97" s="85"/>
      <c r="Z97" s="85"/>
      <c r="AA97" s="85"/>
      <c r="AB97" s="85"/>
      <c r="AC97" s="85"/>
      <c r="AD97" s="85"/>
      <c r="AE97" s="85"/>
      <c r="AF97" s="85"/>
      <c r="AG97" s="85"/>
      <c r="AH97" s="85"/>
      <c r="AI97" s="85"/>
      <c r="AJ97" s="537" t="s">
        <v>133</v>
      </c>
      <c r="AK97" s="538">
        <v>2004</v>
      </c>
      <c r="AL97" s="85"/>
      <c r="AM97" s="85"/>
      <c r="AN97" s="85"/>
      <c r="AO97" s="532">
        <v>1050000</v>
      </c>
      <c r="AP97" s="203"/>
      <c r="AQ97" s="203"/>
      <c r="AR97" s="203"/>
      <c r="AS97" s="203"/>
      <c r="AT97" s="203"/>
      <c r="AU97" s="203"/>
      <c r="AV97" s="203"/>
      <c r="AW97" s="203"/>
    </row>
    <row r="98" spans="2:49" s="94" customFormat="1" ht="33.75" customHeight="1">
      <c r="B98" s="435"/>
      <c r="C98" s="465"/>
      <c r="D98" s="533" t="s">
        <v>819</v>
      </c>
      <c r="E98" s="533" t="s">
        <v>803</v>
      </c>
      <c r="F98" s="203"/>
      <c r="G98" s="85"/>
      <c r="H98" s="85"/>
      <c r="I98" s="85"/>
      <c r="J98" s="85"/>
      <c r="K98" s="534" t="s">
        <v>298</v>
      </c>
      <c r="L98" s="203"/>
      <c r="M98" s="534" t="s">
        <v>366</v>
      </c>
      <c r="N98" s="203"/>
      <c r="O98" s="203"/>
      <c r="P98" s="203"/>
      <c r="Q98" s="203"/>
      <c r="R98" s="203"/>
      <c r="S98" s="85"/>
      <c r="T98" s="85"/>
      <c r="U98" s="85"/>
      <c r="V98" s="85"/>
      <c r="W98" s="85"/>
      <c r="X98" s="85"/>
      <c r="Y98" s="85"/>
      <c r="Z98" s="85"/>
      <c r="AA98" s="85"/>
      <c r="AB98" s="85"/>
      <c r="AC98" s="85"/>
      <c r="AD98" s="85"/>
      <c r="AE98" s="85"/>
      <c r="AF98" s="85"/>
      <c r="AG98" s="85"/>
      <c r="AH98" s="85"/>
      <c r="AI98" s="85"/>
      <c r="AJ98" s="537" t="s">
        <v>133</v>
      </c>
      <c r="AK98" s="538">
        <v>2004</v>
      </c>
      <c r="AL98" s="85"/>
      <c r="AM98" s="85"/>
      <c r="AN98" s="85"/>
      <c r="AO98" s="532">
        <v>825000</v>
      </c>
      <c r="AP98" s="203"/>
      <c r="AQ98" s="203"/>
      <c r="AR98" s="203"/>
      <c r="AS98" s="203"/>
      <c r="AT98" s="203"/>
      <c r="AU98" s="203"/>
      <c r="AV98" s="203"/>
      <c r="AW98" s="203"/>
    </row>
    <row r="99" spans="2:49" s="94" customFormat="1" ht="33.75" customHeight="1">
      <c r="B99" s="435"/>
      <c r="C99" s="465"/>
      <c r="D99" s="533" t="s">
        <v>172</v>
      </c>
      <c r="E99" s="533" t="s">
        <v>257</v>
      </c>
      <c r="F99" s="203"/>
      <c r="G99" s="85"/>
      <c r="H99" s="85"/>
      <c r="I99" s="85"/>
      <c r="J99" s="85"/>
      <c r="K99" s="534" t="s">
        <v>294</v>
      </c>
      <c r="L99" s="203"/>
      <c r="M99" s="534" t="s">
        <v>355</v>
      </c>
      <c r="N99" s="203"/>
      <c r="O99" s="203"/>
      <c r="P99" s="203"/>
      <c r="Q99" s="203"/>
      <c r="R99" s="203"/>
      <c r="S99" s="85"/>
      <c r="T99" s="85"/>
      <c r="U99" s="85"/>
      <c r="V99" s="85"/>
      <c r="W99" s="85"/>
      <c r="X99" s="85"/>
      <c r="Y99" s="85"/>
      <c r="Z99" s="85"/>
      <c r="AA99" s="85"/>
      <c r="AB99" s="85"/>
      <c r="AC99" s="85"/>
      <c r="AD99" s="85"/>
      <c r="AE99" s="85"/>
      <c r="AF99" s="85"/>
      <c r="AG99" s="85"/>
      <c r="AH99" s="85"/>
      <c r="AI99" s="85"/>
      <c r="AJ99" s="537" t="s">
        <v>133</v>
      </c>
      <c r="AK99" s="538">
        <v>2004</v>
      </c>
      <c r="AL99" s="85"/>
      <c r="AM99" s="85"/>
      <c r="AN99" s="85"/>
      <c r="AO99" s="532">
        <v>2062500</v>
      </c>
      <c r="AP99" s="203"/>
      <c r="AQ99" s="203"/>
      <c r="AR99" s="203"/>
      <c r="AS99" s="203"/>
      <c r="AT99" s="203"/>
      <c r="AU99" s="203"/>
      <c r="AV99" s="203"/>
      <c r="AW99" s="203"/>
    </row>
    <row r="100" spans="2:49" s="94" customFormat="1" ht="33.75" customHeight="1">
      <c r="B100" s="435"/>
      <c r="C100" s="465"/>
      <c r="D100" s="533" t="s">
        <v>181</v>
      </c>
      <c r="E100" s="533" t="s">
        <v>239</v>
      </c>
      <c r="F100" s="203"/>
      <c r="G100" s="85"/>
      <c r="H100" s="85"/>
      <c r="I100" s="85"/>
      <c r="J100" s="85"/>
      <c r="K100" s="534" t="s">
        <v>332</v>
      </c>
      <c r="L100" s="203"/>
      <c r="M100" s="534" t="s">
        <v>354</v>
      </c>
      <c r="N100" s="203"/>
      <c r="O100" s="203"/>
      <c r="P100" s="203"/>
      <c r="Q100" s="203"/>
      <c r="R100" s="203"/>
      <c r="S100" s="85"/>
      <c r="T100" s="85"/>
      <c r="U100" s="85"/>
      <c r="V100" s="85"/>
      <c r="W100" s="85"/>
      <c r="X100" s="85"/>
      <c r="Y100" s="85"/>
      <c r="Z100" s="85"/>
      <c r="AA100" s="85"/>
      <c r="AB100" s="85"/>
      <c r="AC100" s="85"/>
      <c r="AD100" s="85"/>
      <c r="AE100" s="85"/>
      <c r="AF100" s="85"/>
      <c r="AG100" s="85"/>
      <c r="AH100" s="85"/>
      <c r="AI100" s="85"/>
      <c r="AJ100" s="537" t="s">
        <v>133</v>
      </c>
      <c r="AK100" s="538">
        <v>2004</v>
      </c>
      <c r="AL100" s="85"/>
      <c r="AM100" s="85"/>
      <c r="AN100" s="85"/>
      <c r="AO100" s="532">
        <v>455000</v>
      </c>
      <c r="AP100" s="203"/>
      <c r="AQ100" s="203"/>
      <c r="AR100" s="203"/>
      <c r="AS100" s="203"/>
      <c r="AT100" s="203"/>
      <c r="AU100" s="203"/>
      <c r="AV100" s="203"/>
      <c r="AW100" s="203"/>
    </row>
    <row r="101" spans="2:49" s="94" customFormat="1" ht="33.75" customHeight="1">
      <c r="B101" s="435"/>
      <c r="C101" s="465"/>
      <c r="D101" s="533" t="s">
        <v>1304</v>
      </c>
      <c r="E101" s="533" t="s">
        <v>235</v>
      </c>
      <c r="F101" s="203"/>
      <c r="G101" s="85"/>
      <c r="H101" s="85"/>
      <c r="I101" s="85"/>
      <c r="J101" s="85"/>
      <c r="K101" s="534" t="s">
        <v>298</v>
      </c>
      <c r="L101" s="203"/>
      <c r="M101" s="534" t="s">
        <v>363</v>
      </c>
      <c r="N101" s="203"/>
      <c r="O101" s="203"/>
      <c r="P101" s="203"/>
      <c r="Q101" s="203"/>
      <c r="R101" s="203"/>
      <c r="S101" s="85"/>
      <c r="T101" s="85"/>
      <c r="U101" s="85"/>
      <c r="V101" s="85"/>
      <c r="W101" s="85"/>
      <c r="X101" s="85"/>
      <c r="Y101" s="85"/>
      <c r="Z101" s="85"/>
      <c r="AA101" s="85"/>
      <c r="AB101" s="85"/>
      <c r="AC101" s="85"/>
      <c r="AD101" s="85"/>
      <c r="AE101" s="85"/>
      <c r="AF101" s="85"/>
      <c r="AG101" s="85"/>
      <c r="AH101" s="85"/>
      <c r="AI101" s="85"/>
      <c r="AJ101" s="537" t="s">
        <v>133</v>
      </c>
      <c r="AK101" s="538">
        <v>2004</v>
      </c>
      <c r="AL101" s="85"/>
      <c r="AM101" s="85"/>
      <c r="AN101" s="85"/>
      <c r="AO101" s="532">
        <v>750000</v>
      </c>
      <c r="AP101" s="203"/>
      <c r="AQ101" s="203"/>
      <c r="AR101" s="203"/>
      <c r="AS101" s="203"/>
      <c r="AT101" s="203"/>
      <c r="AU101" s="203"/>
      <c r="AV101" s="203"/>
      <c r="AW101" s="203"/>
    </row>
    <row r="102" spans="2:49" s="94" customFormat="1" ht="33.75" customHeight="1">
      <c r="B102" s="435"/>
      <c r="C102" s="465"/>
      <c r="D102" s="533" t="s">
        <v>180</v>
      </c>
      <c r="E102" s="533" t="s">
        <v>237</v>
      </c>
      <c r="F102" s="203"/>
      <c r="G102" s="85"/>
      <c r="H102" s="85"/>
      <c r="I102" s="85"/>
      <c r="J102" s="85"/>
      <c r="K102" s="534" t="s">
        <v>310</v>
      </c>
      <c r="L102" s="203"/>
      <c r="M102" s="534" t="s">
        <v>355</v>
      </c>
      <c r="N102" s="203"/>
      <c r="O102" s="203"/>
      <c r="P102" s="203"/>
      <c r="Q102" s="203"/>
      <c r="R102" s="203"/>
      <c r="S102" s="85"/>
      <c r="T102" s="85"/>
      <c r="U102" s="85"/>
      <c r="V102" s="85"/>
      <c r="W102" s="85"/>
      <c r="X102" s="85"/>
      <c r="Y102" s="85"/>
      <c r="Z102" s="85"/>
      <c r="AA102" s="85"/>
      <c r="AB102" s="85"/>
      <c r="AC102" s="85"/>
      <c r="AD102" s="85"/>
      <c r="AE102" s="85"/>
      <c r="AF102" s="85"/>
      <c r="AG102" s="85"/>
      <c r="AH102" s="85"/>
      <c r="AI102" s="85"/>
      <c r="AJ102" s="537" t="s">
        <v>133</v>
      </c>
      <c r="AK102" s="538">
        <v>2004</v>
      </c>
      <c r="AL102" s="85"/>
      <c r="AM102" s="85"/>
      <c r="AN102" s="85"/>
      <c r="AO102" s="532">
        <v>350000</v>
      </c>
      <c r="AP102" s="203"/>
      <c r="AQ102" s="203"/>
      <c r="AR102" s="203"/>
      <c r="AS102" s="203"/>
      <c r="AT102" s="203"/>
      <c r="AU102" s="203"/>
      <c r="AV102" s="203"/>
      <c r="AW102" s="203"/>
    </row>
    <row r="103" spans="2:49" s="94" customFormat="1" ht="33.75" customHeight="1">
      <c r="B103" s="435"/>
      <c r="C103" s="465"/>
      <c r="D103" s="533" t="s">
        <v>181</v>
      </c>
      <c r="E103" s="533" t="s">
        <v>239</v>
      </c>
      <c r="F103" s="203"/>
      <c r="G103" s="85"/>
      <c r="H103" s="85"/>
      <c r="I103" s="85"/>
      <c r="J103" s="85"/>
      <c r="K103" s="534" t="s">
        <v>298</v>
      </c>
      <c r="L103" s="203"/>
      <c r="M103" s="534" t="s">
        <v>363</v>
      </c>
      <c r="N103" s="203"/>
      <c r="O103" s="203"/>
      <c r="P103" s="203"/>
      <c r="Q103" s="203"/>
      <c r="R103" s="203"/>
      <c r="S103" s="85"/>
      <c r="T103" s="85"/>
      <c r="U103" s="85"/>
      <c r="V103" s="85"/>
      <c r="W103" s="85"/>
      <c r="X103" s="85"/>
      <c r="Y103" s="85"/>
      <c r="Z103" s="85"/>
      <c r="AA103" s="85"/>
      <c r="AB103" s="85"/>
      <c r="AC103" s="85"/>
      <c r="AD103" s="85"/>
      <c r="AE103" s="85"/>
      <c r="AF103" s="85"/>
      <c r="AG103" s="85"/>
      <c r="AH103" s="85"/>
      <c r="AI103" s="85"/>
      <c r="AJ103" s="537" t="s">
        <v>133</v>
      </c>
      <c r="AK103" s="538">
        <v>2004</v>
      </c>
      <c r="AL103" s="85"/>
      <c r="AM103" s="85"/>
      <c r="AN103" s="85"/>
      <c r="AO103" s="532">
        <v>455000</v>
      </c>
      <c r="AP103" s="203"/>
      <c r="AQ103" s="203"/>
      <c r="AR103" s="203"/>
      <c r="AS103" s="203"/>
      <c r="AT103" s="203"/>
      <c r="AU103" s="203"/>
      <c r="AV103" s="203"/>
      <c r="AW103" s="203"/>
    </row>
    <row r="104" spans="2:49" s="94" customFormat="1" ht="33.75" customHeight="1">
      <c r="B104" s="435"/>
      <c r="C104" s="465"/>
      <c r="D104" s="533" t="s">
        <v>177</v>
      </c>
      <c r="E104" s="533" t="s">
        <v>234</v>
      </c>
      <c r="F104" s="203"/>
      <c r="G104" s="85"/>
      <c r="H104" s="85"/>
      <c r="I104" s="85"/>
      <c r="J104" s="85"/>
      <c r="K104" s="534" t="s">
        <v>298</v>
      </c>
      <c r="L104" s="203"/>
      <c r="M104" s="534" t="s">
        <v>363</v>
      </c>
      <c r="N104" s="203"/>
      <c r="O104" s="203"/>
      <c r="P104" s="203"/>
      <c r="Q104" s="203"/>
      <c r="R104" s="203"/>
      <c r="S104" s="85"/>
      <c r="T104" s="85"/>
      <c r="U104" s="85"/>
      <c r="V104" s="85"/>
      <c r="W104" s="85"/>
      <c r="X104" s="85"/>
      <c r="Y104" s="85"/>
      <c r="Z104" s="85"/>
      <c r="AA104" s="85"/>
      <c r="AB104" s="85"/>
      <c r="AC104" s="85"/>
      <c r="AD104" s="85"/>
      <c r="AE104" s="85"/>
      <c r="AF104" s="85"/>
      <c r="AG104" s="85"/>
      <c r="AH104" s="85"/>
      <c r="AI104" s="85"/>
      <c r="AJ104" s="537" t="s">
        <v>133</v>
      </c>
      <c r="AK104" s="538">
        <v>2004</v>
      </c>
      <c r="AL104" s="85"/>
      <c r="AM104" s="85"/>
      <c r="AN104" s="85"/>
      <c r="AO104" s="532">
        <v>1020000</v>
      </c>
      <c r="AP104" s="203"/>
      <c r="AQ104" s="203"/>
      <c r="AR104" s="203"/>
      <c r="AS104" s="203"/>
      <c r="AT104" s="203"/>
      <c r="AU104" s="203"/>
      <c r="AV104" s="203"/>
      <c r="AW104" s="203"/>
    </row>
    <row r="105" spans="2:49" s="94" customFormat="1" ht="33.75" customHeight="1">
      <c r="B105" s="435"/>
      <c r="C105" s="465"/>
      <c r="D105" s="533" t="s">
        <v>169</v>
      </c>
      <c r="E105" s="533" t="s">
        <v>226</v>
      </c>
      <c r="F105" s="203"/>
      <c r="G105" s="85"/>
      <c r="H105" s="85"/>
      <c r="I105" s="85"/>
      <c r="J105" s="85"/>
      <c r="K105" s="534" t="s">
        <v>1305</v>
      </c>
      <c r="L105" s="203"/>
      <c r="M105" s="534" t="s">
        <v>354</v>
      </c>
      <c r="N105" s="203"/>
      <c r="O105" s="203"/>
      <c r="P105" s="203"/>
      <c r="Q105" s="203"/>
      <c r="R105" s="203"/>
      <c r="S105" s="85"/>
      <c r="T105" s="85"/>
      <c r="U105" s="85"/>
      <c r="V105" s="85"/>
      <c r="W105" s="85"/>
      <c r="X105" s="85"/>
      <c r="Y105" s="85"/>
      <c r="Z105" s="85"/>
      <c r="AA105" s="85"/>
      <c r="AB105" s="85"/>
      <c r="AC105" s="85"/>
      <c r="AD105" s="85"/>
      <c r="AE105" s="85"/>
      <c r="AF105" s="85"/>
      <c r="AG105" s="85"/>
      <c r="AH105" s="85"/>
      <c r="AI105" s="85"/>
      <c r="AJ105" s="537" t="s">
        <v>133</v>
      </c>
      <c r="AK105" s="538">
        <v>2004</v>
      </c>
      <c r="AL105" s="85"/>
      <c r="AM105" s="85"/>
      <c r="AN105" s="85"/>
      <c r="AO105" s="532">
        <v>297500</v>
      </c>
      <c r="AP105" s="203"/>
      <c r="AQ105" s="203"/>
      <c r="AR105" s="203"/>
      <c r="AS105" s="203"/>
      <c r="AT105" s="203"/>
      <c r="AU105" s="203"/>
      <c r="AV105" s="203"/>
      <c r="AW105" s="203"/>
    </row>
    <row r="106" spans="2:49" s="94" customFormat="1" ht="33.75" customHeight="1">
      <c r="B106" s="435"/>
      <c r="C106" s="465"/>
      <c r="D106" s="533" t="s">
        <v>193</v>
      </c>
      <c r="E106" s="533" t="s">
        <v>226</v>
      </c>
      <c r="F106" s="203"/>
      <c r="G106" s="85"/>
      <c r="H106" s="85"/>
      <c r="I106" s="85"/>
      <c r="J106" s="85"/>
      <c r="K106" s="534" t="s">
        <v>312</v>
      </c>
      <c r="L106" s="203"/>
      <c r="M106" s="534" t="s">
        <v>359</v>
      </c>
      <c r="N106" s="203"/>
      <c r="O106" s="203"/>
      <c r="P106" s="203"/>
      <c r="Q106" s="203"/>
      <c r="R106" s="203"/>
      <c r="S106" s="85"/>
      <c r="T106" s="85"/>
      <c r="U106" s="85"/>
      <c r="V106" s="85"/>
      <c r="W106" s="85"/>
      <c r="X106" s="85"/>
      <c r="Y106" s="85"/>
      <c r="Z106" s="85"/>
      <c r="AA106" s="85"/>
      <c r="AB106" s="85"/>
      <c r="AC106" s="85"/>
      <c r="AD106" s="85"/>
      <c r="AE106" s="85"/>
      <c r="AF106" s="85"/>
      <c r="AG106" s="85"/>
      <c r="AH106" s="85"/>
      <c r="AI106" s="85"/>
      <c r="AJ106" s="537" t="s">
        <v>133</v>
      </c>
      <c r="AK106" s="538">
        <v>2004</v>
      </c>
      <c r="AL106" s="85"/>
      <c r="AM106" s="85"/>
      <c r="AN106" s="85"/>
      <c r="AO106" s="532">
        <v>390000</v>
      </c>
      <c r="AP106" s="203"/>
      <c r="AQ106" s="203"/>
      <c r="AR106" s="203"/>
      <c r="AS106" s="203"/>
      <c r="AT106" s="203"/>
      <c r="AU106" s="203"/>
      <c r="AV106" s="203"/>
      <c r="AW106" s="203"/>
    </row>
    <row r="107" spans="2:49" s="94" customFormat="1" ht="33.75" customHeight="1">
      <c r="B107" s="435"/>
      <c r="C107" s="465"/>
      <c r="D107" s="533" t="s">
        <v>190</v>
      </c>
      <c r="E107" s="533" t="s">
        <v>249</v>
      </c>
      <c r="F107" s="203"/>
      <c r="G107" s="85"/>
      <c r="H107" s="85"/>
      <c r="I107" s="85"/>
      <c r="J107" s="85"/>
      <c r="K107" s="534" t="s">
        <v>298</v>
      </c>
      <c r="L107" s="203"/>
      <c r="M107" s="534" t="s">
        <v>367</v>
      </c>
      <c r="N107" s="203"/>
      <c r="O107" s="203"/>
      <c r="P107" s="203"/>
      <c r="Q107" s="203"/>
      <c r="R107" s="203"/>
      <c r="S107" s="85"/>
      <c r="T107" s="85"/>
      <c r="U107" s="85"/>
      <c r="V107" s="85"/>
      <c r="W107" s="85"/>
      <c r="X107" s="85"/>
      <c r="Y107" s="85"/>
      <c r="Z107" s="85"/>
      <c r="AA107" s="85"/>
      <c r="AB107" s="85"/>
      <c r="AC107" s="85"/>
      <c r="AD107" s="85"/>
      <c r="AE107" s="85"/>
      <c r="AF107" s="85"/>
      <c r="AG107" s="85"/>
      <c r="AH107" s="85"/>
      <c r="AI107" s="85"/>
      <c r="AJ107" s="537" t="s">
        <v>1297</v>
      </c>
      <c r="AK107" s="538">
        <v>2005</v>
      </c>
      <c r="AL107" s="85"/>
      <c r="AM107" s="85"/>
      <c r="AN107" s="85"/>
      <c r="AO107" s="532">
        <v>3040000</v>
      </c>
      <c r="AP107" s="203"/>
      <c r="AQ107" s="203"/>
      <c r="AR107" s="203"/>
      <c r="AS107" s="203"/>
      <c r="AT107" s="203"/>
      <c r="AU107" s="203"/>
      <c r="AV107" s="203"/>
      <c r="AW107" s="203"/>
    </row>
    <row r="108" spans="2:49" s="94" customFormat="1" ht="33.75" customHeight="1">
      <c r="B108" s="435"/>
      <c r="C108" s="465"/>
      <c r="D108" s="533" t="s">
        <v>173</v>
      </c>
      <c r="E108" s="533" t="s">
        <v>230</v>
      </c>
      <c r="F108" s="203"/>
      <c r="G108" s="85"/>
      <c r="H108" s="85"/>
      <c r="I108" s="85"/>
      <c r="J108" s="85"/>
      <c r="K108" s="534" t="s">
        <v>294</v>
      </c>
      <c r="L108" s="203"/>
      <c r="M108" s="534" t="s">
        <v>357</v>
      </c>
      <c r="N108" s="203"/>
      <c r="O108" s="203"/>
      <c r="P108" s="203"/>
      <c r="Q108" s="203"/>
      <c r="R108" s="203"/>
      <c r="S108" s="85"/>
      <c r="T108" s="85"/>
      <c r="U108" s="85"/>
      <c r="V108" s="85"/>
      <c r="W108" s="85"/>
      <c r="X108" s="85"/>
      <c r="Y108" s="85"/>
      <c r="Z108" s="85"/>
      <c r="AA108" s="85"/>
      <c r="AB108" s="85"/>
      <c r="AC108" s="85"/>
      <c r="AD108" s="85"/>
      <c r="AE108" s="85"/>
      <c r="AF108" s="85"/>
      <c r="AG108" s="85"/>
      <c r="AH108" s="85"/>
      <c r="AI108" s="85"/>
      <c r="AJ108" s="537" t="s">
        <v>133</v>
      </c>
      <c r="AK108" s="538">
        <v>2005</v>
      </c>
      <c r="AL108" s="85"/>
      <c r="AM108" s="85"/>
      <c r="AN108" s="85"/>
      <c r="AO108" s="532">
        <v>900000</v>
      </c>
      <c r="AP108" s="203"/>
      <c r="AQ108" s="203"/>
      <c r="AR108" s="203"/>
      <c r="AS108" s="203"/>
      <c r="AT108" s="203"/>
      <c r="AU108" s="203"/>
      <c r="AV108" s="203"/>
      <c r="AW108" s="203"/>
    </row>
    <row r="109" spans="2:49" s="94" customFormat="1" ht="33.75" customHeight="1">
      <c r="B109" s="435"/>
      <c r="C109" s="465"/>
      <c r="D109" s="533" t="s">
        <v>182</v>
      </c>
      <c r="E109" s="533" t="s">
        <v>240</v>
      </c>
      <c r="F109" s="203"/>
      <c r="G109" s="85"/>
      <c r="H109" s="85"/>
      <c r="I109" s="85"/>
      <c r="J109" s="85"/>
      <c r="K109" s="534" t="s">
        <v>1214</v>
      </c>
      <c r="L109" s="203"/>
      <c r="M109" s="534" t="s">
        <v>372</v>
      </c>
      <c r="N109" s="203"/>
      <c r="O109" s="203"/>
      <c r="P109" s="203"/>
      <c r="Q109" s="203"/>
      <c r="R109" s="203"/>
      <c r="S109" s="85"/>
      <c r="T109" s="85"/>
      <c r="U109" s="85"/>
      <c r="V109" s="85"/>
      <c r="W109" s="85"/>
      <c r="X109" s="85"/>
      <c r="Y109" s="85"/>
      <c r="Z109" s="85"/>
      <c r="AA109" s="85"/>
      <c r="AB109" s="85"/>
      <c r="AC109" s="85"/>
      <c r="AD109" s="85"/>
      <c r="AE109" s="85"/>
      <c r="AF109" s="85"/>
      <c r="AG109" s="85"/>
      <c r="AH109" s="85"/>
      <c r="AI109" s="85"/>
      <c r="AJ109" s="537" t="s">
        <v>133</v>
      </c>
      <c r="AK109" s="538">
        <v>2005</v>
      </c>
      <c r="AL109" s="85"/>
      <c r="AM109" s="85"/>
      <c r="AN109" s="85"/>
      <c r="AO109" s="532">
        <v>637500</v>
      </c>
      <c r="AP109" s="203"/>
      <c r="AQ109" s="203"/>
      <c r="AR109" s="203"/>
      <c r="AS109" s="203"/>
      <c r="AT109" s="203"/>
      <c r="AU109" s="203"/>
      <c r="AV109" s="203"/>
      <c r="AW109" s="203"/>
    </row>
    <row r="110" spans="2:49" s="94" customFormat="1" ht="33.75" customHeight="1">
      <c r="B110" s="435"/>
      <c r="C110" s="465"/>
      <c r="D110" s="533" t="s">
        <v>182</v>
      </c>
      <c r="E110" s="533" t="s">
        <v>240</v>
      </c>
      <c r="F110" s="203"/>
      <c r="G110" s="85"/>
      <c r="H110" s="85"/>
      <c r="I110" s="85"/>
      <c r="J110" s="85"/>
      <c r="K110" s="534" t="s">
        <v>1214</v>
      </c>
      <c r="L110" s="203"/>
      <c r="M110" s="534" t="s">
        <v>372</v>
      </c>
      <c r="N110" s="203"/>
      <c r="O110" s="203"/>
      <c r="P110" s="203"/>
      <c r="Q110" s="203"/>
      <c r="R110" s="203"/>
      <c r="S110" s="85"/>
      <c r="T110" s="85"/>
      <c r="U110" s="85"/>
      <c r="V110" s="85"/>
      <c r="W110" s="85"/>
      <c r="X110" s="85"/>
      <c r="Y110" s="85"/>
      <c r="Z110" s="85"/>
      <c r="AA110" s="85"/>
      <c r="AB110" s="85"/>
      <c r="AC110" s="85"/>
      <c r="AD110" s="85"/>
      <c r="AE110" s="85"/>
      <c r="AF110" s="85"/>
      <c r="AG110" s="85"/>
      <c r="AH110" s="85"/>
      <c r="AI110" s="85"/>
      <c r="AJ110" s="537" t="s">
        <v>133</v>
      </c>
      <c r="AK110" s="538">
        <v>2005</v>
      </c>
      <c r="AL110" s="85"/>
      <c r="AM110" s="85"/>
      <c r="AN110" s="85"/>
      <c r="AO110" s="532">
        <v>637500</v>
      </c>
      <c r="AP110" s="203"/>
      <c r="AQ110" s="203"/>
      <c r="AR110" s="203"/>
      <c r="AS110" s="203"/>
      <c r="AT110" s="203"/>
      <c r="AU110" s="203"/>
      <c r="AV110" s="203"/>
      <c r="AW110" s="203"/>
    </row>
    <row r="111" spans="2:49" s="94" customFormat="1" ht="33.75" customHeight="1">
      <c r="B111" s="435"/>
      <c r="C111" s="465"/>
      <c r="D111" s="533" t="s">
        <v>177</v>
      </c>
      <c r="E111" s="533" t="s">
        <v>234</v>
      </c>
      <c r="F111" s="203"/>
      <c r="G111" s="85"/>
      <c r="H111" s="85"/>
      <c r="I111" s="85"/>
      <c r="J111" s="85"/>
      <c r="K111" s="534" t="s">
        <v>298</v>
      </c>
      <c r="L111" s="203"/>
      <c r="M111" s="534" t="s">
        <v>363</v>
      </c>
      <c r="N111" s="203"/>
      <c r="O111" s="203"/>
      <c r="P111" s="203"/>
      <c r="Q111" s="203"/>
      <c r="R111" s="203"/>
      <c r="S111" s="85"/>
      <c r="T111" s="85"/>
      <c r="U111" s="85"/>
      <c r="V111" s="85"/>
      <c r="W111" s="85"/>
      <c r="X111" s="85"/>
      <c r="Y111" s="85"/>
      <c r="Z111" s="85"/>
      <c r="AA111" s="85"/>
      <c r="AB111" s="85"/>
      <c r="AC111" s="85"/>
      <c r="AD111" s="85"/>
      <c r="AE111" s="85"/>
      <c r="AF111" s="85"/>
      <c r="AG111" s="85"/>
      <c r="AH111" s="85"/>
      <c r="AI111" s="85"/>
      <c r="AJ111" s="537" t="s">
        <v>133</v>
      </c>
      <c r="AK111" s="538">
        <v>2006</v>
      </c>
      <c r="AL111" s="85"/>
      <c r="AM111" s="85"/>
      <c r="AN111" s="85"/>
      <c r="AO111" s="532">
        <v>680000</v>
      </c>
      <c r="AP111" s="203"/>
      <c r="AQ111" s="203"/>
      <c r="AR111" s="203"/>
      <c r="AS111" s="203"/>
      <c r="AT111" s="203"/>
      <c r="AU111" s="203"/>
      <c r="AV111" s="203"/>
      <c r="AW111" s="203"/>
    </row>
    <row r="112" spans="2:49" s="94" customFormat="1" ht="33.75" customHeight="1">
      <c r="B112" s="435"/>
      <c r="C112" s="465"/>
      <c r="D112" s="533" t="s">
        <v>178</v>
      </c>
      <c r="E112" s="533" t="s">
        <v>235</v>
      </c>
      <c r="F112" s="203"/>
      <c r="G112" s="85"/>
      <c r="H112" s="85"/>
      <c r="I112" s="85"/>
      <c r="J112" s="85"/>
      <c r="K112" s="534" t="s">
        <v>298</v>
      </c>
      <c r="L112" s="203"/>
      <c r="M112" s="534" t="s">
        <v>363</v>
      </c>
      <c r="N112" s="203"/>
      <c r="O112" s="203"/>
      <c r="P112" s="203"/>
      <c r="Q112" s="203"/>
      <c r="R112" s="203"/>
      <c r="S112" s="85"/>
      <c r="T112" s="85"/>
      <c r="U112" s="85"/>
      <c r="V112" s="85"/>
      <c r="W112" s="85"/>
      <c r="X112" s="85"/>
      <c r="Y112" s="85"/>
      <c r="Z112" s="85"/>
      <c r="AA112" s="85"/>
      <c r="AB112" s="85"/>
      <c r="AC112" s="85"/>
      <c r="AD112" s="85"/>
      <c r="AE112" s="85"/>
      <c r="AF112" s="85"/>
      <c r="AG112" s="85"/>
      <c r="AH112" s="85"/>
      <c r="AI112" s="85"/>
      <c r="AJ112" s="537" t="s">
        <v>133</v>
      </c>
      <c r="AK112" s="538">
        <v>2006</v>
      </c>
      <c r="AL112" s="85"/>
      <c r="AM112" s="85"/>
      <c r="AN112" s="85"/>
      <c r="AO112" s="532">
        <v>800000</v>
      </c>
      <c r="AP112" s="203"/>
      <c r="AQ112" s="203"/>
      <c r="AR112" s="203"/>
      <c r="AS112" s="203"/>
      <c r="AT112" s="203"/>
      <c r="AU112" s="203"/>
      <c r="AV112" s="203"/>
      <c r="AW112" s="203"/>
    </row>
    <row r="113" spans="2:49" s="94" customFormat="1" ht="33.75" customHeight="1">
      <c r="B113" s="435"/>
      <c r="C113" s="465"/>
      <c r="D113" s="533" t="s">
        <v>1306</v>
      </c>
      <c r="E113" s="533" t="s">
        <v>234</v>
      </c>
      <c r="F113" s="203"/>
      <c r="G113" s="85"/>
      <c r="H113" s="85"/>
      <c r="I113" s="85"/>
      <c r="J113" s="85"/>
      <c r="K113" s="534" t="s">
        <v>298</v>
      </c>
      <c r="L113" s="203"/>
      <c r="M113" s="534" t="s">
        <v>363</v>
      </c>
      <c r="N113" s="203"/>
      <c r="O113" s="203"/>
      <c r="P113" s="203"/>
      <c r="Q113" s="203"/>
      <c r="R113" s="203"/>
      <c r="S113" s="85"/>
      <c r="T113" s="85"/>
      <c r="U113" s="85"/>
      <c r="V113" s="85"/>
      <c r="W113" s="85"/>
      <c r="X113" s="85"/>
      <c r="Y113" s="85"/>
      <c r="Z113" s="85"/>
      <c r="AA113" s="85"/>
      <c r="AB113" s="85"/>
      <c r="AC113" s="85"/>
      <c r="AD113" s="85"/>
      <c r="AE113" s="85"/>
      <c r="AF113" s="85"/>
      <c r="AG113" s="85"/>
      <c r="AH113" s="85"/>
      <c r="AI113" s="85"/>
      <c r="AJ113" s="537" t="s">
        <v>133</v>
      </c>
      <c r="AK113" s="538">
        <v>2006</v>
      </c>
      <c r="AL113" s="85"/>
      <c r="AM113" s="85"/>
      <c r="AN113" s="85"/>
      <c r="AO113" s="532">
        <v>510000</v>
      </c>
      <c r="AP113" s="203"/>
      <c r="AQ113" s="203"/>
      <c r="AR113" s="203"/>
      <c r="AS113" s="203"/>
      <c r="AT113" s="203"/>
      <c r="AU113" s="203"/>
      <c r="AV113" s="203"/>
      <c r="AW113" s="203"/>
    </row>
    <row r="114" spans="2:49" s="94" customFormat="1" ht="33.75" customHeight="1">
      <c r="B114" s="435"/>
      <c r="C114" s="465"/>
      <c r="D114" s="533" t="s">
        <v>190</v>
      </c>
      <c r="E114" s="533" t="s">
        <v>249</v>
      </c>
      <c r="F114" s="203"/>
      <c r="G114" s="85"/>
      <c r="H114" s="85"/>
      <c r="I114" s="85"/>
      <c r="J114" s="85"/>
      <c r="K114" s="534" t="s">
        <v>298</v>
      </c>
      <c r="L114" s="203"/>
      <c r="M114" s="534" t="s">
        <v>367</v>
      </c>
      <c r="N114" s="203"/>
      <c r="O114" s="203"/>
      <c r="P114" s="203"/>
      <c r="Q114" s="203"/>
      <c r="R114" s="203"/>
      <c r="S114" s="85"/>
      <c r="T114" s="85"/>
      <c r="U114" s="85"/>
      <c r="V114" s="85"/>
      <c r="W114" s="85"/>
      <c r="X114" s="85"/>
      <c r="Y114" s="85"/>
      <c r="Z114" s="85"/>
      <c r="AA114" s="85"/>
      <c r="AB114" s="85"/>
      <c r="AC114" s="85"/>
      <c r="AD114" s="85"/>
      <c r="AE114" s="85"/>
      <c r="AF114" s="85"/>
      <c r="AG114" s="85"/>
      <c r="AH114" s="85"/>
      <c r="AI114" s="85"/>
      <c r="AJ114" s="537" t="s">
        <v>133</v>
      </c>
      <c r="AK114" s="538">
        <v>2006</v>
      </c>
      <c r="AL114" s="85"/>
      <c r="AM114" s="85"/>
      <c r="AN114" s="85"/>
      <c r="AO114" s="532">
        <v>2800000</v>
      </c>
      <c r="AP114" s="203"/>
      <c r="AQ114" s="203"/>
      <c r="AR114" s="203"/>
      <c r="AS114" s="203"/>
      <c r="AT114" s="203"/>
      <c r="AU114" s="203"/>
      <c r="AV114" s="203"/>
      <c r="AW114" s="203"/>
    </row>
    <row r="115" spans="2:49" s="94" customFormat="1" ht="33.75" customHeight="1">
      <c r="B115" s="435"/>
      <c r="C115" s="465"/>
      <c r="D115" s="533" t="s">
        <v>176</v>
      </c>
      <c r="E115" s="533" t="s">
        <v>233</v>
      </c>
      <c r="F115" s="203"/>
      <c r="G115" s="85"/>
      <c r="H115" s="85"/>
      <c r="I115" s="85"/>
      <c r="J115" s="85"/>
      <c r="K115" s="534" t="s">
        <v>848</v>
      </c>
      <c r="L115" s="203"/>
      <c r="M115" s="534" t="s">
        <v>356</v>
      </c>
      <c r="N115" s="203"/>
      <c r="O115" s="203"/>
      <c r="P115" s="203"/>
      <c r="Q115" s="203"/>
      <c r="R115" s="203"/>
      <c r="S115" s="85"/>
      <c r="T115" s="85"/>
      <c r="U115" s="85"/>
      <c r="V115" s="85"/>
      <c r="W115" s="85"/>
      <c r="X115" s="85"/>
      <c r="Y115" s="85"/>
      <c r="Z115" s="85"/>
      <c r="AA115" s="85"/>
      <c r="AB115" s="85"/>
      <c r="AC115" s="85"/>
      <c r="AD115" s="85"/>
      <c r="AE115" s="85"/>
      <c r="AF115" s="85"/>
      <c r="AG115" s="85"/>
      <c r="AH115" s="85"/>
      <c r="AI115" s="85"/>
      <c r="AJ115" s="537" t="s">
        <v>133</v>
      </c>
      <c r="AK115" s="538">
        <v>2006</v>
      </c>
      <c r="AL115" s="85"/>
      <c r="AM115" s="85"/>
      <c r="AN115" s="85"/>
      <c r="AO115" s="532">
        <v>1200000</v>
      </c>
      <c r="AP115" s="203"/>
      <c r="AQ115" s="203"/>
      <c r="AR115" s="203"/>
      <c r="AS115" s="203"/>
      <c r="AT115" s="203"/>
      <c r="AU115" s="203"/>
      <c r="AV115" s="203"/>
      <c r="AW115" s="203"/>
    </row>
    <row r="116" spans="2:49" s="94" customFormat="1" ht="33.75" customHeight="1">
      <c r="B116" s="435"/>
      <c r="C116" s="465"/>
      <c r="D116" s="533" t="s">
        <v>169</v>
      </c>
      <c r="E116" s="533" t="s">
        <v>226</v>
      </c>
      <c r="F116" s="203"/>
      <c r="G116" s="85"/>
      <c r="H116" s="85"/>
      <c r="I116" s="85"/>
      <c r="J116" s="85"/>
      <c r="K116" s="534" t="s">
        <v>293</v>
      </c>
      <c r="L116" s="203"/>
      <c r="M116" s="534" t="s">
        <v>354</v>
      </c>
      <c r="N116" s="203"/>
      <c r="O116" s="203"/>
      <c r="P116" s="203"/>
      <c r="Q116" s="203"/>
      <c r="R116" s="203"/>
      <c r="S116" s="85"/>
      <c r="T116" s="85"/>
      <c r="U116" s="85"/>
      <c r="V116" s="85"/>
      <c r="W116" s="85"/>
      <c r="X116" s="85"/>
      <c r="Y116" s="85"/>
      <c r="Z116" s="85"/>
      <c r="AA116" s="85"/>
      <c r="AB116" s="85"/>
      <c r="AC116" s="85"/>
      <c r="AD116" s="85"/>
      <c r="AE116" s="85"/>
      <c r="AF116" s="85"/>
      <c r="AG116" s="85"/>
      <c r="AH116" s="85"/>
      <c r="AI116" s="85"/>
      <c r="AJ116" s="537" t="s">
        <v>133</v>
      </c>
      <c r="AK116" s="538">
        <v>2006</v>
      </c>
      <c r="AL116" s="85"/>
      <c r="AM116" s="85"/>
      <c r="AN116" s="85"/>
      <c r="AO116" s="532">
        <v>280000</v>
      </c>
      <c r="AP116" s="203"/>
      <c r="AQ116" s="203"/>
      <c r="AR116" s="203"/>
      <c r="AS116" s="203"/>
      <c r="AT116" s="203"/>
      <c r="AU116" s="203"/>
      <c r="AV116" s="203"/>
      <c r="AW116" s="203"/>
    </row>
    <row r="117" spans="2:49" s="94" customFormat="1" ht="33.75" customHeight="1">
      <c r="B117" s="435"/>
      <c r="C117" s="465"/>
      <c r="D117" s="533" t="s">
        <v>1307</v>
      </c>
      <c r="E117" s="533" t="s">
        <v>246</v>
      </c>
      <c r="F117" s="203"/>
      <c r="G117" s="85"/>
      <c r="H117" s="85"/>
      <c r="I117" s="85"/>
      <c r="J117" s="85"/>
      <c r="K117" s="534" t="s">
        <v>298</v>
      </c>
      <c r="L117" s="203"/>
      <c r="M117" s="534" t="s">
        <v>366</v>
      </c>
      <c r="N117" s="203"/>
      <c r="O117" s="203"/>
      <c r="P117" s="203"/>
      <c r="Q117" s="203"/>
      <c r="R117" s="203"/>
      <c r="S117" s="85"/>
      <c r="T117" s="85"/>
      <c r="U117" s="85"/>
      <c r="V117" s="85"/>
      <c r="W117" s="85"/>
      <c r="X117" s="85"/>
      <c r="Y117" s="85"/>
      <c r="Z117" s="85"/>
      <c r="AA117" s="85"/>
      <c r="AB117" s="85"/>
      <c r="AC117" s="85"/>
      <c r="AD117" s="85"/>
      <c r="AE117" s="85"/>
      <c r="AF117" s="85"/>
      <c r="AG117" s="85"/>
      <c r="AH117" s="85"/>
      <c r="AI117" s="85"/>
      <c r="AJ117" s="537" t="s">
        <v>133</v>
      </c>
      <c r="AK117" s="538">
        <v>2006</v>
      </c>
      <c r="AL117" s="85"/>
      <c r="AM117" s="85"/>
      <c r="AN117" s="85"/>
      <c r="AO117" s="532">
        <v>360000</v>
      </c>
      <c r="AP117" s="203"/>
      <c r="AQ117" s="203"/>
      <c r="AR117" s="203"/>
      <c r="AS117" s="203"/>
      <c r="AT117" s="203"/>
      <c r="AU117" s="203"/>
      <c r="AV117" s="203"/>
      <c r="AW117" s="203"/>
    </row>
    <row r="118" spans="2:49" s="94" customFormat="1" ht="33.75" customHeight="1">
      <c r="B118" s="435"/>
      <c r="C118" s="465"/>
      <c r="D118" s="533" t="s">
        <v>181</v>
      </c>
      <c r="E118" s="533" t="s">
        <v>239</v>
      </c>
      <c r="F118" s="203"/>
      <c r="G118" s="85"/>
      <c r="H118" s="85"/>
      <c r="I118" s="85"/>
      <c r="J118" s="85"/>
      <c r="K118" s="534" t="s">
        <v>332</v>
      </c>
      <c r="L118" s="203"/>
      <c r="M118" s="534" t="s">
        <v>364</v>
      </c>
      <c r="N118" s="203"/>
      <c r="O118" s="203"/>
      <c r="P118" s="203"/>
      <c r="Q118" s="203"/>
      <c r="R118" s="203"/>
      <c r="S118" s="85"/>
      <c r="T118" s="85"/>
      <c r="U118" s="85"/>
      <c r="V118" s="85"/>
      <c r="W118" s="85"/>
      <c r="X118" s="85"/>
      <c r="Y118" s="85"/>
      <c r="Z118" s="85"/>
      <c r="AA118" s="85"/>
      <c r="AB118" s="85"/>
      <c r="AC118" s="85"/>
      <c r="AD118" s="85"/>
      <c r="AE118" s="85"/>
      <c r="AF118" s="85"/>
      <c r="AG118" s="85"/>
      <c r="AH118" s="85"/>
      <c r="AI118" s="85"/>
      <c r="AJ118" s="537" t="s">
        <v>133</v>
      </c>
      <c r="AK118" s="538">
        <v>2006</v>
      </c>
      <c r="AL118" s="85"/>
      <c r="AM118" s="85"/>
      <c r="AN118" s="85"/>
      <c r="AO118" s="532">
        <v>455000</v>
      </c>
      <c r="AP118" s="203"/>
      <c r="AQ118" s="203"/>
      <c r="AR118" s="203"/>
      <c r="AS118" s="203"/>
      <c r="AT118" s="203"/>
      <c r="AU118" s="203"/>
      <c r="AV118" s="203"/>
      <c r="AW118" s="203"/>
    </row>
    <row r="119" spans="2:49" s="94" customFormat="1" ht="33.75" customHeight="1">
      <c r="B119" s="435"/>
      <c r="C119" s="465"/>
      <c r="D119" s="533" t="s">
        <v>189</v>
      </c>
      <c r="E119" s="533" t="s">
        <v>226</v>
      </c>
      <c r="F119" s="203"/>
      <c r="G119" s="85"/>
      <c r="H119" s="85"/>
      <c r="I119" s="85"/>
      <c r="J119" s="85"/>
      <c r="K119" s="534" t="s">
        <v>300</v>
      </c>
      <c r="L119" s="203"/>
      <c r="M119" s="534" t="s">
        <v>363</v>
      </c>
      <c r="N119" s="203"/>
      <c r="O119" s="203"/>
      <c r="P119" s="203"/>
      <c r="Q119" s="203"/>
      <c r="R119" s="203"/>
      <c r="S119" s="85"/>
      <c r="T119" s="85"/>
      <c r="U119" s="85"/>
      <c r="V119" s="85"/>
      <c r="W119" s="85"/>
      <c r="X119" s="85"/>
      <c r="Y119" s="85"/>
      <c r="Z119" s="85"/>
      <c r="AA119" s="85"/>
      <c r="AB119" s="85"/>
      <c r="AC119" s="85"/>
      <c r="AD119" s="85"/>
      <c r="AE119" s="85"/>
      <c r="AF119" s="85"/>
      <c r="AG119" s="85"/>
      <c r="AH119" s="85"/>
      <c r="AI119" s="85"/>
      <c r="AJ119" s="537" t="s">
        <v>133</v>
      </c>
      <c r="AK119" s="538">
        <v>2006</v>
      </c>
      <c r="AL119" s="85"/>
      <c r="AM119" s="85"/>
      <c r="AN119" s="85"/>
      <c r="AO119" s="532">
        <v>120000</v>
      </c>
      <c r="AP119" s="203"/>
      <c r="AQ119" s="203"/>
      <c r="AR119" s="203"/>
      <c r="AS119" s="203"/>
      <c r="AT119" s="203"/>
      <c r="AU119" s="203"/>
      <c r="AV119" s="203"/>
      <c r="AW119" s="203"/>
    </row>
    <row r="120" spans="2:49" s="94" customFormat="1" ht="33.75" customHeight="1">
      <c r="B120" s="435"/>
      <c r="C120" s="465"/>
      <c r="D120" s="533" t="s">
        <v>169</v>
      </c>
      <c r="E120" s="533" t="s">
        <v>226</v>
      </c>
      <c r="F120" s="203"/>
      <c r="G120" s="85"/>
      <c r="H120" s="85"/>
      <c r="I120" s="85"/>
      <c r="J120" s="85"/>
      <c r="K120" s="534" t="s">
        <v>332</v>
      </c>
      <c r="L120" s="203"/>
      <c r="M120" s="534" t="s">
        <v>354</v>
      </c>
      <c r="N120" s="203"/>
      <c r="O120" s="203"/>
      <c r="P120" s="203"/>
      <c r="Q120" s="203"/>
      <c r="R120" s="203"/>
      <c r="S120" s="85"/>
      <c r="T120" s="85"/>
      <c r="U120" s="85"/>
      <c r="V120" s="85"/>
      <c r="W120" s="85"/>
      <c r="X120" s="85"/>
      <c r="Y120" s="85"/>
      <c r="Z120" s="85"/>
      <c r="AA120" s="85"/>
      <c r="AB120" s="85"/>
      <c r="AC120" s="85"/>
      <c r="AD120" s="85"/>
      <c r="AE120" s="85"/>
      <c r="AF120" s="85"/>
      <c r="AG120" s="85"/>
      <c r="AH120" s="85"/>
      <c r="AI120" s="85"/>
      <c r="AJ120" s="537" t="s">
        <v>133</v>
      </c>
      <c r="AK120" s="538">
        <v>2006</v>
      </c>
      <c r="AL120" s="85"/>
      <c r="AM120" s="85"/>
      <c r="AN120" s="85"/>
      <c r="AO120" s="532">
        <v>840000</v>
      </c>
      <c r="AP120" s="203"/>
      <c r="AQ120" s="203"/>
      <c r="AR120" s="203"/>
      <c r="AS120" s="203"/>
      <c r="AT120" s="203"/>
      <c r="AU120" s="203"/>
      <c r="AV120" s="203"/>
      <c r="AW120" s="203"/>
    </row>
    <row r="121" spans="2:49" s="94" customFormat="1" ht="33.75" customHeight="1">
      <c r="B121" s="435"/>
      <c r="C121" s="465"/>
      <c r="D121" s="533" t="s">
        <v>171</v>
      </c>
      <c r="E121" s="533" t="s">
        <v>265</v>
      </c>
      <c r="F121" s="203"/>
      <c r="G121" s="85"/>
      <c r="H121" s="85"/>
      <c r="I121" s="85"/>
      <c r="J121" s="85"/>
      <c r="K121" s="534" t="s">
        <v>294</v>
      </c>
      <c r="L121" s="203"/>
      <c r="M121" s="534" t="s">
        <v>356</v>
      </c>
      <c r="N121" s="203"/>
      <c r="O121" s="203"/>
      <c r="P121" s="203"/>
      <c r="Q121" s="203"/>
      <c r="R121" s="203"/>
      <c r="S121" s="85"/>
      <c r="T121" s="85"/>
      <c r="U121" s="85"/>
      <c r="V121" s="85"/>
      <c r="W121" s="85"/>
      <c r="X121" s="85"/>
      <c r="Y121" s="85"/>
      <c r="Z121" s="85"/>
      <c r="AA121" s="85"/>
      <c r="AB121" s="85"/>
      <c r="AC121" s="85"/>
      <c r="AD121" s="85"/>
      <c r="AE121" s="85"/>
      <c r="AF121" s="85"/>
      <c r="AG121" s="85"/>
      <c r="AH121" s="85"/>
      <c r="AI121" s="85"/>
      <c r="AJ121" s="537" t="s">
        <v>133</v>
      </c>
      <c r="AK121" s="538">
        <v>2006</v>
      </c>
      <c r="AL121" s="85"/>
      <c r="AM121" s="85"/>
      <c r="AN121" s="85"/>
      <c r="AO121" s="532">
        <v>4000000</v>
      </c>
      <c r="AP121" s="203"/>
      <c r="AQ121" s="203"/>
      <c r="AR121" s="203"/>
      <c r="AS121" s="203"/>
      <c r="AT121" s="203"/>
      <c r="AU121" s="203"/>
      <c r="AV121" s="203"/>
      <c r="AW121" s="203"/>
    </row>
    <row r="122" spans="2:49" s="94" customFormat="1" ht="33.75" customHeight="1">
      <c r="B122" s="435"/>
      <c r="C122" s="465"/>
      <c r="D122" s="533" t="s">
        <v>1308</v>
      </c>
      <c r="E122" s="533" t="s">
        <v>227</v>
      </c>
      <c r="F122" s="203"/>
      <c r="G122" s="85"/>
      <c r="H122" s="85"/>
      <c r="I122" s="85"/>
      <c r="J122" s="85"/>
      <c r="K122" s="534" t="s">
        <v>132</v>
      </c>
      <c r="L122" s="203"/>
      <c r="M122" s="534" t="s">
        <v>355</v>
      </c>
      <c r="N122" s="203"/>
      <c r="O122" s="203"/>
      <c r="P122" s="203"/>
      <c r="Q122" s="203"/>
      <c r="R122" s="203"/>
      <c r="S122" s="85"/>
      <c r="T122" s="85"/>
      <c r="U122" s="85"/>
      <c r="V122" s="85"/>
      <c r="W122" s="85"/>
      <c r="X122" s="85"/>
      <c r="Y122" s="85"/>
      <c r="Z122" s="85"/>
      <c r="AA122" s="85"/>
      <c r="AB122" s="85"/>
      <c r="AC122" s="85"/>
      <c r="AD122" s="85"/>
      <c r="AE122" s="85"/>
      <c r="AF122" s="85"/>
      <c r="AG122" s="85"/>
      <c r="AH122" s="85"/>
      <c r="AI122" s="85"/>
      <c r="AJ122" s="537" t="s">
        <v>133</v>
      </c>
      <c r="AK122" s="538">
        <v>2006</v>
      </c>
      <c r="AL122" s="85"/>
      <c r="AM122" s="85"/>
      <c r="AN122" s="85"/>
      <c r="AO122" s="532">
        <v>2000000</v>
      </c>
      <c r="AP122" s="203"/>
      <c r="AQ122" s="203"/>
      <c r="AR122" s="203"/>
      <c r="AS122" s="203"/>
      <c r="AT122" s="203"/>
      <c r="AU122" s="203"/>
      <c r="AV122" s="203"/>
      <c r="AW122" s="203"/>
    </row>
    <row r="123" spans="2:49" s="94" customFormat="1" ht="33.75" customHeight="1">
      <c r="B123" s="435"/>
      <c r="C123" s="465"/>
      <c r="D123" s="533" t="s">
        <v>180</v>
      </c>
      <c r="E123" s="533" t="s">
        <v>237</v>
      </c>
      <c r="F123" s="203"/>
      <c r="G123" s="85"/>
      <c r="H123" s="85"/>
      <c r="I123" s="85"/>
      <c r="J123" s="85"/>
      <c r="K123" s="534" t="s">
        <v>303</v>
      </c>
      <c r="L123" s="203"/>
      <c r="M123" s="534" t="s">
        <v>355</v>
      </c>
      <c r="N123" s="203"/>
      <c r="O123" s="203"/>
      <c r="P123" s="203"/>
      <c r="Q123" s="203"/>
      <c r="R123" s="203"/>
      <c r="S123" s="85"/>
      <c r="T123" s="85"/>
      <c r="U123" s="85"/>
      <c r="V123" s="85"/>
      <c r="W123" s="85"/>
      <c r="X123" s="85"/>
      <c r="Y123" s="85"/>
      <c r="Z123" s="85"/>
      <c r="AA123" s="85"/>
      <c r="AB123" s="85"/>
      <c r="AC123" s="85"/>
      <c r="AD123" s="85"/>
      <c r="AE123" s="85"/>
      <c r="AF123" s="85"/>
      <c r="AG123" s="85"/>
      <c r="AH123" s="85"/>
      <c r="AI123" s="85"/>
      <c r="AJ123" s="537" t="s">
        <v>133</v>
      </c>
      <c r="AK123" s="538">
        <v>2006</v>
      </c>
      <c r="AL123" s="85"/>
      <c r="AM123" s="85"/>
      <c r="AN123" s="85"/>
      <c r="AO123" s="532">
        <v>480000</v>
      </c>
      <c r="AP123" s="203"/>
      <c r="AQ123" s="203"/>
      <c r="AR123" s="203"/>
      <c r="AS123" s="203"/>
      <c r="AT123" s="203"/>
      <c r="AU123" s="203"/>
      <c r="AV123" s="203"/>
      <c r="AW123" s="203"/>
    </row>
    <row r="124" spans="2:49" s="94" customFormat="1" ht="33.75" customHeight="1">
      <c r="B124" s="435"/>
      <c r="C124" s="465"/>
      <c r="D124" s="533" t="s">
        <v>198</v>
      </c>
      <c r="E124" s="533" t="s">
        <v>261</v>
      </c>
      <c r="F124" s="203"/>
      <c r="G124" s="85"/>
      <c r="H124" s="85"/>
      <c r="I124" s="85"/>
      <c r="J124" s="85"/>
      <c r="K124" s="534" t="s">
        <v>326</v>
      </c>
      <c r="L124" s="203"/>
      <c r="M124" s="534" t="s">
        <v>355</v>
      </c>
      <c r="N124" s="203"/>
      <c r="O124" s="203"/>
      <c r="P124" s="203"/>
      <c r="Q124" s="203"/>
      <c r="R124" s="203"/>
      <c r="S124" s="85"/>
      <c r="T124" s="85"/>
      <c r="U124" s="85"/>
      <c r="V124" s="85"/>
      <c r="W124" s="85"/>
      <c r="X124" s="85"/>
      <c r="Y124" s="85"/>
      <c r="Z124" s="85"/>
      <c r="AA124" s="85"/>
      <c r="AB124" s="85"/>
      <c r="AC124" s="85"/>
      <c r="AD124" s="85"/>
      <c r="AE124" s="85"/>
      <c r="AF124" s="85"/>
      <c r="AG124" s="85"/>
      <c r="AH124" s="85"/>
      <c r="AI124" s="85"/>
      <c r="AJ124" s="537" t="s">
        <v>133</v>
      </c>
      <c r="AK124" s="538">
        <v>2006</v>
      </c>
      <c r="AL124" s="85"/>
      <c r="AM124" s="85"/>
      <c r="AN124" s="85"/>
      <c r="AO124" s="532">
        <v>1000000</v>
      </c>
      <c r="AP124" s="203"/>
      <c r="AQ124" s="203"/>
      <c r="AR124" s="203"/>
      <c r="AS124" s="203"/>
      <c r="AT124" s="203"/>
      <c r="AU124" s="203"/>
      <c r="AV124" s="203"/>
      <c r="AW124" s="203"/>
    </row>
    <row r="125" spans="2:49" s="94" customFormat="1" ht="33.75" customHeight="1">
      <c r="B125" s="435"/>
      <c r="C125" s="465"/>
      <c r="D125" s="533" t="s">
        <v>183</v>
      </c>
      <c r="E125" s="533" t="s">
        <v>241</v>
      </c>
      <c r="F125" s="203"/>
      <c r="G125" s="85"/>
      <c r="H125" s="85"/>
      <c r="I125" s="85"/>
      <c r="J125" s="85"/>
      <c r="K125" s="534" t="s">
        <v>187</v>
      </c>
      <c r="L125" s="203"/>
      <c r="M125" s="534" t="s">
        <v>356</v>
      </c>
      <c r="N125" s="203"/>
      <c r="O125" s="203"/>
      <c r="P125" s="203"/>
      <c r="Q125" s="203"/>
      <c r="R125" s="203"/>
      <c r="S125" s="85"/>
      <c r="T125" s="85"/>
      <c r="U125" s="85"/>
      <c r="V125" s="85"/>
      <c r="W125" s="85"/>
      <c r="X125" s="85"/>
      <c r="Y125" s="85"/>
      <c r="Z125" s="85"/>
      <c r="AA125" s="85"/>
      <c r="AB125" s="85"/>
      <c r="AC125" s="85"/>
      <c r="AD125" s="85"/>
      <c r="AE125" s="85"/>
      <c r="AF125" s="85"/>
      <c r="AG125" s="85"/>
      <c r="AH125" s="85"/>
      <c r="AI125" s="85"/>
      <c r="AJ125" s="537" t="s">
        <v>133</v>
      </c>
      <c r="AK125" s="538">
        <v>2006</v>
      </c>
      <c r="AL125" s="85"/>
      <c r="AM125" s="85"/>
      <c r="AN125" s="85"/>
      <c r="AO125" s="532">
        <v>135000</v>
      </c>
      <c r="AP125" s="203"/>
      <c r="AQ125" s="203"/>
      <c r="AR125" s="203"/>
      <c r="AS125" s="203"/>
      <c r="AT125" s="203"/>
      <c r="AU125" s="203"/>
      <c r="AV125" s="203"/>
      <c r="AW125" s="203"/>
    </row>
    <row r="126" spans="2:49" s="94" customFormat="1" ht="33.75" customHeight="1">
      <c r="B126" s="435"/>
      <c r="C126" s="465"/>
      <c r="D126" s="533" t="s">
        <v>179</v>
      </c>
      <c r="E126" s="533" t="s">
        <v>236</v>
      </c>
      <c r="F126" s="203"/>
      <c r="G126" s="85"/>
      <c r="H126" s="85"/>
      <c r="I126" s="85"/>
      <c r="J126" s="85"/>
      <c r="K126" s="534" t="s">
        <v>298</v>
      </c>
      <c r="L126" s="203"/>
      <c r="M126" s="534" t="s">
        <v>358</v>
      </c>
      <c r="N126" s="203"/>
      <c r="O126" s="203"/>
      <c r="P126" s="203"/>
      <c r="Q126" s="203"/>
      <c r="R126" s="203"/>
      <c r="S126" s="85"/>
      <c r="T126" s="85"/>
      <c r="U126" s="85"/>
      <c r="V126" s="85"/>
      <c r="W126" s="85"/>
      <c r="X126" s="85"/>
      <c r="Y126" s="85"/>
      <c r="Z126" s="85"/>
      <c r="AA126" s="85"/>
      <c r="AB126" s="85"/>
      <c r="AC126" s="85"/>
      <c r="AD126" s="85"/>
      <c r="AE126" s="85"/>
      <c r="AF126" s="85"/>
      <c r="AG126" s="85"/>
      <c r="AH126" s="85"/>
      <c r="AI126" s="85"/>
      <c r="AJ126" s="537" t="s">
        <v>133</v>
      </c>
      <c r="AK126" s="538">
        <v>2006</v>
      </c>
      <c r="AL126" s="85"/>
      <c r="AM126" s="85"/>
      <c r="AN126" s="85"/>
      <c r="AO126" s="532">
        <v>450000</v>
      </c>
      <c r="AP126" s="203"/>
      <c r="AQ126" s="203"/>
      <c r="AR126" s="203"/>
      <c r="AS126" s="203"/>
      <c r="AT126" s="203"/>
      <c r="AU126" s="203"/>
      <c r="AV126" s="203"/>
      <c r="AW126" s="203"/>
    </row>
    <row r="127" spans="2:49" s="94" customFormat="1" ht="33.75" customHeight="1">
      <c r="B127" s="435"/>
      <c r="C127" s="465"/>
      <c r="D127" s="533" t="s">
        <v>203</v>
      </c>
      <c r="E127" s="533" t="s">
        <v>226</v>
      </c>
      <c r="F127" s="203"/>
      <c r="G127" s="85"/>
      <c r="H127" s="85"/>
      <c r="I127" s="85"/>
      <c r="J127" s="85"/>
      <c r="K127" s="534" t="s">
        <v>293</v>
      </c>
      <c r="L127" s="203"/>
      <c r="M127" s="534" t="s">
        <v>354</v>
      </c>
      <c r="N127" s="203"/>
      <c r="O127" s="203"/>
      <c r="P127" s="203"/>
      <c r="Q127" s="203"/>
      <c r="R127" s="203"/>
      <c r="S127" s="85"/>
      <c r="T127" s="85"/>
      <c r="U127" s="85"/>
      <c r="V127" s="85"/>
      <c r="W127" s="85"/>
      <c r="X127" s="85"/>
      <c r="Y127" s="85"/>
      <c r="Z127" s="85"/>
      <c r="AA127" s="85"/>
      <c r="AB127" s="85"/>
      <c r="AC127" s="85"/>
      <c r="AD127" s="85"/>
      <c r="AE127" s="85"/>
      <c r="AF127" s="85"/>
      <c r="AG127" s="85"/>
      <c r="AH127" s="85"/>
      <c r="AI127" s="85"/>
      <c r="AJ127" s="537" t="s">
        <v>133</v>
      </c>
      <c r="AK127" s="538">
        <v>2006</v>
      </c>
      <c r="AL127" s="85"/>
      <c r="AM127" s="85"/>
      <c r="AN127" s="85"/>
      <c r="AO127" s="532">
        <v>7280000</v>
      </c>
      <c r="AP127" s="203"/>
      <c r="AQ127" s="203"/>
      <c r="AR127" s="203"/>
      <c r="AS127" s="203"/>
      <c r="AT127" s="203"/>
      <c r="AU127" s="203"/>
      <c r="AV127" s="203"/>
      <c r="AW127" s="203"/>
    </row>
    <row r="128" spans="2:49" s="94" customFormat="1" ht="33.75" customHeight="1">
      <c r="B128" s="435"/>
      <c r="C128" s="465"/>
      <c r="D128" s="533" t="s">
        <v>193</v>
      </c>
      <c r="E128" s="533" t="s">
        <v>226</v>
      </c>
      <c r="F128" s="203"/>
      <c r="G128" s="85"/>
      <c r="H128" s="85"/>
      <c r="I128" s="85"/>
      <c r="J128" s="85"/>
      <c r="K128" s="534" t="s">
        <v>312</v>
      </c>
      <c r="L128" s="203"/>
      <c r="M128" s="534" t="s">
        <v>359</v>
      </c>
      <c r="N128" s="203"/>
      <c r="O128" s="203"/>
      <c r="P128" s="203"/>
      <c r="Q128" s="203"/>
      <c r="R128" s="203"/>
      <c r="S128" s="85"/>
      <c r="T128" s="85"/>
      <c r="U128" s="85"/>
      <c r="V128" s="85"/>
      <c r="W128" s="85"/>
      <c r="X128" s="85"/>
      <c r="Y128" s="85"/>
      <c r="Z128" s="85"/>
      <c r="AA128" s="85"/>
      <c r="AB128" s="85"/>
      <c r="AC128" s="85"/>
      <c r="AD128" s="85"/>
      <c r="AE128" s="85"/>
      <c r="AF128" s="85"/>
      <c r="AG128" s="85"/>
      <c r="AH128" s="85"/>
      <c r="AI128" s="85"/>
      <c r="AJ128" s="537" t="s">
        <v>133</v>
      </c>
      <c r="AK128" s="538">
        <v>2006</v>
      </c>
      <c r="AL128" s="85"/>
      <c r="AM128" s="85"/>
      <c r="AN128" s="85"/>
      <c r="AO128" s="532">
        <v>480000</v>
      </c>
      <c r="AP128" s="203"/>
      <c r="AQ128" s="203"/>
      <c r="AR128" s="203"/>
      <c r="AS128" s="203"/>
      <c r="AT128" s="203"/>
      <c r="AU128" s="203"/>
      <c r="AV128" s="203"/>
      <c r="AW128" s="203"/>
    </row>
    <row r="129" spans="2:49" s="94" customFormat="1" ht="33.75" customHeight="1">
      <c r="B129" s="435"/>
      <c r="C129" s="465"/>
      <c r="D129" s="533" t="s">
        <v>1309</v>
      </c>
      <c r="E129" s="533" t="s">
        <v>234</v>
      </c>
      <c r="F129" s="203"/>
      <c r="G129" s="85"/>
      <c r="H129" s="85"/>
      <c r="I129" s="85"/>
      <c r="J129" s="85"/>
      <c r="K129" s="534" t="s">
        <v>298</v>
      </c>
      <c r="L129" s="203"/>
      <c r="M129" s="534" t="s">
        <v>363</v>
      </c>
      <c r="N129" s="203"/>
      <c r="O129" s="203"/>
      <c r="P129" s="203"/>
      <c r="Q129" s="203"/>
      <c r="R129" s="203"/>
      <c r="S129" s="85"/>
      <c r="T129" s="85"/>
      <c r="U129" s="85"/>
      <c r="V129" s="85"/>
      <c r="W129" s="85"/>
      <c r="X129" s="85"/>
      <c r="Y129" s="85"/>
      <c r="Z129" s="85"/>
      <c r="AA129" s="85"/>
      <c r="AB129" s="85"/>
      <c r="AC129" s="85"/>
      <c r="AD129" s="85"/>
      <c r="AE129" s="85"/>
      <c r="AF129" s="85"/>
      <c r="AG129" s="85"/>
      <c r="AH129" s="85"/>
      <c r="AI129" s="85"/>
      <c r="AJ129" s="537" t="s">
        <v>133</v>
      </c>
      <c r="AK129" s="538">
        <v>2006</v>
      </c>
      <c r="AL129" s="85"/>
      <c r="AM129" s="85"/>
      <c r="AN129" s="85"/>
      <c r="AO129" s="532">
        <v>340000</v>
      </c>
      <c r="AP129" s="203"/>
      <c r="AQ129" s="203"/>
      <c r="AR129" s="203"/>
      <c r="AS129" s="203"/>
      <c r="AT129" s="203"/>
      <c r="AU129" s="203"/>
      <c r="AV129" s="203"/>
      <c r="AW129" s="203"/>
    </row>
    <row r="130" spans="2:49" s="94" customFormat="1" ht="33.75" customHeight="1">
      <c r="B130" s="435"/>
      <c r="C130" s="465"/>
      <c r="D130" s="533" t="s">
        <v>181</v>
      </c>
      <c r="E130" s="533" t="s">
        <v>239</v>
      </c>
      <c r="F130" s="203"/>
      <c r="G130" s="85"/>
      <c r="H130" s="85"/>
      <c r="I130" s="85"/>
      <c r="J130" s="85"/>
      <c r="K130" s="534" t="s">
        <v>298</v>
      </c>
      <c r="L130" s="203"/>
      <c r="M130" s="534" t="s">
        <v>363</v>
      </c>
      <c r="N130" s="203"/>
      <c r="O130" s="203"/>
      <c r="P130" s="203"/>
      <c r="Q130" s="203"/>
      <c r="R130" s="203"/>
      <c r="S130" s="85"/>
      <c r="T130" s="85"/>
      <c r="U130" s="85"/>
      <c r="V130" s="85"/>
      <c r="W130" s="85"/>
      <c r="X130" s="85"/>
      <c r="Y130" s="85"/>
      <c r="Z130" s="85"/>
      <c r="AA130" s="85"/>
      <c r="AB130" s="85"/>
      <c r="AC130" s="85"/>
      <c r="AD130" s="85"/>
      <c r="AE130" s="85"/>
      <c r="AF130" s="85"/>
      <c r="AG130" s="85"/>
      <c r="AH130" s="85"/>
      <c r="AI130" s="85"/>
      <c r="AJ130" s="537" t="s">
        <v>133</v>
      </c>
      <c r="AK130" s="538">
        <v>2006</v>
      </c>
      <c r="AL130" s="85"/>
      <c r="AM130" s="85"/>
      <c r="AN130" s="85"/>
      <c r="AO130" s="532">
        <v>490000</v>
      </c>
      <c r="AP130" s="203"/>
      <c r="AQ130" s="203"/>
      <c r="AR130" s="203"/>
      <c r="AS130" s="203"/>
      <c r="AT130" s="203"/>
      <c r="AU130" s="203"/>
      <c r="AV130" s="203"/>
      <c r="AW130" s="203"/>
    </row>
    <row r="131" spans="2:49" s="94" customFormat="1" ht="33.75" customHeight="1">
      <c r="B131" s="435"/>
      <c r="C131" s="465"/>
      <c r="D131" s="533" t="s">
        <v>1306</v>
      </c>
      <c r="E131" s="533" t="s">
        <v>234</v>
      </c>
      <c r="F131" s="203"/>
      <c r="G131" s="85"/>
      <c r="H131" s="85"/>
      <c r="I131" s="85"/>
      <c r="J131" s="85"/>
      <c r="K131" s="534" t="s">
        <v>298</v>
      </c>
      <c r="L131" s="203"/>
      <c r="M131" s="534" t="s">
        <v>363</v>
      </c>
      <c r="N131" s="203"/>
      <c r="O131" s="203"/>
      <c r="P131" s="203"/>
      <c r="Q131" s="203"/>
      <c r="R131" s="203"/>
      <c r="S131" s="85"/>
      <c r="T131" s="85"/>
      <c r="U131" s="85"/>
      <c r="V131" s="85"/>
      <c r="W131" s="85"/>
      <c r="X131" s="85"/>
      <c r="Y131" s="85"/>
      <c r="Z131" s="85"/>
      <c r="AA131" s="85"/>
      <c r="AB131" s="85"/>
      <c r="AC131" s="85"/>
      <c r="AD131" s="85"/>
      <c r="AE131" s="85"/>
      <c r="AF131" s="85"/>
      <c r="AG131" s="85"/>
      <c r="AH131" s="85"/>
      <c r="AI131" s="85"/>
      <c r="AJ131" s="537" t="s">
        <v>133</v>
      </c>
      <c r="AK131" s="538">
        <v>2006</v>
      </c>
      <c r="AL131" s="85"/>
      <c r="AM131" s="85"/>
      <c r="AN131" s="85"/>
      <c r="AO131" s="532">
        <v>510000</v>
      </c>
      <c r="AP131" s="203"/>
      <c r="AQ131" s="203"/>
      <c r="AR131" s="203"/>
      <c r="AS131" s="203"/>
      <c r="AT131" s="203"/>
      <c r="AU131" s="203"/>
      <c r="AV131" s="203"/>
      <c r="AW131" s="203"/>
    </row>
    <row r="132" spans="2:49" s="94" customFormat="1" ht="33.75" customHeight="1">
      <c r="B132" s="435"/>
      <c r="C132" s="465"/>
      <c r="D132" s="533" t="s">
        <v>193</v>
      </c>
      <c r="E132" s="533" t="s">
        <v>226</v>
      </c>
      <c r="F132" s="203"/>
      <c r="G132" s="85"/>
      <c r="H132" s="85"/>
      <c r="I132" s="85"/>
      <c r="J132" s="85"/>
      <c r="K132" s="534" t="s">
        <v>312</v>
      </c>
      <c r="L132" s="203"/>
      <c r="M132" s="534" t="s">
        <v>359</v>
      </c>
      <c r="N132" s="203"/>
      <c r="O132" s="203"/>
      <c r="P132" s="203"/>
      <c r="Q132" s="203"/>
      <c r="R132" s="203"/>
      <c r="S132" s="85"/>
      <c r="T132" s="85"/>
      <c r="U132" s="85"/>
      <c r="V132" s="85"/>
      <c r="W132" s="85"/>
      <c r="X132" s="85"/>
      <c r="Y132" s="85"/>
      <c r="Z132" s="85"/>
      <c r="AA132" s="85"/>
      <c r="AB132" s="85"/>
      <c r="AC132" s="85"/>
      <c r="AD132" s="85"/>
      <c r="AE132" s="85"/>
      <c r="AF132" s="85"/>
      <c r="AG132" s="85"/>
      <c r="AH132" s="85"/>
      <c r="AI132" s="85"/>
      <c r="AJ132" s="537" t="s">
        <v>133</v>
      </c>
      <c r="AK132" s="538">
        <v>2006</v>
      </c>
      <c r="AL132" s="85"/>
      <c r="AM132" s="85"/>
      <c r="AN132" s="85"/>
      <c r="AO132" s="532">
        <v>19500</v>
      </c>
      <c r="AP132" s="203"/>
      <c r="AQ132" s="203"/>
      <c r="AR132" s="203"/>
      <c r="AS132" s="203"/>
      <c r="AT132" s="203"/>
      <c r="AU132" s="203"/>
      <c r="AV132" s="203"/>
      <c r="AW132" s="203"/>
    </row>
    <row r="133" spans="2:49" s="94" customFormat="1" ht="33.75" customHeight="1">
      <c r="B133" s="435"/>
      <c r="C133" s="465"/>
      <c r="D133" s="533" t="s">
        <v>169</v>
      </c>
      <c r="E133" s="533" t="s">
        <v>226</v>
      </c>
      <c r="F133" s="203"/>
      <c r="G133" s="85"/>
      <c r="H133" s="85"/>
      <c r="I133" s="85"/>
      <c r="J133" s="85"/>
      <c r="K133" s="534" t="s">
        <v>1305</v>
      </c>
      <c r="L133" s="203"/>
      <c r="M133" s="534" t="s">
        <v>354</v>
      </c>
      <c r="N133" s="203"/>
      <c r="O133" s="203"/>
      <c r="P133" s="203"/>
      <c r="Q133" s="203"/>
      <c r="R133" s="203"/>
      <c r="S133" s="85"/>
      <c r="T133" s="85"/>
      <c r="U133" s="85"/>
      <c r="V133" s="85"/>
      <c r="W133" s="85"/>
      <c r="X133" s="85"/>
      <c r="Y133" s="85"/>
      <c r="Z133" s="85"/>
      <c r="AA133" s="85"/>
      <c r="AB133" s="85"/>
      <c r="AC133" s="85"/>
      <c r="AD133" s="85"/>
      <c r="AE133" s="85"/>
      <c r="AF133" s="85"/>
      <c r="AG133" s="85"/>
      <c r="AH133" s="85"/>
      <c r="AI133" s="85"/>
      <c r="AJ133" s="537" t="s">
        <v>133</v>
      </c>
      <c r="AK133" s="538">
        <v>2006</v>
      </c>
      <c r="AL133" s="85"/>
      <c r="AM133" s="85"/>
      <c r="AN133" s="85"/>
      <c r="AO133" s="532">
        <v>595000</v>
      </c>
      <c r="AP133" s="203"/>
      <c r="AQ133" s="203"/>
      <c r="AR133" s="203"/>
      <c r="AS133" s="203"/>
      <c r="AT133" s="203"/>
      <c r="AU133" s="203"/>
      <c r="AV133" s="203"/>
      <c r="AW133" s="203"/>
    </row>
    <row r="134" spans="2:49" s="94" customFormat="1" ht="33.75" customHeight="1">
      <c r="B134" s="435"/>
      <c r="C134" s="465"/>
      <c r="D134" s="533" t="s">
        <v>171</v>
      </c>
      <c r="E134" s="533" t="s">
        <v>265</v>
      </c>
      <c r="F134" s="203"/>
      <c r="G134" s="85"/>
      <c r="H134" s="85"/>
      <c r="I134" s="85"/>
      <c r="J134" s="85"/>
      <c r="K134" s="534" t="s">
        <v>325</v>
      </c>
      <c r="L134" s="203"/>
      <c r="M134" s="534" t="s">
        <v>356</v>
      </c>
      <c r="N134" s="203"/>
      <c r="O134" s="203"/>
      <c r="P134" s="203"/>
      <c r="Q134" s="203"/>
      <c r="R134" s="203"/>
      <c r="S134" s="85"/>
      <c r="T134" s="85"/>
      <c r="U134" s="85"/>
      <c r="V134" s="85"/>
      <c r="W134" s="85"/>
      <c r="X134" s="85"/>
      <c r="Y134" s="85"/>
      <c r="Z134" s="85"/>
      <c r="AA134" s="85"/>
      <c r="AB134" s="85"/>
      <c r="AC134" s="85"/>
      <c r="AD134" s="85"/>
      <c r="AE134" s="85"/>
      <c r="AF134" s="85"/>
      <c r="AG134" s="85"/>
      <c r="AH134" s="85"/>
      <c r="AI134" s="85"/>
      <c r="AJ134" s="537" t="s">
        <v>133</v>
      </c>
      <c r="AK134" s="538">
        <v>2006</v>
      </c>
      <c r="AL134" s="85"/>
      <c r="AM134" s="85"/>
      <c r="AN134" s="85"/>
      <c r="AO134" s="532">
        <v>5880000</v>
      </c>
      <c r="AP134" s="203"/>
      <c r="AQ134" s="203"/>
      <c r="AR134" s="203"/>
      <c r="AS134" s="203"/>
      <c r="AT134" s="203"/>
      <c r="AU134" s="203"/>
      <c r="AV134" s="203"/>
      <c r="AW134" s="203"/>
    </row>
    <row r="135" spans="2:49" s="94" customFormat="1" ht="33.75" customHeight="1">
      <c r="B135" s="435"/>
      <c r="C135" s="465"/>
      <c r="D135" s="533" t="s">
        <v>177</v>
      </c>
      <c r="E135" s="533" t="s">
        <v>234</v>
      </c>
      <c r="F135" s="203"/>
      <c r="G135" s="85"/>
      <c r="H135" s="85"/>
      <c r="I135" s="85"/>
      <c r="J135" s="85"/>
      <c r="K135" s="534" t="s">
        <v>321</v>
      </c>
      <c r="L135" s="203"/>
      <c r="M135" s="534" t="s">
        <v>355</v>
      </c>
      <c r="N135" s="203"/>
      <c r="O135" s="203"/>
      <c r="P135" s="203"/>
      <c r="Q135" s="203"/>
      <c r="R135" s="203"/>
      <c r="S135" s="85"/>
      <c r="T135" s="85"/>
      <c r="U135" s="85"/>
      <c r="V135" s="85"/>
      <c r="W135" s="85"/>
      <c r="X135" s="85"/>
      <c r="Y135" s="85"/>
      <c r="Z135" s="85"/>
      <c r="AA135" s="85"/>
      <c r="AB135" s="85"/>
      <c r="AC135" s="85"/>
      <c r="AD135" s="85"/>
      <c r="AE135" s="85"/>
      <c r="AF135" s="85"/>
      <c r="AG135" s="85"/>
      <c r="AH135" s="85"/>
      <c r="AI135" s="85"/>
      <c r="AJ135" s="537" t="s">
        <v>133</v>
      </c>
      <c r="AK135" s="538">
        <v>2006</v>
      </c>
      <c r="AL135" s="85"/>
      <c r="AM135" s="85"/>
      <c r="AN135" s="85"/>
      <c r="AO135" s="532">
        <v>120000</v>
      </c>
      <c r="AP135" s="203"/>
      <c r="AQ135" s="203"/>
      <c r="AR135" s="203"/>
      <c r="AS135" s="203"/>
      <c r="AT135" s="203"/>
      <c r="AU135" s="203"/>
      <c r="AV135" s="203"/>
      <c r="AW135" s="203"/>
    </row>
    <row r="136" spans="2:49" s="94" customFormat="1" ht="33.75" customHeight="1">
      <c r="B136" s="435"/>
      <c r="C136" s="465"/>
      <c r="D136" s="533" t="s">
        <v>1310</v>
      </c>
      <c r="E136" s="533" t="s">
        <v>1311</v>
      </c>
      <c r="F136" s="203"/>
      <c r="G136" s="85"/>
      <c r="H136" s="85"/>
      <c r="I136" s="85"/>
      <c r="J136" s="85"/>
      <c r="K136" s="534" t="s">
        <v>1312</v>
      </c>
      <c r="L136" s="203"/>
      <c r="M136" s="534" t="s">
        <v>355</v>
      </c>
      <c r="N136" s="203"/>
      <c r="O136" s="203"/>
      <c r="P136" s="203"/>
      <c r="Q136" s="203"/>
      <c r="R136" s="203"/>
      <c r="S136" s="85"/>
      <c r="T136" s="85"/>
      <c r="U136" s="85"/>
      <c r="V136" s="85"/>
      <c r="W136" s="85"/>
      <c r="X136" s="85"/>
      <c r="Y136" s="85"/>
      <c r="Z136" s="85"/>
      <c r="AA136" s="85"/>
      <c r="AB136" s="85"/>
      <c r="AC136" s="85"/>
      <c r="AD136" s="85"/>
      <c r="AE136" s="85"/>
      <c r="AF136" s="85"/>
      <c r="AG136" s="85"/>
      <c r="AH136" s="85"/>
      <c r="AI136" s="85"/>
      <c r="AJ136" s="537" t="s">
        <v>133</v>
      </c>
      <c r="AK136" s="538">
        <v>2006</v>
      </c>
      <c r="AL136" s="85"/>
      <c r="AM136" s="85"/>
      <c r="AN136" s="85"/>
      <c r="AO136" s="532">
        <v>630000</v>
      </c>
      <c r="AP136" s="203"/>
      <c r="AQ136" s="203"/>
      <c r="AR136" s="203"/>
      <c r="AS136" s="203"/>
      <c r="AT136" s="203"/>
      <c r="AU136" s="203"/>
      <c r="AV136" s="203"/>
      <c r="AW136" s="203"/>
    </row>
    <row r="137" spans="2:49" s="94" customFormat="1" ht="33.75" customHeight="1">
      <c r="B137" s="435"/>
      <c r="C137" s="465"/>
      <c r="D137" s="533" t="s">
        <v>169</v>
      </c>
      <c r="E137" s="533" t="s">
        <v>226</v>
      </c>
      <c r="F137" s="203"/>
      <c r="G137" s="85"/>
      <c r="H137" s="85"/>
      <c r="I137" s="85"/>
      <c r="J137" s="85"/>
      <c r="K137" s="534" t="s">
        <v>1305</v>
      </c>
      <c r="L137" s="203"/>
      <c r="M137" s="534" t="s">
        <v>363</v>
      </c>
      <c r="N137" s="203"/>
      <c r="O137" s="203"/>
      <c r="P137" s="203"/>
      <c r="Q137" s="203"/>
      <c r="R137" s="203"/>
      <c r="S137" s="85"/>
      <c r="T137" s="85"/>
      <c r="U137" s="85"/>
      <c r="V137" s="85"/>
      <c r="W137" s="85"/>
      <c r="X137" s="85"/>
      <c r="Y137" s="85"/>
      <c r="Z137" s="85"/>
      <c r="AA137" s="85"/>
      <c r="AB137" s="85"/>
      <c r="AC137" s="85"/>
      <c r="AD137" s="85"/>
      <c r="AE137" s="85"/>
      <c r="AF137" s="85"/>
      <c r="AG137" s="85"/>
      <c r="AH137" s="85"/>
      <c r="AI137" s="85"/>
      <c r="AJ137" s="537" t="s">
        <v>133</v>
      </c>
      <c r="AK137" s="538">
        <v>2006</v>
      </c>
      <c r="AL137" s="85"/>
      <c r="AM137" s="85"/>
      <c r="AN137" s="85"/>
      <c r="AO137" s="532">
        <v>297500</v>
      </c>
      <c r="AP137" s="203"/>
      <c r="AQ137" s="203"/>
      <c r="AR137" s="203"/>
      <c r="AS137" s="203"/>
      <c r="AT137" s="203"/>
      <c r="AU137" s="203"/>
      <c r="AV137" s="203"/>
      <c r="AW137" s="203"/>
    </row>
    <row r="138" spans="2:49" s="94" customFormat="1" ht="33.75" customHeight="1">
      <c r="B138" s="435"/>
      <c r="C138" s="465"/>
      <c r="D138" s="533" t="s">
        <v>177</v>
      </c>
      <c r="E138" s="533" t="s">
        <v>234</v>
      </c>
      <c r="F138" s="203"/>
      <c r="G138" s="85"/>
      <c r="H138" s="85"/>
      <c r="I138" s="85"/>
      <c r="J138" s="85"/>
      <c r="K138" s="534" t="s">
        <v>300</v>
      </c>
      <c r="L138" s="203"/>
      <c r="M138" s="534" t="s">
        <v>358</v>
      </c>
      <c r="N138" s="203"/>
      <c r="O138" s="203"/>
      <c r="P138" s="203"/>
      <c r="Q138" s="203"/>
      <c r="R138" s="203"/>
      <c r="S138" s="85"/>
      <c r="T138" s="85"/>
      <c r="U138" s="85"/>
      <c r="V138" s="85"/>
      <c r="W138" s="85"/>
      <c r="X138" s="85"/>
      <c r="Y138" s="85"/>
      <c r="Z138" s="85"/>
      <c r="AA138" s="85"/>
      <c r="AB138" s="85"/>
      <c r="AC138" s="85"/>
      <c r="AD138" s="85"/>
      <c r="AE138" s="85"/>
      <c r="AF138" s="85"/>
      <c r="AG138" s="85"/>
      <c r="AH138" s="85"/>
      <c r="AI138" s="85"/>
      <c r="AJ138" s="537" t="s">
        <v>133</v>
      </c>
      <c r="AK138" s="538">
        <v>2006</v>
      </c>
      <c r="AL138" s="85"/>
      <c r="AM138" s="85"/>
      <c r="AN138" s="85"/>
      <c r="AO138" s="532">
        <v>340000</v>
      </c>
      <c r="AP138" s="203"/>
      <c r="AQ138" s="203"/>
      <c r="AR138" s="203"/>
      <c r="AS138" s="203"/>
      <c r="AT138" s="203"/>
      <c r="AU138" s="203"/>
      <c r="AV138" s="203"/>
      <c r="AW138" s="203"/>
    </row>
    <row r="139" spans="2:49" s="94" customFormat="1" ht="33.75" customHeight="1">
      <c r="B139" s="435"/>
      <c r="C139" s="465"/>
      <c r="D139" s="533" t="s">
        <v>177</v>
      </c>
      <c r="E139" s="533" t="s">
        <v>234</v>
      </c>
      <c r="F139" s="203"/>
      <c r="G139" s="85"/>
      <c r="H139" s="85"/>
      <c r="I139" s="85"/>
      <c r="J139" s="85"/>
      <c r="K139" s="534" t="s">
        <v>300</v>
      </c>
      <c r="L139" s="203"/>
      <c r="M139" s="534" t="s">
        <v>358</v>
      </c>
      <c r="N139" s="203"/>
      <c r="O139" s="203"/>
      <c r="P139" s="203"/>
      <c r="Q139" s="203"/>
      <c r="R139" s="203"/>
      <c r="S139" s="85"/>
      <c r="T139" s="85"/>
      <c r="U139" s="85"/>
      <c r="V139" s="85"/>
      <c r="W139" s="85"/>
      <c r="X139" s="85"/>
      <c r="Y139" s="85"/>
      <c r="Z139" s="85"/>
      <c r="AA139" s="85"/>
      <c r="AB139" s="85"/>
      <c r="AC139" s="85"/>
      <c r="AD139" s="85"/>
      <c r="AE139" s="85"/>
      <c r="AF139" s="85"/>
      <c r="AG139" s="85"/>
      <c r="AH139" s="85"/>
      <c r="AI139" s="85"/>
      <c r="AJ139" s="537" t="s">
        <v>133</v>
      </c>
      <c r="AK139" s="538">
        <v>2006</v>
      </c>
      <c r="AL139" s="85"/>
      <c r="AM139" s="85"/>
      <c r="AN139" s="85"/>
      <c r="AO139" s="532">
        <v>340000</v>
      </c>
      <c r="AP139" s="203"/>
      <c r="AQ139" s="203"/>
      <c r="AR139" s="203"/>
      <c r="AS139" s="203"/>
      <c r="AT139" s="203"/>
      <c r="AU139" s="203"/>
      <c r="AV139" s="203"/>
      <c r="AW139" s="203"/>
    </row>
    <row r="140" spans="2:49" s="94" customFormat="1" ht="33.75" customHeight="1">
      <c r="B140" s="435"/>
      <c r="C140" s="465"/>
      <c r="D140" s="533" t="s">
        <v>176</v>
      </c>
      <c r="E140" s="533" t="s">
        <v>233</v>
      </c>
      <c r="F140" s="203"/>
      <c r="G140" s="85"/>
      <c r="H140" s="85"/>
      <c r="I140" s="85"/>
      <c r="J140" s="85"/>
      <c r="K140" s="534" t="s">
        <v>302</v>
      </c>
      <c r="L140" s="203"/>
      <c r="M140" s="534" t="s">
        <v>356</v>
      </c>
      <c r="N140" s="203"/>
      <c r="O140" s="203"/>
      <c r="P140" s="203"/>
      <c r="Q140" s="203"/>
      <c r="R140" s="203"/>
      <c r="S140" s="85"/>
      <c r="T140" s="85"/>
      <c r="U140" s="85"/>
      <c r="V140" s="85"/>
      <c r="W140" s="85"/>
      <c r="X140" s="85"/>
      <c r="Y140" s="85"/>
      <c r="Z140" s="85"/>
      <c r="AA140" s="85"/>
      <c r="AB140" s="85"/>
      <c r="AC140" s="85"/>
      <c r="AD140" s="85"/>
      <c r="AE140" s="85"/>
      <c r="AF140" s="85"/>
      <c r="AG140" s="85"/>
      <c r="AH140" s="85"/>
      <c r="AI140" s="85"/>
      <c r="AJ140" s="537" t="s">
        <v>133</v>
      </c>
      <c r="AK140" s="538">
        <v>2006</v>
      </c>
      <c r="AL140" s="85"/>
      <c r="AM140" s="85"/>
      <c r="AN140" s="85"/>
      <c r="AO140" s="532">
        <v>1105000</v>
      </c>
      <c r="AP140" s="203"/>
      <c r="AQ140" s="203"/>
      <c r="AR140" s="203"/>
      <c r="AS140" s="203"/>
      <c r="AT140" s="203"/>
      <c r="AU140" s="203"/>
      <c r="AV140" s="203"/>
      <c r="AW140" s="203"/>
    </row>
    <row r="141" spans="2:49" s="94" customFormat="1" ht="33.75" customHeight="1">
      <c r="B141" s="435"/>
      <c r="C141" s="465"/>
      <c r="D141" s="533" t="s">
        <v>177</v>
      </c>
      <c r="E141" s="533" t="s">
        <v>234</v>
      </c>
      <c r="F141" s="203"/>
      <c r="G141" s="85"/>
      <c r="H141" s="85"/>
      <c r="I141" s="85"/>
      <c r="J141" s="85"/>
      <c r="K141" s="534" t="s">
        <v>298</v>
      </c>
      <c r="L141" s="203"/>
      <c r="M141" s="534" t="s">
        <v>363</v>
      </c>
      <c r="N141" s="203"/>
      <c r="O141" s="203"/>
      <c r="P141" s="203"/>
      <c r="Q141" s="203"/>
      <c r="R141" s="203"/>
      <c r="S141" s="85"/>
      <c r="T141" s="85"/>
      <c r="U141" s="85"/>
      <c r="V141" s="85"/>
      <c r="W141" s="85"/>
      <c r="X141" s="85"/>
      <c r="Y141" s="85"/>
      <c r="Z141" s="85"/>
      <c r="AA141" s="85"/>
      <c r="AB141" s="85"/>
      <c r="AC141" s="85"/>
      <c r="AD141" s="85"/>
      <c r="AE141" s="85"/>
      <c r="AF141" s="85"/>
      <c r="AG141" s="85"/>
      <c r="AH141" s="85"/>
      <c r="AI141" s="85"/>
      <c r="AJ141" s="537" t="s">
        <v>133</v>
      </c>
      <c r="AK141" s="538">
        <v>2006</v>
      </c>
      <c r="AL141" s="85"/>
      <c r="AM141" s="85"/>
      <c r="AN141" s="85"/>
      <c r="AO141" s="532">
        <v>510000</v>
      </c>
      <c r="AP141" s="203"/>
      <c r="AQ141" s="203"/>
      <c r="AR141" s="203"/>
      <c r="AS141" s="203"/>
      <c r="AT141" s="203"/>
      <c r="AU141" s="203"/>
      <c r="AV141" s="203"/>
      <c r="AW141" s="203"/>
    </row>
    <row r="142" spans="2:49" s="94" customFormat="1" ht="33.75" customHeight="1">
      <c r="B142" s="435"/>
      <c r="C142" s="465"/>
      <c r="D142" s="533" t="s">
        <v>169</v>
      </c>
      <c r="E142" s="533" t="s">
        <v>226</v>
      </c>
      <c r="F142" s="203"/>
      <c r="G142" s="85"/>
      <c r="H142" s="85"/>
      <c r="I142" s="85"/>
      <c r="J142" s="85"/>
      <c r="K142" s="534" t="s">
        <v>298</v>
      </c>
      <c r="L142" s="203"/>
      <c r="M142" s="534" t="s">
        <v>367</v>
      </c>
      <c r="N142" s="203"/>
      <c r="O142" s="203"/>
      <c r="P142" s="203"/>
      <c r="Q142" s="203"/>
      <c r="R142" s="203"/>
      <c r="S142" s="85"/>
      <c r="T142" s="85"/>
      <c r="U142" s="85"/>
      <c r="V142" s="85"/>
      <c r="W142" s="85"/>
      <c r="X142" s="85"/>
      <c r="Y142" s="85"/>
      <c r="Z142" s="85"/>
      <c r="AA142" s="85"/>
      <c r="AB142" s="85"/>
      <c r="AC142" s="85"/>
      <c r="AD142" s="85"/>
      <c r="AE142" s="85"/>
      <c r="AF142" s="85"/>
      <c r="AG142" s="85"/>
      <c r="AH142" s="85"/>
      <c r="AI142" s="85"/>
      <c r="AJ142" s="537" t="s">
        <v>133</v>
      </c>
      <c r="AK142" s="538">
        <v>2006</v>
      </c>
      <c r="AL142" s="85"/>
      <c r="AM142" s="85"/>
      <c r="AN142" s="85"/>
      <c r="AO142" s="532">
        <v>585000</v>
      </c>
      <c r="AP142" s="203"/>
      <c r="AQ142" s="203"/>
      <c r="AR142" s="203"/>
      <c r="AS142" s="203"/>
      <c r="AT142" s="203"/>
      <c r="AU142" s="203"/>
      <c r="AV142" s="203"/>
      <c r="AW142" s="203"/>
    </row>
    <row r="143" spans="2:49" s="94" customFormat="1" ht="33.75" customHeight="1">
      <c r="B143" s="435"/>
      <c r="C143" s="465"/>
      <c r="D143" s="533" t="s">
        <v>182</v>
      </c>
      <c r="E143" s="533" t="s">
        <v>240</v>
      </c>
      <c r="F143" s="203"/>
      <c r="G143" s="85"/>
      <c r="H143" s="85"/>
      <c r="I143" s="85"/>
      <c r="J143" s="85"/>
      <c r="K143" s="534" t="s">
        <v>1214</v>
      </c>
      <c r="L143" s="203"/>
      <c r="M143" s="534" t="s">
        <v>355</v>
      </c>
      <c r="N143" s="203"/>
      <c r="O143" s="203"/>
      <c r="P143" s="203"/>
      <c r="Q143" s="203"/>
      <c r="R143" s="203"/>
      <c r="S143" s="85"/>
      <c r="T143" s="85"/>
      <c r="U143" s="85"/>
      <c r="V143" s="85"/>
      <c r="W143" s="85"/>
      <c r="X143" s="85"/>
      <c r="Y143" s="85"/>
      <c r="Z143" s="85"/>
      <c r="AA143" s="85"/>
      <c r="AB143" s="85"/>
      <c r="AC143" s="85"/>
      <c r="AD143" s="85"/>
      <c r="AE143" s="85"/>
      <c r="AF143" s="85"/>
      <c r="AG143" s="85"/>
      <c r="AH143" s="85"/>
      <c r="AI143" s="85"/>
      <c r="AJ143" s="537" t="s">
        <v>133</v>
      </c>
      <c r="AK143" s="538">
        <v>2006</v>
      </c>
      <c r="AL143" s="85"/>
      <c r="AM143" s="85"/>
      <c r="AN143" s="85"/>
      <c r="AO143" s="532">
        <v>650000</v>
      </c>
      <c r="AP143" s="203"/>
      <c r="AQ143" s="203"/>
      <c r="AR143" s="203"/>
      <c r="AS143" s="203"/>
      <c r="AT143" s="203"/>
      <c r="AU143" s="203"/>
      <c r="AV143" s="203"/>
      <c r="AW143" s="203"/>
    </row>
    <row r="144" spans="2:49" s="94" customFormat="1" ht="33.75" customHeight="1">
      <c r="B144" s="435"/>
      <c r="C144" s="548"/>
      <c r="D144" s="551" t="s">
        <v>182</v>
      </c>
      <c r="E144" s="551" t="s">
        <v>240</v>
      </c>
      <c r="F144" s="552"/>
      <c r="G144" s="495"/>
      <c r="H144" s="495"/>
      <c r="I144" s="495"/>
      <c r="J144" s="495"/>
      <c r="K144" s="553" t="s">
        <v>1214</v>
      </c>
      <c r="L144" s="203"/>
      <c r="M144" s="553" t="s">
        <v>372</v>
      </c>
      <c r="N144" s="552"/>
      <c r="O144" s="552"/>
      <c r="P144" s="552"/>
      <c r="Q144" s="552"/>
      <c r="R144" s="552"/>
      <c r="S144" s="495"/>
      <c r="T144" s="495"/>
      <c r="U144" s="495"/>
      <c r="V144" s="495"/>
      <c r="W144" s="495"/>
      <c r="X144" s="495"/>
      <c r="Y144" s="495"/>
      <c r="Z144" s="495"/>
      <c r="AA144" s="495"/>
      <c r="AB144" s="495"/>
      <c r="AC144" s="495"/>
      <c r="AD144" s="495"/>
      <c r="AE144" s="495"/>
      <c r="AF144" s="495"/>
      <c r="AG144" s="495"/>
      <c r="AH144" s="495"/>
      <c r="AI144" s="495"/>
      <c r="AJ144" s="554" t="s">
        <v>133</v>
      </c>
      <c r="AK144" s="555">
        <v>2006</v>
      </c>
      <c r="AL144" s="495"/>
      <c r="AM144" s="495"/>
      <c r="AN144" s="495"/>
      <c r="AO144" s="556">
        <v>680000</v>
      </c>
      <c r="AP144" s="552"/>
      <c r="AQ144" s="552"/>
      <c r="AR144" s="552"/>
      <c r="AS144" s="552"/>
      <c r="AT144" s="552"/>
      <c r="AU144" s="552"/>
      <c r="AV144" s="552"/>
      <c r="AW144" s="552"/>
    </row>
    <row r="145" spans="2:49" s="94" customFormat="1" ht="33.75" customHeight="1">
      <c r="B145" s="435"/>
      <c r="C145" s="465"/>
      <c r="D145" s="533" t="s">
        <v>1221</v>
      </c>
      <c r="E145" s="533" t="s">
        <v>1222</v>
      </c>
      <c r="F145" s="203"/>
      <c r="G145" s="85"/>
      <c r="H145" s="85"/>
      <c r="I145" s="85"/>
      <c r="J145" s="85"/>
      <c r="K145" s="534" t="s">
        <v>298</v>
      </c>
      <c r="L145" s="203"/>
      <c r="M145" s="534" t="s">
        <v>1064</v>
      </c>
      <c r="N145" s="203"/>
      <c r="O145" s="203"/>
      <c r="P145" s="203"/>
      <c r="Q145" s="203"/>
      <c r="R145" s="203"/>
      <c r="S145" s="85"/>
      <c r="T145" s="85"/>
      <c r="U145" s="85"/>
      <c r="V145" s="85"/>
      <c r="W145" s="85"/>
      <c r="X145" s="85"/>
      <c r="Y145" s="85"/>
      <c r="Z145" s="85"/>
      <c r="AA145" s="85"/>
      <c r="AB145" s="85"/>
      <c r="AC145" s="85"/>
      <c r="AD145" s="85"/>
      <c r="AE145" s="85"/>
      <c r="AF145" s="85"/>
      <c r="AG145" s="85"/>
      <c r="AH145" s="85"/>
      <c r="AI145" s="85"/>
      <c r="AJ145" s="537" t="s">
        <v>133</v>
      </c>
      <c r="AK145" s="538">
        <v>2006</v>
      </c>
      <c r="AL145" s="85"/>
      <c r="AM145" s="85"/>
      <c r="AN145" s="85"/>
      <c r="AO145" s="532">
        <v>240000</v>
      </c>
      <c r="AP145" s="203"/>
      <c r="AQ145" s="203"/>
      <c r="AR145" s="203"/>
      <c r="AS145" s="203"/>
      <c r="AT145" s="203"/>
      <c r="AU145" s="203"/>
      <c r="AV145" s="203"/>
      <c r="AW145" s="203"/>
    </row>
    <row r="146" spans="2:49">
      <c r="B146" s="558"/>
      <c r="C146" s="559"/>
      <c r="D146" s="452"/>
      <c r="E146" s="452"/>
      <c r="F146" s="443"/>
      <c r="G146" s="560"/>
      <c r="H146" s="560"/>
      <c r="I146" s="560"/>
      <c r="J146" s="560"/>
      <c r="K146" s="561"/>
      <c r="L146" s="445"/>
      <c r="M146" s="452"/>
      <c r="N146" s="445"/>
      <c r="O146" s="445"/>
      <c r="P146" s="445"/>
      <c r="Q146" s="445"/>
      <c r="R146" s="443"/>
      <c r="S146" s="560"/>
      <c r="T146" s="560"/>
      <c r="U146" s="560"/>
      <c r="V146" s="560"/>
      <c r="W146" s="560"/>
      <c r="X146" s="560"/>
      <c r="Y146" s="560"/>
      <c r="Z146" s="560"/>
      <c r="AA146" s="560"/>
      <c r="AB146" s="560"/>
      <c r="AC146" s="560"/>
      <c r="AD146" s="560"/>
      <c r="AE146" s="560"/>
      <c r="AF146" s="560"/>
      <c r="AG146" s="560"/>
      <c r="AH146" s="560"/>
      <c r="AI146" s="560"/>
      <c r="AJ146" s="440"/>
      <c r="AK146" s="562"/>
      <c r="AL146" s="560"/>
      <c r="AM146" s="560"/>
      <c r="AN146" s="560"/>
      <c r="AO146" s="441"/>
      <c r="AP146" s="520"/>
      <c r="AQ146" s="520"/>
      <c r="AR146" s="520"/>
      <c r="AS146" s="520"/>
      <c r="AT146" s="520"/>
      <c r="AU146" s="520"/>
      <c r="AV146" s="520"/>
      <c r="AW146" s="520"/>
    </row>
    <row r="147" spans="2:49">
      <c r="B147" s="518"/>
      <c r="C147" s="557"/>
      <c r="D147" s="417"/>
      <c r="E147" s="417"/>
      <c r="F147" s="417"/>
      <c r="G147" s="82"/>
      <c r="H147" s="82"/>
      <c r="I147" s="82"/>
      <c r="J147" s="82"/>
      <c r="K147" s="417"/>
      <c r="L147" s="417"/>
      <c r="M147" s="417"/>
      <c r="N147" s="417"/>
      <c r="O147" s="417"/>
      <c r="P147" s="417"/>
      <c r="Q147" s="417"/>
      <c r="R147" s="417"/>
      <c r="S147" s="82"/>
      <c r="T147" s="82"/>
      <c r="U147" s="82"/>
      <c r="V147" s="82"/>
      <c r="W147" s="82"/>
      <c r="X147" s="82"/>
      <c r="Y147" s="82"/>
      <c r="Z147" s="82"/>
      <c r="AA147" s="82"/>
      <c r="AB147" s="82"/>
      <c r="AC147" s="82"/>
      <c r="AD147" s="82"/>
      <c r="AE147" s="82"/>
      <c r="AF147" s="82"/>
      <c r="AG147" s="82"/>
      <c r="AH147" s="82"/>
      <c r="AI147" s="82"/>
      <c r="AJ147" s="482"/>
      <c r="AK147" s="482"/>
      <c r="AL147" s="82"/>
      <c r="AM147" s="82"/>
      <c r="AN147" s="82"/>
      <c r="AO147" s="417"/>
      <c r="AP147" s="417"/>
      <c r="AQ147" s="417"/>
      <c r="AR147" s="417"/>
      <c r="AS147" s="417"/>
      <c r="AT147" s="417"/>
      <c r="AU147" s="417"/>
      <c r="AV147" s="417"/>
      <c r="AW147" s="417"/>
    </row>
    <row r="148" spans="2:49" s="94" customFormat="1" ht="38.25" customHeight="1">
      <c r="B148" s="474" t="s">
        <v>36</v>
      </c>
      <c r="C148" s="487" t="s">
        <v>37</v>
      </c>
      <c r="D148" s="1112" t="s">
        <v>389</v>
      </c>
      <c r="E148" s="1112"/>
      <c r="F148" s="1112"/>
      <c r="G148" s="488"/>
      <c r="H148" s="488"/>
      <c r="I148" s="488"/>
      <c r="J148" s="488"/>
      <c r="K148" s="203"/>
      <c r="L148" s="203"/>
      <c r="M148" s="203"/>
      <c r="N148" s="203"/>
      <c r="O148" s="203"/>
      <c r="P148" s="203"/>
      <c r="Q148" s="203"/>
      <c r="R148" s="203"/>
      <c r="S148" s="488"/>
      <c r="T148" s="488"/>
      <c r="U148" s="488"/>
      <c r="V148" s="488"/>
      <c r="W148" s="488"/>
      <c r="X148" s="488"/>
      <c r="Y148" s="488"/>
      <c r="Z148" s="488"/>
      <c r="AA148" s="488"/>
      <c r="AB148" s="488"/>
      <c r="AC148" s="488"/>
      <c r="AD148" s="488"/>
      <c r="AE148" s="488"/>
      <c r="AF148" s="488"/>
      <c r="AG148" s="488"/>
      <c r="AH148" s="488"/>
      <c r="AI148" s="488"/>
      <c r="AJ148" s="479"/>
      <c r="AK148" s="479"/>
      <c r="AL148" s="203"/>
      <c r="AM148" s="203"/>
      <c r="AN148" s="203"/>
      <c r="AO148" s="203"/>
      <c r="AP148" s="489"/>
      <c r="AQ148" s="489"/>
      <c r="AR148" s="489"/>
      <c r="AS148" s="489"/>
      <c r="AT148" s="489"/>
      <c r="AU148" s="489"/>
      <c r="AV148" s="489"/>
      <c r="AW148" s="489"/>
    </row>
    <row r="149" spans="2:49" s="94" customFormat="1" ht="38.25" customHeight="1">
      <c r="B149" s="435"/>
      <c r="C149" s="465" t="s">
        <v>106</v>
      </c>
      <c r="D149" s="1003"/>
      <c r="E149" s="1003"/>
      <c r="F149" s="1003"/>
      <c r="G149" s="85"/>
      <c r="H149" s="85"/>
      <c r="I149" s="85"/>
      <c r="J149" s="85"/>
      <c r="K149" s="203"/>
      <c r="L149" s="203"/>
      <c r="M149" s="203"/>
      <c r="N149" s="203"/>
      <c r="O149" s="203"/>
      <c r="P149" s="203"/>
      <c r="Q149" s="203"/>
      <c r="R149" s="203"/>
      <c r="S149" s="85"/>
      <c r="T149" s="85"/>
      <c r="U149" s="85"/>
      <c r="V149" s="85"/>
      <c r="W149" s="85"/>
      <c r="X149" s="85"/>
      <c r="Y149" s="85"/>
      <c r="Z149" s="85"/>
      <c r="AA149" s="85"/>
      <c r="AB149" s="85"/>
      <c r="AC149" s="85"/>
      <c r="AD149" s="85"/>
      <c r="AE149" s="85"/>
      <c r="AF149" s="85"/>
      <c r="AG149" s="85"/>
      <c r="AH149" s="85"/>
      <c r="AI149" s="85"/>
      <c r="AJ149" s="479"/>
      <c r="AK149" s="479"/>
      <c r="AL149" s="203"/>
      <c r="AM149" s="203"/>
      <c r="AN149" s="203"/>
      <c r="AO149" s="203"/>
      <c r="AP149" s="203"/>
      <c r="AQ149" s="203"/>
      <c r="AR149" s="203"/>
      <c r="AS149" s="203"/>
      <c r="AT149" s="203"/>
      <c r="AU149" s="203"/>
      <c r="AV149" s="203"/>
      <c r="AW149" s="203"/>
    </row>
    <row r="150" spans="2:49" s="94" customFormat="1" ht="38.25" customHeight="1">
      <c r="B150" s="435"/>
      <c r="C150" s="465"/>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c r="AG150" s="58"/>
      <c r="AH150" s="58"/>
      <c r="AI150" s="58"/>
      <c r="AJ150" s="482"/>
      <c r="AK150" s="482"/>
      <c r="AL150" s="58"/>
      <c r="AM150" s="58"/>
      <c r="AN150" s="58"/>
      <c r="AO150" s="58"/>
      <c r="AP150" s="58"/>
      <c r="AQ150" s="58"/>
      <c r="AR150" s="58"/>
      <c r="AS150" s="58"/>
      <c r="AT150" s="58"/>
      <c r="AU150" s="58"/>
      <c r="AV150" s="58"/>
      <c r="AW150" s="58"/>
    </row>
    <row r="151" spans="2:49" s="94" customFormat="1" ht="38.25" customHeight="1">
      <c r="B151" s="435" t="s">
        <v>38</v>
      </c>
      <c r="C151" s="465" t="s">
        <v>39</v>
      </c>
      <c r="D151" s="1003" t="s">
        <v>389</v>
      </c>
      <c r="E151" s="1003"/>
      <c r="F151" s="1003"/>
      <c r="G151" s="85"/>
      <c r="H151" s="85"/>
      <c r="I151" s="85"/>
      <c r="J151" s="85"/>
      <c r="K151" s="203"/>
      <c r="L151" s="203"/>
      <c r="M151" s="203"/>
      <c r="N151" s="203"/>
      <c r="O151" s="203"/>
      <c r="P151" s="203"/>
      <c r="Q151" s="203"/>
      <c r="R151" s="203"/>
      <c r="S151" s="85"/>
      <c r="T151" s="85"/>
      <c r="U151" s="85"/>
      <c r="V151" s="85"/>
      <c r="W151" s="85"/>
      <c r="X151" s="85"/>
      <c r="Y151" s="85"/>
      <c r="Z151" s="85"/>
      <c r="AA151" s="85"/>
      <c r="AB151" s="85"/>
      <c r="AC151" s="85"/>
      <c r="AD151" s="85"/>
      <c r="AE151" s="85"/>
      <c r="AF151" s="85"/>
      <c r="AG151" s="85"/>
      <c r="AH151" s="85"/>
      <c r="AI151" s="85"/>
      <c r="AJ151" s="479"/>
      <c r="AK151" s="479"/>
      <c r="AL151" s="203"/>
      <c r="AM151" s="203"/>
      <c r="AN151" s="203"/>
      <c r="AO151" s="203"/>
      <c r="AP151" s="203"/>
      <c r="AQ151" s="203"/>
      <c r="AR151" s="203"/>
      <c r="AS151" s="203"/>
      <c r="AT151" s="203"/>
      <c r="AU151" s="203"/>
      <c r="AV151" s="203"/>
      <c r="AW151" s="203"/>
    </row>
    <row r="152" spans="2:49" s="94" customFormat="1" ht="38.25" customHeight="1">
      <c r="B152" s="435"/>
      <c r="C152" s="465" t="s">
        <v>106</v>
      </c>
      <c r="D152" s="1003"/>
      <c r="E152" s="1003"/>
      <c r="F152" s="1003"/>
      <c r="G152" s="85"/>
      <c r="H152" s="85"/>
      <c r="I152" s="85"/>
      <c r="J152" s="85"/>
      <c r="K152" s="203"/>
      <c r="L152" s="203"/>
      <c r="M152" s="203"/>
      <c r="N152" s="203"/>
      <c r="O152" s="203"/>
      <c r="P152" s="203"/>
      <c r="Q152" s="203"/>
      <c r="R152" s="203"/>
      <c r="S152" s="85"/>
      <c r="T152" s="85"/>
      <c r="U152" s="85"/>
      <c r="V152" s="85"/>
      <c r="W152" s="85"/>
      <c r="X152" s="85"/>
      <c r="Y152" s="85"/>
      <c r="Z152" s="85"/>
      <c r="AA152" s="85"/>
      <c r="AB152" s="85"/>
      <c r="AC152" s="85"/>
      <c r="AD152" s="85"/>
      <c r="AE152" s="85"/>
      <c r="AF152" s="85"/>
      <c r="AG152" s="85"/>
      <c r="AH152" s="85"/>
      <c r="AI152" s="85"/>
      <c r="AJ152" s="479"/>
      <c r="AK152" s="479"/>
      <c r="AL152" s="203"/>
      <c r="AM152" s="203"/>
      <c r="AN152" s="203"/>
      <c r="AO152" s="203"/>
      <c r="AP152" s="203"/>
      <c r="AQ152" s="203"/>
      <c r="AR152" s="203"/>
      <c r="AS152" s="203"/>
      <c r="AT152" s="203"/>
      <c r="AU152" s="203"/>
      <c r="AV152" s="203"/>
      <c r="AW152" s="203"/>
    </row>
    <row r="153" spans="2:49" s="94" customFormat="1" ht="38.25" customHeight="1">
      <c r="B153" s="518"/>
      <c r="C153" s="524"/>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c r="AC153" s="58"/>
      <c r="AD153" s="58"/>
      <c r="AE153" s="58"/>
      <c r="AF153" s="58"/>
      <c r="AG153" s="58"/>
      <c r="AH153" s="58"/>
      <c r="AI153" s="58"/>
      <c r="AJ153" s="482"/>
      <c r="AK153" s="482"/>
      <c r="AL153" s="58"/>
      <c r="AM153" s="58"/>
      <c r="AN153" s="58"/>
      <c r="AO153" s="58"/>
      <c r="AP153" s="58"/>
      <c r="AQ153" s="58"/>
      <c r="AR153" s="58"/>
      <c r="AS153" s="58"/>
      <c r="AT153" s="58"/>
      <c r="AU153" s="58"/>
      <c r="AV153" s="58"/>
      <c r="AW153" s="58"/>
    </row>
    <row r="154" spans="2:49" s="94" customFormat="1" ht="38.25" customHeight="1">
      <c r="B154" s="435" t="s">
        <v>40</v>
      </c>
      <c r="C154" s="465" t="s">
        <v>41</v>
      </c>
      <c r="D154" s="1003" t="s">
        <v>389</v>
      </c>
      <c r="E154" s="1003"/>
      <c r="F154" s="1003"/>
      <c r="G154" s="85"/>
      <c r="H154" s="85"/>
      <c r="I154" s="85"/>
      <c r="J154" s="85"/>
      <c r="K154" s="203"/>
      <c r="L154" s="203"/>
      <c r="M154" s="203"/>
      <c r="N154" s="203"/>
      <c r="O154" s="203"/>
      <c r="P154" s="203"/>
      <c r="Q154" s="203"/>
      <c r="R154" s="203"/>
      <c r="S154" s="85"/>
      <c r="T154" s="85"/>
      <c r="U154" s="85"/>
      <c r="V154" s="85"/>
      <c r="W154" s="85"/>
      <c r="X154" s="85"/>
      <c r="Y154" s="85"/>
      <c r="Z154" s="85"/>
      <c r="AA154" s="85"/>
      <c r="AB154" s="85"/>
      <c r="AC154" s="85"/>
      <c r="AD154" s="85"/>
      <c r="AE154" s="85"/>
      <c r="AF154" s="85"/>
      <c r="AG154" s="85"/>
      <c r="AH154" s="85"/>
      <c r="AI154" s="85"/>
      <c r="AJ154" s="479"/>
      <c r="AK154" s="479"/>
      <c r="AL154" s="203"/>
      <c r="AM154" s="203"/>
      <c r="AN154" s="203"/>
      <c r="AO154" s="203"/>
      <c r="AP154" s="203"/>
      <c r="AQ154" s="203"/>
      <c r="AR154" s="203"/>
      <c r="AS154" s="203"/>
      <c r="AT154" s="203"/>
      <c r="AU154" s="203"/>
      <c r="AV154" s="203"/>
      <c r="AW154" s="203"/>
    </row>
    <row r="155" spans="2:49" s="94" customFormat="1" ht="38.25" customHeight="1">
      <c r="B155" s="435"/>
      <c r="C155" s="465" t="s">
        <v>106</v>
      </c>
      <c r="D155" s="1003"/>
      <c r="E155" s="1003"/>
      <c r="F155" s="1003"/>
      <c r="G155" s="85"/>
      <c r="H155" s="85"/>
      <c r="I155" s="85"/>
      <c r="J155" s="85"/>
      <c r="K155" s="203"/>
      <c r="L155" s="203"/>
      <c r="M155" s="203"/>
      <c r="N155" s="203"/>
      <c r="O155" s="203"/>
      <c r="P155" s="203"/>
      <c r="Q155" s="203"/>
      <c r="R155" s="203"/>
      <c r="S155" s="85"/>
      <c r="T155" s="85"/>
      <c r="U155" s="85"/>
      <c r="V155" s="85"/>
      <c r="W155" s="85"/>
      <c r="X155" s="85"/>
      <c r="Y155" s="85"/>
      <c r="Z155" s="85"/>
      <c r="AA155" s="85"/>
      <c r="AB155" s="85"/>
      <c r="AC155" s="85"/>
      <c r="AD155" s="85"/>
      <c r="AE155" s="85"/>
      <c r="AF155" s="85"/>
      <c r="AG155" s="85"/>
      <c r="AH155" s="85"/>
      <c r="AI155" s="85"/>
      <c r="AJ155" s="479"/>
      <c r="AK155" s="479"/>
      <c r="AL155" s="203"/>
      <c r="AM155" s="203"/>
      <c r="AN155" s="203"/>
      <c r="AO155" s="203"/>
      <c r="AP155" s="203"/>
      <c r="AQ155" s="203"/>
      <c r="AR155" s="203"/>
      <c r="AS155" s="203"/>
      <c r="AT155" s="203"/>
      <c r="AU155" s="203"/>
      <c r="AV155" s="203"/>
      <c r="AW155" s="203"/>
    </row>
    <row r="156" spans="2:49" s="94" customFormat="1" ht="38.25" customHeight="1">
      <c r="B156" s="518"/>
      <c r="C156" s="524"/>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c r="AG156" s="58"/>
      <c r="AH156" s="58"/>
      <c r="AI156" s="58"/>
      <c r="AJ156" s="482"/>
      <c r="AK156" s="482"/>
      <c r="AL156" s="58"/>
      <c r="AM156" s="58"/>
      <c r="AN156" s="58"/>
      <c r="AO156" s="58"/>
      <c r="AP156" s="58"/>
      <c r="AQ156" s="58"/>
      <c r="AR156" s="58"/>
      <c r="AS156" s="58"/>
      <c r="AT156" s="58"/>
      <c r="AU156" s="58"/>
      <c r="AV156" s="58"/>
      <c r="AW156" s="58"/>
    </row>
    <row r="157" spans="2:49" s="94" customFormat="1" ht="38.25" customHeight="1">
      <c r="B157" s="435" t="s">
        <v>42</v>
      </c>
      <c r="C157" s="465" t="s">
        <v>43</v>
      </c>
      <c r="D157" s="1003" t="s">
        <v>389</v>
      </c>
      <c r="E157" s="1003"/>
      <c r="F157" s="1003"/>
      <c r="G157" s="85"/>
      <c r="H157" s="85"/>
      <c r="I157" s="85"/>
      <c r="J157" s="85"/>
      <c r="K157" s="203"/>
      <c r="L157" s="203"/>
      <c r="M157" s="203"/>
      <c r="N157" s="203"/>
      <c r="O157" s="203"/>
      <c r="P157" s="203"/>
      <c r="Q157" s="203"/>
      <c r="R157" s="203"/>
      <c r="S157" s="85"/>
      <c r="T157" s="85"/>
      <c r="U157" s="85"/>
      <c r="V157" s="85"/>
      <c r="W157" s="85"/>
      <c r="X157" s="85"/>
      <c r="Y157" s="85"/>
      <c r="Z157" s="85"/>
      <c r="AA157" s="85"/>
      <c r="AB157" s="85"/>
      <c r="AC157" s="85"/>
      <c r="AD157" s="85"/>
      <c r="AE157" s="85"/>
      <c r="AF157" s="85"/>
      <c r="AG157" s="85"/>
      <c r="AH157" s="85"/>
      <c r="AI157" s="85"/>
      <c r="AJ157" s="479"/>
      <c r="AK157" s="479"/>
      <c r="AL157" s="203"/>
      <c r="AM157" s="203"/>
      <c r="AN157" s="203"/>
      <c r="AO157" s="203"/>
      <c r="AP157" s="203"/>
      <c r="AQ157" s="203"/>
      <c r="AR157" s="203"/>
      <c r="AS157" s="203"/>
      <c r="AT157" s="203"/>
      <c r="AU157" s="203"/>
      <c r="AV157" s="203"/>
      <c r="AW157" s="203"/>
    </row>
    <row r="158" spans="2:49" s="94" customFormat="1" ht="38.25" customHeight="1">
      <c r="B158" s="435"/>
      <c r="C158" s="465" t="s">
        <v>106</v>
      </c>
      <c r="D158" s="1003"/>
      <c r="E158" s="1003"/>
      <c r="F158" s="1003"/>
      <c r="G158" s="85"/>
      <c r="H158" s="85"/>
      <c r="I158" s="85"/>
      <c r="J158" s="85"/>
      <c r="K158" s="203"/>
      <c r="L158" s="203"/>
      <c r="M158" s="203"/>
      <c r="N158" s="203"/>
      <c r="O158" s="203"/>
      <c r="P158" s="203"/>
      <c r="Q158" s="203"/>
      <c r="R158" s="203"/>
      <c r="S158" s="85"/>
      <c r="T158" s="85"/>
      <c r="U158" s="85"/>
      <c r="V158" s="85"/>
      <c r="W158" s="85"/>
      <c r="X158" s="85"/>
      <c r="Y158" s="85"/>
      <c r="Z158" s="85"/>
      <c r="AA158" s="85"/>
      <c r="AB158" s="85"/>
      <c r="AC158" s="85"/>
      <c r="AD158" s="85"/>
      <c r="AE158" s="85"/>
      <c r="AF158" s="85"/>
      <c r="AG158" s="85"/>
      <c r="AH158" s="85"/>
      <c r="AI158" s="85"/>
      <c r="AJ158" s="479"/>
      <c r="AK158" s="479"/>
      <c r="AL158" s="203"/>
      <c r="AM158" s="203"/>
      <c r="AN158" s="203"/>
      <c r="AO158" s="203"/>
      <c r="AP158" s="203"/>
      <c r="AQ158" s="203"/>
      <c r="AR158" s="203"/>
      <c r="AS158" s="203"/>
      <c r="AT158" s="203"/>
      <c r="AU158" s="203"/>
      <c r="AV158" s="203"/>
      <c r="AW158" s="203"/>
    </row>
    <row r="159" spans="2:49" s="94" customFormat="1" ht="38.25" customHeight="1">
      <c r="B159" s="518"/>
      <c r="C159" s="524"/>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c r="AI159" s="58"/>
      <c r="AJ159" s="482"/>
      <c r="AK159" s="482"/>
      <c r="AL159" s="58"/>
      <c r="AM159" s="58"/>
      <c r="AN159" s="58"/>
      <c r="AO159" s="58"/>
      <c r="AP159" s="58"/>
      <c r="AQ159" s="58"/>
      <c r="AR159" s="58"/>
      <c r="AS159" s="58"/>
      <c r="AT159" s="58"/>
      <c r="AU159" s="58"/>
      <c r="AV159" s="58"/>
      <c r="AW159" s="58"/>
    </row>
    <row r="160" spans="2:49" s="94" customFormat="1" ht="38.25" customHeight="1">
      <c r="B160" s="435" t="s">
        <v>44</v>
      </c>
      <c r="C160" s="465" t="s">
        <v>45</v>
      </c>
      <c r="D160" s="1003" t="s">
        <v>389</v>
      </c>
      <c r="E160" s="1003"/>
      <c r="F160" s="1003"/>
      <c r="G160" s="85"/>
      <c r="H160" s="85"/>
      <c r="I160" s="85"/>
      <c r="J160" s="85"/>
      <c r="K160" s="203"/>
      <c r="L160" s="203"/>
      <c r="M160" s="203"/>
      <c r="N160" s="203"/>
      <c r="O160" s="203"/>
      <c r="P160" s="203"/>
      <c r="Q160" s="203"/>
      <c r="R160" s="203"/>
      <c r="S160" s="85"/>
      <c r="T160" s="85"/>
      <c r="U160" s="85"/>
      <c r="V160" s="85"/>
      <c r="W160" s="85"/>
      <c r="X160" s="85"/>
      <c r="Y160" s="85"/>
      <c r="Z160" s="85"/>
      <c r="AA160" s="85"/>
      <c r="AB160" s="85"/>
      <c r="AC160" s="85"/>
      <c r="AD160" s="85"/>
      <c r="AE160" s="85"/>
      <c r="AF160" s="85"/>
      <c r="AG160" s="85"/>
      <c r="AH160" s="85"/>
      <c r="AI160" s="85"/>
      <c r="AJ160" s="479"/>
      <c r="AK160" s="479"/>
      <c r="AL160" s="203"/>
      <c r="AM160" s="203"/>
      <c r="AN160" s="203"/>
      <c r="AO160" s="203"/>
      <c r="AP160" s="203"/>
      <c r="AQ160" s="203"/>
      <c r="AR160" s="203"/>
      <c r="AS160" s="203"/>
      <c r="AT160" s="203"/>
      <c r="AU160" s="203"/>
      <c r="AV160" s="203"/>
      <c r="AW160" s="203"/>
    </row>
    <row r="161" spans="2:49" s="94" customFormat="1" ht="38.25" customHeight="1">
      <c r="B161" s="435"/>
      <c r="C161" s="465" t="s">
        <v>106</v>
      </c>
      <c r="D161" s="1003"/>
      <c r="E161" s="1003"/>
      <c r="F161" s="1003"/>
      <c r="G161" s="85"/>
      <c r="H161" s="85"/>
      <c r="I161" s="85"/>
      <c r="J161" s="85"/>
      <c r="K161" s="203"/>
      <c r="L161" s="203"/>
      <c r="M161" s="203"/>
      <c r="N161" s="203"/>
      <c r="O161" s="203"/>
      <c r="P161" s="203"/>
      <c r="Q161" s="203"/>
      <c r="R161" s="203"/>
      <c r="S161" s="85"/>
      <c r="T161" s="85"/>
      <c r="U161" s="85"/>
      <c r="V161" s="85"/>
      <c r="W161" s="85"/>
      <c r="X161" s="85"/>
      <c r="Y161" s="85"/>
      <c r="Z161" s="85"/>
      <c r="AA161" s="85"/>
      <c r="AB161" s="85"/>
      <c r="AC161" s="85"/>
      <c r="AD161" s="85"/>
      <c r="AE161" s="85"/>
      <c r="AF161" s="85"/>
      <c r="AG161" s="85"/>
      <c r="AH161" s="85"/>
      <c r="AI161" s="85"/>
      <c r="AJ161" s="479"/>
      <c r="AK161" s="479"/>
      <c r="AL161" s="203"/>
      <c r="AM161" s="203"/>
      <c r="AN161" s="203"/>
      <c r="AO161" s="203"/>
      <c r="AP161" s="203"/>
      <c r="AQ161" s="203"/>
      <c r="AR161" s="203"/>
      <c r="AS161" s="203"/>
      <c r="AT161" s="203"/>
      <c r="AU161" s="203"/>
      <c r="AV161" s="203"/>
      <c r="AW161" s="203"/>
    </row>
    <row r="162" spans="2:49" s="94" customFormat="1" ht="38.25" customHeight="1">
      <c r="B162" s="518"/>
      <c r="C162" s="519"/>
      <c r="D162" s="563"/>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c r="AV162" s="58"/>
      <c r="AW162" s="58"/>
    </row>
    <row r="163" spans="2:49" ht="31.5" customHeight="1">
      <c r="B163" s="435" t="s">
        <v>46</v>
      </c>
      <c r="C163" s="451" t="s">
        <v>47</v>
      </c>
      <c r="D163" s="509"/>
      <c r="E163" s="515"/>
      <c r="F163" s="516"/>
      <c r="G163" s="510"/>
      <c r="H163" s="511"/>
      <c r="I163" s="511"/>
      <c r="J163" s="512"/>
      <c r="K163" s="509"/>
      <c r="L163" s="509"/>
      <c r="M163" s="509"/>
      <c r="N163" s="509"/>
      <c r="O163" s="509"/>
      <c r="P163" s="509"/>
      <c r="Q163" s="509"/>
      <c r="R163" s="509"/>
      <c r="S163" s="510"/>
      <c r="T163" s="511"/>
      <c r="U163" s="512"/>
      <c r="V163" s="510"/>
      <c r="W163" s="511"/>
      <c r="X163" s="512"/>
      <c r="Y163" s="509"/>
      <c r="Z163" s="509"/>
      <c r="AA163" s="509"/>
      <c r="AB163" s="509"/>
      <c r="AC163" s="509"/>
      <c r="AD163" s="509"/>
      <c r="AE163" s="509"/>
      <c r="AF163" s="509"/>
      <c r="AG163" s="509"/>
      <c r="AH163" s="509"/>
      <c r="AI163" s="513"/>
      <c r="AJ163" s="513"/>
      <c r="AK163" s="509"/>
      <c r="AL163" s="509"/>
      <c r="AM163" s="509"/>
      <c r="AN163" s="509"/>
      <c r="AO163" s="513"/>
      <c r="AP163" s="513"/>
      <c r="AQ163" s="513"/>
      <c r="AR163" s="513"/>
      <c r="AS163" s="513"/>
      <c r="AT163" s="513"/>
      <c r="AU163" s="513"/>
      <c r="AV163" s="513"/>
      <c r="AW163" s="513"/>
    </row>
    <row r="164" spans="2:49" s="94" customFormat="1" ht="48.75" customHeight="1">
      <c r="B164" s="435" t="s">
        <v>48</v>
      </c>
      <c r="C164" s="450" t="s">
        <v>49</v>
      </c>
      <c r="D164" s="55"/>
      <c r="E164" s="55"/>
      <c r="F164" s="55"/>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67">
        <f>SUM(AO165:AO174)</f>
        <v>652996300</v>
      </c>
      <c r="AP164" s="58"/>
      <c r="AQ164" s="58"/>
      <c r="AR164" s="58"/>
      <c r="AS164" s="58"/>
      <c r="AT164" s="58"/>
      <c r="AU164" s="58"/>
      <c r="AV164" s="58"/>
      <c r="AW164" s="58"/>
    </row>
    <row r="165" spans="2:49" s="94" customFormat="1" ht="48.75" customHeight="1">
      <c r="B165" s="435"/>
      <c r="C165" s="465" t="s">
        <v>107</v>
      </c>
      <c r="D165" s="570" t="s">
        <v>1313</v>
      </c>
      <c r="E165" s="570" t="s">
        <v>397</v>
      </c>
      <c r="F165" s="58"/>
      <c r="G165" s="570" t="s">
        <v>399</v>
      </c>
      <c r="H165" s="203"/>
      <c r="I165" s="203"/>
      <c r="J165" s="203"/>
      <c r="K165" s="489"/>
      <c r="L165" s="489"/>
      <c r="M165" s="489"/>
      <c r="N165" s="489"/>
      <c r="O165" s="489"/>
      <c r="P165" s="489"/>
      <c r="Q165" s="489"/>
      <c r="R165" s="489"/>
      <c r="S165" s="203"/>
      <c r="T165" s="489"/>
      <c r="U165" s="565">
        <v>48</v>
      </c>
      <c r="V165" s="203"/>
      <c r="W165" s="203"/>
      <c r="X165" s="564"/>
      <c r="Y165" s="488"/>
      <c r="Z165" s="488"/>
      <c r="AA165" s="488"/>
      <c r="AB165" s="488"/>
      <c r="AC165" s="488"/>
      <c r="AD165" s="488"/>
      <c r="AE165" s="488"/>
      <c r="AF165" s="488"/>
      <c r="AG165" s="488"/>
      <c r="AH165" s="488"/>
      <c r="AI165" s="503"/>
      <c r="AJ165" s="565" t="s">
        <v>133</v>
      </c>
      <c r="AK165" s="488"/>
      <c r="AL165" s="488"/>
      <c r="AM165" s="488"/>
      <c r="AN165" s="488"/>
      <c r="AO165" s="566">
        <v>37728000</v>
      </c>
      <c r="AP165" s="489"/>
      <c r="AQ165" s="489"/>
      <c r="AR165" s="489"/>
      <c r="AS165" s="568" t="s">
        <v>1314</v>
      </c>
      <c r="AT165" s="489"/>
      <c r="AU165" s="489"/>
      <c r="AV165" s="489"/>
      <c r="AW165" s="489"/>
    </row>
    <row r="166" spans="2:49" s="94" customFormat="1" ht="48.75" customHeight="1">
      <c r="B166" s="435"/>
      <c r="C166" s="465"/>
      <c r="D166" s="571" t="s">
        <v>1315</v>
      </c>
      <c r="E166" s="571" t="s">
        <v>397</v>
      </c>
      <c r="F166" s="58"/>
      <c r="G166" s="571" t="s">
        <v>1070</v>
      </c>
      <c r="H166" s="203"/>
      <c r="I166" s="203"/>
      <c r="J166" s="203"/>
      <c r="K166" s="203"/>
      <c r="L166" s="203"/>
      <c r="M166" s="203"/>
      <c r="N166" s="203"/>
      <c r="O166" s="203"/>
      <c r="P166" s="203"/>
      <c r="Q166" s="203"/>
      <c r="R166" s="203"/>
      <c r="S166" s="203"/>
      <c r="T166" s="203"/>
      <c r="U166" s="86">
        <v>24</v>
      </c>
      <c r="V166" s="203"/>
      <c r="W166" s="203"/>
      <c r="X166" s="539"/>
      <c r="Y166" s="85"/>
      <c r="Z166" s="85"/>
      <c r="AA166" s="85"/>
      <c r="AB166" s="85"/>
      <c r="AC166" s="85"/>
      <c r="AD166" s="85"/>
      <c r="AE166" s="85"/>
      <c r="AF166" s="85"/>
      <c r="AG166" s="85"/>
      <c r="AH166" s="85"/>
      <c r="AI166" s="77"/>
      <c r="AJ166" s="86" t="s">
        <v>133</v>
      </c>
      <c r="AK166" s="85"/>
      <c r="AL166" s="85"/>
      <c r="AM166" s="85"/>
      <c r="AN166" s="85"/>
      <c r="AO166" s="540">
        <v>20170800</v>
      </c>
      <c r="AP166" s="203"/>
      <c r="AQ166" s="203"/>
      <c r="AR166" s="203"/>
      <c r="AS166" s="569" t="s">
        <v>1316</v>
      </c>
      <c r="AT166" s="203"/>
      <c r="AU166" s="203"/>
      <c r="AV166" s="203"/>
      <c r="AW166" s="203"/>
    </row>
    <row r="167" spans="2:49" s="94" customFormat="1" ht="48.75" customHeight="1">
      <c r="B167" s="435"/>
      <c r="C167" s="465"/>
      <c r="D167" s="571" t="s">
        <v>1317</v>
      </c>
      <c r="E167" s="571" t="s">
        <v>397</v>
      </c>
      <c r="F167" s="58"/>
      <c r="G167" s="571" t="s">
        <v>1070</v>
      </c>
      <c r="H167" s="203"/>
      <c r="I167" s="203"/>
      <c r="J167" s="203"/>
      <c r="K167" s="203"/>
      <c r="L167" s="203"/>
      <c r="M167" s="203"/>
      <c r="N167" s="203"/>
      <c r="O167" s="203"/>
      <c r="P167" s="203"/>
      <c r="Q167" s="203"/>
      <c r="R167" s="203"/>
      <c r="S167" s="203"/>
      <c r="T167" s="203"/>
      <c r="U167" s="86">
        <v>72</v>
      </c>
      <c r="V167" s="203"/>
      <c r="W167" s="203"/>
      <c r="X167" s="539"/>
      <c r="Y167" s="85"/>
      <c r="Z167" s="85"/>
      <c r="AA167" s="85"/>
      <c r="AB167" s="85"/>
      <c r="AC167" s="85"/>
      <c r="AD167" s="85"/>
      <c r="AE167" s="85"/>
      <c r="AF167" s="85"/>
      <c r="AG167" s="85"/>
      <c r="AH167" s="85"/>
      <c r="AI167" s="77"/>
      <c r="AJ167" s="86" t="s">
        <v>133</v>
      </c>
      <c r="AK167" s="85"/>
      <c r="AL167" s="85"/>
      <c r="AM167" s="85"/>
      <c r="AN167" s="85"/>
      <c r="AO167" s="540">
        <v>85536000</v>
      </c>
      <c r="AP167" s="203"/>
      <c r="AQ167" s="203"/>
      <c r="AR167" s="203"/>
      <c r="AS167" s="569" t="s">
        <v>1318</v>
      </c>
      <c r="AT167" s="203"/>
      <c r="AU167" s="203"/>
      <c r="AV167" s="203"/>
      <c r="AW167" s="203"/>
    </row>
    <row r="168" spans="2:49" s="94" customFormat="1" ht="48.75" customHeight="1">
      <c r="B168" s="435"/>
      <c r="C168" s="465"/>
      <c r="D168" s="571" t="s">
        <v>1319</v>
      </c>
      <c r="E168" s="571" t="s">
        <v>397</v>
      </c>
      <c r="F168" s="58"/>
      <c r="G168" s="571" t="s">
        <v>399</v>
      </c>
      <c r="H168" s="203"/>
      <c r="I168" s="203"/>
      <c r="J168" s="203"/>
      <c r="K168" s="203"/>
      <c r="L168" s="203"/>
      <c r="M168" s="203"/>
      <c r="N168" s="203"/>
      <c r="O168" s="203"/>
      <c r="P168" s="203"/>
      <c r="Q168" s="203"/>
      <c r="R168" s="203"/>
      <c r="S168" s="203"/>
      <c r="T168" s="203"/>
      <c r="U168" s="86">
        <v>100</v>
      </c>
      <c r="V168" s="203"/>
      <c r="W168" s="203"/>
      <c r="X168" s="539"/>
      <c r="Y168" s="85"/>
      <c r="Z168" s="85"/>
      <c r="AA168" s="85"/>
      <c r="AB168" s="85"/>
      <c r="AC168" s="85"/>
      <c r="AD168" s="85"/>
      <c r="AE168" s="85"/>
      <c r="AF168" s="85"/>
      <c r="AG168" s="85"/>
      <c r="AH168" s="85"/>
      <c r="AI168" s="77"/>
      <c r="AJ168" s="86" t="s">
        <v>1210</v>
      </c>
      <c r="AK168" s="85"/>
      <c r="AL168" s="85"/>
      <c r="AM168" s="85"/>
      <c r="AN168" s="85"/>
      <c r="AO168" s="540">
        <v>71115000</v>
      </c>
      <c r="AP168" s="203"/>
      <c r="AQ168" s="203"/>
      <c r="AR168" s="203"/>
      <c r="AS168" s="569" t="s">
        <v>1320</v>
      </c>
      <c r="AT168" s="203"/>
      <c r="AU168" s="203"/>
      <c r="AV168" s="203"/>
      <c r="AW168" s="203"/>
    </row>
    <row r="169" spans="2:49" s="94" customFormat="1" ht="48.75" customHeight="1">
      <c r="B169" s="435"/>
      <c r="C169" s="465"/>
      <c r="D169" s="571" t="s">
        <v>1321</v>
      </c>
      <c r="E169" s="571" t="s">
        <v>397</v>
      </c>
      <c r="F169" s="58"/>
      <c r="G169" s="571" t="s">
        <v>1070</v>
      </c>
      <c r="H169" s="203"/>
      <c r="I169" s="203"/>
      <c r="J169" s="203"/>
      <c r="K169" s="203"/>
      <c r="L169" s="203"/>
      <c r="M169" s="203"/>
      <c r="N169" s="203"/>
      <c r="O169" s="203"/>
      <c r="P169" s="203"/>
      <c r="Q169" s="203"/>
      <c r="R169" s="203"/>
      <c r="S169" s="203"/>
      <c r="T169" s="203"/>
      <c r="U169" s="86">
        <v>35</v>
      </c>
      <c r="V169" s="203"/>
      <c r="W169" s="203"/>
      <c r="X169" s="539"/>
      <c r="Y169" s="85"/>
      <c r="Z169" s="85"/>
      <c r="AA169" s="85"/>
      <c r="AB169" s="85"/>
      <c r="AC169" s="85"/>
      <c r="AD169" s="85"/>
      <c r="AE169" s="85"/>
      <c r="AF169" s="85"/>
      <c r="AG169" s="85"/>
      <c r="AH169" s="85"/>
      <c r="AI169" s="77"/>
      <c r="AJ169" s="86" t="s">
        <v>133</v>
      </c>
      <c r="AK169" s="85"/>
      <c r="AL169" s="85"/>
      <c r="AM169" s="85"/>
      <c r="AN169" s="85"/>
      <c r="AO169" s="540">
        <v>32095000</v>
      </c>
      <c r="AP169" s="203"/>
      <c r="AQ169" s="203"/>
      <c r="AR169" s="203"/>
      <c r="AS169" s="569" t="s">
        <v>1322</v>
      </c>
      <c r="AT169" s="203"/>
      <c r="AU169" s="203"/>
      <c r="AV169" s="203"/>
      <c r="AW169" s="203"/>
    </row>
    <row r="170" spans="2:49" s="94" customFormat="1" ht="48.75" customHeight="1">
      <c r="B170" s="435"/>
      <c r="C170" s="465"/>
      <c r="D170" s="571" t="s">
        <v>1323</v>
      </c>
      <c r="E170" s="571" t="s">
        <v>397</v>
      </c>
      <c r="F170" s="58"/>
      <c r="G170" s="571" t="s">
        <v>399</v>
      </c>
      <c r="H170" s="203"/>
      <c r="I170" s="203"/>
      <c r="J170" s="203"/>
      <c r="K170" s="203"/>
      <c r="L170" s="203"/>
      <c r="M170" s="203"/>
      <c r="N170" s="203"/>
      <c r="O170" s="203"/>
      <c r="P170" s="203"/>
      <c r="Q170" s="203"/>
      <c r="R170" s="203"/>
      <c r="S170" s="203"/>
      <c r="T170" s="203"/>
      <c r="U170" s="86">
        <v>180</v>
      </c>
      <c r="V170" s="203"/>
      <c r="W170" s="203"/>
      <c r="X170" s="539"/>
      <c r="Y170" s="85"/>
      <c r="Z170" s="85"/>
      <c r="AA170" s="85"/>
      <c r="AB170" s="85"/>
      <c r="AC170" s="85"/>
      <c r="AD170" s="85"/>
      <c r="AE170" s="85"/>
      <c r="AF170" s="85"/>
      <c r="AG170" s="85"/>
      <c r="AH170" s="85"/>
      <c r="AI170" s="77"/>
      <c r="AJ170" s="86" t="s">
        <v>133</v>
      </c>
      <c r="AK170" s="85"/>
      <c r="AL170" s="85"/>
      <c r="AM170" s="85"/>
      <c r="AN170" s="85"/>
      <c r="AO170" s="540">
        <v>153270000</v>
      </c>
      <c r="AP170" s="203"/>
      <c r="AQ170" s="203"/>
      <c r="AR170" s="203"/>
      <c r="AS170" s="569" t="s">
        <v>1324</v>
      </c>
      <c r="AT170" s="203"/>
      <c r="AU170" s="203"/>
      <c r="AV170" s="203"/>
      <c r="AW170" s="203"/>
    </row>
    <row r="171" spans="2:49" s="94" customFormat="1" ht="48.75" customHeight="1">
      <c r="B171" s="435"/>
      <c r="C171" s="465"/>
      <c r="D171" s="571" t="s">
        <v>1325</v>
      </c>
      <c r="E171" s="571" t="s">
        <v>397</v>
      </c>
      <c r="F171" s="58"/>
      <c r="G171" s="571" t="s">
        <v>399</v>
      </c>
      <c r="H171" s="203"/>
      <c r="I171" s="203"/>
      <c r="J171" s="203"/>
      <c r="K171" s="203"/>
      <c r="L171" s="203"/>
      <c r="M171" s="203"/>
      <c r="N171" s="203"/>
      <c r="O171" s="203"/>
      <c r="P171" s="203"/>
      <c r="Q171" s="203"/>
      <c r="R171" s="203"/>
      <c r="S171" s="203"/>
      <c r="T171" s="203"/>
      <c r="U171" s="86">
        <v>70</v>
      </c>
      <c r="V171" s="203"/>
      <c r="W171" s="203"/>
      <c r="X171" s="539"/>
      <c r="Y171" s="85"/>
      <c r="Z171" s="85"/>
      <c r="AA171" s="85"/>
      <c r="AB171" s="85"/>
      <c r="AC171" s="85"/>
      <c r="AD171" s="85"/>
      <c r="AE171" s="85"/>
      <c r="AF171" s="85"/>
      <c r="AG171" s="85"/>
      <c r="AH171" s="85"/>
      <c r="AI171" s="77"/>
      <c r="AJ171" s="86" t="s">
        <v>133</v>
      </c>
      <c r="AK171" s="85"/>
      <c r="AL171" s="85"/>
      <c r="AM171" s="85"/>
      <c r="AN171" s="85"/>
      <c r="AO171" s="540">
        <v>88357500</v>
      </c>
      <c r="AP171" s="203"/>
      <c r="AQ171" s="203"/>
      <c r="AR171" s="203"/>
      <c r="AS171" s="569" t="s">
        <v>1324</v>
      </c>
      <c r="AT171" s="203"/>
      <c r="AU171" s="203"/>
      <c r="AV171" s="203"/>
      <c r="AW171" s="203"/>
    </row>
    <row r="172" spans="2:49" s="94" customFormat="1" ht="48.75" customHeight="1">
      <c r="B172" s="435"/>
      <c r="C172" s="465"/>
      <c r="D172" s="571" t="s">
        <v>1326</v>
      </c>
      <c r="E172" s="571" t="s">
        <v>397</v>
      </c>
      <c r="F172" s="58"/>
      <c r="G172" s="571" t="s">
        <v>1070</v>
      </c>
      <c r="H172" s="203"/>
      <c r="I172" s="203"/>
      <c r="J172" s="203"/>
      <c r="K172" s="203"/>
      <c r="L172" s="203"/>
      <c r="M172" s="203"/>
      <c r="N172" s="203"/>
      <c r="O172" s="203"/>
      <c r="P172" s="203"/>
      <c r="Q172" s="203"/>
      <c r="R172" s="203"/>
      <c r="S172" s="203"/>
      <c r="T172" s="203"/>
      <c r="U172" s="86">
        <v>56</v>
      </c>
      <c r="V172" s="203"/>
      <c r="W172" s="203"/>
      <c r="X172" s="539"/>
      <c r="Y172" s="85"/>
      <c r="Z172" s="85"/>
      <c r="AA172" s="85"/>
      <c r="AB172" s="85"/>
      <c r="AC172" s="85"/>
      <c r="AD172" s="85"/>
      <c r="AE172" s="85"/>
      <c r="AF172" s="85"/>
      <c r="AG172" s="85"/>
      <c r="AH172" s="85"/>
      <c r="AI172" s="77"/>
      <c r="AJ172" s="86" t="s">
        <v>133</v>
      </c>
      <c r="AK172" s="85"/>
      <c r="AL172" s="85"/>
      <c r="AM172" s="85"/>
      <c r="AN172" s="85"/>
      <c r="AO172" s="540">
        <v>43680000</v>
      </c>
      <c r="AP172" s="203"/>
      <c r="AQ172" s="203"/>
      <c r="AR172" s="203"/>
      <c r="AS172" s="569" t="s">
        <v>1327</v>
      </c>
      <c r="AT172" s="203"/>
      <c r="AU172" s="203"/>
      <c r="AV172" s="203"/>
      <c r="AW172" s="203"/>
    </row>
    <row r="173" spans="2:49" s="94" customFormat="1" ht="48.75" customHeight="1">
      <c r="B173" s="435"/>
      <c r="D173" s="571" t="s">
        <v>1328</v>
      </c>
      <c r="E173" s="571" t="s">
        <v>397</v>
      </c>
      <c r="F173" s="58"/>
      <c r="G173" s="571" t="s">
        <v>1070</v>
      </c>
      <c r="H173" s="203"/>
      <c r="I173" s="203"/>
      <c r="J173" s="203"/>
      <c r="K173" s="203"/>
      <c r="L173" s="203"/>
      <c r="M173" s="203"/>
      <c r="N173" s="203"/>
      <c r="O173" s="203"/>
      <c r="P173" s="203"/>
      <c r="Q173" s="203"/>
      <c r="R173" s="203"/>
      <c r="S173" s="203"/>
      <c r="T173" s="203"/>
      <c r="U173" s="86">
        <v>56</v>
      </c>
      <c r="V173" s="203"/>
      <c r="W173" s="203"/>
      <c r="X173" s="539"/>
      <c r="Y173" s="85"/>
      <c r="Z173" s="85"/>
      <c r="AA173" s="85"/>
      <c r="AB173" s="85"/>
      <c r="AC173" s="85"/>
      <c r="AD173" s="85"/>
      <c r="AE173" s="85"/>
      <c r="AF173" s="85"/>
      <c r="AG173" s="85"/>
      <c r="AH173" s="85"/>
      <c r="AI173" s="77"/>
      <c r="AJ173" s="86" t="s">
        <v>133</v>
      </c>
      <c r="AK173" s="85"/>
      <c r="AL173" s="85"/>
      <c r="AM173" s="85"/>
      <c r="AN173" s="85"/>
      <c r="AO173" s="540">
        <v>47684000</v>
      </c>
      <c r="AP173" s="203"/>
      <c r="AQ173" s="203"/>
      <c r="AR173" s="203"/>
      <c r="AS173" s="569" t="s">
        <v>1329</v>
      </c>
      <c r="AT173" s="203"/>
      <c r="AU173" s="203"/>
      <c r="AV173" s="203"/>
      <c r="AW173" s="203"/>
    </row>
    <row r="174" spans="2:49" s="94" customFormat="1" ht="48.75" customHeight="1">
      <c r="B174" s="435"/>
      <c r="C174" s="465"/>
      <c r="D174" s="571" t="s">
        <v>1330</v>
      </c>
      <c r="E174" s="571" t="s">
        <v>397</v>
      </c>
      <c r="F174" s="58"/>
      <c r="G174" s="571" t="s">
        <v>399</v>
      </c>
      <c r="H174" s="203"/>
      <c r="I174" s="203"/>
      <c r="J174" s="203"/>
      <c r="K174" s="203"/>
      <c r="L174" s="203"/>
      <c r="M174" s="203"/>
      <c r="N174" s="203"/>
      <c r="O174" s="203"/>
      <c r="P174" s="203"/>
      <c r="Q174" s="203"/>
      <c r="R174" s="203"/>
      <c r="S174" s="203"/>
      <c r="T174" s="203"/>
      <c r="U174" s="86">
        <v>80</v>
      </c>
      <c r="V174" s="203"/>
      <c r="W174" s="203"/>
      <c r="X174" s="539"/>
      <c r="Y174" s="85"/>
      <c r="Z174" s="85"/>
      <c r="AA174" s="85"/>
      <c r="AB174" s="85"/>
      <c r="AC174" s="85"/>
      <c r="AD174" s="85"/>
      <c r="AE174" s="85"/>
      <c r="AF174" s="85"/>
      <c r="AG174" s="85"/>
      <c r="AH174" s="85"/>
      <c r="AI174" s="77"/>
      <c r="AJ174" s="86" t="s">
        <v>133</v>
      </c>
      <c r="AK174" s="85"/>
      <c r="AL174" s="85"/>
      <c r="AM174" s="85"/>
      <c r="AN174" s="85"/>
      <c r="AO174" s="572">
        <v>73360000</v>
      </c>
      <c r="AP174" s="203"/>
      <c r="AQ174" s="203"/>
      <c r="AR174" s="203"/>
      <c r="AS174" s="569" t="s">
        <v>1331</v>
      </c>
      <c r="AT174" s="203"/>
      <c r="AU174" s="203"/>
      <c r="AV174" s="203"/>
      <c r="AW174" s="203"/>
    </row>
    <row r="175" spans="2:49" s="94" customFormat="1" ht="39" customHeight="1">
      <c r="B175" s="435" t="s">
        <v>50</v>
      </c>
      <c r="C175" s="450" t="s">
        <v>51</v>
      </c>
      <c r="D175" s="1003" t="s">
        <v>389</v>
      </c>
      <c r="E175" s="1003"/>
      <c r="F175" s="1003"/>
      <c r="G175" s="203"/>
      <c r="H175" s="203"/>
      <c r="I175" s="203"/>
      <c r="J175" s="203"/>
      <c r="K175" s="203"/>
      <c r="L175" s="203"/>
      <c r="M175" s="203"/>
      <c r="N175" s="203"/>
      <c r="O175" s="203"/>
      <c r="P175" s="203"/>
      <c r="Q175" s="203"/>
      <c r="R175" s="203"/>
      <c r="S175" s="203"/>
      <c r="T175" s="203"/>
      <c r="U175" s="203"/>
      <c r="V175" s="203"/>
      <c r="W175" s="203"/>
      <c r="X175" s="203"/>
      <c r="Y175" s="203"/>
      <c r="Z175" s="203"/>
      <c r="AA175" s="203"/>
      <c r="AB175" s="203"/>
      <c r="AC175" s="203"/>
      <c r="AD175" s="203"/>
      <c r="AE175" s="203"/>
      <c r="AF175" s="203"/>
      <c r="AG175" s="203"/>
      <c r="AH175" s="203"/>
      <c r="AI175" s="203"/>
      <c r="AJ175" s="203"/>
      <c r="AK175" s="203"/>
      <c r="AL175" s="203"/>
      <c r="AM175" s="203"/>
      <c r="AN175" s="203"/>
      <c r="AO175" s="203"/>
      <c r="AP175" s="203"/>
      <c r="AQ175" s="203"/>
      <c r="AR175" s="203"/>
      <c r="AS175" s="203"/>
      <c r="AT175" s="203"/>
      <c r="AU175" s="203"/>
      <c r="AV175" s="203"/>
      <c r="AW175" s="203"/>
    </row>
    <row r="176" spans="2:49" s="94" customFormat="1" ht="39" customHeight="1">
      <c r="B176" s="435"/>
      <c r="C176" s="465" t="s">
        <v>107</v>
      </c>
      <c r="D176" s="1003"/>
      <c r="E176" s="1003"/>
      <c r="F176" s="1003"/>
      <c r="G176" s="203"/>
      <c r="H176" s="203"/>
      <c r="I176" s="203"/>
      <c r="J176" s="203"/>
      <c r="K176" s="203"/>
      <c r="L176" s="203"/>
      <c r="M176" s="203"/>
      <c r="N176" s="203"/>
      <c r="O176" s="203"/>
      <c r="P176" s="203"/>
      <c r="Q176" s="203"/>
      <c r="R176" s="203"/>
      <c r="S176" s="203"/>
      <c r="T176" s="203"/>
      <c r="U176" s="203"/>
      <c r="V176" s="203"/>
      <c r="W176" s="203"/>
      <c r="X176" s="203"/>
      <c r="Y176" s="203"/>
      <c r="Z176" s="203"/>
      <c r="AA176" s="203"/>
      <c r="AB176" s="203"/>
      <c r="AC176" s="203"/>
      <c r="AD176" s="203"/>
      <c r="AE176" s="203"/>
      <c r="AF176" s="203"/>
      <c r="AG176" s="203"/>
      <c r="AH176" s="203"/>
      <c r="AI176" s="203"/>
      <c r="AJ176" s="203"/>
      <c r="AK176" s="203"/>
      <c r="AL176" s="203"/>
      <c r="AM176" s="203"/>
      <c r="AN176" s="203"/>
      <c r="AO176" s="203"/>
      <c r="AP176" s="203"/>
      <c r="AQ176" s="203"/>
      <c r="AR176" s="203"/>
      <c r="AS176" s="203"/>
      <c r="AT176" s="203"/>
      <c r="AU176" s="203"/>
      <c r="AV176" s="203"/>
      <c r="AW176" s="203"/>
    </row>
    <row r="177" spans="2:49" s="94" customFormat="1">
      <c r="B177" s="518"/>
      <c r="C177" s="519"/>
      <c r="D177" s="55"/>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c r="AT177" s="58"/>
      <c r="AU177" s="58"/>
      <c r="AV177" s="58"/>
      <c r="AW177" s="58"/>
    </row>
    <row r="178" spans="2:49" ht="15">
      <c r="B178" s="435" t="s">
        <v>52</v>
      </c>
      <c r="C178" s="451" t="s">
        <v>53</v>
      </c>
      <c r="D178" s="82"/>
      <c r="E178" s="53"/>
      <c r="F178" s="53"/>
      <c r="G178" s="417"/>
      <c r="H178" s="417"/>
      <c r="I178" s="417"/>
      <c r="J178" s="417"/>
      <c r="K178" s="82"/>
      <c r="L178" s="82"/>
      <c r="M178" s="82"/>
      <c r="N178" s="82"/>
      <c r="O178" s="82"/>
      <c r="P178" s="82"/>
      <c r="Q178" s="82"/>
      <c r="R178" s="82"/>
      <c r="S178" s="417"/>
      <c r="T178" s="417"/>
      <c r="U178" s="82"/>
      <c r="V178" s="417"/>
      <c r="W178" s="417"/>
      <c r="X178" s="417"/>
      <c r="Y178" s="82"/>
      <c r="Z178" s="82"/>
      <c r="AA178" s="82"/>
      <c r="AB178" s="82"/>
      <c r="AC178" s="82"/>
      <c r="AD178" s="82"/>
      <c r="AE178" s="82"/>
      <c r="AF178" s="82"/>
      <c r="AG178" s="417"/>
      <c r="AH178" s="417"/>
      <c r="AI178" s="417"/>
      <c r="AJ178" s="417"/>
      <c r="AK178" s="82"/>
      <c r="AL178" s="82"/>
      <c r="AM178" s="82"/>
      <c r="AN178" s="82"/>
      <c r="AO178" s="417"/>
      <c r="AP178" s="417"/>
      <c r="AQ178" s="417"/>
      <c r="AR178" s="417"/>
      <c r="AS178" s="417"/>
      <c r="AT178" s="417"/>
      <c r="AU178" s="417"/>
      <c r="AV178" s="417"/>
      <c r="AW178" s="417"/>
    </row>
    <row r="179" spans="2:49" s="94" customFormat="1" ht="31.5" customHeight="1">
      <c r="B179" s="435" t="s">
        <v>54</v>
      </c>
      <c r="C179" s="450" t="s">
        <v>55</v>
      </c>
      <c r="D179" s="1003" t="s">
        <v>389</v>
      </c>
      <c r="E179" s="1003"/>
      <c r="F179" s="1003"/>
      <c r="G179" s="203"/>
      <c r="H179" s="203"/>
      <c r="I179" s="203"/>
      <c r="J179" s="203"/>
      <c r="K179" s="58"/>
      <c r="L179" s="58"/>
      <c r="M179" s="58"/>
      <c r="N179" s="58"/>
      <c r="O179" s="58"/>
      <c r="P179" s="58"/>
      <c r="Q179" s="58"/>
      <c r="R179" s="58"/>
      <c r="S179" s="58"/>
      <c r="T179" s="58"/>
      <c r="U179" s="85"/>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row>
    <row r="180" spans="2:49" s="94" customFormat="1" ht="31.5" customHeight="1">
      <c r="B180" s="435"/>
      <c r="C180" s="465" t="s">
        <v>108</v>
      </c>
      <c r="D180" s="1003"/>
      <c r="E180" s="1003"/>
      <c r="F180" s="1003"/>
      <c r="G180" s="203"/>
      <c r="H180" s="203"/>
      <c r="I180" s="203"/>
      <c r="J180" s="203"/>
      <c r="K180" s="58"/>
      <c r="L180" s="58"/>
      <c r="M180" s="58"/>
      <c r="N180" s="58"/>
      <c r="O180" s="58"/>
      <c r="P180" s="58"/>
      <c r="Q180" s="58"/>
      <c r="R180" s="58"/>
      <c r="S180" s="58"/>
      <c r="T180" s="58"/>
      <c r="U180" s="85"/>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row>
    <row r="181" spans="2:49" s="94" customFormat="1" ht="31.5" customHeight="1">
      <c r="B181" s="435"/>
      <c r="C181" s="450"/>
      <c r="D181" s="55"/>
      <c r="E181" s="55"/>
      <c r="F181" s="55"/>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c r="AR181" s="58"/>
      <c r="AS181" s="58"/>
      <c r="AT181" s="58"/>
      <c r="AU181" s="58"/>
      <c r="AV181" s="58"/>
      <c r="AW181" s="58"/>
    </row>
    <row r="182" spans="2:49" s="94" customFormat="1" ht="31.5" customHeight="1">
      <c r="B182" s="435" t="s">
        <v>56</v>
      </c>
      <c r="C182" s="450" t="s">
        <v>57</v>
      </c>
      <c r="D182" s="1097" t="s">
        <v>389</v>
      </c>
      <c r="E182" s="1098"/>
      <c r="F182" s="1099"/>
      <c r="G182" s="203"/>
      <c r="H182" s="203"/>
      <c r="I182" s="203"/>
      <c r="J182" s="203"/>
      <c r="K182" s="58"/>
      <c r="L182" s="58"/>
      <c r="M182" s="58"/>
      <c r="N182" s="58"/>
      <c r="O182" s="58"/>
      <c r="P182" s="58"/>
      <c r="Q182" s="58"/>
      <c r="R182" s="58"/>
      <c r="S182" s="58"/>
      <c r="T182" s="58"/>
      <c r="U182" s="85"/>
      <c r="V182" s="203"/>
      <c r="W182" s="203"/>
      <c r="X182" s="203"/>
      <c r="Y182" s="203"/>
      <c r="Z182" s="203"/>
      <c r="AA182" s="203"/>
      <c r="AB182" s="203"/>
      <c r="AC182" s="203"/>
      <c r="AD182" s="203"/>
      <c r="AE182" s="203"/>
      <c r="AF182" s="203"/>
      <c r="AG182" s="203"/>
      <c r="AH182" s="203"/>
      <c r="AI182" s="203"/>
      <c r="AJ182" s="203"/>
      <c r="AK182" s="203"/>
      <c r="AL182" s="203"/>
      <c r="AM182" s="203"/>
      <c r="AN182" s="203"/>
      <c r="AO182" s="203"/>
      <c r="AP182" s="203"/>
      <c r="AQ182" s="203"/>
      <c r="AR182" s="203"/>
      <c r="AS182" s="203"/>
      <c r="AT182" s="203"/>
      <c r="AU182" s="203"/>
      <c r="AV182" s="203"/>
      <c r="AW182" s="203"/>
    </row>
    <row r="183" spans="2:49" s="94" customFormat="1" ht="31.5" customHeight="1">
      <c r="B183" s="435"/>
      <c r="C183" s="465" t="s">
        <v>108</v>
      </c>
      <c r="D183" s="1103"/>
      <c r="E183" s="1104"/>
      <c r="F183" s="1105"/>
      <c r="G183" s="203"/>
      <c r="H183" s="203"/>
      <c r="I183" s="203"/>
      <c r="J183" s="203"/>
      <c r="K183" s="58"/>
      <c r="L183" s="58"/>
      <c r="M183" s="58"/>
      <c r="N183" s="58"/>
      <c r="O183" s="58"/>
      <c r="P183" s="58"/>
      <c r="Q183" s="58"/>
      <c r="R183" s="58"/>
      <c r="S183" s="58"/>
      <c r="T183" s="58"/>
      <c r="U183" s="85"/>
      <c r="V183" s="203"/>
      <c r="W183" s="203"/>
      <c r="X183" s="203"/>
      <c r="Y183" s="203"/>
      <c r="Z183" s="203"/>
      <c r="AA183" s="203"/>
      <c r="AB183" s="203"/>
      <c r="AC183" s="203"/>
      <c r="AD183" s="203"/>
      <c r="AE183" s="203"/>
      <c r="AF183" s="203"/>
      <c r="AG183" s="203"/>
      <c r="AH183" s="203"/>
      <c r="AI183" s="203"/>
      <c r="AJ183" s="203"/>
      <c r="AK183" s="203"/>
      <c r="AL183" s="203"/>
      <c r="AM183" s="203"/>
      <c r="AN183" s="203"/>
      <c r="AO183" s="203"/>
      <c r="AP183" s="203"/>
      <c r="AQ183" s="203"/>
      <c r="AR183" s="203"/>
      <c r="AS183" s="203"/>
      <c r="AT183" s="203"/>
      <c r="AU183" s="203"/>
      <c r="AV183" s="203"/>
      <c r="AW183" s="203"/>
    </row>
    <row r="184" spans="2:49" s="94" customFormat="1" ht="31.5" customHeight="1">
      <c r="B184" s="435"/>
      <c r="C184" s="450"/>
      <c r="D184" s="55"/>
      <c r="E184" s="55"/>
      <c r="F184" s="55"/>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8"/>
      <c r="AK184" s="58"/>
      <c r="AL184" s="58"/>
      <c r="AM184" s="58"/>
      <c r="AN184" s="58"/>
      <c r="AO184" s="58"/>
      <c r="AP184" s="58"/>
      <c r="AQ184" s="58"/>
      <c r="AR184" s="58"/>
      <c r="AS184" s="58"/>
      <c r="AT184" s="58"/>
      <c r="AU184" s="58"/>
      <c r="AV184" s="58"/>
      <c r="AW184" s="58"/>
    </row>
    <row r="185" spans="2:49" s="94" customFormat="1" ht="31.5" customHeight="1">
      <c r="B185" s="435" t="s">
        <v>58</v>
      </c>
      <c r="C185" s="450" t="s">
        <v>59</v>
      </c>
      <c r="D185" s="1003" t="s">
        <v>389</v>
      </c>
      <c r="E185" s="1003"/>
      <c r="F185" s="1003"/>
      <c r="G185" s="203"/>
      <c r="H185" s="203"/>
      <c r="I185" s="203"/>
      <c r="J185" s="203"/>
      <c r="K185" s="58"/>
      <c r="L185" s="58"/>
      <c r="M185" s="58"/>
      <c r="N185" s="58"/>
      <c r="O185" s="58"/>
      <c r="P185" s="58"/>
      <c r="Q185" s="58"/>
      <c r="R185" s="58"/>
      <c r="S185" s="58"/>
      <c r="T185" s="58"/>
      <c r="U185" s="85"/>
      <c r="V185" s="203"/>
      <c r="W185" s="203"/>
      <c r="X185" s="203"/>
      <c r="Y185" s="203"/>
      <c r="Z185" s="203"/>
      <c r="AA185" s="203"/>
      <c r="AB185" s="203"/>
      <c r="AC185" s="203"/>
      <c r="AD185" s="203"/>
      <c r="AE185" s="203"/>
      <c r="AF185" s="203"/>
      <c r="AG185" s="203"/>
      <c r="AH185" s="203"/>
      <c r="AI185" s="203"/>
      <c r="AJ185" s="203"/>
      <c r="AK185" s="203"/>
      <c r="AL185" s="203"/>
      <c r="AM185" s="203"/>
      <c r="AN185" s="203"/>
      <c r="AO185" s="203"/>
      <c r="AP185" s="203"/>
      <c r="AQ185" s="203"/>
      <c r="AR185" s="203"/>
      <c r="AS185" s="203"/>
      <c r="AT185" s="203"/>
      <c r="AU185" s="203"/>
      <c r="AV185" s="203"/>
      <c r="AW185" s="203"/>
    </row>
    <row r="186" spans="2:49" s="94" customFormat="1" ht="31.5" customHeight="1">
      <c r="B186" s="435"/>
      <c r="C186" s="465" t="s">
        <v>108</v>
      </c>
      <c r="D186" s="1003"/>
      <c r="E186" s="1003"/>
      <c r="F186" s="1003"/>
      <c r="G186" s="203"/>
      <c r="H186" s="203"/>
      <c r="I186" s="203"/>
      <c r="J186" s="203"/>
      <c r="K186" s="58"/>
      <c r="L186" s="58"/>
      <c r="M186" s="58"/>
      <c r="N186" s="58"/>
      <c r="O186" s="58"/>
      <c r="P186" s="58"/>
      <c r="Q186" s="58"/>
      <c r="R186" s="58"/>
      <c r="S186" s="58"/>
      <c r="T186" s="58"/>
      <c r="U186" s="85"/>
      <c r="V186" s="203"/>
      <c r="W186" s="203"/>
      <c r="X186" s="203"/>
      <c r="Y186" s="203"/>
      <c r="Z186" s="203"/>
      <c r="AA186" s="203"/>
      <c r="AB186" s="203"/>
      <c r="AC186" s="203"/>
      <c r="AD186" s="203"/>
      <c r="AE186" s="203"/>
      <c r="AF186" s="203"/>
      <c r="AG186" s="203"/>
      <c r="AH186" s="203"/>
      <c r="AI186" s="203"/>
      <c r="AJ186" s="203"/>
      <c r="AK186" s="203"/>
      <c r="AL186" s="203"/>
      <c r="AM186" s="203"/>
      <c r="AN186" s="203"/>
      <c r="AO186" s="203"/>
      <c r="AP186" s="203"/>
      <c r="AQ186" s="203"/>
      <c r="AR186" s="203"/>
      <c r="AS186" s="203"/>
      <c r="AT186" s="203"/>
      <c r="AU186" s="203"/>
      <c r="AV186" s="203"/>
      <c r="AW186" s="203"/>
    </row>
    <row r="187" spans="2:49" s="94" customFormat="1" ht="31.5" customHeight="1">
      <c r="B187" s="435"/>
      <c r="C187" s="450"/>
      <c r="D187" s="55"/>
      <c r="E187" s="55"/>
      <c r="F187" s="55"/>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row>
    <row r="188" spans="2:49" s="94" customFormat="1" ht="31.5" customHeight="1">
      <c r="B188" s="435" t="s">
        <v>60</v>
      </c>
      <c r="C188" s="450" t="s">
        <v>61</v>
      </c>
      <c r="D188" s="1003" t="s">
        <v>389</v>
      </c>
      <c r="E188" s="1003"/>
      <c r="F188" s="1003"/>
      <c r="G188" s="203"/>
      <c r="H188" s="203"/>
      <c r="I188" s="203"/>
      <c r="J188" s="203"/>
      <c r="K188" s="58"/>
      <c r="L188" s="58"/>
      <c r="M188" s="58"/>
      <c r="N188" s="58"/>
      <c r="O188" s="58"/>
      <c r="P188" s="58"/>
      <c r="Q188" s="58"/>
      <c r="R188" s="58"/>
      <c r="S188" s="58"/>
      <c r="T188" s="58"/>
      <c r="U188" s="85"/>
      <c r="V188" s="203"/>
      <c r="W188" s="203"/>
      <c r="X188" s="203"/>
      <c r="Y188" s="203"/>
      <c r="Z188" s="203"/>
      <c r="AA188" s="203"/>
      <c r="AB188" s="203"/>
      <c r="AC188" s="203"/>
      <c r="AD188" s="203"/>
      <c r="AE188" s="203"/>
      <c r="AF188" s="203"/>
      <c r="AG188" s="203"/>
      <c r="AH188" s="203"/>
      <c r="AI188" s="203"/>
      <c r="AJ188" s="203"/>
      <c r="AK188" s="203"/>
      <c r="AL188" s="203"/>
      <c r="AM188" s="203"/>
      <c r="AN188" s="203"/>
      <c r="AO188" s="203"/>
      <c r="AP188" s="203"/>
      <c r="AQ188" s="203"/>
      <c r="AR188" s="203"/>
      <c r="AS188" s="203"/>
      <c r="AT188" s="203"/>
      <c r="AU188" s="203"/>
      <c r="AV188" s="203"/>
      <c r="AW188" s="203"/>
    </row>
    <row r="189" spans="2:49" s="94" customFormat="1" ht="31.5" customHeight="1">
      <c r="B189" s="435"/>
      <c r="C189" s="465" t="s">
        <v>108</v>
      </c>
      <c r="D189" s="1003"/>
      <c r="E189" s="1003"/>
      <c r="F189" s="1003"/>
      <c r="G189" s="203"/>
      <c r="H189" s="203"/>
      <c r="I189" s="203"/>
      <c r="J189" s="203"/>
      <c r="K189" s="58"/>
      <c r="L189" s="58"/>
      <c r="M189" s="58"/>
      <c r="N189" s="58"/>
      <c r="O189" s="58"/>
      <c r="P189" s="58"/>
      <c r="Q189" s="58"/>
      <c r="R189" s="58"/>
      <c r="S189" s="58"/>
      <c r="T189" s="58"/>
      <c r="U189" s="85"/>
      <c r="V189" s="203"/>
      <c r="W189" s="203"/>
      <c r="X189" s="203"/>
      <c r="Y189" s="203"/>
      <c r="Z189" s="203"/>
      <c r="AA189" s="203"/>
      <c r="AB189" s="203"/>
      <c r="AC189" s="203"/>
      <c r="AD189" s="203"/>
      <c r="AE189" s="203"/>
      <c r="AF189" s="203"/>
      <c r="AG189" s="203"/>
      <c r="AH189" s="203"/>
      <c r="AI189" s="203"/>
      <c r="AJ189" s="203"/>
      <c r="AK189" s="203"/>
      <c r="AL189" s="203"/>
      <c r="AM189" s="203"/>
      <c r="AN189" s="203"/>
      <c r="AO189" s="573"/>
      <c r="AP189" s="203"/>
      <c r="AQ189" s="203"/>
      <c r="AR189" s="203"/>
      <c r="AS189" s="203"/>
      <c r="AT189" s="203"/>
      <c r="AU189" s="203"/>
      <c r="AV189" s="203"/>
      <c r="AW189" s="203"/>
    </row>
    <row r="190" spans="2:49" s="94" customFormat="1" ht="31.5" customHeight="1">
      <c r="B190" s="435"/>
      <c r="C190" s="450"/>
      <c r="D190" s="55"/>
      <c r="E190" s="55"/>
      <c r="F190" s="55"/>
      <c r="G190" s="85"/>
      <c r="H190" s="85"/>
      <c r="I190" s="85"/>
      <c r="J190" s="85"/>
      <c r="K190" s="58"/>
      <c r="L190" s="58"/>
      <c r="M190" s="58"/>
      <c r="N190" s="58"/>
      <c r="O190" s="58"/>
      <c r="P190" s="58"/>
      <c r="Q190" s="58"/>
      <c r="R190" s="58"/>
      <c r="S190" s="58"/>
      <c r="T190" s="58"/>
      <c r="U190" s="85"/>
      <c r="V190" s="85"/>
      <c r="W190" s="85"/>
      <c r="X190" s="85"/>
      <c r="Y190" s="85"/>
      <c r="Z190" s="85"/>
      <c r="AA190" s="85"/>
      <c r="AB190" s="85"/>
      <c r="AC190" s="85"/>
      <c r="AD190" s="85"/>
      <c r="AE190" s="85"/>
      <c r="AF190" s="85"/>
      <c r="AG190" s="85"/>
      <c r="AH190" s="85"/>
      <c r="AI190" s="85"/>
      <c r="AJ190" s="85"/>
      <c r="AK190" s="85"/>
      <c r="AL190" s="85"/>
      <c r="AM190" s="85"/>
      <c r="AN190" s="85"/>
      <c r="AO190" s="514"/>
      <c r="AP190" s="58"/>
      <c r="AQ190" s="58"/>
      <c r="AR190" s="58"/>
      <c r="AS190" s="58"/>
      <c r="AT190" s="58"/>
      <c r="AU190" s="58"/>
      <c r="AV190" s="58"/>
      <c r="AW190" s="58"/>
    </row>
    <row r="191" spans="2:49" s="94" customFormat="1" ht="30" customHeight="1">
      <c r="B191" s="435" t="s">
        <v>62</v>
      </c>
      <c r="C191" s="451" t="s">
        <v>63</v>
      </c>
      <c r="D191" s="55"/>
      <c r="E191" s="55"/>
      <c r="F191" s="55"/>
      <c r="G191" s="85"/>
      <c r="H191" s="85"/>
      <c r="I191" s="85"/>
      <c r="J191" s="85"/>
      <c r="K191" s="85"/>
      <c r="L191" s="85"/>
      <c r="M191" s="85"/>
      <c r="N191" s="85"/>
      <c r="O191" s="85"/>
      <c r="P191" s="85"/>
      <c r="Q191" s="85"/>
      <c r="R191" s="85"/>
      <c r="S191" s="85"/>
      <c r="T191" s="85"/>
      <c r="U191" s="85"/>
      <c r="V191" s="85"/>
      <c r="W191" s="85"/>
      <c r="X191" s="85"/>
      <c r="Y191" s="58"/>
      <c r="Z191" s="58"/>
      <c r="AA191" s="58"/>
      <c r="AB191" s="58"/>
      <c r="AC191" s="58"/>
      <c r="AD191" s="58"/>
      <c r="AE191" s="58"/>
      <c r="AF191" s="85"/>
      <c r="AG191" s="85"/>
      <c r="AH191" s="85"/>
      <c r="AI191" s="85"/>
      <c r="AJ191" s="58"/>
      <c r="AK191" s="58"/>
      <c r="AL191" s="58"/>
      <c r="AM191" s="58"/>
      <c r="AN191" s="58"/>
      <c r="AO191" s="58"/>
      <c r="AP191" s="58"/>
      <c r="AQ191" s="58"/>
      <c r="AR191" s="58"/>
      <c r="AS191" s="58"/>
      <c r="AT191" s="58"/>
      <c r="AU191" s="58"/>
      <c r="AV191" s="58"/>
      <c r="AW191" s="58"/>
    </row>
    <row r="192" spans="2:49" s="94" customFormat="1" ht="30" customHeight="1">
      <c r="B192" s="435" t="s">
        <v>64</v>
      </c>
      <c r="C192" s="450" t="s">
        <v>65</v>
      </c>
      <c r="D192" s="1003" t="s">
        <v>389</v>
      </c>
      <c r="E192" s="1003"/>
      <c r="F192" s="1003"/>
      <c r="G192" s="85"/>
      <c r="H192" s="85"/>
      <c r="I192" s="85"/>
      <c r="J192" s="85"/>
      <c r="K192" s="85"/>
      <c r="L192" s="85"/>
      <c r="M192" s="85"/>
      <c r="N192" s="85"/>
      <c r="O192" s="85"/>
      <c r="P192" s="85"/>
      <c r="Q192" s="85"/>
      <c r="R192" s="85"/>
      <c r="S192" s="85"/>
      <c r="T192" s="85"/>
      <c r="U192" s="85"/>
      <c r="V192" s="85"/>
      <c r="W192" s="85"/>
      <c r="X192" s="85"/>
      <c r="Y192" s="203"/>
      <c r="Z192" s="203"/>
      <c r="AA192" s="203"/>
      <c r="AB192" s="203"/>
      <c r="AC192" s="203"/>
      <c r="AD192" s="203"/>
      <c r="AE192" s="203"/>
      <c r="AF192" s="85"/>
      <c r="AG192" s="85"/>
      <c r="AH192" s="85"/>
      <c r="AI192" s="85"/>
      <c r="AJ192" s="203"/>
      <c r="AK192" s="203"/>
      <c r="AL192" s="203"/>
      <c r="AM192" s="203"/>
      <c r="AN192" s="203"/>
      <c r="AO192" s="203"/>
      <c r="AP192" s="203"/>
      <c r="AQ192" s="203"/>
      <c r="AR192" s="203"/>
      <c r="AS192" s="203"/>
      <c r="AT192" s="203"/>
      <c r="AU192" s="203"/>
      <c r="AV192" s="203"/>
      <c r="AW192" s="203"/>
    </row>
    <row r="193" spans="2:49" s="94" customFormat="1" ht="30" customHeight="1">
      <c r="B193" s="435"/>
      <c r="C193" s="465" t="s">
        <v>109</v>
      </c>
      <c r="D193" s="1003"/>
      <c r="E193" s="1003"/>
      <c r="F193" s="1003"/>
      <c r="G193" s="85"/>
      <c r="H193" s="85"/>
      <c r="I193" s="85"/>
      <c r="J193" s="85"/>
      <c r="K193" s="85"/>
      <c r="L193" s="85"/>
      <c r="M193" s="85"/>
      <c r="N193" s="85"/>
      <c r="O193" s="85"/>
      <c r="P193" s="85"/>
      <c r="Q193" s="85"/>
      <c r="R193" s="85"/>
      <c r="S193" s="85"/>
      <c r="T193" s="85"/>
      <c r="U193" s="85"/>
      <c r="V193" s="85"/>
      <c r="W193" s="85"/>
      <c r="X193" s="85"/>
      <c r="Y193" s="203"/>
      <c r="Z193" s="203"/>
      <c r="AA193" s="203"/>
      <c r="AB193" s="203"/>
      <c r="AC193" s="203"/>
      <c r="AD193" s="203"/>
      <c r="AE193" s="203"/>
      <c r="AF193" s="85"/>
      <c r="AG193" s="85"/>
      <c r="AH193" s="85"/>
      <c r="AI193" s="85"/>
      <c r="AJ193" s="203"/>
      <c r="AK193" s="203"/>
      <c r="AL193" s="203"/>
      <c r="AM193" s="203"/>
      <c r="AN193" s="203"/>
      <c r="AO193" s="203"/>
      <c r="AP193" s="203"/>
      <c r="AQ193" s="203"/>
      <c r="AR193" s="203"/>
      <c r="AS193" s="203"/>
      <c r="AT193" s="203"/>
      <c r="AU193" s="203"/>
      <c r="AV193" s="203"/>
      <c r="AW193" s="203"/>
    </row>
    <row r="194" spans="2:49" s="94" customFormat="1" ht="30" customHeight="1">
      <c r="B194" s="435"/>
      <c r="C194" s="450"/>
      <c r="D194" s="55"/>
      <c r="E194" s="55"/>
      <c r="F194" s="55"/>
      <c r="G194" s="85"/>
      <c r="H194" s="85"/>
      <c r="I194" s="85"/>
      <c r="J194" s="85"/>
      <c r="K194" s="85"/>
      <c r="L194" s="85"/>
      <c r="M194" s="85"/>
      <c r="N194" s="85"/>
      <c r="O194" s="85"/>
      <c r="P194" s="85"/>
      <c r="Q194" s="85"/>
      <c r="R194" s="85"/>
      <c r="S194" s="85"/>
      <c r="T194" s="85"/>
      <c r="U194" s="85"/>
      <c r="V194" s="85"/>
      <c r="W194" s="85"/>
      <c r="X194" s="85"/>
      <c r="Y194" s="58"/>
      <c r="Z194" s="58"/>
      <c r="AA194" s="58"/>
      <c r="AB194" s="58"/>
      <c r="AC194" s="58"/>
      <c r="AD194" s="58"/>
      <c r="AE194" s="58"/>
      <c r="AF194" s="85"/>
      <c r="AG194" s="85"/>
      <c r="AH194" s="85"/>
      <c r="AI194" s="85"/>
      <c r="AJ194" s="58"/>
      <c r="AK194" s="58"/>
      <c r="AL194" s="58"/>
      <c r="AM194" s="58"/>
      <c r="AN194" s="58"/>
      <c r="AO194" s="58"/>
      <c r="AP194" s="58"/>
      <c r="AQ194" s="58"/>
      <c r="AR194" s="58"/>
      <c r="AS194" s="58"/>
      <c r="AT194" s="58"/>
      <c r="AU194" s="58"/>
      <c r="AV194" s="58"/>
      <c r="AW194" s="58"/>
    </row>
    <row r="195" spans="2:49" s="94" customFormat="1" ht="30" customHeight="1">
      <c r="B195" s="435" t="s">
        <v>66</v>
      </c>
      <c r="C195" s="450" t="s">
        <v>67</v>
      </c>
      <c r="D195" s="1003" t="s">
        <v>389</v>
      </c>
      <c r="E195" s="1003"/>
      <c r="F195" s="1003"/>
      <c r="G195" s="85"/>
      <c r="H195" s="85"/>
      <c r="I195" s="85"/>
      <c r="J195" s="85"/>
      <c r="K195" s="85"/>
      <c r="L195" s="85"/>
      <c r="M195" s="85"/>
      <c r="N195" s="85"/>
      <c r="O195" s="85"/>
      <c r="P195" s="85"/>
      <c r="Q195" s="85"/>
      <c r="R195" s="85"/>
      <c r="S195" s="85"/>
      <c r="T195" s="85"/>
      <c r="U195" s="85"/>
      <c r="V195" s="85"/>
      <c r="W195" s="85"/>
      <c r="X195" s="85"/>
      <c r="Y195" s="203"/>
      <c r="Z195" s="203"/>
      <c r="AA195" s="203"/>
      <c r="AB195" s="203"/>
      <c r="AC195" s="203"/>
      <c r="AD195" s="203"/>
      <c r="AE195" s="203"/>
      <c r="AF195" s="85"/>
      <c r="AG195" s="85"/>
      <c r="AH195" s="85"/>
      <c r="AI195" s="85"/>
      <c r="AJ195" s="203"/>
      <c r="AK195" s="203"/>
      <c r="AL195" s="203"/>
      <c r="AM195" s="203"/>
      <c r="AN195" s="203"/>
      <c r="AO195" s="203"/>
      <c r="AP195" s="203"/>
      <c r="AQ195" s="203"/>
      <c r="AR195" s="203"/>
      <c r="AS195" s="203"/>
      <c r="AT195" s="203"/>
      <c r="AU195" s="203"/>
      <c r="AV195" s="203"/>
      <c r="AW195" s="203"/>
    </row>
    <row r="196" spans="2:49" s="94" customFormat="1" ht="30" customHeight="1">
      <c r="B196" s="435"/>
      <c r="C196" s="465" t="s">
        <v>109</v>
      </c>
      <c r="D196" s="1003"/>
      <c r="E196" s="1003"/>
      <c r="F196" s="1003"/>
      <c r="G196" s="85"/>
      <c r="H196" s="85"/>
      <c r="I196" s="85"/>
      <c r="J196" s="85"/>
      <c r="K196" s="85"/>
      <c r="L196" s="85"/>
      <c r="M196" s="85"/>
      <c r="N196" s="85"/>
      <c r="O196" s="85"/>
      <c r="P196" s="85"/>
      <c r="Q196" s="85"/>
      <c r="R196" s="85"/>
      <c r="S196" s="85"/>
      <c r="T196" s="85"/>
      <c r="U196" s="85"/>
      <c r="V196" s="85"/>
      <c r="W196" s="85"/>
      <c r="X196" s="85"/>
      <c r="Y196" s="203"/>
      <c r="Z196" s="203"/>
      <c r="AA196" s="203"/>
      <c r="AB196" s="203"/>
      <c r="AC196" s="203"/>
      <c r="AD196" s="203"/>
      <c r="AE196" s="203"/>
      <c r="AF196" s="85"/>
      <c r="AG196" s="85"/>
      <c r="AH196" s="85"/>
      <c r="AI196" s="85"/>
      <c r="AJ196" s="203"/>
      <c r="AK196" s="203"/>
      <c r="AL196" s="203"/>
      <c r="AM196" s="203"/>
      <c r="AN196" s="203"/>
      <c r="AO196" s="203"/>
      <c r="AP196" s="203"/>
      <c r="AQ196" s="203"/>
      <c r="AR196" s="203"/>
      <c r="AS196" s="203"/>
      <c r="AT196" s="203"/>
      <c r="AU196" s="203"/>
      <c r="AV196" s="203"/>
      <c r="AW196" s="203"/>
    </row>
    <row r="197" spans="2:49" s="94" customFormat="1" ht="30" customHeight="1">
      <c r="B197" s="435"/>
      <c r="C197" s="450"/>
      <c r="D197" s="55"/>
      <c r="E197" s="55"/>
      <c r="F197" s="55"/>
      <c r="G197" s="85"/>
      <c r="H197" s="85"/>
      <c r="I197" s="85"/>
      <c r="J197" s="85"/>
      <c r="K197" s="85"/>
      <c r="L197" s="85"/>
      <c r="M197" s="85"/>
      <c r="N197" s="85"/>
      <c r="O197" s="85"/>
      <c r="P197" s="85"/>
      <c r="Q197" s="85"/>
      <c r="R197" s="85"/>
      <c r="S197" s="85"/>
      <c r="T197" s="85"/>
      <c r="U197" s="85"/>
      <c r="V197" s="85"/>
      <c r="W197" s="85"/>
      <c r="X197" s="85"/>
      <c r="Y197" s="58"/>
      <c r="Z197" s="58"/>
      <c r="AA197" s="58"/>
      <c r="AB197" s="58"/>
      <c r="AC197" s="58"/>
      <c r="AD197" s="58"/>
      <c r="AE197" s="58"/>
      <c r="AF197" s="85"/>
      <c r="AG197" s="85"/>
      <c r="AH197" s="85"/>
      <c r="AI197" s="58"/>
      <c r="AJ197" s="58"/>
      <c r="AK197" s="58"/>
      <c r="AL197" s="58"/>
      <c r="AM197" s="58"/>
      <c r="AN197" s="58"/>
      <c r="AO197" s="58"/>
      <c r="AP197" s="58"/>
      <c r="AQ197" s="58"/>
      <c r="AR197" s="58"/>
      <c r="AS197" s="58"/>
      <c r="AT197" s="58"/>
      <c r="AU197" s="58"/>
      <c r="AV197" s="58"/>
      <c r="AW197" s="58"/>
    </row>
    <row r="198" spans="2:49" s="94" customFormat="1" ht="30" customHeight="1">
      <c r="B198" s="435" t="s">
        <v>68</v>
      </c>
      <c r="C198" s="450" t="s">
        <v>69</v>
      </c>
      <c r="D198" s="1097" t="s">
        <v>389</v>
      </c>
      <c r="E198" s="1098"/>
      <c r="F198" s="1099"/>
      <c r="G198" s="85"/>
      <c r="H198" s="85"/>
      <c r="I198" s="85"/>
      <c r="J198" s="85"/>
      <c r="K198" s="85"/>
      <c r="L198" s="85"/>
      <c r="M198" s="85"/>
      <c r="N198" s="85"/>
      <c r="O198" s="85"/>
      <c r="P198" s="85"/>
      <c r="Q198" s="85"/>
      <c r="R198" s="85"/>
      <c r="S198" s="85"/>
      <c r="T198" s="85"/>
      <c r="U198" s="85"/>
      <c r="V198" s="85"/>
      <c r="W198" s="85"/>
      <c r="X198" s="85"/>
      <c r="Y198" s="203"/>
      <c r="Z198" s="203"/>
      <c r="AA198" s="203"/>
      <c r="AB198" s="203"/>
      <c r="AC198" s="203"/>
      <c r="AD198" s="203"/>
      <c r="AE198" s="203"/>
      <c r="AF198" s="85"/>
      <c r="AG198" s="85"/>
      <c r="AH198" s="85"/>
      <c r="AI198" s="85"/>
      <c r="AJ198" s="203"/>
      <c r="AK198" s="203"/>
      <c r="AL198" s="203"/>
      <c r="AM198" s="203"/>
      <c r="AN198" s="203"/>
      <c r="AO198" s="203"/>
      <c r="AP198" s="203"/>
      <c r="AQ198" s="203"/>
      <c r="AR198" s="203"/>
      <c r="AS198" s="203"/>
      <c r="AT198" s="203"/>
      <c r="AU198" s="203"/>
      <c r="AV198" s="203"/>
      <c r="AW198" s="203"/>
    </row>
    <row r="199" spans="2:49" s="94" customFormat="1" ht="30" customHeight="1">
      <c r="B199" s="435"/>
      <c r="C199" s="465" t="s">
        <v>109</v>
      </c>
      <c r="D199" s="1103"/>
      <c r="E199" s="1104"/>
      <c r="F199" s="1105"/>
      <c r="G199" s="85"/>
      <c r="H199" s="85"/>
      <c r="I199" s="85"/>
      <c r="J199" s="85"/>
      <c r="K199" s="85"/>
      <c r="L199" s="85"/>
      <c r="M199" s="85"/>
      <c r="N199" s="85"/>
      <c r="O199" s="85"/>
      <c r="P199" s="85"/>
      <c r="Q199" s="85"/>
      <c r="R199" s="85"/>
      <c r="S199" s="85"/>
      <c r="T199" s="85"/>
      <c r="U199" s="85"/>
      <c r="V199" s="85"/>
      <c r="W199" s="85"/>
      <c r="X199" s="85"/>
      <c r="Y199" s="203"/>
      <c r="Z199" s="203"/>
      <c r="AA199" s="203"/>
      <c r="AB199" s="203"/>
      <c r="AC199" s="203"/>
      <c r="AD199" s="203"/>
      <c r="AE199" s="203"/>
      <c r="AF199" s="85"/>
      <c r="AG199" s="85"/>
      <c r="AH199" s="85"/>
      <c r="AI199" s="85"/>
      <c r="AJ199" s="203"/>
      <c r="AK199" s="203"/>
      <c r="AL199" s="203"/>
      <c r="AM199" s="203"/>
      <c r="AN199" s="203"/>
      <c r="AO199" s="203"/>
      <c r="AP199" s="203"/>
      <c r="AQ199" s="203"/>
      <c r="AR199" s="203"/>
      <c r="AS199" s="203"/>
      <c r="AT199" s="203"/>
      <c r="AU199" s="203"/>
      <c r="AV199" s="203"/>
      <c r="AW199" s="203"/>
    </row>
    <row r="200" spans="2:49" s="94" customFormat="1" ht="30" customHeight="1">
      <c r="B200" s="435"/>
      <c r="C200" s="450"/>
      <c r="D200" s="55"/>
      <c r="E200" s="55"/>
      <c r="F200" s="55"/>
      <c r="G200" s="85"/>
      <c r="H200" s="85"/>
      <c r="I200" s="85"/>
      <c r="J200" s="85"/>
      <c r="K200" s="85"/>
      <c r="L200" s="85"/>
      <c r="M200" s="85"/>
      <c r="N200" s="85"/>
      <c r="O200" s="85"/>
      <c r="P200" s="85"/>
      <c r="Q200" s="85"/>
      <c r="R200" s="85"/>
      <c r="S200" s="85"/>
      <c r="T200" s="85"/>
      <c r="U200" s="85"/>
      <c r="V200" s="85"/>
      <c r="W200" s="85"/>
      <c r="X200" s="85"/>
      <c r="Y200" s="85"/>
      <c r="Z200" s="85"/>
      <c r="AA200" s="85"/>
      <c r="AB200" s="85"/>
      <c r="AC200" s="85"/>
      <c r="AD200" s="85"/>
      <c r="AE200" s="85"/>
      <c r="AF200" s="85"/>
      <c r="AG200" s="85"/>
      <c r="AH200" s="85"/>
      <c r="AI200" s="85"/>
      <c r="AJ200" s="85"/>
      <c r="AK200" s="85"/>
      <c r="AL200" s="85"/>
      <c r="AM200" s="85"/>
      <c r="AN200" s="85"/>
      <c r="AO200" s="514"/>
      <c r="AP200" s="58"/>
      <c r="AQ200" s="58"/>
      <c r="AR200" s="58"/>
      <c r="AS200" s="58"/>
      <c r="AT200" s="58"/>
      <c r="AU200" s="58"/>
      <c r="AV200" s="58"/>
      <c r="AW200" s="58"/>
    </row>
    <row r="201" spans="2:49" ht="36" customHeight="1">
      <c r="B201" s="435" t="s">
        <v>70</v>
      </c>
      <c r="C201" s="451" t="s">
        <v>71</v>
      </c>
      <c r="D201" s="81"/>
      <c r="E201" s="81"/>
      <c r="F201" s="81"/>
      <c r="G201" s="416"/>
      <c r="H201" s="81"/>
      <c r="I201" s="81"/>
      <c r="J201" s="81"/>
      <c r="K201" s="81"/>
      <c r="L201" s="81"/>
      <c r="M201" s="81"/>
      <c r="N201" s="81"/>
      <c r="O201" s="81"/>
      <c r="P201" s="81"/>
      <c r="Q201" s="81"/>
      <c r="R201" s="81"/>
      <c r="S201" s="416"/>
      <c r="T201" s="416"/>
      <c r="U201" s="416"/>
      <c r="V201" s="416"/>
      <c r="W201" s="416"/>
      <c r="X201" s="416"/>
      <c r="Y201" s="425"/>
      <c r="Z201" s="425"/>
      <c r="AA201" s="425"/>
      <c r="AB201" s="425"/>
      <c r="AC201" s="425"/>
      <c r="AD201" s="425"/>
      <c r="AE201" s="425"/>
      <c r="AF201" s="416"/>
      <c r="AG201" s="425"/>
      <c r="AH201" s="425"/>
      <c r="AI201" s="425"/>
      <c r="AJ201" s="416"/>
      <c r="AK201" s="416"/>
      <c r="AL201" s="425"/>
      <c r="AM201" s="425"/>
      <c r="AN201" s="425"/>
      <c r="AO201" s="416"/>
      <c r="AP201" s="416"/>
      <c r="AQ201" s="416"/>
      <c r="AR201" s="416"/>
      <c r="AS201" s="416"/>
      <c r="AT201" s="416"/>
      <c r="AU201" s="416"/>
      <c r="AV201" s="416"/>
      <c r="AW201" s="416"/>
    </row>
    <row r="202" spans="2:49" ht="36" customHeight="1">
      <c r="B202" s="435" t="s">
        <v>72</v>
      </c>
      <c r="C202" s="450" t="s">
        <v>71</v>
      </c>
      <c r="D202" s="1097" t="s">
        <v>389</v>
      </c>
      <c r="E202" s="1098"/>
      <c r="F202" s="1099"/>
      <c r="G202" s="416"/>
      <c r="H202" s="81"/>
      <c r="I202" s="81"/>
      <c r="J202" s="81"/>
      <c r="K202" s="81"/>
      <c r="L202" s="81"/>
      <c r="M202" s="81"/>
      <c r="N202" s="81"/>
      <c r="O202" s="81"/>
      <c r="P202" s="81"/>
      <c r="Q202" s="81"/>
      <c r="R202" s="81"/>
      <c r="S202" s="416"/>
      <c r="T202" s="416"/>
      <c r="U202" s="416"/>
      <c r="V202" s="416"/>
      <c r="W202" s="416"/>
      <c r="X202" s="416"/>
      <c r="Y202" s="425"/>
      <c r="Z202" s="425"/>
      <c r="AA202" s="425"/>
      <c r="AB202" s="425"/>
      <c r="AC202" s="425"/>
      <c r="AD202" s="425"/>
      <c r="AE202" s="425"/>
      <c r="AF202" s="416"/>
      <c r="AG202" s="425"/>
      <c r="AH202" s="425"/>
      <c r="AI202" s="425"/>
      <c r="AJ202" s="416"/>
      <c r="AK202" s="416"/>
      <c r="AL202" s="425"/>
      <c r="AM202" s="425"/>
      <c r="AN202" s="425"/>
      <c r="AO202" s="416"/>
      <c r="AP202" s="416"/>
      <c r="AQ202" s="416"/>
      <c r="AR202" s="416"/>
      <c r="AS202" s="416"/>
      <c r="AT202" s="416"/>
      <c r="AU202" s="416"/>
      <c r="AV202" s="416"/>
      <c r="AW202" s="416"/>
    </row>
    <row r="203" spans="2:49" ht="36" customHeight="1">
      <c r="B203" s="435"/>
      <c r="C203" s="439" t="s">
        <v>110</v>
      </c>
      <c r="D203" s="1103"/>
      <c r="E203" s="1104"/>
      <c r="F203" s="1105"/>
      <c r="G203" s="416"/>
      <c r="H203" s="81"/>
      <c r="I203" s="81"/>
      <c r="J203" s="81"/>
      <c r="K203" s="81"/>
      <c r="L203" s="81"/>
      <c r="M203" s="81"/>
      <c r="N203" s="81"/>
      <c r="O203" s="81"/>
      <c r="P203" s="81"/>
      <c r="Q203" s="81"/>
      <c r="R203" s="81"/>
      <c r="S203" s="416"/>
      <c r="T203" s="416"/>
      <c r="U203" s="416"/>
      <c r="V203" s="416"/>
      <c r="W203" s="416"/>
      <c r="X203" s="416"/>
      <c r="Y203" s="425"/>
      <c r="Z203" s="425"/>
      <c r="AA203" s="425"/>
      <c r="AB203" s="425"/>
      <c r="AC203" s="425"/>
      <c r="AD203" s="425"/>
      <c r="AE203" s="425"/>
      <c r="AF203" s="416"/>
      <c r="AG203" s="425"/>
      <c r="AH203" s="425"/>
      <c r="AI203" s="425"/>
      <c r="AJ203" s="416"/>
      <c r="AK203" s="416"/>
      <c r="AL203" s="425"/>
      <c r="AM203" s="425"/>
      <c r="AN203" s="425"/>
      <c r="AO203" s="416"/>
      <c r="AP203" s="416"/>
      <c r="AQ203" s="416"/>
      <c r="AR203" s="416"/>
      <c r="AS203" s="416"/>
      <c r="AT203" s="416"/>
      <c r="AU203" s="416"/>
      <c r="AV203" s="416"/>
      <c r="AW203" s="416"/>
    </row>
    <row r="204" spans="2:49" ht="36" customHeight="1">
      <c r="B204" s="435"/>
      <c r="C204" s="450"/>
      <c r="D204" s="53"/>
      <c r="E204" s="53"/>
      <c r="F204" s="53"/>
      <c r="G204" s="81"/>
      <c r="H204" s="81"/>
      <c r="I204" s="81"/>
      <c r="J204" s="81"/>
      <c r="K204" s="81"/>
      <c r="L204" s="81"/>
      <c r="M204" s="81"/>
      <c r="N204" s="81"/>
      <c r="O204" s="81"/>
      <c r="P204" s="81"/>
      <c r="Q204" s="81"/>
      <c r="R204" s="81"/>
      <c r="S204" s="81"/>
      <c r="T204" s="81"/>
      <c r="U204" s="81"/>
      <c r="V204" s="81"/>
      <c r="W204" s="81"/>
      <c r="X204" s="81"/>
      <c r="Y204" s="81"/>
      <c r="Z204" s="81"/>
      <c r="AA204" s="81"/>
      <c r="AB204" s="81"/>
      <c r="AC204" s="81"/>
      <c r="AD204" s="81"/>
      <c r="AE204" s="81"/>
      <c r="AF204" s="81"/>
      <c r="AG204" s="81"/>
      <c r="AH204" s="81"/>
      <c r="AI204" s="81"/>
      <c r="AJ204" s="81"/>
      <c r="AK204" s="81"/>
      <c r="AL204" s="81"/>
      <c r="AM204" s="81"/>
      <c r="AN204" s="81"/>
      <c r="AO204" s="81"/>
      <c r="AP204" s="82"/>
      <c r="AQ204" s="82"/>
      <c r="AR204" s="82"/>
      <c r="AS204" s="82"/>
      <c r="AT204" s="82"/>
      <c r="AU204" s="82"/>
      <c r="AV204" s="82"/>
      <c r="AW204" s="82"/>
    </row>
    <row r="205" spans="2:49">
      <c r="AP205" s="89"/>
      <c r="AQ205" s="89"/>
      <c r="AR205" s="89"/>
      <c r="AS205" s="89"/>
      <c r="AT205" s="89"/>
      <c r="AU205" s="89"/>
      <c r="AV205" s="89"/>
      <c r="AW205" s="89"/>
    </row>
    <row r="206" spans="2:49">
      <c r="AP206" s="89"/>
      <c r="AQ206" s="89"/>
      <c r="AR206" s="89"/>
      <c r="AS206" s="89"/>
      <c r="AT206" s="89"/>
      <c r="AU206" s="89"/>
      <c r="AV206" s="89"/>
      <c r="AW206" s="89"/>
    </row>
    <row r="207" spans="2:49">
      <c r="E207" s="414"/>
      <c r="F207" s="414"/>
      <c r="G207" s="414"/>
      <c r="H207" s="414"/>
      <c r="I207" s="414"/>
      <c r="AM207" s="997" t="s">
        <v>118</v>
      </c>
      <c r="AN207" s="997"/>
      <c r="AO207" s="997"/>
      <c r="AP207" s="997"/>
      <c r="AQ207" s="997"/>
      <c r="AR207" s="997"/>
      <c r="AS207" s="997"/>
      <c r="AT207" s="89"/>
      <c r="AU207" s="89"/>
      <c r="AV207" s="89"/>
      <c r="AW207" s="89"/>
    </row>
    <row r="208" spans="2:49">
      <c r="D208" s="414" t="s">
        <v>120</v>
      </c>
      <c r="E208" s="414"/>
      <c r="F208" s="414"/>
      <c r="G208" s="414"/>
      <c r="H208" s="414"/>
      <c r="I208" s="414"/>
      <c r="AO208" s="414"/>
      <c r="AP208" s="90"/>
      <c r="AQ208" s="90"/>
      <c r="AR208" s="89"/>
      <c r="AS208" s="89"/>
      <c r="AT208" s="89"/>
      <c r="AU208" s="89"/>
      <c r="AV208" s="89"/>
      <c r="AW208" s="89"/>
    </row>
    <row r="209" spans="4:49">
      <c r="D209" s="414" t="s">
        <v>1655</v>
      </c>
      <c r="E209" s="453"/>
      <c r="F209" s="453"/>
      <c r="G209" s="453"/>
      <c r="H209" s="453"/>
      <c r="I209" s="453"/>
      <c r="AO209" s="997" t="s">
        <v>117</v>
      </c>
      <c r="AP209" s="997"/>
      <c r="AQ209" s="997"/>
      <c r="AR209" s="89"/>
      <c r="AS209" s="89"/>
      <c r="AT209" s="89"/>
      <c r="AU209" s="89"/>
      <c r="AV209" s="89"/>
      <c r="AW209" s="89"/>
    </row>
    <row r="210" spans="4:49">
      <c r="D210" s="453" t="s">
        <v>121</v>
      </c>
      <c r="E210" s="453"/>
      <c r="F210" s="453"/>
      <c r="G210" s="453"/>
      <c r="H210" s="453"/>
      <c r="I210" s="453"/>
      <c r="AO210" s="91"/>
      <c r="AP210" s="92"/>
      <c r="AQ210" s="92"/>
      <c r="AR210" s="89"/>
      <c r="AS210" s="89"/>
      <c r="AT210" s="89"/>
      <c r="AU210" s="89"/>
      <c r="AV210" s="89"/>
      <c r="AW210" s="89"/>
    </row>
    <row r="211" spans="4:49">
      <c r="D211" s="453"/>
      <c r="E211" s="414"/>
      <c r="F211" s="414"/>
      <c r="G211" s="414"/>
      <c r="H211" s="414"/>
      <c r="I211" s="414"/>
      <c r="AO211" s="91"/>
      <c r="AP211" s="92"/>
      <c r="AQ211" s="92"/>
      <c r="AR211" s="89"/>
      <c r="AS211" s="89"/>
      <c r="AT211" s="89"/>
      <c r="AU211" s="89"/>
      <c r="AV211" s="89"/>
      <c r="AW211" s="89"/>
    </row>
    <row r="212" spans="4:49">
      <c r="D212" s="414"/>
      <c r="E212" s="91"/>
      <c r="F212" s="91"/>
      <c r="G212" s="91"/>
      <c r="H212" s="91"/>
      <c r="I212" s="91"/>
      <c r="AO212" s="91"/>
      <c r="AP212" s="92"/>
      <c r="AQ212" s="92"/>
      <c r="AR212" s="89"/>
      <c r="AS212" s="89"/>
      <c r="AT212" s="89"/>
      <c r="AU212" s="89"/>
      <c r="AV212" s="89"/>
      <c r="AW212" s="89"/>
    </row>
    <row r="213" spans="4:49">
      <c r="D213" s="91"/>
      <c r="E213" s="91"/>
      <c r="F213" s="91"/>
      <c r="G213" s="91"/>
      <c r="H213" s="91"/>
      <c r="I213" s="91"/>
      <c r="AO213" s="91"/>
      <c r="AP213" s="92"/>
      <c r="AQ213" s="92"/>
      <c r="AR213" s="89"/>
      <c r="AS213" s="89"/>
      <c r="AT213" s="89"/>
      <c r="AU213" s="89"/>
      <c r="AV213" s="89"/>
      <c r="AW213" s="89"/>
    </row>
    <row r="214" spans="4:49">
      <c r="D214" s="91"/>
      <c r="E214" s="91"/>
      <c r="F214" s="91"/>
      <c r="G214" s="91"/>
      <c r="H214" s="91"/>
      <c r="I214" s="91"/>
      <c r="AO214" s="91"/>
      <c r="AP214" s="92"/>
      <c r="AQ214" s="92"/>
      <c r="AR214" s="89"/>
      <c r="AS214" s="89"/>
      <c r="AT214" s="89"/>
      <c r="AU214" s="89"/>
      <c r="AV214" s="89"/>
      <c r="AW214" s="89"/>
    </row>
    <row r="215" spans="4:49">
      <c r="D215" s="91"/>
      <c r="E215" s="454"/>
      <c r="F215" s="454"/>
      <c r="G215" s="454"/>
      <c r="H215" s="454"/>
      <c r="I215" s="454"/>
      <c r="AO215" s="1111" t="s">
        <v>119</v>
      </c>
      <c r="AP215" s="1111"/>
      <c r="AQ215" s="1111"/>
      <c r="AR215" s="89"/>
      <c r="AS215" s="89"/>
      <c r="AT215" s="89"/>
      <c r="AU215" s="89"/>
      <c r="AV215" s="89"/>
      <c r="AW215" s="89"/>
    </row>
    <row r="216" spans="4:49">
      <c r="D216" s="454" t="s">
        <v>122</v>
      </c>
      <c r="E216" s="414"/>
      <c r="F216" s="414"/>
      <c r="G216" s="414"/>
      <c r="H216" s="414"/>
      <c r="I216" s="414"/>
      <c r="AO216" s="997" t="s">
        <v>124</v>
      </c>
      <c r="AP216" s="997"/>
      <c r="AQ216" s="997"/>
      <c r="AR216" s="89"/>
      <c r="AS216" s="89"/>
      <c r="AT216" s="89"/>
      <c r="AU216" s="89"/>
      <c r="AV216" s="89"/>
      <c r="AW216" s="89"/>
    </row>
  </sheetData>
  <mergeCells count="81">
    <mergeCell ref="D37:F38"/>
    <mergeCell ref="D198:F199"/>
    <mergeCell ref="D202:F203"/>
    <mergeCell ref="AO215:AQ215"/>
    <mergeCell ref="AO216:AQ216"/>
    <mergeCell ref="AM207:AS207"/>
    <mergeCell ref="AO209:AQ209"/>
    <mergeCell ref="D148:F149"/>
    <mergeCell ref="D151:F152"/>
    <mergeCell ref="D182:F183"/>
    <mergeCell ref="D185:F186"/>
    <mergeCell ref="D188:F189"/>
    <mergeCell ref="D192:F193"/>
    <mergeCell ref="D195:F196"/>
    <mergeCell ref="D154:F155"/>
    <mergeCell ref="D157:F158"/>
    <mergeCell ref="AT6:AT8"/>
    <mergeCell ref="AM7:AM8"/>
    <mergeCell ref="AN7:AN8"/>
    <mergeCell ref="AO7:AO8"/>
    <mergeCell ref="AS7:AS8"/>
    <mergeCell ref="U7:U8"/>
    <mergeCell ref="V7:V8"/>
    <mergeCell ref="AQ7:AQ8"/>
    <mergeCell ref="AR7:AR8"/>
    <mergeCell ref="AC7:AC8"/>
    <mergeCell ref="AG6:AG8"/>
    <mergeCell ref="AH6:AH8"/>
    <mergeCell ref="AD7:AD8"/>
    <mergeCell ref="AE7:AE8"/>
    <mergeCell ref="W7:W8"/>
    <mergeCell ref="Y7:Y8"/>
    <mergeCell ref="Z7:Z8"/>
    <mergeCell ref="AA7:AA8"/>
    <mergeCell ref="AB7:AB8"/>
    <mergeCell ref="D33:F34"/>
    <mergeCell ref="M6:M8"/>
    <mergeCell ref="N6:R6"/>
    <mergeCell ref="G7:G8"/>
    <mergeCell ref="H7:I7"/>
    <mergeCell ref="J7:J8"/>
    <mergeCell ref="N7:N8"/>
    <mergeCell ref="O7:O8"/>
    <mergeCell ref="P7:P8"/>
    <mergeCell ref="Q7:Q8"/>
    <mergeCell ref="R7:R8"/>
    <mergeCell ref="L6:L8"/>
    <mergeCell ref="D11:F12"/>
    <mergeCell ref="D15:F16"/>
    <mergeCell ref="AU7:AU8"/>
    <mergeCell ref="AV7:AW7"/>
    <mergeCell ref="S6:U6"/>
    <mergeCell ref="AU6:AW6"/>
    <mergeCell ref="AI6:AI8"/>
    <mergeCell ref="AJ6:AJ8"/>
    <mergeCell ref="AK6:AK8"/>
    <mergeCell ref="AL6:AO6"/>
    <mergeCell ref="AP6:AP8"/>
    <mergeCell ref="AQ6:AS6"/>
    <mergeCell ref="AL7:AL8"/>
    <mergeCell ref="V6:W6"/>
    <mergeCell ref="AF6:AF8"/>
    <mergeCell ref="Y6:Z6"/>
    <mergeCell ref="AA6:AC6"/>
    <mergeCell ref="AD6:AE6"/>
    <mergeCell ref="D160:F161"/>
    <mergeCell ref="D175:F176"/>
    <mergeCell ref="D179:F180"/>
    <mergeCell ref="B2:AW2"/>
    <mergeCell ref="B3:AW3"/>
    <mergeCell ref="B4:AW4"/>
    <mergeCell ref="B6:B8"/>
    <mergeCell ref="C6:C8"/>
    <mergeCell ref="D6:D8"/>
    <mergeCell ref="E6:E8"/>
    <mergeCell ref="F6:F8"/>
    <mergeCell ref="G6:J6"/>
    <mergeCell ref="K6:K8"/>
    <mergeCell ref="X6:X8"/>
    <mergeCell ref="S7:S8"/>
    <mergeCell ref="T7:T8"/>
  </mergeCells>
  <printOptions horizontalCentered="1"/>
  <pageMargins left="0.39370078740157483" right="0.31496062992125984" top="0.74803149606299213" bottom="0.74803149606299213" header="0.31496062992125984" footer="0.31496062992125984"/>
  <pageSetup paperSize="150" scale="50" orientation="landscape" r:id="rId1"/>
  <headerFooter>
    <oddFoote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B1:AW367"/>
  <sheetViews>
    <sheetView zoomScale="70" zoomScaleNormal="70" workbookViewId="0">
      <pane ySplit="9" topLeftCell="A10" activePane="bottomLeft" state="frozen"/>
      <selection activeCell="D23" sqref="D23:F24"/>
      <selection pane="bottomLeft" activeCell="D23" sqref="D23:F24"/>
    </sheetView>
  </sheetViews>
  <sheetFormatPr baseColWidth="10" defaultColWidth="9.1640625" defaultRowHeight="14"/>
  <cols>
    <col min="1" max="1" width="5.5" style="72" customWidth="1"/>
    <col min="2" max="2" width="9.1640625" style="72"/>
    <col min="3" max="3" width="21.5" style="72" customWidth="1"/>
    <col min="4" max="4" width="14.5" style="72" customWidth="1"/>
    <col min="5" max="5" width="10.5" style="72" customWidth="1"/>
    <col min="6" max="6" width="7.5" style="72" customWidth="1"/>
    <col min="7" max="7" width="8.33203125" style="72" customWidth="1"/>
    <col min="8" max="10" width="7.5" style="72" customWidth="1"/>
    <col min="11" max="11" width="9.5" style="72" customWidth="1"/>
    <col min="12" max="12" width="9" style="72" customWidth="1"/>
    <col min="13" max="13" width="11" style="72" customWidth="1"/>
    <col min="14" max="16" width="9" style="72" customWidth="1"/>
    <col min="17" max="18" width="8.5" style="72" customWidth="1"/>
    <col min="19" max="20" width="8.1640625" style="72" customWidth="1"/>
    <col min="21" max="23" width="7.6640625" style="72" customWidth="1"/>
    <col min="24" max="24" width="8.83203125" style="72" customWidth="1"/>
    <col min="25" max="31" width="9.1640625" style="72" customWidth="1"/>
    <col min="32" max="34" width="7.6640625" style="72" customWidth="1"/>
    <col min="35" max="36" width="6.83203125" style="72" customWidth="1"/>
    <col min="37" max="37" width="7.6640625" style="72" customWidth="1"/>
    <col min="38" max="40" width="8.5" style="72" customWidth="1"/>
    <col min="41" max="41" width="12.6640625" style="72" customWidth="1"/>
    <col min="42" max="43" width="11.1640625" style="72" customWidth="1"/>
    <col min="44" max="44" width="10.1640625" style="72" customWidth="1"/>
    <col min="45" max="45" width="11.1640625" style="72" customWidth="1"/>
    <col min="46" max="46" width="10.33203125" style="72" customWidth="1"/>
    <col min="47" max="49" width="12" style="72" customWidth="1"/>
    <col min="50" max="16384" width="9.1640625" style="72"/>
  </cols>
  <sheetData>
    <row r="1" spans="2:49" ht="24" customHeight="1"/>
    <row r="2" spans="2:49" ht="25">
      <c r="B2" s="1065" t="s">
        <v>104</v>
      </c>
      <c r="C2" s="1065"/>
      <c r="D2" s="1065"/>
      <c r="E2" s="1065"/>
      <c r="F2" s="1065"/>
      <c r="G2" s="1065"/>
      <c r="H2" s="1065"/>
      <c r="I2" s="1065"/>
      <c r="J2" s="1065"/>
      <c r="K2" s="1065"/>
      <c r="L2" s="1065"/>
      <c r="M2" s="1065"/>
      <c r="N2" s="1065"/>
      <c r="O2" s="1065"/>
      <c r="P2" s="1065"/>
      <c r="Q2" s="1065"/>
      <c r="R2" s="1065"/>
      <c r="S2" s="1065"/>
      <c r="T2" s="1065"/>
      <c r="U2" s="1065"/>
      <c r="V2" s="1065"/>
      <c r="W2" s="1065"/>
      <c r="X2" s="1065"/>
      <c r="Y2" s="1065"/>
      <c r="Z2" s="1065"/>
      <c r="AA2" s="1065"/>
      <c r="AB2" s="1065"/>
      <c r="AC2" s="1065"/>
      <c r="AD2" s="1065"/>
      <c r="AE2" s="1065"/>
      <c r="AF2" s="1065"/>
      <c r="AG2" s="1065"/>
      <c r="AH2" s="1065"/>
      <c r="AI2" s="1065"/>
      <c r="AJ2" s="1065"/>
      <c r="AK2" s="1065"/>
      <c r="AL2" s="1065"/>
      <c r="AM2" s="1065"/>
      <c r="AN2" s="1065"/>
      <c r="AO2" s="1065"/>
      <c r="AP2" s="1065"/>
      <c r="AQ2" s="1065"/>
      <c r="AR2" s="1065"/>
      <c r="AS2" s="1065"/>
      <c r="AT2" s="1065"/>
      <c r="AU2" s="1065"/>
      <c r="AV2" s="1065"/>
      <c r="AW2" s="1065"/>
    </row>
    <row r="3" spans="2:49" ht="25">
      <c r="B3" s="1066" t="s">
        <v>1656</v>
      </c>
      <c r="C3" s="1066"/>
      <c r="D3" s="1066"/>
      <c r="E3" s="1066"/>
      <c r="F3" s="1066"/>
      <c r="G3" s="1066"/>
      <c r="H3" s="1066"/>
      <c r="I3" s="1066"/>
      <c r="J3" s="1066"/>
      <c r="K3" s="1066"/>
      <c r="L3" s="1066"/>
      <c r="M3" s="1066"/>
      <c r="N3" s="1066"/>
      <c r="O3" s="1066"/>
      <c r="P3" s="1066"/>
      <c r="Q3" s="1066"/>
      <c r="R3" s="1066"/>
      <c r="S3" s="1066"/>
      <c r="T3" s="1066"/>
      <c r="U3" s="1066"/>
      <c r="V3" s="1066"/>
      <c r="W3" s="1066"/>
      <c r="X3" s="1066"/>
      <c r="Y3" s="1066"/>
      <c r="Z3" s="1066"/>
      <c r="AA3" s="1066"/>
      <c r="AB3" s="1066"/>
      <c r="AC3" s="1066"/>
      <c r="AD3" s="1066"/>
      <c r="AE3" s="1066"/>
      <c r="AF3" s="1066"/>
      <c r="AG3" s="1066"/>
      <c r="AH3" s="1066"/>
      <c r="AI3" s="1066"/>
      <c r="AJ3" s="1066"/>
      <c r="AK3" s="1066"/>
      <c r="AL3" s="1066"/>
      <c r="AM3" s="1066"/>
      <c r="AN3" s="1066"/>
      <c r="AO3" s="1066"/>
      <c r="AP3" s="1066"/>
      <c r="AQ3" s="1066"/>
      <c r="AR3" s="1066"/>
      <c r="AS3" s="1066"/>
      <c r="AT3" s="1066"/>
      <c r="AU3" s="1066"/>
      <c r="AV3" s="1066"/>
      <c r="AW3" s="1066"/>
    </row>
    <row r="4" spans="2:49" ht="25">
      <c r="B4" s="1065" t="s">
        <v>125</v>
      </c>
      <c r="C4" s="1065"/>
      <c r="D4" s="1065"/>
      <c r="E4" s="1065"/>
      <c r="F4" s="1065"/>
      <c r="G4" s="1065"/>
      <c r="H4" s="1065"/>
      <c r="I4" s="1065"/>
      <c r="J4" s="1065"/>
      <c r="K4" s="1065"/>
      <c r="L4" s="1065"/>
      <c r="M4" s="1065"/>
      <c r="N4" s="1065"/>
      <c r="O4" s="1065"/>
      <c r="P4" s="1065"/>
      <c r="Q4" s="1065"/>
      <c r="R4" s="1065"/>
      <c r="S4" s="1065"/>
      <c r="T4" s="1065"/>
      <c r="U4" s="1065"/>
      <c r="V4" s="1065"/>
      <c r="W4" s="1065"/>
      <c r="X4" s="1065"/>
      <c r="Y4" s="1065"/>
      <c r="Z4" s="1065"/>
      <c r="AA4" s="1065"/>
      <c r="AB4" s="1065"/>
      <c r="AC4" s="1065"/>
      <c r="AD4" s="1065"/>
      <c r="AE4" s="1065"/>
      <c r="AF4" s="1065"/>
      <c r="AG4" s="1065"/>
      <c r="AH4" s="1065"/>
      <c r="AI4" s="1065"/>
      <c r="AJ4" s="1065"/>
      <c r="AK4" s="1065"/>
      <c r="AL4" s="1065"/>
      <c r="AM4" s="1065"/>
      <c r="AN4" s="1065"/>
      <c r="AO4" s="1065"/>
      <c r="AP4" s="1065"/>
      <c r="AQ4" s="1065"/>
      <c r="AR4" s="1065"/>
      <c r="AS4" s="1065"/>
      <c r="AT4" s="1065"/>
      <c r="AU4" s="1065"/>
      <c r="AV4" s="1065"/>
      <c r="AW4" s="1065"/>
    </row>
    <row r="5" spans="2:49" ht="39.75" customHeight="1">
      <c r="AP5" s="89"/>
      <c r="AQ5" s="89"/>
      <c r="AR5" s="89"/>
      <c r="AS5" s="89"/>
      <c r="AT5" s="89"/>
      <c r="AU5" s="89"/>
      <c r="AV5" s="89"/>
      <c r="AW5" s="89"/>
    </row>
    <row r="6" spans="2:49">
      <c r="B6" s="1117" t="s">
        <v>0</v>
      </c>
      <c r="C6" s="1118" t="s">
        <v>1</v>
      </c>
      <c r="D6" s="1119" t="s">
        <v>2</v>
      </c>
      <c r="E6" s="1119" t="s">
        <v>3</v>
      </c>
      <c r="F6" s="1119" t="s">
        <v>4</v>
      </c>
      <c r="G6" s="1119" t="s">
        <v>5</v>
      </c>
      <c r="H6" s="1119"/>
      <c r="I6" s="1119"/>
      <c r="J6" s="1119"/>
      <c r="K6" s="1073" t="s">
        <v>6</v>
      </c>
      <c r="L6" s="1119" t="s">
        <v>7</v>
      </c>
      <c r="M6" s="1119" t="s">
        <v>8</v>
      </c>
      <c r="N6" s="1119" t="s">
        <v>9</v>
      </c>
      <c r="O6" s="1119"/>
      <c r="P6" s="1119"/>
      <c r="Q6" s="1119"/>
      <c r="R6" s="1119"/>
      <c r="S6" s="1119" t="s">
        <v>73</v>
      </c>
      <c r="T6" s="1119"/>
      <c r="U6" s="1119"/>
      <c r="V6" s="1119" t="s">
        <v>77</v>
      </c>
      <c r="W6" s="1119"/>
      <c r="X6" s="1119" t="s">
        <v>78</v>
      </c>
      <c r="Y6" s="1119" t="s">
        <v>79</v>
      </c>
      <c r="Z6" s="1119"/>
      <c r="AA6" s="1119" t="s">
        <v>80</v>
      </c>
      <c r="AB6" s="1119"/>
      <c r="AC6" s="1119"/>
      <c r="AD6" s="1119" t="s">
        <v>81</v>
      </c>
      <c r="AE6" s="1119"/>
      <c r="AF6" s="1117" t="s">
        <v>88</v>
      </c>
      <c r="AG6" s="1121" t="s">
        <v>89</v>
      </c>
      <c r="AH6" s="1121" t="s">
        <v>90</v>
      </c>
      <c r="AI6" s="1121" t="s">
        <v>91</v>
      </c>
      <c r="AJ6" s="1119" t="s">
        <v>10</v>
      </c>
      <c r="AK6" s="1121" t="s">
        <v>92</v>
      </c>
      <c r="AL6" s="1121" t="s">
        <v>100</v>
      </c>
      <c r="AM6" s="1121"/>
      <c r="AN6" s="1121"/>
      <c r="AO6" s="1121"/>
      <c r="AP6" s="1120" t="s">
        <v>103</v>
      </c>
      <c r="AQ6" s="1120" t="s">
        <v>95</v>
      </c>
      <c r="AR6" s="1120"/>
      <c r="AS6" s="1120"/>
      <c r="AT6" s="1110" t="s">
        <v>102</v>
      </c>
      <c r="AU6" s="995" t="s">
        <v>113</v>
      </c>
      <c r="AV6" s="995"/>
      <c r="AW6" s="995"/>
    </row>
    <row r="7" spans="2:49">
      <c r="B7" s="1117"/>
      <c r="C7" s="1118"/>
      <c r="D7" s="1119"/>
      <c r="E7" s="1119"/>
      <c r="F7" s="1119"/>
      <c r="G7" s="1122" t="s">
        <v>11</v>
      </c>
      <c r="H7" s="1122" t="s">
        <v>12</v>
      </c>
      <c r="I7" s="1122"/>
      <c r="J7" s="1122" t="s">
        <v>13</v>
      </c>
      <c r="K7" s="1074"/>
      <c r="L7" s="1119"/>
      <c r="M7" s="1119"/>
      <c r="N7" s="1122" t="s">
        <v>14</v>
      </c>
      <c r="O7" s="1122" t="s">
        <v>15</v>
      </c>
      <c r="P7" s="1122" t="s">
        <v>16</v>
      </c>
      <c r="Q7" s="1122" t="s">
        <v>17</v>
      </c>
      <c r="R7" s="1122" t="s">
        <v>18</v>
      </c>
      <c r="S7" s="1119" t="s">
        <v>75</v>
      </c>
      <c r="T7" s="1119" t="s">
        <v>76</v>
      </c>
      <c r="U7" s="1119" t="s">
        <v>74</v>
      </c>
      <c r="V7" s="1122" t="s">
        <v>19</v>
      </c>
      <c r="W7" s="1122" t="s">
        <v>9</v>
      </c>
      <c r="X7" s="1119"/>
      <c r="Y7" s="1119" t="s">
        <v>82</v>
      </c>
      <c r="Z7" s="1119" t="s">
        <v>83</v>
      </c>
      <c r="AA7" s="1119" t="s">
        <v>84</v>
      </c>
      <c r="AB7" s="1119" t="s">
        <v>85</v>
      </c>
      <c r="AC7" s="1119" t="s">
        <v>8</v>
      </c>
      <c r="AD7" s="1122" t="s">
        <v>86</v>
      </c>
      <c r="AE7" s="1122" t="s">
        <v>87</v>
      </c>
      <c r="AF7" s="1117"/>
      <c r="AG7" s="1121"/>
      <c r="AH7" s="1121"/>
      <c r="AI7" s="1121"/>
      <c r="AJ7" s="1119"/>
      <c r="AK7" s="1121"/>
      <c r="AL7" s="1121" t="s">
        <v>97</v>
      </c>
      <c r="AM7" s="1121" t="s">
        <v>98</v>
      </c>
      <c r="AN7" s="1121" t="s">
        <v>99</v>
      </c>
      <c r="AO7" s="1121" t="s">
        <v>101</v>
      </c>
      <c r="AP7" s="1120"/>
      <c r="AQ7" s="1120" t="s">
        <v>93</v>
      </c>
      <c r="AR7" s="989" t="s">
        <v>94</v>
      </c>
      <c r="AS7" s="989" t="s">
        <v>96</v>
      </c>
      <c r="AT7" s="1124"/>
      <c r="AU7" s="1120" t="s">
        <v>114</v>
      </c>
      <c r="AV7" s="990" t="s">
        <v>115</v>
      </c>
      <c r="AW7" s="991"/>
    </row>
    <row r="8" spans="2:49" ht="15">
      <c r="B8" s="1117"/>
      <c r="C8" s="1118"/>
      <c r="D8" s="1119"/>
      <c r="E8" s="1119"/>
      <c r="F8" s="1119"/>
      <c r="G8" s="1122"/>
      <c r="H8" s="430" t="s">
        <v>19</v>
      </c>
      <c r="I8" s="430" t="s">
        <v>9</v>
      </c>
      <c r="J8" s="1122"/>
      <c r="K8" s="1075"/>
      <c r="L8" s="1119"/>
      <c r="M8" s="1119"/>
      <c r="N8" s="1122"/>
      <c r="O8" s="1122"/>
      <c r="P8" s="1122"/>
      <c r="Q8" s="1122"/>
      <c r="R8" s="1122"/>
      <c r="S8" s="1119"/>
      <c r="T8" s="1119"/>
      <c r="U8" s="1119"/>
      <c r="V8" s="1122"/>
      <c r="W8" s="1122"/>
      <c r="X8" s="1119"/>
      <c r="Y8" s="1119"/>
      <c r="Z8" s="1119"/>
      <c r="AA8" s="1119"/>
      <c r="AB8" s="1119"/>
      <c r="AC8" s="1119"/>
      <c r="AD8" s="1122"/>
      <c r="AE8" s="1122"/>
      <c r="AF8" s="1117"/>
      <c r="AG8" s="1121"/>
      <c r="AH8" s="1121"/>
      <c r="AI8" s="1121"/>
      <c r="AJ8" s="1119"/>
      <c r="AK8" s="1121"/>
      <c r="AL8" s="1121"/>
      <c r="AM8" s="1121"/>
      <c r="AN8" s="1121"/>
      <c r="AO8" s="1121"/>
      <c r="AP8" s="1120"/>
      <c r="AQ8" s="1120"/>
      <c r="AR8" s="989"/>
      <c r="AS8" s="989"/>
      <c r="AT8" s="1125"/>
      <c r="AU8" s="1120"/>
      <c r="AV8" s="522" t="s">
        <v>111</v>
      </c>
      <c r="AW8" s="75" t="s">
        <v>116</v>
      </c>
    </row>
    <row r="9" spans="2:49" ht="18" customHeight="1">
      <c r="B9" s="431">
        <v>1</v>
      </c>
      <c r="C9" s="432">
        <v>2</v>
      </c>
      <c r="D9" s="431">
        <v>3</v>
      </c>
      <c r="E9" s="431">
        <v>4</v>
      </c>
      <c r="F9" s="432">
        <v>5</v>
      </c>
      <c r="G9" s="431">
        <v>6</v>
      </c>
      <c r="H9" s="431">
        <v>7</v>
      </c>
      <c r="I9" s="432">
        <v>8</v>
      </c>
      <c r="J9" s="431">
        <v>9</v>
      </c>
      <c r="K9" s="431">
        <v>10</v>
      </c>
      <c r="L9" s="432">
        <v>11</v>
      </c>
      <c r="M9" s="431">
        <v>12</v>
      </c>
      <c r="N9" s="431">
        <v>13</v>
      </c>
      <c r="O9" s="432">
        <v>14</v>
      </c>
      <c r="P9" s="431">
        <v>15</v>
      </c>
      <c r="Q9" s="431">
        <v>16</v>
      </c>
      <c r="R9" s="432">
        <v>17</v>
      </c>
      <c r="S9" s="431">
        <v>18</v>
      </c>
      <c r="T9" s="431">
        <v>19</v>
      </c>
      <c r="U9" s="432">
        <v>20</v>
      </c>
      <c r="V9" s="431">
        <v>21</v>
      </c>
      <c r="W9" s="431">
        <v>22</v>
      </c>
      <c r="X9" s="432">
        <v>23</v>
      </c>
      <c r="Y9" s="431">
        <v>24</v>
      </c>
      <c r="Z9" s="431">
        <v>25</v>
      </c>
      <c r="AA9" s="432">
        <v>26</v>
      </c>
      <c r="AB9" s="431">
        <v>27</v>
      </c>
      <c r="AC9" s="431">
        <v>28</v>
      </c>
      <c r="AD9" s="432">
        <v>29</v>
      </c>
      <c r="AE9" s="431">
        <v>30</v>
      </c>
      <c r="AF9" s="431">
        <v>31</v>
      </c>
      <c r="AG9" s="432">
        <v>32</v>
      </c>
      <c r="AH9" s="431">
        <v>33</v>
      </c>
      <c r="AI9" s="431">
        <v>34</v>
      </c>
      <c r="AJ9" s="432">
        <v>35</v>
      </c>
      <c r="AK9" s="431">
        <v>36</v>
      </c>
      <c r="AL9" s="431">
        <v>37</v>
      </c>
      <c r="AM9" s="432">
        <v>38</v>
      </c>
      <c r="AN9" s="431">
        <v>39</v>
      </c>
      <c r="AO9" s="431">
        <v>40</v>
      </c>
      <c r="AP9" s="433">
        <v>41</v>
      </c>
      <c r="AQ9" s="434">
        <v>42</v>
      </c>
      <c r="AR9" s="434">
        <v>43</v>
      </c>
      <c r="AS9" s="433">
        <v>44</v>
      </c>
      <c r="AT9" s="434">
        <v>45</v>
      </c>
      <c r="AU9" s="434">
        <v>46</v>
      </c>
      <c r="AV9" s="433">
        <v>47</v>
      </c>
      <c r="AW9" s="434">
        <v>48</v>
      </c>
    </row>
    <row r="10" spans="2:49" s="94" customFormat="1" ht="26.25" customHeight="1">
      <c r="B10" s="435">
        <v>1</v>
      </c>
      <c r="C10" s="461" t="s">
        <v>20</v>
      </c>
      <c r="D10" s="85"/>
      <c r="E10" s="85"/>
      <c r="F10" s="85"/>
      <c r="G10" s="85"/>
      <c r="H10" s="85"/>
      <c r="I10" s="85"/>
      <c r="J10" s="85"/>
      <c r="K10" s="85"/>
      <c r="L10" s="85"/>
      <c r="M10" s="85"/>
      <c r="N10" s="85"/>
      <c r="O10" s="85"/>
      <c r="P10" s="85"/>
      <c r="Q10" s="85"/>
      <c r="R10" s="85"/>
      <c r="S10" s="85"/>
      <c r="T10" s="85"/>
      <c r="U10" s="85"/>
      <c r="V10" s="85"/>
      <c r="W10" s="85"/>
      <c r="X10" s="85"/>
      <c r="Y10" s="85"/>
      <c r="Z10" s="85"/>
      <c r="AA10" s="85"/>
      <c r="AB10" s="85"/>
      <c r="AC10" s="85"/>
      <c r="AD10" s="85"/>
      <c r="AE10" s="85"/>
      <c r="AF10" s="85"/>
      <c r="AG10" s="85"/>
      <c r="AH10" s="85"/>
      <c r="AI10" s="85"/>
      <c r="AJ10" s="85"/>
      <c r="AK10" s="85"/>
      <c r="AL10" s="85"/>
      <c r="AM10" s="85"/>
      <c r="AN10" s="85"/>
      <c r="AO10" s="85"/>
      <c r="AP10" s="58"/>
      <c r="AQ10" s="58"/>
      <c r="AR10" s="58"/>
      <c r="AS10" s="58"/>
      <c r="AT10" s="58"/>
      <c r="AU10" s="58"/>
      <c r="AV10" s="58"/>
      <c r="AW10" s="58"/>
    </row>
    <row r="11" spans="2:49" s="94" customFormat="1" ht="24" customHeight="1">
      <c r="B11" s="435" t="s">
        <v>21</v>
      </c>
      <c r="C11" s="461" t="s">
        <v>22</v>
      </c>
      <c r="D11" s="1003" t="s">
        <v>389</v>
      </c>
      <c r="E11" s="1003"/>
      <c r="F11" s="1003"/>
      <c r="G11" s="462"/>
      <c r="H11" s="462"/>
      <c r="I11" s="462"/>
      <c r="J11" s="462"/>
      <c r="K11" s="85"/>
      <c r="L11" s="85"/>
      <c r="M11" s="85"/>
      <c r="N11" s="85"/>
      <c r="O11" s="85"/>
      <c r="P11" s="85"/>
      <c r="Q11" s="85"/>
      <c r="R11" s="85"/>
      <c r="S11" s="85"/>
      <c r="T11" s="85"/>
      <c r="U11" s="85"/>
      <c r="V11" s="85"/>
      <c r="W11" s="85"/>
      <c r="X11" s="85"/>
      <c r="Y11" s="85"/>
      <c r="Z11" s="85"/>
      <c r="AA11" s="85"/>
      <c r="AB11" s="85"/>
      <c r="AC11" s="85"/>
      <c r="AD11" s="85"/>
      <c r="AE11" s="85"/>
      <c r="AF11" s="85"/>
      <c r="AG11" s="203"/>
      <c r="AH11" s="203"/>
      <c r="AI11" s="203"/>
      <c r="AJ11" s="203"/>
      <c r="AK11" s="203"/>
      <c r="AL11" s="203"/>
      <c r="AM11" s="203"/>
      <c r="AN11" s="203"/>
      <c r="AO11" s="203"/>
      <c r="AP11" s="203"/>
      <c r="AQ11" s="203"/>
      <c r="AR11" s="203"/>
      <c r="AS11" s="203"/>
      <c r="AT11" s="203"/>
      <c r="AU11" s="203"/>
      <c r="AV11" s="203"/>
      <c r="AW11" s="203"/>
    </row>
    <row r="12" spans="2:49" s="94" customFormat="1" ht="24" customHeight="1">
      <c r="B12" s="437" t="s">
        <v>23</v>
      </c>
      <c r="C12" s="463" t="s">
        <v>22</v>
      </c>
      <c r="D12" s="1123"/>
      <c r="E12" s="1123"/>
      <c r="F12" s="1123"/>
      <c r="G12" s="462"/>
      <c r="H12" s="462"/>
      <c r="I12" s="462"/>
      <c r="J12" s="462"/>
      <c r="K12" s="464"/>
      <c r="L12" s="464"/>
      <c r="M12" s="464"/>
      <c r="N12" s="464"/>
      <c r="O12" s="464"/>
      <c r="P12" s="464"/>
      <c r="Q12" s="464"/>
      <c r="R12" s="464"/>
      <c r="S12" s="464"/>
      <c r="T12" s="464"/>
      <c r="U12" s="464"/>
      <c r="V12" s="464"/>
      <c r="W12" s="464"/>
      <c r="X12" s="464"/>
      <c r="Y12" s="464"/>
      <c r="Z12" s="464"/>
      <c r="AA12" s="464"/>
      <c r="AB12" s="464"/>
      <c r="AC12" s="464"/>
      <c r="AD12" s="464"/>
      <c r="AE12" s="464"/>
      <c r="AF12" s="464"/>
      <c r="AG12" s="203"/>
      <c r="AH12" s="203"/>
      <c r="AI12" s="203"/>
      <c r="AJ12" s="203"/>
      <c r="AK12" s="203"/>
      <c r="AL12" s="203"/>
      <c r="AM12" s="203"/>
      <c r="AN12" s="203"/>
      <c r="AO12" s="203"/>
      <c r="AP12" s="203"/>
      <c r="AQ12" s="203"/>
      <c r="AR12" s="203"/>
      <c r="AS12" s="203"/>
      <c r="AT12" s="203"/>
      <c r="AU12" s="203"/>
      <c r="AV12" s="203"/>
      <c r="AW12" s="203"/>
    </row>
    <row r="13" spans="2:49" s="94" customFormat="1" ht="24" customHeight="1">
      <c r="B13" s="435"/>
      <c r="C13" s="465" t="s">
        <v>105</v>
      </c>
      <c r="D13" s="523"/>
      <c r="E13" s="523"/>
      <c r="F13" s="523"/>
      <c r="G13" s="523"/>
      <c r="H13" s="523"/>
      <c r="I13" s="523"/>
      <c r="J13" s="523"/>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58"/>
      <c r="AJ13" s="58"/>
      <c r="AK13" s="58"/>
      <c r="AL13" s="58"/>
      <c r="AM13" s="58"/>
      <c r="AN13" s="58"/>
      <c r="AO13" s="58"/>
      <c r="AP13" s="58"/>
      <c r="AQ13" s="58"/>
      <c r="AR13" s="58"/>
      <c r="AS13" s="58"/>
      <c r="AT13" s="58"/>
      <c r="AU13" s="58"/>
      <c r="AV13" s="58"/>
      <c r="AW13" s="58"/>
    </row>
    <row r="14" spans="2:49" s="94" customFormat="1" ht="24" customHeight="1">
      <c r="B14" s="435"/>
      <c r="C14" s="465"/>
      <c r="D14" s="85"/>
      <c r="E14" s="85"/>
      <c r="F14" s="85"/>
      <c r="G14" s="85"/>
      <c r="H14" s="85"/>
      <c r="I14" s="85"/>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85"/>
      <c r="AK14" s="85"/>
      <c r="AL14" s="85"/>
      <c r="AM14" s="85"/>
      <c r="AN14" s="85"/>
      <c r="AO14" s="85"/>
      <c r="AP14" s="58"/>
      <c r="AQ14" s="58"/>
      <c r="AR14" s="58"/>
      <c r="AS14" s="58"/>
      <c r="AT14" s="58"/>
      <c r="AU14" s="58"/>
      <c r="AV14" s="58"/>
      <c r="AW14" s="58"/>
    </row>
    <row r="15" spans="2:49" s="94" customFormat="1" ht="28.5" customHeight="1">
      <c r="B15" s="435" t="s">
        <v>24</v>
      </c>
      <c r="C15" s="461" t="s">
        <v>25</v>
      </c>
      <c r="D15" s="1003" t="s">
        <v>389</v>
      </c>
      <c r="E15" s="1003"/>
      <c r="F15" s="1003"/>
      <c r="G15" s="85"/>
      <c r="H15" s="85"/>
      <c r="I15" s="85"/>
      <c r="J15" s="85"/>
      <c r="K15" s="203"/>
      <c r="L15" s="203"/>
      <c r="M15" s="203"/>
      <c r="N15" s="203"/>
      <c r="O15" s="203"/>
      <c r="P15" s="203"/>
      <c r="Q15" s="203"/>
      <c r="R15" s="203"/>
      <c r="S15" s="85"/>
      <c r="T15" s="85"/>
      <c r="U15" s="85"/>
      <c r="V15" s="85"/>
      <c r="W15" s="85"/>
      <c r="X15" s="85"/>
      <c r="Y15" s="85"/>
      <c r="Z15" s="85"/>
      <c r="AA15" s="85"/>
      <c r="AB15" s="85"/>
      <c r="AC15" s="85"/>
      <c r="AD15" s="85"/>
      <c r="AE15" s="85"/>
      <c r="AF15" s="85"/>
      <c r="AG15" s="85"/>
      <c r="AH15" s="85"/>
      <c r="AI15" s="460"/>
      <c r="AJ15" s="479"/>
      <c r="AK15" s="479"/>
      <c r="AL15" s="203"/>
      <c r="AM15" s="203"/>
      <c r="AN15" s="203"/>
      <c r="AO15" s="203"/>
      <c r="AP15" s="203"/>
      <c r="AQ15" s="203"/>
      <c r="AR15" s="203"/>
      <c r="AS15" s="203"/>
      <c r="AT15" s="203"/>
      <c r="AU15" s="203"/>
      <c r="AV15" s="203"/>
      <c r="AW15" s="203"/>
    </row>
    <row r="16" spans="2:49" s="94" customFormat="1" ht="28.5" customHeight="1">
      <c r="B16" s="435" t="s">
        <v>26</v>
      </c>
      <c r="C16" s="465" t="s">
        <v>27</v>
      </c>
      <c r="D16" s="1003"/>
      <c r="E16" s="1003"/>
      <c r="F16" s="1003"/>
      <c r="G16" s="85"/>
      <c r="H16" s="85"/>
      <c r="I16" s="85"/>
      <c r="J16" s="85"/>
      <c r="K16" s="203"/>
      <c r="L16" s="203"/>
      <c r="M16" s="203"/>
      <c r="N16" s="203"/>
      <c r="O16" s="203"/>
      <c r="P16" s="203"/>
      <c r="Q16" s="203"/>
      <c r="R16" s="203"/>
      <c r="S16" s="85"/>
      <c r="T16" s="85"/>
      <c r="U16" s="85"/>
      <c r="V16" s="85"/>
      <c r="W16" s="85"/>
      <c r="X16" s="85"/>
      <c r="Y16" s="85"/>
      <c r="Z16" s="85"/>
      <c r="AA16" s="85"/>
      <c r="AB16" s="85"/>
      <c r="AC16" s="85"/>
      <c r="AD16" s="85"/>
      <c r="AE16" s="85"/>
      <c r="AF16" s="85"/>
      <c r="AG16" s="85"/>
      <c r="AH16" s="85"/>
      <c r="AI16" s="460"/>
      <c r="AJ16" s="479"/>
      <c r="AK16" s="479"/>
      <c r="AL16" s="203"/>
      <c r="AM16" s="203"/>
      <c r="AN16" s="203"/>
      <c r="AO16" s="203"/>
      <c r="AP16" s="203"/>
      <c r="AQ16" s="203"/>
      <c r="AR16" s="203"/>
      <c r="AS16" s="203"/>
      <c r="AT16" s="203"/>
      <c r="AU16" s="203"/>
      <c r="AV16" s="203"/>
      <c r="AW16" s="203"/>
    </row>
    <row r="17" spans="2:49" s="94" customFormat="1" ht="28.5" customHeight="1">
      <c r="B17" s="435"/>
      <c r="C17" s="465" t="s">
        <v>106</v>
      </c>
      <c r="D17" s="421"/>
      <c r="E17" s="421"/>
      <c r="F17" s="421"/>
      <c r="G17" s="85"/>
      <c r="H17" s="85"/>
      <c r="I17" s="85"/>
      <c r="J17" s="85"/>
      <c r="K17" s="421"/>
      <c r="L17" s="421"/>
      <c r="M17" s="421"/>
      <c r="N17" s="421"/>
      <c r="O17" s="421"/>
      <c r="P17" s="421"/>
      <c r="Q17" s="421"/>
      <c r="R17" s="421"/>
      <c r="S17" s="85"/>
      <c r="T17" s="85"/>
      <c r="U17" s="85"/>
      <c r="V17" s="85"/>
      <c r="W17" s="85"/>
      <c r="X17" s="85"/>
      <c r="Y17" s="85"/>
      <c r="Z17" s="85"/>
      <c r="AA17" s="85"/>
      <c r="AB17" s="85"/>
      <c r="AC17" s="85"/>
      <c r="AD17" s="85"/>
      <c r="AE17" s="85"/>
      <c r="AF17" s="85"/>
      <c r="AG17" s="85"/>
      <c r="AH17" s="85"/>
      <c r="AI17" s="460"/>
      <c r="AJ17" s="481"/>
      <c r="AK17" s="481"/>
      <c r="AL17" s="85"/>
      <c r="AM17" s="85"/>
      <c r="AN17" s="85"/>
      <c r="AO17" s="421"/>
      <c r="AP17" s="58"/>
      <c r="AQ17" s="58"/>
      <c r="AR17" s="58"/>
      <c r="AS17" s="58"/>
      <c r="AT17" s="58"/>
      <c r="AU17" s="58"/>
      <c r="AV17" s="58"/>
      <c r="AW17" s="58"/>
    </row>
    <row r="18" spans="2:49" s="94" customFormat="1" ht="28.5" customHeight="1">
      <c r="B18" s="518"/>
      <c r="C18" s="524"/>
      <c r="D18" s="58"/>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482"/>
      <c r="AJ18" s="482"/>
      <c r="AK18" s="482"/>
      <c r="AL18" s="58"/>
      <c r="AM18" s="58"/>
      <c r="AN18" s="58"/>
      <c r="AO18" s="58"/>
      <c r="AP18" s="58"/>
      <c r="AQ18" s="58"/>
      <c r="AR18" s="58"/>
      <c r="AS18" s="58"/>
      <c r="AT18" s="58"/>
      <c r="AU18" s="58"/>
      <c r="AV18" s="58"/>
      <c r="AW18" s="58"/>
    </row>
    <row r="19" spans="2:49" s="94" customFormat="1" ht="54" customHeight="1">
      <c r="B19" s="435" t="s">
        <v>28</v>
      </c>
      <c r="C19" s="465" t="s">
        <v>29</v>
      </c>
      <c r="D19" s="421"/>
      <c r="E19" s="421"/>
      <c r="F19" s="421"/>
      <c r="G19" s="85"/>
      <c r="H19" s="85"/>
      <c r="I19" s="85"/>
      <c r="J19" s="85"/>
      <c r="K19" s="421"/>
      <c r="L19" s="421"/>
      <c r="M19" s="421"/>
      <c r="N19" s="421"/>
      <c r="O19" s="421"/>
      <c r="P19" s="421"/>
      <c r="Q19" s="421"/>
      <c r="R19" s="421"/>
      <c r="S19" s="85"/>
      <c r="T19" s="85"/>
      <c r="U19" s="85"/>
      <c r="V19" s="85"/>
      <c r="W19" s="85"/>
      <c r="X19" s="85"/>
      <c r="Y19" s="85"/>
      <c r="Z19" s="85"/>
      <c r="AA19" s="85"/>
      <c r="AB19" s="85"/>
      <c r="AC19" s="85"/>
      <c r="AD19" s="85"/>
      <c r="AE19" s="85"/>
      <c r="AF19" s="85"/>
      <c r="AG19" s="85"/>
      <c r="AH19" s="85"/>
      <c r="AI19" s="460"/>
      <c r="AJ19" s="481"/>
      <c r="AK19" s="481"/>
      <c r="AL19" s="85"/>
      <c r="AM19" s="85"/>
      <c r="AN19" s="85"/>
      <c r="AO19" s="525">
        <f>SUM(AO20:AO49)</f>
        <v>317500000</v>
      </c>
      <c r="AP19" s="203"/>
      <c r="AQ19" s="203"/>
      <c r="AR19" s="203"/>
      <c r="AS19" s="203"/>
      <c r="AT19" s="203"/>
      <c r="AU19" s="203"/>
      <c r="AV19" s="203"/>
      <c r="AW19" s="203"/>
    </row>
    <row r="20" spans="2:49" s="94" customFormat="1" ht="54" customHeight="1">
      <c r="B20" s="435"/>
      <c r="C20" s="465" t="s">
        <v>106</v>
      </c>
      <c r="D20" s="526" t="s">
        <v>126</v>
      </c>
      <c r="E20" s="526" t="s">
        <v>128</v>
      </c>
      <c r="F20" s="58"/>
      <c r="G20" s="86"/>
      <c r="H20" s="85"/>
      <c r="I20" s="85"/>
      <c r="J20" s="85"/>
      <c r="K20" s="527" t="s">
        <v>981</v>
      </c>
      <c r="L20" s="528" t="s">
        <v>878</v>
      </c>
      <c r="M20" s="58"/>
      <c r="N20" s="58"/>
      <c r="O20" s="541" t="s">
        <v>1658</v>
      </c>
      <c r="P20" s="527" t="s">
        <v>1659</v>
      </c>
      <c r="Q20" s="529" t="s">
        <v>1660</v>
      </c>
      <c r="R20" s="488"/>
      <c r="S20" s="488"/>
      <c r="T20" s="488"/>
      <c r="U20" s="488"/>
      <c r="V20" s="488"/>
      <c r="W20" s="488"/>
      <c r="X20" s="488"/>
      <c r="Y20" s="488"/>
      <c r="Z20" s="488"/>
      <c r="AA20" s="488"/>
      <c r="AB20" s="488"/>
      <c r="AC20" s="488"/>
      <c r="AD20" s="488"/>
      <c r="AE20" s="488"/>
      <c r="AF20" s="488"/>
      <c r="AG20" s="488"/>
      <c r="AH20" s="488"/>
      <c r="AI20" s="483"/>
      <c r="AJ20" s="530" t="s">
        <v>133</v>
      </c>
      <c r="AK20" s="531" t="s">
        <v>990</v>
      </c>
      <c r="AL20" s="85"/>
      <c r="AM20" s="85"/>
      <c r="AN20" s="85"/>
      <c r="AO20" s="532">
        <v>5000000</v>
      </c>
      <c r="AP20" s="203"/>
      <c r="AQ20" s="203"/>
      <c r="AR20" s="203"/>
      <c r="AS20" s="203"/>
      <c r="AT20" s="203"/>
      <c r="AU20" s="203"/>
      <c r="AV20" s="203"/>
      <c r="AW20" s="203"/>
    </row>
    <row r="21" spans="2:49" s="94" customFormat="1" ht="54" customHeight="1">
      <c r="B21" s="435"/>
      <c r="C21" s="465"/>
      <c r="D21" s="526" t="s">
        <v>126</v>
      </c>
      <c r="E21" s="526" t="s">
        <v>128</v>
      </c>
      <c r="F21" s="58"/>
      <c r="G21" s="86"/>
      <c r="H21" s="85"/>
      <c r="I21" s="85"/>
      <c r="J21" s="85"/>
      <c r="K21" s="527" t="s">
        <v>981</v>
      </c>
      <c r="L21" s="528" t="s">
        <v>878</v>
      </c>
      <c r="M21" s="58"/>
      <c r="N21" s="58"/>
      <c r="O21" s="541" t="s">
        <v>1661</v>
      </c>
      <c r="P21" s="527" t="s">
        <v>1662</v>
      </c>
      <c r="Q21" s="529" t="s">
        <v>1663</v>
      </c>
      <c r="R21" s="488"/>
      <c r="S21" s="488"/>
      <c r="T21" s="488"/>
      <c r="U21" s="488"/>
      <c r="V21" s="488"/>
      <c r="W21" s="488"/>
      <c r="X21" s="488"/>
      <c r="Y21" s="488"/>
      <c r="Z21" s="488"/>
      <c r="AA21" s="488"/>
      <c r="AB21" s="488"/>
      <c r="AC21" s="488"/>
      <c r="AD21" s="488"/>
      <c r="AE21" s="488"/>
      <c r="AF21" s="488"/>
      <c r="AG21" s="488"/>
      <c r="AH21" s="488"/>
      <c r="AI21" s="483"/>
      <c r="AJ21" s="530" t="s">
        <v>133</v>
      </c>
      <c r="AK21" s="531" t="s">
        <v>990</v>
      </c>
      <c r="AL21" s="85"/>
      <c r="AM21" s="85"/>
      <c r="AN21" s="85"/>
      <c r="AO21" s="532">
        <v>5000000</v>
      </c>
      <c r="AP21" s="203"/>
      <c r="AQ21" s="203"/>
      <c r="AR21" s="203"/>
      <c r="AS21" s="203"/>
      <c r="AT21" s="203"/>
      <c r="AU21" s="203"/>
      <c r="AV21" s="203"/>
      <c r="AW21" s="203"/>
    </row>
    <row r="22" spans="2:49" s="94" customFormat="1" ht="54" customHeight="1">
      <c r="B22" s="435"/>
      <c r="C22" s="465"/>
      <c r="D22" s="526" t="s">
        <v>126</v>
      </c>
      <c r="E22" s="526" t="s">
        <v>128</v>
      </c>
      <c r="F22" s="58"/>
      <c r="G22" s="86"/>
      <c r="H22" s="85"/>
      <c r="I22" s="85"/>
      <c r="J22" s="85"/>
      <c r="K22" s="527" t="s">
        <v>981</v>
      </c>
      <c r="L22" s="528" t="s">
        <v>878</v>
      </c>
      <c r="M22" s="58"/>
      <c r="N22" s="58"/>
      <c r="O22" s="541" t="s">
        <v>1664</v>
      </c>
      <c r="P22" s="527" t="s">
        <v>1665</v>
      </c>
      <c r="Q22" s="529" t="s">
        <v>1666</v>
      </c>
      <c r="R22" s="488"/>
      <c r="S22" s="488"/>
      <c r="T22" s="488"/>
      <c r="U22" s="488"/>
      <c r="V22" s="488"/>
      <c r="W22" s="488"/>
      <c r="X22" s="488"/>
      <c r="Y22" s="488"/>
      <c r="Z22" s="488"/>
      <c r="AA22" s="488"/>
      <c r="AB22" s="488"/>
      <c r="AC22" s="488"/>
      <c r="AD22" s="488"/>
      <c r="AE22" s="488"/>
      <c r="AF22" s="488"/>
      <c r="AG22" s="488"/>
      <c r="AH22" s="488"/>
      <c r="AI22" s="483"/>
      <c r="AJ22" s="530" t="s">
        <v>133</v>
      </c>
      <c r="AK22" s="531" t="s">
        <v>990</v>
      </c>
      <c r="AL22" s="85"/>
      <c r="AM22" s="85"/>
      <c r="AN22" s="85"/>
      <c r="AO22" s="532">
        <v>5000000</v>
      </c>
      <c r="AP22" s="203"/>
      <c r="AQ22" s="203"/>
      <c r="AR22" s="203"/>
      <c r="AS22" s="203"/>
      <c r="AT22" s="203"/>
      <c r="AU22" s="203"/>
      <c r="AV22" s="203"/>
      <c r="AW22" s="203"/>
    </row>
    <row r="23" spans="2:49" s="94" customFormat="1" ht="54" customHeight="1">
      <c r="B23" s="435"/>
      <c r="C23" s="465"/>
      <c r="D23" s="533" t="s">
        <v>126</v>
      </c>
      <c r="E23" s="533" t="s">
        <v>128</v>
      </c>
      <c r="F23" s="58"/>
      <c r="G23" s="86"/>
      <c r="H23" s="85"/>
      <c r="I23" s="85"/>
      <c r="J23" s="85"/>
      <c r="K23" s="534" t="s">
        <v>981</v>
      </c>
      <c r="L23" s="535" t="s">
        <v>878</v>
      </c>
      <c r="M23" s="58"/>
      <c r="N23" s="58"/>
      <c r="O23" s="542" t="s">
        <v>1667</v>
      </c>
      <c r="P23" s="534" t="s">
        <v>1668</v>
      </c>
      <c r="Q23" s="536" t="s">
        <v>1011</v>
      </c>
      <c r="R23" s="85"/>
      <c r="S23" s="85"/>
      <c r="T23" s="85"/>
      <c r="U23" s="85"/>
      <c r="V23" s="85"/>
      <c r="W23" s="85"/>
      <c r="X23" s="85"/>
      <c r="Y23" s="85"/>
      <c r="Z23" s="85"/>
      <c r="AA23" s="85"/>
      <c r="AB23" s="85"/>
      <c r="AC23" s="85"/>
      <c r="AD23" s="85"/>
      <c r="AE23" s="85"/>
      <c r="AF23" s="85"/>
      <c r="AG23" s="85"/>
      <c r="AH23" s="85"/>
      <c r="AI23" s="521"/>
      <c r="AJ23" s="537" t="s">
        <v>133</v>
      </c>
      <c r="AK23" s="538" t="s">
        <v>990</v>
      </c>
      <c r="AL23" s="85"/>
      <c r="AM23" s="85"/>
      <c r="AN23" s="85"/>
      <c r="AO23" s="532">
        <v>5000000</v>
      </c>
      <c r="AP23" s="203"/>
      <c r="AQ23" s="203"/>
      <c r="AR23" s="203"/>
      <c r="AS23" s="203"/>
      <c r="AT23" s="203"/>
      <c r="AU23" s="203"/>
      <c r="AV23" s="203"/>
      <c r="AW23" s="203"/>
    </row>
    <row r="24" spans="2:49" s="94" customFormat="1" ht="54" customHeight="1">
      <c r="B24" s="435"/>
      <c r="C24" s="465"/>
      <c r="D24" s="533" t="s">
        <v>126</v>
      </c>
      <c r="E24" s="533" t="s">
        <v>128</v>
      </c>
      <c r="F24" s="58"/>
      <c r="G24" s="86"/>
      <c r="H24" s="85"/>
      <c r="I24" s="85"/>
      <c r="J24" s="85"/>
      <c r="K24" s="534" t="s">
        <v>981</v>
      </c>
      <c r="L24" s="535" t="s">
        <v>878</v>
      </c>
      <c r="M24" s="58"/>
      <c r="N24" s="58"/>
      <c r="O24" s="542" t="s">
        <v>1669</v>
      </c>
      <c r="P24" s="534" t="s">
        <v>1670</v>
      </c>
      <c r="Q24" s="536" t="s">
        <v>1671</v>
      </c>
      <c r="R24" s="85"/>
      <c r="S24" s="85"/>
      <c r="T24" s="85"/>
      <c r="U24" s="85"/>
      <c r="V24" s="85"/>
      <c r="W24" s="85"/>
      <c r="X24" s="85"/>
      <c r="Y24" s="85"/>
      <c r="Z24" s="85"/>
      <c r="AA24" s="85"/>
      <c r="AB24" s="85"/>
      <c r="AC24" s="85"/>
      <c r="AD24" s="85"/>
      <c r="AE24" s="85"/>
      <c r="AF24" s="85"/>
      <c r="AG24" s="85"/>
      <c r="AH24" s="85"/>
      <c r="AI24" s="521"/>
      <c r="AJ24" s="537" t="s">
        <v>133</v>
      </c>
      <c r="AK24" s="538" t="s">
        <v>990</v>
      </c>
      <c r="AL24" s="85"/>
      <c r="AM24" s="85"/>
      <c r="AN24" s="85"/>
      <c r="AO24" s="532">
        <v>5000000</v>
      </c>
      <c r="AP24" s="203"/>
      <c r="AQ24" s="203"/>
      <c r="AR24" s="203"/>
      <c r="AS24" s="203"/>
      <c r="AT24" s="203"/>
      <c r="AU24" s="203"/>
      <c r="AV24" s="203"/>
      <c r="AW24" s="203"/>
    </row>
    <row r="25" spans="2:49" s="94" customFormat="1" ht="54" customHeight="1">
      <c r="B25" s="435"/>
      <c r="C25" s="465"/>
      <c r="D25" s="533" t="s">
        <v>126</v>
      </c>
      <c r="E25" s="533" t="s">
        <v>128</v>
      </c>
      <c r="F25" s="58"/>
      <c r="G25" s="86"/>
      <c r="H25" s="85"/>
      <c r="I25" s="85"/>
      <c r="J25" s="85"/>
      <c r="K25" s="534" t="s">
        <v>981</v>
      </c>
      <c r="L25" s="535" t="s">
        <v>878</v>
      </c>
      <c r="M25" s="58"/>
      <c r="N25" s="58"/>
      <c r="O25" s="542" t="s">
        <v>1672</v>
      </c>
      <c r="P25" s="534" t="s">
        <v>1673</v>
      </c>
      <c r="Q25" s="536" t="s">
        <v>1674</v>
      </c>
      <c r="R25" s="85"/>
      <c r="S25" s="85"/>
      <c r="T25" s="85"/>
      <c r="U25" s="85"/>
      <c r="V25" s="85"/>
      <c r="W25" s="85"/>
      <c r="X25" s="85"/>
      <c r="Y25" s="85"/>
      <c r="Z25" s="85"/>
      <c r="AA25" s="85"/>
      <c r="AB25" s="85"/>
      <c r="AC25" s="85"/>
      <c r="AD25" s="85"/>
      <c r="AE25" s="85"/>
      <c r="AF25" s="85"/>
      <c r="AG25" s="85"/>
      <c r="AH25" s="85"/>
      <c r="AI25" s="521"/>
      <c r="AJ25" s="537" t="s">
        <v>133</v>
      </c>
      <c r="AK25" s="538" t="s">
        <v>990</v>
      </c>
      <c r="AL25" s="85"/>
      <c r="AM25" s="85"/>
      <c r="AN25" s="85"/>
      <c r="AO25" s="532">
        <v>5000000</v>
      </c>
      <c r="AP25" s="203"/>
      <c r="AQ25" s="203"/>
      <c r="AR25" s="203"/>
      <c r="AS25" s="203"/>
      <c r="AT25" s="203"/>
      <c r="AU25" s="203"/>
      <c r="AV25" s="203"/>
      <c r="AW25" s="203"/>
    </row>
    <row r="26" spans="2:49" s="94" customFormat="1" ht="54" customHeight="1">
      <c r="B26" s="435"/>
      <c r="C26" s="465"/>
      <c r="D26" s="533" t="s">
        <v>126</v>
      </c>
      <c r="E26" s="533" t="s">
        <v>128</v>
      </c>
      <c r="F26" s="58"/>
      <c r="G26" s="86"/>
      <c r="H26" s="85"/>
      <c r="I26" s="85"/>
      <c r="J26" s="85"/>
      <c r="K26" s="534" t="s">
        <v>981</v>
      </c>
      <c r="L26" s="535" t="s">
        <v>878</v>
      </c>
      <c r="M26" s="58"/>
      <c r="N26" s="58"/>
      <c r="O26" s="542" t="s">
        <v>1675</v>
      </c>
      <c r="P26" s="534" t="s">
        <v>1676</v>
      </c>
      <c r="Q26" s="536" t="s">
        <v>1677</v>
      </c>
      <c r="R26" s="85"/>
      <c r="S26" s="85"/>
      <c r="T26" s="85"/>
      <c r="U26" s="85"/>
      <c r="V26" s="85"/>
      <c r="W26" s="85"/>
      <c r="X26" s="85"/>
      <c r="Y26" s="85"/>
      <c r="Z26" s="85"/>
      <c r="AA26" s="85"/>
      <c r="AB26" s="85"/>
      <c r="AC26" s="85"/>
      <c r="AD26" s="85"/>
      <c r="AE26" s="85"/>
      <c r="AF26" s="85"/>
      <c r="AG26" s="85"/>
      <c r="AH26" s="85"/>
      <c r="AI26" s="521"/>
      <c r="AJ26" s="537" t="s">
        <v>133</v>
      </c>
      <c r="AK26" s="538" t="s">
        <v>990</v>
      </c>
      <c r="AL26" s="85"/>
      <c r="AM26" s="85"/>
      <c r="AN26" s="85"/>
      <c r="AO26" s="532">
        <v>5000000</v>
      </c>
      <c r="AP26" s="203"/>
      <c r="AQ26" s="203"/>
      <c r="AR26" s="203"/>
      <c r="AS26" s="203"/>
      <c r="AT26" s="203"/>
      <c r="AU26" s="203"/>
      <c r="AV26" s="203"/>
      <c r="AW26" s="203"/>
    </row>
    <row r="27" spans="2:49" s="94" customFormat="1" ht="54" customHeight="1">
      <c r="B27" s="435"/>
      <c r="C27" s="465"/>
      <c r="D27" s="533" t="s">
        <v>126</v>
      </c>
      <c r="E27" s="533" t="s">
        <v>128</v>
      </c>
      <c r="F27" s="58"/>
      <c r="G27" s="86"/>
      <c r="H27" s="85"/>
      <c r="I27" s="85"/>
      <c r="J27" s="85"/>
      <c r="K27" s="534" t="s">
        <v>981</v>
      </c>
      <c r="L27" s="535" t="s">
        <v>878</v>
      </c>
      <c r="M27" s="58"/>
      <c r="N27" s="58"/>
      <c r="O27" s="542" t="s">
        <v>1678</v>
      </c>
      <c r="P27" s="534" t="s">
        <v>1679</v>
      </c>
      <c r="Q27" s="536" t="s">
        <v>1180</v>
      </c>
      <c r="R27" s="85"/>
      <c r="S27" s="85"/>
      <c r="T27" s="85"/>
      <c r="U27" s="85"/>
      <c r="V27" s="85"/>
      <c r="W27" s="85"/>
      <c r="X27" s="85"/>
      <c r="Y27" s="85"/>
      <c r="Z27" s="85"/>
      <c r="AA27" s="85"/>
      <c r="AB27" s="85"/>
      <c r="AC27" s="85"/>
      <c r="AD27" s="85"/>
      <c r="AE27" s="85"/>
      <c r="AF27" s="85"/>
      <c r="AG27" s="85"/>
      <c r="AH27" s="85"/>
      <c r="AI27" s="521"/>
      <c r="AJ27" s="537" t="s">
        <v>133</v>
      </c>
      <c r="AK27" s="538" t="s">
        <v>990</v>
      </c>
      <c r="AL27" s="85"/>
      <c r="AM27" s="85"/>
      <c r="AN27" s="85"/>
      <c r="AO27" s="532">
        <v>5000000</v>
      </c>
      <c r="AP27" s="203"/>
      <c r="AQ27" s="203"/>
      <c r="AR27" s="203"/>
      <c r="AS27" s="203"/>
      <c r="AT27" s="203"/>
      <c r="AU27" s="203"/>
      <c r="AV27" s="203"/>
      <c r="AW27" s="203"/>
    </row>
    <row r="28" spans="2:49" s="94" customFormat="1" ht="54" customHeight="1">
      <c r="B28" s="435"/>
      <c r="C28" s="465"/>
      <c r="D28" s="533" t="s">
        <v>126</v>
      </c>
      <c r="E28" s="533" t="s">
        <v>128</v>
      </c>
      <c r="F28" s="58"/>
      <c r="G28" s="86"/>
      <c r="H28" s="85"/>
      <c r="I28" s="85"/>
      <c r="J28" s="85"/>
      <c r="K28" s="534" t="s">
        <v>981</v>
      </c>
      <c r="L28" s="535" t="s">
        <v>878</v>
      </c>
      <c r="M28" s="58"/>
      <c r="N28" s="58"/>
      <c r="O28" s="542" t="s">
        <v>1680</v>
      </c>
      <c r="P28" s="534" t="s">
        <v>1681</v>
      </c>
      <c r="Q28" s="536" t="s">
        <v>1682</v>
      </c>
      <c r="R28" s="85"/>
      <c r="S28" s="85"/>
      <c r="T28" s="85"/>
      <c r="U28" s="85"/>
      <c r="V28" s="85"/>
      <c r="W28" s="85"/>
      <c r="X28" s="85"/>
      <c r="Y28" s="85"/>
      <c r="Z28" s="85"/>
      <c r="AA28" s="85"/>
      <c r="AB28" s="85"/>
      <c r="AC28" s="85"/>
      <c r="AD28" s="85"/>
      <c r="AE28" s="85"/>
      <c r="AF28" s="85"/>
      <c r="AG28" s="85"/>
      <c r="AH28" s="85"/>
      <c r="AI28" s="521"/>
      <c r="AJ28" s="537" t="s">
        <v>133</v>
      </c>
      <c r="AK28" s="538" t="s">
        <v>990</v>
      </c>
      <c r="AL28" s="85"/>
      <c r="AM28" s="85"/>
      <c r="AN28" s="85"/>
      <c r="AO28" s="532">
        <v>5000000</v>
      </c>
      <c r="AP28" s="203"/>
      <c r="AQ28" s="203"/>
      <c r="AR28" s="203"/>
      <c r="AS28" s="203"/>
      <c r="AT28" s="203"/>
      <c r="AU28" s="203"/>
      <c r="AV28" s="203"/>
      <c r="AW28" s="203"/>
    </row>
    <row r="29" spans="2:49" s="94" customFormat="1" ht="54" customHeight="1">
      <c r="B29" s="435"/>
      <c r="C29" s="465"/>
      <c r="D29" s="533" t="s">
        <v>126</v>
      </c>
      <c r="E29" s="533" t="s">
        <v>128</v>
      </c>
      <c r="F29" s="58"/>
      <c r="G29" s="86"/>
      <c r="H29" s="85"/>
      <c r="I29" s="85"/>
      <c r="J29" s="85"/>
      <c r="K29" s="534" t="s">
        <v>981</v>
      </c>
      <c r="L29" s="535" t="s">
        <v>878</v>
      </c>
      <c r="M29" s="58"/>
      <c r="N29" s="58"/>
      <c r="O29" s="542" t="s">
        <v>1683</v>
      </c>
      <c r="P29" s="534" t="s">
        <v>1684</v>
      </c>
      <c r="Q29" s="536" t="s">
        <v>1685</v>
      </c>
      <c r="R29" s="85"/>
      <c r="S29" s="85"/>
      <c r="T29" s="85"/>
      <c r="U29" s="85"/>
      <c r="V29" s="85"/>
      <c r="W29" s="85"/>
      <c r="X29" s="85"/>
      <c r="Y29" s="85"/>
      <c r="Z29" s="85"/>
      <c r="AA29" s="85"/>
      <c r="AB29" s="85"/>
      <c r="AC29" s="85"/>
      <c r="AD29" s="85"/>
      <c r="AE29" s="85"/>
      <c r="AF29" s="85"/>
      <c r="AG29" s="85"/>
      <c r="AH29" s="85"/>
      <c r="AI29" s="521"/>
      <c r="AJ29" s="537" t="s">
        <v>133</v>
      </c>
      <c r="AK29" s="538" t="s">
        <v>990</v>
      </c>
      <c r="AL29" s="85"/>
      <c r="AM29" s="85"/>
      <c r="AN29" s="85"/>
      <c r="AO29" s="532">
        <v>5000000</v>
      </c>
      <c r="AP29" s="203"/>
      <c r="AQ29" s="203"/>
      <c r="AR29" s="203"/>
      <c r="AS29" s="203"/>
      <c r="AT29" s="203"/>
      <c r="AU29" s="203"/>
      <c r="AV29" s="203"/>
      <c r="AW29" s="203"/>
    </row>
    <row r="30" spans="2:49" s="94" customFormat="1" ht="54" customHeight="1">
      <c r="B30" s="435"/>
      <c r="C30" s="465"/>
      <c r="D30" s="533" t="s">
        <v>126</v>
      </c>
      <c r="E30" s="533" t="s">
        <v>128</v>
      </c>
      <c r="F30" s="58"/>
      <c r="G30" s="86"/>
      <c r="H30" s="85"/>
      <c r="I30" s="85"/>
      <c r="J30" s="85"/>
      <c r="K30" s="534" t="s">
        <v>981</v>
      </c>
      <c r="L30" s="535" t="s">
        <v>878</v>
      </c>
      <c r="M30" s="58"/>
      <c r="N30" s="58"/>
      <c r="O30" s="542" t="s">
        <v>1686</v>
      </c>
      <c r="P30" s="534" t="s">
        <v>1687</v>
      </c>
      <c r="Q30" s="536" t="s">
        <v>1688</v>
      </c>
      <c r="R30" s="85"/>
      <c r="S30" s="85"/>
      <c r="T30" s="85"/>
      <c r="U30" s="85"/>
      <c r="V30" s="85"/>
      <c r="W30" s="85"/>
      <c r="X30" s="85"/>
      <c r="Y30" s="85"/>
      <c r="Z30" s="85"/>
      <c r="AA30" s="85"/>
      <c r="AB30" s="85"/>
      <c r="AC30" s="85"/>
      <c r="AD30" s="85"/>
      <c r="AE30" s="85"/>
      <c r="AF30" s="85"/>
      <c r="AG30" s="85"/>
      <c r="AH30" s="85"/>
      <c r="AI30" s="521"/>
      <c r="AJ30" s="537" t="s">
        <v>133</v>
      </c>
      <c r="AK30" s="538" t="s">
        <v>990</v>
      </c>
      <c r="AL30" s="85"/>
      <c r="AM30" s="85"/>
      <c r="AN30" s="85"/>
      <c r="AO30" s="532">
        <v>5000000</v>
      </c>
      <c r="AP30" s="203"/>
      <c r="AQ30" s="203"/>
      <c r="AR30" s="203"/>
      <c r="AS30" s="203"/>
      <c r="AT30" s="203"/>
      <c r="AU30" s="203"/>
      <c r="AV30" s="203"/>
      <c r="AW30" s="203"/>
    </row>
    <row r="31" spans="2:49" s="94" customFormat="1" ht="54" customHeight="1">
      <c r="B31" s="435"/>
      <c r="C31" s="465"/>
      <c r="D31" s="533" t="s">
        <v>126</v>
      </c>
      <c r="E31" s="533" t="s">
        <v>128</v>
      </c>
      <c r="F31" s="58"/>
      <c r="G31" s="86"/>
      <c r="H31" s="85"/>
      <c r="I31" s="85"/>
      <c r="J31" s="85"/>
      <c r="K31" s="534" t="s">
        <v>981</v>
      </c>
      <c r="L31" s="535" t="s">
        <v>878</v>
      </c>
      <c r="M31" s="58"/>
      <c r="N31" s="58"/>
      <c r="O31" s="542" t="s">
        <v>1689</v>
      </c>
      <c r="P31" s="534" t="s">
        <v>1690</v>
      </c>
      <c r="Q31" s="536" t="s">
        <v>1691</v>
      </c>
      <c r="R31" s="85"/>
      <c r="S31" s="85"/>
      <c r="T31" s="85"/>
      <c r="U31" s="85"/>
      <c r="V31" s="85"/>
      <c r="W31" s="85"/>
      <c r="X31" s="85"/>
      <c r="Y31" s="85"/>
      <c r="Z31" s="85"/>
      <c r="AA31" s="85"/>
      <c r="AB31" s="85"/>
      <c r="AC31" s="85"/>
      <c r="AD31" s="85"/>
      <c r="AE31" s="85"/>
      <c r="AF31" s="85"/>
      <c r="AG31" s="85"/>
      <c r="AH31" s="85"/>
      <c r="AI31" s="521"/>
      <c r="AJ31" s="537" t="s">
        <v>133</v>
      </c>
      <c r="AK31" s="538" t="s">
        <v>990</v>
      </c>
      <c r="AL31" s="85"/>
      <c r="AM31" s="85"/>
      <c r="AN31" s="85"/>
      <c r="AO31" s="532">
        <v>5000000</v>
      </c>
      <c r="AP31" s="203"/>
      <c r="AQ31" s="203"/>
      <c r="AR31" s="203"/>
      <c r="AS31" s="203"/>
      <c r="AT31" s="203"/>
      <c r="AU31" s="203"/>
      <c r="AV31" s="203"/>
      <c r="AW31" s="203"/>
    </row>
    <row r="32" spans="2:49" s="94" customFormat="1" ht="54" customHeight="1">
      <c r="B32" s="435"/>
      <c r="C32" s="465"/>
      <c r="D32" s="533" t="s">
        <v>126</v>
      </c>
      <c r="E32" s="533" t="s">
        <v>128</v>
      </c>
      <c r="F32" s="58"/>
      <c r="G32" s="86"/>
      <c r="H32" s="85"/>
      <c r="I32" s="85"/>
      <c r="J32" s="85"/>
      <c r="K32" s="534" t="s">
        <v>981</v>
      </c>
      <c r="L32" s="535" t="s">
        <v>878</v>
      </c>
      <c r="M32" s="58"/>
      <c r="N32" s="58"/>
      <c r="O32" s="542" t="s">
        <v>1692</v>
      </c>
      <c r="P32" s="534" t="s">
        <v>1693</v>
      </c>
      <c r="Q32" s="536" t="s">
        <v>1694</v>
      </c>
      <c r="R32" s="85"/>
      <c r="S32" s="85"/>
      <c r="T32" s="85"/>
      <c r="U32" s="85"/>
      <c r="V32" s="85"/>
      <c r="W32" s="85"/>
      <c r="X32" s="85"/>
      <c r="Y32" s="85"/>
      <c r="Z32" s="85"/>
      <c r="AA32" s="85"/>
      <c r="AB32" s="85"/>
      <c r="AC32" s="85"/>
      <c r="AD32" s="85"/>
      <c r="AE32" s="85"/>
      <c r="AF32" s="85"/>
      <c r="AG32" s="85"/>
      <c r="AH32" s="85"/>
      <c r="AI32" s="521"/>
      <c r="AJ32" s="537" t="s">
        <v>133</v>
      </c>
      <c r="AK32" s="538" t="s">
        <v>990</v>
      </c>
      <c r="AL32" s="85"/>
      <c r="AM32" s="85"/>
      <c r="AN32" s="85"/>
      <c r="AO32" s="532">
        <v>5000000</v>
      </c>
      <c r="AP32" s="203"/>
      <c r="AQ32" s="203"/>
      <c r="AR32" s="203"/>
      <c r="AS32" s="203"/>
      <c r="AT32" s="203"/>
      <c r="AU32" s="203"/>
      <c r="AV32" s="203"/>
      <c r="AW32" s="203"/>
    </row>
    <row r="33" spans="2:49" s="94" customFormat="1" ht="54" customHeight="1">
      <c r="B33" s="435"/>
      <c r="C33" s="465"/>
      <c r="D33" s="533" t="s">
        <v>126</v>
      </c>
      <c r="E33" s="533" t="s">
        <v>128</v>
      </c>
      <c r="F33" s="58"/>
      <c r="G33" s="86"/>
      <c r="H33" s="85"/>
      <c r="I33" s="85"/>
      <c r="J33" s="85"/>
      <c r="K33" s="534" t="s">
        <v>981</v>
      </c>
      <c r="L33" s="535" t="s">
        <v>878</v>
      </c>
      <c r="M33" s="58"/>
      <c r="N33" s="58"/>
      <c r="O33" s="542" t="s">
        <v>1695</v>
      </c>
      <c r="P33" s="534" t="s">
        <v>1696</v>
      </c>
      <c r="Q33" s="536" t="s">
        <v>1697</v>
      </c>
      <c r="R33" s="85"/>
      <c r="S33" s="85"/>
      <c r="T33" s="85"/>
      <c r="U33" s="85"/>
      <c r="V33" s="85"/>
      <c r="W33" s="85"/>
      <c r="X33" s="85"/>
      <c r="Y33" s="85"/>
      <c r="Z33" s="85"/>
      <c r="AA33" s="85"/>
      <c r="AB33" s="85"/>
      <c r="AC33" s="85"/>
      <c r="AD33" s="85"/>
      <c r="AE33" s="85"/>
      <c r="AF33" s="85"/>
      <c r="AG33" s="85"/>
      <c r="AH33" s="85"/>
      <c r="AI33" s="521"/>
      <c r="AJ33" s="537" t="s">
        <v>133</v>
      </c>
      <c r="AK33" s="538" t="s">
        <v>990</v>
      </c>
      <c r="AL33" s="85"/>
      <c r="AM33" s="85"/>
      <c r="AN33" s="85"/>
      <c r="AO33" s="532">
        <v>5000000</v>
      </c>
      <c r="AP33" s="203"/>
      <c r="AQ33" s="203"/>
      <c r="AR33" s="203"/>
      <c r="AS33" s="203"/>
      <c r="AT33" s="203"/>
      <c r="AU33" s="203"/>
      <c r="AV33" s="203"/>
      <c r="AW33" s="203"/>
    </row>
    <row r="34" spans="2:49" s="94" customFormat="1" ht="54" customHeight="1">
      <c r="B34" s="435"/>
      <c r="C34" s="465"/>
      <c r="D34" s="533" t="s">
        <v>126</v>
      </c>
      <c r="E34" s="533" t="s">
        <v>128</v>
      </c>
      <c r="F34" s="58"/>
      <c r="G34" s="86"/>
      <c r="H34" s="85"/>
      <c r="I34" s="85"/>
      <c r="J34" s="85"/>
      <c r="K34" s="534" t="s">
        <v>981</v>
      </c>
      <c r="L34" s="535" t="s">
        <v>878</v>
      </c>
      <c r="M34" s="58"/>
      <c r="N34" s="58"/>
      <c r="O34" s="542" t="s">
        <v>1698</v>
      </c>
      <c r="P34" s="534" t="s">
        <v>1699</v>
      </c>
      <c r="Q34" s="536" t="s">
        <v>1700</v>
      </c>
      <c r="R34" s="85"/>
      <c r="S34" s="85"/>
      <c r="T34" s="85"/>
      <c r="U34" s="85"/>
      <c r="V34" s="85"/>
      <c r="W34" s="85"/>
      <c r="X34" s="85"/>
      <c r="Y34" s="85"/>
      <c r="Z34" s="85"/>
      <c r="AA34" s="85"/>
      <c r="AB34" s="85"/>
      <c r="AC34" s="85"/>
      <c r="AD34" s="85"/>
      <c r="AE34" s="85"/>
      <c r="AF34" s="85"/>
      <c r="AG34" s="85"/>
      <c r="AH34" s="85"/>
      <c r="AI34" s="521"/>
      <c r="AJ34" s="537" t="s">
        <v>133</v>
      </c>
      <c r="AK34" s="538" t="s">
        <v>990</v>
      </c>
      <c r="AL34" s="85"/>
      <c r="AM34" s="85"/>
      <c r="AN34" s="85"/>
      <c r="AO34" s="532">
        <v>5000000</v>
      </c>
      <c r="AP34" s="203"/>
      <c r="AQ34" s="203"/>
      <c r="AR34" s="203"/>
      <c r="AS34" s="203"/>
      <c r="AT34" s="203"/>
      <c r="AU34" s="203"/>
      <c r="AV34" s="203"/>
      <c r="AW34" s="203"/>
    </row>
    <row r="35" spans="2:49" s="94" customFormat="1" ht="54" customHeight="1">
      <c r="B35" s="435"/>
      <c r="C35" s="465"/>
      <c r="D35" s="533" t="s">
        <v>126</v>
      </c>
      <c r="E35" s="533" t="s">
        <v>128</v>
      </c>
      <c r="F35" s="58"/>
      <c r="G35" s="86"/>
      <c r="H35" s="85"/>
      <c r="I35" s="85"/>
      <c r="J35" s="85"/>
      <c r="K35" s="534" t="s">
        <v>981</v>
      </c>
      <c r="L35" s="535" t="s">
        <v>878</v>
      </c>
      <c r="M35" s="58"/>
      <c r="N35" s="58"/>
      <c r="O35" s="542" t="s">
        <v>1701</v>
      </c>
      <c r="P35" s="534" t="s">
        <v>1702</v>
      </c>
      <c r="Q35" s="536" t="s">
        <v>1703</v>
      </c>
      <c r="R35" s="85"/>
      <c r="S35" s="85"/>
      <c r="T35" s="85"/>
      <c r="U35" s="85"/>
      <c r="V35" s="85"/>
      <c r="W35" s="85"/>
      <c r="X35" s="85"/>
      <c r="Y35" s="85"/>
      <c r="Z35" s="85"/>
      <c r="AA35" s="85"/>
      <c r="AB35" s="85"/>
      <c r="AC35" s="85"/>
      <c r="AD35" s="85"/>
      <c r="AE35" s="85"/>
      <c r="AF35" s="85"/>
      <c r="AG35" s="85"/>
      <c r="AH35" s="85"/>
      <c r="AI35" s="521"/>
      <c r="AJ35" s="537" t="s">
        <v>133</v>
      </c>
      <c r="AK35" s="538" t="s">
        <v>990</v>
      </c>
      <c r="AL35" s="85"/>
      <c r="AM35" s="85"/>
      <c r="AN35" s="85"/>
      <c r="AO35" s="532">
        <v>5000000</v>
      </c>
      <c r="AP35" s="203"/>
      <c r="AQ35" s="203"/>
      <c r="AR35" s="203"/>
      <c r="AS35" s="203"/>
      <c r="AT35" s="203"/>
      <c r="AU35" s="203"/>
      <c r="AV35" s="203"/>
      <c r="AW35" s="203"/>
    </row>
    <row r="36" spans="2:49" s="94" customFormat="1" ht="54" customHeight="1">
      <c r="B36" s="435"/>
      <c r="C36" s="465"/>
      <c r="D36" s="533" t="s">
        <v>126</v>
      </c>
      <c r="E36" s="533" t="s">
        <v>128</v>
      </c>
      <c r="F36" s="58"/>
      <c r="G36" s="86"/>
      <c r="H36" s="85"/>
      <c r="I36" s="85"/>
      <c r="J36" s="85"/>
      <c r="K36" s="534" t="s">
        <v>981</v>
      </c>
      <c r="L36" s="535" t="s">
        <v>878</v>
      </c>
      <c r="M36" s="58"/>
      <c r="N36" s="58"/>
      <c r="O36" s="542" t="s">
        <v>1704</v>
      </c>
      <c r="P36" s="534" t="s">
        <v>1705</v>
      </c>
      <c r="Q36" s="536" t="s">
        <v>1706</v>
      </c>
      <c r="R36" s="85"/>
      <c r="S36" s="85"/>
      <c r="T36" s="85"/>
      <c r="U36" s="85"/>
      <c r="V36" s="85"/>
      <c r="W36" s="85"/>
      <c r="X36" s="85"/>
      <c r="Y36" s="85"/>
      <c r="Z36" s="85"/>
      <c r="AA36" s="85"/>
      <c r="AB36" s="85"/>
      <c r="AC36" s="85"/>
      <c r="AD36" s="85"/>
      <c r="AE36" s="85"/>
      <c r="AF36" s="85"/>
      <c r="AG36" s="85"/>
      <c r="AH36" s="85"/>
      <c r="AI36" s="521"/>
      <c r="AJ36" s="537" t="s">
        <v>133</v>
      </c>
      <c r="AK36" s="538" t="s">
        <v>990</v>
      </c>
      <c r="AL36" s="85"/>
      <c r="AM36" s="85"/>
      <c r="AN36" s="85"/>
      <c r="AO36" s="532">
        <v>5000000</v>
      </c>
      <c r="AP36" s="203"/>
      <c r="AQ36" s="203"/>
      <c r="AR36" s="203"/>
      <c r="AS36" s="203"/>
      <c r="AT36" s="203"/>
      <c r="AU36" s="203"/>
      <c r="AV36" s="203"/>
      <c r="AW36" s="203"/>
    </row>
    <row r="37" spans="2:49" s="94" customFormat="1" ht="54" customHeight="1">
      <c r="B37" s="435"/>
      <c r="C37" s="465"/>
      <c r="D37" s="533" t="s">
        <v>126</v>
      </c>
      <c r="E37" s="533" t="s">
        <v>128</v>
      </c>
      <c r="F37" s="58"/>
      <c r="G37" s="86"/>
      <c r="H37" s="85"/>
      <c r="I37" s="85"/>
      <c r="J37" s="85"/>
      <c r="K37" s="534" t="s">
        <v>981</v>
      </c>
      <c r="L37" s="535" t="s">
        <v>878</v>
      </c>
      <c r="M37" s="58"/>
      <c r="N37" s="58"/>
      <c r="O37" s="542" t="s">
        <v>1707</v>
      </c>
      <c r="P37" s="534" t="s">
        <v>1708</v>
      </c>
      <c r="Q37" s="536" t="s">
        <v>1709</v>
      </c>
      <c r="R37" s="85"/>
      <c r="S37" s="85"/>
      <c r="T37" s="85"/>
      <c r="U37" s="85"/>
      <c r="V37" s="85"/>
      <c r="W37" s="85"/>
      <c r="X37" s="85"/>
      <c r="Y37" s="85"/>
      <c r="Z37" s="85"/>
      <c r="AA37" s="85"/>
      <c r="AB37" s="85"/>
      <c r="AC37" s="85"/>
      <c r="AD37" s="85"/>
      <c r="AE37" s="85"/>
      <c r="AF37" s="85"/>
      <c r="AG37" s="85"/>
      <c r="AH37" s="85"/>
      <c r="AI37" s="521"/>
      <c r="AJ37" s="537" t="s">
        <v>133</v>
      </c>
      <c r="AK37" s="538" t="s">
        <v>990</v>
      </c>
      <c r="AL37" s="85"/>
      <c r="AM37" s="85"/>
      <c r="AN37" s="85"/>
      <c r="AO37" s="532">
        <v>5000000</v>
      </c>
      <c r="AP37" s="203"/>
      <c r="AQ37" s="203"/>
      <c r="AR37" s="203"/>
      <c r="AS37" s="203"/>
      <c r="AT37" s="203"/>
      <c r="AU37" s="203"/>
      <c r="AV37" s="203"/>
      <c r="AW37" s="203"/>
    </row>
    <row r="38" spans="2:49" s="94" customFormat="1" ht="54" customHeight="1">
      <c r="B38" s="435"/>
      <c r="C38" s="465"/>
      <c r="D38" s="533" t="s">
        <v>126</v>
      </c>
      <c r="E38" s="533" t="s">
        <v>128</v>
      </c>
      <c r="F38" s="58"/>
      <c r="G38" s="86"/>
      <c r="H38" s="85"/>
      <c r="I38" s="85"/>
      <c r="J38" s="85"/>
      <c r="K38" s="534" t="s">
        <v>981</v>
      </c>
      <c r="L38" s="535" t="s">
        <v>878</v>
      </c>
      <c r="M38" s="58"/>
      <c r="N38" s="58"/>
      <c r="O38" s="542" t="s">
        <v>1710</v>
      </c>
      <c r="P38" s="534" t="s">
        <v>1711</v>
      </c>
      <c r="Q38" s="536" t="s">
        <v>1712</v>
      </c>
      <c r="R38" s="85"/>
      <c r="S38" s="85"/>
      <c r="T38" s="85"/>
      <c r="U38" s="85"/>
      <c r="V38" s="85"/>
      <c r="W38" s="85"/>
      <c r="X38" s="85"/>
      <c r="Y38" s="85"/>
      <c r="Z38" s="85"/>
      <c r="AA38" s="85"/>
      <c r="AB38" s="85"/>
      <c r="AC38" s="85"/>
      <c r="AD38" s="85"/>
      <c r="AE38" s="85"/>
      <c r="AF38" s="85"/>
      <c r="AG38" s="85"/>
      <c r="AH38" s="85"/>
      <c r="AI38" s="521"/>
      <c r="AJ38" s="537" t="s">
        <v>133</v>
      </c>
      <c r="AK38" s="538" t="s">
        <v>990</v>
      </c>
      <c r="AL38" s="85"/>
      <c r="AM38" s="85"/>
      <c r="AN38" s="85"/>
      <c r="AO38" s="532">
        <v>5000000</v>
      </c>
      <c r="AP38" s="203"/>
      <c r="AQ38" s="203"/>
      <c r="AR38" s="203"/>
      <c r="AS38" s="203"/>
      <c r="AT38" s="203"/>
      <c r="AU38" s="203"/>
      <c r="AV38" s="203"/>
      <c r="AW38" s="203"/>
    </row>
    <row r="39" spans="2:49" s="94" customFormat="1" ht="54" customHeight="1">
      <c r="B39" s="435"/>
      <c r="C39" s="465"/>
      <c r="D39" s="533" t="s">
        <v>126</v>
      </c>
      <c r="E39" s="533" t="s">
        <v>128</v>
      </c>
      <c r="F39" s="58"/>
      <c r="G39" s="86"/>
      <c r="H39" s="85"/>
      <c r="I39" s="85"/>
      <c r="J39" s="85"/>
      <c r="K39" s="534" t="s">
        <v>981</v>
      </c>
      <c r="L39" s="535" t="s">
        <v>878</v>
      </c>
      <c r="M39" s="58"/>
      <c r="N39" s="58"/>
      <c r="O39" s="542" t="s">
        <v>1713</v>
      </c>
      <c r="P39" s="534" t="s">
        <v>1714</v>
      </c>
      <c r="Q39" s="536" t="s">
        <v>1715</v>
      </c>
      <c r="R39" s="85"/>
      <c r="S39" s="85"/>
      <c r="T39" s="85"/>
      <c r="U39" s="85"/>
      <c r="V39" s="85"/>
      <c r="W39" s="85"/>
      <c r="X39" s="85"/>
      <c r="Y39" s="85"/>
      <c r="Z39" s="85"/>
      <c r="AA39" s="85"/>
      <c r="AB39" s="85"/>
      <c r="AC39" s="85"/>
      <c r="AD39" s="85"/>
      <c r="AE39" s="85"/>
      <c r="AF39" s="85"/>
      <c r="AG39" s="85"/>
      <c r="AH39" s="85"/>
      <c r="AI39" s="521"/>
      <c r="AJ39" s="537" t="s">
        <v>133</v>
      </c>
      <c r="AK39" s="538" t="s">
        <v>990</v>
      </c>
      <c r="AL39" s="85"/>
      <c r="AM39" s="85"/>
      <c r="AN39" s="85"/>
      <c r="AO39" s="532">
        <v>5000000</v>
      </c>
      <c r="AP39" s="203"/>
      <c r="AQ39" s="203"/>
      <c r="AR39" s="203"/>
      <c r="AS39" s="203"/>
      <c r="AT39" s="203"/>
      <c r="AU39" s="203"/>
      <c r="AV39" s="203"/>
      <c r="AW39" s="203"/>
    </row>
    <row r="40" spans="2:49" s="94" customFormat="1" ht="54" customHeight="1">
      <c r="B40" s="435"/>
      <c r="C40" s="465"/>
      <c r="D40" s="533" t="s">
        <v>126</v>
      </c>
      <c r="E40" s="533" t="s">
        <v>128</v>
      </c>
      <c r="F40" s="58"/>
      <c r="G40" s="86"/>
      <c r="H40" s="85"/>
      <c r="I40" s="85"/>
      <c r="J40" s="85"/>
      <c r="K40" s="534" t="s">
        <v>981</v>
      </c>
      <c r="L40" s="535" t="s">
        <v>878</v>
      </c>
      <c r="M40" s="58"/>
      <c r="N40" s="58"/>
      <c r="O40" s="542" t="s">
        <v>1716</v>
      </c>
      <c r="P40" s="534" t="s">
        <v>1717</v>
      </c>
      <c r="Q40" s="536" t="s">
        <v>1718</v>
      </c>
      <c r="R40" s="85"/>
      <c r="S40" s="85"/>
      <c r="T40" s="85"/>
      <c r="U40" s="85"/>
      <c r="V40" s="85"/>
      <c r="W40" s="85"/>
      <c r="X40" s="85"/>
      <c r="Y40" s="85"/>
      <c r="Z40" s="85"/>
      <c r="AA40" s="85"/>
      <c r="AB40" s="85"/>
      <c r="AC40" s="85"/>
      <c r="AD40" s="85"/>
      <c r="AE40" s="85"/>
      <c r="AF40" s="85"/>
      <c r="AG40" s="85"/>
      <c r="AH40" s="85"/>
      <c r="AI40" s="521"/>
      <c r="AJ40" s="537" t="s">
        <v>133</v>
      </c>
      <c r="AK40" s="538" t="s">
        <v>990</v>
      </c>
      <c r="AL40" s="85"/>
      <c r="AM40" s="85"/>
      <c r="AN40" s="85"/>
      <c r="AO40" s="532">
        <v>5000000</v>
      </c>
      <c r="AP40" s="203"/>
      <c r="AQ40" s="203"/>
      <c r="AR40" s="203"/>
      <c r="AS40" s="203"/>
      <c r="AT40" s="203"/>
      <c r="AU40" s="203"/>
      <c r="AV40" s="203"/>
      <c r="AW40" s="203"/>
    </row>
    <row r="41" spans="2:49" s="94" customFormat="1" ht="54" customHeight="1">
      <c r="B41" s="435"/>
      <c r="C41" s="465"/>
      <c r="D41" s="533" t="s">
        <v>126</v>
      </c>
      <c r="E41" s="533" t="s">
        <v>128</v>
      </c>
      <c r="F41" s="58"/>
      <c r="G41" s="86"/>
      <c r="H41" s="85"/>
      <c r="I41" s="85"/>
      <c r="J41" s="85"/>
      <c r="K41" s="534" t="s">
        <v>981</v>
      </c>
      <c r="L41" s="535" t="s">
        <v>878</v>
      </c>
      <c r="M41" s="58"/>
      <c r="N41" s="58"/>
      <c r="O41" s="542" t="s">
        <v>1719</v>
      </c>
      <c r="P41" s="534" t="s">
        <v>1720</v>
      </c>
      <c r="Q41" s="536" t="s">
        <v>1721</v>
      </c>
      <c r="R41" s="85"/>
      <c r="S41" s="85"/>
      <c r="T41" s="85"/>
      <c r="U41" s="85"/>
      <c r="V41" s="85"/>
      <c r="W41" s="85"/>
      <c r="X41" s="85"/>
      <c r="Y41" s="85"/>
      <c r="Z41" s="85"/>
      <c r="AA41" s="85"/>
      <c r="AB41" s="85"/>
      <c r="AC41" s="85"/>
      <c r="AD41" s="85"/>
      <c r="AE41" s="85"/>
      <c r="AF41" s="85"/>
      <c r="AG41" s="85"/>
      <c r="AH41" s="85"/>
      <c r="AI41" s="521"/>
      <c r="AJ41" s="537" t="s">
        <v>133</v>
      </c>
      <c r="AK41" s="538" t="s">
        <v>990</v>
      </c>
      <c r="AL41" s="85"/>
      <c r="AM41" s="85"/>
      <c r="AN41" s="85"/>
      <c r="AO41" s="532">
        <v>5000000</v>
      </c>
      <c r="AP41" s="203"/>
      <c r="AQ41" s="203"/>
      <c r="AR41" s="203"/>
      <c r="AS41" s="203"/>
      <c r="AT41" s="203"/>
      <c r="AU41" s="203"/>
      <c r="AV41" s="203"/>
      <c r="AW41" s="203"/>
    </row>
    <row r="42" spans="2:49" s="94" customFormat="1" ht="54" customHeight="1">
      <c r="B42" s="435"/>
      <c r="C42" s="465"/>
      <c r="D42" s="533" t="s">
        <v>126</v>
      </c>
      <c r="E42" s="533" t="s">
        <v>128</v>
      </c>
      <c r="F42" s="58"/>
      <c r="G42" s="86"/>
      <c r="H42" s="85"/>
      <c r="I42" s="85"/>
      <c r="J42" s="85"/>
      <c r="K42" s="534" t="s">
        <v>981</v>
      </c>
      <c r="L42" s="535" t="s">
        <v>878</v>
      </c>
      <c r="M42" s="58"/>
      <c r="N42" s="58"/>
      <c r="O42" s="542" t="s">
        <v>1722</v>
      </c>
      <c r="P42" s="534" t="s">
        <v>1723</v>
      </c>
      <c r="Q42" s="536" t="s">
        <v>1724</v>
      </c>
      <c r="R42" s="85"/>
      <c r="S42" s="85"/>
      <c r="T42" s="85"/>
      <c r="U42" s="85"/>
      <c r="V42" s="85"/>
      <c r="W42" s="85"/>
      <c r="X42" s="85"/>
      <c r="Y42" s="85"/>
      <c r="Z42" s="85"/>
      <c r="AA42" s="85"/>
      <c r="AB42" s="85"/>
      <c r="AC42" s="85"/>
      <c r="AD42" s="85"/>
      <c r="AE42" s="85"/>
      <c r="AF42" s="85"/>
      <c r="AG42" s="85"/>
      <c r="AH42" s="85"/>
      <c r="AI42" s="521"/>
      <c r="AJ42" s="537" t="s">
        <v>133</v>
      </c>
      <c r="AK42" s="538" t="s">
        <v>990</v>
      </c>
      <c r="AL42" s="85"/>
      <c r="AM42" s="85"/>
      <c r="AN42" s="85"/>
      <c r="AO42" s="532">
        <v>5000000</v>
      </c>
      <c r="AP42" s="203"/>
      <c r="AQ42" s="203"/>
      <c r="AR42" s="203"/>
      <c r="AS42" s="203"/>
      <c r="AT42" s="203"/>
      <c r="AU42" s="203"/>
      <c r="AV42" s="203"/>
      <c r="AW42" s="203"/>
    </row>
    <row r="43" spans="2:49" s="94" customFormat="1" ht="54" customHeight="1">
      <c r="B43" s="435"/>
      <c r="C43" s="465"/>
      <c r="D43" s="533" t="s">
        <v>126</v>
      </c>
      <c r="E43" s="533" t="s">
        <v>128</v>
      </c>
      <c r="F43" s="58"/>
      <c r="G43" s="86"/>
      <c r="H43" s="85"/>
      <c r="I43" s="85"/>
      <c r="J43" s="85"/>
      <c r="K43" s="534" t="s">
        <v>981</v>
      </c>
      <c r="L43" s="535" t="s">
        <v>878</v>
      </c>
      <c r="M43" s="58"/>
      <c r="N43" s="58"/>
      <c r="O43" s="542" t="s">
        <v>1725</v>
      </c>
      <c r="P43" s="534" t="s">
        <v>1702</v>
      </c>
      <c r="Q43" s="536" t="s">
        <v>1726</v>
      </c>
      <c r="R43" s="85"/>
      <c r="S43" s="85"/>
      <c r="T43" s="85"/>
      <c r="U43" s="85"/>
      <c r="V43" s="85"/>
      <c r="W43" s="85"/>
      <c r="X43" s="85"/>
      <c r="Y43" s="85"/>
      <c r="Z43" s="85"/>
      <c r="AA43" s="85"/>
      <c r="AB43" s="85"/>
      <c r="AC43" s="85"/>
      <c r="AD43" s="85"/>
      <c r="AE43" s="85"/>
      <c r="AF43" s="85"/>
      <c r="AG43" s="85"/>
      <c r="AH43" s="85"/>
      <c r="AI43" s="521"/>
      <c r="AJ43" s="537" t="s">
        <v>133</v>
      </c>
      <c r="AK43" s="538" t="s">
        <v>990</v>
      </c>
      <c r="AL43" s="85"/>
      <c r="AM43" s="85"/>
      <c r="AN43" s="85"/>
      <c r="AO43" s="532">
        <v>5000000</v>
      </c>
      <c r="AP43" s="203"/>
      <c r="AQ43" s="203"/>
      <c r="AR43" s="203"/>
      <c r="AS43" s="203"/>
      <c r="AT43" s="203"/>
      <c r="AU43" s="203"/>
      <c r="AV43" s="203"/>
      <c r="AW43" s="203"/>
    </row>
    <row r="44" spans="2:49" s="94" customFormat="1" ht="54" customHeight="1">
      <c r="B44" s="435"/>
      <c r="C44" s="465"/>
      <c r="D44" s="533" t="s">
        <v>126</v>
      </c>
      <c r="E44" s="533" t="s">
        <v>128</v>
      </c>
      <c r="F44" s="58"/>
      <c r="G44" s="86"/>
      <c r="H44" s="85"/>
      <c r="I44" s="85"/>
      <c r="J44" s="85"/>
      <c r="K44" s="534" t="s">
        <v>981</v>
      </c>
      <c r="L44" s="535" t="s">
        <v>878</v>
      </c>
      <c r="M44" s="58"/>
      <c r="N44" s="58"/>
      <c r="O44" s="542" t="s">
        <v>1727</v>
      </c>
      <c r="P44" s="534" t="s">
        <v>1728</v>
      </c>
      <c r="Q44" s="536" t="s">
        <v>1729</v>
      </c>
      <c r="R44" s="85"/>
      <c r="S44" s="85"/>
      <c r="T44" s="85"/>
      <c r="U44" s="85"/>
      <c r="V44" s="85"/>
      <c r="W44" s="85"/>
      <c r="X44" s="85"/>
      <c r="Y44" s="85"/>
      <c r="Z44" s="85"/>
      <c r="AA44" s="85"/>
      <c r="AB44" s="85"/>
      <c r="AC44" s="85"/>
      <c r="AD44" s="85"/>
      <c r="AE44" s="85"/>
      <c r="AF44" s="85"/>
      <c r="AG44" s="85"/>
      <c r="AH44" s="85"/>
      <c r="AI44" s="521"/>
      <c r="AJ44" s="537" t="s">
        <v>133</v>
      </c>
      <c r="AK44" s="538" t="s">
        <v>990</v>
      </c>
      <c r="AL44" s="85"/>
      <c r="AM44" s="85"/>
      <c r="AN44" s="85"/>
      <c r="AO44" s="532">
        <v>5000000</v>
      </c>
      <c r="AP44" s="203"/>
      <c r="AQ44" s="203"/>
      <c r="AR44" s="203"/>
      <c r="AS44" s="203"/>
      <c r="AT44" s="203"/>
      <c r="AU44" s="203"/>
      <c r="AV44" s="203"/>
      <c r="AW44" s="203"/>
    </row>
    <row r="45" spans="2:49" s="94" customFormat="1" ht="54" customHeight="1">
      <c r="B45" s="435"/>
      <c r="C45" s="465"/>
      <c r="D45" s="533" t="s">
        <v>126</v>
      </c>
      <c r="E45" s="533" t="s">
        <v>128</v>
      </c>
      <c r="F45" s="58"/>
      <c r="G45" s="86"/>
      <c r="H45" s="85"/>
      <c r="I45" s="85"/>
      <c r="J45" s="85"/>
      <c r="K45" s="534" t="s">
        <v>981</v>
      </c>
      <c r="L45" s="535" t="s">
        <v>878</v>
      </c>
      <c r="M45" s="58"/>
      <c r="N45" s="58"/>
      <c r="O45" s="542" t="s">
        <v>1730</v>
      </c>
      <c r="P45" s="534" t="s">
        <v>1731</v>
      </c>
      <c r="Q45" s="536" t="s">
        <v>1732</v>
      </c>
      <c r="R45" s="85"/>
      <c r="S45" s="85"/>
      <c r="T45" s="85"/>
      <c r="U45" s="85"/>
      <c r="V45" s="85"/>
      <c r="W45" s="85"/>
      <c r="X45" s="85"/>
      <c r="Y45" s="85"/>
      <c r="Z45" s="85"/>
      <c r="AA45" s="85"/>
      <c r="AB45" s="85"/>
      <c r="AC45" s="85"/>
      <c r="AD45" s="85"/>
      <c r="AE45" s="85"/>
      <c r="AF45" s="85"/>
      <c r="AG45" s="85"/>
      <c r="AH45" s="85"/>
      <c r="AI45" s="521"/>
      <c r="AJ45" s="537" t="s">
        <v>133</v>
      </c>
      <c r="AK45" s="538" t="s">
        <v>990</v>
      </c>
      <c r="AL45" s="85"/>
      <c r="AM45" s="85"/>
      <c r="AN45" s="85"/>
      <c r="AO45" s="532">
        <v>5000000</v>
      </c>
      <c r="AP45" s="203"/>
      <c r="AQ45" s="203"/>
      <c r="AR45" s="203"/>
      <c r="AS45" s="203"/>
      <c r="AT45" s="203"/>
      <c r="AU45" s="203"/>
      <c r="AV45" s="203"/>
      <c r="AW45" s="203"/>
    </row>
    <row r="46" spans="2:49" s="94" customFormat="1" ht="54" customHeight="1">
      <c r="B46" s="435"/>
      <c r="C46" s="465"/>
      <c r="D46" s="533" t="s">
        <v>126</v>
      </c>
      <c r="E46" s="533" t="s">
        <v>128</v>
      </c>
      <c r="F46" s="58"/>
      <c r="G46" s="85"/>
      <c r="H46" s="85"/>
      <c r="I46" s="85"/>
      <c r="J46" s="85"/>
      <c r="K46" s="534" t="s">
        <v>981</v>
      </c>
      <c r="L46" s="535" t="s">
        <v>878</v>
      </c>
      <c r="M46" s="58"/>
      <c r="N46" s="58"/>
      <c r="O46" s="542" t="s">
        <v>1733</v>
      </c>
      <c r="P46" s="534" t="s">
        <v>1734</v>
      </c>
      <c r="Q46" s="536" t="s">
        <v>1735</v>
      </c>
      <c r="R46" s="85"/>
      <c r="S46" s="85"/>
      <c r="T46" s="85"/>
      <c r="U46" s="85"/>
      <c r="V46" s="85"/>
      <c r="W46" s="85"/>
      <c r="X46" s="85"/>
      <c r="Y46" s="85"/>
      <c r="Z46" s="85"/>
      <c r="AA46" s="85"/>
      <c r="AB46" s="85"/>
      <c r="AC46" s="85"/>
      <c r="AD46" s="85"/>
      <c r="AE46" s="85"/>
      <c r="AF46" s="85"/>
      <c r="AG46" s="85"/>
      <c r="AH46" s="85"/>
      <c r="AI46" s="521"/>
      <c r="AJ46" s="537" t="s">
        <v>133</v>
      </c>
      <c r="AK46" s="538" t="s">
        <v>990</v>
      </c>
      <c r="AL46" s="85"/>
      <c r="AM46" s="85"/>
      <c r="AN46" s="85"/>
      <c r="AO46" s="532">
        <v>5000000</v>
      </c>
      <c r="AP46" s="203"/>
      <c r="AQ46" s="203"/>
      <c r="AR46" s="203"/>
      <c r="AS46" s="203"/>
      <c r="AT46" s="203"/>
      <c r="AU46" s="203"/>
      <c r="AV46" s="203"/>
      <c r="AW46" s="203"/>
    </row>
    <row r="47" spans="2:49" s="94" customFormat="1" ht="54" customHeight="1">
      <c r="B47" s="435"/>
      <c r="C47" s="465"/>
      <c r="D47" s="533" t="s">
        <v>126</v>
      </c>
      <c r="E47" s="533" t="s">
        <v>128</v>
      </c>
      <c r="F47" s="58"/>
      <c r="G47" s="85"/>
      <c r="H47" s="85"/>
      <c r="I47" s="85"/>
      <c r="J47" s="85"/>
      <c r="K47" s="534" t="s">
        <v>981</v>
      </c>
      <c r="L47" s="535" t="s">
        <v>878</v>
      </c>
      <c r="M47" s="58"/>
      <c r="N47" s="58"/>
      <c r="O47" s="542" t="s">
        <v>1736</v>
      </c>
      <c r="P47" s="534" t="s">
        <v>1737</v>
      </c>
      <c r="Q47" s="536" t="s">
        <v>1738</v>
      </c>
      <c r="R47" s="85"/>
      <c r="S47" s="85"/>
      <c r="T47" s="85"/>
      <c r="U47" s="85"/>
      <c r="V47" s="85"/>
      <c r="W47" s="85"/>
      <c r="X47" s="85"/>
      <c r="Y47" s="85"/>
      <c r="Z47" s="85"/>
      <c r="AA47" s="85"/>
      <c r="AB47" s="85"/>
      <c r="AC47" s="85"/>
      <c r="AD47" s="85"/>
      <c r="AE47" s="85"/>
      <c r="AF47" s="85"/>
      <c r="AG47" s="85"/>
      <c r="AH47" s="85"/>
      <c r="AI47" s="521"/>
      <c r="AJ47" s="537" t="s">
        <v>133</v>
      </c>
      <c r="AK47" s="538" t="s">
        <v>990</v>
      </c>
      <c r="AL47" s="85"/>
      <c r="AM47" s="85"/>
      <c r="AN47" s="85"/>
      <c r="AO47" s="532">
        <v>5000000</v>
      </c>
      <c r="AP47" s="203"/>
      <c r="AQ47" s="203"/>
      <c r="AR47" s="203"/>
      <c r="AS47" s="203"/>
      <c r="AT47" s="203"/>
      <c r="AU47" s="203"/>
      <c r="AV47" s="203"/>
      <c r="AW47" s="203"/>
    </row>
    <row r="48" spans="2:49" s="94" customFormat="1" ht="54" customHeight="1">
      <c r="B48" s="435"/>
      <c r="C48" s="465"/>
      <c r="D48" s="533" t="s">
        <v>127</v>
      </c>
      <c r="E48" s="533" t="s">
        <v>129</v>
      </c>
      <c r="F48" s="58"/>
      <c r="G48" s="85"/>
      <c r="H48" s="85"/>
      <c r="I48" s="85"/>
      <c r="J48" s="85"/>
      <c r="K48" s="534" t="s">
        <v>1156</v>
      </c>
      <c r="L48" s="535" t="s">
        <v>790</v>
      </c>
      <c r="M48" s="58"/>
      <c r="N48" s="58"/>
      <c r="O48" s="542" t="s">
        <v>1739</v>
      </c>
      <c r="P48" s="534" t="s">
        <v>1740</v>
      </c>
      <c r="Q48" s="536" t="s">
        <v>1741</v>
      </c>
      <c r="R48" s="85"/>
      <c r="S48" s="85"/>
      <c r="T48" s="85"/>
      <c r="U48" s="85"/>
      <c r="V48" s="85"/>
      <c r="W48" s="85"/>
      <c r="X48" s="85"/>
      <c r="Y48" s="85"/>
      <c r="Z48" s="85"/>
      <c r="AA48" s="85"/>
      <c r="AB48" s="85"/>
      <c r="AC48" s="85"/>
      <c r="AD48" s="85"/>
      <c r="AE48" s="85"/>
      <c r="AF48" s="85"/>
      <c r="AG48" s="85"/>
      <c r="AH48" s="85"/>
      <c r="AI48" s="521"/>
      <c r="AJ48" s="537" t="s">
        <v>133</v>
      </c>
      <c r="AK48" s="538" t="s">
        <v>991</v>
      </c>
      <c r="AL48" s="85"/>
      <c r="AM48" s="85"/>
      <c r="AN48" s="85"/>
      <c r="AO48" s="532">
        <v>170000000</v>
      </c>
      <c r="AP48" s="203"/>
      <c r="AQ48" s="203"/>
      <c r="AR48" s="203"/>
      <c r="AS48" s="203"/>
      <c r="AT48" s="203"/>
      <c r="AU48" s="203"/>
      <c r="AV48" s="203"/>
      <c r="AW48" s="203"/>
    </row>
    <row r="49" spans="2:49" s="94" customFormat="1" ht="54" customHeight="1">
      <c r="B49" s="435"/>
      <c r="C49" s="465"/>
      <c r="D49" s="533" t="s">
        <v>126</v>
      </c>
      <c r="E49" s="533" t="s">
        <v>128</v>
      </c>
      <c r="F49" s="58"/>
      <c r="G49" s="85"/>
      <c r="H49" s="85"/>
      <c r="I49" s="85"/>
      <c r="J49" s="85"/>
      <c r="K49" s="534" t="s">
        <v>983</v>
      </c>
      <c r="L49" s="535" t="s">
        <v>1657</v>
      </c>
      <c r="M49" s="58"/>
      <c r="N49" s="58"/>
      <c r="O49" s="542" t="s">
        <v>1742</v>
      </c>
      <c r="P49" s="534" t="s">
        <v>1743</v>
      </c>
      <c r="Q49" s="536" t="s">
        <v>1744</v>
      </c>
      <c r="R49" s="85"/>
      <c r="S49" s="85"/>
      <c r="T49" s="85"/>
      <c r="U49" s="85"/>
      <c r="V49" s="85"/>
      <c r="W49" s="85"/>
      <c r="X49" s="85"/>
      <c r="Y49" s="85"/>
      <c r="Z49" s="85"/>
      <c r="AA49" s="85"/>
      <c r="AB49" s="85"/>
      <c r="AC49" s="85"/>
      <c r="AD49" s="85"/>
      <c r="AE49" s="85"/>
      <c r="AF49" s="85"/>
      <c r="AG49" s="85"/>
      <c r="AH49" s="85"/>
      <c r="AI49" s="521"/>
      <c r="AJ49" s="537" t="s">
        <v>133</v>
      </c>
      <c r="AK49" s="538" t="s">
        <v>991</v>
      </c>
      <c r="AL49" s="85"/>
      <c r="AM49" s="85"/>
      <c r="AN49" s="85"/>
      <c r="AO49" s="532">
        <v>7500000</v>
      </c>
      <c r="AP49" s="203"/>
      <c r="AQ49" s="203"/>
      <c r="AR49" s="203"/>
      <c r="AS49" s="203"/>
      <c r="AT49" s="203"/>
      <c r="AU49" s="203"/>
      <c r="AV49" s="203"/>
      <c r="AW49" s="203"/>
    </row>
    <row r="50" spans="2:49" s="94" customFormat="1" ht="36.75" customHeight="1">
      <c r="B50" s="435" t="s">
        <v>30</v>
      </c>
      <c r="C50" s="465" t="s">
        <v>31</v>
      </c>
      <c r="D50" s="1003" t="s">
        <v>389</v>
      </c>
      <c r="E50" s="1003"/>
      <c r="F50" s="1003"/>
      <c r="G50" s="85"/>
      <c r="H50" s="85"/>
      <c r="I50" s="85"/>
      <c r="J50" s="85"/>
      <c r="K50" s="203"/>
      <c r="L50" s="203"/>
      <c r="M50" s="203"/>
      <c r="N50" s="203"/>
      <c r="O50" s="203"/>
      <c r="P50" s="203"/>
      <c r="Q50" s="203"/>
      <c r="R50" s="203"/>
      <c r="S50" s="203"/>
      <c r="T50" s="203"/>
      <c r="U50" s="203"/>
      <c r="V50" s="203"/>
      <c r="W50" s="203"/>
      <c r="X50" s="203"/>
      <c r="Y50" s="203"/>
      <c r="Z50" s="203"/>
      <c r="AA50" s="203"/>
      <c r="AB50" s="203"/>
      <c r="AC50" s="203"/>
      <c r="AD50" s="203"/>
      <c r="AE50" s="203"/>
      <c r="AF50" s="203"/>
      <c r="AG50" s="203"/>
      <c r="AH50" s="203"/>
      <c r="AI50" s="544"/>
      <c r="AJ50" s="545"/>
      <c r="AK50" s="479"/>
      <c r="AL50" s="203"/>
      <c r="AM50" s="203"/>
      <c r="AN50" s="203"/>
      <c r="AO50" s="203"/>
      <c r="AP50" s="203"/>
      <c r="AQ50" s="203"/>
      <c r="AR50" s="203"/>
      <c r="AS50" s="203"/>
      <c r="AT50" s="203"/>
      <c r="AU50" s="203"/>
      <c r="AV50" s="203"/>
      <c r="AW50" s="203"/>
    </row>
    <row r="51" spans="2:49" s="94" customFormat="1" ht="36.75" customHeight="1">
      <c r="B51" s="435"/>
      <c r="C51" s="465" t="s">
        <v>106</v>
      </c>
      <c r="D51" s="1003"/>
      <c r="E51" s="1003"/>
      <c r="F51" s="1003"/>
      <c r="G51" s="85"/>
      <c r="H51" s="85"/>
      <c r="I51" s="85"/>
      <c r="J51" s="85"/>
      <c r="K51" s="546"/>
      <c r="L51" s="203"/>
      <c r="M51" s="203"/>
      <c r="N51" s="203"/>
      <c r="O51" s="203"/>
      <c r="P51" s="203"/>
      <c r="Q51" s="203"/>
      <c r="R51" s="203"/>
      <c r="S51" s="203"/>
      <c r="T51" s="203"/>
      <c r="U51" s="203"/>
      <c r="V51" s="203"/>
      <c r="W51" s="203"/>
      <c r="X51" s="203"/>
      <c r="Y51" s="203"/>
      <c r="Z51" s="203"/>
      <c r="AA51" s="203"/>
      <c r="AB51" s="203"/>
      <c r="AC51" s="203"/>
      <c r="AD51" s="203"/>
      <c r="AE51" s="203"/>
      <c r="AF51" s="203"/>
      <c r="AG51" s="203"/>
      <c r="AH51" s="203"/>
      <c r="AI51" s="544"/>
      <c r="AJ51" s="203"/>
      <c r="AK51" s="409"/>
      <c r="AL51" s="203"/>
      <c r="AM51" s="203"/>
      <c r="AN51" s="203"/>
      <c r="AO51" s="547"/>
      <c r="AP51" s="203"/>
      <c r="AQ51" s="203"/>
      <c r="AR51" s="203"/>
      <c r="AS51" s="203"/>
      <c r="AT51" s="203"/>
      <c r="AU51" s="203"/>
      <c r="AV51" s="203"/>
      <c r="AW51" s="203"/>
    </row>
    <row r="52" spans="2:49" s="94" customFormat="1" ht="36.75" customHeight="1">
      <c r="B52" s="435"/>
      <c r="C52" s="465"/>
      <c r="D52" s="58"/>
      <c r="E52" s="58"/>
      <c r="F52" s="58"/>
      <c r="G52" s="58"/>
      <c r="H52" s="58"/>
      <c r="I52" s="58"/>
      <c r="J52" s="58"/>
      <c r="K52" s="56"/>
      <c r="L52" s="58"/>
      <c r="M52" s="58"/>
      <c r="N52" s="58"/>
      <c r="O52" s="58"/>
      <c r="P52" s="58"/>
      <c r="Q52" s="58"/>
      <c r="R52" s="58"/>
      <c r="S52" s="85"/>
      <c r="T52" s="85"/>
      <c r="U52" s="85"/>
      <c r="V52" s="85"/>
      <c r="W52" s="85"/>
      <c r="X52" s="85"/>
      <c r="Y52" s="85"/>
      <c r="Z52" s="85"/>
      <c r="AA52" s="85"/>
      <c r="AB52" s="85"/>
      <c r="AC52" s="85"/>
      <c r="AD52" s="85"/>
      <c r="AE52" s="85"/>
      <c r="AF52" s="85"/>
      <c r="AG52" s="85"/>
      <c r="AH52" s="85"/>
      <c r="AI52" s="448"/>
      <c r="AJ52" s="85"/>
      <c r="AK52" s="77"/>
      <c r="AL52" s="85"/>
      <c r="AM52" s="85"/>
      <c r="AN52" s="85"/>
      <c r="AO52" s="517"/>
      <c r="AP52" s="58"/>
      <c r="AQ52" s="58"/>
      <c r="AR52" s="58"/>
      <c r="AS52" s="58"/>
      <c r="AT52" s="58"/>
      <c r="AU52" s="58"/>
      <c r="AV52" s="58"/>
      <c r="AW52" s="58"/>
    </row>
    <row r="53" spans="2:49" s="94" customFormat="1" ht="36.75" customHeight="1">
      <c r="B53" s="435"/>
      <c r="C53" s="465"/>
      <c r="D53" s="58"/>
      <c r="E53" s="58"/>
      <c r="F53" s="58"/>
      <c r="G53" s="58"/>
      <c r="H53" s="58"/>
      <c r="I53" s="58"/>
      <c r="J53" s="58"/>
      <c r="K53" s="56"/>
      <c r="L53" s="58"/>
      <c r="M53" s="58"/>
      <c r="N53" s="58"/>
      <c r="O53" s="58"/>
      <c r="P53" s="58"/>
      <c r="Q53" s="58"/>
      <c r="R53" s="58"/>
      <c r="S53" s="85"/>
      <c r="T53" s="85"/>
      <c r="U53" s="85"/>
      <c r="V53" s="85"/>
      <c r="W53" s="85"/>
      <c r="X53" s="85"/>
      <c r="Y53" s="85"/>
      <c r="Z53" s="85"/>
      <c r="AA53" s="85"/>
      <c r="AB53" s="85"/>
      <c r="AC53" s="85"/>
      <c r="AD53" s="85"/>
      <c r="AE53" s="85"/>
      <c r="AF53" s="85"/>
      <c r="AG53" s="85"/>
      <c r="AH53" s="85"/>
      <c r="AI53" s="448"/>
      <c r="AJ53" s="85"/>
      <c r="AK53" s="77"/>
      <c r="AL53" s="85"/>
      <c r="AM53" s="85"/>
      <c r="AN53" s="85"/>
      <c r="AO53" s="517"/>
      <c r="AP53" s="58"/>
      <c r="AQ53" s="58"/>
      <c r="AR53" s="58"/>
      <c r="AS53" s="58"/>
      <c r="AT53" s="58"/>
      <c r="AU53" s="58"/>
      <c r="AV53" s="58"/>
      <c r="AW53" s="58"/>
    </row>
    <row r="54" spans="2:49" s="94" customFormat="1" ht="36.75" customHeight="1">
      <c r="B54" s="435" t="s">
        <v>32</v>
      </c>
      <c r="C54" s="465" t="s">
        <v>33</v>
      </c>
      <c r="D54" s="998" t="s">
        <v>134</v>
      </c>
      <c r="E54" s="999"/>
      <c r="F54" s="1000"/>
      <c r="G54" s="488"/>
      <c r="H54" s="488"/>
      <c r="I54" s="488"/>
      <c r="J54" s="488"/>
      <c r="K54" s="203"/>
      <c r="L54" s="203"/>
      <c r="M54" s="203"/>
      <c r="N54" s="203"/>
      <c r="O54" s="203"/>
      <c r="P54" s="203"/>
      <c r="Q54" s="203"/>
      <c r="R54" s="203"/>
      <c r="S54" s="85"/>
      <c r="T54" s="85"/>
      <c r="U54" s="85"/>
      <c r="V54" s="85"/>
      <c r="W54" s="85"/>
      <c r="X54" s="85"/>
      <c r="Y54" s="85"/>
      <c r="Z54" s="85"/>
      <c r="AA54" s="85"/>
      <c r="AB54" s="85"/>
      <c r="AC54" s="85"/>
      <c r="AD54" s="85"/>
      <c r="AE54" s="85"/>
      <c r="AF54" s="85"/>
      <c r="AG54" s="85"/>
      <c r="AH54" s="85"/>
      <c r="AI54" s="85"/>
      <c r="AJ54" s="479"/>
      <c r="AK54" s="479"/>
      <c r="AL54" s="203"/>
      <c r="AM54" s="203"/>
      <c r="AN54" s="203"/>
      <c r="AO54" s="203"/>
      <c r="AP54" s="203"/>
      <c r="AQ54" s="203"/>
      <c r="AR54" s="203"/>
      <c r="AS54" s="203"/>
      <c r="AT54" s="203"/>
      <c r="AU54" s="203"/>
      <c r="AV54" s="203"/>
      <c r="AW54" s="203"/>
    </row>
    <row r="55" spans="2:49" s="94" customFormat="1" ht="36.75" customHeight="1">
      <c r="B55" s="435"/>
      <c r="C55" s="548" t="s">
        <v>106</v>
      </c>
      <c r="D55" s="1049"/>
      <c r="E55" s="1050"/>
      <c r="F55" s="1051"/>
      <c r="G55" s="495"/>
      <c r="H55" s="495"/>
      <c r="I55" s="495"/>
      <c r="J55" s="495"/>
      <c r="K55" s="203"/>
      <c r="L55" s="203"/>
      <c r="M55" s="203"/>
      <c r="N55" s="203"/>
      <c r="O55" s="203"/>
      <c r="P55" s="203"/>
      <c r="Q55" s="203"/>
      <c r="R55" s="203"/>
      <c r="S55" s="495"/>
      <c r="T55" s="495"/>
      <c r="U55" s="495"/>
      <c r="V55" s="495"/>
      <c r="W55" s="495"/>
      <c r="X55" s="495"/>
      <c r="Y55" s="495"/>
      <c r="Z55" s="495"/>
      <c r="AA55" s="495"/>
      <c r="AB55" s="495"/>
      <c r="AC55" s="495"/>
      <c r="AD55" s="495"/>
      <c r="AE55" s="495"/>
      <c r="AF55" s="495"/>
      <c r="AG55" s="495"/>
      <c r="AH55" s="495"/>
      <c r="AI55" s="495"/>
      <c r="AJ55" s="549"/>
      <c r="AK55" s="549"/>
      <c r="AL55" s="203"/>
      <c r="AM55" s="203"/>
      <c r="AN55" s="203"/>
      <c r="AO55" s="203"/>
      <c r="AP55" s="203"/>
      <c r="AQ55" s="203"/>
      <c r="AR55" s="203"/>
      <c r="AS55" s="203"/>
      <c r="AT55" s="203"/>
      <c r="AU55" s="203"/>
      <c r="AV55" s="203"/>
      <c r="AW55" s="203"/>
    </row>
    <row r="56" spans="2:49" s="94" customFormat="1" ht="36.75" customHeight="1">
      <c r="B56" s="435"/>
      <c r="C56" s="465"/>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482"/>
      <c r="AK56" s="482"/>
      <c r="AL56" s="58"/>
      <c r="AM56" s="58"/>
      <c r="AN56" s="85"/>
      <c r="AO56" s="421"/>
      <c r="AP56" s="58"/>
      <c r="AQ56" s="58"/>
      <c r="AR56" s="58"/>
      <c r="AS56" s="58"/>
      <c r="AT56" s="58"/>
      <c r="AU56" s="58"/>
      <c r="AV56" s="58"/>
      <c r="AW56" s="58"/>
    </row>
    <row r="57" spans="2:49" s="94" customFormat="1" ht="33.75" customHeight="1">
      <c r="B57" s="435" t="s">
        <v>34</v>
      </c>
      <c r="C57" s="487" t="s">
        <v>35</v>
      </c>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482"/>
      <c r="AK57" s="482"/>
      <c r="AL57" s="58"/>
      <c r="AM57" s="58"/>
      <c r="AN57" s="58"/>
      <c r="AO57" s="405">
        <f>SUM(AO58:AO278)</f>
        <v>155509000</v>
      </c>
      <c r="AP57" s="58"/>
      <c r="AQ57" s="58"/>
      <c r="AR57" s="58"/>
      <c r="AS57" s="58"/>
      <c r="AT57" s="58"/>
      <c r="AU57" s="58"/>
      <c r="AV57" s="58"/>
      <c r="AW57" s="58"/>
    </row>
    <row r="58" spans="2:49" s="94" customFormat="1" ht="33.75" customHeight="1">
      <c r="B58" s="435"/>
      <c r="C58" s="465" t="s">
        <v>106</v>
      </c>
      <c r="D58" s="526" t="s">
        <v>176</v>
      </c>
      <c r="E58" s="526" t="s">
        <v>233</v>
      </c>
      <c r="F58" s="203"/>
      <c r="G58" s="488"/>
      <c r="H58" s="488"/>
      <c r="I58" s="488"/>
      <c r="J58" s="488"/>
      <c r="K58" s="527" t="s">
        <v>1236</v>
      </c>
      <c r="L58" s="203"/>
      <c r="M58" s="527" t="s">
        <v>356</v>
      </c>
      <c r="N58" s="203"/>
      <c r="O58" s="203"/>
      <c r="P58" s="203"/>
      <c r="Q58" s="203"/>
      <c r="R58" s="203"/>
      <c r="S58" s="488"/>
      <c r="T58" s="488"/>
      <c r="U58" s="488"/>
      <c r="V58" s="488"/>
      <c r="W58" s="488"/>
      <c r="X58" s="488"/>
      <c r="Y58" s="488"/>
      <c r="Z58" s="488"/>
      <c r="AA58" s="488"/>
      <c r="AB58" s="488"/>
      <c r="AC58" s="488"/>
      <c r="AD58" s="488"/>
      <c r="AE58" s="488"/>
      <c r="AF58" s="488"/>
      <c r="AG58" s="488"/>
      <c r="AH58" s="488"/>
      <c r="AI58" s="488"/>
      <c r="AJ58" s="530" t="s">
        <v>133</v>
      </c>
      <c r="AK58" s="531">
        <v>1970</v>
      </c>
      <c r="AL58" s="488"/>
      <c r="AM58" s="488"/>
      <c r="AN58" s="488"/>
      <c r="AO58" s="550">
        <v>1100000</v>
      </c>
      <c r="AP58" s="489"/>
      <c r="AQ58" s="489"/>
      <c r="AR58" s="489"/>
      <c r="AS58" s="489"/>
      <c r="AT58" s="489"/>
      <c r="AU58" s="489"/>
      <c r="AV58" s="489"/>
      <c r="AW58" s="489"/>
    </row>
    <row r="59" spans="2:49" s="94" customFormat="1" ht="33.75" customHeight="1">
      <c r="B59" s="435"/>
      <c r="C59" s="465"/>
      <c r="D59" s="526" t="s">
        <v>176</v>
      </c>
      <c r="E59" s="526" t="s">
        <v>233</v>
      </c>
      <c r="F59" s="203"/>
      <c r="G59" s="488"/>
      <c r="H59" s="488"/>
      <c r="I59" s="488"/>
      <c r="J59" s="488"/>
      <c r="K59" s="527" t="s">
        <v>1236</v>
      </c>
      <c r="L59" s="203"/>
      <c r="M59" s="527" t="s">
        <v>356</v>
      </c>
      <c r="N59" s="203"/>
      <c r="O59" s="203"/>
      <c r="P59" s="203"/>
      <c r="Q59" s="203"/>
      <c r="R59" s="203"/>
      <c r="S59" s="488"/>
      <c r="T59" s="488"/>
      <c r="U59" s="488"/>
      <c r="V59" s="488"/>
      <c r="W59" s="488"/>
      <c r="X59" s="488"/>
      <c r="Y59" s="488"/>
      <c r="Z59" s="488"/>
      <c r="AA59" s="488"/>
      <c r="AB59" s="488"/>
      <c r="AC59" s="488"/>
      <c r="AD59" s="488"/>
      <c r="AE59" s="488"/>
      <c r="AF59" s="488"/>
      <c r="AG59" s="488"/>
      <c r="AH59" s="488"/>
      <c r="AI59" s="488"/>
      <c r="AJ59" s="530" t="s">
        <v>133</v>
      </c>
      <c r="AK59" s="531">
        <v>1980</v>
      </c>
      <c r="AL59" s="488"/>
      <c r="AM59" s="488"/>
      <c r="AN59" s="488"/>
      <c r="AO59" s="550">
        <v>1200000</v>
      </c>
      <c r="AP59" s="489"/>
      <c r="AQ59" s="489"/>
      <c r="AR59" s="489"/>
      <c r="AS59" s="489"/>
      <c r="AT59" s="489"/>
      <c r="AU59" s="489"/>
      <c r="AV59" s="489"/>
      <c r="AW59" s="489"/>
    </row>
    <row r="60" spans="2:49" s="94" customFormat="1" ht="33.75" customHeight="1">
      <c r="B60" s="435"/>
      <c r="C60" s="465"/>
      <c r="D60" s="526" t="s">
        <v>178</v>
      </c>
      <c r="E60" s="526" t="s">
        <v>235</v>
      </c>
      <c r="F60" s="203"/>
      <c r="G60" s="488"/>
      <c r="H60" s="488"/>
      <c r="I60" s="488"/>
      <c r="J60" s="488"/>
      <c r="K60" s="527" t="s">
        <v>298</v>
      </c>
      <c r="L60" s="203"/>
      <c r="M60" s="527" t="s">
        <v>363</v>
      </c>
      <c r="N60" s="203"/>
      <c r="O60" s="203"/>
      <c r="P60" s="203"/>
      <c r="Q60" s="203"/>
      <c r="R60" s="203"/>
      <c r="S60" s="488"/>
      <c r="T60" s="488"/>
      <c r="U60" s="488"/>
      <c r="V60" s="488"/>
      <c r="W60" s="488"/>
      <c r="X60" s="488"/>
      <c r="Y60" s="488"/>
      <c r="Z60" s="488"/>
      <c r="AA60" s="488"/>
      <c r="AB60" s="488"/>
      <c r="AC60" s="488"/>
      <c r="AD60" s="488"/>
      <c r="AE60" s="488"/>
      <c r="AF60" s="488"/>
      <c r="AG60" s="488"/>
      <c r="AH60" s="488"/>
      <c r="AI60" s="488"/>
      <c r="AJ60" s="530" t="s">
        <v>133</v>
      </c>
      <c r="AK60" s="531">
        <v>1980</v>
      </c>
      <c r="AL60" s="488"/>
      <c r="AM60" s="488"/>
      <c r="AN60" s="488"/>
      <c r="AO60" s="550">
        <v>500000</v>
      </c>
      <c r="AP60" s="489"/>
      <c r="AQ60" s="489"/>
      <c r="AR60" s="489"/>
      <c r="AS60" s="489"/>
      <c r="AT60" s="489"/>
      <c r="AU60" s="489"/>
      <c r="AV60" s="489"/>
      <c r="AW60" s="489"/>
    </row>
    <row r="61" spans="2:49" s="94" customFormat="1" ht="33.75" customHeight="1">
      <c r="B61" s="435"/>
      <c r="C61" s="465"/>
      <c r="D61" s="526" t="s">
        <v>176</v>
      </c>
      <c r="E61" s="526" t="s">
        <v>233</v>
      </c>
      <c r="F61" s="203"/>
      <c r="G61" s="488"/>
      <c r="H61" s="488"/>
      <c r="I61" s="488"/>
      <c r="J61" s="488"/>
      <c r="K61" s="527" t="s">
        <v>1236</v>
      </c>
      <c r="L61" s="203"/>
      <c r="M61" s="527" t="s">
        <v>356</v>
      </c>
      <c r="N61" s="203"/>
      <c r="O61" s="203"/>
      <c r="P61" s="203"/>
      <c r="Q61" s="203"/>
      <c r="R61" s="203"/>
      <c r="S61" s="488"/>
      <c r="T61" s="488"/>
      <c r="U61" s="488"/>
      <c r="V61" s="488"/>
      <c r="W61" s="488"/>
      <c r="X61" s="488"/>
      <c r="Y61" s="488"/>
      <c r="Z61" s="488"/>
      <c r="AA61" s="488"/>
      <c r="AB61" s="488"/>
      <c r="AC61" s="488"/>
      <c r="AD61" s="488"/>
      <c r="AE61" s="488"/>
      <c r="AF61" s="488"/>
      <c r="AG61" s="488"/>
      <c r="AH61" s="488"/>
      <c r="AI61" s="488"/>
      <c r="AJ61" s="530" t="s">
        <v>133</v>
      </c>
      <c r="AK61" s="531">
        <v>1980</v>
      </c>
      <c r="AL61" s="488"/>
      <c r="AM61" s="488"/>
      <c r="AN61" s="488"/>
      <c r="AO61" s="550">
        <v>1000000</v>
      </c>
      <c r="AP61" s="489"/>
      <c r="AQ61" s="489"/>
      <c r="AR61" s="489"/>
      <c r="AS61" s="489"/>
      <c r="AT61" s="489"/>
      <c r="AU61" s="489"/>
      <c r="AV61" s="489"/>
      <c r="AW61" s="489"/>
    </row>
    <row r="62" spans="2:49" s="94" customFormat="1" ht="33.75" customHeight="1">
      <c r="B62" s="435"/>
      <c r="C62" s="465"/>
      <c r="D62" s="526" t="s">
        <v>1338</v>
      </c>
      <c r="E62" s="526" t="s">
        <v>1348</v>
      </c>
      <c r="F62" s="203"/>
      <c r="G62" s="488"/>
      <c r="H62" s="488"/>
      <c r="I62" s="488"/>
      <c r="J62" s="488"/>
      <c r="K62" s="527" t="s">
        <v>298</v>
      </c>
      <c r="L62" s="203"/>
      <c r="M62" s="527" t="s">
        <v>363</v>
      </c>
      <c r="N62" s="203"/>
      <c r="O62" s="203"/>
      <c r="P62" s="203"/>
      <c r="Q62" s="203"/>
      <c r="R62" s="203"/>
      <c r="S62" s="488"/>
      <c r="T62" s="488"/>
      <c r="U62" s="488"/>
      <c r="V62" s="488"/>
      <c r="W62" s="488"/>
      <c r="X62" s="488"/>
      <c r="Y62" s="488"/>
      <c r="Z62" s="488"/>
      <c r="AA62" s="488"/>
      <c r="AB62" s="488"/>
      <c r="AC62" s="488"/>
      <c r="AD62" s="488"/>
      <c r="AE62" s="488"/>
      <c r="AF62" s="488"/>
      <c r="AG62" s="488"/>
      <c r="AH62" s="488"/>
      <c r="AI62" s="488"/>
      <c r="AJ62" s="530" t="s">
        <v>1297</v>
      </c>
      <c r="AK62" s="531">
        <v>1980</v>
      </c>
      <c r="AL62" s="488"/>
      <c r="AM62" s="488"/>
      <c r="AN62" s="488"/>
      <c r="AO62" s="550">
        <v>280000</v>
      </c>
      <c r="AP62" s="489"/>
      <c r="AQ62" s="489"/>
      <c r="AR62" s="489"/>
      <c r="AS62" s="489"/>
      <c r="AT62" s="489"/>
      <c r="AU62" s="489"/>
      <c r="AV62" s="489"/>
      <c r="AW62" s="489"/>
    </row>
    <row r="63" spans="2:49" s="94" customFormat="1" ht="33.75" customHeight="1">
      <c r="B63" s="435"/>
      <c r="C63" s="465"/>
      <c r="D63" s="526" t="s">
        <v>1340</v>
      </c>
      <c r="E63" s="526" t="s">
        <v>1350</v>
      </c>
      <c r="F63" s="203"/>
      <c r="G63" s="488"/>
      <c r="H63" s="488"/>
      <c r="I63" s="488"/>
      <c r="J63" s="488"/>
      <c r="K63" s="527" t="s">
        <v>298</v>
      </c>
      <c r="L63" s="203"/>
      <c r="M63" s="527" t="s">
        <v>363</v>
      </c>
      <c r="N63" s="203"/>
      <c r="O63" s="203"/>
      <c r="P63" s="203"/>
      <c r="Q63" s="203"/>
      <c r="R63" s="203"/>
      <c r="S63" s="488"/>
      <c r="T63" s="488"/>
      <c r="U63" s="488"/>
      <c r="V63" s="488"/>
      <c r="W63" s="488"/>
      <c r="X63" s="488"/>
      <c r="Y63" s="488"/>
      <c r="Z63" s="488"/>
      <c r="AA63" s="488"/>
      <c r="AB63" s="488"/>
      <c r="AC63" s="488"/>
      <c r="AD63" s="488"/>
      <c r="AE63" s="488"/>
      <c r="AF63" s="488"/>
      <c r="AG63" s="488"/>
      <c r="AH63" s="488"/>
      <c r="AI63" s="488"/>
      <c r="AJ63" s="530" t="s">
        <v>1297</v>
      </c>
      <c r="AK63" s="531">
        <v>1980</v>
      </c>
      <c r="AL63" s="488"/>
      <c r="AM63" s="488"/>
      <c r="AN63" s="488"/>
      <c r="AO63" s="550">
        <v>280000</v>
      </c>
      <c r="AP63" s="489"/>
      <c r="AQ63" s="489"/>
      <c r="AR63" s="489"/>
      <c r="AS63" s="489"/>
      <c r="AT63" s="489"/>
      <c r="AU63" s="489"/>
      <c r="AV63" s="489"/>
      <c r="AW63" s="489"/>
    </row>
    <row r="64" spans="2:49" s="94" customFormat="1" ht="33.75" customHeight="1">
      <c r="B64" s="435"/>
      <c r="C64" s="465"/>
      <c r="D64" s="526" t="s">
        <v>178</v>
      </c>
      <c r="E64" s="526" t="s">
        <v>801</v>
      </c>
      <c r="F64" s="203"/>
      <c r="G64" s="488"/>
      <c r="H64" s="488"/>
      <c r="I64" s="488"/>
      <c r="J64" s="488"/>
      <c r="K64" s="527" t="s">
        <v>298</v>
      </c>
      <c r="L64" s="203"/>
      <c r="M64" s="527" t="s">
        <v>362</v>
      </c>
      <c r="N64" s="203"/>
      <c r="O64" s="203"/>
      <c r="P64" s="203"/>
      <c r="Q64" s="203"/>
      <c r="R64" s="203"/>
      <c r="S64" s="488"/>
      <c r="T64" s="488"/>
      <c r="U64" s="488"/>
      <c r="V64" s="488"/>
      <c r="W64" s="488"/>
      <c r="X64" s="488"/>
      <c r="Y64" s="488"/>
      <c r="Z64" s="488"/>
      <c r="AA64" s="488"/>
      <c r="AB64" s="488"/>
      <c r="AC64" s="488"/>
      <c r="AD64" s="488"/>
      <c r="AE64" s="488"/>
      <c r="AF64" s="488"/>
      <c r="AG64" s="488"/>
      <c r="AH64" s="488"/>
      <c r="AI64" s="488"/>
      <c r="AJ64" s="530" t="s">
        <v>133</v>
      </c>
      <c r="AK64" s="531">
        <v>1980</v>
      </c>
      <c r="AL64" s="488"/>
      <c r="AM64" s="488"/>
      <c r="AN64" s="488"/>
      <c r="AO64" s="550">
        <v>300000</v>
      </c>
      <c r="AP64" s="489"/>
      <c r="AQ64" s="489"/>
      <c r="AR64" s="489"/>
      <c r="AS64" s="489"/>
      <c r="AT64" s="489"/>
      <c r="AU64" s="489"/>
      <c r="AV64" s="489"/>
      <c r="AW64" s="489"/>
    </row>
    <row r="65" spans="2:49" s="94" customFormat="1" ht="33.75" customHeight="1">
      <c r="B65" s="435"/>
      <c r="C65" s="465"/>
      <c r="D65" s="526" t="s">
        <v>178</v>
      </c>
      <c r="E65" s="526" t="s">
        <v>801</v>
      </c>
      <c r="F65" s="203"/>
      <c r="G65" s="488"/>
      <c r="H65" s="488"/>
      <c r="I65" s="488"/>
      <c r="J65" s="488"/>
      <c r="K65" s="527" t="s">
        <v>298</v>
      </c>
      <c r="L65" s="203"/>
      <c r="M65" s="527" t="s">
        <v>362</v>
      </c>
      <c r="N65" s="203"/>
      <c r="O65" s="203"/>
      <c r="P65" s="203"/>
      <c r="Q65" s="203"/>
      <c r="R65" s="203"/>
      <c r="S65" s="488"/>
      <c r="T65" s="488"/>
      <c r="U65" s="488"/>
      <c r="V65" s="488"/>
      <c r="W65" s="488"/>
      <c r="X65" s="488"/>
      <c r="Y65" s="488"/>
      <c r="Z65" s="488"/>
      <c r="AA65" s="488"/>
      <c r="AB65" s="488"/>
      <c r="AC65" s="488"/>
      <c r="AD65" s="488"/>
      <c r="AE65" s="488"/>
      <c r="AF65" s="488"/>
      <c r="AG65" s="488"/>
      <c r="AH65" s="488"/>
      <c r="AI65" s="488"/>
      <c r="AJ65" s="530" t="s">
        <v>133</v>
      </c>
      <c r="AK65" s="531">
        <v>1980</v>
      </c>
      <c r="AL65" s="488"/>
      <c r="AM65" s="488"/>
      <c r="AN65" s="488"/>
      <c r="AO65" s="550">
        <v>200000</v>
      </c>
      <c r="AP65" s="489"/>
      <c r="AQ65" s="489"/>
      <c r="AR65" s="489"/>
      <c r="AS65" s="489"/>
      <c r="AT65" s="489"/>
      <c r="AU65" s="489"/>
      <c r="AV65" s="489"/>
      <c r="AW65" s="489"/>
    </row>
    <row r="66" spans="2:49" s="94" customFormat="1" ht="33.75" customHeight="1">
      <c r="B66" s="435"/>
      <c r="C66" s="465"/>
      <c r="D66" s="526" t="s">
        <v>177</v>
      </c>
      <c r="E66" s="526" t="s">
        <v>234</v>
      </c>
      <c r="F66" s="203"/>
      <c r="G66" s="488"/>
      <c r="H66" s="488"/>
      <c r="I66" s="488"/>
      <c r="J66" s="488"/>
      <c r="K66" s="527" t="s">
        <v>298</v>
      </c>
      <c r="L66" s="203"/>
      <c r="M66" s="527" t="s">
        <v>362</v>
      </c>
      <c r="N66" s="203"/>
      <c r="O66" s="203"/>
      <c r="P66" s="203"/>
      <c r="Q66" s="203"/>
      <c r="R66" s="203"/>
      <c r="S66" s="488"/>
      <c r="T66" s="488"/>
      <c r="U66" s="488"/>
      <c r="V66" s="488"/>
      <c r="W66" s="488"/>
      <c r="X66" s="488"/>
      <c r="Y66" s="488"/>
      <c r="Z66" s="488"/>
      <c r="AA66" s="488"/>
      <c r="AB66" s="488"/>
      <c r="AC66" s="488"/>
      <c r="AD66" s="488"/>
      <c r="AE66" s="488"/>
      <c r="AF66" s="488"/>
      <c r="AG66" s="488"/>
      <c r="AH66" s="488"/>
      <c r="AI66" s="488"/>
      <c r="AJ66" s="530" t="s">
        <v>133</v>
      </c>
      <c r="AK66" s="531">
        <v>1980</v>
      </c>
      <c r="AL66" s="488"/>
      <c r="AM66" s="488"/>
      <c r="AN66" s="488"/>
      <c r="AO66" s="550">
        <v>170000</v>
      </c>
      <c r="AP66" s="489"/>
      <c r="AQ66" s="489"/>
      <c r="AR66" s="489"/>
      <c r="AS66" s="489"/>
      <c r="AT66" s="489"/>
      <c r="AU66" s="489"/>
      <c r="AV66" s="489"/>
      <c r="AW66" s="489"/>
    </row>
    <row r="67" spans="2:49" s="94" customFormat="1" ht="33.75" customHeight="1">
      <c r="B67" s="435"/>
      <c r="C67" s="465"/>
      <c r="D67" s="526" t="s">
        <v>1752</v>
      </c>
      <c r="E67" s="526" t="s">
        <v>1745</v>
      </c>
      <c r="F67" s="203"/>
      <c r="G67" s="488"/>
      <c r="H67" s="488"/>
      <c r="I67" s="488"/>
      <c r="J67" s="488"/>
      <c r="K67" s="527" t="s">
        <v>1760</v>
      </c>
      <c r="L67" s="203"/>
      <c r="M67" s="527" t="s">
        <v>372</v>
      </c>
      <c r="N67" s="203"/>
      <c r="O67" s="203"/>
      <c r="P67" s="203"/>
      <c r="Q67" s="203"/>
      <c r="R67" s="203"/>
      <c r="S67" s="488"/>
      <c r="T67" s="488"/>
      <c r="U67" s="488"/>
      <c r="V67" s="488"/>
      <c r="W67" s="488"/>
      <c r="X67" s="488"/>
      <c r="Y67" s="488"/>
      <c r="Z67" s="488"/>
      <c r="AA67" s="488"/>
      <c r="AB67" s="488"/>
      <c r="AC67" s="488"/>
      <c r="AD67" s="488"/>
      <c r="AE67" s="488"/>
      <c r="AF67" s="488"/>
      <c r="AG67" s="488"/>
      <c r="AH67" s="488"/>
      <c r="AI67" s="488"/>
      <c r="AJ67" s="530" t="s">
        <v>133</v>
      </c>
      <c r="AK67" s="531">
        <v>1982</v>
      </c>
      <c r="AL67" s="488"/>
      <c r="AM67" s="488"/>
      <c r="AN67" s="488"/>
      <c r="AO67" s="550">
        <v>1250000</v>
      </c>
      <c r="AP67" s="489"/>
      <c r="AQ67" s="489"/>
      <c r="AR67" s="489"/>
      <c r="AS67" s="489"/>
      <c r="AT67" s="489"/>
      <c r="AU67" s="489"/>
      <c r="AV67" s="489"/>
      <c r="AW67" s="489"/>
    </row>
    <row r="68" spans="2:49" s="94" customFormat="1" ht="33.75" customHeight="1">
      <c r="B68" s="435"/>
      <c r="C68" s="465"/>
      <c r="D68" s="526" t="s">
        <v>182</v>
      </c>
      <c r="E68" s="526" t="s">
        <v>800</v>
      </c>
      <c r="F68" s="203"/>
      <c r="G68" s="488"/>
      <c r="H68" s="488"/>
      <c r="I68" s="488"/>
      <c r="J68" s="488"/>
      <c r="K68" s="527" t="s">
        <v>132</v>
      </c>
      <c r="L68" s="203"/>
      <c r="M68" s="527" t="s">
        <v>372</v>
      </c>
      <c r="N68" s="203"/>
      <c r="O68" s="203"/>
      <c r="P68" s="203"/>
      <c r="Q68" s="203"/>
      <c r="R68" s="203"/>
      <c r="S68" s="488"/>
      <c r="T68" s="488"/>
      <c r="U68" s="488"/>
      <c r="V68" s="488"/>
      <c r="W68" s="488"/>
      <c r="X68" s="488"/>
      <c r="Y68" s="488"/>
      <c r="Z68" s="488"/>
      <c r="AA68" s="488"/>
      <c r="AB68" s="488"/>
      <c r="AC68" s="488"/>
      <c r="AD68" s="488"/>
      <c r="AE68" s="488"/>
      <c r="AF68" s="488"/>
      <c r="AG68" s="488"/>
      <c r="AH68" s="488"/>
      <c r="AI68" s="488"/>
      <c r="AJ68" s="530" t="s">
        <v>133</v>
      </c>
      <c r="AK68" s="531">
        <v>1982</v>
      </c>
      <c r="AL68" s="488"/>
      <c r="AM68" s="488"/>
      <c r="AN68" s="488"/>
      <c r="AO68" s="550">
        <v>750000</v>
      </c>
      <c r="AP68" s="489"/>
      <c r="AQ68" s="489"/>
      <c r="AR68" s="489"/>
      <c r="AS68" s="489"/>
      <c r="AT68" s="489"/>
      <c r="AU68" s="489"/>
      <c r="AV68" s="489"/>
      <c r="AW68" s="489"/>
    </row>
    <row r="69" spans="2:49" s="94" customFormat="1" ht="33.75" customHeight="1">
      <c r="B69" s="435"/>
      <c r="C69" s="465"/>
      <c r="D69" s="526" t="s">
        <v>175</v>
      </c>
      <c r="E69" s="526" t="s">
        <v>248</v>
      </c>
      <c r="F69" s="203"/>
      <c r="G69" s="488"/>
      <c r="H69" s="488"/>
      <c r="I69" s="488"/>
      <c r="J69" s="488"/>
      <c r="K69" s="527" t="s">
        <v>298</v>
      </c>
      <c r="L69" s="203"/>
      <c r="M69" s="527" t="s">
        <v>362</v>
      </c>
      <c r="N69" s="203"/>
      <c r="O69" s="203"/>
      <c r="P69" s="203"/>
      <c r="Q69" s="203"/>
      <c r="R69" s="203"/>
      <c r="S69" s="488"/>
      <c r="T69" s="488"/>
      <c r="U69" s="488"/>
      <c r="V69" s="488"/>
      <c r="W69" s="488"/>
      <c r="X69" s="488"/>
      <c r="Y69" s="488"/>
      <c r="Z69" s="488"/>
      <c r="AA69" s="488"/>
      <c r="AB69" s="488"/>
      <c r="AC69" s="488"/>
      <c r="AD69" s="488"/>
      <c r="AE69" s="488"/>
      <c r="AF69" s="488"/>
      <c r="AG69" s="488"/>
      <c r="AH69" s="488"/>
      <c r="AI69" s="488"/>
      <c r="AJ69" s="530" t="s">
        <v>133</v>
      </c>
      <c r="AK69" s="531">
        <v>1983</v>
      </c>
      <c r="AL69" s="488"/>
      <c r="AM69" s="488"/>
      <c r="AN69" s="488"/>
      <c r="AO69" s="550">
        <v>600000</v>
      </c>
      <c r="AP69" s="489"/>
      <c r="AQ69" s="489"/>
      <c r="AR69" s="489"/>
      <c r="AS69" s="489"/>
      <c r="AT69" s="489"/>
      <c r="AU69" s="489"/>
      <c r="AV69" s="489"/>
      <c r="AW69" s="489"/>
    </row>
    <row r="70" spans="2:49" s="94" customFormat="1" ht="33.75" customHeight="1">
      <c r="B70" s="435"/>
      <c r="C70" s="465"/>
      <c r="D70" s="526" t="s">
        <v>182</v>
      </c>
      <c r="E70" s="526" t="s">
        <v>240</v>
      </c>
      <c r="F70" s="203"/>
      <c r="G70" s="488"/>
      <c r="H70" s="488"/>
      <c r="I70" s="488"/>
      <c r="J70" s="488"/>
      <c r="K70" s="527" t="s">
        <v>1761</v>
      </c>
      <c r="L70" s="203"/>
      <c r="M70" s="527" t="s">
        <v>1063</v>
      </c>
      <c r="N70" s="203"/>
      <c r="O70" s="203"/>
      <c r="P70" s="203"/>
      <c r="Q70" s="203"/>
      <c r="R70" s="203"/>
      <c r="S70" s="488"/>
      <c r="T70" s="488"/>
      <c r="U70" s="488"/>
      <c r="V70" s="488"/>
      <c r="W70" s="488"/>
      <c r="X70" s="488"/>
      <c r="Y70" s="488"/>
      <c r="Z70" s="488"/>
      <c r="AA70" s="488"/>
      <c r="AB70" s="488"/>
      <c r="AC70" s="488"/>
      <c r="AD70" s="488"/>
      <c r="AE70" s="488"/>
      <c r="AF70" s="488"/>
      <c r="AG70" s="488"/>
      <c r="AH70" s="488"/>
      <c r="AI70" s="488"/>
      <c r="AJ70" s="530" t="s">
        <v>133</v>
      </c>
      <c r="AK70" s="531">
        <v>1985</v>
      </c>
      <c r="AL70" s="488"/>
      <c r="AM70" s="488"/>
      <c r="AN70" s="488"/>
      <c r="AO70" s="550">
        <v>600000</v>
      </c>
      <c r="AP70" s="489"/>
      <c r="AQ70" s="489"/>
      <c r="AR70" s="489"/>
      <c r="AS70" s="489"/>
      <c r="AT70" s="489"/>
      <c r="AU70" s="489"/>
      <c r="AV70" s="489"/>
      <c r="AW70" s="489"/>
    </row>
    <row r="71" spans="2:49" s="94" customFormat="1" ht="33.75" customHeight="1">
      <c r="B71" s="435"/>
      <c r="C71" s="465"/>
      <c r="D71" s="526" t="s">
        <v>182</v>
      </c>
      <c r="E71" s="526" t="s">
        <v>240</v>
      </c>
      <c r="F71" s="203"/>
      <c r="G71" s="488"/>
      <c r="H71" s="488"/>
      <c r="I71" s="488"/>
      <c r="J71" s="488"/>
      <c r="K71" s="527" t="s">
        <v>1762</v>
      </c>
      <c r="L71" s="203"/>
      <c r="M71" s="527" t="s">
        <v>372</v>
      </c>
      <c r="N71" s="203"/>
      <c r="O71" s="203"/>
      <c r="P71" s="203"/>
      <c r="Q71" s="203"/>
      <c r="R71" s="203"/>
      <c r="S71" s="488"/>
      <c r="T71" s="488"/>
      <c r="U71" s="488"/>
      <c r="V71" s="488"/>
      <c r="W71" s="488"/>
      <c r="X71" s="488"/>
      <c r="Y71" s="488"/>
      <c r="Z71" s="488"/>
      <c r="AA71" s="488"/>
      <c r="AB71" s="488"/>
      <c r="AC71" s="488"/>
      <c r="AD71" s="488"/>
      <c r="AE71" s="488"/>
      <c r="AF71" s="488"/>
      <c r="AG71" s="488"/>
      <c r="AH71" s="488"/>
      <c r="AI71" s="488"/>
      <c r="AJ71" s="530" t="s">
        <v>133</v>
      </c>
      <c r="AK71" s="531">
        <v>1985</v>
      </c>
      <c r="AL71" s="488"/>
      <c r="AM71" s="488"/>
      <c r="AN71" s="488"/>
      <c r="AO71" s="550">
        <v>375000</v>
      </c>
      <c r="AP71" s="489"/>
      <c r="AQ71" s="489"/>
      <c r="AR71" s="489"/>
      <c r="AS71" s="489"/>
      <c r="AT71" s="489"/>
      <c r="AU71" s="489"/>
      <c r="AV71" s="489"/>
      <c r="AW71" s="489"/>
    </row>
    <row r="72" spans="2:49" s="94" customFormat="1" ht="33.75" customHeight="1">
      <c r="B72" s="435"/>
      <c r="C72" s="465"/>
      <c r="D72" s="526" t="s">
        <v>1218</v>
      </c>
      <c r="E72" s="526" t="s">
        <v>1746</v>
      </c>
      <c r="F72" s="203"/>
      <c r="G72" s="488"/>
      <c r="H72" s="488"/>
      <c r="I72" s="488"/>
      <c r="J72" s="488"/>
      <c r="K72" s="527" t="s">
        <v>298</v>
      </c>
      <c r="L72" s="203"/>
      <c r="M72" s="527" t="s">
        <v>362</v>
      </c>
      <c r="N72" s="203"/>
      <c r="O72" s="203"/>
      <c r="P72" s="203"/>
      <c r="Q72" s="203"/>
      <c r="R72" s="203"/>
      <c r="S72" s="488"/>
      <c r="T72" s="488"/>
      <c r="U72" s="488"/>
      <c r="V72" s="488"/>
      <c r="W72" s="488"/>
      <c r="X72" s="488"/>
      <c r="Y72" s="488"/>
      <c r="Z72" s="488"/>
      <c r="AA72" s="488"/>
      <c r="AB72" s="488"/>
      <c r="AC72" s="488"/>
      <c r="AD72" s="488"/>
      <c r="AE72" s="488"/>
      <c r="AF72" s="488"/>
      <c r="AG72" s="488"/>
      <c r="AH72" s="488"/>
      <c r="AI72" s="488"/>
      <c r="AJ72" s="530" t="s">
        <v>133</v>
      </c>
      <c r="AK72" s="531">
        <v>1985</v>
      </c>
      <c r="AL72" s="488"/>
      <c r="AM72" s="488"/>
      <c r="AN72" s="488"/>
      <c r="AO72" s="550">
        <v>600000</v>
      </c>
      <c r="AP72" s="489"/>
      <c r="AQ72" s="489"/>
      <c r="AR72" s="489"/>
      <c r="AS72" s="489"/>
      <c r="AT72" s="489"/>
      <c r="AU72" s="489"/>
      <c r="AV72" s="489"/>
      <c r="AW72" s="489"/>
    </row>
    <row r="73" spans="2:49" s="94" customFormat="1" ht="33.75" customHeight="1">
      <c r="B73" s="435"/>
      <c r="C73" s="465"/>
      <c r="D73" s="526" t="s">
        <v>178</v>
      </c>
      <c r="E73" s="526" t="s">
        <v>235</v>
      </c>
      <c r="F73" s="203"/>
      <c r="G73" s="488"/>
      <c r="H73" s="488"/>
      <c r="I73" s="488"/>
      <c r="J73" s="488"/>
      <c r="K73" s="527" t="s">
        <v>298</v>
      </c>
      <c r="L73" s="203"/>
      <c r="M73" s="527" t="s">
        <v>362</v>
      </c>
      <c r="N73" s="203"/>
      <c r="O73" s="203"/>
      <c r="P73" s="203"/>
      <c r="Q73" s="203"/>
      <c r="R73" s="203"/>
      <c r="S73" s="488"/>
      <c r="T73" s="488"/>
      <c r="U73" s="488"/>
      <c r="V73" s="488"/>
      <c r="W73" s="488"/>
      <c r="X73" s="488"/>
      <c r="Y73" s="488"/>
      <c r="Z73" s="488"/>
      <c r="AA73" s="488"/>
      <c r="AB73" s="488"/>
      <c r="AC73" s="488"/>
      <c r="AD73" s="488"/>
      <c r="AE73" s="488"/>
      <c r="AF73" s="488"/>
      <c r="AG73" s="488"/>
      <c r="AH73" s="488"/>
      <c r="AI73" s="488"/>
      <c r="AJ73" s="530" t="s">
        <v>133</v>
      </c>
      <c r="AK73" s="531">
        <v>1985</v>
      </c>
      <c r="AL73" s="488"/>
      <c r="AM73" s="488"/>
      <c r="AN73" s="488"/>
      <c r="AO73" s="550">
        <v>500000</v>
      </c>
      <c r="AP73" s="489"/>
      <c r="AQ73" s="489"/>
      <c r="AR73" s="489"/>
      <c r="AS73" s="489"/>
      <c r="AT73" s="489"/>
      <c r="AU73" s="489"/>
      <c r="AV73" s="489"/>
      <c r="AW73" s="489"/>
    </row>
    <row r="74" spans="2:49" s="94" customFormat="1" ht="33.75" customHeight="1">
      <c r="B74" s="435"/>
      <c r="C74" s="465"/>
      <c r="D74" s="526" t="s">
        <v>182</v>
      </c>
      <c r="E74" s="526" t="s">
        <v>240</v>
      </c>
      <c r="F74" s="203"/>
      <c r="G74" s="488"/>
      <c r="H74" s="488"/>
      <c r="I74" s="488"/>
      <c r="J74" s="488"/>
      <c r="K74" s="527" t="s">
        <v>1214</v>
      </c>
      <c r="L74" s="203"/>
      <c r="M74" s="527" t="s">
        <v>372</v>
      </c>
      <c r="N74" s="203"/>
      <c r="O74" s="203"/>
      <c r="P74" s="203"/>
      <c r="Q74" s="203"/>
      <c r="R74" s="203"/>
      <c r="S74" s="488"/>
      <c r="T74" s="488"/>
      <c r="U74" s="488"/>
      <c r="V74" s="488"/>
      <c r="W74" s="488"/>
      <c r="X74" s="488"/>
      <c r="Y74" s="488"/>
      <c r="Z74" s="488"/>
      <c r="AA74" s="488"/>
      <c r="AB74" s="488"/>
      <c r="AC74" s="488"/>
      <c r="AD74" s="488"/>
      <c r="AE74" s="488"/>
      <c r="AF74" s="488"/>
      <c r="AG74" s="488"/>
      <c r="AH74" s="488"/>
      <c r="AI74" s="488"/>
      <c r="AJ74" s="530" t="s">
        <v>133</v>
      </c>
      <c r="AK74" s="531">
        <v>1985</v>
      </c>
      <c r="AL74" s="488"/>
      <c r="AM74" s="488"/>
      <c r="AN74" s="488"/>
      <c r="AO74" s="550">
        <v>340000</v>
      </c>
      <c r="AP74" s="489"/>
      <c r="AQ74" s="489"/>
      <c r="AR74" s="489"/>
      <c r="AS74" s="489"/>
      <c r="AT74" s="489"/>
      <c r="AU74" s="489"/>
      <c r="AV74" s="489"/>
      <c r="AW74" s="489"/>
    </row>
    <row r="75" spans="2:49" s="94" customFormat="1" ht="33.75" customHeight="1">
      <c r="B75" s="435"/>
      <c r="C75" s="465"/>
      <c r="D75" s="526" t="s">
        <v>182</v>
      </c>
      <c r="E75" s="526" t="s">
        <v>240</v>
      </c>
      <c r="F75" s="203"/>
      <c r="G75" s="488"/>
      <c r="H75" s="488"/>
      <c r="I75" s="488"/>
      <c r="J75" s="488"/>
      <c r="K75" s="527" t="s">
        <v>132</v>
      </c>
      <c r="L75" s="203"/>
      <c r="M75" s="527" t="s">
        <v>372</v>
      </c>
      <c r="N75" s="203"/>
      <c r="O75" s="203"/>
      <c r="P75" s="203"/>
      <c r="Q75" s="203"/>
      <c r="R75" s="203"/>
      <c r="S75" s="488"/>
      <c r="T75" s="488"/>
      <c r="U75" s="488"/>
      <c r="V75" s="488"/>
      <c r="W75" s="488"/>
      <c r="X75" s="488"/>
      <c r="Y75" s="488"/>
      <c r="Z75" s="488"/>
      <c r="AA75" s="488"/>
      <c r="AB75" s="488"/>
      <c r="AC75" s="488"/>
      <c r="AD75" s="488"/>
      <c r="AE75" s="488"/>
      <c r="AF75" s="488"/>
      <c r="AG75" s="488"/>
      <c r="AH75" s="488"/>
      <c r="AI75" s="488"/>
      <c r="AJ75" s="530" t="s">
        <v>133</v>
      </c>
      <c r="AK75" s="531">
        <v>1985</v>
      </c>
      <c r="AL75" s="488"/>
      <c r="AM75" s="488"/>
      <c r="AN75" s="488"/>
      <c r="AO75" s="550">
        <v>450000</v>
      </c>
      <c r="AP75" s="489"/>
      <c r="AQ75" s="489"/>
      <c r="AR75" s="489"/>
      <c r="AS75" s="489"/>
      <c r="AT75" s="489"/>
      <c r="AU75" s="489"/>
      <c r="AV75" s="489"/>
      <c r="AW75" s="489"/>
    </row>
    <row r="76" spans="2:49" s="94" customFormat="1" ht="33.75" customHeight="1">
      <c r="B76" s="435"/>
      <c r="C76" s="465"/>
      <c r="D76" s="533" t="s">
        <v>178</v>
      </c>
      <c r="E76" s="533" t="s">
        <v>801</v>
      </c>
      <c r="F76" s="203"/>
      <c r="G76" s="85"/>
      <c r="H76" s="85"/>
      <c r="I76" s="85"/>
      <c r="J76" s="85"/>
      <c r="K76" s="534" t="s">
        <v>298</v>
      </c>
      <c r="L76" s="203" t="s">
        <v>1542</v>
      </c>
      <c r="M76" s="534" t="s">
        <v>363</v>
      </c>
      <c r="N76" s="203"/>
      <c r="O76" s="203"/>
      <c r="P76" s="203"/>
      <c r="Q76" s="203"/>
      <c r="R76" s="203"/>
      <c r="S76" s="85"/>
      <c r="T76" s="85"/>
      <c r="U76" s="85"/>
      <c r="V76" s="85"/>
      <c r="W76" s="85"/>
      <c r="X76" s="85"/>
      <c r="Y76" s="85"/>
      <c r="Z76" s="85"/>
      <c r="AA76" s="85"/>
      <c r="AB76" s="85"/>
      <c r="AC76" s="85"/>
      <c r="AD76" s="85"/>
      <c r="AE76" s="85"/>
      <c r="AF76" s="85"/>
      <c r="AG76" s="85"/>
      <c r="AH76" s="85"/>
      <c r="AI76" s="85"/>
      <c r="AJ76" s="537" t="s">
        <v>133</v>
      </c>
      <c r="AK76" s="538">
        <v>1985</v>
      </c>
      <c r="AL76" s="85"/>
      <c r="AM76" s="85"/>
      <c r="AN76" s="85"/>
      <c r="AO76" s="532">
        <v>300000</v>
      </c>
      <c r="AP76" s="203"/>
      <c r="AQ76" s="203"/>
      <c r="AR76" s="203"/>
      <c r="AS76" s="203"/>
      <c r="AT76" s="203"/>
      <c r="AU76" s="203"/>
      <c r="AV76" s="203"/>
      <c r="AW76" s="203"/>
    </row>
    <row r="77" spans="2:49" s="94" customFormat="1" ht="33.75" customHeight="1">
      <c r="B77" s="435"/>
      <c r="C77" s="465"/>
      <c r="D77" s="533" t="s">
        <v>181</v>
      </c>
      <c r="E77" s="533" t="s">
        <v>239</v>
      </c>
      <c r="F77" s="203"/>
      <c r="G77" s="85"/>
      <c r="H77" s="85"/>
      <c r="I77" s="85"/>
      <c r="J77" s="85"/>
      <c r="K77" s="534" t="s">
        <v>298</v>
      </c>
      <c r="L77" s="203"/>
      <c r="M77" s="534" t="s">
        <v>363</v>
      </c>
      <c r="N77" s="203"/>
      <c r="O77" s="203"/>
      <c r="P77" s="203"/>
      <c r="Q77" s="203"/>
      <c r="R77" s="203"/>
      <c r="S77" s="85"/>
      <c r="T77" s="85"/>
      <c r="U77" s="85"/>
      <c r="V77" s="85"/>
      <c r="W77" s="85"/>
      <c r="X77" s="85"/>
      <c r="Y77" s="85"/>
      <c r="Z77" s="85"/>
      <c r="AA77" s="85"/>
      <c r="AB77" s="85"/>
      <c r="AC77" s="85"/>
      <c r="AD77" s="85"/>
      <c r="AE77" s="85"/>
      <c r="AF77" s="85"/>
      <c r="AG77" s="85"/>
      <c r="AH77" s="85"/>
      <c r="AI77" s="85"/>
      <c r="AJ77" s="537" t="s">
        <v>133</v>
      </c>
      <c r="AK77" s="538">
        <v>1985</v>
      </c>
      <c r="AL77" s="85"/>
      <c r="AM77" s="85"/>
      <c r="AN77" s="85"/>
      <c r="AO77" s="532">
        <v>280000</v>
      </c>
      <c r="AP77" s="203"/>
      <c r="AQ77" s="203"/>
      <c r="AR77" s="203"/>
      <c r="AS77" s="203"/>
      <c r="AT77" s="203"/>
      <c r="AU77" s="203"/>
      <c r="AV77" s="203"/>
      <c r="AW77" s="203"/>
    </row>
    <row r="78" spans="2:49" s="94" customFormat="1" ht="33.75" customHeight="1">
      <c r="B78" s="435"/>
      <c r="C78" s="465"/>
      <c r="D78" s="533" t="s">
        <v>176</v>
      </c>
      <c r="E78" s="533" t="s">
        <v>233</v>
      </c>
      <c r="F78" s="203"/>
      <c r="G78" s="85"/>
      <c r="H78" s="85"/>
      <c r="I78" s="85"/>
      <c r="J78" s="85"/>
      <c r="K78" s="534" t="s">
        <v>308</v>
      </c>
      <c r="L78" s="203"/>
      <c r="M78" s="534" t="s">
        <v>356</v>
      </c>
      <c r="N78" s="203"/>
      <c r="O78" s="203"/>
      <c r="P78" s="203"/>
      <c r="Q78" s="203"/>
      <c r="R78" s="203"/>
      <c r="S78" s="85"/>
      <c r="T78" s="85"/>
      <c r="U78" s="85"/>
      <c r="V78" s="85"/>
      <c r="W78" s="85"/>
      <c r="X78" s="85"/>
      <c r="Y78" s="85"/>
      <c r="Z78" s="85"/>
      <c r="AA78" s="85"/>
      <c r="AB78" s="85"/>
      <c r="AC78" s="85"/>
      <c r="AD78" s="85"/>
      <c r="AE78" s="85"/>
      <c r="AF78" s="85"/>
      <c r="AG78" s="85"/>
      <c r="AH78" s="85"/>
      <c r="AI78" s="85"/>
      <c r="AJ78" s="537" t="s">
        <v>133</v>
      </c>
      <c r="AK78" s="538">
        <v>1986</v>
      </c>
      <c r="AL78" s="85"/>
      <c r="AM78" s="85"/>
      <c r="AN78" s="85"/>
      <c r="AO78" s="532">
        <v>910000</v>
      </c>
      <c r="AP78" s="203"/>
      <c r="AQ78" s="203"/>
      <c r="AR78" s="203"/>
      <c r="AS78" s="203"/>
      <c r="AT78" s="203"/>
      <c r="AU78" s="203"/>
      <c r="AV78" s="203"/>
      <c r="AW78" s="203"/>
    </row>
    <row r="79" spans="2:49" s="94" customFormat="1" ht="33.75" customHeight="1">
      <c r="B79" s="435"/>
      <c r="C79" s="465"/>
      <c r="D79" s="533" t="s">
        <v>176</v>
      </c>
      <c r="E79" s="533" t="s">
        <v>233</v>
      </c>
      <c r="F79" s="203"/>
      <c r="G79" s="85"/>
      <c r="H79" s="85"/>
      <c r="I79" s="85"/>
      <c r="J79" s="85"/>
      <c r="K79" s="534" t="s">
        <v>308</v>
      </c>
      <c r="L79" s="203"/>
      <c r="M79" s="534" t="s">
        <v>356</v>
      </c>
      <c r="N79" s="203"/>
      <c r="O79" s="203"/>
      <c r="P79" s="203"/>
      <c r="Q79" s="203"/>
      <c r="R79" s="203"/>
      <c r="S79" s="85"/>
      <c r="T79" s="85"/>
      <c r="U79" s="85"/>
      <c r="V79" s="85"/>
      <c r="W79" s="85"/>
      <c r="X79" s="85"/>
      <c r="Y79" s="85"/>
      <c r="Z79" s="85"/>
      <c r="AA79" s="85"/>
      <c r="AB79" s="85"/>
      <c r="AC79" s="85"/>
      <c r="AD79" s="85"/>
      <c r="AE79" s="85"/>
      <c r="AF79" s="85"/>
      <c r="AG79" s="85"/>
      <c r="AH79" s="85"/>
      <c r="AI79" s="85"/>
      <c r="AJ79" s="537" t="s">
        <v>133</v>
      </c>
      <c r="AK79" s="538">
        <v>1989</v>
      </c>
      <c r="AL79" s="85"/>
      <c r="AM79" s="85"/>
      <c r="AN79" s="85"/>
      <c r="AO79" s="532">
        <v>650000</v>
      </c>
      <c r="AP79" s="203"/>
      <c r="AQ79" s="203"/>
      <c r="AR79" s="203"/>
      <c r="AS79" s="203"/>
      <c r="AT79" s="203"/>
      <c r="AU79" s="203"/>
      <c r="AV79" s="203"/>
      <c r="AW79" s="203"/>
    </row>
    <row r="80" spans="2:49" s="94" customFormat="1" ht="33.75" customHeight="1">
      <c r="B80" s="435"/>
      <c r="C80" s="465"/>
      <c r="D80" s="533" t="s">
        <v>188</v>
      </c>
      <c r="E80" s="533" t="s">
        <v>247</v>
      </c>
      <c r="F80" s="203"/>
      <c r="G80" s="85"/>
      <c r="H80" s="85"/>
      <c r="I80" s="85"/>
      <c r="J80" s="85"/>
      <c r="K80" s="534" t="s">
        <v>298</v>
      </c>
      <c r="L80" s="203"/>
      <c r="M80" s="534" t="s">
        <v>363</v>
      </c>
      <c r="N80" s="203"/>
      <c r="O80" s="203"/>
      <c r="P80" s="203"/>
      <c r="Q80" s="203"/>
      <c r="R80" s="203"/>
      <c r="S80" s="85"/>
      <c r="T80" s="85"/>
      <c r="U80" s="85"/>
      <c r="V80" s="85"/>
      <c r="W80" s="85"/>
      <c r="X80" s="85"/>
      <c r="Y80" s="85"/>
      <c r="Z80" s="85"/>
      <c r="AA80" s="85"/>
      <c r="AB80" s="85"/>
      <c r="AC80" s="85"/>
      <c r="AD80" s="85"/>
      <c r="AE80" s="85"/>
      <c r="AF80" s="85"/>
      <c r="AG80" s="85"/>
      <c r="AH80" s="85"/>
      <c r="AI80" s="85"/>
      <c r="AJ80" s="537" t="s">
        <v>133</v>
      </c>
      <c r="AK80" s="538">
        <v>1990</v>
      </c>
      <c r="AL80" s="85"/>
      <c r="AM80" s="85"/>
      <c r="AN80" s="85"/>
      <c r="AO80" s="532">
        <v>240000</v>
      </c>
      <c r="AP80" s="203"/>
      <c r="AQ80" s="203"/>
      <c r="AR80" s="203"/>
      <c r="AS80" s="203"/>
      <c r="AT80" s="203"/>
      <c r="AU80" s="203"/>
      <c r="AV80" s="203"/>
      <c r="AW80" s="203"/>
    </row>
    <row r="81" spans="2:49" s="94" customFormat="1" ht="33.75" customHeight="1">
      <c r="B81" s="435"/>
      <c r="C81" s="465"/>
      <c r="D81" s="533" t="s">
        <v>188</v>
      </c>
      <c r="E81" s="533" t="s">
        <v>247</v>
      </c>
      <c r="F81" s="203"/>
      <c r="G81" s="85"/>
      <c r="H81" s="85"/>
      <c r="I81" s="85"/>
      <c r="J81" s="85"/>
      <c r="K81" s="534" t="s">
        <v>298</v>
      </c>
      <c r="L81" s="203"/>
      <c r="M81" s="534" t="s">
        <v>363</v>
      </c>
      <c r="N81" s="203"/>
      <c r="O81" s="203"/>
      <c r="P81" s="203"/>
      <c r="Q81" s="203"/>
      <c r="R81" s="203"/>
      <c r="S81" s="85"/>
      <c r="T81" s="85"/>
      <c r="U81" s="85"/>
      <c r="V81" s="85"/>
      <c r="W81" s="85"/>
      <c r="X81" s="85"/>
      <c r="Y81" s="85"/>
      <c r="Z81" s="85"/>
      <c r="AA81" s="85"/>
      <c r="AB81" s="85"/>
      <c r="AC81" s="85"/>
      <c r="AD81" s="85"/>
      <c r="AE81" s="85"/>
      <c r="AF81" s="85"/>
      <c r="AG81" s="85"/>
      <c r="AH81" s="85"/>
      <c r="AI81" s="85"/>
      <c r="AJ81" s="537" t="s">
        <v>133</v>
      </c>
      <c r="AK81" s="538">
        <v>1990</v>
      </c>
      <c r="AL81" s="85"/>
      <c r="AM81" s="85"/>
      <c r="AN81" s="85"/>
      <c r="AO81" s="532">
        <v>360000</v>
      </c>
      <c r="AP81" s="203"/>
      <c r="AQ81" s="203"/>
      <c r="AR81" s="203"/>
      <c r="AS81" s="203"/>
      <c r="AT81" s="203"/>
      <c r="AU81" s="203"/>
      <c r="AV81" s="203"/>
      <c r="AW81" s="203"/>
    </row>
    <row r="82" spans="2:49" s="94" customFormat="1" ht="33.75" customHeight="1">
      <c r="B82" s="435"/>
      <c r="C82" s="465"/>
      <c r="D82" s="533" t="s">
        <v>193</v>
      </c>
      <c r="E82" s="533" t="s">
        <v>253</v>
      </c>
      <c r="F82" s="203"/>
      <c r="G82" s="85"/>
      <c r="H82" s="85"/>
      <c r="I82" s="85"/>
      <c r="J82" s="85"/>
      <c r="K82" s="534" t="s">
        <v>312</v>
      </c>
      <c r="L82" s="203"/>
      <c r="M82" s="534" t="s">
        <v>359</v>
      </c>
      <c r="N82" s="203"/>
      <c r="O82" s="203"/>
      <c r="P82" s="203"/>
      <c r="Q82" s="203"/>
      <c r="R82" s="203"/>
      <c r="S82" s="85"/>
      <c r="T82" s="85"/>
      <c r="U82" s="85"/>
      <c r="V82" s="85"/>
      <c r="W82" s="85"/>
      <c r="X82" s="85"/>
      <c r="Y82" s="85"/>
      <c r="Z82" s="85"/>
      <c r="AA82" s="85"/>
      <c r="AB82" s="85"/>
      <c r="AC82" s="85"/>
      <c r="AD82" s="85"/>
      <c r="AE82" s="85"/>
      <c r="AF82" s="85"/>
      <c r="AG82" s="85"/>
      <c r="AH82" s="85"/>
      <c r="AI82" s="85"/>
      <c r="AJ82" s="537" t="s">
        <v>133</v>
      </c>
      <c r="AK82" s="538">
        <v>1990</v>
      </c>
      <c r="AL82" s="85"/>
      <c r="AM82" s="85"/>
      <c r="AN82" s="85"/>
      <c r="AO82" s="532">
        <v>1080000</v>
      </c>
      <c r="AP82" s="203"/>
      <c r="AQ82" s="203"/>
      <c r="AR82" s="203"/>
      <c r="AS82" s="203"/>
      <c r="AT82" s="203"/>
      <c r="AU82" s="203"/>
      <c r="AV82" s="203"/>
      <c r="AW82" s="203"/>
    </row>
    <row r="83" spans="2:49" s="94" customFormat="1" ht="33.75" customHeight="1">
      <c r="B83" s="435"/>
      <c r="C83" s="465"/>
      <c r="D83" s="533" t="s">
        <v>169</v>
      </c>
      <c r="E83" s="533" t="s">
        <v>226</v>
      </c>
      <c r="F83" s="203"/>
      <c r="G83" s="85"/>
      <c r="H83" s="85"/>
      <c r="I83" s="85"/>
      <c r="J83" s="85"/>
      <c r="K83" s="534" t="s">
        <v>298</v>
      </c>
      <c r="L83" s="203"/>
      <c r="M83" s="534" t="s">
        <v>363</v>
      </c>
      <c r="N83" s="203"/>
      <c r="O83" s="203"/>
      <c r="P83" s="203"/>
      <c r="Q83" s="203"/>
      <c r="R83" s="203"/>
      <c r="S83" s="85"/>
      <c r="T83" s="85"/>
      <c r="U83" s="85"/>
      <c r="V83" s="85"/>
      <c r="W83" s="85"/>
      <c r="X83" s="85"/>
      <c r="Y83" s="85"/>
      <c r="Z83" s="85"/>
      <c r="AA83" s="85"/>
      <c r="AB83" s="85"/>
      <c r="AC83" s="85"/>
      <c r="AD83" s="85"/>
      <c r="AE83" s="85"/>
      <c r="AF83" s="85"/>
      <c r="AG83" s="85"/>
      <c r="AH83" s="85"/>
      <c r="AI83" s="85"/>
      <c r="AJ83" s="537" t="s">
        <v>133</v>
      </c>
      <c r="AK83" s="538">
        <v>1990</v>
      </c>
      <c r="AL83" s="85"/>
      <c r="AM83" s="85"/>
      <c r="AN83" s="85"/>
      <c r="AO83" s="532">
        <v>1170000</v>
      </c>
      <c r="AP83" s="203"/>
      <c r="AQ83" s="203"/>
      <c r="AR83" s="203"/>
      <c r="AS83" s="203"/>
      <c r="AT83" s="203"/>
      <c r="AU83" s="203"/>
      <c r="AV83" s="203"/>
      <c r="AW83" s="203"/>
    </row>
    <row r="84" spans="2:49" s="94" customFormat="1" ht="33.75" customHeight="1">
      <c r="B84" s="435"/>
      <c r="C84" s="465"/>
      <c r="D84" s="533" t="s">
        <v>1218</v>
      </c>
      <c r="E84" s="533" t="s">
        <v>234</v>
      </c>
      <c r="F84" s="203"/>
      <c r="G84" s="85"/>
      <c r="H84" s="85"/>
      <c r="I84" s="85"/>
      <c r="J84" s="85"/>
      <c r="K84" s="534" t="s">
        <v>298</v>
      </c>
      <c r="L84" s="203"/>
      <c r="M84" s="534" t="s">
        <v>363</v>
      </c>
      <c r="N84" s="203"/>
      <c r="O84" s="203"/>
      <c r="P84" s="203"/>
      <c r="Q84" s="203"/>
      <c r="R84" s="203"/>
      <c r="S84" s="85"/>
      <c r="T84" s="85"/>
      <c r="U84" s="85"/>
      <c r="V84" s="85"/>
      <c r="W84" s="85"/>
      <c r="X84" s="85"/>
      <c r="Y84" s="85"/>
      <c r="Z84" s="85"/>
      <c r="AA84" s="85"/>
      <c r="AB84" s="85"/>
      <c r="AC84" s="85"/>
      <c r="AD84" s="85"/>
      <c r="AE84" s="85"/>
      <c r="AF84" s="85"/>
      <c r="AG84" s="85"/>
      <c r="AH84" s="85"/>
      <c r="AI84" s="85"/>
      <c r="AJ84" s="537" t="s">
        <v>133</v>
      </c>
      <c r="AK84" s="538">
        <v>1990</v>
      </c>
      <c r="AL84" s="85"/>
      <c r="AM84" s="85"/>
      <c r="AN84" s="85"/>
      <c r="AO84" s="532">
        <v>480000</v>
      </c>
      <c r="AP84" s="203"/>
      <c r="AQ84" s="203"/>
      <c r="AR84" s="203"/>
      <c r="AS84" s="203"/>
      <c r="AT84" s="203"/>
      <c r="AU84" s="203"/>
      <c r="AV84" s="203"/>
      <c r="AW84" s="203"/>
    </row>
    <row r="85" spans="2:49" s="94" customFormat="1" ht="33.75" customHeight="1">
      <c r="B85" s="435"/>
      <c r="C85" s="465"/>
      <c r="D85" s="533" t="s">
        <v>176</v>
      </c>
      <c r="E85" s="533" t="s">
        <v>233</v>
      </c>
      <c r="F85" s="203"/>
      <c r="G85" s="85"/>
      <c r="H85" s="85"/>
      <c r="I85" s="85"/>
      <c r="J85" s="85"/>
      <c r="K85" s="534" t="s">
        <v>308</v>
      </c>
      <c r="L85" s="203"/>
      <c r="M85" s="534" t="s">
        <v>356</v>
      </c>
      <c r="N85" s="203"/>
      <c r="O85" s="203"/>
      <c r="P85" s="203"/>
      <c r="Q85" s="203"/>
      <c r="R85" s="203"/>
      <c r="S85" s="85"/>
      <c r="T85" s="85"/>
      <c r="U85" s="85"/>
      <c r="V85" s="85"/>
      <c r="W85" s="85"/>
      <c r="X85" s="85"/>
      <c r="Y85" s="85"/>
      <c r="Z85" s="85"/>
      <c r="AA85" s="85"/>
      <c r="AB85" s="85"/>
      <c r="AC85" s="85"/>
      <c r="AD85" s="85"/>
      <c r="AE85" s="85"/>
      <c r="AF85" s="85"/>
      <c r="AG85" s="85"/>
      <c r="AH85" s="85"/>
      <c r="AI85" s="85"/>
      <c r="AJ85" s="537" t="s">
        <v>133</v>
      </c>
      <c r="AK85" s="538">
        <v>1990</v>
      </c>
      <c r="AL85" s="85"/>
      <c r="AM85" s="85"/>
      <c r="AN85" s="85"/>
      <c r="AO85" s="532">
        <v>650000</v>
      </c>
      <c r="AP85" s="203"/>
      <c r="AQ85" s="203"/>
      <c r="AR85" s="203"/>
      <c r="AS85" s="203"/>
      <c r="AT85" s="203"/>
      <c r="AU85" s="203"/>
      <c r="AV85" s="203"/>
      <c r="AW85" s="203"/>
    </row>
    <row r="86" spans="2:49" s="94" customFormat="1" ht="33.75" customHeight="1">
      <c r="B86" s="435"/>
      <c r="C86" s="465"/>
      <c r="D86" s="533" t="s">
        <v>1753</v>
      </c>
      <c r="E86" s="533" t="s">
        <v>1047</v>
      </c>
      <c r="F86" s="203"/>
      <c r="G86" s="85"/>
      <c r="H86" s="85"/>
      <c r="I86" s="85"/>
      <c r="J86" s="85"/>
      <c r="K86" s="534" t="s">
        <v>298</v>
      </c>
      <c r="L86" s="203"/>
      <c r="M86" s="534" t="s">
        <v>366</v>
      </c>
      <c r="N86" s="203"/>
      <c r="O86" s="203"/>
      <c r="P86" s="203"/>
      <c r="Q86" s="203"/>
      <c r="R86" s="203"/>
      <c r="S86" s="85"/>
      <c r="T86" s="85"/>
      <c r="U86" s="85"/>
      <c r="V86" s="85"/>
      <c r="W86" s="85"/>
      <c r="X86" s="85"/>
      <c r="Y86" s="85"/>
      <c r="Z86" s="85"/>
      <c r="AA86" s="85"/>
      <c r="AB86" s="85"/>
      <c r="AC86" s="85"/>
      <c r="AD86" s="85"/>
      <c r="AE86" s="85"/>
      <c r="AF86" s="85"/>
      <c r="AG86" s="85"/>
      <c r="AH86" s="85"/>
      <c r="AI86" s="85"/>
      <c r="AJ86" s="537" t="s">
        <v>133</v>
      </c>
      <c r="AK86" s="538">
        <v>1990</v>
      </c>
      <c r="AL86" s="85"/>
      <c r="AM86" s="85"/>
      <c r="AN86" s="85"/>
      <c r="AO86" s="532">
        <v>250000</v>
      </c>
      <c r="AP86" s="203"/>
      <c r="AQ86" s="203"/>
      <c r="AR86" s="203"/>
      <c r="AS86" s="203"/>
      <c r="AT86" s="203"/>
      <c r="AU86" s="203"/>
      <c r="AV86" s="203"/>
      <c r="AW86" s="203"/>
    </row>
    <row r="87" spans="2:49" s="94" customFormat="1" ht="33.75" customHeight="1">
      <c r="B87" s="435"/>
      <c r="C87" s="465"/>
      <c r="D87" s="533" t="s">
        <v>1221</v>
      </c>
      <c r="E87" s="533" t="s">
        <v>1222</v>
      </c>
      <c r="F87" s="203"/>
      <c r="G87" s="85"/>
      <c r="H87" s="85"/>
      <c r="I87" s="85"/>
      <c r="J87" s="85"/>
      <c r="K87" s="534" t="s">
        <v>298</v>
      </c>
      <c r="L87" s="203"/>
      <c r="M87" s="534" t="s">
        <v>1064</v>
      </c>
      <c r="N87" s="203"/>
      <c r="O87" s="203"/>
      <c r="P87" s="203"/>
      <c r="Q87" s="203"/>
      <c r="R87" s="203"/>
      <c r="S87" s="85"/>
      <c r="T87" s="85"/>
      <c r="U87" s="85"/>
      <c r="V87" s="85"/>
      <c r="W87" s="85"/>
      <c r="X87" s="85"/>
      <c r="Y87" s="85"/>
      <c r="Z87" s="85"/>
      <c r="AA87" s="85"/>
      <c r="AB87" s="85"/>
      <c r="AC87" s="85"/>
      <c r="AD87" s="85"/>
      <c r="AE87" s="85"/>
      <c r="AF87" s="85"/>
      <c r="AG87" s="85"/>
      <c r="AH87" s="85"/>
      <c r="AI87" s="85"/>
      <c r="AJ87" s="537" t="s">
        <v>133</v>
      </c>
      <c r="AK87" s="538">
        <v>1990</v>
      </c>
      <c r="AL87" s="85"/>
      <c r="AM87" s="85"/>
      <c r="AN87" s="85"/>
      <c r="AO87" s="532">
        <v>210000</v>
      </c>
      <c r="AP87" s="203"/>
      <c r="AQ87" s="203"/>
      <c r="AR87" s="203"/>
      <c r="AS87" s="203"/>
      <c r="AT87" s="203"/>
      <c r="AU87" s="203"/>
      <c r="AV87" s="203"/>
      <c r="AW87" s="203"/>
    </row>
    <row r="88" spans="2:49" s="94" customFormat="1" ht="33.75" customHeight="1">
      <c r="B88" s="435"/>
      <c r="C88" s="465"/>
      <c r="D88" s="533" t="s">
        <v>193</v>
      </c>
      <c r="E88" s="533" t="s">
        <v>253</v>
      </c>
      <c r="F88" s="203"/>
      <c r="G88" s="85"/>
      <c r="H88" s="85"/>
      <c r="I88" s="85"/>
      <c r="J88" s="85"/>
      <c r="K88" s="534" t="s">
        <v>312</v>
      </c>
      <c r="L88" s="203"/>
      <c r="M88" s="534" t="s">
        <v>359</v>
      </c>
      <c r="N88" s="203"/>
      <c r="O88" s="203"/>
      <c r="P88" s="203"/>
      <c r="Q88" s="203"/>
      <c r="R88" s="203"/>
      <c r="S88" s="85"/>
      <c r="T88" s="85"/>
      <c r="U88" s="85"/>
      <c r="V88" s="85"/>
      <c r="W88" s="85"/>
      <c r="X88" s="85"/>
      <c r="Y88" s="85"/>
      <c r="Z88" s="85"/>
      <c r="AA88" s="85"/>
      <c r="AB88" s="85"/>
      <c r="AC88" s="85"/>
      <c r="AD88" s="85"/>
      <c r="AE88" s="85"/>
      <c r="AF88" s="85"/>
      <c r="AG88" s="85"/>
      <c r="AH88" s="85"/>
      <c r="AI88" s="85"/>
      <c r="AJ88" s="537" t="s">
        <v>133</v>
      </c>
      <c r="AK88" s="538">
        <v>1990</v>
      </c>
      <c r="AL88" s="85"/>
      <c r="AM88" s="85"/>
      <c r="AN88" s="85"/>
      <c r="AO88" s="532">
        <v>420000</v>
      </c>
      <c r="AP88" s="203"/>
      <c r="AQ88" s="203"/>
      <c r="AR88" s="203"/>
      <c r="AS88" s="203"/>
      <c r="AT88" s="203"/>
      <c r="AU88" s="203"/>
      <c r="AV88" s="203"/>
      <c r="AW88" s="203"/>
    </row>
    <row r="89" spans="2:49" s="94" customFormat="1" ht="33.75" customHeight="1">
      <c r="B89" s="435"/>
      <c r="C89" s="465"/>
      <c r="D89" s="533" t="s">
        <v>177</v>
      </c>
      <c r="E89" s="533" t="s">
        <v>234</v>
      </c>
      <c r="F89" s="203"/>
      <c r="G89" s="85"/>
      <c r="H89" s="85"/>
      <c r="I89" s="85"/>
      <c r="J89" s="85"/>
      <c r="K89" s="534" t="s">
        <v>298</v>
      </c>
      <c r="L89" s="203"/>
      <c r="M89" s="534" t="s">
        <v>362</v>
      </c>
      <c r="N89" s="203"/>
      <c r="O89" s="203"/>
      <c r="P89" s="203"/>
      <c r="Q89" s="203"/>
      <c r="R89" s="203"/>
      <c r="S89" s="85"/>
      <c r="T89" s="85"/>
      <c r="U89" s="85"/>
      <c r="V89" s="85"/>
      <c r="W89" s="85"/>
      <c r="X89" s="85"/>
      <c r="Y89" s="85"/>
      <c r="Z89" s="85"/>
      <c r="AA89" s="85"/>
      <c r="AB89" s="85"/>
      <c r="AC89" s="85"/>
      <c r="AD89" s="85"/>
      <c r="AE89" s="85"/>
      <c r="AF89" s="85"/>
      <c r="AG89" s="85"/>
      <c r="AH89" s="85"/>
      <c r="AI89" s="85"/>
      <c r="AJ89" s="537" t="s">
        <v>133</v>
      </c>
      <c r="AK89" s="538">
        <v>1990</v>
      </c>
      <c r="AL89" s="85"/>
      <c r="AM89" s="85"/>
      <c r="AN89" s="85"/>
      <c r="AO89" s="532">
        <v>2380000</v>
      </c>
      <c r="AP89" s="203"/>
      <c r="AQ89" s="203"/>
      <c r="AR89" s="203"/>
      <c r="AS89" s="203"/>
      <c r="AT89" s="203"/>
      <c r="AU89" s="203"/>
      <c r="AV89" s="203"/>
      <c r="AW89" s="203"/>
    </row>
    <row r="90" spans="2:49" s="94" customFormat="1" ht="33.75" customHeight="1">
      <c r="B90" s="435"/>
      <c r="C90" s="465"/>
      <c r="D90" s="533" t="s">
        <v>176</v>
      </c>
      <c r="E90" s="533" t="s">
        <v>233</v>
      </c>
      <c r="F90" s="203"/>
      <c r="G90" s="85"/>
      <c r="H90" s="85"/>
      <c r="I90" s="85"/>
      <c r="J90" s="85"/>
      <c r="K90" s="534" t="s">
        <v>308</v>
      </c>
      <c r="L90" s="203"/>
      <c r="M90" s="534" t="s">
        <v>356</v>
      </c>
      <c r="N90" s="203"/>
      <c r="O90" s="203"/>
      <c r="P90" s="203"/>
      <c r="Q90" s="203"/>
      <c r="R90" s="203"/>
      <c r="S90" s="85"/>
      <c r="T90" s="85"/>
      <c r="U90" s="85"/>
      <c r="V90" s="85"/>
      <c r="W90" s="85"/>
      <c r="X90" s="85"/>
      <c r="Y90" s="85"/>
      <c r="Z90" s="85"/>
      <c r="AA90" s="85"/>
      <c r="AB90" s="85"/>
      <c r="AC90" s="85"/>
      <c r="AD90" s="85"/>
      <c r="AE90" s="85"/>
      <c r="AF90" s="85"/>
      <c r="AG90" s="85"/>
      <c r="AH90" s="85"/>
      <c r="AI90" s="85"/>
      <c r="AJ90" s="537" t="s">
        <v>133</v>
      </c>
      <c r="AK90" s="538">
        <v>1990</v>
      </c>
      <c r="AL90" s="85"/>
      <c r="AM90" s="85"/>
      <c r="AN90" s="85"/>
      <c r="AO90" s="532">
        <v>520000</v>
      </c>
      <c r="AP90" s="203"/>
      <c r="AQ90" s="203"/>
      <c r="AR90" s="203"/>
      <c r="AS90" s="203"/>
      <c r="AT90" s="203"/>
      <c r="AU90" s="203"/>
      <c r="AV90" s="203"/>
      <c r="AW90" s="203"/>
    </row>
    <row r="91" spans="2:49" s="94" customFormat="1" ht="33.75" customHeight="1">
      <c r="B91" s="435"/>
      <c r="C91" s="465"/>
      <c r="D91" s="533" t="s">
        <v>178</v>
      </c>
      <c r="E91" s="533" t="s">
        <v>801</v>
      </c>
      <c r="F91" s="203"/>
      <c r="G91" s="85"/>
      <c r="H91" s="85"/>
      <c r="I91" s="85"/>
      <c r="J91" s="85"/>
      <c r="K91" s="534" t="s">
        <v>298</v>
      </c>
      <c r="L91" s="203"/>
      <c r="M91" s="534" t="s">
        <v>362</v>
      </c>
      <c r="N91" s="203"/>
      <c r="O91" s="203"/>
      <c r="P91" s="203"/>
      <c r="Q91" s="203"/>
      <c r="R91" s="203"/>
      <c r="S91" s="85"/>
      <c r="T91" s="85"/>
      <c r="U91" s="85"/>
      <c r="V91" s="85"/>
      <c r="W91" s="85"/>
      <c r="X91" s="85"/>
      <c r="Y91" s="85"/>
      <c r="Z91" s="85"/>
      <c r="AA91" s="85"/>
      <c r="AB91" s="85"/>
      <c r="AC91" s="85"/>
      <c r="AD91" s="85"/>
      <c r="AE91" s="85"/>
      <c r="AF91" s="85"/>
      <c r="AG91" s="85"/>
      <c r="AH91" s="85"/>
      <c r="AI91" s="85"/>
      <c r="AJ91" s="537" t="s">
        <v>133</v>
      </c>
      <c r="AK91" s="538">
        <v>1990</v>
      </c>
      <c r="AL91" s="85"/>
      <c r="AM91" s="85"/>
      <c r="AN91" s="85"/>
      <c r="AO91" s="532">
        <v>450000</v>
      </c>
      <c r="AP91" s="203"/>
      <c r="AQ91" s="203"/>
      <c r="AR91" s="203"/>
      <c r="AS91" s="203"/>
      <c r="AT91" s="203"/>
      <c r="AU91" s="203"/>
      <c r="AV91" s="203"/>
      <c r="AW91" s="203"/>
    </row>
    <row r="92" spans="2:49" s="94" customFormat="1" ht="33.75" customHeight="1">
      <c r="B92" s="435"/>
      <c r="C92" s="465"/>
      <c r="D92" s="533" t="s">
        <v>169</v>
      </c>
      <c r="E92" s="533" t="s">
        <v>226</v>
      </c>
      <c r="F92" s="203"/>
      <c r="G92" s="85"/>
      <c r="H92" s="85"/>
      <c r="I92" s="85"/>
      <c r="J92" s="85"/>
      <c r="K92" s="534" t="s">
        <v>298</v>
      </c>
      <c r="L92" s="203"/>
      <c r="M92" s="534" t="s">
        <v>363</v>
      </c>
      <c r="N92" s="203"/>
      <c r="O92" s="203"/>
      <c r="P92" s="203"/>
      <c r="Q92" s="203"/>
      <c r="R92" s="203"/>
      <c r="S92" s="85"/>
      <c r="T92" s="85"/>
      <c r="U92" s="85"/>
      <c r="V92" s="85"/>
      <c r="W92" s="85"/>
      <c r="X92" s="85"/>
      <c r="Y92" s="85"/>
      <c r="Z92" s="85"/>
      <c r="AA92" s="85"/>
      <c r="AB92" s="85"/>
      <c r="AC92" s="85"/>
      <c r="AD92" s="85"/>
      <c r="AE92" s="85"/>
      <c r="AF92" s="85"/>
      <c r="AG92" s="85"/>
      <c r="AH92" s="85"/>
      <c r="AI92" s="85"/>
      <c r="AJ92" s="537" t="s">
        <v>133</v>
      </c>
      <c r="AK92" s="538">
        <v>1992</v>
      </c>
      <c r="AL92" s="85"/>
      <c r="AM92" s="85"/>
      <c r="AN92" s="85"/>
      <c r="AO92" s="532">
        <v>828750</v>
      </c>
      <c r="AP92" s="203"/>
      <c r="AQ92" s="203"/>
      <c r="AR92" s="203"/>
      <c r="AS92" s="203"/>
      <c r="AT92" s="203"/>
      <c r="AU92" s="203"/>
      <c r="AV92" s="203"/>
      <c r="AW92" s="203"/>
    </row>
    <row r="93" spans="2:49" s="94" customFormat="1" ht="33.75" customHeight="1">
      <c r="B93" s="435"/>
      <c r="C93" s="465"/>
      <c r="D93" s="533" t="s">
        <v>1039</v>
      </c>
      <c r="E93" s="533" t="s">
        <v>1049</v>
      </c>
      <c r="F93" s="203"/>
      <c r="G93" s="85"/>
      <c r="H93" s="85"/>
      <c r="I93" s="85"/>
      <c r="J93" s="85"/>
      <c r="K93" s="534" t="s">
        <v>298</v>
      </c>
      <c r="L93" s="203"/>
      <c r="M93" s="534" t="s">
        <v>1064</v>
      </c>
      <c r="N93" s="203"/>
      <c r="O93" s="203"/>
      <c r="P93" s="203"/>
      <c r="Q93" s="203"/>
      <c r="R93" s="203"/>
      <c r="S93" s="85"/>
      <c r="T93" s="85"/>
      <c r="U93" s="85"/>
      <c r="V93" s="85"/>
      <c r="W93" s="85"/>
      <c r="X93" s="85"/>
      <c r="Y93" s="85"/>
      <c r="Z93" s="85"/>
      <c r="AA93" s="85"/>
      <c r="AB93" s="85"/>
      <c r="AC93" s="85"/>
      <c r="AD93" s="85"/>
      <c r="AE93" s="85"/>
      <c r="AF93" s="85"/>
      <c r="AG93" s="85"/>
      <c r="AH93" s="85"/>
      <c r="AI93" s="85"/>
      <c r="AJ93" s="537" t="s">
        <v>133</v>
      </c>
      <c r="AK93" s="538">
        <v>1992</v>
      </c>
      <c r="AL93" s="85"/>
      <c r="AM93" s="85"/>
      <c r="AN93" s="85"/>
      <c r="AO93" s="532">
        <v>325000</v>
      </c>
      <c r="AP93" s="203"/>
      <c r="AQ93" s="203"/>
      <c r="AR93" s="203"/>
      <c r="AS93" s="203"/>
      <c r="AT93" s="203"/>
      <c r="AU93" s="203"/>
      <c r="AV93" s="203"/>
      <c r="AW93" s="203"/>
    </row>
    <row r="94" spans="2:49" s="94" customFormat="1" ht="33.75" customHeight="1">
      <c r="B94" s="435"/>
      <c r="C94" s="465"/>
      <c r="D94" s="533" t="s">
        <v>177</v>
      </c>
      <c r="E94" s="533" t="s">
        <v>234</v>
      </c>
      <c r="F94" s="203"/>
      <c r="G94" s="85"/>
      <c r="H94" s="85"/>
      <c r="I94" s="85"/>
      <c r="J94" s="85"/>
      <c r="K94" s="534" t="s">
        <v>298</v>
      </c>
      <c r="L94" s="203"/>
      <c r="M94" s="534" t="s">
        <v>362</v>
      </c>
      <c r="N94" s="203"/>
      <c r="O94" s="203"/>
      <c r="P94" s="203"/>
      <c r="Q94" s="203"/>
      <c r="R94" s="203"/>
      <c r="S94" s="85"/>
      <c r="T94" s="85"/>
      <c r="U94" s="85"/>
      <c r="V94" s="85"/>
      <c r="W94" s="85"/>
      <c r="X94" s="85"/>
      <c r="Y94" s="85"/>
      <c r="Z94" s="85"/>
      <c r="AA94" s="85"/>
      <c r="AB94" s="85"/>
      <c r="AC94" s="85"/>
      <c r="AD94" s="85"/>
      <c r="AE94" s="85"/>
      <c r="AF94" s="85"/>
      <c r="AG94" s="85"/>
      <c r="AH94" s="85"/>
      <c r="AI94" s="85"/>
      <c r="AJ94" s="537" t="s">
        <v>133</v>
      </c>
      <c r="AK94" s="538">
        <v>1992</v>
      </c>
      <c r="AL94" s="85"/>
      <c r="AM94" s="85"/>
      <c r="AN94" s="85"/>
      <c r="AO94" s="532">
        <v>1785000</v>
      </c>
      <c r="AP94" s="203"/>
      <c r="AQ94" s="203"/>
      <c r="AR94" s="203"/>
      <c r="AS94" s="203"/>
      <c r="AT94" s="203"/>
      <c r="AU94" s="203"/>
      <c r="AV94" s="203"/>
      <c r="AW94" s="203"/>
    </row>
    <row r="95" spans="2:49" s="94" customFormat="1" ht="33.75" customHeight="1">
      <c r="B95" s="435"/>
      <c r="C95" s="465"/>
      <c r="D95" s="533" t="s">
        <v>1218</v>
      </c>
      <c r="E95" s="533" t="s">
        <v>234</v>
      </c>
      <c r="F95" s="203"/>
      <c r="G95" s="85"/>
      <c r="H95" s="85"/>
      <c r="I95" s="85"/>
      <c r="J95" s="85"/>
      <c r="K95" s="534" t="s">
        <v>298</v>
      </c>
      <c r="L95" s="203"/>
      <c r="M95" s="534" t="s">
        <v>363</v>
      </c>
      <c r="N95" s="203"/>
      <c r="O95" s="203"/>
      <c r="P95" s="203"/>
      <c r="Q95" s="203"/>
      <c r="R95" s="203"/>
      <c r="S95" s="85"/>
      <c r="T95" s="85"/>
      <c r="U95" s="85"/>
      <c r="V95" s="85"/>
      <c r="W95" s="85"/>
      <c r="X95" s="85"/>
      <c r="Y95" s="85"/>
      <c r="Z95" s="85"/>
      <c r="AA95" s="85"/>
      <c r="AB95" s="85"/>
      <c r="AC95" s="85"/>
      <c r="AD95" s="85"/>
      <c r="AE95" s="85"/>
      <c r="AF95" s="85"/>
      <c r="AG95" s="85"/>
      <c r="AH95" s="85"/>
      <c r="AI95" s="85"/>
      <c r="AJ95" s="537" t="s">
        <v>133</v>
      </c>
      <c r="AK95" s="538">
        <v>1992</v>
      </c>
      <c r="AL95" s="85"/>
      <c r="AM95" s="85"/>
      <c r="AN95" s="85"/>
      <c r="AO95" s="532">
        <v>130000</v>
      </c>
      <c r="AP95" s="203"/>
      <c r="AQ95" s="203"/>
      <c r="AR95" s="203"/>
      <c r="AS95" s="203"/>
      <c r="AT95" s="203"/>
      <c r="AU95" s="203"/>
      <c r="AV95" s="203"/>
      <c r="AW95" s="203"/>
    </row>
    <row r="96" spans="2:49" s="94" customFormat="1" ht="33.75" customHeight="1">
      <c r="B96" s="435"/>
      <c r="C96" s="465"/>
      <c r="D96" s="533" t="s">
        <v>169</v>
      </c>
      <c r="E96" s="533" t="s">
        <v>226</v>
      </c>
      <c r="F96" s="203"/>
      <c r="G96" s="85"/>
      <c r="H96" s="85"/>
      <c r="I96" s="85"/>
      <c r="J96" s="85"/>
      <c r="K96" s="534" t="s">
        <v>298</v>
      </c>
      <c r="L96" s="203"/>
      <c r="M96" s="534" t="s">
        <v>363</v>
      </c>
      <c r="N96" s="203"/>
      <c r="O96" s="203"/>
      <c r="P96" s="203"/>
      <c r="Q96" s="203"/>
      <c r="R96" s="203"/>
      <c r="S96" s="85"/>
      <c r="T96" s="85"/>
      <c r="U96" s="85"/>
      <c r="V96" s="85"/>
      <c r="W96" s="85"/>
      <c r="X96" s="85"/>
      <c r="Y96" s="85"/>
      <c r="Z96" s="85"/>
      <c r="AA96" s="85"/>
      <c r="AB96" s="85"/>
      <c r="AC96" s="85"/>
      <c r="AD96" s="85"/>
      <c r="AE96" s="85"/>
      <c r="AF96" s="85"/>
      <c r="AG96" s="85"/>
      <c r="AH96" s="85"/>
      <c r="AI96" s="85"/>
      <c r="AJ96" s="537" t="s">
        <v>133</v>
      </c>
      <c r="AK96" s="538">
        <v>1992</v>
      </c>
      <c r="AL96" s="85"/>
      <c r="AM96" s="85"/>
      <c r="AN96" s="85"/>
      <c r="AO96" s="532">
        <v>1120000</v>
      </c>
      <c r="AP96" s="203"/>
      <c r="AQ96" s="203"/>
      <c r="AR96" s="203"/>
      <c r="AS96" s="203"/>
      <c r="AT96" s="203"/>
      <c r="AU96" s="203"/>
      <c r="AV96" s="203"/>
      <c r="AW96" s="203"/>
    </row>
    <row r="97" spans="2:49" s="94" customFormat="1" ht="33.75" customHeight="1">
      <c r="B97" s="435"/>
      <c r="C97" s="465"/>
      <c r="D97" s="533" t="s">
        <v>177</v>
      </c>
      <c r="E97" s="533" t="s">
        <v>234</v>
      </c>
      <c r="F97" s="203"/>
      <c r="G97" s="85"/>
      <c r="H97" s="85"/>
      <c r="I97" s="85"/>
      <c r="J97" s="85"/>
      <c r="K97" s="534" t="s">
        <v>298</v>
      </c>
      <c r="L97" s="203"/>
      <c r="M97" s="534" t="s">
        <v>362</v>
      </c>
      <c r="N97" s="203"/>
      <c r="O97" s="203"/>
      <c r="P97" s="203"/>
      <c r="Q97" s="203"/>
      <c r="R97" s="203"/>
      <c r="S97" s="85"/>
      <c r="T97" s="85"/>
      <c r="U97" s="85"/>
      <c r="V97" s="85"/>
      <c r="W97" s="85"/>
      <c r="X97" s="85"/>
      <c r="Y97" s="85"/>
      <c r="Z97" s="85"/>
      <c r="AA97" s="85"/>
      <c r="AB97" s="85"/>
      <c r="AC97" s="85"/>
      <c r="AD97" s="85"/>
      <c r="AE97" s="85"/>
      <c r="AF97" s="85"/>
      <c r="AG97" s="85"/>
      <c r="AH97" s="85"/>
      <c r="AI97" s="85"/>
      <c r="AJ97" s="537" t="s">
        <v>133</v>
      </c>
      <c r="AK97" s="538">
        <v>1992</v>
      </c>
      <c r="AL97" s="85"/>
      <c r="AM97" s="85"/>
      <c r="AN97" s="85"/>
      <c r="AO97" s="532">
        <v>340000</v>
      </c>
      <c r="AP97" s="203"/>
      <c r="AQ97" s="203"/>
      <c r="AR97" s="203"/>
      <c r="AS97" s="203"/>
      <c r="AT97" s="203"/>
      <c r="AU97" s="203"/>
      <c r="AV97" s="203"/>
      <c r="AW97" s="203"/>
    </row>
    <row r="98" spans="2:49" s="94" customFormat="1" ht="33.75" customHeight="1">
      <c r="B98" s="435"/>
      <c r="C98" s="465"/>
      <c r="D98" s="533" t="s">
        <v>182</v>
      </c>
      <c r="E98" s="533" t="s">
        <v>240</v>
      </c>
      <c r="F98" s="203"/>
      <c r="G98" s="85"/>
      <c r="H98" s="85"/>
      <c r="I98" s="85"/>
      <c r="J98" s="85"/>
      <c r="K98" s="534" t="s">
        <v>1214</v>
      </c>
      <c r="L98" s="203"/>
      <c r="M98" s="534" t="s">
        <v>372</v>
      </c>
      <c r="N98" s="203"/>
      <c r="O98" s="203"/>
      <c r="P98" s="203"/>
      <c r="Q98" s="203"/>
      <c r="R98" s="203"/>
      <c r="S98" s="85"/>
      <c r="T98" s="85"/>
      <c r="U98" s="85"/>
      <c r="V98" s="85"/>
      <c r="W98" s="85"/>
      <c r="X98" s="85"/>
      <c r="Y98" s="85"/>
      <c r="Z98" s="85"/>
      <c r="AA98" s="85"/>
      <c r="AB98" s="85"/>
      <c r="AC98" s="85"/>
      <c r="AD98" s="85"/>
      <c r="AE98" s="85"/>
      <c r="AF98" s="85"/>
      <c r="AG98" s="85"/>
      <c r="AH98" s="85"/>
      <c r="AI98" s="85"/>
      <c r="AJ98" s="537" t="s">
        <v>133</v>
      </c>
      <c r="AK98" s="538">
        <v>1992</v>
      </c>
      <c r="AL98" s="85"/>
      <c r="AM98" s="85"/>
      <c r="AN98" s="85"/>
      <c r="AO98" s="532">
        <v>255000</v>
      </c>
      <c r="AP98" s="203"/>
      <c r="AQ98" s="203"/>
      <c r="AR98" s="203"/>
      <c r="AS98" s="203"/>
      <c r="AT98" s="203"/>
      <c r="AU98" s="203"/>
      <c r="AV98" s="203"/>
      <c r="AW98" s="203"/>
    </row>
    <row r="99" spans="2:49" s="94" customFormat="1" ht="33.75" customHeight="1">
      <c r="B99" s="435"/>
      <c r="C99" s="465"/>
      <c r="D99" s="533" t="s">
        <v>199</v>
      </c>
      <c r="E99" s="533" t="s">
        <v>262</v>
      </c>
      <c r="F99" s="203"/>
      <c r="G99" s="85"/>
      <c r="H99" s="85"/>
      <c r="I99" s="85"/>
      <c r="J99" s="85"/>
      <c r="K99" s="534" t="s">
        <v>298</v>
      </c>
      <c r="L99" s="203"/>
      <c r="M99" s="534" t="s">
        <v>363</v>
      </c>
      <c r="N99" s="203"/>
      <c r="O99" s="203"/>
      <c r="P99" s="203"/>
      <c r="Q99" s="203"/>
      <c r="R99" s="203"/>
      <c r="S99" s="85"/>
      <c r="T99" s="85"/>
      <c r="U99" s="85"/>
      <c r="V99" s="85"/>
      <c r="W99" s="85"/>
      <c r="X99" s="85"/>
      <c r="Y99" s="85"/>
      <c r="Z99" s="85"/>
      <c r="AA99" s="85"/>
      <c r="AB99" s="85"/>
      <c r="AC99" s="85"/>
      <c r="AD99" s="85"/>
      <c r="AE99" s="85"/>
      <c r="AF99" s="85"/>
      <c r="AG99" s="85"/>
      <c r="AH99" s="85"/>
      <c r="AI99" s="85"/>
      <c r="AJ99" s="537" t="s">
        <v>133</v>
      </c>
      <c r="AK99" s="538">
        <v>1995</v>
      </c>
      <c r="AL99" s="85"/>
      <c r="AM99" s="85"/>
      <c r="AN99" s="85"/>
      <c r="AO99" s="532">
        <v>175000</v>
      </c>
      <c r="AP99" s="203"/>
      <c r="AQ99" s="203"/>
      <c r="AR99" s="203"/>
      <c r="AS99" s="203"/>
      <c r="AT99" s="203"/>
      <c r="AU99" s="203"/>
      <c r="AV99" s="203"/>
      <c r="AW99" s="203"/>
    </row>
    <row r="100" spans="2:49" s="94" customFormat="1" ht="33.75" customHeight="1">
      <c r="B100" s="435"/>
      <c r="C100" s="465"/>
      <c r="D100" s="533" t="s">
        <v>182</v>
      </c>
      <c r="E100" s="533" t="s">
        <v>240</v>
      </c>
      <c r="F100" s="203"/>
      <c r="G100" s="85"/>
      <c r="H100" s="85"/>
      <c r="I100" s="85"/>
      <c r="J100" s="85"/>
      <c r="K100" s="534" t="s">
        <v>1763</v>
      </c>
      <c r="L100" s="203"/>
      <c r="M100" s="534" t="s">
        <v>372</v>
      </c>
      <c r="N100" s="203"/>
      <c r="O100" s="203"/>
      <c r="P100" s="203"/>
      <c r="Q100" s="203"/>
      <c r="R100" s="203"/>
      <c r="S100" s="85"/>
      <c r="T100" s="85"/>
      <c r="U100" s="85"/>
      <c r="V100" s="85"/>
      <c r="W100" s="85"/>
      <c r="X100" s="85"/>
      <c r="Y100" s="85"/>
      <c r="Z100" s="85"/>
      <c r="AA100" s="85"/>
      <c r="AB100" s="85"/>
      <c r="AC100" s="85"/>
      <c r="AD100" s="85"/>
      <c r="AE100" s="85"/>
      <c r="AF100" s="85"/>
      <c r="AG100" s="85"/>
      <c r="AH100" s="85"/>
      <c r="AI100" s="85"/>
      <c r="AJ100" s="537" t="s">
        <v>133</v>
      </c>
      <c r="AK100" s="538">
        <v>1995</v>
      </c>
      <c r="AL100" s="85"/>
      <c r="AM100" s="85"/>
      <c r="AN100" s="85"/>
      <c r="AO100" s="532">
        <v>425000</v>
      </c>
      <c r="AP100" s="203"/>
      <c r="AQ100" s="203"/>
      <c r="AR100" s="203"/>
      <c r="AS100" s="203"/>
      <c r="AT100" s="203"/>
      <c r="AU100" s="203"/>
      <c r="AV100" s="203"/>
      <c r="AW100" s="203"/>
    </row>
    <row r="101" spans="2:49" s="94" customFormat="1" ht="33.75" customHeight="1">
      <c r="B101" s="435"/>
      <c r="C101" s="465"/>
      <c r="D101" s="533" t="s">
        <v>176</v>
      </c>
      <c r="E101" s="533" t="s">
        <v>233</v>
      </c>
      <c r="F101" s="203"/>
      <c r="G101" s="85"/>
      <c r="H101" s="85"/>
      <c r="I101" s="85"/>
      <c r="J101" s="85"/>
      <c r="K101" s="534" t="s">
        <v>1236</v>
      </c>
      <c r="L101" s="203"/>
      <c r="M101" s="534" t="s">
        <v>356</v>
      </c>
      <c r="N101" s="203"/>
      <c r="O101" s="203"/>
      <c r="P101" s="203"/>
      <c r="Q101" s="203"/>
      <c r="R101" s="203"/>
      <c r="S101" s="85"/>
      <c r="T101" s="85"/>
      <c r="U101" s="85"/>
      <c r="V101" s="85"/>
      <c r="W101" s="85"/>
      <c r="X101" s="85"/>
      <c r="Y101" s="85"/>
      <c r="Z101" s="85"/>
      <c r="AA101" s="85"/>
      <c r="AB101" s="85"/>
      <c r="AC101" s="85"/>
      <c r="AD101" s="85"/>
      <c r="AE101" s="85"/>
      <c r="AF101" s="85"/>
      <c r="AG101" s="85"/>
      <c r="AH101" s="85"/>
      <c r="AI101" s="85"/>
      <c r="AJ101" s="537" t="s">
        <v>133</v>
      </c>
      <c r="AK101" s="538">
        <v>1995</v>
      </c>
      <c r="AL101" s="85"/>
      <c r="AM101" s="85"/>
      <c r="AN101" s="85"/>
      <c r="AO101" s="532">
        <v>1000000</v>
      </c>
      <c r="AP101" s="203"/>
      <c r="AQ101" s="203"/>
      <c r="AR101" s="203"/>
      <c r="AS101" s="203"/>
      <c r="AT101" s="203"/>
      <c r="AU101" s="203"/>
      <c r="AV101" s="203"/>
      <c r="AW101" s="203"/>
    </row>
    <row r="102" spans="2:49" s="94" customFormat="1" ht="33.75" customHeight="1">
      <c r="B102" s="435"/>
      <c r="C102" s="465"/>
      <c r="D102" s="533" t="s">
        <v>177</v>
      </c>
      <c r="E102" s="533" t="s">
        <v>234</v>
      </c>
      <c r="F102" s="203"/>
      <c r="G102" s="85"/>
      <c r="H102" s="85"/>
      <c r="I102" s="85"/>
      <c r="J102" s="85"/>
      <c r="K102" s="534" t="s">
        <v>298</v>
      </c>
      <c r="L102" s="203"/>
      <c r="M102" s="534" t="s">
        <v>362</v>
      </c>
      <c r="N102" s="203"/>
      <c r="O102" s="203"/>
      <c r="P102" s="203"/>
      <c r="Q102" s="203"/>
      <c r="R102" s="203"/>
      <c r="S102" s="85"/>
      <c r="T102" s="85"/>
      <c r="U102" s="85"/>
      <c r="V102" s="85"/>
      <c r="W102" s="85"/>
      <c r="X102" s="85"/>
      <c r="Y102" s="85"/>
      <c r="Z102" s="85"/>
      <c r="AA102" s="85"/>
      <c r="AB102" s="85"/>
      <c r="AC102" s="85"/>
      <c r="AD102" s="85"/>
      <c r="AE102" s="85"/>
      <c r="AF102" s="85"/>
      <c r="AG102" s="85"/>
      <c r="AH102" s="85"/>
      <c r="AI102" s="85"/>
      <c r="AJ102" s="537" t="s">
        <v>133</v>
      </c>
      <c r="AK102" s="538">
        <v>1996</v>
      </c>
      <c r="AL102" s="85"/>
      <c r="AM102" s="85"/>
      <c r="AN102" s="85"/>
      <c r="AO102" s="532">
        <v>812500</v>
      </c>
      <c r="AP102" s="203"/>
      <c r="AQ102" s="203"/>
      <c r="AR102" s="203"/>
      <c r="AS102" s="203"/>
      <c r="AT102" s="203"/>
      <c r="AU102" s="203"/>
      <c r="AV102" s="203"/>
      <c r="AW102" s="203"/>
    </row>
    <row r="103" spans="2:49" s="94" customFormat="1" ht="33.75" customHeight="1">
      <c r="B103" s="435"/>
      <c r="C103" s="465"/>
      <c r="D103" s="533" t="s">
        <v>1046</v>
      </c>
      <c r="E103" s="533" t="s">
        <v>263</v>
      </c>
      <c r="F103" s="203"/>
      <c r="G103" s="85"/>
      <c r="H103" s="85"/>
      <c r="I103" s="85"/>
      <c r="J103" s="85"/>
      <c r="K103" s="534" t="s">
        <v>298</v>
      </c>
      <c r="L103" s="203"/>
      <c r="M103" s="534" t="s">
        <v>362</v>
      </c>
      <c r="N103" s="203"/>
      <c r="O103" s="203"/>
      <c r="P103" s="203"/>
      <c r="Q103" s="203"/>
      <c r="R103" s="203"/>
      <c r="S103" s="85"/>
      <c r="T103" s="85"/>
      <c r="U103" s="85"/>
      <c r="V103" s="85"/>
      <c r="W103" s="85"/>
      <c r="X103" s="85"/>
      <c r="Y103" s="85"/>
      <c r="Z103" s="85"/>
      <c r="AA103" s="85"/>
      <c r="AB103" s="85"/>
      <c r="AC103" s="85"/>
      <c r="AD103" s="85"/>
      <c r="AE103" s="85"/>
      <c r="AF103" s="85"/>
      <c r="AG103" s="85"/>
      <c r="AH103" s="85"/>
      <c r="AI103" s="85"/>
      <c r="AJ103" s="537" t="s">
        <v>133</v>
      </c>
      <c r="AK103" s="538">
        <v>1996</v>
      </c>
      <c r="AL103" s="85"/>
      <c r="AM103" s="85"/>
      <c r="AN103" s="85"/>
      <c r="AO103" s="532">
        <v>260000</v>
      </c>
      <c r="AP103" s="203"/>
      <c r="AQ103" s="203"/>
      <c r="AR103" s="203"/>
      <c r="AS103" s="203"/>
      <c r="AT103" s="203"/>
      <c r="AU103" s="203"/>
      <c r="AV103" s="203"/>
      <c r="AW103" s="203"/>
    </row>
    <row r="104" spans="2:49" s="94" customFormat="1" ht="33.75" customHeight="1">
      <c r="B104" s="435"/>
      <c r="C104" s="465"/>
      <c r="D104" s="533" t="s">
        <v>190</v>
      </c>
      <c r="E104" s="533" t="s">
        <v>249</v>
      </c>
      <c r="F104" s="203"/>
      <c r="G104" s="85"/>
      <c r="H104" s="85"/>
      <c r="I104" s="85"/>
      <c r="J104" s="85"/>
      <c r="K104" s="534" t="s">
        <v>298</v>
      </c>
      <c r="L104" s="203"/>
      <c r="M104" s="534" t="s">
        <v>367</v>
      </c>
      <c r="N104" s="203"/>
      <c r="O104" s="203"/>
      <c r="P104" s="203"/>
      <c r="Q104" s="203"/>
      <c r="R104" s="203"/>
      <c r="S104" s="85"/>
      <c r="T104" s="85"/>
      <c r="U104" s="85"/>
      <c r="V104" s="85"/>
      <c r="W104" s="85"/>
      <c r="X104" s="85"/>
      <c r="Y104" s="85"/>
      <c r="Z104" s="85"/>
      <c r="AA104" s="85"/>
      <c r="AB104" s="85"/>
      <c r="AC104" s="85"/>
      <c r="AD104" s="85"/>
      <c r="AE104" s="85"/>
      <c r="AF104" s="85"/>
      <c r="AG104" s="85"/>
      <c r="AH104" s="85"/>
      <c r="AI104" s="85"/>
      <c r="AJ104" s="537" t="s">
        <v>133</v>
      </c>
      <c r="AK104" s="538">
        <v>1996</v>
      </c>
      <c r="AL104" s="85"/>
      <c r="AM104" s="85"/>
      <c r="AN104" s="85"/>
      <c r="AO104" s="532">
        <v>2470000</v>
      </c>
      <c r="AP104" s="203"/>
      <c r="AQ104" s="203"/>
      <c r="AR104" s="203"/>
      <c r="AS104" s="203"/>
      <c r="AT104" s="203"/>
      <c r="AU104" s="203"/>
      <c r="AV104" s="203"/>
      <c r="AW104" s="203"/>
    </row>
    <row r="105" spans="2:49" s="94" customFormat="1" ht="33.75" customHeight="1">
      <c r="B105" s="435"/>
      <c r="C105" s="465"/>
      <c r="D105" s="533" t="s">
        <v>182</v>
      </c>
      <c r="E105" s="533" t="s">
        <v>240</v>
      </c>
      <c r="F105" s="203"/>
      <c r="G105" s="85"/>
      <c r="H105" s="85"/>
      <c r="I105" s="85"/>
      <c r="J105" s="85"/>
      <c r="K105" s="534" t="s">
        <v>1214</v>
      </c>
      <c r="L105" s="203"/>
      <c r="M105" s="534" t="s">
        <v>372</v>
      </c>
      <c r="N105" s="203"/>
      <c r="O105" s="203"/>
      <c r="P105" s="203"/>
      <c r="Q105" s="203"/>
      <c r="R105" s="203"/>
      <c r="S105" s="85"/>
      <c r="T105" s="85"/>
      <c r="U105" s="85"/>
      <c r="V105" s="85"/>
      <c r="W105" s="85"/>
      <c r="X105" s="85"/>
      <c r="Y105" s="85"/>
      <c r="Z105" s="85"/>
      <c r="AA105" s="85"/>
      <c r="AB105" s="85"/>
      <c r="AC105" s="85"/>
      <c r="AD105" s="85"/>
      <c r="AE105" s="85"/>
      <c r="AF105" s="85"/>
      <c r="AG105" s="85"/>
      <c r="AH105" s="85"/>
      <c r="AI105" s="85"/>
      <c r="AJ105" s="537" t="s">
        <v>133</v>
      </c>
      <c r="AK105" s="538">
        <v>1996</v>
      </c>
      <c r="AL105" s="85"/>
      <c r="AM105" s="85"/>
      <c r="AN105" s="85"/>
      <c r="AO105" s="532">
        <v>425000</v>
      </c>
      <c r="AP105" s="203"/>
      <c r="AQ105" s="203"/>
      <c r="AR105" s="203"/>
      <c r="AS105" s="203"/>
      <c r="AT105" s="203"/>
      <c r="AU105" s="203"/>
      <c r="AV105" s="203"/>
      <c r="AW105" s="203"/>
    </row>
    <row r="106" spans="2:49" s="94" customFormat="1" ht="33.75" customHeight="1">
      <c r="B106" s="435"/>
      <c r="C106" s="465"/>
      <c r="D106" s="533" t="s">
        <v>188</v>
      </c>
      <c r="E106" s="533" t="s">
        <v>247</v>
      </c>
      <c r="F106" s="203"/>
      <c r="G106" s="85"/>
      <c r="H106" s="85"/>
      <c r="I106" s="85"/>
      <c r="J106" s="85"/>
      <c r="K106" s="534" t="s">
        <v>298</v>
      </c>
      <c r="L106" s="203"/>
      <c r="M106" s="534" t="s">
        <v>362</v>
      </c>
      <c r="N106" s="203"/>
      <c r="O106" s="203"/>
      <c r="P106" s="203"/>
      <c r="Q106" s="203"/>
      <c r="R106" s="203"/>
      <c r="S106" s="85"/>
      <c r="T106" s="85"/>
      <c r="U106" s="85"/>
      <c r="V106" s="85"/>
      <c r="W106" s="85"/>
      <c r="X106" s="85"/>
      <c r="Y106" s="85"/>
      <c r="Z106" s="85"/>
      <c r="AA106" s="85"/>
      <c r="AB106" s="85"/>
      <c r="AC106" s="85"/>
      <c r="AD106" s="85"/>
      <c r="AE106" s="85"/>
      <c r="AF106" s="85"/>
      <c r="AG106" s="85"/>
      <c r="AH106" s="85"/>
      <c r="AI106" s="85"/>
      <c r="AJ106" s="537" t="s">
        <v>133</v>
      </c>
      <c r="AK106" s="538">
        <v>1996</v>
      </c>
      <c r="AL106" s="85"/>
      <c r="AM106" s="85"/>
      <c r="AN106" s="85"/>
      <c r="AO106" s="532">
        <v>480000</v>
      </c>
      <c r="AP106" s="203"/>
      <c r="AQ106" s="203"/>
      <c r="AR106" s="203"/>
      <c r="AS106" s="203"/>
      <c r="AT106" s="203"/>
      <c r="AU106" s="203"/>
      <c r="AV106" s="203"/>
      <c r="AW106" s="203"/>
    </row>
    <row r="107" spans="2:49" s="94" customFormat="1" ht="33.75" customHeight="1">
      <c r="B107" s="435"/>
      <c r="C107" s="465"/>
      <c r="D107" s="533" t="s">
        <v>1221</v>
      </c>
      <c r="E107" s="533" t="s">
        <v>1222</v>
      </c>
      <c r="F107" s="203"/>
      <c r="G107" s="85"/>
      <c r="H107" s="85"/>
      <c r="I107" s="85"/>
      <c r="J107" s="85"/>
      <c r="K107" s="534" t="s">
        <v>298</v>
      </c>
      <c r="L107" s="203"/>
      <c r="M107" s="534" t="s">
        <v>1064</v>
      </c>
      <c r="N107" s="203"/>
      <c r="O107" s="203"/>
      <c r="P107" s="203"/>
      <c r="Q107" s="203"/>
      <c r="R107" s="203"/>
      <c r="S107" s="85"/>
      <c r="T107" s="85"/>
      <c r="U107" s="85"/>
      <c r="V107" s="85"/>
      <c r="W107" s="85"/>
      <c r="X107" s="85"/>
      <c r="Y107" s="85"/>
      <c r="Z107" s="85"/>
      <c r="AA107" s="85"/>
      <c r="AB107" s="85"/>
      <c r="AC107" s="85"/>
      <c r="AD107" s="85"/>
      <c r="AE107" s="85"/>
      <c r="AF107" s="85"/>
      <c r="AG107" s="85"/>
      <c r="AH107" s="85"/>
      <c r="AI107" s="85"/>
      <c r="AJ107" s="537" t="s">
        <v>1297</v>
      </c>
      <c r="AK107" s="538">
        <v>1996</v>
      </c>
      <c r="AL107" s="85"/>
      <c r="AM107" s="85"/>
      <c r="AN107" s="85"/>
      <c r="AO107" s="532">
        <v>75000</v>
      </c>
      <c r="AP107" s="203"/>
      <c r="AQ107" s="203"/>
      <c r="AR107" s="203"/>
      <c r="AS107" s="203"/>
      <c r="AT107" s="203"/>
      <c r="AU107" s="203"/>
      <c r="AV107" s="203"/>
      <c r="AW107" s="203"/>
    </row>
    <row r="108" spans="2:49" s="94" customFormat="1" ht="33.75" customHeight="1">
      <c r="B108" s="435"/>
      <c r="C108" s="465"/>
      <c r="D108" s="533" t="s">
        <v>1229</v>
      </c>
      <c r="E108" s="533" t="s">
        <v>1230</v>
      </c>
      <c r="F108" s="203"/>
      <c r="G108" s="85"/>
      <c r="H108" s="85"/>
      <c r="I108" s="85"/>
      <c r="J108" s="85"/>
      <c r="K108" s="534" t="s">
        <v>298</v>
      </c>
      <c r="L108" s="203"/>
      <c r="M108" s="534" t="s">
        <v>371</v>
      </c>
      <c r="N108" s="203"/>
      <c r="O108" s="203"/>
      <c r="P108" s="203"/>
      <c r="Q108" s="203"/>
      <c r="R108" s="203"/>
      <c r="S108" s="85"/>
      <c r="T108" s="85"/>
      <c r="U108" s="85"/>
      <c r="V108" s="85"/>
      <c r="W108" s="85"/>
      <c r="X108" s="85"/>
      <c r="Y108" s="85"/>
      <c r="Z108" s="85"/>
      <c r="AA108" s="85"/>
      <c r="AB108" s="85"/>
      <c r="AC108" s="85"/>
      <c r="AD108" s="85"/>
      <c r="AE108" s="85"/>
      <c r="AF108" s="85"/>
      <c r="AG108" s="85"/>
      <c r="AH108" s="85"/>
      <c r="AI108" s="85"/>
      <c r="AJ108" s="537" t="s">
        <v>133</v>
      </c>
      <c r="AK108" s="538">
        <v>1996</v>
      </c>
      <c r="AL108" s="85"/>
      <c r="AM108" s="85"/>
      <c r="AN108" s="85"/>
      <c r="AO108" s="532">
        <v>60000</v>
      </c>
      <c r="AP108" s="203"/>
      <c r="AQ108" s="203"/>
      <c r="AR108" s="203"/>
      <c r="AS108" s="203"/>
      <c r="AT108" s="203"/>
      <c r="AU108" s="203"/>
      <c r="AV108" s="203"/>
      <c r="AW108" s="203"/>
    </row>
    <row r="109" spans="2:49" s="94" customFormat="1" ht="33.75" customHeight="1">
      <c r="B109" s="435"/>
      <c r="C109" s="465"/>
      <c r="D109" s="533" t="s">
        <v>177</v>
      </c>
      <c r="E109" s="533" t="s">
        <v>246</v>
      </c>
      <c r="F109" s="203"/>
      <c r="G109" s="85"/>
      <c r="H109" s="85"/>
      <c r="I109" s="85"/>
      <c r="J109" s="85"/>
      <c r="K109" s="534" t="s">
        <v>298</v>
      </c>
      <c r="L109" s="203"/>
      <c r="M109" s="534" t="s">
        <v>363</v>
      </c>
      <c r="N109" s="203"/>
      <c r="O109" s="203"/>
      <c r="P109" s="203"/>
      <c r="Q109" s="203"/>
      <c r="R109" s="203"/>
      <c r="S109" s="85"/>
      <c r="T109" s="85"/>
      <c r="U109" s="85"/>
      <c r="V109" s="85"/>
      <c r="W109" s="85"/>
      <c r="X109" s="85"/>
      <c r="Y109" s="85"/>
      <c r="Z109" s="85"/>
      <c r="AA109" s="85"/>
      <c r="AB109" s="85"/>
      <c r="AC109" s="85"/>
      <c r="AD109" s="85"/>
      <c r="AE109" s="85"/>
      <c r="AF109" s="85"/>
      <c r="AG109" s="85"/>
      <c r="AH109" s="85"/>
      <c r="AI109" s="85"/>
      <c r="AJ109" s="537" t="s">
        <v>133</v>
      </c>
      <c r="AK109" s="538">
        <v>1997</v>
      </c>
      <c r="AL109" s="85"/>
      <c r="AM109" s="85"/>
      <c r="AN109" s="85"/>
      <c r="AO109" s="532">
        <v>2762500</v>
      </c>
      <c r="AP109" s="203"/>
      <c r="AQ109" s="203"/>
      <c r="AR109" s="203"/>
      <c r="AS109" s="203"/>
      <c r="AT109" s="203"/>
      <c r="AU109" s="203"/>
      <c r="AV109" s="203"/>
      <c r="AW109" s="203"/>
    </row>
    <row r="110" spans="2:49" s="94" customFormat="1" ht="33.75" customHeight="1">
      <c r="B110" s="435"/>
      <c r="C110" s="465"/>
      <c r="D110" s="533" t="s">
        <v>1224</v>
      </c>
      <c r="E110" s="533" t="s">
        <v>226</v>
      </c>
      <c r="F110" s="203"/>
      <c r="G110" s="85"/>
      <c r="H110" s="85"/>
      <c r="I110" s="85"/>
      <c r="J110" s="85"/>
      <c r="K110" s="534" t="s">
        <v>298</v>
      </c>
      <c r="L110" s="203"/>
      <c r="M110" s="534" t="s">
        <v>363</v>
      </c>
      <c r="N110" s="203"/>
      <c r="O110" s="203"/>
      <c r="P110" s="203"/>
      <c r="Q110" s="203"/>
      <c r="R110" s="203"/>
      <c r="S110" s="85"/>
      <c r="T110" s="85"/>
      <c r="U110" s="85"/>
      <c r="V110" s="85"/>
      <c r="W110" s="85"/>
      <c r="X110" s="85"/>
      <c r="Y110" s="85"/>
      <c r="Z110" s="85"/>
      <c r="AA110" s="85"/>
      <c r="AB110" s="85"/>
      <c r="AC110" s="85"/>
      <c r="AD110" s="85"/>
      <c r="AE110" s="85"/>
      <c r="AF110" s="85"/>
      <c r="AG110" s="85"/>
      <c r="AH110" s="85"/>
      <c r="AI110" s="85"/>
      <c r="AJ110" s="537" t="s">
        <v>133</v>
      </c>
      <c r="AK110" s="538">
        <v>1997</v>
      </c>
      <c r="AL110" s="85"/>
      <c r="AM110" s="85"/>
      <c r="AN110" s="85"/>
      <c r="AO110" s="532">
        <v>1462500</v>
      </c>
      <c r="AP110" s="203"/>
      <c r="AQ110" s="203"/>
      <c r="AR110" s="203"/>
      <c r="AS110" s="203"/>
      <c r="AT110" s="203"/>
      <c r="AU110" s="203"/>
      <c r="AV110" s="203"/>
      <c r="AW110" s="203"/>
    </row>
    <row r="111" spans="2:49" s="94" customFormat="1" ht="33.75" customHeight="1">
      <c r="B111" s="435"/>
      <c r="C111" s="465"/>
      <c r="D111" s="533" t="s">
        <v>1218</v>
      </c>
      <c r="E111" s="533" t="s">
        <v>234</v>
      </c>
      <c r="F111" s="203"/>
      <c r="G111" s="85"/>
      <c r="H111" s="85"/>
      <c r="I111" s="85"/>
      <c r="J111" s="85"/>
      <c r="K111" s="534" t="s">
        <v>298</v>
      </c>
      <c r="L111" s="203"/>
      <c r="M111" s="534" t="s">
        <v>363</v>
      </c>
      <c r="N111" s="203"/>
      <c r="O111" s="203"/>
      <c r="P111" s="203"/>
      <c r="Q111" s="203"/>
      <c r="R111" s="203"/>
      <c r="S111" s="85"/>
      <c r="T111" s="85"/>
      <c r="U111" s="85"/>
      <c r="V111" s="85"/>
      <c r="W111" s="85"/>
      <c r="X111" s="85"/>
      <c r="Y111" s="85"/>
      <c r="Z111" s="85"/>
      <c r="AA111" s="85"/>
      <c r="AB111" s="85"/>
      <c r="AC111" s="85"/>
      <c r="AD111" s="85"/>
      <c r="AE111" s="85"/>
      <c r="AF111" s="85"/>
      <c r="AG111" s="85"/>
      <c r="AH111" s="85"/>
      <c r="AI111" s="85"/>
      <c r="AJ111" s="537" t="s">
        <v>133</v>
      </c>
      <c r="AK111" s="538">
        <v>1997</v>
      </c>
      <c r="AL111" s="85"/>
      <c r="AM111" s="85"/>
      <c r="AN111" s="85"/>
      <c r="AO111" s="532">
        <v>390000</v>
      </c>
      <c r="AP111" s="203"/>
      <c r="AQ111" s="203"/>
      <c r="AR111" s="203"/>
      <c r="AS111" s="203"/>
      <c r="AT111" s="203"/>
      <c r="AU111" s="203"/>
      <c r="AV111" s="203"/>
      <c r="AW111" s="203"/>
    </row>
    <row r="112" spans="2:49" s="94" customFormat="1" ht="33.75" customHeight="1">
      <c r="B112" s="435"/>
      <c r="C112" s="465"/>
      <c r="D112" s="533" t="s">
        <v>181</v>
      </c>
      <c r="E112" s="533" t="s">
        <v>239</v>
      </c>
      <c r="F112" s="203"/>
      <c r="G112" s="85"/>
      <c r="H112" s="85"/>
      <c r="I112" s="85"/>
      <c r="J112" s="85"/>
      <c r="K112" s="534" t="s">
        <v>298</v>
      </c>
      <c r="L112" s="203"/>
      <c r="M112" s="534" t="s">
        <v>354</v>
      </c>
      <c r="N112" s="203"/>
      <c r="O112" s="203"/>
      <c r="P112" s="203"/>
      <c r="Q112" s="203"/>
      <c r="R112" s="203"/>
      <c r="S112" s="85"/>
      <c r="T112" s="85"/>
      <c r="U112" s="85"/>
      <c r="V112" s="85"/>
      <c r="W112" s="85"/>
      <c r="X112" s="85"/>
      <c r="Y112" s="85"/>
      <c r="Z112" s="85"/>
      <c r="AA112" s="85"/>
      <c r="AB112" s="85"/>
      <c r="AC112" s="85"/>
      <c r="AD112" s="85"/>
      <c r="AE112" s="85"/>
      <c r="AF112" s="85"/>
      <c r="AG112" s="85"/>
      <c r="AH112" s="85"/>
      <c r="AI112" s="85"/>
      <c r="AJ112" s="537" t="s">
        <v>133</v>
      </c>
      <c r="AK112" s="538">
        <v>1997</v>
      </c>
      <c r="AL112" s="85"/>
      <c r="AM112" s="85"/>
      <c r="AN112" s="85"/>
      <c r="AO112" s="532">
        <v>280000</v>
      </c>
      <c r="AP112" s="203"/>
      <c r="AQ112" s="203"/>
      <c r="AR112" s="203"/>
      <c r="AS112" s="203"/>
      <c r="AT112" s="203"/>
      <c r="AU112" s="203"/>
      <c r="AV112" s="203"/>
      <c r="AW112" s="203"/>
    </row>
    <row r="113" spans="2:49" s="94" customFormat="1" ht="33.75" customHeight="1">
      <c r="B113" s="435"/>
      <c r="C113" s="465"/>
      <c r="D113" s="533" t="s">
        <v>178</v>
      </c>
      <c r="E113" s="533" t="s">
        <v>235</v>
      </c>
      <c r="F113" s="203"/>
      <c r="G113" s="85"/>
      <c r="H113" s="85"/>
      <c r="I113" s="85"/>
      <c r="J113" s="85"/>
      <c r="K113" s="534" t="s">
        <v>298</v>
      </c>
      <c r="L113" s="203"/>
      <c r="M113" s="534" t="s">
        <v>363</v>
      </c>
      <c r="N113" s="203"/>
      <c r="O113" s="203"/>
      <c r="P113" s="203"/>
      <c r="Q113" s="203"/>
      <c r="R113" s="203"/>
      <c r="S113" s="85"/>
      <c r="T113" s="85"/>
      <c r="U113" s="85"/>
      <c r="V113" s="85"/>
      <c r="W113" s="85"/>
      <c r="X113" s="85"/>
      <c r="Y113" s="85"/>
      <c r="Z113" s="85"/>
      <c r="AA113" s="85"/>
      <c r="AB113" s="85"/>
      <c r="AC113" s="85"/>
      <c r="AD113" s="85"/>
      <c r="AE113" s="85"/>
      <c r="AF113" s="85"/>
      <c r="AG113" s="85"/>
      <c r="AH113" s="85"/>
      <c r="AI113" s="85"/>
      <c r="AJ113" s="537" t="s">
        <v>133</v>
      </c>
      <c r="AK113" s="538">
        <v>1998</v>
      </c>
      <c r="AL113" s="85"/>
      <c r="AM113" s="85"/>
      <c r="AN113" s="85"/>
      <c r="AO113" s="532">
        <v>600000</v>
      </c>
      <c r="AP113" s="203"/>
      <c r="AQ113" s="203"/>
      <c r="AR113" s="203"/>
      <c r="AS113" s="203"/>
      <c r="AT113" s="203"/>
      <c r="AU113" s="203"/>
      <c r="AV113" s="203"/>
      <c r="AW113" s="203"/>
    </row>
    <row r="114" spans="2:49" s="94" customFormat="1" ht="33.75" customHeight="1">
      <c r="B114" s="435"/>
      <c r="C114" s="465"/>
      <c r="D114" s="533" t="s">
        <v>169</v>
      </c>
      <c r="E114" s="533" t="s">
        <v>226</v>
      </c>
      <c r="F114" s="203"/>
      <c r="G114" s="85"/>
      <c r="H114" s="85"/>
      <c r="I114" s="85"/>
      <c r="J114" s="85"/>
      <c r="K114" s="534" t="s">
        <v>298</v>
      </c>
      <c r="L114" s="203"/>
      <c r="M114" s="534" t="s">
        <v>363</v>
      </c>
      <c r="N114" s="203"/>
      <c r="O114" s="203"/>
      <c r="P114" s="203"/>
      <c r="Q114" s="203"/>
      <c r="R114" s="203"/>
      <c r="S114" s="85"/>
      <c r="T114" s="85"/>
      <c r="U114" s="85"/>
      <c r="V114" s="85"/>
      <c r="W114" s="85"/>
      <c r="X114" s="85"/>
      <c r="Y114" s="85"/>
      <c r="Z114" s="85"/>
      <c r="AA114" s="85"/>
      <c r="AB114" s="85"/>
      <c r="AC114" s="85"/>
      <c r="AD114" s="85"/>
      <c r="AE114" s="85"/>
      <c r="AF114" s="85"/>
      <c r="AG114" s="85"/>
      <c r="AH114" s="85"/>
      <c r="AI114" s="85"/>
      <c r="AJ114" s="537" t="s">
        <v>133</v>
      </c>
      <c r="AK114" s="538">
        <v>1998</v>
      </c>
      <c r="AL114" s="85"/>
      <c r="AM114" s="85"/>
      <c r="AN114" s="85"/>
      <c r="AO114" s="532">
        <v>225000</v>
      </c>
      <c r="AP114" s="203"/>
      <c r="AQ114" s="203"/>
      <c r="AR114" s="203"/>
      <c r="AS114" s="203"/>
      <c r="AT114" s="203"/>
      <c r="AU114" s="203"/>
      <c r="AV114" s="203"/>
      <c r="AW114" s="203"/>
    </row>
    <row r="115" spans="2:49" s="94" customFormat="1" ht="33.75" customHeight="1">
      <c r="B115" s="435"/>
      <c r="C115" s="465"/>
      <c r="D115" s="533" t="s">
        <v>1221</v>
      </c>
      <c r="E115" s="533" t="s">
        <v>1222</v>
      </c>
      <c r="F115" s="203"/>
      <c r="G115" s="85"/>
      <c r="H115" s="85"/>
      <c r="I115" s="85"/>
      <c r="J115" s="85"/>
      <c r="K115" s="534" t="s">
        <v>298</v>
      </c>
      <c r="L115" s="203"/>
      <c r="M115" s="534" t="s">
        <v>1064</v>
      </c>
      <c r="N115" s="203"/>
      <c r="O115" s="203"/>
      <c r="P115" s="203"/>
      <c r="Q115" s="203"/>
      <c r="R115" s="203"/>
      <c r="S115" s="85"/>
      <c r="T115" s="85"/>
      <c r="U115" s="85"/>
      <c r="V115" s="85"/>
      <c r="W115" s="85"/>
      <c r="X115" s="85"/>
      <c r="Y115" s="85"/>
      <c r="Z115" s="85"/>
      <c r="AA115" s="85"/>
      <c r="AB115" s="85"/>
      <c r="AC115" s="85"/>
      <c r="AD115" s="85"/>
      <c r="AE115" s="85"/>
      <c r="AF115" s="85"/>
      <c r="AG115" s="85"/>
      <c r="AH115" s="85"/>
      <c r="AI115" s="85"/>
      <c r="AJ115" s="537" t="s">
        <v>133</v>
      </c>
      <c r="AK115" s="538">
        <v>1998</v>
      </c>
      <c r="AL115" s="85"/>
      <c r="AM115" s="85"/>
      <c r="AN115" s="85"/>
      <c r="AO115" s="532">
        <v>250000</v>
      </c>
      <c r="AP115" s="203"/>
      <c r="AQ115" s="203"/>
      <c r="AR115" s="203"/>
      <c r="AS115" s="203"/>
      <c r="AT115" s="203"/>
      <c r="AU115" s="203"/>
      <c r="AV115" s="203"/>
      <c r="AW115" s="203"/>
    </row>
    <row r="116" spans="2:49" s="94" customFormat="1" ht="33.75" customHeight="1">
      <c r="B116" s="435"/>
      <c r="C116" s="465"/>
      <c r="D116" s="533" t="s">
        <v>178</v>
      </c>
      <c r="E116" s="533" t="s">
        <v>801</v>
      </c>
      <c r="F116" s="203"/>
      <c r="G116" s="85"/>
      <c r="H116" s="85"/>
      <c r="I116" s="85"/>
      <c r="J116" s="85"/>
      <c r="K116" s="534" t="s">
        <v>298</v>
      </c>
      <c r="L116" s="203"/>
      <c r="M116" s="534" t="s">
        <v>366</v>
      </c>
      <c r="N116" s="203"/>
      <c r="O116" s="203"/>
      <c r="P116" s="203"/>
      <c r="Q116" s="203"/>
      <c r="R116" s="203"/>
      <c r="S116" s="85"/>
      <c r="T116" s="85"/>
      <c r="U116" s="85"/>
      <c r="V116" s="85"/>
      <c r="W116" s="85"/>
      <c r="X116" s="85"/>
      <c r="Y116" s="85"/>
      <c r="Z116" s="85"/>
      <c r="AA116" s="85"/>
      <c r="AB116" s="85"/>
      <c r="AC116" s="85"/>
      <c r="AD116" s="85"/>
      <c r="AE116" s="85"/>
      <c r="AF116" s="85"/>
      <c r="AG116" s="85"/>
      <c r="AH116" s="85"/>
      <c r="AI116" s="85"/>
      <c r="AJ116" s="537" t="s">
        <v>132</v>
      </c>
      <c r="AK116" s="538">
        <v>1998</v>
      </c>
      <c r="AL116" s="85"/>
      <c r="AM116" s="85"/>
      <c r="AN116" s="85"/>
      <c r="AO116" s="532">
        <v>1470000</v>
      </c>
      <c r="AP116" s="203"/>
      <c r="AQ116" s="203"/>
      <c r="AR116" s="203"/>
      <c r="AS116" s="203"/>
      <c r="AT116" s="203"/>
      <c r="AU116" s="203"/>
      <c r="AV116" s="203"/>
      <c r="AW116" s="203"/>
    </row>
    <row r="117" spans="2:49" s="94" customFormat="1" ht="33.75" customHeight="1">
      <c r="B117" s="435"/>
      <c r="C117" s="465"/>
      <c r="D117" s="533" t="s">
        <v>177</v>
      </c>
      <c r="E117" s="533" t="s">
        <v>234</v>
      </c>
      <c r="F117" s="203"/>
      <c r="G117" s="85"/>
      <c r="H117" s="85"/>
      <c r="I117" s="85"/>
      <c r="J117" s="85"/>
      <c r="K117" s="534" t="s">
        <v>298</v>
      </c>
      <c r="L117" s="203"/>
      <c r="M117" s="534" t="s">
        <v>362</v>
      </c>
      <c r="N117" s="203"/>
      <c r="O117" s="203"/>
      <c r="P117" s="203"/>
      <c r="Q117" s="203"/>
      <c r="R117" s="203"/>
      <c r="S117" s="85"/>
      <c r="T117" s="85"/>
      <c r="U117" s="85"/>
      <c r="V117" s="85"/>
      <c r="W117" s="85"/>
      <c r="X117" s="85"/>
      <c r="Y117" s="85"/>
      <c r="Z117" s="85"/>
      <c r="AA117" s="85"/>
      <c r="AB117" s="85"/>
      <c r="AC117" s="85"/>
      <c r="AD117" s="85"/>
      <c r="AE117" s="85"/>
      <c r="AF117" s="85"/>
      <c r="AG117" s="85"/>
      <c r="AH117" s="85"/>
      <c r="AI117" s="85"/>
      <c r="AJ117" s="537" t="s">
        <v>132</v>
      </c>
      <c r="AK117" s="538">
        <v>1998</v>
      </c>
      <c r="AL117" s="85"/>
      <c r="AM117" s="85"/>
      <c r="AN117" s="85"/>
      <c r="AO117" s="532">
        <v>637500</v>
      </c>
      <c r="AP117" s="203"/>
      <c r="AQ117" s="203"/>
      <c r="AR117" s="203"/>
      <c r="AS117" s="203"/>
      <c r="AT117" s="203"/>
      <c r="AU117" s="203"/>
      <c r="AV117" s="203"/>
      <c r="AW117" s="203"/>
    </row>
    <row r="118" spans="2:49" s="94" customFormat="1" ht="33.75" customHeight="1">
      <c r="B118" s="435"/>
      <c r="C118" s="465"/>
      <c r="D118" s="533" t="s">
        <v>820</v>
      </c>
      <c r="E118" s="533" t="s">
        <v>801</v>
      </c>
      <c r="F118" s="203"/>
      <c r="G118" s="85"/>
      <c r="H118" s="85"/>
      <c r="I118" s="85"/>
      <c r="J118" s="85"/>
      <c r="K118" s="534" t="s">
        <v>298</v>
      </c>
      <c r="L118" s="203"/>
      <c r="M118" s="534" t="s">
        <v>356</v>
      </c>
      <c r="N118" s="203"/>
      <c r="O118" s="203"/>
      <c r="P118" s="203"/>
      <c r="Q118" s="203"/>
      <c r="R118" s="203"/>
      <c r="S118" s="85"/>
      <c r="T118" s="85"/>
      <c r="U118" s="85"/>
      <c r="V118" s="85"/>
      <c r="W118" s="85"/>
      <c r="X118" s="85"/>
      <c r="Y118" s="85"/>
      <c r="Z118" s="85"/>
      <c r="AA118" s="85"/>
      <c r="AB118" s="85"/>
      <c r="AC118" s="85"/>
      <c r="AD118" s="85"/>
      <c r="AE118" s="85"/>
      <c r="AF118" s="85"/>
      <c r="AG118" s="85"/>
      <c r="AH118" s="85"/>
      <c r="AI118" s="85"/>
      <c r="AJ118" s="537" t="s">
        <v>133</v>
      </c>
      <c r="AK118" s="538">
        <v>1998</v>
      </c>
      <c r="AL118" s="85"/>
      <c r="AM118" s="85"/>
      <c r="AN118" s="85"/>
      <c r="AO118" s="532">
        <v>825000</v>
      </c>
      <c r="AP118" s="203"/>
      <c r="AQ118" s="203"/>
      <c r="AR118" s="203"/>
      <c r="AS118" s="203"/>
      <c r="AT118" s="203"/>
      <c r="AU118" s="203"/>
      <c r="AV118" s="203"/>
      <c r="AW118" s="203"/>
    </row>
    <row r="119" spans="2:49" s="94" customFormat="1" ht="33.75" customHeight="1">
      <c r="B119" s="435"/>
      <c r="C119" s="465"/>
      <c r="D119" s="533" t="s">
        <v>178</v>
      </c>
      <c r="E119" s="533" t="s">
        <v>801</v>
      </c>
      <c r="F119" s="203"/>
      <c r="G119" s="85"/>
      <c r="H119" s="85"/>
      <c r="I119" s="85"/>
      <c r="J119" s="85"/>
      <c r="K119" s="534" t="s">
        <v>298</v>
      </c>
      <c r="L119" s="203"/>
      <c r="M119" s="534" t="s">
        <v>366</v>
      </c>
      <c r="N119" s="203"/>
      <c r="O119" s="203"/>
      <c r="P119" s="203"/>
      <c r="Q119" s="203"/>
      <c r="R119" s="203"/>
      <c r="S119" s="85"/>
      <c r="T119" s="85"/>
      <c r="U119" s="85"/>
      <c r="V119" s="85"/>
      <c r="W119" s="85"/>
      <c r="X119" s="85"/>
      <c r="Y119" s="85"/>
      <c r="Z119" s="85"/>
      <c r="AA119" s="85"/>
      <c r="AB119" s="85"/>
      <c r="AC119" s="85"/>
      <c r="AD119" s="85"/>
      <c r="AE119" s="85"/>
      <c r="AF119" s="85"/>
      <c r="AG119" s="85"/>
      <c r="AH119" s="85"/>
      <c r="AI119" s="85"/>
      <c r="AJ119" s="537" t="s">
        <v>133</v>
      </c>
      <c r="AK119" s="538">
        <v>1998</v>
      </c>
      <c r="AL119" s="85"/>
      <c r="AM119" s="85"/>
      <c r="AN119" s="85"/>
      <c r="AO119" s="532">
        <v>150000</v>
      </c>
      <c r="AP119" s="203"/>
      <c r="AQ119" s="203"/>
      <c r="AR119" s="203"/>
      <c r="AS119" s="203"/>
      <c r="AT119" s="203"/>
      <c r="AU119" s="203"/>
      <c r="AV119" s="203"/>
      <c r="AW119" s="203"/>
    </row>
    <row r="120" spans="2:49" s="94" customFormat="1" ht="33.75" customHeight="1">
      <c r="B120" s="435"/>
      <c r="C120" s="465"/>
      <c r="D120" s="533" t="s">
        <v>177</v>
      </c>
      <c r="E120" s="533" t="s">
        <v>234</v>
      </c>
      <c r="F120" s="203"/>
      <c r="G120" s="85"/>
      <c r="H120" s="85"/>
      <c r="I120" s="85"/>
      <c r="J120" s="85"/>
      <c r="K120" s="534" t="s">
        <v>298</v>
      </c>
      <c r="L120" s="203"/>
      <c r="M120" s="534" t="s">
        <v>362</v>
      </c>
      <c r="N120" s="203"/>
      <c r="O120" s="203"/>
      <c r="P120" s="203"/>
      <c r="Q120" s="203"/>
      <c r="R120" s="203"/>
      <c r="S120" s="85"/>
      <c r="T120" s="85"/>
      <c r="U120" s="85"/>
      <c r="V120" s="85"/>
      <c r="W120" s="85"/>
      <c r="X120" s="85"/>
      <c r="Y120" s="85"/>
      <c r="Z120" s="85"/>
      <c r="AA120" s="85"/>
      <c r="AB120" s="85"/>
      <c r="AC120" s="85"/>
      <c r="AD120" s="85"/>
      <c r="AE120" s="85"/>
      <c r="AF120" s="85"/>
      <c r="AG120" s="85"/>
      <c r="AH120" s="85"/>
      <c r="AI120" s="85"/>
      <c r="AJ120" s="537" t="s">
        <v>133</v>
      </c>
      <c r="AK120" s="538">
        <v>1998</v>
      </c>
      <c r="AL120" s="85"/>
      <c r="AM120" s="85"/>
      <c r="AN120" s="85"/>
      <c r="AO120" s="532">
        <v>1275000</v>
      </c>
      <c r="AP120" s="203"/>
      <c r="AQ120" s="203"/>
      <c r="AR120" s="203"/>
      <c r="AS120" s="203"/>
      <c r="AT120" s="203"/>
      <c r="AU120" s="203"/>
      <c r="AV120" s="203"/>
      <c r="AW120" s="203"/>
    </row>
    <row r="121" spans="2:49" s="94" customFormat="1" ht="33.75" customHeight="1">
      <c r="B121" s="435"/>
      <c r="C121" s="465"/>
      <c r="D121" s="533" t="s">
        <v>182</v>
      </c>
      <c r="E121" s="533" t="s">
        <v>240</v>
      </c>
      <c r="F121" s="203"/>
      <c r="G121" s="85"/>
      <c r="H121" s="85"/>
      <c r="I121" s="85"/>
      <c r="J121" s="85"/>
      <c r="K121" s="534" t="s">
        <v>132</v>
      </c>
      <c r="L121" s="203"/>
      <c r="M121" s="534" t="s">
        <v>1063</v>
      </c>
      <c r="N121" s="203"/>
      <c r="O121" s="203"/>
      <c r="P121" s="203"/>
      <c r="Q121" s="203"/>
      <c r="R121" s="203"/>
      <c r="S121" s="85"/>
      <c r="T121" s="85"/>
      <c r="U121" s="85"/>
      <c r="V121" s="85"/>
      <c r="W121" s="85"/>
      <c r="X121" s="85"/>
      <c r="Y121" s="85"/>
      <c r="Z121" s="85"/>
      <c r="AA121" s="85"/>
      <c r="AB121" s="85"/>
      <c r="AC121" s="85"/>
      <c r="AD121" s="85"/>
      <c r="AE121" s="85"/>
      <c r="AF121" s="85"/>
      <c r="AG121" s="85"/>
      <c r="AH121" s="85"/>
      <c r="AI121" s="85"/>
      <c r="AJ121" s="537" t="s">
        <v>133</v>
      </c>
      <c r="AK121" s="538">
        <v>1999</v>
      </c>
      <c r="AL121" s="85"/>
      <c r="AM121" s="85"/>
      <c r="AN121" s="85"/>
      <c r="AO121" s="532">
        <v>300000</v>
      </c>
      <c r="AP121" s="203"/>
      <c r="AQ121" s="203"/>
      <c r="AR121" s="203"/>
      <c r="AS121" s="203"/>
      <c r="AT121" s="203"/>
      <c r="AU121" s="203"/>
      <c r="AV121" s="203"/>
      <c r="AW121" s="203"/>
    </row>
    <row r="122" spans="2:49" s="94" customFormat="1" ht="33.75" customHeight="1">
      <c r="B122" s="435"/>
      <c r="C122" s="465"/>
      <c r="D122" s="533" t="s">
        <v>173</v>
      </c>
      <c r="E122" s="533" t="s">
        <v>230</v>
      </c>
      <c r="F122" s="203"/>
      <c r="G122" s="85"/>
      <c r="H122" s="85"/>
      <c r="I122" s="85"/>
      <c r="J122" s="85"/>
      <c r="K122" s="534" t="s">
        <v>1764</v>
      </c>
      <c r="L122" s="203"/>
      <c r="M122" s="534" t="s">
        <v>357</v>
      </c>
      <c r="N122" s="203"/>
      <c r="O122" s="203"/>
      <c r="P122" s="203"/>
      <c r="Q122" s="203"/>
      <c r="R122" s="203"/>
      <c r="S122" s="85"/>
      <c r="T122" s="85"/>
      <c r="U122" s="85"/>
      <c r="V122" s="85"/>
      <c r="W122" s="85"/>
      <c r="X122" s="85"/>
      <c r="Y122" s="85"/>
      <c r="Z122" s="85"/>
      <c r="AA122" s="85"/>
      <c r="AB122" s="85"/>
      <c r="AC122" s="85"/>
      <c r="AD122" s="85"/>
      <c r="AE122" s="85"/>
      <c r="AF122" s="85"/>
      <c r="AG122" s="85"/>
      <c r="AH122" s="85"/>
      <c r="AI122" s="85"/>
      <c r="AJ122" s="537" t="s">
        <v>133</v>
      </c>
      <c r="AK122" s="538">
        <v>1999</v>
      </c>
      <c r="AL122" s="85"/>
      <c r="AM122" s="85"/>
      <c r="AN122" s="85"/>
      <c r="AO122" s="532">
        <v>340000</v>
      </c>
      <c r="AP122" s="203"/>
      <c r="AQ122" s="203"/>
      <c r="AR122" s="203"/>
      <c r="AS122" s="203"/>
      <c r="AT122" s="203"/>
      <c r="AU122" s="203"/>
      <c r="AV122" s="203"/>
      <c r="AW122" s="203"/>
    </row>
    <row r="123" spans="2:49" s="94" customFormat="1" ht="33.75" customHeight="1">
      <c r="B123" s="435"/>
      <c r="C123" s="465"/>
      <c r="D123" s="533" t="s">
        <v>1218</v>
      </c>
      <c r="E123" s="533" t="s">
        <v>234</v>
      </c>
      <c r="F123" s="203"/>
      <c r="G123" s="85"/>
      <c r="H123" s="85"/>
      <c r="I123" s="85"/>
      <c r="J123" s="85"/>
      <c r="K123" s="534" t="s">
        <v>298</v>
      </c>
      <c r="L123" s="203"/>
      <c r="M123" s="534" t="s">
        <v>362</v>
      </c>
      <c r="N123" s="203"/>
      <c r="O123" s="203"/>
      <c r="P123" s="203"/>
      <c r="Q123" s="203"/>
      <c r="R123" s="203"/>
      <c r="S123" s="85"/>
      <c r="T123" s="85"/>
      <c r="U123" s="85"/>
      <c r="V123" s="85"/>
      <c r="W123" s="85"/>
      <c r="X123" s="85"/>
      <c r="Y123" s="85"/>
      <c r="Z123" s="85"/>
      <c r="AA123" s="85"/>
      <c r="AB123" s="85"/>
      <c r="AC123" s="85"/>
      <c r="AD123" s="85"/>
      <c r="AE123" s="85"/>
      <c r="AF123" s="85"/>
      <c r="AG123" s="85"/>
      <c r="AH123" s="85"/>
      <c r="AI123" s="85"/>
      <c r="AJ123" s="537" t="s">
        <v>133</v>
      </c>
      <c r="AK123" s="538">
        <v>1999</v>
      </c>
      <c r="AL123" s="85"/>
      <c r="AM123" s="85"/>
      <c r="AN123" s="85"/>
      <c r="AO123" s="532">
        <v>240000</v>
      </c>
      <c r="AP123" s="203"/>
      <c r="AQ123" s="203"/>
      <c r="AR123" s="203"/>
      <c r="AS123" s="203"/>
      <c r="AT123" s="203"/>
      <c r="AU123" s="203"/>
      <c r="AV123" s="203"/>
      <c r="AW123" s="203"/>
    </row>
    <row r="124" spans="2:49" s="94" customFormat="1" ht="33.75" customHeight="1">
      <c r="B124" s="435"/>
      <c r="C124" s="465"/>
      <c r="D124" s="533" t="s">
        <v>177</v>
      </c>
      <c r="E124" s="533" t="s">
        <v>234</v>
      </c>
      <c r="F124" s="203"/>
      <c r="G124" s="85"/>
      <c r="H124" s="85"/>
      <c r="I124" s="85"/>
      <c r="J124" s="85"/>
      <c r="K124" s="534" t="s">
        <v>298</v>
      </c>
      <c r="L124" s="203"/>
      <c r="M124" s="534" t="s">
        <v>363</v>
      </c>
      <c r="N124" s="203"/>
      <c r="O124" s="203"/>
      <c r="P124" s="203"/>
      <c r="Q124" s="203"/>
      <c r="R124" s="203"/>
      <c r="S124" s="85"/>
      <c r="T124" s="85"/>
      <c r="U124" s="85"/>
      <c r="V124" s="85"/>
      <c r="W124" s="85"/>
      <c r="X124" s="85"/>
      <c r="Y124" s="85"/>
      <c r="Z124" s="85"/>
      <c r="AA124" s="85"/>
      <c r="AB124" s="85"/>
      <c r="AC124" s="85"/>
      <c r="AD124" s="85"/>
      <c r="AE124" s="85"/>
      <c r="AF124" s="85"/>
      <c r="AG124" s="85"/>
      <c r="AH124" s="85"/>
      <c r="AI124" s="85"/>
      <c r="AJ124" s="537" t="s">
        <v>133</v>
      </c>
      <c r="AK124" s="538">
        <v>2000</v>
      </c>
      <c r="AL124" s="85"/>
      <c r="AM124" s="85"/>
      <c r="AN124" s="85"/>
      <c r="AO124" s="532">
        <v>1530000</v>
      </c>
      <c r="AP124" s="203"/>
      <c r="AQ124" s="203"/>
      <c r="AR124" s="203"/>
      <c r="AS124" s="203"/>
      <c r="AT124" s="203"/>
      <c r="AU124" s="203"/>
      <c r="AV124" s="203"/>
      <c r="AW124" s="203"/>
    </row>
    <row r="125" spans="2:49" s="94" customFormat="1" ht="33.75" customHeight="1">
      <c r="B125" s="435"/>
      <c r="C125" s="465"/>
      <c r="D125" s="533" t="s">
        <v>1040</v>
      </c>
      <c r="E125" s="533" t="s">
        <v>1052</v>
      </c>
      <c r="F125" s="203"/>
      <c r="G125" s="85"/>
      <c r="H125" s="85"/>
      <c r="I125" s="85"/>
      <c r="J125" s="85"/>
      <c r="K125" s="534" t="s">
        <v>298</v>
      </c>
      <c r="L125" s="203"/>
      <c r="M125" s="534" t="s">
        <v>363</v>
      </c>
      <c r="N125" s="203"/>
      <c r="O125" s="203"/>
      <c r="P125" s="203"/>
      <c r="Q125" s="203"/>
      <c r="R125" s="203"/>
      <c r="S125" s="85"/>
      <c r="T125" s="85"/>
      <c r="U125" s="85"/>
      <c r="V125" s="85"/>
      <c r="W125" s="85"/>
      <c r="X125" s="85"/>
      <c r="Y125" s="85"/>
      <c r="Z125" s="85"/>
      <c r="AA125" s="85"/>
      <c r="AB125" s="85"/>
      <c r="AC125" s="85"/>
      <c r="AD125" s="85"/>
      <c r="AE125" s="85"/>
      <c r="AF125" s="85"/>
      <c r="AG125" s="85"/>
      <c r="AH125" s="85"/>
      <c r="AI125" s="85"/>
      <c r="AJ125" s="537" t="s">
        <v>133</v>
      </c>
      <c r="AK125" s="538">
        <v>2000</v>
      </c>
      <c r="AL125" s="85"/>
      <c r="AM125" s="85"/>
      <c r="AN125" s="85"/>
      <c r="AO125" s="532">
        <v>135000</v>
      </c>
      <c r="AP125" s="203"/>
      <c r="AQ125" s="203"/>
      <c r="AR125" s="203"/>
      <c r="AS125" s="203"/>
      <c r="AT125" s="203"/>
      <c r="AU125" s="203"/>
      <c r="AV125" s="203"/>
      <c r="AW125" s="203"/>
    </row>
    <row r="126" spans="2:49" s="94" customFormat="1" ht="33.75" customHeight="1">
      <c r="B126" s="435"/>
      <c r="C126" s="465"/>
      <c r="D126" s="533" t="s">
        <v>169</v>
      </c>
      <c r="E126" s="533" t="s">
        <v>1052</v>
      </c>
      <c r="F126" s="203"/>
      <c r="G126" s="85"/>
      <c r="H126" s="85"/>
      <c r="I126" s="85"/>
      <c r="J126" s="85"/>
      <c r="K126" s="534" t="s">
        <v>298</v>
      </c>
      <c r="L126" s="203"/>
      <c r="M126" s="534" t="s">
        <v>363</v>
      </c>
      <c r="N126" s="203"/>
      <c r="O126" s="203"/>
      <c r="P126" s="203"/>
      <c r="Q126" s="203"/>
      <c r="R126" s="203"/>
      <c r="S126" s="85"/>
      <c r="T126" s="85"/>
      <c r="U126" s="85"/>
      <c r="V126" s="85"/>
      <c r="W126" s="85"/>
      <c r="X126" s="85"/>
      <c r="Y126" s="85"/>
      <c r="Z126" s="85"/>
      <c r="AA126" s="85"/>
      <c r="AB126" s="85"/>
      <c r="AC126" s="85"/>
      <c r="AD126" s="85"/>
      <c r="AE126" s="85"/>
      <c r="AF126" s="85"/>
      <c r="AG126" s="85"/>
      <c r="AH126" s="85"/>
      <c r="AI126" s="85"/>
      <c r="AJ126" s="537" t="s">
        <v>133</v>
      </c>
      <c r="AK126" s="538">
        <v>2000</v>
      </c>
      <c r="AL126" s="85"/>
      <c r="AM126" s="85"/>
      <c r="AN126" s="85"/>
      <c r="AO126" s="532">
        <v>315000</v>
      </c>
      <c r="AP126" s="203"/>
      <c r="AQ126" s="203"/>
      <c r="AR126" s="203"/>
      <c r="AS126" s="203"/>
      <c r="AT126" s="203"/>
      <c r="AU126" s="203"/>
      <c r="AV126" s="203"/>
      <c r="AW126" s="203"/>
    </row>
    <row r="127" spans="2:49" s="94" customFormat="1" ht="33.75" customHeight="1">
      <c r="B127" s="435"/>
      <c r="C127" s="465"/>
      <c r="D127" s="533" t="s">
        <v>176</v>
      </c>
      <c r="E127" s="533" t="s">
        <v>233</v>
      </c>
      <c r="F127" s="203"/>
      <c r="G127" s="85"/>
      <c r="H127" s="85"/>
      <c r="I127" s="85"/>
      <c r="J127" s="85"/>
      <c r="K127" s="534" t="s">
        <v>1236</v>
      </c>
      <c r="L127" s="203"/>
      <c r="M127" s="534" t="s">
        <v>356</v>
      </c>
      <c r="N127" s="203"/>
      <c r="O127" s="203"/>
      <c r="P127" s="203"/>
      <c r="Q127" s="203"/>
      <c r="R127" s="203"/>
      <c r="S127" s="85"/>
      <c r="T127" s="85"/>
      <c r="U127" s="85"/>
      <c r="V127" s="85"/>
      <c r="W127" s="85"/>
      <c r="X127" s="85"/>
      <c r="Y127" s="85"/>
      <c r="Z127" s="85"/>
      <c r="AA127" s="85"/>
      <c r="AB127" s="85"/>
      <c r="AC127" s="85"/>
      <c r="AD127" s="85"/>
      <c r="AE127" s="85"/>
      <c r="AF127" s="85"/>
      <c r="AG127" s="85"/>
      <c r="AH127" s="85"/>
      <c r="AI127" s="85"/>
      <c r="AJ127" s="537" t="s">
        <v>133</v>
      </c>
      <c r="AK127" s="538">
        <v>2000</v>
      </c>
      <c r="AL127" s="85"/>
      <c r="AM127" s="85"/>
      <c r="AN127" s="85"/>
      <c r="AO127" s="532">
        <v>1000000</v>
      </c>
      <c r="AP127" s="203"/>
      <c r="AQ127" s="203"/>
      <c r="AR127" s="203"/>
      <c r="AS127" s="203"/>
      <c r="AT127" s="203"/>
      <c r="AU127" s="203"/>
      <c r="AV127" s="203"/>
      <c r="AW127" s="203"/>
    </row>
    <row r="128" spans="2:49" s="94" customFormat="1" ht="33.75" customHeight="1">
      <c r="B128" s="435"/>
      <c r="C128" s="465"/>
      <c r="D128" s="533" t="s">
        <v>1221</v>
      </c>
      <c r="E128" s="533" t="s">
        <v>1222</v>
      </c>
      <c r="F128" s="203"/>
      <c r="G128" s="85"/>
      <c r="H128" s="85"/>
      <c r="I128" s="85"/>
      <c r="J128" s="85"/>
      <c r="K128" s="534" t="s">
        <v>298</v>
      </c>
      <c r="L128" s="203"/>
      <c r="M128" s="534" t="s">
        <v>1064</v>
      </c>
      <c r="N128" s="203"/>
      <c r="O128" s="203"/>
      <c r="P128" s="203"/>
      <c r="Q128" s="203"/>
      <c r="R128" s="203"/>
      <c r="S128" s="85"/>
      <c r="T128" s="85"/>
      <c r="U128" s="85"/>
      <c r="V128" s="85"/>
      <c r="W128" s="85"/>
      <c r="X128" s="85"/>
      <c r="Y128" s="85"/>
      <c r="Z128" s="85"/>
      <c r="AA128" s="85"/>
      <c r="AB128" s="85"/>
      <c r="AC128" s="85"/>
      <c r="AD128" s="85"/>
      <c r="AE128" s="85"/>
      <c r="AF128" s="85"/>
      <c r="AG128" s="85"/>
      <c r="AH128" s="85"/>
      <c r="AI128" s="85"/>
      <c r="AJ128" s="537" t="s">
        <v>133</v>
      </c>
      <c r="AK128" s="538">
        <v>2000</v>
      </c>
      <c r="AL128" s="85"/>
      <c r="AM128" s="85"/>
      <c r="AN128" s="85"/>
      <c r="AO128" s="532">
        <v>845000</v>
      </c>
      <c r="AP128" s="203"/>
      <c r="AQ128" s="203"/>
      <c r="AR128" s="203"/>
      <c r="AS128" s="203"/>
      <c r="AT128" s="203"/>
      <c r="AU128" s="203"/>
      <c r="AV128" s="203"/>
      <c r="AW128" s="203"/>
    </row>
    <row r="129" spans="2:49" s="94" customFormat="1" ht="33.75" customHeight="1">
      <c r="B129" s="435"/>
      <c r="C129" s="465"/>
      <c r="D129" s="533" t="s">
        <v>191</v>
      </c>
      <c r="E129" s="533" t="s">
        <v>251</v>
      </c>
      <c r="F129" s="203"/>
      <c r="G129" s="85"/>
      <c r="H129" s="85"/>
      <c r="I129" s="85"/>
      <c r="J129" s="85"/>
      <c r="K129" s="534" t="s">
        <v>1765</v>
      </c>
      <c r="L129" s="203"/>
      <c r="M129" s="534" t="s">
        <v>370</v>
      </c>
      <c r="N129" s="203"/>
      <c r="O129" s="203"/>
      <c r="P129" s="203"/>
      <c r="Q129" s="203"/>
      <c r="R129" s="203"/>
      <c r="S129" s="85"/>
      <c r="T129" s="85"/>
      <c r="U129" s="85"/>
      <c r="V129" s="85"/>
      <c r="W129" s="85"/>
      <c r="X129" s="85"/>
      <c r="Y129" s="85"/>
      <c r="Z129" s="85"/>
      <c r="AA129" s="85"/>
      <c r="AB129" s="85"/>
      <c r="AC129" s="85"/>
      <c r="AD129" s="85"/>
      <c r="AE129" s="85"/>
      <c r="AF129" s="85"/>
      <c r="AG129" s="85"/>
      <c r="AH129" s="85"/>
      <c r="AI129" s="85"/>
      <c r="AJ129" s="537" t="s">
        <v>133</v>
      </c>
      <c r="AK129" s="538">
        <v>2000</v>
      </c>
      <c r="AL129" s="85"/>
      <c r="AM129" s="85"/>
      <c r="AN129" s="85"/>
      <c r="AO129" s="532">
        <v>105000</v>
      </c>
      <c r="AP129" s="203"/>
      <c r="AQ129" s="203"/>
      <c r="AR129" s="203"/>
      <c r="AS129" s="203"/>
      <c r="AT129" s="203"/>
      <c r="AU129" s="203"/>
      <c r="AV129" s="203"/>
      <c r="AW129" s="203"/>
    </row>
    <row r="130" spans="2:49" s="94" customFormat="1" ht="33.75" customHeight="1">
      <c r="B130" s="435"/>
      <c r="C130" s="465"/>
      <c r="D130" s="533" t="s">
        <v>177</v>
      </c>
      <c r="E130" s="533" t="s">
        <v>234</v>
      </c>
      <c r="F130" s="203"/>
      <c r="G130" s="85"/>
      <c r="H130" s="85"/>
      <c r="I130" s="85"/>
      <c r="J130" s="85"/>
      <c r="K130" s="534" t="s">
        <v>298</v>
      </c>
      <c r="L130" s="203"/>
      <c r="M130" s="534" t="s">
        <v>362</v>
      </c>
      <c r="N130" s="203"/>
      <c r="O130" s="203"/>
      <c r="P130" s="203"/>
      <c r="Q130" s="203"/>
      <c r="R130" s="203"/>
      <c r="S130" s="85"/>
      <c r="T130" s="85"/>
      <c r="U130" s="85"/>
      <c r="V130" s="85"/>
      <c r="W130" s="85"/>
      <c r="X130" s="85"/>
      <c r="Y130" s="85"/>
      <c r="Z130" s="85"/>
      <c r="AA130" s="85"/>
      <c r="AB130" s="85"/>
      <c r="AC130" s="85"/>
      <c r="AD130" s="85"/>
      <c r="AE130" s="85"/>
      <c r="AF130" s="85"/>
      <c r="AG130" s="85"/>
      <c r="AH130" s="85"/>
      <c r="AI130" s="85"/>
      <c r="AJ130" s="537" t="s">
        <v>133</v>
      </c>
      <c r="AK130" s="538">
        <v>2000</v>
      </c>
      <c r="AL130" s="85"/>
      <c r="AM130" s="85"/>
      <c r="AN130" s="85"/>
      <c r="AO130" s="532">
        <v>1105000</v>
      </c>
      <c r="AP130" s="203"/>
      <c r="AQ130" s="203"/>
      <c r="AR130" s="203"/>
      <c r="AS130" s="203"/>
      <c r="AT130" s="203"/>
      <c r="AU130" s="203"/>
      <c r="AV130" s="203"/>
      <c r="AW130" s="203"/>
    </row>
    <row r="131" spans="2:49" s="94" customFormat="1" ht="33.75" customHeight="1">
      <c r="B131" s="435"/>
      <c r="C131" s="465"/>
      <c r="D131" s="533" t="s">
        <v>182</v>
      </c>
      <c r="E131" s="533" t="s">
        <v>800</v>
      </c>
      <c r="F131" s="203"/>
      <c r="G131" s="85"/>
      <c r="H131" s="85"/>
      <c r="I131" s="85"/>
      <c r="J131" s="85"/>
      <c r="K131" s="534" t="s">
        <v>1214</v>
      </c>
      <c r="L131" s="203"/>
      <c r="M131" s="534" t="s">
        <v>355</v>
      </c>
      <c r="N131" s="203"/>
      <c r="O131" s="203"/>
      <c r="P131" s="203"/>
      <c r="Q131" s="203"/>
      <c r="R131" s="203"/>
      <c r="S131" s="85"/>
      <c r="T131" s="85"/>
      <c r="U131" s="85"/>
      <c r="V131" s="85"/>
      <c r="W131" s="85"/>
      <c r="X131" s="85"/>
      <c r="Y131" s="85"/>
      <c r="Z131" s="85"/>
      <c r="AA131" s="85"/>
      <c r="AB131" s="85"/>
      <c r="AC131" s="85"/>
      <c r="AD131" s="85"/>
      <c r="AE131" s="85"/>
      <c r="AF131" s="85"/>
      <c r="AG131" s="85"/>
      <c r="AH131" s="85"/>
      <c r="AI131" s="85"/>
      <c r="AJ131" s="537" t="s">
        <v>133</v>
      </c>
      <c r="AK131" s="538">
        <v>2000</v>
      </c>
      <c r="AL131" s="85"/>
      <c r="AM131" s="85"/>
      <c r="AN131" s="85"/>
      <c r="AO131" s="532">
        <v>1125000</v>
      </c>
      <c r="AP131" s="203"/>
      <c r="AQ131" s="203"/>
      <c r="AR131" s="203"/>
      <c r="AS131" s="203"/>
      <c r="AT131" s="203"/>
      <c r="AU131" s="203"/>
      <c r="AV131" s="203"/>
      <c r="AW131" s="203"/>
    </row>
    <row r="132" spans="2:49" s="94" customFormat="1" ht="33.75" customHeight="1">
      <c r="B132" s="435"/>
      <c r="C132" s="465"/>
      <c r="D132" s="533" t="s">
        <v>193</v>
      </c>
      <c r="E132" s="533" t="s">
        <v>253</v>
      </c>
      <c r="F132" s="203"/>
      <c r="G132" s="85"/>
      <c r="H132" s="85"/>
      <c r="I132" s="85"/>
      <c r="J132" s="85"/>
      <c r="K132" s="534" t="s">
        <v>330</v>
      </c>
      <c r="L132" s="203"/>
      <c r="M132" s="534" t="s">
        <v>359</v>
      </c>
      <c r="N132" s="203"/>
      <c r="O132" s="203"/>
      <c r="P132" s="203"/>
      <c r="Q132" s="203"/>
      <c r="R132" s="203"/>
      <c r="S132" s="85"/>
      <c r="T132" s="85"/>
      <c r="U132" s="85"/>
      <c r="V132" s="85"/>
      <c r="W132" s="85"/>
      <c r="X132" s="85"/>
      <c r="Y132" s="85"/>
      <c r="Z132" s="85"/>
      <c r="AA132" s="85"/>
      <c r="AB132" s="85"/>
      <c r="AC132" s="85"/>
      <c r="AD132" s="85"/>
      <c r="AE132" s="85"/>
      <c r="AF132" s="85"/>
      <c r="AG132" s="85"/>
      <c r="AH132" s="85"/>
      <c r="AI132" s="85"/>
      <c r="AJ132" s="537" t="s">
        <v>133</v>
      </c>
      <c r="AK132" s="538">
        <v>2000</v>
      </c>
      <c r="AL132" s="85"/>
      <c r="AM132" s="85"/>
      <c r="AN132" s="85"/>
      <c r="AO132" s="532">
        <v>315000</v>
      </c>
      <c r="AP132" s="203"/>
      <c r="AQ132" s="203"/>
      <c r="AR132" s="203"/>
      <c r="AS132" s="203"/>
      <c r="AT132" s="203"/>
      <c r="AU132" s="203"/>
      <c r="AV132" s="203"/>
      <c r="AW132" s="203"/>
    </row>
    <row r="133" spans="2:49" s="94" customFormat="1" ht="33.75" customHeight="1">
      <c r="B133" s="435"/>
      <c r="C133" s="465"/>
      <c r="D133" s="533" t="s">
        <v>1218</v>
      </c>
      <c r="E133" s="533" t="s">
        <v>234</v>
      </c>
      <c r="F133" s="203"/>
      <c r="G133" s="85"/>
      <c r="H133" s="85"/>
      <c r="I133" s="85"/>
      <c r="J133" s="85"/>
      <c r="K133" s="534" t="s">
        <v>298</v>
      </c>
      <c r="L133" s="203"/>
      <c r="M133" s="534" t="s">
        <v>363</v>
      </c>
      <c r="N133" s="203"/>
      <c r="O133" s="203"/>
      <c r="P133" s="203"/>
      <c r="Q133" s="203"/>
      <c r="R133" s="203"/>
      <c r="S133" s="85"/>
      <c r="T133" s="85"/>
      <c r="U133" s="85"/>
      <c r="V133" s="85"/>
      <c r="W133" s="85"/>
      <c r="X133" s="85"/>
      <c r="Y133" s="85"/>
      <c r="Z133" s="85"/>
      <c r="AA133" s="85"/>
      <c r="AB133" s="85"/>
      <c r="AC133" s="85"/>
      <c r="AD133" s="85"/>
      <c r="AE133" s="85"/>
      <c r="AF133" s="85"/>
      <c r="AG133" s="85"/>
      <c r="AH133" s="85"/>
      <c r="AI133" s="85"/>
      <c r="AJ133" s="537" t="s">
        <v>133</v>
      </c>
      <c r="AK133" s="538">
        <v>2000</v>
      </c>
      <c r="AL133" s="85"/>
      <c r="AM133" s="85"/>
      <c r="AN133" s="85"/>
      <c r="AO133" s="532">
        <v>70000</v>
      </c>
      <c r="AP133" s="203"/>
      <c r="AQ133" s="203"/>
      <c r="AR133" s="203"/>
      <c r="AS133" s="203"/>
      <c r="AT133" s="203"/>
      <c r="AU133" s="203"/>
      <c r="AV133" s="203"/>
      <c r="AW133" s="203"/>
    </row>
    <row r="134" spans="2:49" s="94" customFormat="1" ht="33.75" customHeight="1">
      <c r="B134" s="435"/>
      <c r="C134" s="465"/>
      <c r="D134" s="533" t="s">
        <v>1229</v>
      </c>
      <c r="E134" s="533" t="s">
        <v>1230</v>
      </c>
      <c r="F134" s="203"/>
      <c r="G134" s="85"/>
      <c r="H134" s="85"/>
      <c r="I134" s="85"/>
      <c r="J134" s="85"/>
      <c r="K134" s="534" t="s">
        <v>298</v>
      </c>
      <c r="L134" s="203"/>
      <c r="M134" s="534" t="s">
        <v>1064</v>
      </c>
      <c r="N134" s="203"/>
      <c r="O134" s="203"/>
      <c r="P134" s="203"/>
      <c r="Q134" s="203"/>
      <c r="R134" s="203"/>
      <c r="S134" s="85"/>
      <c r="T134" s="85"/>
      <c r="U134" s="85"/>
      <c r="V134" s="85"/>
      <c r="W134" s="85"/>
      <c r="X134" s="85"/>
      <c r="Y134" s="85"/>
      <c r="Z134" s="85"/>
      <c r="AA134" s="85"/>
      <c r="AB134" s="85"/>
      <c r="AC134" s="85"/>
      <c r="AD134" s="85"/>
      <c r="AE134" s="85"/>
      <c r="AF134" s="85"/>
      <c r="AG134" s="85"/>
      <c r="AH134" s="85"/>
      <c r="AI134" s="85"/>
      <c r="AJ134" s="537" t="s">
        <v>133</v>
      </c>
      <c r="AK134" s="538">
        <v>2000</v>
      </c>
      <c r="AL134" s="85"/>
      <c r="AM134" s="85"/>
      <c r="AN134" s="85"/>
      <c r="AO134" s="532">
        <v>175000</v>
      </c>
      <c r="AP134" s="203"/>
      <c r="AQ134" s="203"/>
      <c r="AR134" s="203"/>
      <c r="AS134" s="203"/>
      <c r="AT134" s="203"/>
      <c r="AU134" s="203"/>
      <c r="AV134" s="203"/>
      <c r="AW134" s="203"/>
    </row>
    <row r="135" spans="2:49" s="94" customFormat="1" ht="33.75" customHeight="1">
      <c r="B135" s="435"/>
      <c r="C135" s="465"/>
      <c r="D135" s="533" t="s">
        <v>178</v>
      </c>
      <c r="E135" s="533" t="s">
        <v>235</v>
      </c>
      <c r="F135" s="203"/>
      <c r="G135" s="85"/>
      <c r="H135" s="85"/>
      <c r="I135" s="85"/>
      <c r="J135" s="85"/>
      <c r="K135" s="534" t="s">
        <v>298</v>
      </c>
      <c r="L135" s="203"/>
      <c r="M135" s="534" t="s">
        <v>362</v>
      </c>
      <c r="N135" s="203"/>
      <c r="O135" s="203"/>
      <c r="P135" s="203"/>
      <c r="Q135" s="203"/>
      <c r="R135" s="203"/>
      <c r="S135" s="85"/>
      <c r="T135" s="85"/>
      <c r="U135" s="85"/>
      <c r="V135" s="85"/>
      <c r="W135" s="85"/>
      <c r="X135" s="85"/>
      <c r="Y135" s="85"/>
      <c r="Z135" s="85"/>
      <c r="AA135" s="85"/>
      <c r="AB135" s="85"/>
      <c r="AC135" s="85"/>
      <c r="AD135" s="85"/>
      <c r="AE135" s="85"/>
      <c r="AF135" s="85"/>
      <c r="AG135" s="85"/>
      <c r="AH135" s="85"/>
      <c r="AI135" s="85"/>
      <c r="AJ135" s="537" t="s">
        <v>133</v>
      </c>
      <c r="AK135" s="538">
        <v>2000</v>
      </c>
      <c r="AL135" s="85"/>
      <c r="AM135" s="85"/>
      <c r="AN135" s="85"/>
      <c r="AO135" s="532">
        <v>600000</v>
      </c>
      <c r="AP135" s="203"/>
      <c r="AQ135" s="203"/>
      <c r="AR135" s="203"/>
      <c r="AS135" s="203"/>
      <c r="AT135" s="203"/>
      <c r="AU135" s="203"/>
      <c r="AV135" s="203"/>
      <c r="AW135" s="203"/>
    </row>
    <row r="136" spans="2:49" s="94" customFormat="1" ht="33.75" customHeight="1">
      <c r="B136" s="435"/>
      <c r="C136" s="465"/>
      <c r="D136" s="533" t="s">
        <v>178</v>
      </c>
      <c r="E136" s="533" t="s">
        <v>235</v>
      </c>
      <c r="F136" s="203"/>
      <c r="G136" s="85"/>
      <c r="H136" s="85"/>
      <c r="I136" s="85"/>
      <c r="J136" s="85"/>
      <c r="K136" s="534" t="s">
        <v>298</v>
      </c>
      <c r="L136" s="203"/>
      <c r="M136" s="534" t="s">
        <v>362</v>
      </c>
      <c r="N136" s="203"/>
      <c r="O136" s="203"/>
      <c r="P136" s="203"/>
      <c r="Q136" s="203"/>
      <c r="R136" s="203"/>
      <c r="S136" s="85"/>
      <c r="T136" s="85"/>
      <c r="U136" s="85"/>
      <c r="V136" s="85"/>
      <c r="W136" s="85"/>
      <c r="X136" s="85"/>
      <c r="Y136" s="85"/>
      <c r="Z136" s="85"/>
      <c r="AA136" s="85"/>
      <c r="AB136" s="85"/>
      <c r="AC136" s="85"/>
      <c r="AD136" s="85"/>
      <c r="AE136" s="85"/>
      <c r="AF136" s="85"/>
      <c r="AG136" s="85"/>
      <c r="AH136" s="85"/>
      <c r="AI136" s="85"/>
      <c r="AJ136" s="537" t="s">
        <v>133</v>
      </c>
      <c r="AK136" s="538">
        <v>2000</v>
      </c>
      <c r="AL136" s="85"/>
      <c r="AM136" s="85"/>
      <c r="AN136" s="85"/>
      <c r="AO136" s="532">
        <v>600000</v>
      </c>
      <c r="AP136" s="203"/>
      <c r="AQ136" s="203"/>
      <c r="AR136" s="203"/>
      <c r="AS136" s="203"/>
      <c r="AT136" s="203"/>
      <c r="AU136" s="203"/>
      <c r="AV136" s="203"/>
      <c r="AW136" s="203"/>
    </row>
    <row r="137" spans="2:49" s="94" customFormat="1" ht="33.75" customHeight="1">
      <c r="B137" s="435"/>
      <c r="C137" s="465"/>
      <c r="D137" s="533" t="s">
        <v>193</v>
      </c>
      <c r="E137" s="533" t="s">
        <v>253</v>
      </c>
      <c r="F137" s="203"/>
      <c r="G137" s="85"/>
      <c r="H137" s="85"/>
      <c r="I137" s="85"/>
      <c r="J137" s="85"/>
      <c r="K137" s="534" t="s">
        <v>1766</v>
      </c>
      <c r="L137" s="203"/>
      <c r="M137" s="534" t="s">
        <v>359</v>
      </c>
      <c r="N137" s="203"/>
      <c r="O137" s="203"/>
      <c r="P137" s="203"/>
      <c r="Q137" s="203"/>
      <c r="R137" s="203"/>
      <c r="S137" s="85"/>
      <c r="T137" s="85"/>
      <c r="U137" s="85"/>
      <c r="V137" s="85"/>
      <c r="W137" s="85"/>
      <c r="X137" s="85"/>
      <c r="Y137" s="85"/>
      <c r="Z137" s="85"/>
      <c r="AA137" s="85"/>
      <c r="AB137" s="85"/>
      <c r="AC137" s="85"/>
      <c r="AD137" s="85"/>
      <c r="AE137" s="85"/>
      <c r="AF137" s="85"/>
      <c r="AG137" s="85"/>
      <c r="AH137" s="85"/>
      <c r="AI137" s="85"/>
      <c r="AJ137" s="537" t="s">
        <v>133</v>
      </c>
      <c r="AK137" s="538">
        <v>2000</v>
      </c>
      <c r="AL137" s="85"/>
      <c r="AM137" s="85"/>
      <c r="AN137" s="85"/>
      <c r="AO137" s="532">
        <v>126000</v>
      </c>
      <c r="AP137" s="203"/>
      <c r="AQ137" s="203"/>
      <c r="AR137" s="203"/>
      <c r="AS137" s="203"/>
      <c r="AT137" s="203"/>
      <c r="AU137" s="203"/>
      <c r="AV137" s="203"/>
      <c r="AW137" s="203"/>
    </row>
    <row r="138" spans="2:49" s="94" customFormat="1" ht="33.75" customHeight="1">
      <c r="B138" s="435"/>
      <c r="C138" s="465"/>
      <c r="D138" s="533" t="s">
        <v>1310</v>
      </c>
      <c r="E138" s="533" t="s">
        <v>1053</v>
      </c>
      <c r="F138" s="203"/>
      <c r="G138" s="85"/>
      <c r="H138" s="85"/>
      <c r="I138" s="85"/>
      <c r="J138" s="85"/>
      <c r="K138" s="534" t="s">
        <v>1044</v>
      </c>
      <c r="L138" s="203"/>
      <c r="M138" s="534" t="s">
        <v>355</v>
      </c>
      <c r="N138" s="203"/>
      <c r="O138" s="203"/>
      <c r="P138" s="203"/>
      <c r="Q138" s="203"/>
      <c r="R138" s="203"/>
      <c r="S138" s="85"/>
      <c r="T138" s="85"/>
      <c r="U138" s="85"/>
      <c r="V138" s="85"/>
      <c r="W138" s="85"/>
      <c r="X138" s="85"/>
      <c r="Y138" s="85"/>
      <c r="Z138" s="85"/>
      <c r="AA138" s="85"/>
      <c r="AB138" s="85"/>
      <c r="AC138" s="85"/>
      <c r="AD138" s="85"/>
      <c r="AE138" s="85"/>
      <c r="AF138" s="85"/>
      <c r="AG138" s="85"/>
      <c r="AH138" s="85"/>
      <c r="AI138" s="85"/>
      <c r="AJ138" s="537" t="s">
        <v>133</v>
      </c>
      <c r="AK138" s="538">
        <v>2000</v>
      </c>
      <c r="AL138" s="85"/>
      <c r="AM138" s="85"/>
      <c r="AN138" s="85"/>
      <c r="AO138" s="532">
        <v>560000</v>
      </c>
      <c r="AP138" s="203"/>
      <c r="AQ138" s="203"/>
      <c r="AR138" s="203"/>
      <c r="AS138" s="203"/>
      <c r="AT138" s="203"/>
      <c r="AU138" s="203"/>
      <c r="AV138" s="203"/>
      <c r="AW138" s="203"/>
    </row>
    <row r="139" spans="2:49" s="94" customFormat="1" ht="33.75" customHeight="1">
      <c r="B139" s="435"/>
      <c r="C139" s="465"/>
      <c r="D139" s="533" t="s">
        <v>176</v>
      </c>
      <c r="E139" s="533" t="s">
        <v>233</v>
      </c>
      <c r="F139" s="203"/>
      <c r="G139" s="85"/>
      <c r="H139" s="85"/>
      <c r="I139" s="85"/>
      <c r="J139" s="85"/>
      <c r="K139" s="534" t="s">
        <v>1236</v>
      </c>
      <c r="L139" s="203"/>
      <c r="M139" s="534" t="s">
        <v>356</v>
      </c>
      <c r="N139" s="203"/>
      <c r="O139" s="203"/>
      <c r="P139" s="203"/>
      <c r="Q139" s="203"/>
      <c r="R139" s="203"/>
      <c r="S139" s="85"/>
      <c r="T139" s="85"/>
      <c r="U139" s="85"/>
      <c r="V139" s="85"/>
      <c r="W139" s="85"/>
      <c r="X139" s="85"/>
      <c r="Y139" s="85"/>
      <c r="Z139" s="85"/>
      <c r="AA139" s="85"/>
      <c r="AB139" s="85"/>
      <c r="AC139" s="85"/>
      <c r="AD139" s="85"/>
      <c r="AE139" s="85"/>
      <c r="AF139" s="85"/>
      <c r="AG139" s="85"/>
      <c r="AH139" s="85"/>
      <c r="AI139" s="85"/>
      <c r="AJ139" s="537" t="s">
        <v>133</v>
      </c>
      <c r="AK139" s="538">
        <v>2000</v>
      </c>
      <c r="AL139" s="85"/>
      <c r="AM139" s="85"/>
      <c r="AN139" s="85"/>
      <c r="AO139" s="532">
        <v>600000</v>
      </c>
      <c r="AP139" s="203"/>
      <c r="AQ139" s="203"/>
      <c r="AR139" s="203"/>
      <c r="AS139" s="203"/>
      <c r="AT139" s="203"/>
      <c r="AU139" s="203"/>
      <c r="AV139" s="203"/>
      <c r="AW139" s="203"/>
    </row>
    <row r="140" spans="2:49" s="94" customFormat="1" ht="33.75" customHeight="1">
      <c r="B140" s="435"/>
      <c r="C140" s="465"/>
      <c r="D140" s="533" t="s">
        <v>1229</v>
      </c>
      <c r="E140" s="533" t="s">
        <v>1230</v>
      </c>
      <c r="F140" s="203"/>
      <c r="G140" s="85"/>
      <c r="H140" s="85"/>
      <c r="I140" s="85"/>
      <c r="J140" s="85"/>
      <c r="K140" s="534" t="s">
        <v>298</v>
      </c>
      <c r="L140" s="203"/>
      <c r="M140" s="534" t="s">
        <v>371</v>
      </c>
      <c r="N140" s="203"/>
      <c r="O140" s="203"/>
      <c r="P140" s="203"/>
      <c r="Q140" s="203"/>
      <c r="R140" s="203"/>
      <c r="S140" s="85"/>
      <c r="T140" s="85"/>
      <c r="U140" s="85"/>
      <c r="V140" s="85"/>
      <c r="W140" s="85"/>
      <c r="X140" s="85"/>
      <c r="Y140" s="85"/>
      <c r="Z140" s="85"/>
      <c r="AA140" s="85"/>
      <c r="AB140" s="85"/>
      <c r="AC140" s="85"/>
      <c r="AD140" s="85"/>
      <c r="AE140" s="85"/>
      <c r="AF140" s="85"/>
      <c r="AG140" s="85"/>
      <c r="AH140" s="85"/>
      <c r="AI140" s="85"/>
      <c r="AJ140" s="537" t="s">
        <v>133</v>
      </c>
      <c r="AK140" s="538">
        <v>2001</v>
      </c>
      <c r="AL140" s="85"/>
      <c r="AM140" s="85"/>
      <c r="AN140" s="85"/>
      <c r="AO140" s="532">
        <v>70000</v>
      </c>
      <c r="AP140" s="203"/>
      <c r="AQ140" s="203"/>
      <c r="AR140" s="203"/>
      <c r="AS140" s="203"/>
      <c r="AT140" s="203"/>
      <c r="AU140" s="203"/>
      <c r="AV140" s="203"/>
      <c r="AW140" s="203"/>
    </row>
    <row r="141" spans="2:49" s="94" customFormat="1" ht="33.75" customHeight="1">
      <c r="B141" s="435"/>
      <c r="C141" s="465"/>
      <c r="D141" s="533" t="s">
        <v>178</v>
      </c>
      <c r="E141" s="533" t="s">
        <v>235</v>
      </c>
      <c r="F141" s="203"/>
      <c r="G141" s="85"/>
      <c r="H141" s="85"/>
      <c r="I141" s="85"/>
      <c r="J141" s="85"/>
      <c r="K141" s="534" t="s">
        <v>298</v>
      </c>
      <c r="L141" s="203"/>
      <c r="M141" s="534" t="s">
        <v>362</v>
      </c>
      <c r="N141" s="203"/>
      <c r="O141" s="203"/>
      <c r="P141" s="203"/>
      <c r="Q141" s="203"/>
      <c r="R141" s="203"/>
      <c r="S141" s="85"/>
      <c r="T141" s="85"/>
      <c r="U141" s="85"/>
      <c r="V141" s="85"/>
      <c r="W141" s="85"/>
      <c r="X141" s="85"/>
      <c r="Y141" s="85"/>
      <c r="Z141" s="85"/>
      <c r="AA141" s="85"/>
      <c r="AB141" s="85"/>
      <c r="AC141" s="85"/>
      <c r="AD141" s="85"/>
      <c r="AE141" s="85"/>
      <c r="AF141" s="85"/>
      <c r="AG141" s="85"/>
      <c r="AH141" s="85"/>
      <c r="AI141" s="85"/>
      <c r="AJ141" s="537" t="s">
        <v>133</v>
      </c>
      <c r="AK141" s="538">
        <v>2001</v>
      </c>
      <c r="AL141" s="85"/>
      <c r="AM141" s="85"/>
      <c r="AN141" s="85"/>
      <c r="AO141" s="532">
        <v>1400000</v>
      </c>
      <c r="AP141" s="203"/>
      <c r="AQ141" s="203"/>
      <c r="AR141" s="203"/>
      <c r="AS141" s="203"/>
      <c r="AT141" s="203"/>
      <c r="AU141" s="203"/>
      <c r="AV141" s="203"/>
      <c r="AW141" s="203"/>
    </row>
    <row r="142" spans="2:49" s="94" customFormat="1" ht="33.75" customHeight="1">
      <c r="B142" s="435"/>
      <c r="C142" s="465"/>
      <c r="D142" s="533" t="s">
        <v>1037</v>
      </c>
      <c r="E142" s="533" t="s">
        <v>1048</v>
      </c>
      <c r="F142" s="203"/>
      <c r="G142" s="85"/>
      <c r="H142" s="85"/>
      <c r="I142" s="85"/>
      <c r="J142" s="85"/>
      <c r="K142" s="534" t="s">
        <v>298</v>
      </c>
      <c r="L142" s="203"/>
      <c r="M142" s="534" t="s">
        <v>363</v>
      </c>
      <c r="N142" s="203"/>
      <c r="O142" s="203"/>
      <c r="P142" s="203"/>
      <c r="Q142" s="203"/>
      <c r="R142" s="203"/>
      <c r="S142" s="85"/>
      <c r="T142" s="85"/>
      <c r="U142" s="85"/>
      <c r="V142" s="85"/>
      <c r="W142" s="85"/>
      <c r="X142" s="85"/>
      <c r="Y142" s="85"/>
      <c r="Z142" s="85"/>
      <c r="AA142" s="85"/>
      <c r="AB142" s="85"/>
      <c r="AC142" s="85"/>
      <c r="AD142" s="85"/>
      <c r="AE142" s="85"/>
      <c r="AF142" s="85"/>
      <c r="AG142" s="85"/>
      <c r="AH142" s="85"/>
      <c r="AI142" s="85"/>
      <c r="AJ142" s="537" t="s">
        <v>133</v>
      </c>
      <c r="AK142" s="538">
        <v>2001</v>
      </c>
      <c r="AL142" s="85"/>
      <c r="AM142" s="85"/>
      <c r="AN142" s="85"/>
      <c r="AO142" s="532">
        <v>252000</v>
      </c>
      <c r="AP142" s="203"/>
      <c r="AQ142" s="203"/>
      <c r="AR142" s="203"/>
      <c r="AS142" s="203"/>
      <c r="AT142" s="203"/>
      <c r="AU142" s="203"/>
      <c r="AV142" s="203"/>
      <c r="AW142" s="203"/>
    </row>
    <row r="143" spans="2:49" s="94" customFormat="1" ht="33.75" customHeight="1">
      <c r="B143" s="435"/>
      <c r="C143" s="465"/>
      <c r="D143" s="533" t="s">
        <v>1221</v>
      </c>
      <c r="E143" s="533" t="s">
        <v>1222</v>
      </c>
      <c r="F143" s="203"/>
      <c r="G143" s="85"/>
      <c r="H143" s="85"/>
      <c r="I143" s="85"/>
      <c r="J143" s="85"/>
      <c r="K143" s="534" t="s">
        <v>298</v>
      </c>
      <c r="L143" s="203"/>
      <c r="M143" s="534" t="s">
        <v>1064</v>
      </c>
      <c r="N143" s="203"/>
      <c r="O143" s="203"/>
      <c r="P143" s="203"/>
      <c r="Q143" s="203"/>
      <c r="R143" s="203"/>
      <c r="S143" s="85"/>
      <c r="T143" s="85"/>
      <c r="U143" s="85"/>
      <c r="V143" s="85"/>
      <c r="W143" s="85"/>
      <c r="X143" s="85"/>
      <c r="Y143" s="85"/>
      <c r="Z143" s="85"/>
      <c r="AA143" s="85"/>
      <c r="AB143" s="85"/>
      <c r="AC143" s="85"/>
      <c r="AD143" s="85"/>
      <c r="AE143" s="85"/>
      <c r="AF143" s="85"/>
      <c r="AG143" s="85"/>
      <c r="AH143" s="85"/>
      <c r="AI143" s="85"/>
      <c r="AJ143" s="537" t="s">
        <v>133</v>
      </c>
      <c r="AK143" s="538">
        <v>2001</v>
      </c>
      <c r="AL143" s="85"/>
      <c r="AM143" s="85"/>
      <c r="AN143" s="85"/>
      <c r="AO143" s="532">
        <v>60000</v>
      </c>
      <c r="AP143" s="203"/>
      <c r="AQ143" s="203"/>
      <c r="AR143" s="203"/>
      <c r="AS143" s="203"/>
      <c r="AT143" s="203"/>
      <c r="AU143" s="203"/>
      <c r="AV143" s="203"/>
      <c r="AW143" s="203"/>
    </row>
    <row r="144" spans="2:49" s="94" customFormat="1" ht="33.75" customHeight="1">
      <c r="B144" s="435"/>
      <c r="C144" s="465"/>
      <c r="D144" s="533" t="s">
        <v>177</v>
      </c>
      <c r="E144" s="533" t="s">
        <v>1348</v>
      </c>
      <c r="F144" s="203"/>
      <c r="G144" s="85"/>
      <c r="H144" s="85"/>
      <c r="I144" s="85"/>
      <c r="J144" s="85"/>
      <c r="K144" s="534" t="s">
        <v>298</v>
      </c>
      <c r="L144" s="203"/>
      <c r="M144" s="534" t="s">
        <v>363</v>
      </c>
      <c r="N144" s="203"/>
      <c r="O144" s="203"/>
      <c r="P144" s="203"/>
      <c r="Q144" s="203"/>
      <c r="R144" s="203"/>
      <c r="S144" s="85"/>
      <c r="T144" s="85"/>
      <c r="U144" s="85"/>
      <c r="V144" s="85"/>
      <c r="W144" s="85"/>
      <c r="X144" s="85"/>
      <c r="Y144" s="85"/>
      <c r="Z144" s="85"/>
      <c r="AA144" s="85"/>
      <c r="AB144" s="85"/>
      <c r="AC144" s="85"/>
      <c r="AD144" s="85"/>
      <c r="AE144" s="85"/>
      <c r="AF144" s="85"/>
      <c r="AG144" s="85"/>
      <c r="AH144" s="85"/>
      <c r="AI144" s="85"/>
      <c r="AJ144" s="537" t="s">
        <v>133</v>
      </c>
      <c r="AK144" s="538">
        <v>2001</v>
      </c>
      <c r="AL144" s="85"/>
      <c r="AM144" s="85"/>
      <c r="AN144" s="85"/>
      <c r="AO144" s="532">
        <v>595000</v>
      </c>
      <c r="AP144" s="203"/>
      <c r="AQ144" s="203"/>
      <c r="AR144" s="203"/>
      <c r="AS144" s="203"/>
      <c r="AT144" s="203"/>
      <c r="AU144" s="203"/>
      <c r="AV144" s="203"/>
      <c r="AW144" s="203"/>
    </row>
    <row r="145" spans="2:49" s="94" customFormat="1" ht="33.75" customHeight="1">
      <c r="B145" s="435"/>
      <c r="C145" s="465"/>
      <c r="D145" s="533" t="s">
        <v>175</v>
      </c>
      <c r="E145" s="533" t="s">
        <v>248</v>
      </c>
      <c r="F145" s="203"/>
      <c r="G145" s="85"/>
      <c r="H145" s="85"/>
      <c r="I145" s="85"/>
      <c r="J145" s="85"/>
      <c r="K145" s="534" t="s">
        <v>298</v>
      </c>
      <c r="L145" s="203"/>
      <c r="M145" s="534" t="s">
        <v>362</v>
      </c>
      <c r="N145" s="203"/>
      <c r="O145" s="203"/>
      <c r="P145" s="203"/>
      <c r="Q145" s="203"/>
      <c r="R145" s="203"/>
      <c r="S145" s="85"/>
      <c r="T145" s="85"/>
      <c r="U145" s="85"/>
      <c r="V145" s="85"/>
      <c r="W145" s="85"/>
      <c r="X145" s="85"/>
      <c r="Y145" s="85"/>
      <c r="Z145" s="85"/>
      <c r="AA145" s="85"/>
      <c r="AB145" s="85"/>
      <c r="AC145" s="85"/>
      <c r="AD145" s="85"/>
      <c r="AE145" s="85"/>
      <c r="AF145" s="85"/>
      <c r="AG145" s="85"/>
      <c r="AH145" s="85"/>
      <c r="AI145" s="85"/>
      <c r="AJ145" s="537" t="s">
        <v>133</v>
      </c>
      <c r="AK145" s="538">
        <v>2001</v>
      </c>
      <c r="AL145" s="85"/>
      <c r="AM145" s="85"/>
      <c r="AN145" s="85"/>
      <c r="AO145" s="532">
        <v>700000</v>
      </c>
      <c r="AP145" s="203"/>
      <c r="AQ145" s="203"/>
      <c r="AR145" s="203"/>
      <c r="AS145" s="203"/>
      <c r="AT145" s="203"/>
      <c r="AU145" s="203"/>
      <c r="AV145" s="203"/>
      <c r="AW145" s="203"/>
    </row>
    <row r="146" spans="2:49" s="94" customFormat="1" ht="33.75" customHeight="1">
      <c r="B146" s="435"/>
      <c r="C146" s="465"/>
      <c r="D146" s="533" t="s">
        <v>178</v>
      </c>
      <c r="E146" s="533" t="s">
        <v>235</v>
      </c>
      <c r="F146" s="203"/>
      <c r="G146" s="85"/>
      <c r="H146" s="85"/>
      <c r="I146" s="85"/>
      <c r="J146" s="85"/>
      <c r="K146" s="534" t="s">
        <v>298</v>
      </c>
      <c r="L146" s="203"/>
      <c r="M146" s="534" t="s">
        <v>362</v>
      </c>
      <c r="N146" s="203"/>
      <c r="O146" s="203"/>
      <c r="P146" s="203"/>
      <c r="Q146" s="203"/>
      <c r="R146" s="203"/>
      <c r="S146" s="85"/>
      <c r="T146" s="85"/>
      <c r="U146" s="85"/>
      <c r="V146" s="85"/>
      <c r="W146" s="85"/>
      <c r="X146" s="85"/>
      <c r="Y146" s="85"/>
      <c r="Z146" s="85"/>
      <c r="AA146" s="85"/>
      <c r="AB146" s="85"/>
      <c r="AC146" s="85"/>
      <c r="AD146" s="85"/>
      <c r="AE146" s="85"/>
      <c r="AF146" s="85"/>
      <c r="AG146" s="85"/>
      <c r="AH146" s="85"/>
      <c r="AI146" s="85"/>
      <c r="AJ146" s="537" t="s">
        <v>133</v>
      </c>
      <c r="AK146" s="538">
        <v>2001</v>
      </c>
      <c r="AL146" s="85"/>
      <c r="AM146" s="85"/>
      <c r="AN146" s="85"/>
      <c r="AO146" s="532">
        <v>600000</v>
      </c>
      <c r="AP146" s="203"/>
      <c r="AQ146" s="203"/>
      <c r="AR146" s="203"/>
      <c r="AS146" s="203"/>
      <c r="AT146" s="203"/>
      <c r="AU146" s="203"/>
      <c r="AV146" s="203"/>
      <c r="AW146" s="203"/>
    </row>
    <row r="147" spans="2:49" s="94" customFormat="1" ht="33.75" customHeight="1">
      <c r="B147" s="435"/>
      <c r="C147" s="465"/>
      <c r="D147" s="533" t="s">
        <v>1218</v>
      </c>
      <c r="E147" s="533" t="s">
        <v>234</v>
      </c>
      <c r="F147" s="203"/>
      <c r="G147" s="85"/>
      <c r="H147" s="85"/>
      <c r="I147" s="85"/>
      <c r="J147" s="85"/>
      <c r="K147" s="534" t="s">
        <v>298</v>
      </c>
      <c r="L147" s="203"/>
      <c r="M147" s="534" t="s">
        <v>363</v>
      </c>
      <c r="N147" s="203"/>
      <c r="O147" s="203"/>
      <c r="P147" s="203"/>
      <c r="Q147" s="203"/>
      <c r="R147" s="203"/>
      <c r="S147" s="85"/>
      <c r="T147" s="85"/>
      <c r="U147" s="85"/>
      <c r="V147" s="85"/>
      <c r="W147" s="85"/>
      <c r="X147" s="85"/>
      <c r="Y147" s="85"/>
      <c r="Z147" s="85"/>
      <c r="AA147" s="85"/>
      <c r="AB147" s="85"/>
      <c r="AC147" s="85"/>
      <c r="AD147" s="85"/>
      <c r="AE147" s="85"/>
      <c r="AF147" s="85"/>
      <c r="AG147" s="85"/>
      <c r="AH147" s="85"/>
      <c r="AI147" s="85"/>
      <c r="AJ147" s="537" t="s">
        <v>1297</v>
      </c>
      <c r="AK147" s="538">
        <v>2001</v>
      </c>
      <c r="AL147" s="85"/>
      <c r="AM147" s="85"/>
      <c r="AN147" s="85"/>
      <c r="AO147" s="532">
        <v>780000</v>
      </c>
      <c r="AP147" s="203"/>
      <c r="AQ147" s="203"/>
      <c r="AR147" s="203"/>
      <c r="AS147" s="203"/>
      <c r="AT147" s="203"/>
      <c r="AU147" s="203"/>
      <c r="AV147" s="203"/>
      <c r="AW147" s="203"/>
    </row>
    <row r="148" spans="2:49" s="94" customFormat="1" ht="33.75" customHeight="1">
      <c r="B148" s="435"/>
      <c r="C148" s="465"/>
      <c r="D148" s="533" t="s">
        <v>1218</v>
      </c>
      <c r="E148" s="533" t="s">
        <v>234</v>
      </c>
      <c r="F148" s="203"/>
      <c r="G148" s="85"/>
      <c r="H148" s="85"/>
      <c r="I148" s="85"/>
      <c r="J148" s="85"/>
      <c r="K148" s="534" t="s">
        <v>298</v>
      </c>
      <c r="L148" s="203"/>
      <c r="M148" s="534" t="s">
        <v>363</v>
      </c>
      <c r="N148" s="203"/>
      <c r="O148" s="203"/>
      <c r="P148" s="203"/>
      <c r="Q148" s="203"/>
      <c r="R148" s="203"/>
      <c r="S148" s="85"/>
      <c r="T148" s="85"/>
      <c r="U148" s="85"/>
      <c r="V148" s="85"/>
      <c r="W148" s="85"/>
      <c r="X148" s="85"/>
      <c r="Y148" s="85"/>
      <c r="Z148" s="85"/>
      <c r="AA148" s="85"/>
      <c r="AB148" s="85"/>
      <c r="AC148" s="85"/>
      <c r="AD148" s="85"/>
      <c r="AE148" s="85"/>
      <c r="AF148" s="85"/>
      <c r="AG148" s="85"/>
      <c r="AH148" s="85"/>
      <c r="AI148" s="85"/>
      <c r="AJ148" s="537" t="s">
        <v>133</v>
      </c>
      <c r="AK148" s="538">
        <v>2001</v>
      </c>
      <c r="AL148" s="85"/>
      <c r="AM148" s="85"/>
      <c r="AN148" s="85"/>
      <c r="AO148" s="532">
        <v>260000</v>
      </c>
      <c r="AP148" s="203"/>
      <c r="AQ148" s="203"/>
      <c r="AR148" s="203"/>
      <c r="AS148" s="203"/>
      <c r="AT148" s="203"/>
      <c r="AU148" s="203"/>
      <c r="AV148" s="203"/>
      <c r="AW148" s="203"/>
    </row>
    <row r="149" spans="2:49" s="94" customFormat="1" ht="33.75" customHeight="1">
      <c r="B149" s="435"/>
      <c r="C149" s="465"/>
      <c r="D149" s="533" t="s">
        <v>176</v>
      </c>
      <c r="E149" s="533" t="s">
        <v>233</v>
      </c>
      <c r="F149" s="203"/>
      <c r="G149" s="85"/>
      <c r="H149" s="85"/>
      <c r="I149" s="85"/>
      <c r="J149" s="85"/>
      <c r="K149" s="534" t="s">
        <v>1236</v>
      </c>
      <c r="L149" s="203"/>
      <c r="M149" s="534" t="s">
        <v>356</v>
      </c>
      <c r="N149" s="203"/>
      <c r="O149" s="203"/>
      <c r="P149" s="203"/>
      <c r="Q149" s="203"/>
      <c r="R149" s="203"/>
      <c r="S149" s="85"/>
      <c r="T149" s="85"/>
      <c r="U149" s="85"/>
      <c r="V149" s="85"/>
      <c r="W149" s="85"/>
      <c r="X149" s="85"/>
      <c r="Y149" s="85"/>
      <c r="Z149" s="85"/>
      <c r="AA149" s="85"/>
      <c r="AB149" s="85"/>
      <c r="AC149" s="85"/>
      <c r="AD149" s="85"/>
      <c r="AE149" s="85"/>
      <c r="AF149" s="85"/>
      <c r="AG149" s="85"/>
      <c r="AH149" s="85"/>
      <c r="AI149" s="85"/>
      <c r="AJ149" s="537" t="s">
        <v>133</v>
      </c>
      <c r="AK149" s="538">
        <v>2001</v>
      </c>
      <c r="AL149" s="85"/>
      <c r="AM149" s="85"/>
      <c r="AN149" s="85"/>
      <c r="AO149" s="532">
        <v>1000000</v>
      </c>
      <c r="AP149" s="203"/>
      <c r="AQ149" s="203"/>
      <c r="AR149" s="203"/>
      <c r="AS149" s="203"/>
      <c r="AT149" s="203"/>
      <c r="AU149" s="203"/>
      <c r="AV149" s="203"/>
      <c r="AW149" s="203"/>
    </row>
    <row r="150" spans="2:49" s="94" customFormat="1" ht="33.75" customHeight="1">
      <c r="B150" s="435"/>
      <c r="C150" s="465"/>
      <c r="D150" s="533" t="s">
        <v>182</v>
      </c>
      <c r="E150" s="533" t="s">
        <v>240</v>
      </c>
      <c r="F150" s="203"/>
      <c r="G150" s="85"/>
      <c r="H150" s="85"/>
      <c r="I150" s="85"/>
      <c r="J150" s="85"/>
      <c r="K150" s="534" t="s">
        <v>1214</v>
      </c>
      <c r="L150" s="203"/>
      <c r="M150" s="534" t="s">
        <v>372</v>
      </c>
      <c r="N150" s="203"/>
      <c r="O150" s="203"/>
      <c r="P150" s="203"/>
      <c r="Q150" s="203"/>
      <c r="R150" s="203"/>
      <c r="S150" s="85"/>
      <c r="T150" s="85"/>
      <c r="U150" s="85"/>
      <c r="V150" s="85"/>
      <c r="W150" s="85"/>
      <c r="X150" s="85"/>
      <c r="Y150" s="85"/>
      <c r="Z150" s="85"/>
      <c r="AA150" s="85"/>
      <c r="AB150" s="85"/>
      <c r="AC150" s="85"/>
      <c r="AD150" s="85"/>
      <c r="AE150" s="85"/>
      <c r="AF150" s="85"/>
      <c r="AG150" s="85"/>
      <c r="AH150" s="85"/>
      <c r="AI150" s="85"/>
      <c r="AJ150" s="537" t="s">
        <v>133</v>
      </c>
      <c r="AK150" s="538">
        <v>2002</v>
      </c>
      <c r="AL150" s="85"/>
      <c r="AM150" s="85"/>
      <c r="AN150" s="85"/>
      <c r="AO150" s="532">
        <v>212500</v>
      </c>
      <c r="AP150" s="203"/>
      <c r="AQ150" s="203"/>
      <c r="AR150" s="203"/>
      <c r="AS150" s="203"/>
      <c r="AT150" s="203"/>
      <c r="AU150" s="203"/>
      <c r="AV150" s="203"/>
      <c r="AW150" s="203"/>
    </row>
    <row r="151" spans="2:49" s="94" customFormat="1" ht="33.75" customHeight="1">
      <c r="B151" s="435"/>
      <c r="C151" s="465"/>
      <c r="D151" s="533" t="s">
        <v>193</v>
      </c>
      <c r="E151" s="533" t="s">
        <v>226</v>
      </c>
      <c r="F151" s="203"/>
      <c r="G151" s="85"/>
      <c r="H151" s="85"/>
      <c r="I151" s="85"/>
      <c r="J151" s="85"/>
      <c r="K151" s="534" t="s">
        <v>312</v>
      </c>
      <c r="L151" s="203"/>
      <c r="M151" s="534" t="s">
        <v>359</v>
      </c>
      <c r="N151" s="203"/>
      <c r="O151" s="203"/>
      <c r="P151" s="203"/>
      <c r="Q151" s="203"/>
      <c r="R151" s="203"/>
      <c r="S151" s="85"/>
      <c r="T151" s="85"/>
      <c r="U151" s="85"/>
      <c r="V151" s="85"/>
      <c r="W151" s="85"/>
      <c r="X151" s="85"/>
      <c r="Y151" s="85"/>
      <c r="Z151" s="85"/>
      <c r="AA151" s="85"/>
      <c r="AB151" s="85"/>
      <c r="AC151" s="85"/>
      <c r="AD151" s="85"/>
      <c r="AE151" s="85"/>
      <c r="AF151" s="85"/>
      <c r="AG151" s="85"/>
      <c r="AH151" s="85"/>
      <c r="AI151" s="85"/>
      <c r="AJ151" s="537" t="s">
        <v>133</v>
      </c>
      <c r="AK151" s="538">
        <v>2002</v>
      </c>
      <c r="AL151" s="85"/>
      <c r="AM151" s="85"/>
      <c r="AN151" s="85"/>
      <c r="AO151" s="532">
        <v>99000</v>
      </c>
      <c r="AP151" s="203"/>
      <c r="AQ151" s="203"/>
      <c r="AR151" s="203"/>
      <c r="AS151" s="203"/>
      <c r="AT151" s="203"/>
      <c r="AU151" s="203"/>
      <c r="AV151" s="203"/>
      <c r="AW151" s="203"/>
    </row>
    <row r="152" spans="2:49" s="94" customFormat="1" ht="33.75" customHeight="1">
      <c r="B152" s="435"/>
      <c r="C152" s="465"/>
      <c r="D152" s="533" t="s">
        <v>1039</v>
      </c>
      <c r="E152" s="533" t="s">
        <v>1230</v>
      </c>
      <c r="F152" s="203"/>
      <c r="G152" s="85"/>
      <c r="H152" s="85"/>
      <c r="I152" s="85"/>
      <c r="J152" s="85"/>
      <c r="K152" s="534" t="s">
        <v>298</v>
      </c>
      <c r="L152" s="203"/>
      <c r="M152" s="534" t="s">
        <v>1064</v>
      </c>
      <c r="N152" s="203"/>
      <c r="O152" s="203"/>
      <c r="P152" s="203"/>
      <c r="Q152" s="203"/>
      <c r="R152" s="203"/>
      <c r="S152" s="85"/>
      <c r="T152" s="85"/>
      <c r="U152" s="85"/>
      <c r="V152" s="85"/>
      <c r="W152" s="85"/>
      <c r="X152" s="85"/>
      <c r="Y152" s="85"/>
      <c r="Z152" s="85"/>
      <c r="AA152" s="85"/>
      <c r="AB152" s="85"/>
      <c r="AC152" s="85"/>
      <c r="AD152" s="85"/>
      <c r="AE152" s="85"/>
      <c r="AF152" s="85"/>
      <c r="AG152" s="85"/>
      <c r="AH152" s="85"/>
      <c r="AI152" s="85"/>
      <c r="AJ152" s="537" t="s">
        <v>133</v>
      </c>
      <c r="AK152" s="538">
        <v>2002</v>
      </c>
      <c r="AL152" s="85"/>
      <c r="AM152" s="85"/>
      <c r="AN152" s="85"/>
      <c r="AO152" s="532">
        <v>450000</v>
      </c>
      <c r="AP152" s="203"/>
      <c r="AQ152" s="203"/>
      <c r="AR152" s="203"/>
      <c r="AS152" s="203"/>
      <c r="AT152" s="203"/>
      <c r="AU152" s="203"/>
      <c r="AV152" s="203"/>
      <c r="AW152" s="203"/>
    </row>
    <row r="153" spans="2:49" s="94" customFormat="1" ht="33.75" customHeight="1">
      <c r="B153" s="435"/>
      <c r="C153" s="465"/>
      <c r="D153" s="533" t="s">
        <v>193</v>
      </c>
      <c r="E153" s="533" t="s">
        <v>226</v>
      </c>
      <c r="F153" s="203"/>
      <c r="G153" s="85"/>
      <c r="H153" s="85"/>
      <c r="I153" s="85"/>
      <c r="J153" s="85"/>
      <c r="K153" s="534" t="s">
        <v>312</v>
      </c>
      <c r="L153" s="203"/>
      <c r="M153" s="534" t="s">
        <v>359</v>
      </c>
      <c r="N153" s="203"/>
      <c r="O153" s="203"/>
      <c r="P153" s="203"/>
      <c r="Q153" s="203"/>
      <c r="R153" s="203"/>
      <c r="S153" s="85"/>
      <c r="T153" s="85"/>
      <c r="U153" s="85"/>
      <c r="V153" s="85"/>
      <c r="W153" s="85"/>
      <c r="X153" s="85"/>
      <c r="Y153" s="85"/>
      <c r="Z153" s="85"/>
      <c r="AA153" s="85"/>
      <c r="AB153" s="85"/>
      <c r="AC153" s="85"/>
      <c r="AD153" s="85"/>
      <c r="AE153" s="85"/>
      <c r="AF153" s="85"/>
      <c r="AG153" s="85"/>
      <c r="AH153" s="85"/>
      <c r="AI153" s="85"/>
      <c r="AJ153" s="537" t="s">
        <v>133</v>
      </c>
      <c r="AK153" s="538">
        <v>2002</v>
      </c>
      <c r="AL153" s="85"/>
      <c r="AM153" s="85"/>
      <c r="AN153" s="85"/>
      <c r="AO153" s="532">
        <v>136500</v>
      </c>
      <c r="AP153" s="203"/>
      <c r="AQ153" s="203"/>
      <c r="AR153" s="203"/>
      <c r="AS153" s="203"/>
      <c r="AT153" s="203"/>
      <c r="AU153" s="203"/>
      <c r="AV153" s="203"/>
      <c r="AW153" s="203"/>
    </row>
    <row r="154" spans="2:49" s="94" customFormat="1" ht="33.75" customHeight="1">
      <c r="B154" s="435"/>
      <c r="C154" s="465"/>
      <c r="D154" s="533" t="s">
        <v>193</v>
      </c>
      <c r="E154" s="533" t="s">
        <v>226</v>
      </c>
      <c r="F154" s="203"/>
      <c r="G154" s="85"/>
      <c r="H154" s="85"/>
      <c r="I154" s="85"/>
      <c r="J154" s="85"/>
      <c r="K154" s="534" t="s">
        <v>312</v>
      </c>
      <c r="L154" s="203"/>
      <c r="M154" s="534" t="s">
        <v>359</v>
      </c>
      <c r="N154" s="203"/>
      <c r="O154" s="203"/>
      <c r="P154" s="203"/>
      <c r="Q154" s="203"/>
      <c r="R154" s="203"/>
      <c r="S154" s="85"/>
      <c r="T154" s="85"/>
      <c r="U154" s="85"/>
      <c r="V154" s="85"/>
      <c r="W154" s="85"/>
      <c r="X154" s="85"/>
      <c r="Y154" s="85"/>
      <c r="Z154" s="85"/>
      <c r="AA154" s="85"/>
      <c r="AB154" s="85"/>
      <c r="AC154" s="85"/>
      <c r="AD154" s="85"/>
      <c r="AE154" s="85"/>
      <c r="AF154" s="85"/>
      <c r="AG154" s="85"/>
      <c r="AH154" s="85"/>
      <c r="AI154" s="85"/>
      <c r="AJ154" s="537" t="s">
        <v>133</v>
      </c>
      <c r="AK154" s="538">
        <v>2002</v>
      </c>
      <c r="AL154" s="85"/>
      <c r="AM154" s="85"/>
      <c r="AN154" s="85"/>
      <c r="AO154" s="532">
        <v>21000</v>
      </c>
      <c r="AP154" s="203"/>
      <c r="AQ154" s="203"/>
      <c r="AR154" s="203"/>
      <c r="AS154" s="203"/>
      <c r="AT154" s="203"/>
      <c r="AU154" s="203"/>
      <c r="AV154" s="203"/>
      <c r="AW154" s="203"/>
    </row>
    <row r="155" spans="2:49" s="94" customFormat="1" ht="33.75" customHeight="1">
      <c r="B155" s="435"/>
      <c r="C155" s="465"/>
      <c r="D155" s="533" t="s">
        <v>177</v>
      </c>
      <c r="E155" s="533" t="s">
        <v>234</v>
      </c>
      <c r="F155" s="203"/>
      <c r="G155" s="85"/>
      <c r="H155" s="85"/>
      <c r="I155" s="85"/>
      <c r="J155" s="85"/>
      <c r="K155" s="534" t="s">
        <v>298</v>
      </c>
      <c r="L155" s="203"/>
      <c r="M155" s="534" t="s">
        <v>371</v>
      </c>
      <c r="N155" s="203"/>
      <c r="O155" s="203"/>
      <c r="P155" s="203"/>
      <c r="Q155" s="203"/>
      <c r="R155" s="203"/>
      <c r="S155" s="85"/>
      <c r="T155" s="85"/>
      <c r="U155" s="85"/>
      <c r="V155" s="85"/>
      <c r="W155" s="85"/>
      <c r="X155" s="85"/>
      <c r="Y155" s="85"/>
      <c r="Z155" s="85"/>
      <c r="AA155" s="85"/>
      <c r="AB155" s="85"/>
      <c r="AC155" s="85"/>
      <c r="AD155" s="85"/>
      <c r="AE155" s="85"/>
      <c r="AF155" s="85"/>
      <c r="AG155" s="85"/>
      <c r="AH155" s="85"/>
      <c r="AI155" s="85"/>
      <c r="AJ155" s="537" t="s">
        <v>133</v>
      </c>
      <c r="AK155" s="538">
        <v>2002</v>
      </c>
      <c r="AL155" s="85"/>
      <c r="AM155" s="85"/>
      <c r="AN155" s="85"/>
      <c r="AO155" s="532">
        <v>595000</v>
      </c>
      <c r="AP155" s="203"/>
      <c r="AQ155" s="203"/>
      <c r="AR155" s="203"/>
      <c r="AS155" s="203"/>
      <c r="AT155" s="203"/>
      <c r="AU155" s="203"/>
      <c r="AV155" s="203"/>
      <c r="AW155" s="203"/>
    </row>
    <row r="156" spans="2:49" s="94" customFormat="1" ht="33.75" customHeight="1">
      <c r="B156" s="435"/>
      <c r="C156" s="465"/>
      <c r="D156" s="533" t="s">
        <v>193</v>
      </c>
      <c r="E156" s="533" t="s">
        <v>226</v>
      </c>
      <c r="F156" s="203"/>
      <c r="G156" s="85"/>
      <c r="H156" s="85"/>
      <c r="I156" s="85"/>
      <c r="J156" s="85"/>
      <c r="K156" s="534" t="s">
        <v>312</v>
      </c>
      <c r="L156" s="203"/>
      <c r="M156" s="534" t="s">
        <v>359</v>
      </c>
      <c r="N156" s="203"/>
      <c r="O156" s="203"/>
      <c r="P156" s="203"/>
      <c r="Q156" s="203"/>
      <c r="R156" s="203"/>
      <c r="S156" s="85"/>
      <c r="T156" s="85"/>
      <c r="U156" s="85"/>
      <c r="V156" s="85"/>
      <c r="W156" s="85"/>
      <c r="X156" s="85"/>
      <c r="Y156" s="85"/>
      <c r="Z156" s="85"/>
      <c r="AA156" s="85"/>
      <c r="AB156" s="85"/>
      <c r="AC156" s="85"/>
      <c r="AD156" s="85"/>
      <c r="AE156" s="85"/>
      <c r="AF156" s="85"/>
      <c r="AG156" s="85"/>
      <c r="AH156" s="85"/>
      <c r="AI156" s="85"/>
      <c r="AJ156" s="537" t="s">
        <v>133</v>
      </c>
      <c r="AK156" s="538">
        <v>2002</v>
      </c>
      <c r="AL156" s="85"/>
      <c r="AM156" s="85"/>
      <c r="AN156" s="85"/>
      <c r="AO156" s="532">
        <v>105000</v>
      </c>
      <c r="AP156" s="203"/>
      <c r="AQ156" s="203"/>
      <c r="AR156" s="203"/>
      <c r="AS156" s="203"/>
      <c r="AT156" s="203"/>
      <c r="AU156" s="203"/>
      <c r="AV156" s="203"/>
      <c r="AW156" s="203"/>
    </row>
    <row r="157" spans="2:49" s="94" customFormat="1" ht="33.75" customHeight="1">
      <c r="B157" s="435"/>
      <c r="C157" s="465"/>
      <c r="D157" s="533" t="s">
        <v>169</v>
      </c>
      <c r="E157" s="533" t="s">
        <v>226</v>
      </c>
      <c r="F157" s="203"/>
      <c r="G157" s="85"/>
      <c r="H157" s="85"/>
      <c r="I157" s="85"/>
      <c r="J157" s="85"/>
      <c r="K157" s="534" t="s">
        <v>298</v>
      </c>
      <c r="L157" s="203"/>
      <c r="M157" s="534" t="s">
        <v>363</v>
      </c>
      <c r="N157" s="203"/>
      <c r="O157" s="203"/>
      <c r="P157" s="203"/>
      <c r="Q157" s="203"/>
      <c r="R157" s="203"/>
      <c r="S157" s="85"/>
      <c r="T157" s="85"/>
      <c r="U157" s="85"/>
      <c r="V157" s="85"/>
      <c r="W157" s="85"/>
      <c r="X157" s="85"/>
      <c r="Y157" s="85"/>
      <c r="Z157" s="85"/>
      <c r="AA157" s="85"/>
      <c r="AB157" s="85"/>
      <c r="AC157" s="85"/>
      <c r="AD157" s="85"/>
      <c r="AE157" s="85"/>
      <c r="AF157" s="85"/>
      <c r="AG157" s="85"/>
      <c r="AH157" s="85"/>
      <c r="AI157" s="85"/>
      <c r="AJ157" s="537" t="s">
        <v>133</v>
      </c>
      <c r="AK157" s="538">
        <v>2002</v>
      </c>
      <c r="AL157" s="85"/>
      <c r="AM157" s="85"/>
      <c r="AN157" s="85"/>
      <c r="AO157" s="532">
        <v>135000</v>
      </c>
      <c r="AP157" s="203"/>
      <c r="AQ157" s="203"/>
      <c r="AR157" s="203"/>
      <c r="AS157" s="203"/>
      <c r="AT157" s="203"/>
      <c r="AU157" s="203"/>
      <c r="AV157" s="203"/>
      <c r="AW157" s="203"/>
    </row>
    <row r="158" spans="2:49" s="94" customFormat="1" ht="33.75" customHeight="1">
      <c r="B158" s="435"/>
      <c r="C158" s="465"/>
      <c r="D158" s="533" t="s">
        <v>1229</v>
      </c>
      <c r="E158" s="533" t="s">
        <v>1230</v>
      </c>
      <c r="F158" s="203"/>
      <c r="G158" s="85"/>
      <c r="H158" s="85"/>
      <c r="I158" s="85"/>
      <c r="J158" s="85"/>
      <c r="K158" s="534" t="s">
        <v>298</v>
      </c>
      <c r="L158" s="203"/>
      <c r="M158" s="534" t="s">
        <v>371</v>
      </c>
      <c r="N158" s="203"/>
      <c r="O158" s="203"/>
      <c r="P158" s="203"/>
      <c r="Q158" s="203"/>
      <c r="R158" s="203"/>
      <c r="S158" s="85"/>
      <c r="T158" s="85"/>
      <c r="U158" s="85"/>
      <c r="V158" s="85"/>
      <c r="W158" s="85"/>
      <c r="X158" s="85"/>
      <c r="Y158" s="85"/>
      <c r="Z158" s="85"/>
      <c r="AA158" s="85"/>
      <c r="AB158" s="85"/>
      <c r="AC158" s="85"/>
      <c r="AD158" s="85"/>
      <c r="AE158" s="85"/>
      <c r="AF158" s="85"/>
      <c r="AG158" s="85"/>
      <c r="AH158" s="85"/>
      <c r="AI158" s="85"/>
      <c r="AJ158" s="537" t="s">
        <v>133</v>
      </c>
      <c r="AK158" s="538">
        <v>2002</v>
      </c>
      <c r="AL158" s="85"/>
      <c r="AM158" s="85"/>
      <c r="AN158" s="85"/>
      <c r="AO158" s="532">
        <v>70000</v>
      </c>
      <c r="AP158" s="203"/>
      <c r="AQ158" s="203"/>
      <c r="AR158" s="203"/>
      <c r="AS158" s="203"/>
      <c r="AT158" s="203"/>
      <c r="AU158" s="203"/>
      <c r="AV158" s="203"/>
      <c r="AW158" s="203"/>
    </row>
    <row r="159" spans="2:49" s="94" customFormat="1" ht="33.75" customHeight="1">
      <c r="B159" s="435"/>
      <c r="C159" s="465"/>
      <c r="D159" s="533" t="s">
        <v>193</v>
      </c>
      <c r="E159" s="533" t="s">
        <v>226</v>
      </c>
      <c r="F159" s="203"/>
      <c r="G159" s="85"/>
      <c r="H159" s="85"/>
      <c r="I159" s="85"/>
      <c r="J159" s="85"/>
      <c r="K159" s="534" t="s">
        <v>312</v>
      </c>
      <c r="L159" s="203"/>
      <c r="M159" s="534" t="s">
        <v>359</v>
      </c>
      <c r="N159" s="203"/>
      <c r="O159" s="203"/>
      <c r="P159" s="203"/>
      <c r="Q159" s="203"/>
      <c r="R159" s="203"/>
      <c r="S159" s="85"/>
      <c r="T159" s="85"/>
      <c r="U159" s="85"/>
      <c r="V159" s="85"/>
      <c r="W159" s="85"/>
      <c r="X159" s="85"/>
      <c r="Y159" s="85"/>
      <c r="Z159" s="85"/>
      <c r="AA159" s="85"/>
      <c r="AB159" s="85"/>
      <c r="AC159" s="85"/>
      <c r="AD159" s="85"/>
      <c r="AE159" s="85"/>
      <c r="AF159" s="85"/>
      <c r="AG159" s="85"/>
      <c r="AH159" s="85"/>
      <c r="AI159" s="85"/>
      <c r="AJ159" s="537" t="s">
        <v>133</v>
      </c>
      <c r="AK159" s="538">
        <v>2002</v>
      </c>
      <c r="AL159" s="85"/>
      <c r="AM159" s="85"/>
      <c r="AN159" s="85"/>
      <c r="AO159" s="532">
        <v>84000</v>
      </c>
      <c r="AP159" s="203"/>
      <c r="AQ159" s="203"/>
      <c r="AR159" s="203"/>
      <c r="AS159" s="203"/>
      <c r="AT159" s="203"/>
      <c r="AU159" s="203"/>
      <c r="AV159" s="203"/>
      <c r="AW159" s="203"/>
    </row>
    <row r="160" spans="2:49" s="94" customFormat="1" ht="33.75" customHeight="1">
      <c r="B160" s="435"/>
      <c r="C160" s="465"/>
      <c r="D160" s="533" t="s">
        <v>1221</v>
      </c>
      <c r="E160" s="533" t="s">
        <v>1222</v>
      </c>
      <c r="F160" s="203"/>
      <c r="G160" s="85"/>
      <c r="H160" s="85"/>
      <c r="I160" s="85"/>
      <c r="J160" s="85"/>
      <c r="K160" s="534" t="s">
        <v>298</v>
      </c>
      <c r="L160" s="203"/>
      <c r="M160" s="534" t="s">
        <v>1064</v>
      </c>
      <c r="N160" s="203"/>
      <c r="O160" s="203"/>
      <c r="P160" s="203"/>
      <c r="Q160" s="203"/>
      <c r="R160" s="203"/>
      <c r="S160" s="85"/>
      <c r="T160" s="85"/>
      <c r="U160" s="85"/>
      <c r="V160" s="85"/>
      <c r="W160" s="85"/>
      <c r="X160" s="85"/>
      <c r="Y160" s="85"/>
      <c r="Z160" s="85"/>
      <c r="AA160" s="85"/>
      <c r="AB160" s="85"/>
      <c r="AC160" s="85"/>
      <c r="AD160" s="85"/>
      <c r="AE160" s="85"/>
      <c r="AF160" s="85"/>
      <c r="AG160" s="85"/>
      <c r="AH160" s="85"/>
      <c r="AI160" s="85"/>
      <c r="AJ160" s="537" t="s">
        <v>133</v>
      </c>
      <c r="AK160" s="538">
        <v>2002</v>
      </c>
      <c r="AL160" s="85"/>
      <c r="AM160" s="85"/>
      <c r="AN160" s="85"/>
      <c r="AO160" s="532">
        <v>70000</v>
      </c>
      <c r="AP160" s="203"/>
      <c r="AQ160" s="203"/>
      <c r="AR160" s="203"/>
      <c r="AS160" s="203"/>
      <c r="AT160" s="203"/>
      <c r="AU160" s="203"/>
      <c r="AV160" s="203"/>
      <c r="AW160" s="203"/>
    </row>
    <row r="161" spans="2:49" s="94" customFormat="1" ht="33.75" customHeight="1">
      <c r="B161" s="435"/>
      <c r="C161" s="465"/>
      <c r="D161" s="533" t="s">
        <v>1221</v>
      </c>
      <c r="E161" s="533" t="s">
        <v>1222</v>
      </c>
      <c r="F161" s="203"/>
      <c r="G161" s="85"/>
      <c r="H161" s="85"/>
      <c r="I161" s="85"/>
      <c r="J161" s="85"/>
      <c r="K161" s="534" t="s">
        <v>298</v>
      </c>
      <c r="L161" s="203"/>
      <c r="M161" s="534" t="s">
        <v>1064</v>
      </c>
      <c r="N161" s="203"/>
      <c r="O161" s="203"/>
      <c r="P161" s="203"/>
      <c r="Q161" s="203"/>
      <c r="R161" s="203"/>
      <c r="S161" s="85"/>
      <c r="T161" s="85"/>
      <c r="U161" s="85"/>
      <c r="V161" s="85"/>
      <c r="W161" s="85"/>
      <c r="X161" s="85"/>
      <c r="Y161" s="85"/>
      <c r="Z161" s="85"/>
      <c r="AA161" s="85"/>
      <c r="AB161" s="85"/>
      <c r="AC161" s="85"/>
      <c r="AD161" s="85"/>
      <c r="AE161" s="85"/>
      <c r="AF161" s="85"/>
      <c r="AG161" s="85"/>
      <c r="AH161" s="85"/>
      <c r="AI161" s="85"/>
      <c r="AJ161" s="537" t="s">
        <v>133</v>
      </c>
      <c r="AK161" s="538">
        <v>2002</v>
      </c>
      <c r="AL161" s="85"/>
      <c r="AM161" s="85"/>
      <c r="AN161" s="85"/>
      <c r="AO161" s="532">
        <v>70000</v>
      </c>
      <c r="AP161" s="203"/>
      <c r="AQ161" s="203"/>
      <c r="AR161" s="203"/>
      <c r="AS161" s="203"/>
      <c r="AT161" s="203"/>
      <c r="AU161" s="203"/>
      <c r="AV161" s="203"/>
      <c r="AW161" s="203"/>
    </row>
    <row r="162" spans="2:49" s="94" customFormat="1" ht="33.75" customHeight="1">
      <c r="B162" s="435"/>
      <c r="C162" s="465"/>
      <c r="D162" s="533" t="s">
        <v>1221</v>
      </c>
      <c r="E162" s="533" t="s">
        <v>1222</v>
      </c>
      <c r="F162" s="203"/>
      <c r="G162" s="85"/>
      <c r="H162" s="85"/>
      <c r="I162" s="85"/>
      <c r="J162" s="85"/>
      <c r="K162" s="534" t="s">
        <v>298</v>
      </c>
      <c r="L162" s="203"/>
      <c r="M162" s="534" t="s">
        <v>1064</v>
      </c>
      <c r="N162" s="203"/>
      <c r="O162" s="203"/>
      <c r="P162" s="203"/>
      <c r="Q162" s="203"/>
      <c r="R162" s="203"/>
      <c r="S162" s="85"/>
      <c r="T162" s="85"/>
      <c r="U162" s="85"/>
      <c r="V162" s="85"/>
      <c r="W162" s="85"/>
      <c r="X162" s="85"/>
      <c r="Y162" s="85"/>
      <c r="Z162" s="85"/>
      <c r="AA162" s="85"/>
      <c r="AB162" s="85"/>
      <c r="AC162" s="85"/>
      <c r="AD162" s="85"/>
      <c r="AE162" s="85"/>
      <c r="AF162" s="85"/>
      <c r="AG162" s="85"/>
      <c r="AH162" s="85"/>
      <c r="AI162" s="85"/>
      <c r="AJ162" s="537" t="s">
        <v>133</v>
      </c>
      <c r="AK162" s="538">
        <v>2002</v>
      </c>
      <c r="AL162" s="85"/>
      <c r="AM162" s="85"/>
      <c r="AN162" s="85"/>
      <c r="AO162" s="532">
        <v>70000</v>
      </c>
      <c r="AP162" s="203"/>
      <c r="AQ162" s="203"/>
      <c r="AR162" s="203"/>
      <c r="AS162" s="203"/>
      <c r="AT162" s="203"/>
      <c r="AU162" s="203"/>
      <c r="AV162" s="203"/>
      <c r="AW162" s="203"/>
    </row>
    <row r="163" spans="2:49" s="94" customFormat="1" ht="33.75" customHeight="1">
      <c r="B163" s="435"/>
      <c r="C163" s="465"/>
      <c r="D163" s="533" t="s">
        <v>193</v>
      </c>
      <c r="E163" s="533" t="s">
        <v>253</v>
      </c>
      <c r="F163" s="203"/>
      <c r="G163" s="85"/>
      <c r="H163" s="85"/>
      <c r="I163" s="85"/>
      <c r="J163" s="85"/>
      <c r="K163" s="534" t="s">
        <v>312</v>
      </c>
      <c r="L163" s="203"/>
      <c r="M163" s="534" t="s">
        <v>359</v>
      </c>
      <c r="N163" s="203"/>
      <c r="O163" s="203"/>
      <c r="P163" s="203"/>
      <c r="Q163" s="203"/>
      <c r="R163" s="203"/>
      <c r="S163" s="85"/>
      <c r="T163" s="85"/>
      <c r="U163" s="85"/>
      <c r="V163" s="85"/>
      <c r="W163" s="85"/>
      <c r="X163" s="85"/>
      <c r="Y163" s="85"/>
      <c r="Z163" s="85"/>
      <c r="AA163" s="85"/>
      <c r="AB163" s="85"/>
      <c r="AC163" s="85"/>
      <c r="AD163" s="85"/>
      <c r="AE163" s="85"/>
      <c r="AF163" s="85"/>
      <c r="AG163" s="85"/>
      <c r="AH163" s="85"/>
      <c r="AI163" s="85"/>
      <c r="AJ163" s="537" t="s">
        <v>1297</v>
      </c>
      <c r="AK163" s="538">
        <v>2002</v>
      </c>
      <c r="AL163" s="85"/>
      <c r="AM163" s="85"/>
      <c r="AN163" s="85"/>
      <c r="AO163" s="532">
        <v>357000</v>
      </c>
      <c r="AP163" s="203"/>
      <c r="AQ163" s="203"/>
      <c r="AR163" s="203"/>
      <c r="AS163" s="203"/>
      <c r="AT163" s="203"/>
      <c r="AU163" s="203"/>
      <c r="AV163" s="203"/>
      <c r="AW163" s="203"/>
    </row>
    <row r="164" spans="2:49" s="94" customFormat="1" ht="33.75" customHeight="1">
      <c r="B164" s="435"/>
      <c r="C164" s="465"/>
      <c r="D164" s="533" t="s">
        <v>193</v>
      </c>
      <c r="E164" s="533" t="s">
        <v>253</v>
      </c>
      <c r="F164" s="203"/>
      <c r="G164" s="85"/>
      <c r="H164" s="85"/>
      <c r="I164" s="85"/>
      <c r="J164" s="85"/>
      <c r="K164" s="534" t="s">
        <v>312</v>
      </c>
      <c r="L164" s="203"/>
      <c r="M164" s="534" t="s">
        <v>359</v>
      </c>
      <c r="N164" s="203"/>
      <c r="O164" s="203"/>
      <c r="P164" s="203"/>
      <c r="Q164" s="203"/>
      <c r="R164" s="203"/>
      <c r="S164" s="85"/>
      <c r="T164" s="85"/>
      <c r="U164" s="85"/>
      <c r="V164" s="85"/>
      <c r="W164" s="85"/>
      <c r="X164" s="85"/>
      <c r="Y164" s="85"/>
      <c r="Z164" s="85"/>
      <c r="AA164" s="85"/>
      <c r="AB164" s="85"/>
      <c r="AC164" s="85"/>
      <c r="AD164" s="85"/>
      <c r="AE164" s="85"/>
      <c r="AF164" s="85"/>
      <c r="AG164" s="85"/>
      <c r="AH164" s="85"/>
      <c r="AI164" s="85"/>
      <c r="AJ164" s="537" t="s">
        <v>133</v>
      </c>
      <c r="AK164" s="538">
        <v>2002</v>
      </c>
      <c r="AL164" s="85"/>
      <c r="AM164" s="85"/>
      <c r="AN164" s="85"/>
      <c r="AO164" s="532">
        <v>42000</v>
      </c>
      <c r="AP164" s="203"/>
      <c r="AQ164" s="203"/>
      <c r="AR164" s="203"/>
      <c r="AS164" s="203"/>
      <c r="AT164" s="203"/>
      <c r="AU164" s="203"/>
      <c r="AV164" s="203"/>
      <c r="AW164" s="203"/>
    </row>
    <row r="165" spans="2:49" s="94" customFormat="1" ht="33.75" customHeight="1">
      <c r="B165" s="435"/>
      <c r="C165" s="465"/>
      <c r="D165" s="533" t="s">
        <v>193</v>
      </c>
      <c r="E165" s="533" t="s">
        <v>253</v>
      </c>
      <c r="F165" s="203"/>
      <c r="G165" s="85"/>
      <c r="H165" s="85"/>
      <c r="I165" s="85"/>
      <c r="J165" s="85"/>
      <c r="K165" s="534" t="s">
        <v>312</v>
      </c>
      <c r="L165" s="203"/>
      <c r="M165" s="534" t="s">
        <v>359</v>
      </c>
      <c r="N165" s="203"/>
      <c r="O165" s="203"/>
      <c r="P165" s="203"/>
      <c r="Q165" s="203"/>
      <c r="R165" s="203"/>
      <c r="S165" s="85"/>
      <c r="T165" s="85"/>
      <c r="U165" s="85"/>
      <c r="V165" s="85"/>
      <c r="W165" s="85"/>
      <c r="X165" s="85"/>
      <c r="Y165" s="85"/>
      <c r="Z165" s="85"/>
      <c r="AA165" s="85"/>
      <c r="AB165" s="85"/>
      <c r="AC165" s="85"/>
      <c r="AD165" s="85"/>
      <c r="AE165" s="85"/>
      <c r="AF165" s="85"/>
      <c r="AG165" s="85"/>
      <c r="AH165" s="85"/>
      <c r="AI165" s="85"/>
      <c r="AJ165" s="537" t="s">
        <v>133</v>
      </c>
      <c r="AK165" s="538">
        <v>2002</v>
      </c>
      <c r="AL165" s="85"/>
      <c r="AM165" s="85"/>
      <c r="AN165" s="85"/>
      <c r="AO165" s="532">
        <v>84000</v>
      </c>
      <c r="AP165" s="203"/>
      <c r="AQ165" s="203"/>
      <c r="AR165" s="203"/>
      <c r="AS165" s="203"/>
      <c r="AT165" s="203"/>
      <c r="AU165" s="203"/>
      <c r="AV165" s="203"/>
      <c r="AW165" s="203"/>
    </row>
    <row r="166" spans="2:49" s="94" customFormat="1" ht="33.75" customHeight="1">
      <c r="B166" s="435"/>
      <c r="C166" s="465"/>
      <c r="D166" s="533" t="s">
        <v>178</v>
      </c>
      <c r="E166" s="533" t="s">
        <v>235</v>
      </c>
      <c r="F166" s="203"/>
      <c r="G166" s="85"/>
      <c r="H166" s="85"/>
      <c r="I166" s="85"/>
      <c r="J166" s="85"/>
      <c r="K166" s="534" t="s">
        <v>298</v>
      </c>
      <c r="L166" s="203"/>
      <c r="M166" s="534" t="s">
        <v>363</v>
      </c>
      <c r="N166" s="203"/>
      <c r="O166" s="203"/>
      <c r="P166" s="203"/>
      <c r="Q166" s="203"/>
      <c r="R166" s="203"/>
      <c r="S166" s="85"/>
      <c r="T166" s="85"/>
      <c r="U166" s="85"/>
      <c r="V166" s="85"/>
      <c r="W166" s="85"/>
      <c r="X166" s="85"/>
      <c r="Y166" s="85"/>
      <c r="Z166" s="85"/>
      <c r="AA166" s="85"/>
      <c r="AB166" s="85"/>
      <c r="AC166" s="85"/>
      <c r="AD166" s="85"/>
      <c r="AE166" s="85"/>
      <c r="AF166" s="85"/>
      <c r="AG166" s="85"/>
      <c r="AH166" s="85"/>
      <c r="AI166" s="85"/>
      <c r="AJ166" s="537" t="s">
        <v>133</v>
      </c>
      <c r="AK166" s="538">
        <v>2002</v>
      </c>
      <c r="AL166" s="85"/>
      <c r="AM166" s="85"/>
      <c r="AN166" s="85"/>
      <c r="AO166" s="532">
        <v>700000</v>
      </c>
      <c r="AP166" s="203"/>
      <c r="AQ166" s="203"/>
      <c r="AR166" s="203"/>
      <c r="AS166" s="203"/>
      <c r="AT166" s="203"/>
      <c r="AU166" s="203"/>
      <c r="AV166" s="203"/>
      <c r="AW166" s="203"/>
    </row>
    <row r="167" spans="2:49" s="94" customFormat="1" ht="33.75" customHeight="1">
      <c r="B167" s="435"/>
      <c r="C167" s="465"/>
      <c r="D167" s="533" t="s">
        <v>193</v>
      </c>
      <c r="E167" s="533" t="s">
        <v>253</v>
      </c>
      <c r="F167" s="203"/>
      <c r="G167" s="85"/>
      <c r="H167" s="85"/>
      <c r="I167" s="85"/>
      <c r="J167" s="85"/>
      <c r="K167" s="534" t="s">
        <v>312</v>
      </c>
      <c r="L167" s="203"/>
      <c r="M167" s="534" t="s">
        <v>359</v>
      </c>
      <c r="N167" s="203"/>
      <c r="O167" s="203"/>
      <c r="P167" s="203"/>
      <c r="Q167" s="203"/>
      <c r="R167" s="203"/>
      <c r="S167" s="85"/>
      <c r="T167" s="85"/>
      <c r="U167" s="85"/>
      <c r="V167" s="85"/>
      <c r="W167" s="85"/>
      <c r="X167" s="85"/>
      <c r="Y167" s="85"/>
      <c r="Z167" s="85"/>
      <c r="AA167" s="85"/>
      <c r="AB167" s="85"/>
      <c r="AC167" s="85"/>
      <c r="AD167" s="85"/>
      <c r="AE167" s="85"/>
      <c r="AF167" s="85"/>
      <c r="AG167" s="85"/>
      <c r="AH167" s="85"/>
      <c r="AI167" s="85"/>
      <c r="AJ167" s="537" t="s">
        <v>133</v>
      </c>
      <c r="AK167" s="538">
        <v>2002</v>
      </c>
      <c r="AL167" s="85"/>
      <c r="AM167" s="85"/>
      <c r="AN167" s="85"/>
      <c r="AO167" s="532">
        <v>21000</v>
      </c>
      <c r="AP167" s="203"/>
      <c r="AQ167" s="203"/>
      <c r="AR167" s="203"/>
      <c r="AS167" s="203"/>
      <c r="AT167" s="203"/>
      <c r="AU167" s="203"/>
      <c r="AV167" s="203"/>
      <c r="AW167" s="203"/>
    </row>
    <row r="168" spans="2:49" s="94" customFormat="1" ht="33.75" customHeight="1">
      <c r="B168" s="435"/>
      <c r="C168" s="465"/>
      <c r="D168" s="533" t="s">
        <v>178</v>
      </c>
      <c r="E168" s="533" t="s">
        <v>235</v>
      </c>
      <c r="F168" s="203"/>
      <c r="G168" s="85"/>
      <c r="H168" s="85"/>
      <c r="I168" s="85"/>
      <c r="J168" s="85"/>
      <c r="K168" s="534" t="s">
        <v>298</v>
      </c>
      <c r="L168" s="203"/>
      <c r="M168" s="534" t="s">
        <v>362</v>
      </c>
      <c r="N168" s="203"/>
      <c r="O168" s="203"/>
      <c r="P168" s="203"/>
      <c r="Q168" s="203"/>
      <c r="R168" s="203"/>
      <c r="S168" s="85"/>
      <c r="T168" s="85"/>
      <c r="U168" s="85"/>
      <c r="V168" s="85"/>
      <c r="W168" s="85"/>
      <c r="X168" s="85"/>
      <c r="Y168" s="85"/>
      <c r="Z168" s="85"/>
      <c r="AA168" s="85"/>
      <c r="AB168" s="85"/>
      <c r="AC168" s="85"/>
      <c r="AD168" s="85"/>
      <c r="AE168" s="85"/>
      <c r="AF168" s="85"/>
      <c r="AG168" s="85"/>
      <c r="AH168" s="85"/>
      <c r="AI168" s="85"/>
      <c r="AJ168" s="537" t="s">
        <v>133</v>
      </c>
      <c r="AK168" s="538">
        <v>2002</v>
      </c>
      <c r="AL168" s="85"/>
      <c r="AM168" s="85"/>
      <c r="AN168" s="85"/>
      <c r="AO168" s="532">
        <v>1400000</v>
      </c>
      <c r="AP168" s="203"/>
      <c r="AQ168" s="203"/>
      <c r="AR168" s="203"/>
      <c r="AS168" s="203"/>
      <c r="AT168" s="203"/>
      <c r="AU168" s="203"/>
      <c r="AV168" s="203"/>
      <c r="AW168" s="203"/>
    </row>
    <row r="169" spans="2:49" s="94" customFormat="1" ht="33.75" customHeight="1">
      <c r="B169" s="435"/>
      <c r="C169" s="465"/>
      <c r="D169" s="533" t="s">
        <v>1039</v>
      </c>
      <c r="E169" s="533" t="s">
        <v>1222</v>
      </c>
      <c r="F169" s="203"/>
      <c r="G169" s="85"/>
      <c r="H169" s="85"/>
      <c r="I169" s="85"/>
      <c r="J169" s="85"/>
      <c r="K169" s="534" t="s">
        <v>298</v>
      </c>
      <c r="L169" s="203"/>
      <c r="M169" s="534" t="s">
        <v>1064</v>
      </c>
      <c r="N169" s="203"/>
      <c r="O169" s="203"/>
      <c r="P169" s="203"/>
      <c r="Q169" s="203"/>
      <c r="R169" s="203"/>
      <c r="S169" s="85"/>
      <c r="T169" s="85"/>
      <c r="U169" s="85"/>
      <c r="V169" s="85"/>
      <c r="W169" s="85"/>
      <c r="X169" s="85"/>
      <c r="Y169" s="85"/>
      <c r="Z169" s="85"/>
      <c r="AA169" s="85"/>
      <c r="AB169" s="85"/>
      <c r="AC169" s="85"/>
      <c r="AD169" s="85"/>
      <c r="AE169" s="85"/>
      <c r="AF169" s="85"/>
      <c r="AG169" s="85"/>
      <c r="AH169" s="85"/>
      <c r="AI169" s="85"/>
      <c r="AJ169" s="537" t="s">
        <v>133</v>
      </c>
      <c r="AK169" s="538">
        <v>2002</v>
      </c>
      <c r="AL169" s="85"/>
      <c r="AM169" s="85"/>
      <c r="AN169" s="85"/>
      <c r="AO169" s="532">
        <v>162500</v>
      </c>
      <c r="AP169" s="203"/>
      <c r="AQ169" s="203"/>
      <c r="AR169" s="203"/>
      <c r="AS169" s="203"/>
      <c r="AT169" s="203"/>
      <c r="AU169" s="203"/>
      <c r="AV169" s="203"/>
      <c r="AW169" s="203"/>
    </row>
    <row r="170" spans="2:49" s="94" customFormat="1" ht="33.75" customHeight="1">
      <c r="B170" s="435"/>
      <c r="C170" s="465"/>
      <c r="D170" s="533" t="s">
        <v>177</v>
      </c>
      <c r="E170" s="533" t="s">
        <v>234</v>
      </c>
      <c r="F170" s="203"/>
      <c r="G170" s="85"/>
      <c r="H170" s="85"/>
      <c r="I170" s="85"/>
      <c r="J170" s="85"/>
      <c r="K170" s="534" t="s">
        <v>298</v>
      </c>
      <c r="L170" s="203"/>
      <c r="M170" s="534" t="s">
        <v>362</v>
      </c>
      <c r="N170" s="203"/>
      <c r="O170" s="203"/>
      <c r="P170" s="203"/>
      <c r="Q170" s="203"/>
      <c r="R170" s="203"/>
      <c r="S170" s="85"/>
      <c r="T170" s="85"/>
      <c r="U170" s="85"/>
      <c r="V170" s="85"/>
      <c r="W170" s="85"/>
      <c r="X170" s="85"/>
      <c r="Y170" s="85"/>
      <c r="Z170" s="85"/>
      <c r="AA170" s="85"/>
      <c r="AB170" s="85"/>
      <c r="AC170" s="85"/>
      <c r="AD170" s="85"/>
      <c r="AE170" s="85"/>
      <c r="AF170" s="85"/>
      <c r="AG170" s="85"/>
      <c r="AH170" s="85"/>
      <c r="AI170" s="85"/>
      <c r="AJ170" s="537" t="s">
        <v>133</v>
      </c>
      <c r="AK170" s="538">
        <v>2002</v>
      </c>
      <c r="AL170" s="85"/>
      <c r="AM170" s="85"/>
      <c r="AN170" s="85"/>
      <c r="AO170" s="532">
        <v>340000</v>
      </c>
      <c r="AP170" s="203"/>
      <c r="AQ170" s="203"/>
      <c r="AR170" s="203"/>
      <c r="AS170" s="203"/>
      <c r="AT170" s="203"/>
      <c r="AU170" s="203"/>
      <c r="AV170" s="203"/>
      <c r="AW170" s="203"/>
    </row>
    <row r="171" spans="2:49" s="94" customFormat="1" ht="33.75" customHeight="1">
      <c r="B171" s="435"/>
      <c r="C171" s="465"/>
      <c r="D171" s="533" t="s">
        <v>176</v>
      </c>
      <c r="E171" s="533" t="s">
        <v>233</v>
      </c>
      <c r="F171" s="203"/>
      <c r="G171" s="85"/>
      <c r="H171" s="85"/>
      <c r="I171" s="85"/>
      <c r="J171" s="85"/>
      <c r="K171" s="534" t="s">
        <v>311</v>
      </c>
      <c r="L171" s="203"/>
      <c r="M171" s="534" t="s">
        <v>356</v>
      </c>
      <c r="N171" s="203"/>
      <c r="O171" s="203"/>
      <c r="P171" s="203"/>
      <c r="Q171" s="203"/>
      <c r="R171" s="203"/>
      <c r="S171" s="85"/>
      <c r="T171" s="85"/>
      <c r="U171" s="85"/>
      <c r="V171" s="85"/>
      <c r="W171" s="85"/>
      <c r="X171" s="85"/>
      <c r="Y171" s="85"/>
      <c r="Z171" s="85"/>
      <c r="AA171" s="85"/>
      <c r="AB171" s="85"/>
      <c r="AC171" s="85"/>
      <c r="AD171" s="85"/>
      <c r="AE171" s="85"/>
      <c r="AF171" s="85"/>
      <c r="AG171" s="85"/>
      <c r="AH171" s="85"/>
      <c r="AI171" s="85"/>
      <c r="AJ171" s="537" t="s">
        <v>133</v>
      </c>
      <c r="AK171" s="538">
        <v>2002</v>
      </c>
      <c r="AL171" s="85"/>
      <c r="AM171" s="85"/>
      <c r="AN171" s="85"/>
      <c r="AO171" s="532">
        <v>1200000</v>
      </c>
      <c r="AP171" s="203"/>
      <c r="AQ171" s="203"/>
      <c r="AR171" s="203"/>
      <c r="AS171" s="203"/>
      <c r="AT171" s="203"/>
      <c r="AU171" s="203"/>
      <c r="AV171" s="203"/>
      <c r="AW171" s="203"/>
    </row>
    <row r="172" spans="2:49" s="94" customFormat="1" ht="33.75" customHeight="1">
      <c r="B172" s="435"/>
      <c r="C172" s="465"/>
      <c r="D172" s="533" t="s">
        <v>177</v>
      </c>
      <c r="E172" s="533" t="s">
        <v>234</v>
      </c>
      <c r="F172" s="203"/>
      <c r="G172" s="85"/>
      <c r="H172" s="85"/>
      <c r="I172" s="85"/>
      <c r="J172" s="85"/>
      <c r="K172" s="534" t="s">
        <v>298</v>
      </c>
      <c r="L172" s="203"/>
      <c r="M172" s="534" t="s">
        <v>362</v>
      </c>
      <c r="N172" s="203"/>
      <c r="O172" s="203"/>
      <c r="P172" s="203"/>
      <c r="Q172" s="203"/>
      <c r="R172" s="203"/>
      <c r="S172" s="85"/>
      <c r="T172" s="85"/>
      <c r="U172" s="85"/>
      <c r="V172" s="85"/>
      <c r="W172" s="85"/>
      <c r="X172" s="85"/>
      <c r="Y172" s="85"/>
      <c r="Z172" s="85"/>
      <c r="AA172" s="85"/>
      <c r="AB172" s="85"/>
      <c r="AC172" s="85"/>
      <c r="AD172" s="85"/>
      <c r="AE172" s="85"/>
      <c r="AF172" s="85"/>
      <c r="AG172" s="85"/>
      <c r="AH172" s="85"/>
      <c r="AI172" s="85"/>
      <c r="AJ172" s="537" t="s">
        <v>133</v>
      </c>
      <c r="AK172" s="538">
        <v>2003</v>
      </c>
      <c r="AL172" s="85"/>
      <c r="AM172" s="85"/>
      <c r="AN172" s="85"/>
      <c r="AO172" s="532">
        <v>1785000</v>
      </c>
      <c r="AP172" s="203"/>
      <c r="AQ172" s="203"/>
      <c r="AR172" s="203"/>
      <c r="AS172" s="203"/>
      <c r="AT172" s="203"/>
      <c r="AU172" s="203"/>
      <c r="AV172" s="203"/>
      <c r="AW172" s="203"/>
    </row>
    <row r="173" spans="2:49" s="94" customFormat="1" ht="33.75" customHeight="1">
      <c r="B173" s="435"/>
      <c r="C173" s="465"/>
      <c r="D173" s="533" t="s">
        <v>182</v>
      </c>
      <c r="E173" s="533" t="s">
        <v>240</v>
      </c>
      <c r="F173" s="203"/>
      <c r="G173" s="85"/>
      <c r="H173" s="85"/>
      <c r="I173" s="85"/>
      <c r="J173" s="85"/>
      <c r="K173" s="534" t="s">
        <v>1355</v>
      </c>
      <c r="L173" s="203"/>
      <c r="M173" s="534" t="s">
        <v>372</v>
      </c>
      <c r="N173" s="203"/>
      <c r="O173" s="203"/>
      <c r="P173" s="203"/>
      <c r="Q173" s="203"/>
      <c r="R173" s="203"/>
      <c r="S173" s="85"/>
      <c r="T173" s="85"/>
      <c r="U173" s="85"/>
      <c r="V173" s="85"/>
      <c r="W173" s="85"/>
      <c r="X173" s="85"/>
      <c r="Y173" s="85"/>
      <c r="Z173" s="85"/>
      <c r="AA173" s="85"/>
      <c r="AB173" s="85"/>
      <c r="AC173" s="85"/>
      <c r="AD173" s="85"/>
      <c r="AE173" s="85"/>
      <c r="AF173" s="85"/>
      <c r="AG173" s="85"/>
      <c r="AH173" s="85"/>
      <c r="AI173" s="85"/>
      <c r="AJ173" s="537" t="s">
        <v>133</v>
      </c>
      <c r="AK173" s="538">
        <v>2003</v>
      </c>
      <c r="AL173" s="85"/>
      <c r="AM173" s="85"/>
      <c r="AN173" s="85"/>
      <c r="AO173" s="532">
        <v>1050000</v>
      </c>
      <c r="AP173" s="203"/>
      <c r="AQ173" s="203"/>
      <c r="AR173" s="203"/>
      <c r="AS173" s="203"/>
      <c r="AT173" s="203"/>
      <c r="AU173" s="203"/>
      <c r="AV173" s="203"/>
      <c r="AW173" s="203"/>
    </row>
    <row r="174" spans="2:49" s="94" customFormat="1" ht="33.75" customHeight="1">
      <c r="B174" s="435"/>
      <c r="C174" s="465"/>
      <c r="D174" s="533" t="s">
        <v>177</v>
      </c>
      <c r="E174" s="533" t="s">
        <v>234</v>
      </c>
      <c r="F174" s="203"/>
      <c r="G174" s="85"/>
      <c r="H174" s="85"/>
      <c r="I174" s="85"/>
      <c r="J174" s="85"/>
      <c r="K174" s="534" t="s">
        <v>298</v>
      </c>
      <c r="L174" s="203"/>
      <c r="M174" s="534" t="s">
        <v>363</v>
      </c>
      <c r="N174" s="203"/>
      <c r="O174" s="203"/>
      <c r="P174" s="203"/>
      <c r="Q174" s="203"/>
      <c r="R174" s="203"/>
      <c r="S174" s="85"/>
      <c r="T174" s="85"/>
      <c r="U174" s="85"/>
      <c r="V174" s="85"/>
      <c r="W174" s="85"/>
      <c r="X174" s="85"/>
      <c r="Y174" s="85"/>
      <c r="Z174" s="85"/>
      <c r="AA174" s="85"/>
      <c r="AB174" s="85"/>
      <c r="AC174" s="85"/>
      <c r="AD174" s="85"/>
      <c r="AE174" s="85"/>
      <c r="AF174" s="85"/>
      <c r="AG174" s="85"/>
      <c r="AH174" s="85"/>
      <c r="AI174" s="85"/>
      <c r="AJ174" s="537" t="s">
        <v>133</v>
      </c>
      <c r="AK174" s="538">
        <v>2003</v>
      </c>
      <c r="AL174" s="85"/>
      <c r="AM174" s="85"/>
      <c r="AN174" s="85"/>
      <c r="AO174" s="532">
        <v>5950000</v>
      </c>
      <c r="AP174" s="203"/>
      <c r="AQ174" s="203"/>
      <c r="AR174" s="203"/>
      <c r="AS174" s="203"/>
      <c r="AT174" s="203"/>
      <c r="AU174" s="203"/>
      <c r="AV174" s="203"/>
      <c r="AW174" s="203"/>
    </row>
    <row r="175" spans="2:49" s="94" customFormat="1" ht="33.75" customHeight="1">
      <c r="B175" s="435"/>
      <c r="C175" s="465"/>
      <c r="D175" s="533" t="s">
        <v>193</v>
      </c>
      <c r="E175" s="533" t="s">
        <v>253</v>
      </c>
      <c r="F175" s="203"/>
      <c r="G175" s="85"/>
      <c r="H175" s="85"/>
      <c r="I175" s="85"/>
      <c r="J175" s="85"/>
      <c r="K175" s="534" t="s">
        <v>312</v>
      </c>
      <c r="L175" s="203"/>
      <c r="M175" s="534" t="s">
        <v>359</v>
      </c>
      <c r="N175" s="203"/>
      <c r="O175" s="203"/>
      <c r="P175" s="203"/>
      <c r="Q175" s="203"/>
      <c r="R175" s="203"/>
      <c r="S175" s="85"/>
      <c r="T175" s="85"/>
      <c r="U175" s="85"/>
      <c r="V175" s="85"/>
      <c r="W175" s="85"/>
      <c r="X175" s="85"/>
      <c r="Y175" s="85"/>
      <c r="Z175" s="85"/>
      <c r="AA175" s="85"/>
      <c r="AB175" s="85"/>
      <c r="AC175" s="85"/>
      <c r="AD175" s="85"/>
      <c r="AE175" s="85"/>
      <c r="AF175" s="85"/>
      <c r="AG175" s="85"/>
      <c r="AH175" s="85"/>
      <c r="AI175" s="85"/>
      <c r="AJ175" s="537" t="s">
        <v>133</v>
      </c>
      <c r="AK175" s="538">
        <v>2003</v>
      </c>
      <c r="AL175" s="85"/>
      <c r="AM175" s="85"/>
      <c r="AN175" s="85"/>
      <c r="AO175" s="532">
        <v>315000</v>
      </c>
      <c r="AP175" s="203"/>
      <c r="AQ175" s="203"/>
      <c r="AR175" s="203"/>
      <c r="AS175" s="203"/>
      <c r="AT175" s="203"/>
      <c r="AU175" s="203"/>
      <c r="AV175" s="203"/>
      <c r="AW175" s="203"/>
    </row>
    <row r="176" spans="2:49" s="94" customFormat="1" ht="33.75" customHeight="1">
      <c r="B176" s="435"/>
      <c r="C176" s="465"/>
      <c r="D176" s="533" t="s">
        <v>178</v>
      </c>
      <c r="E176" s="533" t="s">
        <v>235</v>
      </c>
      <c r="F176" s="203"/>
      <c r="G176" s="85"/>
      <c r="H176" s="85"/>
      <c r="I176" s="85"/>
      <c r="J176" s="85"/>
      <c r="K176" s="534" t="s">
        <v>298</v>
      </c>
      <c r="L176" s="203"/>
      <c r="M176" s="534" t="s">
        <v>363</v>
      </c>
      <c r="N176" s="203"/>
      <c r="O176" s="203"/>
      <c r="P176" s="203"/>
      <c r="Q176" s="203"/>
      <c r="R176" s="203"/>
      <c r="S176" s="85"/>
      <c r="T176" s="85"/>
      <c r="U176" s="85"/>
      <c r="V176" s="85"/>
      <c r="W176" s="85"/>
      <c r="X176" s="85"/>
      <c r="Y176" s="85"/>
      <c r="Z176" s="85"/>
      <c r="AA176" s="85"/>
      <c r="AB176" s="85"/>
      <c r="AC176" s="85"/>
      <c r="AD176" s="85"/>
      <c r="AE176" s="85"/>
      <c r="AF176" s="85"/>
      <c r="AG176" s="85"/>
      <c r="AH176" s="85"/>
      <c r="AI176" s="85"/>
      <c r="AJ176" s="537" t="s">
        <v>133</v>
      </c>
      <c r="AK176" s="538">
        <v>2003</v>
      </c>
      <c r="AL176" s="85"/>
      <c r="AM176" s="85"/>
      <c r="AN176" s="85"/>
      <c r="AO176" s="532">
        <v>1400000</v>
      </c>
      <c r="AP176" s="203"/>
      <c r="AQ176" s="203"/>
      <c r="AR176" s="203"/>
      <c r="AS176" s="203"/>
      <c r="AT176" s="203"/>
      <c r="AU176" s="203"/>
      <c r="AV176" s="203"/>
      <c r="AW176" s="203"/>
    </row>
    <row r="177" spans="2:49" s="94" customFormat="1" ht="33.75" customHeight="1">
      <c r="B177" s="435"/>
      <c r="C177" s="465"/>
      <c r="D177" s="533" t="s">
        <v>193</v>
      </c>
      <c r="E177" s="533" t="s">
        <v>253</v>
      </c>
      <c r="F177" s="203"/>
      <c r="G177" s="85"/>
      <c r="H177" s="85"/>
      <c r="I177" s="85"/>
      <c r="J177" s="85"/>
      <c r="K177" s="534" t="s">
        <v>312</v>
      </c>
      <c r="L177" s="203"/>
      <c r="M177" s="534" t="s">
        <v>359</v>
      </c>
      <c r="N177" s="203"/>
      <c r="O177" s="203"/>
      <c r="P177" s="203"/>
      <c r="Q177" s="203"/>
      <c r="R177" s="203"/>
      <c r="S177" s="85"/>
      <c r="T177" s="85"/>
      <c r="U177" s="85"/>
      <c r="V177" s="85"/>
      <c r="W177" s="85"/>
      <c r="X177" s="85"/>
      <c r="Y177" s="85"/>
      <c r="Z177" s="85"/>
      <c r="AA177" s="85"/>
      <c r="AB177" s="85"/>
      <c r="AC177" s="85"/>
      <c r="AD177" s="85"/>
      <c r="AE177" s="85"/>
      <c r="AF177" s="85"/>
      <c r="AG177" s="85"/>
      <c r="AH177" s="85"/>
      <c r="AI177" s="85"/>
      <c r="AJ177" s="537" t="s">
        <v>133</v>
      </c>
      <c r="AK177" s="538">
        <v>2003</v>
      </c>
      <c r="AL177" s="85"/>
      <c r="AM177" s="85"/>
      <c r="AN177" s="85"/>
      <c r="AO177" s="532">
        <v>97500</v>
      </c>
      <c r="AP177" s="203"/>
      <c r="AQ177" s="203"/>
      <c r="AR177" s="203"/>
      <c r="AS177" s="203"/>
      <c r="AT177" s="203"/>
      <c r="AU177" s="203"/>
      <c r="AV177" s="203"/>
      <c r="AW177" s="203"/>
    </row>
    <row r="178" spans="2:49" s="94" customFormat="1" ht="33.75" customHeight="1">
      <c r="B178" s="435"/>
      <c r="C178" s="548"/>
      <c r="D178" s="551" t="s">
        <v>1229</v>
      </c>
      <c r="E178" s="551" t="s">
        <v>1230</v>
      </c>
      <c r="F178" s="552"/>
      <c r="G178" s="495"/>
      <c r="H178" s="495"/>
      <c r="I178" s="495"/>
      <c r="J178" s="495"/>
      <c r="K178" s="553" t="s">
        <v>298</v>
      </c>
      <c r="L178" s="203"/>
      <c r="M178" s="553" t="s">
        <v>1064</v>
      </c>
      <c r="N178" s="552"/>
      <c r="O178" s="552"/>
      <c r="P178" s="552"/>
      <c r="Q178" s="552"/>
      <c r="R178" s="552"/>
      <c r="S178" s="495"/>
      <c r="T178" s="495"/>
      <c r="U178" s="495"/>
      <c r="V178" s="495"/>
      <c r="W178" s="495"/>
      <c r="X178" s="495"/>
      <c r="Y178" s="495"/>
      <c r="Z178" s="495"/>
      <c r="AA178" s="495"/>
      <c r="AB178" s="495"/>
      <c r="AC178" s="495"/>
      <c r="AD178" s="495"/>
      <c r="AE178" s="495"/>
      <c r="AF178" s="495"/>
      <c r="AG178" s="495"/>
      <c r="AH178" s="495"/>
      <c r="AI178" s="495"/>
      <c r="AJ178" s="554" t="s">
        <v>133</v>
      </c>
      <c r="AK178" s="555">
        <v>2003</v>
      </c>
      <c r="AL178" s="495"/>
      <c r="AM178" s="495"/>
      <c r="AN178" s="495"/>
      <c r="AO178" s="556">
        <v>525000</v>
      </c>
      <c r="AP178" s="552"/>
      <c r="AQ178" s="552"/>
      <c r="AR178" s="552"/>
      <c r="AS178" s="552"/>
      <c r="AT178" s="552"/>
      <c r="AU178" s="552"/>
      <c r="AV178" s="552"/>
      <c r="AW178" s="552"/>
    </row>
    <row r="179" spans="2:49" s="94" customFormat="1" ht="33.75" customHeight="1">
      <c r="B179" s="435"/>
      <c r="C179" s="548"/>
      <c r="D179" s="551" t="s">
        <v>177</v>
      </c>
      <c r="E179" s="551" t="s">
        <v>234</v>
      </c>
      <c r="F179" s="552"/>
      <c r="G179" s="495"/>
      <c r="H179" s="495"/>
      <c r="I179" s="495"/>
      <c r="J179" s="495"/>
      <c r="K179" s="553" t="s">
        <v>298</v>
      </c>
      <c r="L179" s="203"/>
      <c r="M179" s="553" t="s">
        <v>362</v>
      </c>
      <c r="N179" s="552"/>
      <c r="O179" s="552"/>
      <c r="P179" s="552"/>
      <c r="Q179" s="552"/>
      <c r="R179" s="552"/>
      <c r="S179" s="495"/>
      <c r="T179" s="495"/>
      <c r="U179" s="495"/>
      <c r="V179" s="495"/>
      <c r="W179" s="495"/>
      <c r="X179" s="495"/>
      <c r="Y179" s="495"/>
      <c r="Z179" s="495"/>
      <c r="AA179" s="495"/>
      <c r="AB179" s="495"/>
      <c r="AC179" s="495"/>
      <c r="AD179" s="495"/>
      <c r="AE179" s="495"/>
      <c r="AF179" s="495"/>
      <c r="AG179" s="495"/>
      <c r="AH179" s="495"/>
      <c r="AI179" s="495"/>
      <c r="AJ179" s="554" t="s">
        <v>133</v>
      </c>
      <c r="AK179" s="555">
        <v>2003</v>
      </c>
      <c r="AL179" s="495"/>
      <c r="AM179" s="495"/>
      <c r="AN179" s="495"/>
      <c r="AO179" s="556">
        <v>595000</v>
      </c>
      <c r="AP179" s="552"/>
      <c r="AQ179" s="552"/>
      <c r="AR179" s="552"/>
      <c r="AS179" s="552"/>
      <c r="AT179" s="552"/>
      <c r="AU179" s="552"/>
      <c r="AV179" s="552"/>
      <c r="AW179" s="552"/>
    </row>
    <row r="180" spans="2:49" s="94" customFormat="1" ht="33.75" customHeight="1">
      <c r="B180" s="435"/>
      <c r="C180" s="548"/>
      <c r="D180" s="551" t="s">
        <v>193</v>
      </c>
      <c r="E180" s="551" t="s">
        <v>253</v>
      </c>
      <c r="F180" s="552"/>
      <c r="G180" s="495"/>
      <c r="H180" s="495"/>
      <c r="I180" s="495"/>
      <c r="J180" s="495"/>
      <c r="K180" s="553" t="s">
        <v>330</v>
      </c>
      <c r="L180" s="203"/>
      <c r="M180" s="553" t="s">
        <v>359</v>
      </c>
      <c r="N180" s="552"/>
      <c r="O180" s="552"/>
      <c r="P180" s="552"/>
      <c r="Q180" s="552"/>
      <c r="R180" s="552"/>
      <c r="S180" s="495"/>
      <c r="T180" s="495"/>
      <c r="U180" s="495"/>
      <c r="V180" s="495"/>
      <c r="W180" s="495"/>
      <c r="X180" s="495"/>
      <c r="Y180" s="495"/>
      <c r="Z180" s="495"/>
      <c r="AA180" s="495"/>
      <c r="AB180" s="495"/>
      <c r="AC180" s="495"/>
      <c r="AD180" s="495"/>
      <c r="AE180" s="495"/>
      <c r="AF180" s="495"/>
      <c r="AG180" s="495"/>
      <c r="AH180" s="495"/>
      <c r="AI180" s="495"/>
      <c r="AJ180" s="554" t="s">
        <v>133</v>
      </c>
      <c r="AK180" s="555">
        <v>2003</v>
      </c>
      <c r="AL180" s="495"/>
      <c r="AM180" s="495"/>
      <c r="AN180" s="495"/>
      <c r="AO180" s="556">
        <v>294000</v>
      </c>
      <c r="AP180" s="552"/>
      <c r="AQ180" s="552"/>
      <c r="AR180" s="552"/>
      <c r="AS180" s="552"/>
      <c r="AT180" s="552"/>
      <c r="AU180" s="552"/>
      <c r="AV180" s="552"/>
      <c r="AW180" s="552"/>
    </row>
    <row r="181" spans="2:49" s="94" customFormat="1" ht="33.75" customHeight="1">
      <c r="B181" s="435"/>
      <c r="C181" s="548"/>
      <c r="D181" s="551" t="s">
        <v>176</v>
      </c>
      <c r="E181" s="551" t="s">
        <v>233</v>
      </c>
      <c r="F181" s="552"/>
      <c r="G181" s="495"/>
      <c r="H181" s="495"/>
      <c r="I181" s="495"/>
      <c r="J181" s="495"/>
      <c r="K181" s="553" t="s">
        <v>308</v>
      </c>
      <c r="L181" s="203"/>
      <c r="M181" s="553" t="s">
        <v>356</v>
      </c>
      <c r="N181" s="552"/>
      <c r="O181" s="552"/>
      <c r="P181" s="552"/>
      <c r="Q181" s="552"/>
      <c r="R181" s="552"/>
      <c r="S181" s="495"/>
      <c r="T181" s="495"/>
      <c r="U181" s="495"/>
      <c r="V181" s="495"/>
      <c r="W181" s="495"/>
      <c r="X181" s="495"/>
      <c r="Y181" s="495"/>
      <c r="Z181" s="495"/>
      <c r="AA181" s="495"/>
      <c r="AB181" s="495"/>
      <c r="AC181" s="495"/>
      <c r="AD181" s="495"/>
      <c r="AE181" s="495"/>
      <c r="AF181" s="495"/>
      <c r="AG181" s="495"/>
      <c r="AH181" s="495"/>
      <c r="AI181" s="495"/>
      <c r="AJ181" s="554" t="s">
        <v>133</v>
      </c>
      <c r="AK181" s="555">
        <v>2003</v>
      </c>
      <c r="AL181" s="495"/>
      <c r="AM181" s="495"/>
      <c r="AN181" s="495"/>
      <c r="AO181" s="556">
        <v>845000</v>
      </c>
      <c r="AP181" s="552"/>
      <c r="AQ181" s="552"/>
      <c r="AR181" s="552"/>
      <c r="AS181" s="552"/>
      <c r="AT181" s="552"/>
      <c r="AU181" s="552"/>
      <c r="AV181" s="552"/>
      <c r="AW181" s="552"/>
    </row>
    <row r="182" spans="2:49" s="94" customFormat="1" ht="33.75" customHeight="1">
      <c r="B182" s="435"/>
      <c r="C182" s="548"/>
      <c r="D182" s="551" t="s">
        <v>193</v>
      </c>
      <c r="E182" s="551" t="s">
        <v>253</v>
      </c>
      <c r="F182" s="552"/>
      <c r="G182" s="495"/>
      <c r="H182" s="495"/>
      <c r="I182" s="495"/>
      <c r="J182" s="495"/>
      <c r="K182" s="553" t="s">
        <v>312</v>
      </c>
      <c r="L182" s="203"/>
      <c r="M182" s="553" t="s">
        <v>359</v>
      </c>
      <c r="N182" s="552"/>
      <c r="O182" s="552"/>
      <c r="P182" s="552"/>
      <c r="Q182" s="552"/>
      <c r="R182" s="552"/>
      <c r="S182" s="495"/>
      <c r="T182" s="495"/>
      <c r="U182" s="495"/>
      <c r="V182" s="495"/>
      <c r="W182" s="495"/>
      <c r="X182" s="495"/>
      <c r="Y182" s="495"/>
      <c r="Z182" s="495"/>
      <c r="AA182" s="495"/>
      <c r="AB182" s="495"/>
      <c r="AC182" s="495"/>
      <c r="AD182" s="495"/>
      <c r="AE182" s="495"/>
      <c r="AF182" s="495"/>
      <c r="AG182" s="495"/>
      <c r="AH182" s="495"/>
      <c r="AI182" s="495"/>
      <c r="AJ182" s="554" t="s">
        <v>133</v>
      </c>
      <c r="AK182" s="555">
        <v>2003</v>
      </c>
      <c r="AL182" s="495"/>
      <c r="AM182" s="495"/>
      <c r="AN182" s="495"/>
      <c r="AO182" s="556">
        <v>42000</v>
      </c>
      <c r="AP182" s="552"/>
      <c r="AQ182" s="552"/>
      <c r="AR182" s="552"/>
      <c r="AS182" s="552"/>
      <c r="AT182" s="552"/>
      <c r="AU182" s="552"/>
      <c r="AV182" s="552"/>
      <c r="AW182" s="552"/>
    </row>
    <row r="183" spans="2:49" s="94" customFormat="1" ht="33.75" customHeight="1">
      <c r="B183" s="435"/>
      <c r="C183" s="548"/>
      <c r="D183" s="551" t="s">
        <v>1224</v>
      </c>
      <c r="E183" s="551" t="s">
        <v>226</v>
      </c>
      <c r="F183" s="552"/>
      <c r="G183" s="495"/>
      <c r="H183" s="495"/>
      <c r="I183" s="495"/>
      <c r="J183" s="495"/>
      <c r="K183" s="553" t="s">
        <v>298</v>
      </c>
      <c r="L183" s="203"/>
      <c r="M183" s="553" t="s">
        <v>363</v>
      </c>
      <c r="N183" s="552"/>
      <c r="O183" s="552"/>
      <c r="P183" s="552"/>
      <c r="Q183" s="552"/>
      <c r="R183" s="552"/>
      <c r="S183" s="495"/>
      <c r="T183" s="495"/>
      <c r="U183" s="495"/>
      <c r="V183" s="495"/>
      <c r="W183" s="495"/>
      <c r="X183" s="495"/>
      <c r="Y183" s="495"/>
      <c r="Z183" s="495"/>
      <c r="AA183" s="495"/>
      <c r="AB183" s="495"/>
      <c r="AC183" s="495"/>
      <c r="AD183" s="495"/>
      <c r="AE183" s="495"/>
      <c r="AF183" s="495"/>
      <c r="AG183" s="495"/>
      <c r="AH183" s="495"/>
      <c r="AI183" s="495"/>
      <c r="AJ183" s="554" t="s">
        <v>133</v>
      </c>
      <c r="AK183" s="555">
        <v>2003</v>
      </c>
      <c r="AL183" s="495"/>
      <c r="AM183" s="495"/>
      <c r="AN183" s="495"/>
      <c r="AO183" s="556">
        <v>157500</v>
      </c>
      <c r="AP183" s="552"/>
      <c r="AQ183" s="552"/>
      <c r="AR183" s="552"/>
      <c r="AS183" s="552"/>
      <c r="AT183" s="552"/>
      <c r="AU183" s="552"/>
      <c r="AV183" s="552"/>
      <c r="AW183" s="552"/>
    </row>
    <row r="184" spans="2:49" s="94" customFormat="1" ht="33.75" customHeight="1">
      <c r="B184" s="435"/>
      <c r="C184" s="548"/>
      <c r="D184" s="551" t="s">
        <v>1218</v>
      </c>
      <c r="E184" s="551" t="s">
        <v>234</v>
      </c>
      <c r="F184" s="552"/>
      <c r="G184" s="495"/>
      <c r="H184" s="495"/>
      <c r="I184" s="495"/>
      <c r="J184" s="495"/>
      <c r="K184" s="553" t="s">
        <v>298</v>
      </c>
      <c r="L184" s="203"/>
      <c r="M184" s="553" t="s">
        <v>363</v>
      </c>
      <c r="N184" s="552"/>
      <c r="O184" s="552"/>
      <c r="P184" s="552"/>
      <c r="Q184" s="552"/>
      <c r="R184" s="552"/>
      <c r="S184" s="495"/>
      <c r="T184" s="495"/>
      <c r="U184" s="495"/>
      <c r="V184" s="495"/>
      <c r="W184" s="495"/>
      <c r="X184" s="495"/>
      <c r="Y184" s="495"/>
      <c r="Z184" s="495"/>
      <c r="AA184" s="495"/>
      <c r="AB184" s="495"/>
      <c r="AC184" s="495"/>
      <c r="AD184" s="495"/>
      <c r="AE184" s="495"/>
      <c r="AF184" s="495"/>
      <c r="AG184" s="495"/>
      <c r="AH184" s="495"/>
      <c r="AI184" s="495"/>
      <c r="AJ184" s="554" t="s">
        <v>133</v>
      </c>
      <c r="AK184" s="555">
        <v>2003</v>
      </c>
      <c r="AL184" s="495"/>
      <c r="AM184" s="495"/>
      <c r="AN184" s="495"/>
      <c r="AO184" s="556">
        <v>140000</v>
      </c>
      <c r="AP184" s="552"/>
      <c r="AQ184" s="552"/>
      <c r="AR184" s="552"/>
      <c r="AS184" s="552"/>
      <c r="AT184" s="552"/>
      <c r="AU184" s="552"/>
      <c r="AV184" s="552"/>
      <c r="AW184" s="552"/>
    </row>
    <row r="185" spans="2:49" s="94" customFormat="1" ht="33.75" customHeight="1">
      <c r="B185" s="435"/>
      <c r="C185" s="548"/>
      <c r="D185" s="551" t="s">
        <v>1224</v>
      </c>
      <c r="E185" s="551" t="s">
        <v>226</v>
      </c>
      <c r="F185" s="552"/>
      <c r="G185" s="495"/>
      <c r="H185" s="495"/>
      <c r="I185" s="495"/>
      <c r="J185" s="495"/>
      <c r="K185" s="553" t="s">
        <v>298</v>
      </c>
      <c r="L185" s="203"/>
      <c r="M185" s="553" t="s">
        <v>363</v>
      </c>
      <c r="N185" s="552"/>
      <c r="O185" s="552"/>
      <c r="P185" s="552"/>
      <c r="Q185" s="552"/>
      <c r="R185" s="552"/>
      <c r="S185" s="495"/>
      <c r="T185" s="495"/>
      <c r="U185" s="495"/>
      <c r="V185" s="495"/>
      <c r="W185" s="495"/>
      <c r="X185" s="495"/>
      <c r="Y185" s="495"/>
      <c r="Z185" s="495"/>
      <c r="AA185" s="495"/>
      <c r="AB185" s="495"/>
      <c r="AC185" s="495"/>
      <c r="AD185" s="495"/>
      <c r="AE185" s="495"/>
      <c r="AF185" s="495"/>
      <c r="AG185" s="495"/>
      <c r="AH185" s="495"/>
      <c r="AI185" s="495"/>
      <c r="AJ185" s="554" t="s">
        <v>133</v>
      </c>
      <c r="AK185" s="555">
        <v>2003</v>
      </c>
      <c r="AL185" s="495"/>
      <c r="AM185" s="495"/>
      <c r="AN185" s="495"/>
      <c r="AO185" s="556">
        <v>420000</v>
      </c>
      <c r="AP185" s="552"/>
      <c r="AQ185" s="552"/>
      <c r="AR185" s="552"/>
      <c r="AS185" s="552"/>
      <c r="AT185" s="552"/>
      <c r="AU185" s="552"/>
      <c r="AV185" s="552"/>
      <c r="AW185" s="552"/>
    </row>
    <row r="186" spans="2:49" s="94" customFormat="1" ht="33.75" customHeight="1">
      <c r="B186" s="435"/>
      <c r="C186" s="548"/>
      <c r="D186" s="551" t="s">
        <v>1218</v>
      </c>
      <c r="E186" s="551" t="s">
        <v>234</v>
      </c>
      <c r="F186" s="552"/>
      <c r="G186" s="495"/>
      <c r="H186" s="495"/>
      <c r="I186" s="495"/>
      <c r="J186" s="495"/>
      <c r="K186" s="553" t="s">
        <v>298</v>
      </c>
      <c r="L186" s="203"/>
      <c r="M186" s="553" t="s">
        <v>363</v>
      </c>
      <c r="N186" s="552"/>
      <c r="O186" s="552"/>
      <c r="P186" s="552"/>
      <c r="Q186" s="552"/>
      <c r="R186" s="552"/>
      <c r="S186" s="495"/>
      <c r="T186" s="495"/>
      <c r="U186" s="495"/>
      <c r="V186" s="495"/>
      <c r="W186" s="495"/>
      <c r="X186" s="495"/>
      <c r="Y186" s="495"/>
      <c r="Z186" s="495"/>
      <c r="AA186" s="495"/>
      <c r="AB186" s="495"/>
      <c r="AC186" s="495"/>
      <c r="AD186" s="495"/>
      <c r="AE186" s="495"/>
      <c r="AF186" s="495"/>
      <c r="AG186" s="495"/>
      <c r="AH186" s="495"/>
      <c r="AI186" s="495"/>
      <c r="AJ186" s="554" t="s">
        <v>133</v>
      </c>
      <c r="AK186" s="555">
        <v>2003</v>
      </c>
      <c r="AL186" s="495"/>
      <c r="AM186" s="495"/>
      <c r="AN186" s="495"/>
      <c r="AO186" s="556">
        <v>140000</v>
      </c>
      <c r="AP186" s="552"/>
      <c r="AQ186" s="552"/>
      <c r="AR186" s="552"/>
      <c r="AS186" s="552"/>
      <c r="AT186" s="552"/>
      <c r="AU186" s="552"/>
      <c r="AV186" s="552"/>
      <c r="AW186" s="552"/>
    </row>
    <row r="187" spans="2:49" s="94" customFormat="1" ht="33.75" customHeight="1">
      <c r="B187" s="435"/>
      <c r="C187" s="548"/>
      <c r="D187" s="551" t="s">
        <v>193</v>
      </c>
      <c r="E187" s="551" t="s">
        <v>253</v>
      </c>
      <c r="F187" s="552"/>
      <c r="G187" s="495"/>
      <c r="H187" s="495"/>
      <c r="I187" s="495"/>
      <c r="J187" s="495"/>
      <c r="K187" s="553" t="s">
        <v>312</v>
      </c>
      <c r="L187" s="203"/>
      <c r="M187" s="553" t="s">
        <v>359</v>
      </c>
      <c r="N187" s="552"/>
      <c r="O187" s="552"/>
      <c r="P187" s="552"/>
      <c r="Q187" s="552"/>
      <c r="R187" s="552"/>
      <c r="S187" s="495"/>
      <c r="T187" s="495"/>
      <c r="U187" s="495"/>
      <c r="V187" s="495"/>
      <c r="W187" s="495"/>
      <c r="X187" s="495"/>
      <c r="Y187" s="495"/>
      <c r="Z187" s="495"/>
      <c r="AA187" s="495"/>
      <c r="AB187" s="495"/>
      <c r="AC187" s="495"/>
      <c r="AD187" s="495"/>
      <c r="AE187" s="495"/>
      <c r="AF187" s="495"/>
      <c r="AG187" s="495"/>
      <c r="AH187" s="495"/>
      <c r="AI187" s="495"/>
      <c r="AJ187" s="554" t="s">
        <v>133</v>
      </c>
      <c r="AK187" s="555">
        <v>2003</v>
      </c>
      <c r="AL187" s="495"/>
      <c r="AM187" s="495"/>
      <c r="AN187" s="495"/>
      <c r="AO187" s="556">
        <v>147000</v>
      </c>
      <c r="AP187" s="552"/>
      <c r="AQ187" s="552"/>
      <c r="AR187" s="552"/>
      <c r="AS187" s="552"/>
      <c r="AT187" s="552"/>
      <c r="AU187" s="552"/>
      <c r="AV187" s="552"/>
      <c r="AW187" s="552"/>
    </row>
    <row r="188" spans="2:49" s="94" customFormat="1" ht="33.75" customHeight="1">
      <c r="B188" s="435"/>
      <c r="C188" s="548"/>
      <c r="D188" s="551" t="s">
        <v>177</v>
      </c>
      <c r="E188" s="551" t="s">
        <v>234</v>
      </c>
      <c r="F188" s="552"/>
      <c r="G188" s="495"/>
      <c r="H188" s="495"/>
      <c r="I188" s="495"/>
      <c r="J188" s="495"/>
      <c r="K188" s="553" t="s">
        <v>298</v>
      </c>
      <c r="L188" s="203"/>
      <c r="M188" s="553" t="s">
        <v>362</v>
      </c>
      <c r="N188" s="552"/>
      <c r="O188" s="552"/>
      <c r="P188" s="552"/>
      <c r="Q188" s="552"/>
      <c r="R188" s="552"/>
      <c r="S188" s="495"/>
      <c r="T188" s="495"/>
      <c r="U188" s="495"/>
      <c r="V188" s="495"/>
      <c r="W188" s="495"/>
      <c r="X188" s="495"/>
      <c r="Y188" s="495"/>
      <c r="Z188" s="495"/>
      <c r="AA188" s="495"/>
      <c r="AB188" s="495"/>
      <c r="AC188" s="495"/>
      <c r="AD188" s="495"/>
      <c r="AE188" s="495"/>
      <c r="AF188" s="495"/>
      <c r="AG188" s="495"/>
      <c r="AH188" s="495"/>
      <c r="AI188" s="495"/>
      <c r="AJ188" s="554" t="s">
        <v>133</v>
      </c>
      <c r="AK188" s="555">
        <v>2003</v>
      </c>
      <c r="AL188" s="495"/>
      <c r="AM188" s="495"/>
      <c r="AN188" s="495"/>
      <c r="AO188" s="556">
        <v>637500</v>
      </c>
      <c r="AP188" s="552"/>
      <c r="AQ188" s="552"/>
      <c r="AR188" s="552"/>
      <c r="AS188" s="552"/>
      <c r="AT188" s="552"/>
      <c r="AU188" s="552"/>
      <c r="AV188" s="552"/>
      <c r="AW188" s="552"/>
    </row>
    <row r="189" spans="2:49" s="94" customFormat="1" ht="33.75" customHeight="1">
      <c r="B189" s="435"/>
      <c r="C189" s="548"/>
      <c r="D189" s="551" t="s">
        <v>177</v>
      </c>
      <c r="E189" s="551" t="s">
        <v>234</v>
      </c>
      <c r="F189" s="552"/>
      <c r="G189" s="495"/>
      <c r="H189" s="495"/>
      <c r="I189" s="495"/>
      <c r="J189" s="495"/>
      <c r="K189" s="553" t="s">
        <v>298</v>
      </c>
      <c r="L189" s="203"/>
      <c r="M189" s="553" t="s">
        <v>363</v>
      </c>
      <c r="N189" s="552"/>
      <c r="O189" s="552"/>
      <c r="P189" s="552"/>
      <c r="Q189" s="552"/>
      <c r="R189" s="552"/>
      <c r="S189" s="495"/>
      <c r="T189" s="495"/>
      <c r="U189" s="495"/>
      <c r="V189" s="495"/>
      <c r="W189" s="495"/>
      <c r="X189" s="495"/>
      <c r="Y189" s="495"/>
      <c r="Z189" s="495"/>
      <c r="AA189" s="495"/>
      <c r="AB189" s="495"/>
      <c r="AC189" s="495"/>
      <c r="AD189" s="495"/>
      <c r="AE189" s="495"/>
      <c r="AF189" s="495"/>
      <c r="AG189" s="495"/>
      <c r="AH189" s="495"/>
      <c r="AI189" s="495"/>
      <c r="AJ189" s="554" t="s">
        <v>133</v>
      </c>
      <c r="AK189" s="555">
        <v>2004</v>
      </c>
      <c r="AL189" s="495"/>
      <c r="AM189" s="495"/>
      <c r="AN189" s="495"/>
      <c r="AO189" s="556">
        <v>1105000</v>
      </c>
      <c r="AP189" s="552"/>
      <c r="AQ189" s="552"/>
      <c r="AR189" s="552"/>
      <c r="AS189" s="552"/>
      <c r="AT189" s="552"/>
      <c r="AU189" s="552"/>
      <c r="AV189" s="552"/>
      <c r="AW189" s="552"/>
    </row>
    <row r="190" spans="2:49" s="94" customFormat="1" ht="33.75" customHeight="1">
      <c r="B190" s="435"/>
      <c r="C190" s="548"/>
      <c r="D190" s="551" t="s">
        <v>193</v>
      </c>
      <c r="E190" s="551" t="s">
        <v>253</v>
      </c>
      <c r="F190" s="552"/>
      <c r="G190" s="495"/>
      <c r="H190" s="495"/>
      <c r="I190" s="495"/>
      <c r="J190" s="495"/>
      <c r="K190" s="553" t="s">
        <v>312</v>
      </c>
      <c r="L190" s="203"/>
      <c r="M190" s="553" t="s">
        <v>359</v>
      </c>
      <c r="N190" s="552"/>
      <c r="O190" s="552"/>
      <c r="P190" s="552"/>
      <c r="Q190" s="552"/>
      <c r="R190" s="552"/>
      <c r="S190" s="495"/>
      <c r="T190" s="495"/>
      <c r="U190" s="495"/>
      <c r="V190" s="495"/>
      <c r="W190" s="495"/>
      <c r="X190" s="495"/>
      <c r="Y190" s="495"/>
      <c r="Z190" s="495"/>
      <c r="AA190" s="495"/>
      <c r="AB190" s="495"/>
      <c r="AC190" s="495"/>
      <c r="AD190" s="495"/>
      <c r="AE190" s="495"/>
      <c r="AF190" s="495"/>
      <c r="AG190" s="495"/>
      <c r="AH190" s="495"/>
      <c r="AI190" s="495"/>
      <c r="AJ190" s="554" t="s">
        <v>133</v>
      </c>
      <c r="AK190" s="555">
        <v>2004</v>
      </c>
      <c r="AL190" s="495"/>
      <c r="AM190" s="495"/>
      <c r="AN190" s="495"/>
      <c r="AO190" s="556">
        <v>390000</v>
      </c>
      <c r="AP190" s="552"/>
      <c r="AQ190" s="552"/>
      <c r="AR190" s="552"/>
      <c r="AS190" s="552"/>
      <c r="AT190" s="552"/>
      <c r="AU190" s="552"/>
      <c r="AV190" s="552"/>
      <c r="AW190" s="552"/>
    </row>
    <row r="191" spans="2:49" s="94" customFormat="1" ht="33.75" customHeight="1">
      <c r="B191" s="435"/>
      <c r="C191" s="548"/>
      <c r="D191" s="551" t="s">
        <v>1229</v>
      </c>
      <c r="E191" s="551" t="s">
        <v>1230</v>
      </c>
      <c r="F191" s="552"/>
      <c r="G191" s="495"/>
      <c r="H191" s="495"/>
      <c r="I191" s="495"/>
      <c r="J191" s="495"/>
      <c r="K191" s="553" t="s">
        <v>298</v>
      </c>
      <c r="L191" s="203"/>
      <c r="M191" s="553" t="s">
        <v>362</v>
      </c>
      <c r="N191" s="552"/>
      <c r="O191" s="552"/>
      <c r="P191" s="552"/>
      <c r="Q191" s="552"/>
      <c r="R191" s="552"/>
      <c r="S191" s="495"/>
      <c r="T191" s="495"/>
      <c r="U191" s="495"/>
      <c r="V191" s="495"/>
      <c r="W191" s="495"/>
      <c r="X191" s="495"/>
      <c r="Y191" s="495"/>
      <c r="Z191" s="495"/>
      <c r="AA191" s="495"/>
      <c r="AB191" s="495"/>
      <c r="AC191" s="495"/>
      <c r="AD191" s="495"/>
      <c r="AE191" s="495"/>
      <c r="AF191" s="495"/>
      <c r="AG191" s="495"/>
      <c r="AH191" s="495"/>
      <c r="AI191" s="495"/>
      <c r="AJ191" s="554" t="s">
        <v>133</v>
      </c>
      <c r="AK191" s="555">
        <v>2004</v>
      </c>
      <c r="AL191" s="495"/>
      <c r="AM191" s="495"/>
      <c r="AN191" s="495"/>
      <c r="AO191" s="556">
        <v>195000</v>
      </c>
      <c r="AP191" s="552"/>
      <c r="AQ191" s="552"/>
      <c r="AR191" s="552"/>
      <c r="AS191" s="552"/>
      <c r="AT191" s="552"/>
      <c r="AU191" s="552"/>
      <c r="AV191" s="552"/>
      <c r="AW191" s="552"/>
    </row>
    <row r="192" spans="2:49" s="94" customFormat="1" ht="33.75" customHeight="1">
      <c r="B192" s="435"/>
      <c r="C192" s="548"/>
      <c r="D192" s="551" t="s">
        <v>1218</v>
      </c>
      <c r="E192" s="551" t="s">
        <v>234</v>
      </c>
      <c r="F192" s="552"/>
      <c r="G192" s="495"/>
      <c r="H192" s="495"/>
      <c r="I192" s="495"/>
      <c r="J192" s="495"/>
      <c r="K192" s="553" t="s">
        <v>298</v>
      </c>
      <c r="L192" s="203"/>
      <c r="M192" s="553" t="s">
        <v>363</v>
      </c>
      <c r="N192" s="552"/>
      <c r="O192" s="552"/>
      <c r="P192" s="552"/>
      <c r="Q192" s="552"/>
      <c r="R192" s="552"/>
      <c r="S192" s="495"/>
      <c r="T192" s="495"/>
      <c r="U192" s="495"/>
      <c r="V192" s="495"/>
      <c r="W192" s="495"/>
      <c r="X192" s="495"/>
      <c r="Y192" s="495"/>
      <c r="Z192" s="495"/>
      <c r="AA192" s="495"/>
      <c r="AB192" s="495"/>
      <c r="AC192" s="495"/>
      <c r="AD192" s="495"/>
      <c r="AE192" s="495"/>
      <c r="AF192" s="495"/>
      <c r="AG192" s="495"/>
      <c r="AH192" s="495"/>
      <c r="AI192" s="495"/>
      <c r="AJ192" s="554" t="s">
        <v>133</v>
      </c>
      <c r="AK192" s="555">
        <v>2004</v>
      </c>
      <c r="AL192" s="495"/>
      <c r="AM192" s="495"/>
      <c r="AN192" s="495"/>
      <c r="AO192" s="556">
        <v>560000</v>
      </c>
      <c r="AP192" s="552"/>
      <c r="AQ192" s="552"/>
      <c r="AR192" s="552"/>
      <c r="AS192" s="552"/>
      <c r="AT192" s="552"/>
      <c r="AU192" s="552"/>
      <c r="AV192" s="552"/>
      <c r="AW192" s="552"/>
    </row>
    <row r="193" spans="2:49" s="94" customFormat="1" ht="33.75" customHeight="1">
      <c r="B193" s="435"/>
      <c r="C193" s="548"/>
      <c r="D193" s="551" t="s">
        <v>1229</v>
      </c>
      <c r="E193" s="551" t="s">
        <v>1230</v>
      </c>
      <c r="F193" s="552"/>
      <c r="G193" s="495"/>
      <c r="H193" s="495"/>
      <c r="I193" s="495"/>
      <c r="J193" s="495"/>
      <c r="K193" s="553" t="s">
        <v>298</v>
      </c>
      <c r="L193" s="203"/>
      <c r="M193" s="553" t="s">
        <v>1064</v>
      </c>
      <c r="N193" s="552"/>
      <c r="O193" s="552"/>
      <c r="P193" s="552"/>
      <c r="Q193" s="552"/>
      <c r="R193" s="552"/>
      <c r="S193" s="495"/>
      <c r="T193" s="495"/>
      <c r="U193" s="495"/>
      <c r="V193" s="495"/>
      <c r="W193" s="495"/>
      <c r="X193" s="495"/>
      <c r="Y193" s="495"/>
      <c r="Z193" s="495"/>
      <c r="AA193" s="495"/>
      <c r="AB193" s="495"/>
      <c r="AC193" s="495"/>
      <c r="AD193" s="495"/>
      <c r="AE193" s="495"/>
      <c r="AF193" s="495"/>
      <c r="AG193" s="495"/>
      <c r="AH193" s="495"/>
      <c r="AI193" s="495"/>
      <c r="AJ193" s="554" t="s">
        <v>133</v>
      </c>
      <c r="AK193" s="555">
        <v>2004</v>
      </c>
      <c r="AL193" s="495"/>
      <c r="AM193" s="495"/>
      <c r="AN193" s="495"/>
      <c r="AO193" s="556">
        <v>175000</v>
      </c>
      <c r="AP193" s="552"/>
      <c r="AQ193" s="552"/>
      <c r="AR193" s="552"/>
      <c r="AS193" s="552"/>
      <c r="AT193" s="552"/>
      <c r="AU193" s="552"/>
      <c r="AV193" s="552"/>
      <c r="AW193" s="552"/>
    </row>
    <row r="194" spans="2:49" s="94" customFormat="1" ht="33.75" customHeight="1">
      <c r="B194" s="435"/>
      <c r="C194" s="548"/>
      <c r="D194" s="551" t="s">
        <v>1229</v>
      </c>
      <c r="E194" s="551" t="s">
        <v>1230</v>
      </c>
      <c r="F194" s="552"/>
      <c r="G194" s="495"/>
      <c r="H194" s="495"/>
      <c r="I194" s="495"/>
      <c r="J194" s="495"/>
      <c r="K194" s="553" t="s">
        <v>298</v>
      </c>
      <c r="L194" s="203"/>
      <c r="M194" s="553" t="s">
        <v>1064</v>
      </c>
      <c r="N194" s="552"/>
      <c r="O194" s="552"/>
      <c r="P194" s="552"/>
      <c r="Q194" s="552"/>
      <c r="R194" s="552"/>
      <c r="S194" s="495"/>
      <c r="T194" s="495"/>
      <c r="U194" s="495"/>
      <c r="V194" s="495"/>
      <c r="W194" s="495"/>
      <c r="X194" s="495"/>
      <c r="Y194" s="495"/>
      <c r="Z194" s="495"/>
      <c r="AA194" s="495"/>
      <c r="AB194" s="495"/>
      <c r="AC194" s="495"/>
      <c r="AD194" s="495"/>
      <c r="AE194" s="495"/>
      <c r="AF194" s="495"/>
      <c r="AG194" s="495"/>
      <c r="AH194" s="495"/>
      <c r="AI194" s="495"/>
      <c r="AJ194" s="554" t="s">
        <v>133</v>
      </c>
      <c r="AK194" s="555">
        <v>2004</v>
      </c>
      <c r="AL194" s="495"/>
      <c r="AM194" s="495"/>
      <c r="AN194" s="495"/>
      <c r="AO194" s="556">
        <v>525000</v>
      </c>
      <c r="AP194" s="552"/>
      <c r="AQ194" s="552"/>
      <c r="AR194" s="552"/>
      <c r="AS194" s="552"/>
      <c r="AT194" s="552"/>
      <c r="AU194" s="552"/>
      <c r="AV194" s="552"/>
      <c r="AW194" s="552"/>
    </row>
    <row r="195" spans="2:49" s="94" customFormat="1" ht="33.75" customHeight="1">
      <c r="B195" s="435"/>
      <c r="C195" s="548"/>
      <c r="D195" s="551" t="s">
        <v>1221</v>
      </c>
      <c r="E195" s="551" t="s">
        <v>1222</v>
      </c>
      <c r="F195" s="552"/>
      <c r="G195" s="495"/>
      <c r="H195" s="495"/>
      <c r="I195" s="495"/>
      <c r="J195" s="495"/>
      <c r="K195" s="553" t="s">
        <v>298</v>
      </c>
      <c r="L195" s="203"/>
      <c r="M195" s="553" t="s">
        <v>1064</v>
      </c>
      <c r="N195" s="552"/>
      <c r="O195" s="552"/>
      <c r="P195" s="552"/>
      <c r="Q195" s="552"/>
      <c r="R195" s="552"/>
      <c r="S195" s="495"/>
      <c r="T195" s="495"/>
      <c r="U195" s="495"/>
      <c r="V195" s="495"/>
      <c r="W195" s="495"/>
      <c r="X195" s="495"/>
      <c r="Y195" s="495"/>
      <c r="Z195" s="495"/>
      <c r="AA195" s="495"/>
      <c r="AB195" s="495"/>
      <c r="AC195" s="495"/>
      <c r="AD195" s="495"/>
      <c r="AE195" s="495"/>
      <c r="AF195" s="495"/>
      <c r="AG195" s="495"/>
      <c r="AH195" s="495"/>
      <c r="AI195" s="495"/>
      <c r="AJ195" s="554" t="s">
        <v>133</v>
      </c>
      <c r="AK195" s="555">
        <v>2004</v>
      </c>
      <c r="AL195" s="495"/>
      <c r="AM195" s="495"/>
      <c r="AN195" s="495"/>
      <c r="AO195" s="556">
        <v>225000</v>
      </c>
      <c r="AP195" s="552"/>
      <c r="AQ195" s="552"/>
      <c r="AR195" s="552"/>
      <c r="AS195" s="552"/>
      <c r="AT195" s="552"/>
      <c r="AU195" s="552"/>
      <c r="AV195" s="552"/>
      <c r="AW195" s="552"/>
    </row>
    <row r="196" spans="2:49" s="94" customFormat="1" ht="33.75" customHeight="1">
      <c r="B196" s="435"/>
      <c r="C196" s="548"/>
      <c r="D196" s="551" t="s">
        <v>182</v>
      </c>
      <c r="E196" s="551" t="s">
        <v>240</v>
      </c>
      <c r="F196" s="552"/>
      <c r="G196" s="495"/>
      <c r="H196" s="495"/>
      <c r="I196" s="495"/>
      <c r="J196" s="495"/>
      <c r="K196" s="553" t="s">
        <v>132</v>
      </c>
      <c r="L196" s="203"/>
      <c r="M196" s="553" t="s">
        <v>372</v>
      </c>
      <c r="N196" s="552"/>
      <c r="O196" s="552"/>
      <c r="P196" s="552"/>
      <c r="Q196" s="552"/>
      <c r="R196" s="552"/>
      <c r="S196" s="495"/>
      <c r="T196" s="495"/>
      <c r="U196" s="495"/>
      <c r="V196" s="495"/>
      <c r="W196" s="495"/>
      <c r="X196" s="495"/>
      <c r="Y196" s="495"/>
      <c r="Z196" s="495"/>
      <c r="AA196" s="495"/>
      <c r="AB196" s="495"/>
      <c r="AC196" s="495"/>
      <c r="AD196" s="495"/>
      <c r="AE196" s="495"/>
      <c r="AF196" s="495"/>
      <c r="AG196" s="495"/>
      <c r="AH196" s="495"/>
      <c r="AI196" s="495"/>
      <c r="AJ196" s="554" t="s">
        <v>133</v>
      </c>
      <c r="AK196" s="555">
        <v>2004</v>
      </c>
      <c r="AL196" s="495"/>
      <c r="AM196" s="495"/>
      <c r="AN196" s="495"/>
      <c r="AO196" s="556">
        <v>1125000</v>
      </c>
      <c r="AP196" s="552"/>
      <c r="AQ196" s="552"/>
      <c r="AR196" s="552"/>
      <c r="AS196" s="552"/>
      <c r="AT196" s="552"/>
      <c r="AU196" s="552"/>
      <c r="AV196" s="552"/>
      <c r="AW196" s="552"/>
    </row>
    <row r="197" spans="2:49" s="94" customFormat="1" ht="33.75" customHeight="1">
      <c r="B197" s="435"/>
      <c r="C197" s="548"/>
      <c r="D197" s="551" t="s">
        <v>191</v>
      </c>
      <c r="E197" s="551" t="s">
        <v>251</v>
      </c>
      <c r="F197" s="552"/>
      <c r="G197" s="495"/>
      <c r="H197" s="495"/>
      <c r="I197" s="495"/>
      <c r="J197" s="495"/>
      <c r="K197" s="553" t="s">
        <v>132</v>
      </c>
      <c r="L197" s="203"/>
      <c r="M197" s="553" t="s">
        <v>370</v>
      </c>
      <c r="N197" s="552"/>
      <c r="O197" s="552"/>
      <c r="P197" s="552"/>
      <c r="Q197" s="552"/>
      <c r="R197" s="552"/>
      <c r="S197" s="495"/>
      <c r="T197" s="495"/>
      <c r="U197" s="495"/>
      <c r="V197" s="495"/>
      <c r="W197" s="495"/>
      <c r="X197" s="495"/>
      <c r="Y197" s="495"/>
      <c r="Z197" s="495"/>
      <c r="AA197" s="495"/>
      <c r="AB197" s="495"/>
      <c r="AC197" s="495"/>
      <c r="AD197" s="495"/>
      <c r="AE197" s="495"/>
      <c r="AF197" s="495"/>
      <c r="AG197" s="495"/>
      <c r="AH197" s="495"/>
      <c r="AI197" s="495"/>
      <c r="AJ197" s="554" t="s">
        <v>133</v>
      </c>
      <c r="AK197" s="555">
        <v>2004</v>
      </c>
      <c r="AL197" s="495"/>
      <c r="AM197" s="495"/>
      <c r="AN197" s="495"/>
      <c r="AO197" s="556">
        <v>75000</v>
      </c>
      <c r="AP197" s="552"/>
      <c r="AQ197" s="552"/>
      <c r="AR197" s="552"/>
      <c r="AS197" s="552"/>
      <c r="AT197" s="552"/>
      <c r="AU197" s="552"/>
      <c r="AV197" s="552"/>
      <c r="AW197" s="552"/>
    </row>
    <row r="198" spans="2:49" s="94" customFormat="1" ht="33.75" customHeight="1">
      <c r="B198" s="435"/>
      <c r="C198" s="548"/>
      <c r="D198" s="551" t="s">
        <v>177</v>
      </c>
      <c r="E198" s="551" t="s">
        <v>234</v>
      </c>
      <c r="F198" s="552"/>
      <c r="G198" s="495"/>
      <c r="H198" s="495"/>
      <c r="I198" s="495"/>
      <c r="J198" s="495"/>
      <c r="K198" s="553" t="s">
        <v>298</v>
      </c>
      <c r="L198" s="203"/>
      <c r="M198" s="553" t="s">
        <v>362</v>
      </c>
      <c r="N198" s="552"/>
      <c r="O198" s="552"/>
      <c r="P198" s="552"/>
      <c r="Q198" s="552"/>
      <c r="R198" s="552"/>
      <c r="S198" s="495"/>
      <c r="T198" s="495"/>
      <c r="U198" s="495"/>
      <c r="V198" s="495"/>
      <c r="W198" s="495"/>
      <c r="X198" s="495"/>
      <c r="Y198" s="495"/>
      <c r="Z198" s="495"/>
      <c r="AA198" s="495"/>
      <c r="AB198" s="495"/>
      <c r="AC198" s="495"/>
      <c r="AD198" s="495"/>
      <c r="AE198" s="495"/>
      <c r="AF198" s="495"/>
      <c r="AG198" s="495"/>
      <c r="AH198" s="495"/>
      <c r="AI198" s="495"/>
      <c r="AJ198" s="554" t="s">
        <v>133</v>
      </c>
      <c r="AK198" s="555">
        <v>2004</v>
      </c>
      <c r="AL198" s="495"/>
      <c r="AM198" s="495"/>
      <c r="AN198" s="495"/>
      <c r="AO198" s="556">
        <v>595000</v>
      </c>
      <c r="AP198" s="552"/>
      <c r="AQ198" s="552"/>
      <c r="AR198" s="552"/>
      <c r="AS198" s="552"/>
      <c r="AT198" s="552"/>
      <c r="AU198" s="552"/>
      <c r="AV198" s="552"/>
      <c r="AW198" s="552"/>
    </row>
    <row r="199" spans="2:49" s="94" customFormat="1" ht="33.75" customHeight="1">
      <c r="B199" s="435"/>
      <c r="C199" s="548"/>
      <c r="D199" s="551" t="s">
        <v>1039</v>
      </c>
      <c r="E199" s="551" t="s">
        <v>1049</v>
      </c>
      <c r="F199" s="552"/>
      <c r="G199" s="495"/>
      <c r="H199" s="495"/>
      <c r="I199" s="495"/>
      <c r="J199" s="495"/>
      <c r="K199" s="553" t="s">
        <v>298</v>
      </c>
      <c r="L199" s="203"/>
      <c r="M199" s="553" t="s">
        <v>1064</v>
      </c>
      <c r="N199" s="552"/>
      <c r="O199" s="552"/>
      <c r="P199" s="552"/>
      <c r="Q199" s="552"/>
      <c r="R199" s="552"/>
      <c r="S199" s="495"/>
      <c r="T199" s="495"/>
      <c r="U199" s="495"/>
      <c r="V199" s="495"/>
      <c r="W199" s="495"/>
      <c r="X199" s="495"/>
      <c r="Y199" s="495"/>
      <c r="Z199" s="495"/>
      <c r="AA199" s="495"/>
      <c r="AB199" s="495"/>
      <c r="AC199" s="495"/>
      <c r="AD199" s="495"/>
      <c r="AE199" s="495"/>
      <c r="AF199" s="495"/>
      <c r="AG199" s="495"/>
      <c r="AH199" s="495"/>
      <c r="AI199" s="495"/>
      <c r="AJ199" s="554" t="s">
        <v>133</v>
      </c>
      <c r="AK199" s="555">
        <v>2004</v>
      </c>
      <c r="AL199" s="495"/>
      <c r="AM199" s="495"/>
      <c r="AN199" s="495"/>
      <c r="AO199" s="556">
        <v>175000</v>
      </c>
      <c r="AP199" s="552"/>
      <c r="AQ199" s="552"/>
      <c r="AR199" s="552"/>
      <c r="AS199" s="552"/>
      <c r="AT199" s="552"/>
      <c r="AU199" s="552"/>
      <c r="AV199" s="552"/>
      <c r="AW199" s="552"/>
    </row>
    <row r="200" spans="2:49" s="94" customFormat="1" ht="33.75" customHeight="1">
      <c r="B200" s="435"/>
      <c r="C200" s="548"/>
      <c r="D200" s="551" t="s">
        <v>1754</v>
      </c>
      <c r="E200" s="551" t="s">
        <v>1747</v>
      </c>
      <c r="F200" s="552"/>
      <c r="G200" s="495"/>
      <c r="H200" s="495"/>
      <c r="I200" s="495"/>
      <c r="J200" s="495"/>
      <c r="K200" s="553" t="s">
        <v>298</v>
      </c>
      <c r="L200" s="203"/>
      <c r="M200" s="553" t="s">
        <v>363</v>
      </c>
      <c r="N200" s="552"/>
      <c r="O200" s="552"/>
      <c r="P200" s="552"/>
      <c r="Q200" s="552"/>
      <c r="R200" s="552"/>
      <c r="S200" s="495"/>
      <c r="T200" s="495"/>
      <c r="U200" s="495"/>
      <c r="V200" s="495"/>
      <c r="W200" s="495"/>
      <c r="X200" s="495"/>
      <c r="Y200" s="495"/>
      <c r="Z200" s="495"/>
      <c r="AA200" s="495"/>
      <c r="AB200" s="495"/>
      <c r="AC200" s="495"/>
      <c r="AD200" s="495"/>
      <c r="AE200" s="495"/>
      <c r="AF200" s="495"/>
      <c r="AG200" s="495"/>
      <c r="AH200" s="495"/>
      <c r="AI200" s="495"/>
      <c r="AJ200" s="554" t="s">
        <v>133</v>
      </c>
      <c r="AK200" s="555">
        <v>2004</v>
      </c>
      <c r="AL200" s="495"/>
      <c r="AM200" s="495"/>
      <c r="AN200" s="495"/>
      <c r="AO200" s="556">
        <v>37500</v>
      </c>
      <c r="AP200" s="552"/>
      <c r="AQ200" s="552"/>
      <c r="AR200" s="552"/>
      <c r="AS200" s="552"/>
      <c r="AT200" s="552"/>
      <c r="AU200" s="552"/>
      <c r="AV200" s="552"/>
      <c r="AW200" s="552"/>
    </row>
    <row r="201" spans="2:49" s="94" customFormat="1" ht="33.75" customHeight="1">
      <c r="B201" s="435"/>
      <c r="C201" s="548"/>
      <c r="D201" s="551" t="s">
        <v>1755</v>
      </c>
      <c r="E201" s="551" t="s">
        <v>1748</v>
      </c>
      <c r="F201" s="552"/>
      <c r="G201" s="495"/>
      <c r="H201" s="495"/>
      <c r="I201" s="495"/>
      <c r="J201" s="495"/>
      <c r="K201" s="553" t="s">
        <v>132</v>
      </c>
      <c r="L201" s="203"/>
      <c r="M201" s="553" t="s">
        <v>359</v>
      </c>
      <c r="N201" s="552"/>
      <c r="O201" s="552"/>
      <c r="P201" s="552"/>
      <c r="Q201" s="552"/>
      <c r="R201" s="552"/>
      <c r="S201" s="495"/>
      <c r="T201" s="495"/>
      <c r="U201" s="495"/>
      <c r="V201" s="495"/>
      <c r="W201" s="495"/>
      <c r="X201" s="495"/>
      <c r="Y201" s="495"/>
      <c r="Z201" s="495"/>
      <c r="AA201" s="495"/>
      <c r="AB201" s="495"/>
      <c r="AC201" s="495"/>
      <c r="AD201" s="495"/>
      <c r="AE201" s="495"/>
      <c r="AF201" s="495"/>
      <c r="AG201" s="495"/>
      <c r="AH201" s="495"/>
      <c r="AI201" s="495"/>
      <c r="AJ201" s="554" t="s">
        <v>133</v>
      </c>
      <c r="AK201" s="555">
        <v>2004</v>
      </c>
      <c r="AL201" s="495"/>
      <c r="AM201" s="495"/>
      <c r="AN201" s="495"/>
      <c r="AO201" s="556">
        <v>70000</v>
      </c>
      <c r="AP201" s="552"/>
      <c r="AQ201" s="552"/>
      <c r="AR201" s="552"/>
      <c r="AS201" s="552"/>
      <c r="AT201" s="552"/>
      <c r="AU201" s="552"/>
      <c r="AV201" s="552"/>
      <c r="AW201" s="552"/>
    </row>
    <row r="202" spans="2:49" s="94" customFormat="1" ht="33.75" customHeight="1">
      <c r="B202" s="435"/>
      <c r="C202" s="548"/>
      <c r="D202" s="551" t="s">
        <v>203</v>
      </c>
      <c r="E202" s="551" t="s">
        <v>266</v>
      </c>
      <c r="F202" s="552"/>
      <c r="G202" s="495"/>
      <c r="H202" s="495"/>
      <c r="I202" s="495"/>
      <c r="J202" s="495"/>
      <c r="K202" s="553" t="s">
        <v>1351</v>
      </c>
      <c r="L202" s="203"/>
      <c r="M202" s="553" t="s">
        <v>354</v>
      </c>
      <c r="N202" s="552"/>
      <c r="O202" s="552"/>
      <c r="P202" s="552"/>
      <c r="Q202" s="552"/>
      <c r="R202" s="552"/>
      <c r="S202" s="495"/>
      <c r="T202" s="495"/>
      <c r="U202" s="495"/>
      <c r="V202" s="495"/>
      <c r="W202" s="495"/>
      <c r="X202" s="495"/>
      <c r="Y202" s="495"/>
      <c r="Z202" s="495"/>
      <c r="AA202" s="495"/>
      <c r="AB202" s="495"/>
      <c r="AC202" s="495"/>
      <c r="AD202" s="495"/>
      <c r="AE202" s="495"/>
      <c r="AF202" s="495"/>
      <c r="AG202" s="495"/>
      <c r="AH202" s="495"/>
      <c r="AI202" s="495"/>
      <c r="AJ202" s="554" t="s">
        <v>133</v>
      </c>
      <c r="AK202" s="555">
        <v>2004</v>
      </c>
      <c r="AL202" s="495"/>
      <c r="AM202" s="495"/>
      <c r="AN202" s="495"/>
      <c r="AO202" s="556">
        <v>245000</v>
      </c>
      <c r="AP202" s="552"/>
      <c r="AQ202" s="552"/>
      <c r="AR202" s="552"/>
      <c r="AS202" s="552"/>
      <c r="AT202" s="552"/>
      <c r="AU202" s="552"/>
      <c r="AV202" s="552"/>
      <c r="AW202" s="552"/>
    </row>
    <row r="203" spans="2:49" s="94" customFormat="1" ht="33.75" customHeight="1">
      <c r="B203" s="435"/>
      <c r="C203" s="548"/>
      <c r="D203" s="551" t="s">
        <v>176</v>
      </c>
      <c r="E203" s="551" t="s">
        <v>233</v>
      </c>
      <c r="F203" s="552"/>
      <c r="G203" s="495"/>
      <c r="H203" s="495"/>
      <c r="I203" s="495"/>
      <c r="J203" s="495"/>
      <c r="K203" s="553" t="s">
        <v>311</v>
      </c>
      <c r="L203" s="203"/>
      <c r="M203" s="553" t="s">
        <v>356</v>
      </c>
      <c r="N203" s="552"/>
      <c r="O203" s="552"/>
      <c r="P203" s="552"/>
      <c r="Q203" s="552"/>
      <c r="R203" s="552"/>
      <c r="S203" s="495"/>
      <c r="T203" s="495"/>
      <c r="U203" s="495"/>
      <c r="V203" s="495"/>
      <c r="W203" s="495"/>
      <c r="X203" s="495"/>
      <c r="Y203" s="495"/>
      <c r="Z203" s="495"/>
      <c r="AA203" s="495"/>
      <c r="AB203" s="495"/>
      <c r="AC203" s="495"/>
      <c r="AD203" s="495"/>
      <c r="AE203" s="495"/>
      <c r="AF203" s="495"/>
      <c r="AG203" s="495"/>
      <c r="AH203" s="495"/>
      <c r="AI203" s="495"/>
      <c r="AJ203" s="554" t="s">
        <v>133</v>
      </c>
      <c r="AK203" s="555">
        <v>2004</v>
      </c>
      <c r="AL203" s="495"/>
      <c r="AM203" s="495"/>
      <c r="AN203" s="495"/>
      <c r="AO203" s="556">
        <v>300000</v>
      </c>
      <c r="AP203" s="552"/>
      <c r="AQ203" s="552"/>
      <c r="AR203" s="552"/>
      <c r="AS203" s="552"/>
      <c r="AT203" s="552"/>
      <c r="AU203" s="552"/>
      <c r="AV203" s="552"/>
      <c r="AW203" s="552"/>
    </row>
    <row r="204" spans="2:49" s="94" customFormat="1" ht="33.75" customHeight="1">
      <c r="B204" s="435"/>
      <c r="C204" s="548"/>
      <c r="D204" s="551" t="s">
        <v>1039</v>
      </c>
      <c r="E204" s="551" t="s">
        <v>1049</v>
      </c>
      <c r="F204" s="552"/>
      <c r="G204" s="495"/>
      <c r="H204" s="495"/>
      <c r="I204" s="495"/>
      <c r="J204" s="495"/>
      <c r="K204" s="553" t="s">
        <v>298</v>
      </c>
      <c r="L204" s="203"/>
      <c r="M204" s="553" t="s">
        <v>1064</v>
      </c>
      <c r="N204" s="552"/>
      <c r="O204" s="552"/>
      <c r="P204" s="552"/>
      <c r="Q204" s="552"/>
      <c r="R204" s="552"/>
      <c r="S204" s="495"/>
      <c r="T204" s="495"/>
      <c r="U204" s="495"/>
      <c r="V204" s="495"/>
      <c r="W204" s="495"/>
      <c r="X204" s="495"/>
      <c r="Y204" s="495"/>
      <c r="Z204" s="495"/>
      <c r="AA204" s="495"/>
      <c r="AB204" s="495"/>
      <c r="AC204" s="495"/>
      <c r="AD204" s="495"/>
      <c r="AE204" s="495"/>
      <c r="AF204" s="495"/>
      <c r="AG204" s="495"/>
      <c r="AH204" s="495"/>
      <c r="AI204" s="495"/>
      <c r="AJ204" s="554" t="s">
        <v>133</v>
      </c>
      <c r="AK204" s="555">
        <v>2004</v>
      </c>
      <c r="AL204" s="495"/>
      <c r="AM204" s="495"/>
      <c r="AN204" s="495"/>
      <c r="AO204" s="556">
        <v>50000</v>
      </c>
      <c r="AP204" s="552"/>
      <c r="AQ204" s="552"/>
      <c r="AR204" s="552"/>
      <c r="AS204" s="552"/>
      <c r="AT204" s="552"/>
      <c r="AU204" s="552"/>
      <c r="AV204" s="552"/>
      <c r="AW204" s="552"/>
    </row>
    <row r="205" spans="2:49" s="94" customFormat="1" ht="33.75" customHeight="1">
      <c r="B205" s="435"/>
      <c r="C205" s="548"/>
      <c r="D205" s="551" t="s">
        <v>1755</v>
      </c>
      <c r="E205" s="551" t="s">
        <v>1748</v>
      </c>
      <c r="F205" s="552"/>
      <c r="G205" s="495"/>
      <c r="H205" s="495"/>
      <c r="I205" s="495"/>
      <c r="J205" s="495"/>
      <c r="K205" s="553" t="s">
        <v>132</v>
      </c>
      <c r="L205" s="203"/>
      <c r="M205" s="553" t="s">
        <v>359</v>
      </c>
      <c r="N205" s="552"/>
      <c r="O205" s="552"/>
      <c r="P205" s="552"/>
      <c r="Q205" s="552"/>
      <c r="R205" s="552"/>
      <c r="S205" s="495"/>
      <c r="T205" s="495"/>
      <c r="U205" s="495"/>
      <c r="V205" s="495"/>
      <c r="W205" s="495"/>
      <c r="X205" s="495"/>
      <c r="Y205" s="495"/>
      <c r="Z205" s="495"/>
      <c r="AA205" s="495"/>
      <c r="AB205" s="495"/>
      <c r="AC205" s="495"/>
      <c r="AD205" s="495"/>
      <c r="AE205" s="495"/>
      <c r="AF205" s="495"/>
      <c r="AG205" s="495"/>
      <c r="AH205" s="495"/>
      <c r="AI205" s="495"/>
      <c r="AJ205" s="554" t="s">
        <v>133</v>
      </c>
      <c r="AK205" s="555">
        <v>2004</v>
      </c>
      <c r="AL205" s="495"/>
      <c r="AM205" s="495"/>
      <c r="AN205" s="495"/>
      <c r="AO205" s="556">
        <v>20000</v>
      </c>
      <c r="AP205" s="552"/>
      <c r="AQ205" s="552"/>
      <c r="AR205" s="552"/>
      <c r="AS205" s="552"/>
      <c r="AT205" s="552"/>
      <c r="AU205" s="552"/>
      <c r="AV205" s="552"/>
      <c r="AW205" s="552"/>
    </row>
    <row r="206" spans="2:49" s="94" customFormat="1" ht="33.75" customHeight="1">
      <c r="B206" s="435"/>
      <c r="C206" s="548"/>
      <c r="D206" s="551" t="s">
        <v>177</v>
      </c>
      <c r="E206" s="551" t="s">
        <v>234</v>
      </c>
      <c r="F206" s="552"/>
      <c r="G206" s="495"/>
      <c r="H206" s="495"/>
      <c r="I206" s="495"/>
      <c r="J206" s="495"/>
      <c r="K206" s="553" t="s">
        <v>307</v>
      </c>
      <c r="L206" s="203"/>
      <c r="M206" s="553" t="s">
        <v>358</v>
      </c>
      <c r="N206" s="552"/>
      <c r="O206" s="552"/>
      <c r="P206" s="552"/>
      <c r="Q206" s="552"/>
      <c r="R206" s="552"/>
      <c r="S206" s="495"/>
      <c r="T206" s="495"/>
      <c r="U206" s="495"/>
      <c r="V206" s="495"/>
      <c r="W206" s="495"/>
      <c r="X206" s="495"/>
      <c r="Y206" s="495"/>
      <c r="Z206" s="495"/>
      <c r="AA206" s="495"/>
      <c r="AB206" s="495"/>
      <c r="AC206" s="495"/>
      <c r="AD206" s="495"/>
      <c r="AE206" s="495"/>
      <c r="AF206" s="495"/>
      <c r="AG206" s="495"/>
      <c r="AH206" s="495"/>
      <c r="AI206" s="495"/>
      <c r="AJ206" s="554" t="s">
        <v>133</v>
      </c>
      <c r="AK206" s="555">
        <v>2004</v>
      </c>
      <c r="AL206" s="495"/>
      <c r="AM206" s="495"/>
      <c r="AN206" s="495"/>
      <c r="AO206" s="556">
        <v>80000</v>
      </c>
      <c r="AP206" s="552"/>
      <c r="AQ206" s="552"/>
      <c r="AR206" s="552"/>
      <c r="AS206" s="552"/>
      <c r="AT206" s="552"/>
      <c r="AU206" s="552"/>
      <c r="AV206" s="552"/>
      <c r="AW206" s="552"/>
    </row>
    <row r="207" spans="2:49" s="94" customFormat="1" ht="33.75" customHeight="1">
      <c r="B207" s="435"/>
      <c r="C207" s="548"/>
      <c r="D207" s="551" t="s">
        <v>176</v>
      </c>
      <c r="E207" s="551" t="s">
        <v>233</v>
      </c>
      <c r="F207" s="552"/>
      <c r="G207" s="495"/>
      <c r="H207" s="495"/>
      <c r="I207" s="495"/>
      <c r="J207" s="495"/>
      <c r="K207" s="553" t="s">
        <v>311</v>
      </c>
      <c r="L207" s="203"/>
      <c r="M207" s="553" t="s">
        <v>356</v>
      </c>
      <c r="N207" s="552"/>
      <c r="O207" s="552"/>
      <c r="P207" s="552"/>
      <c r="Q207" s="552"/>
      <c r="R207" s="552"/>
      <c r="S207" s="495"/>
      <c r="T207" s="495"/>
      <c r="U207" s="495"/>
      <c r="V207" s="495"/>
      <c r="W207" s="495"/>
      <c r="X207" s="495"/>
      <c r="Y207" s="495"/>
      <c r="Z207" s="495"/>
      <c r="AA207" s="495"/>
      <c r="AB207" s="495"/>
      <c r="AC207" s="495"/>
      <c r="AD207" s="495"/>
      <c r="AE207" s="495"/>
      <c r="AF207" s="495"/>
      <c r="AG207" s="495"/>
      <c r="AH207" s="495"/>
      <c r="AI207" s="495"/>
      <c r="AJ207" s="554" t="s">
        <v>133</v>
      </c>
      <c r="AK207" s="555">
        <v>2004</v>
      </c>
      <c r="AL207" s="495"/>
      <c r="AM207" s="495"/>
      <c r="AN207" s="495"/>
      <c r="AO207" s="556">
        <v>1125000</v>
      </c>
      <c r="AP207" s="552"/>
      <c r="AQ207" s="552"/>
      <c r="AR207" s="552"/>
      <c r="AS207" s="552"/>
      <c r="AT207" s="552"/>
      <c r="AU207" s="552"/>
      <c r="AV207" s="552"/>
      <c r="AW207" s="552"/>
    </row>
    <row r="208" spans="2:49" s="94" customFormat="1" ht="33.75" customHeight="1">
      <c r="B208" s="435"/>
      <c r="C208" s="548"/>
      <c r="D208" s="551" t="s">
        <v>177</v>
      </c>
      <c r="E208" s="551" t="s">
        <v>234</v>
      </c>
      <c r="F208" s="552"/>
      <c r="G208" s="495"/>
      <c r="H208" s="495"/>
      <c r="I208" s="495"/>
      <c r="J208" s="495"/>
      <c r="K208" s="553" t="s">
        <v>298</v>
      </c>
      <c r="L208" s="203"/>
      <c r="M208" s="553" t="s">
        <v>362</v>
      </c>
      <c r="N208" s="552"/>
      <c r="O208" s="552"/>
      <c r="P208" s="552"/>
      <c r="Q208" s="552"/>
      <c r="R208" s="552"/>
      <c r="S208" s="495"/>
      <c r="T208" s="495"/>
      <c r="U208" s="495"/>
      <c r="V208" s="495"/>
      <c r="W208" s="495"/>
      <c r="X208" s="495"/>
      <c r="Y208" s="495"/>
      <c r="Z208" s="495"/>
      <c r="AA208" s="495"/>
      <c r="AB208" s="495"/>
      <c r="AC208" s="495"/>
      <c r="AD208" s="495"/>
      <c r="AE208" s="495"/>
      <c r="AF208" s="495"/>
      <c r="AG208" s="495"/>
      <c r="AH208" s="495"/>
      <c r="AI208" s="495"/>
      <c r="AJ208" s="554" t="s">
        <v>133</v>
      </c>
      <c r="AK208" s="555">
        <v>2004</v>
      </c>
      <c r="AL208" s="495"/>
      <c r="AM208" s="495"/>
      <c r="AN208" s="495"/>
      <c r="AO208" s="556">
        <v>595000</v>
      </c>
      <c r="AP208" s="552"/>
      <c r="AQ208" s="552"/>
      <c r="AR208" s="552"/>
      <c r="AS208" s="552"/>
      <c r="AT208" s="552"/>
      <c r="AU208" s="552"/>
      <c r="AV208" s="552"/>
      <c r="AW208" s="552"/>
    </row>
    <row r="209" spans="2:49" s="94" customFormat="1" ht="33.75" customHeight="1">
      <c r="B209" s="435"/>
      <c r="C209" s="548"/>
      <c r="D209" s="551" t="s">
        <v>181</v>
      </c>
      <c r="E209" s="551" t="s">
        <v>239</v>
      </c>
      <c r="F209" s="552"/>
      <c r="G209" s="495"/>
      <c r="H209" s="495"/>
      <c r="I209" s="495"/>
      <c r="J209" s="495"/>
      <c r="K209" s="553" t="s">
        <v>298</v>
      </c>
      <c r="L209" s="203"/>
      <c r="M209" s="553" t="s">
        <v>364</v>
      </c>
      <c r="N209" s="552"/>
      <c r="O209" s="552"/>
      <c r="P209" s="552"/>
      <c r="Q209" s="552"/>
      <c r="R209" s="552"/>
      <c r="S209" s="495"/>
      <c r="T209" s="495"/>
      <c r="U209" s="495"/>
      <c r="V209" s="495"/>
      <c r="W209" s="495"/>
      <c r="X209" s="495"/>
      <c r="Y209" s="495"/>
      <c r="Z209" s="495"/>
      <c r="AA209" s="495"/>
      <c r="AB209" s="495"/>
      <c r="AC209" s="495"/>
      <c r="AD209" s="495"/>
      <c r="AE209" s="495"/>
      <c r="AF209" s="495"/>
      <c r="AG209" s="495"/>
      <c r="AH209" s="495"/>
      <c r="AI209" s="495"/>
      <c r="AJ209" s="554" t="s">
        <v>133</v>
      </c>
      <c r="AK209" s="555">
        <v>2004</v>
      </c>
      <c r="AL209" s="495"/>
      <c r="AM209" s="495"/>
      <c r="AN209" s="495"/>
      <c r="AO209" s="556">
        <v>140000</v>
      </c>
      <c r="AP209" s="552"/>
      <c r="AQ209" s="552"/>
      <c r="AR209" s="552"/>
      <c r="AS209" s="552"/>
      <c r="AT209" s="552"/>
      <c r="AU209" s="552"/>
      <c r="AV209" s="552"/>
      <c r="AW209" s="552"/>
    </row>
    <row r="210" spans="2:49" s="94" customFormat="1" ht="33.75" customHeight="1">
      <c r="B210" s="435"/>
      <c r="C210" s="548"/>
      <c r="D210" s="551" t="s">
        <v>193</v>
      </c>
      <c r="E210" s="551" t="s">
        <v>253</v>
      </c>
      <c r="F210" s="552"/>
      <c r="G210" s="495"/>
      <c r="H210" s="495"/>
      <c r="I210" s="495"/>
      <c r="J210" s="495"/>
      <c r="K210" s="553" t="s">
        <v>1767</v>
      </c>
      <c r="L210" s="203"/>
      <c r="M210" s="553" t="s">
        <v>359</v>
      </c>
      <c r="N210" s="552"/>
      <c r="O210" s="552"/>
      <c r="P210" s="552"/>
      <c r="Q210" s="552"/>
      <c r="R210" s="552"/>
      <c r="S210" s="495"/>
      <c r="T210" s="495"/>
      <c r="U210" s="495"/>
      <c r="V210" s="495"/>
      <c r="W210" s="495"/>
      <c r="X210" s="495"/>
      <c r="Y210" s="495"/>
      <c r="Z210" s="495"/>
      <c r="AA210" s="495"/>
      <c r="AB210" s="495"/>
      <c r="AC210" s="495"/>
      <c r="AD210" s="495"/>
      <c r="AE210" s="495"/>
      <c r="AF210" s="495"/>
      <c r="AG210" s="495"/>
      <c r="AH210" s="495"/>
      <c r="AI210" s="495"/>
      <c r="AJ210" s="554" t="s">
        <v>133</v>
      </c>
      <c r="AK210" s="555">
        <v>2005</v>
      </c>
      <c r="AL210" s="495"/>
      <c r="AM210" s="495"/>
      <c r="AN210" s="495"/>
      <c r="AO210" s="556">
        <v>525000</v>
      </c>
      <c r="AP210" s="552"/>
      <c r="AQ210" s="552"/>
      <c r="AR210" s="552"/>
      <c r="AS210" s="552"/>
      <c r="AT210" s="552"/>
      <c r="AU210" s="552"/>
      <c r="AV210" s="552"/>
      <c r="AW210" s="552"/>
    </row>
    <row r="211" spans="2:49" s="94" customFormat="1" ht="33.75" customHeight="1">
      <c r="B211" s="435"/>
      <c r="C211" s="548"/>
      <c r="D211" s="551" t="s">
        <v>193</v>
      </c>
      <c r="E211" s="551" t="s">
        <v>253</v>
      </c>
      <c r="F211" s="552"/>
      <c r="G211" s="495"/>
      <c r="H211" s="495"/>
      <c r="I211" s="495"/>
      <c r="J211" s="495"/>
      <c r="K211" s="553" t="s">
        <v>330</v>
      </c>
      <c r="L211" s="203"/>
      <c r="M211" s="553" t="s">
        <v>359</v>
      </c>
      <c r="N211" s="552"/>
      <c r="O211" s="552"/>
      <c r="P211" s="552"/>
      <c r="Q211" s="552"/>
      <c r="R211" s="552"/>
      <c r="S211" s="495"/>
      <c r="T211" s="495"/>
      <c r="U211" s="495"/>
      <c r="V211" s="495"/>
      <c r="W211" s="495"/>
      <c r="X211" s="495"/>
      <c r="Y211" s="495"/>
      <c r="Z211" s="495"/>
      <c r="AA211" s="495"/>
      <c r="AB211" s="495"/>
      <c r="AC211" s="495"/>
      <c r="AD211" s="495"/>
      <c r="AE211" s="495"/>
      <c r="AF211" s="495"/>
      <c r="AG211" s="495"/>
      <c r="AH211" s="495"/>
      <c r="AI211" s="495"/>
      <c r="AJ211" s="554" t="s">
        <v>133</v>
      </c>
      <c r="AK211" s="555">
        <v>2005</v>
      </c>
      <c r="AL211" s="495"/>
      <c r="AM211" s="495"/>
      <c r="AN211" s="495"/>
      <c r="AO211" s="556">
        <v>630000</v>
      </c>
      <c r="AP211" s="552"/>
      <c r="AQ211" s="552"/>
      <c r="AR211" s="552"/>
      <c r="AS211" s="552"/>
      <c r="AT211" s="552"/>
      <c r="AU211" s="552"/>
      <c r="AV211" s="552"/>
      <c r="AW211" s="552"/>
    </row>
    <row r="212" spans="2:49" s="94" customFormat="1" ht="33.75" customHeight="1">
      <c r="B212" s="435"/>
      <c r="C212" s="548"/>
      <c r="D212" s="551" t="s">
        <v>193</v>
      </c>
      <c r="E212" s="551" t="s">
        <v>226</v>
      </c>
      <c r="F212" s="552"/>
      <c r="G212" s="495"/>
      <c r="H212" s="495"/>
      <c r="I212" s="495"/>
      <c r="J212" s="495"/>
      <c r="K212" s="553" t="s">
        <v>312</v>
      </c>
      <c r="L212" s="203"/>
      <c r="M212" s="553" t="s">
        <v>359</v>
      </c>
      <c r="N212" s="552"/>
      <c r="O212" s="552"/>
      <c r="P212" s="552"/>
      <c r="Q212" s="552"/>
      <c r="R212" s="552"/>
      <c r="S212" s="495"/>
      <c r="T212" s="495"/>
      <c r="U212" s="495"/>
      <c r="V212" s="495"/>
      <c r="W212" s="495"/>
      <c r="X212" s="495"/>
      <c r="Y212" s="495"/>
      <c r="Z212" s="495"/>
      <c r="AA212" s="495"/>
      <c r="AB212" s="495"/>
      <c r="AC212" s="495"/>
      <c r="AD212" s="495"/>
      <c r="AE212" s="495"/>
      <c r="AF212" s="495"/>
      <c r="AG212" s="495"/>
      <c r="AH212" s="495"/>
      <c r="AI212" s="495"/>
      <c r="AJ212" s="554" t="s">
        <v>133</v>
      </c>
      <c r="AK212" s="555">
        <v>2005</v>
      </c>
      <c r="AL212" s="495"/>
      <c r="AM212" s="495"/>
      <c r="AN212" s="495"/>
      <c r="AO212" s="556">
        <v>231000</v>
      </c>
      <c r="AP212" s="552"/>
      <c r="AQ212" s="552"/>
      <c r="AR212" s="552"/>
      <c r="AS212" s="552"/>
      <c r="AT212" s="552"/>
      <c r="AU212" s="552"/>
      <c r="AV212" s="552"/>
      <c r="AW212" s="552"/>
    </row>
    <row r="213" spans="2:49" s="94" customFormat="1" ht="33.75" customHeight="1">
      <c r="B213" s="435"/>
      <c r="C213" s="548"/>
      <c r="D213" s="551" t="s">
        <v>177</v>
      </c>
      <c r="E213" s="551" t="s">
        <v>234</v>
      </c>
      <c r="F213" s="552"/>
      <c r="G213" s="495"/>
      <c r="H213" s="495"/>
      <c r="I213" s="495"/>
      <c r="J213" s="495"/>
      <c r="K213" s="553" t="s">
        <v>298</v>
      </c>
      <c r="L213" s="203"/>
      <c r="M213" s="553" t="s">
        <v>360</v>
      </c>
      <c r="N213" s="552"/>
      <c r="O213" s="552"/>
      <c r="P213" s="552"/>
      <c r="Q213" s="552"/>
      <c r="R213" s="552"/>
      <c r="S213" s="495"/>
      <c r="T213" s="495"/>
      <c r="U213" s="495"/>
      <c r="V213" s="495"/>
      <c r="W213" s="495"/>
      <c r="X213" s="495"/>
      <c r="Y213" s="495"/>
      <c r="Z213" s="495"/>
      <c r="AA213" s="495"/>
      <c r="AB213" s="495"/>
      <c r="AC213" s="495"/>
      <c r="AD213" s="495"/>
      <c r="AE213" s="495"/>
      <c r="AF213" s="495"/>
      <c r="AG213" s="495"/>
      <c r="AH213" s="495"/>
      <c r="AI213" s="495"/>
      <c r="AJ213" s="554" t="s">
        <v>133</v>
      </c>
      <c r="AK213" s="555">
        <v>2005</v>
      </c>
      <c r="AL213" s="495"/>
      <c r="AM213" s="495"/>
      <c r="AN213" s="495"/>
      <c r="AO213" s="556">
        <v>945000</v>
      </c>
      <c r="AP213" s="552"/>
      <c r="AQ213" s="552"/>
      <c r="AR213" s="552"/>
      <c r="AS213" s="552"/>
      <c r="AT213" s="552"/>
      <c r="AU213" s="552"/>
      <c r="AV213" s="552"/>
      <c r="AW213" s="552"/>
    </row>
    <row r="214" spans="2:49" s="94" customFormat="1" ht="33.75" customHeight="1">
      <c r="B214" s="435"/>
      <c r="C214" s="548"/>
      <c r="D214" s="551" t="s">
        <v>203</v>
      </c>
      <c r="E214" s="551" t="s">
        <v>266</v>
      </c>
      <c r="F214" s="552"/>
      <c r="G214" s="495"/>
      <c r="H214" s="495"/>
      <c r="I214" s="495"/>
      <c r="J214" s="495"/>
      <c r="K214" s="553" t="s">
        <v>293</v>
      </c>
      <c r="L214" s="203"/>
      <c r="M214" s="553" t="s">
        <v>354</v>
      </c>
      <c r="N214" s="552"/>
      <c r="O214" s="552"/>
      <c r="P214" s="552"/>
      <c r="Q214" s="552"/>
      <c r="R214" s="552"/>
      <c r="S214" s="495"/>
      <c r="T214" s="495"/>
      <c r="U214" s="495"/>
      <c r="V214" s="495"/>
      <c r="W214" s="495"/>
      <c r="X214" s="495"/>
      <c r="Y214" s="495"/>
      <c r="Z214" s="495"/>
      <c r="AA214" s="495"/>
      <c r="AB214" s="495"/>
      <c r="AC214" s="495"/>
      <c r="AD214" s="495"/>
      <c r="AE214" s="495"/>
      <c r="AF214" s="495"/>
      <c r="AG214" s="495"/>
      <c r="AH214" s="495"/>
      <c r="AI214" s="495"/>
      <c r="AJ214" s="554" t="s">
        <v>133</v>
      </c>
      <c r="AK214" s="555">
        <v>2005</v>
      </c>
      <c r="AL214" s="495"/>
      <c r="AM214" s="495"/>
      <c r="AN214" s="495"/>
      <c r="AO214" s="556">
        <v>245000</v>
      </c>
      <c r="AP214" s="552"/>
      <c r="AQ214" s="552"/>
      <c r="AR214" s="552"/>
      <c r="AS214" s="552"/>
      <c r="AT214" s="552"/>
      <c r="AU214" s="552"/>
      <c r="AV214" s="552"/>
      <c r="AW214" s="552"/>
    </row>
    <row r="215" spans="2:49" s="94" customFormat="1" ht="33.75" customHeight="1">
      <c r="B215" s="435"/>
      <c r="C215" s="548"/>
      <c r="D215" s="551" t="s">
        <v>181</v>
      </c>
      <c r="E215" s="551" t="s">
        <v>239</v>
      </c>
      <c r="F215" s="552"/>
      <c r="G215" s="495"/>
      <c r="H215" s="495"/>
      <c r="I215" s="495"/>
      <c r="J215" s="495"/>
      <c r="K215" s="553" t="s">
        <v>298</v>
      </c>
      <c r="L215" s="203"/>
      <c r="M215" s="553" t="s">
        <v>364</v>
      </c>
      <c r="N215" s="552"/>
      <c r="O215" s="552"/>
      <c r="P215" s="552"/>
      <c r="Q215" s="552"/>
      <c r="R215" s="552"/>
      <c r="S215" s="495"/>
      <c r="T215" s="495"/>
      <c r="U215" s="495"/>
      <c r="V215" s="495"/>
      <c r="W215" s="495"/>
      <c r="X215" s="495"/>
      <c r="Y215" s="495"/>
      <c r="Z215" s="495"/>
      <c r="AA215" s="495"/>
      <c r="AB215" s="495"/>
      <c r="AC215" s="495"/>
      <c r="AD215" s="495"/>
      <c r="AE215" s="495"/>
      <c r="AF215" s="495"/>
      <c r="AG215" s="495"/>
      <c r="AH215" s="495"/>
      <c r="AI215" s="495"/>
      <c r="AJ215" s="554" t="s">
        <v>133</v>
      </c>
      <c r="AK215" s="555">
        <v>2005</v>
      </c>
      <c r="AL215" s="495"/>
      <c r="AM215" s="495"/>
      <c r="AN215" s="495"/>
      <c r="AO215" s="556">
        <v>175000</v>
      </c>
      <c r="AP215" s="552"/>
      <c r="AQ215" s="552"/>
      <c r="AR215" s="552"/>
      <c r="AS215" s="552"/>
      <c r="AT215" s="552"/>
      <c r="AU215" s="552"/>
      <c r="AV215" s="552"/>
      <c r="AW215" s="552"/>
    </row>
    <row r="216" spans="2:49" s="94" customFormat="1" ht="33.75" customHeight="1">
      <c r="B216" s="435"/>
      <c r="C216" s="548"/>
      <c r="D216" s="551" t="s">
        <v>175</v>
      </c>
      <c r="E216" s="551" t="s">
        <v>248</v>
      </c>
      <c r="F216" s="552"/>
      <c r="G216" s="495"/>
      <c r="H216" s="495"/>
      <c r="I216" s="495"/>
      <c r="J216" s="495"/>
      <c r="K216" s="553" t="s">
        <v>298</v>
      </c>
      <c r="L216" s="203"/>
      <c r="M216" s="553" t="s">
        <v>362</v>
      </c>
      <c r="N216" s="552"/>
      <c r="O216" s="552"/>
      <c r="P216" s="552"/>
      <c r="Q216" s="552"/>
      <c r="R216" s="552"/>
      <c r="S216" s="495"/>
      <c r="T216" s="495"/>
      <c r="U216" s="495"/>
      <c r="V216" s="495"/>
      <c r="W216" s="495"/>
      <c r="X216" s="495"/>
      <c r="Y216" s="495"/>
      <c r="Z216" s="495"/>
      <c r="AA216" s="495"/>
      <c r="AB216" s="495"/>
      <c r="AC216" s="495"/>
      <c r="AD216" s="495"/>
      <c r="AE216" s="495"/>
      <c r="AF216" s="495"/>
      <c r="AG216" s="495"/>
      <c r="AH216" s="495"/>
      <c r="AI216" s="495"/>
      <c r="AJ216" s="554" t="s">
        <v>133</v>
      </c>
      <c r="AK216" s="555">
        <v>2005</v>
      </c>
      <c r="AL216" s="495"/>
      <c r="AM216" s="495"/>
      <c r="AN216" s="495"/>
      <c r="AO216" s="556">
        <v>700000</v>
      </c>
      <c r="AP216" s="552"/>
      <c r="AQ216" s="552"/>
      <c r="AR216" s="552"/>
      <c r="AS216" s="552"/>
      <c r="AT216" s="552"/>
      <c r="AU216" s="552"/>
      <c r="AV216" s="552"/>
      <c r="AW216" s="552"/>
    </row>
    <row r="217" spans="2:49" s="94" customFormat="1" ht="33.75" customHeight="1">
      <c r="B217" s="435"/>
      <c r="C217" s="548"/>
      <c r="D217" s="551" t="s">
        <v>1218</v>
      </c>
      <c r="E217" s="551" t="s">
        <v>234</v>
      </c>
      <c r="F217" s="552"/>
      <c r="G217" s="495"/>
      <c r="H217" s="495"/>
      <c r="I217" s="495"/>
      <c r="J217" s="495"/>
      <c r="K217" s="553" t="s">
        <v>298</v>
      </c>
      <c r="L217" s="203"/>
      <c r="M217" s="553" t="s">
        <v>362</v>
      </c>
      <c r="N217" s="552"/>
      <c r="O217" s="552"/>
      <c r="P217" s="552"/>
      <c r="Q217" s="552"/>
      <c r="R217" s="552"/>
      <c r="S217" s="495"/>
      <c r="T217" s="495"/>
      <c r="U217" s="495"/>
      <c r="V217" s="495"/>
      <c r="W217" s="495"/>
      <c r="X217" s="495"/>
      <c r="Y217" s="495"/>
      <c r="Z217" s="495"/>
      <c r="AA217" s="495"/>
      <c r="AB217" s="495"/>
      <c r="AC217" s="495"/>
      <c r="AD217" s="495"/>
      <c r="AE217" s="495"/>
      <c r="AF217" s="495"/>
      <c r="AG217" s="495"/>
      <c r="AH217" s="495"/>
      <c r="AI217" s="495"/>
      <c r="AJ217" s="554" t="s">
        <v>133</v>
      </c>
      <c r="AK217" s="555">
        <v>2005</v>
      </c>
      <c r="AL217" s="495"/>
      <c r="AM217" s="495"/>
      <c r="AN217" s="495"/>
      <c r="AO217" s="556">
        <v>140000</v>
      </c>
      <c r="AP217" s="552"/>
      <c r="AQ217" s="552"/>
      <c r="AR217" s="552"/>
      <c r="AS217" s="552"/>
      <c r="AT217" s="552"/>
      <c r="AU217" s="552"/>
      <c r="AV217" s="552"/>
      <c r="AW217" s="552"/>
    </row>
    <row r="218" spans="2:49" s="94" customFormat="1" ht="33.75" customHeight="1">
      <c r="B218" s="435"/>
      <c r="C218" s="548"/>
      <c r="D218" s="551" t="s">
        <v>203</v>
      </c>
      <c r="E218" s="551" t="s">
        <v>266</v>
      </c>
      <c r="F218" s="552"/>
      <c r="G218" s="495"/>
      <c r="H218" s="495"/>
      <c r="I218" s="495"/>
      <c r="J218" s="495"/>
      <c r="K218" s="553" t="s">
        <v>293</v>
      </c>
      <c r="L218" s="203"/>
      <c r="M218" s="553" t="s">
        <v>354</v>
      </c>
      <c r="N218" s="552"/>
      <c r="O218" s="552"/>
      <c r="P218" s="552"/>
      <c r="Q218" s="552"/>
      <c r="R218" s="552"/>
      <c r="S218" s="495"/>
      <c r="T218" s="495"/>
      <c r="U218" s="495"/>
      <c r="V218" s="495"/>
      <c r="W218" s="495"/>
      <c r="X218" s="495"/>
      <c r="Y218" s="495"/>
      <c r="Z218" s="495"/>
      <c r="AA218" s="495"/>
      <c r="AB218" s="495"/>
      <c r="AC218" s="495"/>
      <c r="AD218" s="495"/>
      <c r="AE218" s="495"/>
      <c r="AF218" s="495"/>
      <c r="AG218" s="495"/>
      <c r="AH218" s="495"/>
      <c r="AI218" s="495"/>
      <c r="AJ218" s="554" t="s">
        <v>133</v>
      </c>
      <c r="AK218" s="555">
        <v>2005</v>
      </c>
      <c r="AL218" s="495"/>
      <c r="AM218" s="495"/>
      <c r="AN218" s="495"/>
      <c r="AO218" s="556">
        <v>245000</v>
      </c>
      <c r="AP218" s="552"/>
      <c r="AQ218" s="552"/>
      <c r="AR218" s="552"/>
      <c r="AS218" s="552"/>
      <c r="AT218" s="552"/>
      <c r="AU218" s="552"/>
      <c r="AV218" s="552"/>
      <c r="AW218" s="552"/>
    </row>
    <row r="219" spans="2:49" s="94" customFormat="1" ht="33.75" customHeight="1">
      <c r="B219" s="435"/>
      <c r="C219" s="548"/>
      <c r="D219" s="551" t="s">
        <v>182</v>
      </c>
      <c r="E219" s="551" t="s">
        <v>240</v>
      </c>
      <c r="F219" s="552"/>
      <c r="G219" s="495"/>
      <c r="H219" s="495"/>
      <c r="I219" s="495"/>
      <c r="J219" s="495"/>
      <c r="K219" s="553" t="s">
        <v>1214</v>
      </c>
      <c r="L219" s="203"/>
      <c r="M219" s="553" t="s">
        <v>372</v>
      </c>
      <c r="N219" s="552"/>
      <c r="O219" s="552"/>
      <c r="P219" s="552"/>
      <c r="Q219" s="552"/>
      <c r="R219" s="552"/>
      <c r="S219" s="495"/>
      <c r="T219" s="495"/>
      <c r="U219" s="495"/>
      <c r="V219" s="495"/>
      <c r="W219" s="495"/>
      <c r="X219" s="495"/>
      <c r="Y219" s="495"/>
      <c r="Z219" s="495"/>
      <c r="AA219" s="495"/>
      <c r="AB219" s="495"/>
      <c r="AC219" s="495"/>
      <c r="AD219" s="495"/>
      <c r="AE219" s="495"/>
      <c r="AF219" s="495"/>
      <c r="AG219" s="495"/>
      <c r="AH219" s="495"/>
      <c r="AI219" s="495"/>
      <c r="AJ219" s="554" t="s">
        <v>133</v>
      </c>
      <c r="AK219" s="555">
        <v>2005</v>
      </c>
      <c r="AL219" s="495"/>
      <c r="AM219" s="495"/>
      <c r="AN219" s="495"/>
      <c r="AO219" s="556">
        <v>425000</v>
      </c>
      <c r="AP219" s="552"/>
      <c r="AQ219" s="552"/>
      <c r="AR219" s="552"/>
      <c r="AS219" s="552"/>
      <c r="AT219" s="552"/>
      <c r="AU219" s="552"/>
      <c r="AV219" s="552"/>
      <c r="AW219" s="552"/>
    </row>
    <row r="220" spans="2:49" s="94" customFormat="1" ht="33.75" customHeight="1">
      <c r="B220" s="435"/>
      <c r="C220" s="548"/>
      <c r="D220" s="551" t="s">
        <v>177</v>
      </c>
      <c r="E220" s="551" t="s">
        <v>234</v>
      </c>
      <c r="F220" s="552"/>
      <c r="G220" s="495"/>
      <c r="H220" s="495"/>
      <c r="I220" s="495"/>
      <c r="J220" s="495"/>
      <c r="K220" s="553" t="s">
        <v>298</v>
      </c>
      <c r="L220" s="203"/>
      <c r="M220" s="553" t="s">
        <v>362</v>
      </c>
      <c r="N220" s="552"/>
      <c r="O220" s="552"/>
      <c r="P220" s="552"/>
      <c r="Q220" s="552"/>
      <c r="R220" s="552"/>
      <c r="S220" s="495"/>
      <c r="T220" s="495"/>
      <c r="U220" s="495"/>
      <c r="V220" s="495"/>
      <c r="W220" s="495"/>
      <c r="X220" s="495"/>
      <c r="Y220" s="495"/>
      <c r="Z220" s="495"/>
      <c r="AA220" s="495"/>
      <c r="AB220" s="495"/>
      <c r="AC220" s="495"/>
      <c r="AD220" s="495"/>
      <c r="AE220" s="495"/>
      <c r="AF220" s="495"/>
      <c r="AG220" s="495"/>
      <c r="AH220" s="495"/>
      <c r="AI220" s="495"/>
      <c r="AJ220" s="554" t="s">
        <v>133</v>
      </c>
      <c r="AK220" s="555">
        <v>2005</v>
      </c>
      <c r="AL220" s="495"/>
      <c r="AM220" s="495"/>
      <c r="AN220" s="495"/>
      <c r="AO220" s="556">
        <v>1190000</v>
      </c>
      <c r="AP220" s="552"/>
      <c r="AQ220" s="552"/>
      <c r="AR220" s="552"/>
      <c r="AS220" s="552"/>
      <c r="AT220" s="552"/>
      <c r="AU220" s="552"/>
      <c r="AV220" s="552"/>
      <c r="AW220" s="552"/>
    </row>
    <row r="221" spans="2:49" s="94" customFormat="1" ht="33.75" customHeight="1">
      <c r="B221" s="435"/>
      <c r="C221" s="548"/>
      <c r="D221" s="551" t="s">
        <v>203</v>
      </c>
      <c r="E221" s="551" t="s">
        <v>266</v>
      </c>
      <c r="F221" s="552"/>
      <c r="G221" s="495"/>
      <c r="H221" s="495"/>
      <c r="I221" s="495"/>
      <c r="J221" s="495"/>
      <c r="K221" s="553" t="s">
        <v>293</v>
      </c>
      <c r="L221" s="203"/>
      <c r="M221" s="553" t="s">
        <v>354</v>
      </c>
      <c r="N221" s="552"/>
      <c r="O221" s="552"/>
      <c r="P221" s="552"/>
      <c r="Q221" s="552"/>
      <c r="R221" s="552"/>
      <c r="S221" s="495"/>
      <c r="T221" s="495"/>
      <c r="U221" s="495"/>
      <c r="V221" s="495"/>
      <c r="W221" s="495"/>
      <c r="X221" s="495"/>
      <c r="Y221" s="495"/>
      <c r="Z221" s="495"/>
      <c r="AA221" s="495"/>
      <c r="AB221" s="495"/>
      <c r="AC221" s="495"/>
      <c r="AD221" s="495"/>
      <c r="AE221" s="495"/>
      <c r="AF221" s="495"/>
      <c r="AG221" s="495"/>
      <c r="AH221" s="495"/>
      <c r="AI221" s="495"/>
      <c r="AJ221" s="554" t="s">
        <v>133</v>
      </c>
      <c r="AK221" s="555">
        <v>2005</v>
      </c>
      <c r="AL221" s="495"/>
      <c r="AM221" s="495"/>
      <c r="AN221" s="495"/>
      <c r="AO221" s="556">
        <v>787500</v>
      </c>
      <c r="AP221" s="552"/>
      <c r="AQ221" s="552"/>
      <c r="AR221" s="552"/>
      <c r="AS221" s="552"/>
      <c r="AT221" s="552"/>
      <c r="AU221" s="552"/>
      <c r="AV221" s="552"/>
      <c r="AW221" s="552"/>
    </row>
    <row r="222" spans="2:49" s="94" customFormat="1" ht="33.75" customHeight="1">
      <c r="B222" s="435"/>
      <c r="C222" s="548"/>
      <c r="D222" s="551" t="s">
        <v>193</v>
      </c>
      <c r="E222" s="551" t="s">
        <v>253</v>
      </c>
      <c r="F222" s="552"/>
      <c r="G222" s="495"/>
      <c r="H222" s="495"/>
      <c r="I222" s="495"/>
      <c r="J222" s="495"/>
      <c r="K222" s="553" t="s">
        <v>312</v>
      </c>
      <c r="L222" s="203"/>
      <c r="M222" s="553" t="s">
        <v>359</v>
      </c>
      <c r="N222" s="552"/>
      <c r="O222" s="552"/>
      <c r="P222" s="552"/>
      <c r="Q222" s="552"/>
      <c r="R222" s="552"/>
      <c r="S222" s="495"/>
      <c r="T222" s="495"/>
      <c r="U222" s="495"/>
      <c r="V222" s="495"/>
      <c r="W222" s="495"/>
      <c r="X222" s="495"/>
      <c r="Y222" s="495"/>
      <c r="Z222" s="495"/>
      <c r="AA222" s="495"/>
      <c r="AB222" s="495"/>
      <c r="AC222" s="495"/>
      <c r="AD222" s="495"/>
      <c r="AE222" s="495"/>
      <c r="AF222" s="495"/>
      <c r="AG222" s="495"/>
      <c r="AH222" s="495"/>
      <c r="AI222" s="495"/>
      <c r="AJ222" s="554" t="s">
        <v>133</v>
      </c>
      <c r="AK222" s="555">
        <v>2005</v>
      </c>
      <c r="AL222" s="495"/>
      <c r="AM222" s="495"/>
      <c r="AN222" s="495"/>
      <c r="AO222" s="556">
        <v>399000</v>
      </c>
      <c r="AP222" s="552"/>
      <c r="AQ222" s="552"/>
      <c r="AR222" s="552"/>
      <c r="AS222" s="552"/>
      <c r="AT222" s="552"/>
      <c r="AU222" s="552"/>
      <c r="AV222" s="552"/>
      <c r="AW222" s="552"/>
    </row>
    <row r="223" spans="2:49" s="94" customFormat="1" ht="33.75" customHeight="1">
      <c r="B223" s="435"/>
      <c r="C223" s="548"/>
      <c r="D223" s="551" t="s">
        <v>1218</v>
      </c>
      <c r="E223" s="551" t="s">
        <v>234</v>
      </c>
      <c r="F223" s="552"/>
      <c r="G223" s="495"/>
      <c r="H223" s="495"/>
      <c r="I223" s="495"/>
      <c r="J223" s="495"/>
      <c r="K223" s="553" t="s">
        <v>298</v>
      </c>
      <c r="L223" s="203"/>
      <c r="M223" s="553" t="s">
        <v>363</v>
      </c>
      <c r="N223" s="552"/>
      <c r="O223" s="552"/>
      <c r="P223" s="552"/>
      <c r="Q223" s="552"/>
      <c r="R223" s="552"/>
      <c r="S223" s="495"/>
      <c r="T223" s="495"/>
      <c r="U223" s="495"/>
      <c r="V223" s="495"/>
      <c r="W223" s="495"/>
      <c r="X223" s="495"/>
      <c r="Y223" s="495"/>
      <c r="Z223" s="495"/>
      <c r="AA223" s="495"/>
      <c r="AB223" s="495"/>
      <c r="AC223" s="495"/>
      <c r="AD223" s="495"/>
      <c r="AE223" s="495"/>
      <c r="AF223" s="495"/>
      <c r="AG223" s="495"/>
      <c r="AH223" s="495"/>
      <c r="AI223" s="495"/>
      <c r="AJ223" s="554" t="s">
        <v>133</v>
      </c>
      <c r="AK223" s="555">
        <v>2005</v>
      </c>
      <c r="AL223" s="495"/>
      <c r="AM223" s="495"/>
      <c r="AN223" s="495"/>
      <c r="AO223" s="556">
        <v>420000</v>
      </c>
      <c r="AP223" s="552"/>
      <c r="AQ223" s="552"/>
      <c r="AR223" s="552"/>
      <c r="AS223" s="552"/>
      <c r="AT223" s="552"/>
      <c r="AU223" s="552"/>
      <c r="AV223" s="552"/>
      <c r="AW223" s="552"/>
    </row>
    <row r="224" spans="2:49" s="94" customFormat="1" ht="33.75" customHeight="1">
      <c r="B224" s="435"/>
      <c r="C224" s="548"/>
      <c r="D224" s="551" t="s">
        <v>177</v>
      </c>
      <c r="E224" s="551" t="s">
        <v>234</v>
      </c>
      <c r="F224" s="552"/>
      <c r="G224" s="495"/>
      <c r="H224" s="495"/>
      <c r="I224" s="495"/>
      <c r="J224" s="495"/>
      <c r="K224" s="553" t="s">
        <v>298</v>
      </c>
      <c r="L224" s="203"/>
      <c r="M224" s="553" t="s">
        <v>371</v>
      </c>
      <c r="N224" s="552"/>
      <c r="O224" s="552"/>
      <c r="P224" s="552"/>
      <c r="Q224" s="552"/>
      <c r="R224" s="552"/>
      <c r="S224" s="495"/>
      <c r="T224" s="495"/>
      <c r="U224" s="495"/>
      <c r="V224" s="495"/>
      <c r="W224" s="495"/>
      <c r="X224" s="495"/>
      <c r="Y224" s="495"/>
      <c r="Z224" s="495"/>
      <c r="AA224" s="495"/>
      <c r="AB224" s="495"/>
      <c r="AC224" s="495"/>
      <c r="AD224" s="495"/>
      <c r="AE224" s="495"/>
      <c r="AF224" s="495"/>
      <c r="AG224" s="495"/>
      <c r="AH224" s="495"/>
      <c r="AI224" s="495"/>
      <c r="AJ224" s="554" t="s">
        <v>133</v>
      </c>
      <c r="AK224" s="555">
        <v>2005</v>
      </c>
      <c r="AL224" s="495"/>
      <c r="AM224" s="495"/>
      <c r="AN224" s="495"/>
      <c r="AO224" s="556">
        <v>595000</v>
      </c>
      <c r="AP224" s="552"/>
      <c r="AQ224" s="552"/>
      <c r="AR224" s="552"/>
      <c r="AS224" s="552"/>
      <c r="AT224" s="552"/>
      <c r="AU224" s="552"/>
      <c r="AV224" s="552"/>
      <c r="AW224" s="552"/>
    </row>
    <row r="225" spans="2:49" s="94" customFormat="1" ht="33.75" customHeight="1">
      <c r="B225" s="435"/>
      <c r="C225" s="548"/>
      <c r="D225" s="551" t="s">
        <v>178</v>
      </c>
      <c r="E225" s="551" t="s">
        <v>235</v>
      </c>
      <c r="F225" s="552"/>
      <c r="G225" s="495"/>
      <c r="H225" s="495"/>
      <c r="I225" s="495"/>
      <c r="J225" s="495"/>
      <c r="K225" s="553" t="s">
        <v>298</v>
      </c>
      <c r="L225" s="203"/>
      <c r="M225" s="553" t="s">
        <v>362</v>
      </c>
      <c r="N225" s="552"/>
      <c r="O225" s="552"/>
      <c r="P225" s="552"/>
      <c r="Q225" s="552"/>
      <c r="R225" s="552"/>
      <c r="S225" s="495"/>
      <c r="T225" s="495"/>
      <c r="U225" s="495"/>
      <c r="V225" s="495"/>
      <c r="W225" s="495"/>
      <c r="X225" s="495"/>
      <c r="Y225" s="495"/>
      <c r="Z225" s="495"/>
      <c r="AA225" s="495"/>
      <c r="AB225" s="495"/>
      <c r="AC225" s="495"/>
      <c r="AD225" s="495"/>
      <c r="AE225" s="495"/>
      <c r="AF225" s="495"/>
      <c r="AG225" s="495"/>
      <c r="AH225" s="495"/>
      <c r="AI225" s="495"/>
      <c r="AJ225" s="554" t="s">
        <v>133</v>
      </c>
      <c r="AK225" s="555">
        <v>2005</v>
      </c>
      <c r="AL225" s="495"/>
      <c r="AM225" s="495"/>
      <c r="AN225" s="495"/>
      <c r="AO225" s="556">
        <v>750000</v>
      </c>
      <c r="AP225" s="552"/>
      <c r="AQ225" s="552"/>
      <c r="AR225" s="552"/>
      <c r="AS225" s="552"/>
      <c r="AT225" s="552"/>
      <c r="AU225" s="552"/>
      <c r="AV225" s="552"/>
      <c r="AW225" s="552"/>
    </row>
    <row r="226" spans="2:49" s="94" customFormat="1" ht="33.75" customHeight="1">
      <c r="B226" s="435"/>
      <c r="C226" s="548"/>
      <c r="D226" s="551" t="s">
        <v>182</v>
      </c>
      <c r="E226" s="551" t="s">
        <v>240</v>
      </c>
      <c r="F226" s="552"/>
      <c r="G226" s="495"/>
      <c r="H226" s="495"/>
      <c r="I226" s="495"/>
      <c r="J226" s="495"/>
      <c r="K226" s="553" t="s">
        <v>132</v>
      </c>
      <c r="L226" s="203"/>
      <c r="M226" s="553" t="s">
        <v>372</v>
      </c>
      <c r="N226" s="552"/>
      <c r="O226" s="552"/>
      <c r="P226" s="552"/>
      <c r="Q226" s="552"/>
      <c r="R226" s="552"/>
      <c r="S226" s="495"/>
      <c r="T226" s="495"/>
      <c r="U226" s="495"/>
      <c r="V226" s="495"/>
      <c r="W226" s="495"/>
      <c r="X226" s="495"/>
      <c r="Y226" s="495"/>
      <c r="Z226" s="495"/>
      <c r="AA226" s="495"/>
      <c r="AB226" s="495"/>
      <c r="AC226" s="495"/>
      <c r="AD226" s="495"/>
      <c r="AE226" s="495"/>
      <c r="AF226" s="495"/>
      <c r="AG226" s="495"/>
      <c r="AH226" s="495"/>
      <c r="AI226" s="495"/>
      <c r="AJ226" s="554" t="s">
        <v>133</v>
      </c>
      <c r="AK226" s="555">
        <v>2005</v>
      </c>
      <c r="AL226" s="495"/>
      <c r="AM226" s="495"/>
      <c r="AN226" s="495"/>
      <c r="AO226" s="556">
        <v>1050000</v>
      </c>
      <c r="AP226" s="552"/>
      <c r="AQ226" s="552"/>
      <c r="AR226" s="552"/>
      <c r="AS226" s="552"/>
      <c r="AT226" s="552"/>
      <c r="AU226" s="552"/>
      <c r="AV226" s="552"/>
      <c r="AW226" s="552"/>
    </row>
    <row r="227" spans="2:49" s="94" customFormat="1" ht="33.75" customHeight="1">
      <c r="B227" s="435"/>
      <c r="C227" s="548"/>
      <c r="D227" s="551" t="s">
        <v>182</v>
      </c>
      <c r="E227" s="551" t="s">
        <v>240</v>
      </c>
      <c r="F227" s="552"/>
      <c r="G227" s="495"/>
      <c r="H227" s="495"/>
      <c r="I227" s="495"/>
      <c r="J227" s="495"/>
      <c r="K227" s="553" t="s">
        <v>1214</v>
      </c>
      <c r="L227" s="203"/>
      <c r="M227" s="553" t="s">
        <v>1063</v>
      </c>
      <c r="N227" s="552"/>
      <c r="O227" s="552"/>
      <c r="P227" s="552"/>
      <c r="Q227" s="552"/>
      <c r="R227" s="552"/>
      <c r="S227" s="495"/>
      <c r="T227" s="495"/>
      <c r="U227" s="495"/>
      <c r="V227" s="495"/>
      <c r="W227" s="495"/>
      <c r="X227" s="495"/>
      <c r="Y227" s="495"/>
      <c r="Z227" s="495"/>
      <c r="AA227" s="495"/>
      <c r="AB227" s="495"/>
      <c r="AC227" s="495"/>
      <c r="AD227" s="495"/>
      <c r="AE227" s="495"/>
      <c r="AF227" s="495"/>
      <c r="AG227" s="495"/>
      <c r="AH227" s="495"/>
      <c r="AI227" s="495"/>
      <c r="AJ227" s="554" t="s">
        <v>133</v>
      </c>
      <c r="AK227" s="555">
        <v>2005</v>
      </c>
      <c r="AL227" s="495"/>
      <c r="AM227" s="495"/>
      <c r="AN227" s="495"/>
      <c r="AO227" s="556">
        <v>1050000</v>
      </c>
      <c r="AP227" s="552"/>
      <c r="AQ227" s="552"/>
      <c r="AR227" s="552"/>
      <c r="AS227" s="552"/>
      <c r="AT227" s="552"/>
      <c r="AU227" s="552"/>
      <c r="AV227" s="552"/>
      <c r="AW227" s="552"/>
    </row>
    <row r="228" spans="2:49" s="94" customFormat="1" ht="33.75" customHeight="1">
      <c r="B228" s="435"/>
      <c r="C228" s="548"/>
      <c r="D228" s="551" t="s">
        <v>1336</v>
      </c>
      <c r="E228" s="551" t="s">
        <v>1347</v>
      </c>
      <c r="F228" s="552"/>
      <c r="G228" s="495"/>
      <c r="H228" s="495"/>
      <c r="I228" s="495"/>
      <c r="J228" s="495"/>
      <c r="K228" s="553" t="s">
        <v>1352</v>
      </c>
      <c r="L228" s="203"/>
      <c r="M228" s="553" t="s">
        <v>370</v>
      </c>
      <c r="N228" s="552"/>
      <c r="O228" s="552"/>
      <c r="P228" s="552"/>
      <c r="Q228" s="552"/>
      <c r="R228" s="552"/>
      <c r="S228" s="495"/>
      <c r="T228" s="495"/>
      <c r="U228" s="495"/>
      <c r="V228" s="495"/>
      <c r="W228" s="495"/>
      <c r="X228" s="495"/>
      <c r="Y228" s="495"/>
      <c r="Z228" s="495"/>
      <c r="AA228" s="495"/>
      <c r="AB228" s="495"/>
      <c r="AC228" s="495"/>
      <c r="AD228" s="495"/>
      <c r="AE228" s="495"/>
      <c r="AF228" s="495"/>
      <c r="AG228" s="495"/>
      <c r="AH228" s="495"/>
      <c r="AI228" s="495"/>
      <c r="AJ228" s="554" t="s">
        <v>133</v>
      </c>
      <c r="AK228" s="555">
        <v>2005</v>
      </c>
      <c r="AL228" s="495"/>
      <c r="AM228" s="495"/>
      <c r="AN228" s="495"/>
      <c r="AO228" s="556">
        <v>49000</v>
      </c>
      <c r="AP228" s="552"/>
      <c r="AQ228" s="552"/>
      <c r="AR228" s="552"/>
      <c r="AS228" s="552"/>
      <c r="AT228" s="552"/>
      <c r="AU228" s="552"/>
      <c r="AV228" s="552"/>
      <c r="AW228" s="552"/>
    </row>
    <row r="229" spans="2:49" s="94" customFormat="1" ht="33.75" customHeight="1">
      <c r="B229" s="435"/>
      <c r="C229" s="548"/>
      <c r="D229" s="551" t="s">
        <v>177</v>
      </c>
      <c r="E229" s="551" t="s">
        <v>234</v>
      </c>
      <c r="F229" s="552"/>
      <c r="G229" s="495"/>
      <c r="H229" s="495"/>
      <c r="I229" s="495"/>
      <c r="J229" s="495"/>
      <c r="K229" s="553" t="s">
        <v>298</v>
      </c>
      <c r="L229" s="203"/>
      <c r="M229" s="553" t="s">
        <v>362</v>
      </c>
      <c r="N229" s="552"/>
      <c r="O229" s="552"/>
      <c r="P229" s="552"/>
      <c r="Q229" s="552"/>
      <c r="R229" s="552"/>
      <c r="S229" s="495"/>
      <c r="T229" s="495"/>
      <c r="U229" s="495"/>
      <c r="V229" s="495"/>
      <c r="W229" s="495"/>
      <c r="X229" s="495"/>
      <c r="Y229" s="495"/>
      <c r="Z229" s="495"/>
      <c r="AA229" s="495"/>
      <c r="AB229" s="495"/>
      <c r="AC229" s="495"/>
      <c r="AD229" s="495"/>
      <c r="AE229" s="495"/>
      <c r="AF229" s="495"/>
      <c r="AG229" s="495"/>
      <c r="AH229" s="495"/>
      <c r="AI229" s="495"/>
      <c r="AJ229" s="554" t="s">
        <v>133</v>
      </c>
      <c r="AK229" s="555">
        <v>2005</v>
      </c>
      <c r="AL229" s="495"/>
      <c r="AM229" s="495"/>
      <c r="AN229" s="495"/>
      <c r="AO229" s="556">
        <v>637500</v>
      </c>
      <c r="AP229" s="552"/>
      <c r="AQ229" s="552"/>
      <c r="AR229" s="552"/>
      <c r="AS229" s="552"/>
      <c r="AT229" s="552"/>
      <c r="AU229" s="552"/>
      <c r="AV229" s="552"/>
      <c r="AW229" s="552"/>
    </row>
    <row r="230" spans="2:49" s="94" customFormat="1" ht="33.75" customHeight="1">
      <c r="B230" s="435"/>
      <c r="C230" s="548"/>
      <c r="D230" s="551" t="s">
        <v>182</v>
      </c>
      <c r="E230" s="551" t="s">
        <v>240</v>
      </c>
      <c r="F230" s="552"/>
      <c r="G230" s="495"/>
      <c r="H230" s="495"/>
      <c r="I230" s="495"/>
      <c r="J230" s="495"/>
      <c r="K230" s="553" t="s">
        <v>1214</v>
      </c>
      <c r="L230" s="203"/>
      <c r="M230" s="553" t="s">
        <v>372</v>
      </c>
      <c r="N230" s="552"/>
      <c r="O230" s="552"/>
      <c r="P230" s="552"/>
      <c r="Q230" s="552"/>
      <c r="R230" s="552"/>
      <c r="S230" s="495"/>
      <c r="T230" s="495"/>
      <c r="U230" s="495"/>
      <c r="V230" s="495"/>
      <c r="W230" s="495"/>
      <c r="X230" s="495"/>
      <c r="Y230" s="495"/>
      <c r="Z230" s="495"/>
      <c r="AA230" s="495"/>
      <c r="AB230" s="495"/>
      <c r="AC230" s="495"/>
      <c r="AD230" s="495"/>
      <c r="AE230" s="495"/>
      <c r="AF230" s="495"/>
      <c r="AG230" s="495"/>
      <c r="AH230" s="495"/>
      <c r="AI230" s="495"/>
      <c r="AJ230" s="554" t="s">
        <v>133</v>
      </c>
      <c r="AK230" s="555">
        <v>2005</v>
      </c>
      <c r="AL230" s="495"/>
      <c r="AM230" s="495"/>
      <c r="AN230" s="495"/>
      <c r="AO230" s="556">
        <v>637500</v>
      </c>
      <c r="AP230" s="552"/>
      <c r="AQ230" s="552"/>
      <c r="AR230" s="552"/>
      <c r="AS230" s="552"/>
      <c r="AT230" s="552"/>
      <c r="AU230" s="552"/>
      <c r="AV230" s="552"/>
      <c r="AW230" s="552"/>
    </row>
    <row r="231" spans="2:49" s="94" customFormat="1" ht="33.75" customHeight="1">
      <c r="B231" s="435"/>
      <c r="C231" s="548"/>
      <c r="D231" s="551" t="s">
        <v>1756</v>
      </c>
      <c r="E231" s="551" t="s">
        <v>255</v>
      </c>
      <c r="F231" s="552"/>
      <c r="G231" s="495"/>
      <c r="H231" s="495"/>
      <c r="I231" s="495"/>
      <c r="J231" s="495"/>
      <c r="K231" s="553" t="s">
        <v>298</v>
      </c>
      <c r="L231" s="203"/>
      <c r="M231" s="553" t="s">
        <v>362</v>
      </c>
      <c r="N231" s="552"/>
      <c r="O231" s="552"/>
      <c r="P231" s="552"/>
      <c r="Q231" s="552"/>
      <c r="R231" s="552"/>
      <c r="S231" s="495"/>
      <c r="T231" s="495"/>
      <c r="U231" s="495"/>
      <c r="V231" s="495"/>
      <c r="W231" s="495"/>
      <c r="X231" s="495"/>
      <c r="Y231" s="495"/>
      <c r="Z231" s="495"/>
      <c r="AA231" s="495"/>
      <c r="AB231" s="495"/>
      <c r="AC231" s="495"/>
      <c r="AD231" s="495"/>
      <c r="AE231" s="495"/>
      <c r="AF231" s="495"/>
      <c r="AG231" s="495"/>
      <c r="AH231" s="495"/>
      <c r="AI231" s="495"/>
      <c r="AJ231" s="554" t="s">
        <v>133</v>
      </c>
      <c r="AK231" s="555">
        <v>2005</v>
      </c>
      <c r="AL231" s="495"/>
      <c r="AM231" s="495"/>
      <c r="AN231" s="495"/>
      <c r="AO231" s="556">
        <v>400000</v>
      </c>
      <c r="AP231" s="552"/>
      <c r="AQ231" s="552"/>
      <c r="AR231" s="552"/>
      <c r="AS231" s="552"/>
      <c r="AT231" s="552"/>
      <c r="AU231" s="552"/>
      <c r="AV231" s="552"/>
      <c r="AW231" s="552"/>
    </row>
    <row r="232" spans="2:49" s="94" customFormat="1" ht="33.75" customHeight="1">
      <c r="B232" s="435"/>
      <c r="C232" s="548"/>
      <c r="D232" s="551" t="s">
        <v>193</v>
      </c>
      <c r="E232" s="551" t="s">
        <v>253</v>
      </c>
      <c r="F232" s="552"/>
      <c r="G232" s="495"/>
      <c r="H232" s="495"/>
      <c r="I232" s="495"/>
      <c r="J232" s="495"/>
      <c r="K232" s="553" t="s">
        <v>1768</v>
      </c>
      <c r="L232" s="203"/>
      <c r="M232" s="553" t="s">
        <v>359</v>
      </c>
      <c r="N232" s="552"/>
      <c r="O232" s="552"/>
      <c r="P232" s="552"/>
      <c r="Q232" s="552"/>
      <c r="R232" s="552"/>
      <c r="S232" s="495"/>
      <c r="T232" s="495"/>
      <c r="U232" s="495"/>
      <c r="V232" s="495"/>
      <c r="W232" s="495"/>
      <c r="X232" s="495"/>
      <c r="Y232" s="495"/>
      <c r="Z232" s="495"/>
      <c r="AA232" s="495"/>
      <c r="AB232" s="495"/>
      <c r="AC232" s="495"/>
      <c r="AD232" s="495"/>
      <c r="AE232" s="495"/>
      <c r="AF232" s="495"/>
      <c r="AG232" s="495"/>
      <c r="AH232" s="495"/>
      <c r="AI232" s="495"/>
      <c r="AJ232" s="554" t="s">
        <v>133</v>
      </c>
      <c r="AK232" s="555">
        <v>2005</v>
      </c>
      <c r="AL232" s="495"/>
      <c r="AM232" s="495"/>
      <c r="AN232" s="495"/>
      <c r="AO232" s="556">
        <v>98000</v>
      </c>
      <c r="AP232" s="552"/>
      <c r="AQ232" s="552"/>
      <c r="AR232" s="552"/>
      <c r="AS232" s="552"/>
      <c r="AT232" s="552"/>
      <c r="AU232" s="552"/>
      <c r="AV232" s="552"/>
      <c r="AW232" s="552"/>
    </row>
    <row r="233" spans="2:49" s="94" customFormat="1" ht="33.75" customHeight="1">
      <c r="B233" s="435"/>
      <c r="C233" s="548"/>
      <c r="D233" s="551" t="s">
        <v>1757</v>
      </c>
      <c r="E233" s="551" t="s">
        <v>247</v>
      </c>
      <c r="F233" s="552"/>
      <c r="G233" s="495"/>
      <c r="H233" s="495"/>
      <c r="I233" s="495"/>
      <c r="J233" s="495"/>
      <c r="K233" s="553" t="s">
        <v>300</v>
      </c>
      <c r="L233" s="203"/>
      <c r="M233" s="553" t="s">
        <v>358</v>
      </c>
      <c r="N233" s="552"/>
      <c r="O233" s="552"/>
      <c r="P233" s="552"/>
      <c r="Q233" s="552"/>
      <c r="R233" s="552"/>
      <c r="S233" s="495"/>
      <c r="T233" s="495"/>
      <c r="U233" s="495"/>
      <c r="V233" s="495"/>
      <c r="W233" s="495"/>
      <c r="X233" s="495"/>
      <c r="Y233" s="495"/>
      <c r="Z233" s="495"/>
      <c r="AA233" s="495"/>
      <c r="AB233" s="495"/>
      <c r="AC233" s="495"/>
      <c r="AD233" s="495"/>
      <c r="AE233" s="495"/>
      <c r="AF233" s="495"/>
      <c r="AG233" s="495"/>
      <c r="AH233" s="495"/>
      <c r="AI233" s="495"/>
      <c r="AJ233" s="554" t="s">
        <v>133</v>
      </c>
      <c r="AK233" s="555">
        <v>2005</v>
      </c>
      <c r="AL233" s="495"/>
      <c r="AM233" s="495"/>
      <c r="AN233" s="495"/>
      <c r="AO233" s="556">
        <v>480000</v>
      </c>
      <c r="AP233" s="552"/>
      <c r="AQ233" s="552"/>
      <c r="AR233" s="552"/>
      <c r="AS233" s="552"/>
      <c r="AT233" s="552"/>
      <c r="AU233" s="552"/>
      <c r="AV233" s="552"/>
      <c r="AW233" s="552"/>
    </row>
    <row r="234" spans="2:49" s="94" customFormat="1" ht="33.75" customHeight="1">
      <c r="B234" s="435"/>
      <c r="C234" s="548"/>
      <c r="D234" s="551" t="s">
        <v>181</v>
      </c>
      <c r="E234" s="551" t="s">
        <v>239</v>
      </c>
      <c r="F234" s="552"/>
      <c r="G234" s="495"/>
      <c r="H234" s="495"/>
      <c r="I234" s="495"/>
      <c r="J234" s="495"/>
      <c r="K234" s="553" t="s">
        <v>332</v>
      </c>
      <c r="L234" s="203"/>
      <c r="M234" s="553" t="s">
        <v>354</v>
      </c>
      <c r="N234" s="552"/>
      <c r="O234" s="552"/>
      <c r="P234" s="552"/>
      <c r="Q234" s="552"/>
      <c r="R234" s="552"/>
      <c r="S234" s="495"/>
      <c r="T234" s="495"/>
      <c r="U234" s="495"/>
      <c r="V234" s="495"/>
      <c r="W234" s="495"/>
      <c r="X234" s="495"/>
      <c r="Y234" s="495"/>
      <c r="Z234" s="495"/>
      <c r="AA234" s="495"/>
      <c r="AB234" s="495"/>
      <c r="AC234" s="495"/>
      <c r="AD234" s="495"/>
      <c r="AE234" s="495"/>
      <c r="AF234" s="495"/>
      <c r="AG234" s="495"/>
      <c r="AH234" s="495"/>
      <c r="AI234" s="495"/>
      <c r="AJ234" s="554" t="s">
        <v>133</v>
      </c>
      <c r="AK234" s="555">
        <v>2005</v>
      </c>
      <c r="AL234" s="495"/>
      <c r="AM234" s="495"/>
      <c r="AN234" s="495"/>
      <c r="AO234" s="556">
        <v>520000</v>
      </c>
      <c r="AP234" s="552"/>
      <c r="AQ234" s="552"/>
      <c r="AR234" s="552"/>
      <c r="AS234" s="552"/>
      <c r="AT234" s="552"/>
      <c r="AU234" s="552"/>
      <c r="AV234" s="552"/>
      <c r="AW234" s="552"/>
    </row>
    <row r="235" spans="2:49" s="94" customFormat="1" ht="33.75" customHeight="1">
      <c r="B235" s="435"/>
      <c r="C235" s="548"/>
      <c r="D235" s="551" t="s">
        <v>176</v>
      </c>
      <c r="E235" s="551" t="s">
        <v>233</v>
      </c>
      <c r="F235" s="552"/>
      <c r="G235" s="495"/>
      <c r="H235" s="495"/>
      <c r="I235" s="495"/>
      <c r="J235" s="495"/>
      <c r="K235" s="553" t="s">
        <v>302</v>
      </c>
      <c r="L235" s="203"/>
      <c r="M235" s="553" t="s">
        <v>356</v>
      </c>
      <c r="N235" s="552"/>
      <c r="O235" s="552"/>
      <c r="P235" s="552"/>
      <c r="Q235" s="552"/>
      <c r="R235" s="552"/>
      <c r="S235" s="495"/>
      <c r="T235" s="495"/>
      <c r="U235" s="495"/>
      <c r="V235" s="495"/>
      <c r="W235" s="495"/>
      <c r="X235" s="495"/>
      <c r="Y235" s="495"/>
      <c r="Z235" s="495"/>
      <c r="AA235" s="495"/>
      <c r="AB235" s="495"/>
      <c r="AC235" s="495"/>
      <c r="AD235" s="495"/>
      <c r="AE235" s="495"/>
      <c r="AF235" s="495"/>
      <c r="AG235" s="495"/>
      <c r="AH235" s="495"/>
      <c r="AI235" s="495"/>
      <c r="AJ235" s="554" t="s">
        <v>133</v>
      </c>
      <c r="AK235" s="555">
        <v>2005</v>
      </c>
      <c r="AL235" s="495"/>
      <c r="AM235" s="495"/>
      <c r="AN235" s="495"/>
      <c r="AO235" s="556">
        <v>1040000</v>
      </c>
      <c r="AP235" s="552"/>
      <c r="AQ235" s="552"/>
      <c r="AR235" s="552"/>
      <c r="AS235" s="552"/>
      <c r="AT235" s="552"/>
      <c r="AU235" s="552"/>
      <c r="AV235" s="552"/>
      <c r="AW235" s="552"/>
    </row>
    <row r="236" spans="2:49" s="94" customFormat="1" ht="33.75" customHeight="1">
      <c r="B236" s="435"/>
      <c r="C236" s="548"/>
      <c r="D236" s="551" t="s">
        <v>189</v>
      </c>
      <c r="E236" s="551" t="s">
        <v>226</v>
      </c>
      <c r="F236" s="552"/>
      <c r="G236" s="495"/>
      <c r="H236" s="495"/>
      <c r="I236" s="495"/>
      <c r="J236" s="495"/>
      <c r="K236" s="553" t="s">
        <v>293</v>
      </c>
      <c r="L236" s="203"/>
      <c r="M236" s="553" t="s">
        <v>354</v>
      </c>
      <c r="N236" s="552"/>
      <c r="O236" s="552"/>
      <c r="P236" s="552"/>
      <c r="Q236" s="552"/>
      <c r="R236" s="552"/>
      <c r="S236" s="495"/>
      <c r="T236" s="495"/>
      <c r="U236" s="495"/>
      <c r="V236" s="495"/>
      <c r="W236" s="495"/>
      <c r="X236" s="495"/>
      <c r="Y236" s="495"/>
      <c r="Z236" s="495"/>
      <c r="AA236" s="495"/>
      <c r="AB236" s="495"/>
      <c r="AC236" s="495"/>
      <c r="AD236" s="495"/>
      <c r="AE236" s="495"/>
      <c r="AF236" s="495"/>
      <c r="AG236" s="495"/>
      <c r="AH236" s="495"/>
      <c r="AI236" s="495"/>
      <c r="AJ236" s="554" t="s">
        <v>133</v>
      </c>
      <c r="AK236" s="555">
        <v>2005</v>
      </c>
      <c r="AL236" s="495"/>
      <c r="AM236" s="495"/>
      <c r="AN236" s="495"/>
      <c r="AO236" s="556">
        <v>560000</v>
      </c>
      <c r="AP236" s="552"/>
      <c r="AQ236" s="552"/>
      <c r="AR236" s="552"/>
      <c r="AS236" s="552"/>
      <c r="AT236" s="552"/>
      <c r="AU236" s="552"/>
      <c r="AV236" s="552"/>
      <c r="AW236" s="552"/>
    </row>
    <row r="237" spans="2:49" s="94" customFormat="1" ht="33.75" customHeight="1">
      <c r="B237" s="435"/>
      <c r="C237" s="548"/>
      <c r="D237" s="551" t="s">
        <v>181</v>
      </c>
      <c r="E237" s="551" t="s">
        <v>239</v>
      </c>
      <c r="F237" s="552"/>
      <c r="G237" s="495"/>
      <c r="H237" s="495"/>
      <c r="I237" s="495"/>
      <c r="J237" s="495"/>
      <c r="K237" s="553" t="s">
        <v>332</v>
      </c>
      <c r="L237" s="203"/>
      <c r="M237" s="553" t="s">
        <v>354</v>
      </c>
      <c r="N237" s="552"/>
      <c r="O237" s="552"/>
      <c r="P237" s="552"/>
      <c r="Q237" s="552"/>
      <c r="R237" s="552"/>
      <c r="S237" s="495"/>
      <c r="T237" s="495"/>
      <c r="U237" s="495"/>
      <c r="V237" s="495"/>
      <c r="W237" s="495"/>
      <c r="X237" s="495"/>
      <c r="Y237" s="495"/>
      <c r="Z237" s="495"/>
      <c r="AA237" s="495"/>
      <c r="AB237" s="495"/>
      <c r="AC237" s="495"/>
      <c r="AD237" s="495"/>
      <c r="AE237" s="495"/>
      <c r="AF237" s="495"/>
      <c r="AG237" s="495"/>
      <c r="AH237" s="495"/>
      <c r="AI237" s="495"/>
      <c r="AJ237" s="554" t="s">
        <v>133</v>
      </c>
      <c r="AK237" s="555">
        <v>2005</v>
      </c>
      <c r="AL237" s="495"/>
      <c r="AM237" s="495"/>
      <c r="AN237" s="495"/>
      <c r="AO237" s="556">
        <v>130000</v>
      </c>
      <c r="AP237" s="552"/>
      <c r="AQ237" s="552"/>
      <c r="AR237" s="552"/>
      <c r="AS237" s="552"/>
      <c r="AT237" s="552"/>
      <c r="AU237" s="552"/>
      <c r="AV237" s="552"/>
      <c r="AW237" s="552"/>
    </row>
    <row r="238" spans="2:49" s="94" customFormat="1" ht="33.75" customHeight="1">
      <c r="B238" s="435"/>
      <c r="C238" s="548"/>
      <c r="D238" s="551" t="s">
        <v>190</v>
      </c>
      <c r="E238" s="551" t="s">
        <v>249</v>
      </c>
      <c r="F238" s="552"/>
      <c r="G238" s="495"/>
      <c r="H238" s="495"/>
      <c r="I238" s="495"/>
      <c r="J238" s="495"/>
      <c r="K238" s="553" t="s">
        <v>298</v>
      </c>
      <c r="L238" s="203"/>
      <c r="M238" s="553" t="s">
        <v>367</v>
      </c>
      <c r="N238" s="552"/>
      <c r="O238" s="552"/>
      <c r="P238" s="552"/>
      <c r="Q238" s="552"/>
      <c r="R238" s="552"/>
      <c r="S238" s="495"/>
      <c r="T238" s="495"/>
      <c r="U238" s="495"/>
      <c r="V238" s="495"/>
      <c r="W238" s="495"/>
      <c r="X238" s="495"/>
      <c r="Y238" s="495"/>
      <c r="Z238" s="495"/>
      <c r="AA238" s="495"/>
      <c r="AB238" s="495"/>
      <c r="AC238" s="495"/>
      <c r="AD238" s="495"/>
      <c r="AE238" s="495"/>
      <c r="AF238" s="495"/>
      <c r="AG238" s="495"/>
      <c r="AH238" s="495"/>
      <c r="AI238" s="495"/>
      <c r="AJ238" s="554" t="s">
        <v>133</v>
      </c>
      <c r="AK238" s="555">
        <v>2005</v>
      </c>
      <c r="AL238" s="495"/>
      <c r="AM238" s="495"/>
      <c r="AN238" s="495"/>
      <c r="AO238" s="556">
        <v>2800000</v>
      </c>
      <c r="AP238" s="552"/>
      <c r="AQ238" s="552"/>
      <c r="AR238" s="552"/>
      <c r="AS238" s="552"/>
      <c r="AT238" s="552"/>
      <c r="AU238" s="552"/>
      <c r="AV238" s="552"/>
      <c r="AW238" s="552"/>
    </row>
    <row r="239" spans="2:49" s="94" customFormat="1" ht="33.75" customHeight="1">
      <c r="B239" s="435"/>
      <c r="C239" s="548"/>
      <c r="D239" s="551" t="s">
        <v>195</v>
      </c>
      <c r="E239" s="551" t="s">
        <v>256</v>
      </c>
      <c r="F239" s="552"/>
      <c r="G239" s="495"/>
      <c r="H239" s="495"/>
      <c r="I239" s="495"/>
      <c r="J239" s="495"/>
      <c r="K239" s="553" t="s">
        <v>298</v>
      </c>
      <c r="L239" s="203"/>
      <c r="M239" s="553" t="s">
        <v>361</v>
      </c>
      <c r="N239" s="552"/>
      <c r="O239" s="552"/>
      <c r="P239" s="552"/>
      <c r="Q239" s="552"/>
      <c r="R239" s="552"/>
      <c r="S239" s="495"/>
      <c r="T239" s="495"/>
      <c r="U239" s="495"/>
      <c r="V239" s="495"/>
      <c r="W239" s="495"/>
      <c r="X239" s="495"/>
      <c r="Y239" s="495"/>
      <c r="Z239" s="495"/>
      <c r="AA239" s="495"/>
      <c r="AB239" s="495"/>
      <c r="AC239" s="495"/>
      <c r="AD239" s="495"/>
      <c r="AE239" s="495"/>
      <c r="AF239" s="495"/>
      <c r="AG239" s="495"/>
      <c r="AH239" s="495"/>
      <c r="AI239" s="495"/>
      <c r="AJ239" s="554" t="s">
        <v>133</v>
      </c>
      <c r="AK239" s="555">
        <v>2005</v>
      </c>
      <c r="AL239" s="495"/>
      <c r="AM239" s="495"/>
      <c r="AN239" s="495"/>
      <c r="AO239" s="556">
        <v>80000</v>
      </c>
      <c r="AP239" s="552"/>
      <c r="AQ239" s="552"/>
      <c r="AR239" s="552"/>
      <c r="AS239" s="552"/>
      <c r="AT239" s="552"/>
      <c r="AU239" s="552"/>
      <c r="AV239" s="552"/>
      <c r="AW239" s="552"/>
    </row>
    <row r="240" spans="2:49" s="94" customFormat="1" ht="33.75" customHeight="1">
      <c r="B240" s="435"/>
      <c r="C240" s="548"/>
      <c r="D240" s="551" t="s">
        <v>176</v>
      </c>
      <c r="E240" s="551" t="s">
        <v>233</v>
      </c>
      <c r="F240" s="552"/>
      <c r="G240" s="495"/>
      <c r="H240" s="495"/>
      <c r="I240" s="495"/>
      <c r="J240" s="495"/>
      <c r="K240" s="553" t="s">
        <v>311</v>
      </c>
      <c r="L240" s="203"/>
      <c r="M240" s="553" t="s">
        <v>356</v>
      </c>
      <c r="N240" s="552"/>
      <c r="O240" s="552"/>
      <c r="P240" s="552"/>
      <c r="Q240" s="552"/>
      <c r="R240" s="552"/>
      <c r="S240" s="495"/>
      <c r="T240" s="495"/>
      <c r="U240" s="495"/>
      <c r="V240" s="495"/>
      <c r="W240" s="495"/>
      <c r="X240" s="495"/>
      <c r="Y240" s="495"/>
      <c r="Z240" s="495"/>
      <c r="AA240" s="495"/>
      <c r="AB240" s="495"/>
      <c r="AC240" s="495"/>
      <c r="AD240" s="495"/>
      <c r="AE240" s="495"/>
      <c r="AF240" s="495"/>
      <c r="AG240" s="495"/>
      <c r="AH240" s="495"/>
      <c r="AI240" s="495"/>
      <c r="AJ240" s="554" t="s">
        <v>133</v>
      </c>
      <c r="AK240" s="555">
        <v>2005</v>
      </c>
      <c r="AL240" s="495"/>
      <c r="AM240" s="495"/>
      <c r="AN240" s="495"/>
      <c r="AO240" s="556">
        <v>1125000</v>
      </c>
      <c r="AP240" s="552"/>
      <c r="AQ240" s="552"/>
      <c r="AR240" s="552"/>
      <c r="AS240" s="552"/>
      <c r="AT240" s="552"/>
      <c r="AU240" s="552"/>
      <c r="AV240" s="552"/>
      <c r="AW240" s="552"/>
    </row>
    <row r="241" spans="2:49" s="94" customFormat="1" ht="33.75" customHeight="1">
      <c r="B241" s="435"/>
      <c r="C241" s="548"/>
      <c r="D241" s="551" t="s">
        <v>193</v>
      </c>
      <c r="E241" s="551" t="s">
        <v>253</v>
      </c>
      <c r="F241" s="552"/>
      <c r="G241" s="495"/>
      <c r="H241" s="495"/>
      <c r="I241" s="495"/>
      <c r="J241" s="495"/>
      <c r="K241" s="553" t="s">
        <v>312</v>
      </c>
      <c r="L241" s="203"/>
      <c r="M241" s="553" t="s">
        <v>359</v>
      </c>
      <c r="N241" s="552"/>
      <c r="O241" s="552"/>
      <c r="P241" s="552"/>
      <c r="Q241" s="552"/>
      <c r="R241" s="552"/>
      <c r="S241" s="495"/>
      <c r="T241" s="495"/>
      <c r="U241" s="495"/>
      <c r="V241" s="495"/>
      <c r="W241" s="495"/>
      <c r="X241" s="495"/>
      <c r="Y241" s="495"/>
      <c r="Z241" s="495"/>
      <c r="AA241" s="495"/>
      <c r="AB241" s="495"/>
      <c r="AC241" s="495"/>
      <c r="AD241" s="495"/>
      <c r="AE241" s="495"/>
      <c r="AF241" s="495"/>
      <c r="AG241" s="495"/>
      <c r="AH241" s="495"/>
      <c r="AI241" s="495"/>
      <c r="AJ241" s="554" t="s">
        <v>133</v>
      </c>
      <c r="AK241" s="555">
        <v>2006</v>
      </c>
      <c r="AL241" s="495"/>
      <c r="AM241" s="495"/>
      <c r="AN241" s="495"/>
      <c r="AO241" s="556">
        <v>510000</v>
      </c>
      <c r="AP241" s="552"/>
      <c r="AQ241" s="552"/>
      <c r="AR241" s="552"/>
      <c r="AS241" s="552"/>
      <c r="AT241" s="552"/>
      <c r="AU241" s="552"/>
      <c r="AV241" s="552"/>
      <c r="AW241" s="552"/>
    </row>
    <row r="242" spans="2:49" s="94" customFormat="1" ht="33.75" customHeight="1">
      <c r="B242" s="435"/>
      <c r="C242" s="548"/>
      <c r="D242" s="551" t="s">
        <v>182</v>
      </c>
      <c r="E242" s="551" t="s">
        <v>240</v>
      </c>
      <c r="F242" s="552"/>
      <c r="G242" s="495"/>
      <c r="H242" s="495"/>
      <c r="I242" s="495"/>
      <c r="J242" s="495"/>
      <c r="K242" s="553" t="s">
        <v>1214</v>
      </c>
      <c r="L242" s="203"/>
      <c r="M242" s="553" t="s">
        <v>372</v>
      </c>
      <c r="N242" s="552"/>
      <c r="O242" s="552"/>
      <c r="P242" s="552"/>
      <c r="Q242" s="552"/>
      <c r="R242" s="552"/>
      <c r="S242" s="495"/>
      <c r="T242" s="495"/>
      <c r="U242" s="495"/>
      <c r="V242" s="495"/>
      <c r="W242" s="495"/>
      <c r="X242" s="495"/>
      <c r="Y242" s="495"/>
      <c r="Z242" s="495"/>
      <c r="AA242" s="495"/>
      <c r="AB242" s="495"/>
      <c r="AC242" s="495"/>
      <c r="AD242" s="495"/>
      <c r="AE242" s="495"/>
      <c r="AF242" s="495"/>
      <c r="AG242" s="495"/>
      <c r="AH242" s="495"/>
      <c r="AI242" s="495"/>
      <c r="AJ242" s="554" t="s">
        <v>133</v>
      </c>
      <c r="AK242" s="555">
        <v>2006</v>
      </c>
      <c r="AL242" s="495"/>
      <c r="AM242" s="495"/>
      <c r="AN242" s="495"/>
      <c r="AO242" s="556">
        <v>1275000</v>
      </c>
      <c r="AP242" s="552"/>
      <c r="AQ242" s="552"/>
      <c r="AR242" s="552"/>
      <c r="AS242" s="552"/>
      <c r="AT242" s="552"/>
      <c r="AU242" s="552"/>
      <c r="AV242" s="552"/>
      <c r="AW242" s="552"/>
    </row>
    <row r="243" spans="2:49" s="94" customFormat="1" ht="33.75" customHeight="1">
      <c r="B243" s="435"/>
      <c r="C243" s="548"/>
      <c r="D243" s="551" t="s">
        <v>188</v>
      </c>
      <c r="E243" s="551" t="s">
        <v>247</v>
      </c>
      <c r="F243" s="552"/>
      <c r="G243" s="495"/>
      <c r="H243" s="495"/>
      <c r="I243" s="495"/>
      <c r="J243" s="495"/>
      <c r="K243" s="553" t="s">
        <v>298</v>
      </c>
      <c r="L243" s="203"/>
      <c r="M243" s="553" t="s">
        <v>358</v>
      </c>
      <c r="N243" s="552"/>
      <c r="O243" s="552"/>
      <c r="P243" s="552"/>
      <c r="Q243" s="552"/>
      <c r="R243" s="552"/>
      <c r="S243" s="495"/>
      <c r="T243" s="495"/>
      <c r="U243" s="495"/>
      <c r="V243" s="495"/>
      <c r="W243" s="495"/>
      <c r="X243" s="495"/>
      <c r="Y243" s="495"/>
      <c r="Z243" s="495"/>
      <c r="AA243" s="495"/>
      <c r="AB243" s="495"/>
      <c r="AC243" s="495"/>
      <c r="AD243" s="495"/>
      <c r="AE243" s="495"/>
      <c r="AF243" s="495"/>
      <c r="AG243" s="495"/>
      <c r="AH243" s="495"/>
      <c r="AI243" s="495"/>
      <c r="AJ243" s="554" t="s">
        <v>133</v>
      </c>
      <c r="AK243" s="555">
        <v>2006</v>
      </c>
      <c r="AL243" s="495"/>
      <c r="AM243" s="495"/>
      <c r="AN243" s="495"/>
      <c r="AO243" s="556">
        <v>640000</v>
      </c>
      <c r="AP243" s="552"/>
      <c r="AQ243" s="552"/>
      <c r="AR243" s="552"/>
      <c r="AS243" s="552"/>
      <c r="AT243" s="552"/>
      <c r="AU243" s="552"/>
      <c r="AV243" s="552"/>
      <c r="AW243" s="552"/>
    </row>
    <row r="244" spans="2:49" s="94" customFormat="1" ht="33.75" customHeight="1">
      <c r="B244" s="435"/>
      <c r="C244" s="548"/>
      <c r="D244" s="551" t="s">
        <v>181</v>
      </c>
      <c r="E244" s="551" t="s">
        <v>239</v>
      </c>
      <c r="F244" s="552"/>
      <c r="G244" s="495"/>
      <c r="H244" s="495"/>
      <c r="I244" s="495"/>
      <c r="J244" s="495"/>
      <c r="K244" s="553" t="s">
        <v>298</v>
      </c>
      <c r="L244" s="203"/>
      <c r="M244" s="553" t="s">
        <v>354</v>
      </c>
      <c r="N244" s="552"/>
      <c r="O244" s="552"/>
      <c r="P244" s="552"/>
      <c r="Q244" s="552"/>
      <c r="R244" s="552"/>
      <c r="S244" s="495"/>
      <c r="T244" s="495"/>
      <c r="U244" s="495"/>
      <c r="V244" s="495"/>
      <c r="W244" s="495"/>
      <c r="X244" s="495"/>
      <c r="Y244" s="495"/>
      <c r="Z244" s="495"/>
      <c r="AA244" s="495"/>
      <c r="AB244" s="495"/>
      <c r="AC244" s="495"/>
      <c r="AD244" s="495"/>
      <c r="AE244" s="495"/>
      <c r="AF244" s="495"/>
      <c r="AG244" s="495"/>
      <c r="AH244" s="495"/>
      <c r="AI244" s="495"/>
      <c r="AJ244" s="554" t="s">
        <v>133</v>
      </c>
      <c r="AK244" s="555">
        <v>2006</v>
      </c>
      <c r="AL244" s="495"/>
      <c r="AM244" s="495"/>
      <c r="AN244" s="495"/>
      <c r="AO244" s="556">
        <v>560000</v>
      </c>
      <c r="AP244" s="552"/>
      <c r="AQ244" s="552"/>
      <c r="AR244" s="552"/>
      <c r="AS244" s="552"/>
      <c r="AT244" s="552"/>
      <c r="AU244" s="552"/>
      <c r="AV244" s="552"/>
      <c r="AW244" s="552"/>
    </row>
    <row r="245" spans="2:49" s="94" customFormat="1" ht="33.75" customHeight="1">
      <c r="B245" s="435"/>
      <c r="C245" s="548"/>
      <c r="D245" s="551" t="s">
        <v>169</v>
      </c>
      <c r="E245" s="551" t="s">
        <v>226</v>
      </c>
      <c r="F245" s="552"/>
      <c r="G245" s="495"/>
      <c r="H245" s="495"/>
      <c r="I245" s="495"/>
      <c r="J245" s="495"/>
      <c r="K245" s="553" t="s">
        <v>293</v>
      </c>
      <c r="L245" s="203"/>
      <c r="M245" s="553" t="s">
        <v>354</v>
      </c>
      <c r="N245" s="552"/>
      <c r="O245" s="552"/>
      <c r="P245" s="552"/>
      <c r="Q245" s="552"/>
      <c r="R245" s="552"/>
      <c r="S245" s="495"/>
      <c r="T245" s="495"/>
      <c r="U245" s="495"/>
      <c r="V245" s="495"/>
      <c r="W245" s="495"/>
      <c r="X245" s="495"/>
      <c r="Y245" s="495"/>
      <c r="Z245" s="495"/>
      <c r="AA245" s="495"/>
      <c r="AB245" s="495"/>
      <c r="AC245" s="495"/>
      <c r="AD245" s="495"/>
      <c r="AE245" s="495"/>
      <c r="AF245" s="495"/>
      <c r="AG245" s="495"/>
      <c r="AH245" s="495"/>
      <c r="AI245" s="495"/>
      <c r="AJ245" s="554" t="s">
        <v>133</v>
      </c>
      <c r="AK245" s="555">
        <v>2006</v>
      </c>
      <c r="AL245" s="495"/>
      <c r="AM245" s="495"/>
      <c r="AN245" s="495"/>
      <c r="AO245" s="556">
        <v>2800000</v>
      </c>
      <c r="AP245" s="552"/>
      <c r="AQ245" s="552"/>
      <c r="AR245" s="552"/>
      <c r="AS245" s="552"/>
      <c r="AT245" s="552"/>
      <c r="AU245" s="552"/>
      <c r="AV245" s="552"/>
      <c r="AW245" s="552"/>
    </row>
    <row r="246" spans="2:49" s="94" customFormat="1" ht="33.75" customHeight="1">
      <c r="B246" s="435"/>
      <c r="C246" s="548"/>
      <c r="D246" s="551" t="s">
        <v>1229</v>
      </c>
      <c r="E246" s="551" t="s">
        <v>1230</v>
      </c>
      <c r="F246" s="552"/>
      <c r="G246" s="495"/>
      <c r="H246" s="495"/>
      <c r="I246" s="495"/>
      <c r="J246" s="495"/>
      <c r="K246" s="553" t="s">
        <v>298</v>
      </c>
      <c r="L246" s="203"/>
      <c r="M246" s="553" t="s">
        <v>362</v>
      </c>
      <c r="N246" s="552"/>
      <c r="O246" s="552"/>
      <c r="P246" s="552"/>
      <c r="Q246" s="552"/>
      <c r="R246" s="552"/>
      <c r="S246" s="495"/>
      <c r="T246" s="495"/>
      <c r="U246" s="495"/>
      <c r="V246" s="495"/>
      <c r="W246" s="495"/>
      <c r="X246" s="495"/>
      <c r="Y246" s="495"/>
      <c r="Z246" s="495"/>
      <c r="AA246" s="495"/>
      <c r="AB246" s="495"/>
      <c r="AC246" s="495"/>
      <c r="AD246" s="495"/>
      <c r="AE246" s="495"/>
      <c r="AF246" s="495"/>
      <c r="AG246" s="495"/>
      <c r="AH246" s="495"/>
      <c r="AI246" s="495"/>
      <c r="AJ246" s="554" t="s">
        <v>133</v>
      </c>
      <c r="AK246" s="555">
        <v>2006</v>
      </c>
      <c r="AL246" s="495"/>
      <c r="AM246" s="495"/>
      <c r="AN246" s="495"/>
      <c r="AO246" s="556">
        <v>160000</v>
      </c>
      <c r="AP246" s="552"/>
      <c r="AQ246" s="552"/>
      <c r="AR246" s="552"/>
      <c r="AS246" s="552"/>
      <c r="AT246" s="552"/>
      <c r="AU246" s="552"/>
      <c r="AV246" s="552"/>
      <c r="AW246" s="552"/>
    </row>
    <row r="247" spans="2:49" s="94" customFormat="1" ht="33.75" customHeight="1">
      <c r="B247" s="435"/>
      <c r="C247" s="548"/>
      <c r="D247" s="551" t="s">
        <v>182</v>
      </c>
      <c r="E247" s="551" t="s">
        <v>240</v>
      </c>
      <c r="F247" s="552"/>
      <c r="G247" s="495"/>
      <c r="H247" s="495"/>
      <c r="I247" s="495"/>
      <c r="J247" s="495"/>
      <c r="K247" s="553" t="s">
        <v>1214</v>
      </c>
      <c r="L247" s="203"/>
      <c r="M247" s="553" t="s">
        <v>1063</v>
      </c>
      <c r="N247" s="552"/>
      <c r="O247" s="552"/>
      <c r="P247" s="552"/>
      <c r="Q247" s="552"/>
      <c r="R247" s="552"/>
      <c r="S247" s="495"/>
      <c r="T247" s="495"/>
      <c r="U247" s="495"/>
      <c r="V247" s="495"/>
      <c r="W247" s="495"/>
      <c r="X247" s="495"/>
      <c r="Y247" s="495"/>
      <c r="Z247" s="495"/>
      <c r="AA247" s="495"/>
      <c r="AB247" s="495"/>
      <c r="AC247" s="495"/>
      <c r="AD247" s="495"/>
      <c r="AE247" s="495"/>
      <c r="AF247" s="495"/>
      <c r="AG247" s="495"/>
      <c r="AH247" s="495"/>
      <c r="AI247" s="495"/>
      <c r="AJ247" s="554" t="s">
        <v>133</v>
      </c>
      <c r="AK247" s="555">
        <v>2006</v>
      </c>
      <c r="AL247" s="495"/>
      <c r="AM247" s="495"/>
      <c r="AN247" s="495"/>
      <c r="AO247" s="556">
        <v>1125000</v>
      </c>
      <c r="AP247" s="552"/>
      <c r="AQ247" s="552"/>
      <c r="AR247" s="552"/>
      <c r="AS247" s="552"/>
      <c r="AT247" s="552"/>
      <c r="AU247" s="552"/>
      <c r="AV247" s="552"/>
      <c r="AW247" s="552"/>
    </row>
    <row r="248" spans="2:49" s="94" customFormat="1" ht="33.75" customHeight="1">
      <c r="B248" s="435"/>
      <c r="C248" s="548"/>
      <c r="D248" s="551" t="s">
        <v>193</v>
      </c>
      <c r="E248" s="551" t="s">
        <v>253</v>
      </c>
      <c r="F248" s="552"/>
      <c r="G248" s="495"/>
      <c r="H248" s="495"/>
      <c r="I248" s="495"/>
      <c r="J248" s="495"/>
      <c r="K248" s="553" t="s">
        <v>330</v>
      </c>
      <c r="L248" s="203"/>
      <c r="M248" s="553" t="s">
        <v>359</v>
      </c>
      <c r="N248" s="552"/>
      <c r="O248" s="552"/>
      <c r="P248" s="552"/>
      <c r="Q248" s="552"/>
      <c r="R248" s="552"/>
      <c r="S248" s="495"/>
      <c r="T248" s="495"/>
      <c r="U248" s="495"/>
      <c r="V248" s="495"/>
      <c r="W248" s="495"/>
      <c r="X248" s="495"/>
      <c r="Y248" s="495"/>
      <c r="Z248" s="495"/>
      <c r="AA248" s="495"/>
      <c r="AB248" s="495"/>
      <c r="AC248" s="495"/>
      <c r="AD248" s="495"/>
      <c r="AE248" s="495"/>
      <c r="AF248" s="495"/>
      <c r="AG248" s="495"/>
      <c r="AH248" s="495"/>
      <c r="AI248" s="495"/>
      <c r="AJ248" s="554" t="s">
        <v>133</v>
      </c>
      <c r="AK248" s="555">
        <v>2006</v>
      </c>
      <c r="AL248" s="495"/>
      <c r="AM248" s="495"/>
      <c r="AN248" s="495"/>
      <c r="AO248" s="556">
        <v>393750</v>
      </c>
      <c r="AP248" s="552"/>
      <c r="AQ248" s="552"/>
      <c r="AR248" s="552"/>
      <c r="AS248" s="552"/>
      <c r="AT248" s="552"/>
      <c r="AU248" s="552"/>
      <c r="AV248" s="552"/>
      <c r="AW248" s="552"/>
    </row>
    <row r="249" spans="2:49" s="94" customFormat="1" ht="33.75" customHeight="1">
      <c r="B249" s="435"/>
      <c r="C249" s="548"/>
      <c r="D249" s="551" t="s">
        <v>175</v>
      </c>
      <c r="E249" s="551" t="s">
        <v>248</v>
      </c>
      <c r="F249" s="552"/>
      <c r="G249" s="495"/>
      <c r="H249" s="495"/>
      <c r="I249" s="495"/>
      <c r="J249" s="495"/>
      <c r="K249" s="553" t="s">
        <v>298</v>
      </c>
      <c r="L249" s="203"/>
      <c r="M249" s="553" t="s">
        <v>362</v>
      </c>
      <c r="N249" s="552"/>
      <c r="O249" s="552"/>
      <c r="P249" s="552"/>
      <c r="Q249" s="552"/>
      <c r="R249" s="552"/>
      <c r="S249" s="495"/>
      <c r="T249" s="495"/>
      <c r="U249" s="495"/>
      <c r="V249" s="495"/>
      <c r="W249" s="495"/>
      <c r="X249" s="495"/>
      <c r="Y249" s="495"/>
      <c r="Z249" s="495"/>
      <c r="AA249" s="495"/>
      <c r="AB249" s="495"/>
      <c r="AC249" s="495"/>
      <c r="AD249" s="495"/>
      <c r="AE249" s="495"/>
      <c r="AF249" s="495"/>
      <c r="AG249" s="495"/>
      <c r="AH249" s="495"/>
      <c r="AI249" s="495"/>
      <c r="AJ249" s="554" t="s">
        <v>133</v>
      </c>
      <c r="AK249" s="555">
        <v>2006</v>
      </c>
      <c r="AL249" s="495"/>
      <c r="AM249" s="495"/>
      <c r="AN249" s="495"/>
      <c r="AO249" s="556">
        <v>700000</v>
      </c>
      <c r="AP249" s="552"/>
      <c r="AQ249" s="552"/>
      <c r="AR249" s="552"/>
      <c r="AS249" s="552"/>
      <c r="AT249" s="552"/>
      <c r="AU249" s="552"/>
      <c r="AV249" s="552"/>
      <c r="AW249" s="552"/>
    </row>
    <row r="250" spans="2:49" s="94" customFormat="1" ht="33.75" customHeight="1">
      <c r="B250" s="435"/>
      <c r="C250" s="548"/>
      <c r="D250" s="551" t="s">
        <v>182</v>
      </c>
      <c r="E250" s="551" t="s">
        <v>240</v>
      </c>
      <c r="F250" s="552"/>
      <c r="G250" s="495"/>
      <c r="H250" s="495"/>
      <c r="I250" s="495"/>
      <c r="J250" s="495"/>
      <c r="K250" s="553" t="s">
        <v>1214</v>
      </c>
      <c r="L250" s="203"/>
      <c r="M250" s="553" t="s">
        <v>372</v>
      </c>
      <c r="N250" s="552"/>
      <c r="O250" s="552"/>
      <c r="P250" s="552"/>
      <c r="Q250" s="552"/>
      <c r="R250" s="552"/>
      <c r="S250" s="495"/>
      <c r="T250" s="495"/>
      <c r="U250" s="495"/>
      <c r="V250" s="495"/>
      <c r="W250" s="495"/>
      <c r="X250" s="495"/>
      <c r="Y250" s="495"/>
      <c r="Z250" s="495"/>
      <c r="AA250" s="495"/>
      <c r="AB250" s="495"/>
      <c r="AC250" s="495"/>
      <c r="AD250" s="495"/>
      <c r="AE250" s="495"/>
      <c r="AF250" s="495"/>
      <c r="AG250" s="495"/>
      <c r="AH250" s="495"/>
      <c r="AI250" s="495"/>
      <c r="AJ250" s="554" t="s">
        <v>133</v>
      </c>
      <c r="AK250" s="555">
        <v>2006</v>
      </c>
      <c r="AL250" s="495"/>
      <c r="AM250" s="495"/>
      <c r="AN250" s="495"/>
      <c r="AO250" s="556">
        <v>1050000</v>
      </c>
      <c r="AP250" s="552"/>
      <c r="AQ250" s="552"/>
      <c r="AR250" s="552"/>
      <c r="AS250" s="552"/>
      <c r="AT250" s="552"/>
      <c r="AU250" s="552"/>
      <c r="AV250" s="552"/>
      <c r="AW250" s="552"/>
    </row>
    <row r="251" spans="2:49" s="94" customFormat="1" ht="33.75" customHeight="1">
      <c r="B251" s="435"/>
      <c r="C251" s="548"/>
      <c r="D251" s="551" t="s">
        <v>1758</v>
      </c>
      <c r="E251" s="551" t="s">
        <v>1749</v>
      </c>
      <c r="F251" s="552"/>
      <c r="G251" s="495"/>
      <c r="H251" s="495"/>
      <c r="I251" s="495"/>
      <c r="J251" s="495"/>
      <c r="K251" s="553" t="s">
        <v>298</v>
      </c>
      <c r="L251" s="203"/>
      <c r="M251" s="553" t="s">
        <v>359</v>
      </c>
      <c r="N251" s="552"/>
      <c r="O251" s="552"/>
      <c r="P251" s="552"/>
      <c r="Q251" s="552"/>
      <c r="R251" s="552"/>
      <c r="S251" s="495"/>
      <c r="T251" s="495"/>
      <c r="U251" s="495"/>
      <c r="V251" s="495"/>
      <c r="W251" s="495"/>
      <c r="X251" s="495"/>
      <c r="Y251" s="495"/>
      <c r="Z251" s="495"/>
      <c r="AA251" s="495"/>
      <c r="AB251" s="495"/>
      <c r="AC251" s="495"/>
      <c r="AD251" s="495"/>
      <c r="AE251" s="495"/>
      <c r="AF251" s="495"/>
      <c r="AG251" s="495"/>
      <c r="AH251" s="495"/>
      <c r="AI251" s="495"/>
      <c r="AJ251" s="554" t="s">
        <v>133</v>
      </c>
      <c r="AK251" s="555">
        <v>2006</v>
      </c>
      <c r="AL251" s="495"/>
      <c r="AM251" s="495"/>
      <c r="AN251" s="495"/>
      <c r="AO251" s="556">
        <v>97500</v>
      </c>
      <c r="AP251" s="552"/>
      <c r="AQ251" s="552"/>
      <c r="AR251" s="552"/>
      <c r="AS251" s="552"/>
      <c r="AT251" s="552"/>
      <c r="AU251" s="552"/>
      <c r="AV251" s="552"/>
      <c r="AW251" s="552"/>
    </row>
    <row r="252" spans="2:49" s="94" customFormat="1" ht="33.75" customHeight="1">
      <c r="B252" s="435"/>
      <c r="C252" s="548"/>
      <c r="D252" s="551" t="s">
        <v>1037</v>
      </c>
      <c r="E252" s="551" t="s">
        <v>1048</v>
      </c>
      <c r="F252" s="552"/>
      <c r="G252" s="495"/>
      <c r="H252" s="495"/>
      <c r="I252" s="495"/>
      <c r="J252" s="495"/>
      <c r="K252" s="553" t="s">
        <v>298</v>
      </c>
      <c r="L252" s="203"/>
      <c r="M252" s="553" t="s">
        <v>363</v>
      </c>
      <c r="N252" s="552"/>
      <c r="O252" s="552"/>
      <c r="P252" s="552"/>
      <c r="Q252" s="552"/>
      <c r="R252" s="552"/>
      <c r="S252" s="495"/>
      <c r="T252" s="495"/>
      <c r="U252" s="495"/>
      <c r="V252" s="495"/>
      <c r="W252" s="495"/>
      <c r="X252" s="495"/>
      <c r="Y252" s="495"/>
      <c r="Z252" s="495"/>
      <c r="AA252" s="495"/>
      <c r="AB252" s="495"/>
      <c r="AC252" s="495"/>
      <c r="AD252" s="495"/>
      <c r="AE252" s="495"/>
      <c r="AF252" s="495"/>
      <c r="AG252" s="495"/>
      <c r="AH252" s="495"/>
      <c r="AI252" s="495"/>
      <c r="AJ252" s="554" t="s">
        <v>133</v>
      </c>
      <c r="AK252" s="555">
        <v>2006</v>
      </c>
      <c r="AL252" s="495"/>
      <c r="AM252" s="495"/>
      <c r="AN252" s="495"/>
      <c r="AO252" s="556">
        <v>26250000</v>
      </c>
      <c r="AP252" s="552"/>
      <c r="AQ252" s="552"/>
      <c r="AR252" s="552"/>
      <c r="AS252" s="552"/>
      <c r="AT252" s="552"/>
      <c r="AU252" s="552"/>
      <c r="AV252" s="552"/>
      <c r="AW252" s="552"/>
    </row>
    <row r="253" spans="2:49" s="94" customFormat="1" ht="33.75" customHeight="1">
      <c r="B253" s="435"/>
      <c r="C253" s="548"/>
      <c r="D253" s="551" t="s">
        <v>1759</v>
      </c>
      <c r="E253" s="551" t="s">
        <v>1750</v>
      </c>
      <c r="F253" s="552"/>
      <c r="G253" s="495"/>
      <c r="H253" s="495"/>
      <c r="I253" s="495"/>
      <c r="J253" s="495"/>
      <c r="K253" s="553" t="s">
        <v>1769</v>
      </c>
      <c r="L253" s="203"/>
      <c r="M253" s="553" t="s">
        <v>359</v>
      </c>
      <c r="N253" s="552"/>
      <c r="O253" s="552"/>
      <c r="P253" s="552"/>
      <c r="Q253" s="552"/>
      <c r="R253" s="552"/>
      <c r="S253" s="495"/>
      <c r="T253" s="495"/>
      <c r="U253" s="495"/>
      <c r="V253" s="495"/>
      <c r="W253" s="495"/>
      <c r="X253" s="495"/>
      <c r="Y253" s="495"/>
      <c r="Z253" s="495"/>
      <c r="AA253" s="495"/>
      <c r="AB253" s="495"/>
      <c r="AC253" s="495"/>
      <c r="AD253" s="495"/>
      <c r="AE253" s="495"/>
      <c r="AF253" s="495"/>
      <c r="AG253" s="495"/>
      <c r="AH253" s="495"/>
      <c r="AI253" s="495"/>
      <c r="AJ253" s="554" t="s">
        <v>133</v>
      </c>
      <c r="AK253" s="555">
        <v>2006</v>
      </c>
      <c r="AL253" s="495"/>
      <c r="AM253" s="495"/>
      <c r="AN253" s="495"/>
      <c r="AO253" s="556">
        <v>70000</v>
      </c>
      <c r="AP253" s="552"/>
      <c r="AQ253" s="552"/>
      <c r="AR253" s="552"/>
      <c r="AS253" s="552"/>
      <c r="AT253" s="552"/>
      <c r="AU253" s="552"/>
      <c r="AV253" s="552"/>
      <c r="AW253" s="552"/>
    </row>
    <row r="254" spans="2:49" s="94" customFormat="1" ht="33.75" customHeight="1">
      <c r="B254" s="435"/>
      <c r="C254" s="548"/>
      <c r="D254" s="551" t="s">
        <v>183</v>
      </c>
      <c r="E254" s="551" t="s">
        <v>241</v>
      </c>
      <c r="F254" s="552"/>
      <c r="G254" s="495"/>
      <c r="H254" s="495"/>
      <c r="I254" s="495"/>
      <c r="J254" s="495"/>
      <c r="K254" s="553" t="s">
        <v>1770</v>
      </c>
      <c r="L254" s="203"/>
      <c r="M254" s="553" t="s">
        <v>372</v>
      </c>
      <c r="N254" s="552"/>
      <c r="O254" s="552"/>
      <c r="P254" s="552"/>
      <c r="Q254" s="552"/>
      <c r="R254" s="552"/>
      <c r="S254" s="495"/>
      <c r="T254" s="495"/>
      <c r="U254" s="495"/>
      <c r="V254" s="495"/>
      <c r="W254" s="495"/>
      <c r="X254" s="495"/>
      <c r="Y254" s="495"/>
      <c r="Z254" s="495"/>
      <c r="AA254" s="495"/>
      <c r="AB254" s="495"/>
      <c r="AC254" s="495"/>
      <c r="AD254" s="495"/>
      <c r="AE254" s="495"/>
      <c r="AF254" s="495"/>
      <c r="AG254" s="495"/>
      <c r="AH254" s="495"/>
      <c r="AI254" s="495"/>
      <c r="AJ254" s="554" t="s">
        <v>133</v>
      </c>
      <c r="AK254" s="555">
        <v>2006</v>
      </c>
      <c r="AL254" s="495"/>
      <c r="AM254" s="495"/>
      <c r="AN254" s="495"/>
      <c r="AO254" s="556">
        <v>122500</v>
      </c>
      <c r="AP254" s="552"/>
      <c r="AQ254" s="552"/>
      <c r="AR254" s="552"/>
      <c r="AS254" s="552"/>
      <c r="AT254" s="552"/>
      <c r="AU254" s="552"/>
      <c r="AV254" s="552"/>
      <c r="AW254" s="552"/>
    </row>
    <row r="255" spans="2:49" s="94" customFormat="1" ht="33.75" customHeight="1">
      <c r="B255" s="435"/>
      <c r="C255" s="548"/>
      <c r="D255" s="551" t="s">
        <v>198</v>
      </c>
      <c r="E255" s="551" t="s">
        <v>261</v>
      </c>
      <c r="F255" s="552"/>
      <c r="G255" s="495"/>
      <c r="H255" s="495"/>
      <c r="I255" s="495"/>
      <c r="J255" s="495"/>
      <c r="K255" s="553" t="s">
        <v>1358</v>
      </c>
      <c r="L255" s="203"/>
      <c r="M255" s="553" t="s">
        <v>355</v>
      </c>
      <c r="N255" s="552"/>
      <c r="O255" s="552"/>
      <c r="P255" s="552"/>
      <c r="Q255" s="552"/>
      <c r="R255" s="552"/>
      <c r="S255" s="495"/>
      <c r="T255" s="495"/>
      <c r="U255" s="495"/>
      <c r="V255" s="495"/>
      <c r="W255" s="495"/>
      <c r="X255" s="495"/>
      <c r="Y255" s="495"/>
      <c r="Z255" s="495"/>
      <c r="AA255" s="495"/>
      <c r="AB255" s="495"/>
      <c r="AC255" s="495"/>
      <c r="AD255" s="495"/>
      <c r="AE255" s="495"/>
      <c r="AF255" s="495"/>
      <c r="AG255" s="495"/>
      <c r="AH255" s="495"/>
      <c r="AI255" s="495"/>
      <c r="AJ255" s="554" t="s">
        <v>133</v>
      </c>
      <c r="AK255" s="555">
        <v>2006</v>
      </c>
      <c r="AL255" s="495"/>
      <c r="AM255" s="495"/>
      <c r="AN255" s="495"/>
      <c r="AO255" s="556">
        <v>700000</v>
      </c>
      <c r="AP255" s="552"/>
      <c r="AQ255" s="552"/>
      <c r="AR255" s="552"/>
      <c r="AS255" s="552"/>
      <c r="AT255" s="552"/>
      <c r="AU255" s="552"/>
      <c r="AV255" s="552"/>
      <c r="AW255" s="552"/>
    </row>
    <row r="256" spans="2:49" s="94" customFormat="1" ht="33.75" customHeight="1">
      <c r="B256" s="435"/>
      <c r="C256" s="548"/>
      <c r="D256" s="551" t="s">
        <v>1345</v>
      </c>
      <c r="E256" s="551" t="s">
        <v>1751</v>
      </c>
      <c r="F256" s="552"/>
      <c r="G256" s="495"/>
      <c r="H256" s="495"/>
      <c r="I256" s="495"/>
      <c r="J256" s="495"/>
      <c r="K256" s="553" t="s">
        <v>1358</v>
      </c>
      <c r="L256" s="203"/>
      <c r="M256" s="553" t="s">
        <v>355</v>
      </c>
      <c r="N256" s="552"/>
      <c r="O256" s="552"/>
      <c r="P256" s="552"/>
      <c r="Q256" s="552"/>
      <c r="R256" s="552"/>
      <c r="S256" s="495"/>
      <c r="T256" s="495"/>
      <c r="U256" s="495"/>
      <c r="V256" s="495"/>
      <c r="W256" s="495"/>
      <c r="X256" s="495"/>
      <c r="Y256" s="495"/>
      <c r="Z256" s="495"/>
      <c r="AA256" s="495"/>
      <c r="AB256" s="495"/>
      <c r="AC256" s="495"/>
      <c r="AD256" s="495"/>
      <c r="AE256" s="495"/>
      <c r="AF256" s="495"/>
      <c r="AG256" s="495"/>
      <c r="AH256" s="495"/>
      <c r="AI256" s="495"/>
      <c r="AJ256" s="554" t="s">
        <v>133</v>
      </c>
      <c r="AK256" s="555">
        <v>2006</v>
      </c>
      <c r="AL256" s="495"/>
      <c r="AM256" s="495"/>
      <c r="AN256" s="495"/>
      <c r="AO256" s="556">
        <v>104000</v>
      </c>
      <c r="AP256" s="552"/>
      <c r="AQ256" s="552"/>
      <c r="AR256" s="552"/>
      <c r="AS256" s="552"/>
      <c r="AT256" s="552"/>
      <c r="AU256" s="552"/>
      <c r="AV256" s="552"/>
      <c r="AW256" s="552"/>
    </row>
    <row r="257" spans="2:49" s="94" customFormat="1" ht="33.75" customHeight="1">
      <c r="B257" s="435"/>
      <c r="C257" s="548"/>
      <c r="D257" s="551" t="s">
        <v>190</v>
      </c>
      <c r="E257" s="551" t="s">
        <v>249</v>
      </c>
      <c r="F257" s="552"/>
      <c r="G257" s="495"/>
      <c r="H257" s="495"/>
      <c r="I257" s="495"/>
      <c r="J257" s="495"/>
      <c r="K257" s="553" t="s">
        <v>1771</v>
      </c>
      <c r="L257" s="203"/>
      <c r="M257" s="553" t="s">
        <v>367</v>
      </c>
      <c r="N257" s="552"/>
      <c r="O257" s="552"/>
      <c r="P257" s="552"/>
      <c r="Q257" s="552"/>
      <c r="R257" s="552"/>
      <c r="S257" s="495"/>
      <c r="T257" s="495"/>
      <c r="U257" s="495"/>
      <c r="V257" s="495"/>
      <c r="W257" s="495"/>
      <c r="X257" s="495"/>
      <c r="Y257" s="495"/>
      <c r="Z257" s="495"/>
      <c r="AA257" s="495"/>
      <c r="AB257" s="495"/>
      <c r="AC257" s="495"/>
      <c r="AD257" s="495"/>
      <c r="AE257" s="495"/>
      <c r="AF257" s="495"/>
      <c r="AG257" s="495"/>
      <c r="AH257" s="495"/>
      <c r="AI257" s="495"/>
      <c r="AJ257" s="554" t="s">
        <v>133</v>
      </c>
      <c r="AK257" s="555">
        <v>2006</v>
      </c>
      <c r="AL257" s="495"/>
      <c r="AM257" s="495"/>
      <c r="AN257" s="495"/>
      <c r="AO257" s="556">
        <v>2800000</v>
      </c>
      <c r="AP257" s="552"/>
      <c r="AQ257" s="552"/>
      <c r="AR257" s="552"/>
      <c r="AS257" s="552"/>
      <c r="AT257" s="552"/>
      <c r="AU257" s="552"/>
      <c r="AV257" s="552"/>
      <c r="AW257" s="552"/>
    </row>
    <row r="258" spans="2:49" s="94" customFormat="1" ht="33.75" customHeight="1">
      <c r="B258" s="435"/>
      <c r="C258" s="548"/>
      <c r="D258" s="551" t="s">
        <v>1337</v>
      </c>
      <c r="E258" s="551" t="s">
        <v>1346</v>
      </c>
      <c r="F258" s="552"/>
      <c r="G258" s="495"/>
      <c r="H258" s="495"/>
      <c r="I258" s="495"/>
      <c r="J258" s="495"/>
      <c r="K258" s="553" t="s">
        <v>1312</v>
      </c>
      <c r="L258" s="203"/>
      <c r="M258" s="553" t="s">
        <v>355</v>
      </c>
      <c r="N258" s="552"/>
      <c r="O258" s="552"/>
      <c r="P258" s="552"/>
      <c r="Q258" s="552"/>
      <c r="R258" s="552"/>
      <c r="S258" s="495"/>
      <c r="T258" s="495"/>
      <c r="U258" s="495"/>
      <c r="V258" s="495"/>
      <c r="W258" s="495"/>
      <c r="X258" s="495"/>
      <c r="Y258" s="495"/>
      <c r="Z258" s="495"/>
      <c r="AA258" s="495"/>
      <c r="AB258" s="495"/>
      <c r="AC258" s="495"/>
      <c r="AD258" s="495"/>
      <c r="AE258" s="495"/>
      <c r="AF258" s="495"/>
      <c r="AG258" s="495"/>
      <c r="AH258" s="495"/>
      <c r="AI258" s="495"/>
      <c r="AJ258" s="554" t="s">
        <v>133</v>
      </c>
      <c r="AK258" s="555">
        <v>2006</v>
      </c>
      <c r="AL258" s="495"/>
      <c r="AM258" s="495"/>
      <c r="AN258" s="495"/>
      <c r="AO258" s="556">
        <v>480000</v>
      </c>
      <c r="AP258" s="552"/>
      <c r="AQ258" s="552"/>
      <c r="AR258" s="552"/>
      <c r="AS258" s="552"/>
      <c r="AT258" s="552"/>
      <c r="AU258" s="552"/>
      <c r="AV258" s="552"/>
      <c r="AW258" s="552"/>
    </row>
    <row r="259" spans="2:49" s="94" customFormat="1" ht="33.75" customHeight="1">
      <c r="B259" s="435"/>
      <c r="C259" s="548"/>
      <c r="D259" s="551" t="s">
        <v>177</v>
      </c>
      <c r="E259" s="551" t="s">
        <v>234</v>
      </c>
      <c r="F259" s="552"/>
      <c r="G259" s="495"/>
      <c r="H259" s="495"/>
      <c r="I259" s="495"/>
      <c r="J259" s="495"/>
      <c r="K259" s="553" t="s">
        <v>300</v>
      </c>
      <c r="L259" s="203"/>
      <c r="M259" s="553" t="s">
        <v>358</v>
      </c>
      <c r="N259" s="552"/>
      <c r="O259" s="552"/>
      <c r="P259" s="552"/>
      <c r="Q259" s="552"/>
      <c r="R259" s="552"/>
      <c r="S259" s="495"/>
      <c r="T259" s="495"/>
      <c r="U259" s="495"/>
      <c r="V259" s="495"/>
      <c r="W259" s="495"/>
      <c r="X259" s="495"/>
      <c r="Y259" s="495"/>
      <c r="Z259" s="495"/>
      <c r="AA259" s="495"/>
      <c r="AB259" s="495"/>
      <c r="AC259" s="495"/>
      <c r="AD259" s="495"/>
      <c r="AE259" s="495"/>
      <c r="AF259" s="495"/>
      <c r="AG259" s="495"/>
      <c r="AH259" s="495"/>
      <c r="AI259" s="495"/>
      <c r="AJ259" s="554" t="s">
        <v>133</v>
      </c>
      <c r="AK259" s="555">
        <v>2006</v>
      </c>
      <c r="AL259" s="495"/>
      <c r="AM259" s="495"/>
      <c r="AN259" s="495"/>
      <c r="AO259" s="556">
        <v>80000</v>
      </c>
      <c r="AP259" s="552"/>
      <c r="AQ259" s="552"/>
      <c r="AR259" s="552"/>
      <c r="AS259" s="552"/>
      <c r="AT259" s="552"/>
      <c r="AU259" s="552"/>
      <c r="AV259" s="552"/>
      <c r="AW259" s="552"/>
    </row>
    <row r="260" spans="2:49" s="94" customFormat="1" ht="33.75" customHeight="1">
      <c r="B260" s="435"/>
      <c r="C260" s="548"/>
      <c r="D260" s="551" t="s">
        <v>181</v>
      </c>
      <c r="E260" s="551" t="s">
        <v>239</v>
      </c>
      <c r="F260" s="552"/>
      <c r="G260" s="495"/>
      <c r="H260" s="495"/>
      <c r="I260" s="495"/>
      <c r="J260" s="495"/>
      <c r="K260" s="553" t="s">
        <v>298</v>
      </c>
      <c r="L260" s="203"/>
      <c r="M260" s="553" t="s">
        <v>364</v>
      </c>
      <c r="N260" s="552"/>
      <c r="O260" s="552"/>
      <c r="P260" s="552"/>
      <c r="Q260" s="552"/>
      <c r="R260" s="552"/>
      <c r="S260" s="495"/>
      <c r="T260" s="495"/>
      <c r="U260" s="495"/>
      <c r="V260" s="495"/>
      <c r="W260" s="495"/>
      <c r="X260" s="495"/>
      <c r="Y260" s="495"/>
      <c r="Z260" s="495"/>
      <c r="AA260" s="495"/>
      <c r="AB260" s="495"/>
      <c r="AC260" s="495"/>
      <c r="AD260" s="495"/>
      <c r="AE260" s="495"/>
      <c r="AF260" s="495"/>
      <c r="AG260" s="495"/>
      <c r="AH260" s="495"/>
      <c r="AI260" s="495"/>
      <c r="AJ260" s="554" t="s">
        <v>133</v>
      </c>
      <c r="AK260" s="555">
        <v>2006</v>
      </c>
      <c r="AL260" s="495"/>
      <c r="AM260" s="495"/>
      <c r="AN260" s="495"/>
      <c r="AO260" s="556">
        <v>525000</v>
      </c>
      <c r="AP260" s="552"/>
      <c r="AQ260" s="552"/>
      <c r="AR260" s="552"/>
      <c r="AS260" s="552"/>
      <c r="AT260" s="552"/>
      <c r="AU260" s="552"/>
      <c r="AV260" s="552"/>
      <c r="AW260" s="552"/>
    </row>
    <row r="261" spans="2:49" s="94" customFormat="1" ht="33.75" customHeight="1">
      <c r="B261" s="435"/>
      <c r="C261" s="548"/>
      <c r="D261" s="551" t="s">
        <v>169</v>
      </c>
      <c r="E261" s="551" t="s">
        <v>1215</v>
      </c>
      <c r="F261" s="552"/>
      <c r="G261" s="495"/>
      <c r="H261" s="495"/>
      <c r="I261" s="495"/>
      <c r="J261" s="495"/>
      <c r="K261" s="553" t="s">
        <v>293</v>
      </c>
      <c r="L261" s="203"/>
      <c r="M261" s="553" t="s">
        <v>354</v>
      </c>
      <c r="N261" s="552"/>
      <c r="O261" s="552"/>
      <c r="P261" s="552"/>
      <c r="Q261" s="552"/>
      <c r="R261" s="552"/>
      <c r="S261" s="495"/>
      <c r="T261" s="495"/>
      <c r="U261" s="495"/>
      <c r="V261" s="495"/>
      <c r="W261" s="495"/>
      <c r="X261" s="495"/>
      <c r="Y261" s="495"/>
      <c r="Z261" s="495"/>
      <c r="AA261" s="495"/>
      <c r="AB261" s="495"/>
      <c r="AC261" s="495"/>
      <c r="AD261" s="495"/>
      <c r="AE261" s="495"/>
      <c r="AF261" s="495"/>
      <c r="AG261" s="495"/>
      <c r="AH261" s="495"/>
      <c r="AI261" s="495"/>
      <c r="AJ261" s="554" t="s">
        <v>133</v>
      </c>
      <c r="AK261" s="555">
        <v>2006</v>
      </c>
      <c r="AL261" s="495"/>
      <c r="AM261" s="495"/>
      <c r="AN261" s="495"/>
      <c r="AO261" s="556">
        <v>262500</v>
      </c>
      <c r="AP261" s="552"/>
      <c r="AQ261" s="552"/>
      <c r="AR261" s="552"/>
      <c r="AS261" s="552"/>
      <c r="AT261" s="552"/>
      <c r="AU261" s="552"/>
      <c r="AV261" s="552"/>
      <c r="AW261" s="552"/>
    </row>
    <row r="262" spans="2:49" s="94" customFormat="1" ht="33.75" customHeight="1">
      <c r="B262" s="435"/>
      <c r="C262" s="548"/>
      <c r="D262" s="551" t="s">
        <v>177</v>
      </c>
      <c r="E262" s="551" t="s">
        <v>234</v>
      </c>
      <c r="F262" s="552"/>
      <c r="G262" s="495"/>
      <c r="H262" s="495"/>
      <c r="I262" s="495"/>
      <c r="J262" s="495"/>
      <c r="K262" s="553" t="s">
        <v>300</v>
      </c>
      <c r="L262" s="203"/>
      <c r="M262" s="553" t="s">
        <v>358</v>
      </c>
      <c r="N262" s="552"/>
      <c r="O262" s="552"/>
      <c r="P262" s="552"/>
      <c r="Q262" s="552"/>
      <c r="R262" s="552"/>
      <c r="S262" s="495"/>
      <c r="T262" s="495"/>
      <c r="U262" s="495"/>
      <c r="V262" s="495"/>
      <c r="W262" s="495"/>
      <c r="X262" s="495"/>
      <c r="Y262" s="495"/>
      <c r="Z262" s="495"/>
      <c r="AA262" s="495"/>
      <c r="AB262" s="495"/>
      <c r="AC262" s="495"/>
      <c r="AD262" s="495"/>
      <c r="AE262" s="495"/>
      <c r="AF262" s="495"/>
      <c r="AG262" s="495"/>
      <c r="AH262" s="495"/>
      <c r="AI262" s="495"/>
      <c r="AJ262" s="554" t="s">
        <v>133</v>
      </c>
      <c r="AK262" s="555">
        <v>2006</v>
      </c>
      <c r="AL262" s="495"/>
      <c r="AM262" s="495"/>
      <c r="AN262" s="495"/>
      <c r="AO262" s="556">
        <v>300000</v>
      </c>
      <c r="AP262" s="552"/>
      <c r="AQ262" s="552"/>
      <c r="AR262" s="552"/>
      <c r="AS262" s="552"/>
      <c r="AT262" s="552"/>
      <c r="AU262" s="552"/>
      <c r="AV262" s="552"/>
      <c r="AW262" s="552"/>
    </row>
    <row r="263" spans="2:49" s="94" customFormat="1" ht="33.75" customHeight="1">
      <c r="B263" s="435"/>
      <c r="C263" s="548"/>
      <c r="D263" s="551" t="s">
        <v>177</v>
      </c>
      <c r="E263" s="551" t="s">
        <v>234</v>
      </c>
      <c r="F263" s="552"/>
      <c r="G263" s="495"/>
      <c r="H263" s="495"/>
      <c r="I263" s="495"/>
      <c r="J263" s="495"/>
      <c r="K263" s="553" t="s">
        <v>300</v>
      </c>
      <c r="L263" s="203"/>
      <c r="M263" s="553" t="s">
        <v>358</v>
      </c>
      <c r="N263" s="552"/>
      <c r="O263" s="552"/>
      <c r="P263" s="552"/>
      <c r="Q263" s="552"/>
      <c r="R263" s="552"/>
      <c r="S263" s="495"/>
      <c r="T263" s="495"/>
      <c r="U263" s="495"/>
      <c r="V263" s="495"/>
      <c r="W263" s="495"/>
      <c r="X263" s="495"/>
      <c r="Y263" s="495"/>
      <c r="Z263" s="495"/>
      <c r="AA263" s="495"/>
      <c r="AB263" s="495"/>
      <c r="AC263" s="495"/>
      <c r="AD263" s="495"/>
      <c r="AE263" s="495"/>
      <c r="AF263" s="495"/>
      <c r="AG263" s="495"/>
      <c r="AH263" s="495"/>
      <c r="AI263" s="495"/>
      <c r="AJ263" s="554" t="s">
        <v>133</v>
      </c>
      <c r="AK263" s="555">
        <v>2006</v>
      </c>
      <c r="AL263" s="495"/>
      <c r="AM263" s="495"/>
      <c r="AN263" s="495"/>
      <c r="AO263" s="556">
        <v>160000</v>
      </c>
      <c r="AP263" s="552"/>
      <c r="AQ263" s="552"/>
      <c r="AR263" s="552"/>
      <c r="AS263" s="552"/>
      <c r="AT263" s="552"/>
      <c r="AU263" s="552"/>
      <c r="AV263" s="552"/>
      <c r="AW263" s="552"/>
    </row>
    <row r="264" spans="2:49" s="94" customFormat="1" ht="33.75" customHeight="1">
      <c r="B264" s="435"/>
      <c r="C264" s="548"/>
      <c r="D264" s="551" t="s">
        <v>169</v>
      </c>
      <c r="E264" s="551" t="s">
        <v>1215</v>
      </c>
      <c r="F264" s="552"/>
      <c r="G264" s="495"/>
      <c r="H264" s="495"/>
      <c r="I264" s="495"/>
      <c r="J264" s="495"/>
      <c r="K264" s="553" t="s">
        <v>293</v>
      </c>
      <c r="L264" s="203"/>
      <c r="M264" s="553" t="s">
        <v>354</v>
      </c>
      <c r="N264" s="552"/>
      <c r="O264" s="552"/>
      <c r="P264" s="552"/>
      <c r="Q264" s="552"/>
      <c r="R264" s="552"/>
      <c r="S264" s="495"/>
      <c r="T264" s="495"/>
      <c r="U264" s="495"/>
      <c r="V264" s="495"/>
      <c r="W264" s="495"/>
      <c r="X264" s="495"/>
      <c r="Y264" s="495"/>
      <c r="Z264" s="495"/>
      <c r="AA264" s="495"/>
      <c r="AB264" s="495"/>
      <c r="AC264" s="495"/>
      <c r="AD264" s="495"/>
      <c r="AE264" s="495"/>
      <c r="AF264" s="495"/>
      <c r="AG264" s="495"/>
      <c r="AH264" s="495"/>
      <c r="AI264" s="495"/>
      <c r="AJ264" s="554" t="s">
        <v>133</v>
      </c>
      <c r="AK264" s="555">
        <v>2006</v>
      </c>
      <c r="AL264" s="495"/>
      <c r="AM264" s="495"/>
      <c r="AN264" s="495"/>
      <c r="AO264" s="556">
        <v>525000</v>
      </c>
      <c r="AP264" s="552"/>
      <c r="AQ264" s="552"/>
      <c r="AR264" s="552"/>
      <c r="AS264" s="552"/>
      <c r="AT264" s="552"/>
      <c r="AU264" s="552"/>
      <c r="AV264" s="552"/>
      <c r="AW264" s="552"/>
    </row>
    <row r="265" spans="2:49" s="94" customFormat="1" ht="33.75" customHeight="1">
      <c r="B265" s="435"/>
      <c r="C265" s="548"/>
      <c r="D265" s="551" t="s">
        <v>182</v>
      </c>
      <c r="E265" s="551" t="s">
        <v>240</v>
      </c>
      <c r="F265" s="552"/>
      <c r="G265" s="495"/>
      <c r="H265" s="495"/>
      <c r="I265" s="495"/>
      <c r="J265" s="495"/>
      <c r="K265" s="553" t="s">
        <v>1214</v>
      </c>
      <c r="L265" s="203"/>
      <c r="M265" s="553" t="s">
        <v>372</v>
      </c>
      <c r="N265" s="552"/>
      <c r="O265" s="552"/>
      <c r="P265" s="552"/>
      <c r="Q265" s="552"/>
      <c r="R265" s="552"/>
      <c r="S265" s="495"/>
      <c r="T265" s="495"/>
      <c r="U265" s="495"/>
      <c r="V265" s="495"/>
      <c r="W265" s="495"/>
      <c r="X265" s="495"/>
      <c r="Y265" s="495"/>
      <c r="Z265" s="495"/>
      <c r="AA265" s="495"/>
      <c r="AB265" s="495"/>
      <c r="AC265" s="495"/>
      <c r="AD265" s="495"/>
      <c r="AE265" s="495"/>
      <c r="AF265" s="495"/>
      <c r="AG265" s="495"/>
      <c r="AH265" s="495"/>
      <c r="AI265" s="495"/>
      <c r="AJ265" s="554" t="s">
        <v>133</v>
      </c>
      <c r="AK265" s="555">
        <v>2006</v>
      </c>
      <c r="AL265" s="495"/>
      <c r="AM265" s="495"/>
      <c r="AN265" s="495"/>
      <c r="AO265" s="556">
        <v>637500</v>
      </c>
      <c r="AP265" s="552"/>
      <c r="AQ265" s="552"/>
      <c r="AR265" s="552"/>
      <c r="AS265" s="552"/>
      <c r="AT265" s="552"/>
      <c r="AU265" s="552"/>
      <c r="AV265" s="552"/>
      <c r="AW265" s="552"/>
    </row>
    <row r="266" spans="2:49" s="94" customFormat="1" ht="33.75" customHeight="1">
      <c r="B266" s="435"/>
      <c r="C266" s="548"/>
      <c r="D266" s="551" t="s">
        <v>178</v>
      </c>
      <c r="E266" s="551" t="s">
        <v>801</v>
      </c>
      <c r="F266" s="552"/>
      <c r="G266" s="495"/>
      <c r="H266" s="495"/>
      <c r="I266" s="495"/>
      <c r="J266" s="495"/>
      <c r="K266" s="553" t="s">
        <v>298</v>
      </c>
      <c r="L266" s="203"/>
      <c r="M266" s="553" t="s">
        <v>358</v>
      </c>
      <c r="N266" s="552"/>
      <c r="O266" s="552"/>
      <c r="P266" s="552"/>
      <c r="Q266" s="552"/>
      <c r="R266" s="552"/>
      <c r="S266" s="495"/>
      <c r="T266" s="495"/>
      <c r="U266" s="495"/>
      <c r="V266" s="495"/>
      <c r="W266" s="495"/>
      <c r="X266" s="495"/>
      <c r="Y266" s="495"/>
      <c r="Z266" s="495"/>
      <c r="AA266" s="495"/>
      <c r="AB266" s="495"/>
      <c r="AC266" s="495"/>
      <c r="AD266" s="495"/>
      <c r="AE266" s="495"/>
      <c r="AF266" s="495"/>
      <c r="AG266" s="495"/>
      <c r="AH266" s="495"/>
      <c r="AI266" s="495"/>
      <c r="AJ266" s="554" t="s">
        <v>133</v>
      </c>
      <c r="AK266" s="555">
        <v>2006</v>
      </c>
      <c r="AL266" s="495"/>
      <c r="AM266" s="495"/>
      <c r="AN266" s="495"/>
      <c r="AO266" s="556">
        <v>825000</v>
      </c>
      <c r="AP266" s="552"/>
      <c r="AQ266" s="552"/>
      <c r="AR266" s="552"/>
      <c r="AS266" s="552"/>
      <c r="AT266" s="552"/>
      <c r="AU266" s="552"/>
      <c r="AV266" s="552"/>
      <c r="AW266" s="552"/>
    </row>
    <row r="267" spans="2:49" s="94" customFormat="1" ht="33.75" customHeight="1">
      <c r="B267" s="435"/>
      <c r="C267" s="548"/>
      <c r="D267" s="551" t="s">
        <v>169</v>
      </c>
      <c r="E267" s="551" t="s">
        <v>1215</v>
      </c>
      <c r="F267" s="552"/>
      <c r="G267" s="495"/>
      <c r="H267" s="495"/>
      <c r="I267" s="495"/>
      <c r="J267" s="495"/>
      <c r="K267" s="553" t="s">
        <v>293</v>
      </c>
      <c r="L267" s="203"/>
      <c r="M267" s="553" t="s">
        <v>354</v>
      </c>
      <c r="N267" s="552"/>
      <c r="O267" s="552"/>
      <c r="P267" s="552"/>
      <c r="Q267" s="552"/>
      <c r="R267" s="552"/>
      <c r="S267" s="495"/>
      <c r="T267" s="495"/>
      <c r="U267" s="495"/>
      <c r="V267" s="495"/>
      <c r="W267" s="495"/>
      <c r="X267" s="495"/>
      <c r="Y267" s="495"/>
      <c r="Z267" s="495"/>
      <c r="AA267" s="495"/>
      <c r="AB267" s="495"/>
      <c r="AC267" s="495"/>
      <c r="AD267" s="495"/>
      <c r="AE267" s="495"/>
      <c r="AF267" s="495"/>
      <c r="AG267" s="495"/>
      <c r="AH267" s="495"/>
      <c r="AI267" s="495"/>
      <c r="AJ267" s="554" t="s">
        <v>133</v>
      </c>
      <c r="AK267" s="555">
        <v>2006</v>
      </c>
      <c r="AL267" s="495"/>
      <c r="AM267" s="495"/>
      <c r="AN267" s="495"/>
      <c r="AO267" s="556">
        <v>262500</v>
      </c>
      <c r="AP267" s="552"/>
      <c r="AQ267" s="552"/>
      <c r="AR267" s="552"/>
      <c r="AS267" s="552"/>
      <c r="AT267" s="552"/>
      <c r="AU267" s="552"/>
      <c r="AV267" s="552"/>
      <c r="AW267" s="552"/>
    </row>
    <row r="268" spans="2:49" s="94" customFormat="1" ht="33.75" customHeight="1">
      <c r="B268" s="435"/>
      <c r="C268" s="548"/>
      <c r="D268" s="551" t="s">
        <v>177</v>
      </c>
      <c r="E268" s="551" t="s">
        <v>234</v>
      </c>
      <c r="F268" s="552"/>
      <c r="G268" s="495"/>
      <c r="H268" s="495"/>
      <c r="I268" s="495"/>
      <c r="J268" s="495"/>
      <c r="K268" s="553" t="s">
        <v>300</v>
      </c>
      <c r="L268" s="203"/>
      <c r="M268" s="553" t="s">
        <v>358</v>
      </c>
      <c r="N268" s="552"/>
      <c r="O268" s="552"/>
      <c r="P268" s="552"/>
      <c r="Q268" s="552"/>
      <c r="R268" s="552"/>
      <c r="S268" s="495"/>
      <c r="T268" s="495"/>
      <c r="U268" s="495"/>
      <c r="V268" s="495"/>
      <c r="W268" s="495"/>
      <c r="X268" s="495"/>
      <c r="Y268" s="495"/>
      <c r="Z268" s="495"/>
      <c r="AA268" s="495"/>
      <c r="AB268" s="495"/>
      <c r="AC268" s="495"/>
      <c r="AD268" s="495"/>
      <c r="AE268" s="495"/>
      <c r="AF268" s="495"/>
      <c r="AG268" s="495"/>
      <c r="AH268" s="495"/>
      <c r="AI268" s="495"/>
      <c r="AJ268" s="554" t="s">
        <v>133</v>
      </c>
      <c r="AK268" s="555">
        <v>2006</v>
      </c>
      <c r="AL268" s="495"/>
      <c r="AM268" s="495"/>
      <c r="AN268" s="495"/>
      <c r="AO268" s="556">
        <v>840000</v>
      </c>
      <c r="AP268" s="552"/>
      <c r="AQ268" s="552"/>
      <c r="AR268" s="552"/>
      <c r="AS268" s="552"/>
      <c r="AT268" s="552"/>
      <c r="AU268" s="552"/>
      <c r="AV268" s="552"/>
      <c r="AW268" s="552"/>
    </row>
    <row r="269" spans="2:49" s="94" customFormat="1" ht="33.75" customHeight="1">
      <c r="B269" s="435"/>
      <c r="C269" s="548"/>
      <c r="D269" s="551" t="s">
        <v>169</v>
      </c>
      <c r="E269" s="551" t="s">
        <v>253</v>
      </c>
      <c r="F269" s="552"/>
      <c r="G269" s="495"/>
      <c r="H269" s="495"/>
      <c r="I269" s="495"/>
      <c r="J269" s="495"/>
      <c r="K269" s="553" t="s">
        <v>298</v>
      </c>
      <c r="L269" s="203"/>
      <c r="M269" s="553" t="s">
        <v>364</v>
      </c>
      <c r="N269" s="552"/>
      <c r="O269" s="552"/>
      <c r="P269" s="552"/>
      <c r="Q269" s="552"/>
      <c r="R269" s="552"/>
      <c r="S269" s="495"/>
      <c r="T269" s="495"/>
      <c r="U269" s="495"/>
      <c r="V269" s="495"/>
      <c r="W269" s="495"/>
      <c r="X269" s="495"/>
      <c r="Y269" s="495"/>
      <c r="Z269" s="495"/>
      <c r="AA269" s="495"/>
      <c r="AB269" s="495"/>
      <c r="AC269" s="495"/>
      <c r="AD269" s="495"/>
      <c r="AE269" s="495"/>
      <c r="AF269" s="495"/>
      <c r="AG269" s="495"/>
      <c r="AH269" s="495"/>
      <c r="AI269" s="495"/>
      <c r="AJ269" s="554" t="s">
        <v>133</v>
      </c>
      <c r="AK269" s="555">
        <v>2006</v>
      </c>
      <c r="AL269" s="495"/>
      <c r="AM269" s="495"/>
      <c r="AN269" s="495"/>
      <c r="AO269" s="556">
        <v>225000</v>
      </c>
      <c r="AP269" s="552"/>
      <c r="AQ269" s="552"/>
      <c r="AR269" s="552"/>
      <c r="AS269" s="552"/>
      <c r="AT269" s="552"/>
      <c r="AU269" s="552"/>
      <c r="AV269" s="552"/>
      <c r="AW269" s="552"/>
    </row>
    <row r="270" spans="2:49" s="94" customFormat="1" ht="33.75" customHeight="1">
      <c r="B270" s="435"/>
      <c r="C270" s="548"/>
      <c r="D270" s="551" t="s">
        <v>169</v>
      </c>
      <c r="E270" s="551" t="s">
        <v>1215</v>
      </c>
      <c r="F270" s="552"/>
      <c r="G270" s="495"/>
      <c r="H270" s="495"/>
      <c r="I270" s="495"/>
      <c r="J270" s="495"/>
      <c r="K270" s="553" t="s">
        <v>293</v>
      </c>
      <c r="L270" s="203"/>
      <c r="M270" s="553" t="s">
        <v>354</v>
      </c>
      <c r="N270" s="552"/>
      <c r="O270" s="552"/>
      <c r="P270" s="552"/>
      <c r="Q270" s="552"/>
      <c r="R270" s="552"/>
      <c r="S270" s="495"/>
      <c r="T270" s="495"/>
      <c r="U270" s="495"/>
      <c r="V270" s="495"/>
      <c r="W270" s="495"/>
      <c r="X270" s="495"/>
      <c r="Y270" s="495"/>
      <c r="Z270" s="495"/>
      <c r="AA270" s="495"/>
      <c r="AB270" s="495"/>
      <c r="AC270" s="495"/>
      <c r="AD270" s="495"/>
      <c r="AE270" s="495"/>
      <c r="AF270" s="495"/>
      <c r="AG270" s="495"/>
      <c r="AH270" s="495"/>
      <c r="AI270" s="495"/>
      <c r="AJ270" s="554" t="s">
        <v>133</v>
      </c>
      <c r="AK270" s="555">
        <v>2006</v>
      </c>
      <c r="AL270" s="495"/>
      <c r="AM270" s="495"/>
      <c r="AN270" s="495"/>
      <c r="AO270" s="556">
        <v>262500</v>
      </c>
      <c r="AP270" s="552"/>
      <c r="AQ270" s="552"/>
      <c r="AR270" s="552"/>
      <c r="AS270" s="552"/>
      <c r="AT270" s="552"/>
      <c r="AU270" s="552"/>
      <c r="AV270" s="552"/>
      <c r="AW270" s="552"/>
    </row>
    <row r="271" spans="2:49" s="94" customFormat="1" ht="33.75" customHeight="1">
      <c r="B271" s="435"/>
      <c r="C271" s="548"/>
      <c r="D271" s="551" t="s">
        <v>1041</v>
      </c>
      <c r="E271" s="551" t="s">
        <v>227</v>
      </c>
      <c r="F271" s="552"/>
      <c r="G271" s="495"/>
      <c r="H271" s="495"/>
      <c r="I271" s="495"/>
      <c r="J271" s="495"/>
      <c r="K271" s="553" t="s">
        <v>294</v>
      </c>
      <c r="L271" s="203"/>
      <c r="M271" s="553" t="s">
        <v>357</v>
      </c>
      <c r="N271" s="552"/>
      <c r="O271" s="552"/>
      <c r="P271" s="552"/>
      <c r="Q271" s="552"/>
      <c r="R271" s="552"/>
      <c r="S271" s="495"/>
      <c r="T271" s="495"/>
      <c r="U271" s="495"/>
      <c r="V271" s="495"/>
      <c r="W271" s="495"/>
      <c r="X271" s="495"/>
      <c r="Y271" s="495"/>
      <c r="Z271" s="495"/>
      <c r="AA271" s="495"/>
      <c r="AB271" s="495"/>
      <c r="AC271" s="495"/>
      <c r="AD271" s="495"/>
      <c r="AE271" s="495"/>
      <c r="AF271" s="495"/>
      <c r="AG271" s="495"/>
      <c r="AH271" s="495"/>
      <c r="AI271" s="495"/>
      <c r="AJ271" s="554" t="s">
        <v>133</v>
      </c>
      <c r="AK271" s="555">
        <v>2006</v>
      </c>
      <c r="AL271" s="495"/>
      <c r="AM271" s="495"/>
      <c r="AN271" s="495"/>
      <c r="AO271" s="556">
        <v>700000</v>
      </c>
      <c r="AP271" s="552"/>
      <c r="AQ271" s="552"/>
      <c r="AR271" s="552"/>
      <c r="AS271" s="552"/>
      <c r="AT271" s="552"/>
      <c r="AU271" s="552"/>
      <c r="AV271" s="552"/>
      <c r="AW271" s="552"/>
    </row>
    <row r="272" spans="2:49" s="94" customFormat="1" ht="33.75" customHeight="1">
      <c r="B272" s="435"/>
      <c r="C272" s="548"/>
      <c r="D272" s="551" t="s">
        <v>171</v>
      </c>
      <c r="E272" s="551" t="s">
        <v>265</v>
      </c>
      <c r="F272" s="552"/>
      <c r="G272" s="495"/>
      <c r="H272" s="495"/>
      <c r="I272" s="495"/>
      <c r="J272" s="495"/>
      <c r="K272" s="553" t="s">
        <v>322</v>
      </c>
      <c r="L272" s="203"/>
      <c r="M272" s="553" t="s">
        <v>356</v>
      </c>
      <c r="N272" s="552"/>
      <c r="O272" s="552"/>
      <c r="P272" s="552"/>
      <c r="Q272" s="552"/>
      <c r="R272" s="552"/>
      <c r="S272" s="495"/>
      <c r="T272" s="495"/>
      <c r="U272" s="495"/>
      <c r="V272" s="495"/>
      <c r="W272" s="495"/>
      <c r="X272" s="495"/>
      <c r="Y272" s="495"/>
      <c r="Z272" s="495"/>
      <c r="AA272" s="495"/>
      <c r="AB272" s="495"/>
      <c r="AC272" s="495"/>
      <c r="AD272" s="495"/>
      <c r="AE272" s="495"/>
      <c r="AF272" s="495"/>
      <c r="AG272" s="495"/>
      <c r="AH272" s="495"/>
      <c r="AI272" s="495"/>
      <c r="AJ272" s="554" t="s">
        <v>133</v>
      </c>
      <c r="AK272" s="555">
        <v>2006</v>
      </c>
      <c r="AL272" s="495"/>
      <c r="AM272" s="495"/>
      <c r="AN272" s="495"/>
      <c r="AO272" s="556">
        <v>2400000</v>
      </c>
      <c r="AP272" s="552"/>
      <c r="AQ272" s="552"/>
      <c r="AR272" s="552"/>
      <c r="AS272" s="552"/>
      <c r="AT272" s="552"/>
      <c r="AU272" s="552"/>
      <c r="AV272" s="552"/>
      <c r="AW272" s="552"/>
    </row>
    <row r="273" spans="2:49" s="94" customFormat="1" ht="33.75" customHeight="1">
      <c r="B273" s="435"/>
      <c r="C273" s="548"/>
      <c r="D273" s="551" t="s">
        <v>180</v>
      </c>
      <c r="E273" s="551" t="s">
        <v>237</v>
      </c>
      <c r="F273" s="552"/>
      <c r="G273" s="495"/>
      <c r="H273" s="495"/>
      <c r="I273" s="495"/>
      <c r="J273" s="495"/>
      <c r="K273" s="553" t="s">
        <v>303</v>
      </c>
      <c r="L273" s="203"/>
      <c r="M273" s="553" t="s">
        <v>355</v>
      </c>
      <c r="N273" s="552"/>
      <c r="O273" s="552"/>
      <c r="P273" s="552"/>
      <c r="Q273" s="552"/>
      <c r="R273" s="552"/>
      <c r="S273" s="495"/>
      <c r="T273" s="495"/>
      <c r="U273" s="495"/>
      <c r="V273" s="495"/>
      <c r="W273" s="495"/>
      <c r="X273" s="495"/>
      <c r="Y273" s="495"/>
      <c r="Z273" s="495"/>
      <c r="AA273" s="495"/>
      <c r="AB273" s="495"/>
      <c r="AC273" s="495"/>
      <c r="AD273" s="495"/>
      <c r="AE273" s="495"/>
      <c r="AF273" s="495"/>
      <c r="AG273" s="495"/>
      <c r="AH273" s="495"/>
      <c r="AI273" s="495"/>
      <c r="AJ273" s="554" t="s">
        <v>133</v>
      </c>
      <c r="AK273" s="555">
        <v>2006</v>
      </c>
      <c r="AL273" s="495"/>
      <c r="AM273" s="495"/>
      <c r="AN273" s="495"/>
      <c r="AO273" s="556">
        <v>450000</v>
      </c>
      <c r="AP273" s="552"/>
      <c r="AQ273" s="552"/>
      <c r="AR273" s="552"/>
      <c r="AS273" s="552"/>
      <c r="AT273" s="552"/>
      <c r="AU273" s="552"/>
      <c r="AV273" s="552"/>
      <c r="AW273" s="552"/>
    </row>
    <row r="274" spans="2:49" s="94" customFormat="1" ht="33.75" customHeight="1">
      <c r="B274" s="435"/>
      <c r="C274" s="548"/>
      <c r="D274" s="551" t="s">
        <v>198</v>
      </c>
      <c r="E274" s="551" t="s">
        <v>261</v>
      </c>
      <c r="F274" s="552"/>
      <c r="G274" s="495"/>
      <c r="H274" s="495"/>
      <c r="I274" s="495"/>
      <c r="J274" s="495"/>
      <c r="K274" s="553" t="s">
        <v>326</v>
      </c>
      <c r="L274" s="203"/>
      <c r="M274" s="553" t="s">
        <v>355</v>
      </c>
      <c r="N274" s="552"/>
      <c r="O274" s="552"/>
      <c r="P274" s="552"/>
      <c r="Q274" s="552"/>
      <c r="R274" s="552"/>
      <c r="S274" s="495"/>
      <c r="T274" s="495"/>
      <c r="U274" s="495"/>
      <c r="V274" s="495"/>
      <c r="W274" s="495"/>
      <c r="X274" s="495"/>
      <c r="Y274" s="495"/>
      <c r="Z274" s="495"/>
      <c r="AA274" s="495"/>
      <c r="AB274" s="495"/>
      <c r="AC274" s="495"/>
      <c r="AD274" s="495"/>
      <c r="AE274" s="495"/>
      <c r="AF274" s="495"/>
      <c r="AG274" s="495"/>
      <c r="AH274" s="495"/>
      <c r="AI274" s="495"/>
      <c r="AJ274" s="554" t="s">
        <v>133</v>
      </c>
      <c r="AK274" s="555">
        <v>2006</v>
      </c>
      <c r="AL274" s="495"/>
      <c r="AM274" s="495"/>
      <c r="AN274" s="495"/>
      <c r="AO274" s="556">
        <v>700000</v>
      </c>
      <c r="AP274" s="552"/>
      <c r="AQ274" s="552"/>
      <c r="AR274" s="552"/>
      <c r="AS274" s="552"/>
      <c r="AT274" s="552"/>
      <c r="AU274" s="552"/>
      <c r="AV274" s="552"/>
      <c r="AW274" s="552"/>
    </row>
    <row r="275" spans="2:49" s="94" customFormat="1" ht="33.75" customHeight="1">
      <c r="B275" s="435"/>
      <c r="C275" s="548"/>
      <c r="D275" s="551" t="s">
        <v>183</v>
      </c>
      <c r="E275" s="551" t="s">
        <v>245</v>
      </c>
      <c r="F275" s="552"/>
      <c r="G275" s="495"/>
      <c r="H275" s="495"/>
      <c r="I275" s="495"/>
      <c r="J275" s="495"/>
      <c r="K275" s="553" t="s">
        <v>1772</v>
      </c>
      <c r="L275" s="203"/>
      <c r="M275" s="553" t="s">
        <v>372</v>
      </c>
      <c r="N275" s="552"/>
      <c r="O275" s="552"/>
      <c r="P275" s="552"/>
      <c r="Q275" s="552"/>
      <c r="R275" s="552"/>
      <c r="S275" s="495"/>
      <c r="T275" s="495"/>
      <c r="U275" s="495"/>
      <c r="V275" s="495"/>
      <c r="W275" s="495"/>
      <c r="X275" s="495"/>
      <c r="Y275" s="495"/>
      <c r="Z275" s="495"/>
      <c r="AA275" s="495"/>
      <c r="AB275" s="495"/>
      <c r="AC275" s="495"/>
      <c r="AD275" s="495"/>
      <c r="AE275" s="495"/>
      <c r="AF275" s="495"/>
      <c r="AG275" s="495"/>
      <c r="AH275" s="495"/>
      <c r="AI275" s="495"/>
      <c r="AJ275" s="554" t="s">
        <v>133</v>
      </c>
      <c r="AK275" s="555">
        <v>2006</v>
      </c>
      <c r="AL275" s="495"/>
      <c r="AM275" s="495"/>
      <c r="AN275" s="495"/>
      <c r="AO275" s="556">
        <v>87500</v>
      </c>
      <c r="AP275" s="552"/>
      <c r="AQ275" s="552"/>
      <c r="AR275" s="552"/>
      <c r="AS275" s="552"/>
      <c r="AT275" s="552"/>
      <c r="AU275" s="552"/>
      <c r="AV275" s="552"/>
      <c r="AW275" s="552"/>
    </row>
    <row r="276" spans="2:49" s="94" customFormat="1" ht="33.75" customHeight="1">
      <c r="B276" s="435"/>
      <c r="C276" s="548"/>
      <c r="D276" s="551" t="s">
        <v>177</v>
      </c>
      <c r="E276" s="551" t="s">
        <v>234</v>
      </c>
      <c r="F276" s="552"/>
      <c r="G276" s="495"/>
      <c r="H276" s="495"/>
      <c r="I276" s="495"/>
      <c r="J276" s="495"/>
      <c r="K276" s="553" t="s">
        <v>300</v>
      </c>
      <c r="L276" s="203"/>
      <c r="M276" s="553" t="s">
        <v>358</v>
      </c>
      <c r="N276" s="552"/>
      <c r="O276" s="552"/>
      <c r="P276" s="552"/>
      <c r="Q276" s="552"/>
      <c r="R276" s="552"/>
      <c r="S276" s="495"/>
      <c r="T276" s="495"/>
      <c r="U276" s="495"/>
      <c r="V276" s="495"/>
      <c r="W276" s="495"/>
      <c r="X276" s="495"/>
      <c r="Y276" s="495"/>
      <c r="Z276" s="495"/>
      <c r="AA276" s="495"/>
      <c r="AB276" s="495"/>
      <c r="AC276" s="495"/>
      <c r="AD276" s="495"/>
      <c r="AE276" s="495"/>
      <c r="AF276" s="495"/>
      <c r="AG276" s="495"/>
      <c r="AH276" s="495"/>
      <c r="AI276" s="495"/>
      <c r="AJ276" s="554" t="s">
        <v>133</v>
      </c>
      <c r="AK276" s="555">
        <v>2006</v>
      </c>
      <c r="AL276" s="495"/>
      <c r="AM276" s="495"/>
      <c r="AN276" s="495"/>
      <c r="AO276" s="556">
        <v>280000</v>
      </c>
      <c r="AP276" s="552"/>
      <c r="AQ276" s="552"/>
      <c r="AR276" s="552"/>
      <c r="AS276" s="552"/>
      <c r="AT276" s="552"/>
      <c r="AU276" s="552"/>
      <c r="AV276" s="552"/>
      <c r="AW276" s="552"/>
    </row>
    <row r="277" spans="2:49" s="94" customFormat="1" ht="33.75" customHeight="1">
      <c r="B277" s="435"/>
      <c r="C277" s="548"/>
      <c r="D277" s="551" t="s">
        <v>169</v>
      </c>
      <c r="E277" s="551" t="s">
        <v>253</v>
      </c>
      <c r="F277" s="552"/>
      <c r="G277" s="495"/>
      <c r="H277" s="495"/>
      <c r="I277" s="495"/>
      <c r="J277" s="495"/>
      <c r="K277" s="553" t="s">
        <v>298</v>
      </c>
      <c r="L277" s="203"/>
      <c r="M277" s="553" t="s">
        <v>364</v>
      </c>
      <c r="N277" s="552"/>
      <c r="O277" s="552"/>
      <c r="P277" s="552"/>
      <c r="Q277" s="552"/>
      <c r="R277" s="552"/>
      <c r="S277" s="495"/>
      <c r="T277" s="495"/>
      <c r="U277" s="495"/>
      <c r="V277" s="495"/>
      <c r="W277" s="495"/>
      <c r="X277" s="495"/>
      <c r="Y277" s="495"/>
      <c r="Z277" s="495"/>
      <c r="AA277" s="495"/>
      <c r="AB277" s="495"/>
      <c r="AC277" s="495"/>
      <c r="AD277" s="495"/>
      <c r="AE277" s="495"/>
      <c r="AF277" s="495"/>
      <c r="AG277" s="495"/>
      <c r="AH277" s="495"/>
      <c r="AI277" s="495"/>
      <c r="AJ277" s="554" t="s">
        <v>133</v>
      </c>
      <c r="AK277" s="555">
        <v>2006</v>
      </c>
      <c r="AL277" s="495"/>
      <c r="AM277" s="495"/>
      <c r="AN277" s="495"/>
      <c r="AO277" s="556">
        <v>112500</v>
      </c>
      <c r="AP277" s="552"/>
      <c r="AQ277" s="552"/>
      <c r="AR277" s="552"/>
      <c r="AS277" s="552"/>
      <c r="AT277" s="552"/>
      <c r="AU277" s="552"/>
      <c r="AV277" s="552"/>
      <c r="AW277" s="552"/>
    </row>
    <row r="278" spans="2:49" s="94" customFormat="1" ht="33.75" customHeight="1">
      <c r="B278" s="435"/>
      <c r="C278" s="465"/>
      <c r="D278" s="533" t="s">
        <v>169</v>
      </c>
      <c r="E278" s="533" t="s">
        <v>1215</v>
      </c>
      <c r="F278" s="203"/>
      <c r="G278" s="85"/>
      <c r="H278" s="85"/>
      <c r="I278" s="85"/>
      <c r="J278" s="85"/>
      <c r="K278" s="534" t="s">
        <v>293</v>
      </c>
      <c r="L278" s="203"/>
      <c r="M278" s="534" t="s">
        <v>354</v>
      </c>
      <c r="N278" s="203"/>
      <c r="O278" s="203"/>
      <c r="P278" s="203"/>
      <c r="Q278" s="203"/>
      <c r="R278" s="203"/>
      <c r="S278" s="85"/>
      <c r="T278" s="85"/>
      <c r="U278" s="85"/>
      <c r="V278" s="85"/>
      <c r="W278" s="85"/>
      <c r="X278" s="85"/>
      <c r="Y278" s="85"/>
      <c r="Z278" s="85"/>
      <c r="AA278" s="85"/>
      <c r="AB278" s="85"/>
      <c r="AC278" s="85"/>
      <c r="AD278" s="85"/>
      <c r="AE278" s="85"/>
      <c r="AF278" s="85"/>
      <c r="AG278" s="85"/>
      <c r="AH278" s="85"/>
      <c r="AI278" s="85"/>
      <c r="AJ278" s="537" t="s">
        <v>133</v>
      </c>
      <c r="AK278" s="538">
        <v>2006</v>
      </c>
      <c r="AL278" s="85"/>
      <c r="AM278" s="85"/>
      <c r="AN278" s="85"/>
      <c r="AO278" s="532">
        <v>262500</v>
      </c>
      <c r="AP278" s="203"/>
      <c r="AQ278" s="203"/>
      <c r="AR278" s="203"/>
      <c r="AS278" s="203"/>
      <c r="AT278" s="203"/>
      <c r="AU278" s="203"/>
      <c r="AV278" s="203"/>
      <c r="AW278" s="203"/>
    </row>
    <row r="279" spans="2:49" s="94" customFormat="1" ht="38.25" customHeight="1">
      <c r="B279" s="474" t="s">
        <v>36</v>
      </c>
      <c r="C279" s="487" t="s">
        <v>37</v>
      </c>
      <c r="D279" s="418"/>
      <c r="E279" s="418"/>
      <c r="F279" s="576"/>
      <c r="G279" s="488"/>
      <c r="H279" s="488"/>
      <c r="I279" s="488"/>
      <c r="J279" s="488"/>
      <c r="K279" s="203"/>
      <c r="L279" s="203"/>
      <c r="M279" s="203"/>
      <c r="N279" s="203"/>
      <c r="O279" s="203"/>
      <c r="P279" s="203"/>
      <c r="Q279" s="203"/>
      <c r="R279" s="203"/>
      <c r="S279" s="488"/>
      <c r="T279" s="488"/>
      <c r="U279" s="488"/>
      <c r="V279" s="488"/>
      <c r="W279" s="488"/>
      <c r="X279" s="488"/>
      <c r="Y279" s="488"/>
      <c r="Z279" s="488"/>
      <c r="AA279" s="488"/>
      <c r="AB279" s="488"/>
      <c r="AC279" s="488"/>
      <c r="AD279" s="488"/>
      <c r="AE279" s="488"/>
      <c r="AF279" s="488"/>
      <c r="AG279" s="488"/>
      <c r="AH279" s="488"/>
      <c r="AI279" s="488"/>
      <c r="AJ279" s="482"/>
      <c r="AK279" s="482"/>
      <c r="AL279" s="58"/>
      <c r="AM279" s="58"/>
      <c r="AN279" s="58"/>
      <c r="AO279" s="577">
        <f>AO280</f>
        <v>280000</v>
      </c>
      <c r="AP279" s="489"/>
      <c r="AQ279" s="489"/>
      <c r="AR279" s="489"/>
      <c r="AS279" s="489"/>
      <c r="AT279" s="489"/>
      <c r="AU279" s="489"/>
      <c r="AV279" s="489"/>
      <c r="AW279" s="489"/>
    </row>
    <row r="280" spans="2:49" s="94" customFormat="1" ht="38.25" customHeight="1">
      <c r="B280" s="435"/>
      <c r="C280" s="465" t="s">
        <v>106</v>
      </c>
      <c r="D280" s="58" t="s">
        <v>376</v>
      </c>
      <c r="E280" s="58" t="s">
        <v>380</v>
      </c>
      <c r="F280" s="58"/>
      <c r="G280" s="85"/>
      <c r="H280" s="85"/>
      <c r="I280" s="85"/>
      <c r="J280" s="85"/>
      <c r="K280" s="203"/>
      <c r="L280" s="203"/>
      <c r="M280" s="203"/>
      <c r="N280" s="203"/>
      <c r="O280" s="203"/>
      <c r="P280" s="203"/>
      <c r="Q280" s="203"/>
      <c r="R280" s="203"/>
      <c r="S280" s="85"/>
      <c r="T280" s="85"/>
      <c r="U280" s="85"/>
      <c r="V280" s="85"/>
      <c r="W280" s="85"/>
      <c r="X280" s="85"/>
      <c r="Y280" s="85"/>
      <c r="Z280" s="85"/>
      <c r="AA280" s="85"/>
      <c r="AB280" s="85"/>
      <c r="AC280" s="85"/>
      <c r="AD280" s="85"/>
      <c r="AE280" s="85"/>
      <c r="AF280" s="85"/>
      <c r="AG280" s="85"/>
      <c r="AH280" s="85"/>
      <c r="AI280" s="85"/>
      <c r="AJ280" s="482" t="s">
        <v>133</v>
      </c>
      <c r="AK280" s="482" t="s">
        <v>990</v>
      </c>
      <c r="AL280" s="58"/>
      <c r="AM280" s="58"/>
      <c r="AN280" s="58"/>
      <c r="AO280" s="578">
        <v>280000</v>
      </c>
      <c r="AP280" s="203"/>
      <c r="AQ280" s="203"/>
      <c r="AR280" s="203"/>
      <c r="AS280" s="203"/>
      <c r="AT280" s="203"/>
      <c r="AU280" s="203"/>
      <c r="AV280" s="203"/>
      <c r="AW280" s="203"/>
    </row>
    <row r="281" spans="2:49" s="94" customFormat="1" ht="38.25" customHeight="1">
      <c r="B281" s="435"/>
      <c r="C281" s="465"/>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482"/>
      <c r="AK281" s="482"/>
      <c r="AL281" s="58"/>
      <c r="AM281" s="58"/>
      <c r="AN281" s="58"/>
      <c r="AO281" s="58"/>
      <c r="AP281" s="58"/>
      <c r="AQ281" s="58"/>
      <c r="AR281" s="58"/>
      <c r="AS281" s="58"/>
      <c r="AT281" s="58"/>
      <c r="AU281" s="58"/>
      <c r="AV281" s="58"/>
      <c r="AW281" s="58"/>
    </row>
    <row r="282" spans="2:49" s="94" customFormat="1" ht="38.25" customHeight="1">
      <c r="B282" s="435" t="s">
        <v>38</v>
      </c>
      <c r="C282" s="465" t="s">
        <v>39</v>
      </c>
      <c r="D282" s="1003" t="s">
        <v>389</v>
      </c>
      <c r="E282" s="1003"/>
      <c r="F282" s="1003"/>
      <c r="G282" s="85"/>
      <c r="H282" s="85"/>
      <c r="I282" s="85"/>
      <c r="J282" s="85"/>
      <c r="K282" s="203"/>
      <c r="L282" s="203"/>
      <c r="M282" s="203"/>
      <c r="N282" s="203"/>
      <c r="O282" s="203"/>
      <c r="P282" s="203"/>
      <c r="Q282" s="203"/>
      <c r="R282" s="203"/>
      <c r="S282" s="85"/>
      <c r="T282" s="85"/>
      <c r="U282" s="85"/>
      <c r="V282" s="85"/>
      <c r="W282" s="85"/>
      <c r="X282" s="85"/>
      <c r="Y282" s="85"/>
      <c r="Z282" s="85"/>
      <c r="AA282" s="85"/>
      <c r="AB282" s="85"/>
      <c r="AC282" s="85"/>
      <c r="AD282" s="85"/>
      <c r="AE282" s="85"/>
      <c r="AF282" s="85"/>
      <c r="AG282" s="85"/>
      <c r="AH282" s="85"/>
      <c r="AI282" s="85"/>
      <c r="AJ282" s="479"/>
      <c r="AK282" s="479"/>
      <c r="AL282" s="203"/>
      <c r="AM282" s="203"/>
      <c r="AN282" s="203"/>
      <c r="AO282" s="203"/>
      <c r="AP282" s="203"/>
      <c r="AQ282" s="203"/>
      <c r="AR282" s="203"/>
      <c r="AS282" s="203"/>
      <c r="AT282" s="203"/>
      <c r="AU282" s="203"/>
      <c r="AV282" s="203"/>
      <c r="AW282" s="203"/>
    </row>
    <row r="283" spans="2:49" s="94" customFormat="1" ht="38.25" customHeight="1">
      <c r="B283" s="435"/>
      <c r="C283" s="465" t="s">
        <v>106</v>
      </c>
      <c r="D283" s="1003"/>
      <c r="E283" s="1003"/>
      <c r="F283" s="1003"/>
      <c r="G283" s="85"/>
      <c r="H283" s="85"/>
      <c r="I283" s="85"/>
      <c r="J283" s="85"/>
      <c r="K283" s="203"/>
      <c r="L283" s="203"/>
      <c r="M283" s="203"/>
      <c r="N283" s="203"/>
      <c r="O283" s="203"/>
      <c r="P283" s="203"/>
      <c r="Q283" s="203"/>
      <c r="R283" s="203"/>
      <c r="S283" s="85"/>
      <c r="T283" s="85"/>
      <c r="U283" s="85"/>
      <c r="V283" s="85"/>
      <c r="W283" s="85"/>
      <c r="X283" s="85"/>
      <c r="Y283" s="85"/>
      <c r="Z283" s="85"/>
      <c r="AA283" s="85"/>
      <c r="AB283" s="85"/>
      <c r="AC283" s="85"/>
      <c r="AD283" s="85"/>
      <c r="AE283" s="85"/>
      <c r="AF283" s="85"/>
      <c r="AG283" s="85"/>
      <c r="AH283" s="85"/>
      <c r="AI283" s="85"/>
      <c r="AJ283" s="479"/>
      <c r="AK283" s="479"/>
      <c r="AL283" s="203"/>
      <c r="AM283" s="203"/>
      <c r="AN283" s="203"/>
      <c r="AO283" s="203"/>
      <c r="AP283" s="203"/>
      <c r="AQ283" s="203"/>
      <c r="AR283" s="203"/>
      <c r="AS283" s="203"/>
      <c r="AT283" s="203"/>
      <c r="AU283" s="203"/>
      <c r="AV283" s="203"/>
      <c r="AW283" s="203"/>
    </row>
    <row r="284" spans="2:49" s="94" customFormat="1" ht="38.25" customHeight="1">
      <c r="B284" s="518"/>
      <c r="C284" s="524"/>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482"/>
      <c r="AK284" s="482"/>
      <c r="AL284" s="58"/>
      <c r="AM284" s="58"/>
      <c r="AN284" s="58"/>
      <c r="AO284" s="58"/>
      <c r="AP284" s="58"/>
      <c r="AQ284" s="58"/>
      <c r="AR284" s="58"/>
      <c r="AS284" s="58"/>
      <c r="AT284" s="58"/>
      <c r="AU284" s="58"/>
      <c r="AV284" s="58"/>
      <c r="AW284" s="58"/>
    </row>
    <row r="285" spans="2:49" s="94" customFormat="1" ht="38.25" customHeight="1">
      <c r="B285" s="435" t="s">
        <v>40</v>
      </c>
      <c r="C285" s="465" t="s">
        <v>41</v>
      </c>
      <c r="D285" s="1003" t="s">
        <v>389</v>
      </c>
      <c r="E285" s="1003"/>
      <c r="F285" s="1003"/>
      <c r="G285" s="85"/>
      <c r="H285" s="85"/>
      <c r="I285" s="85"/>
      <c r="J285" s="85"/>
      <c r="K285" s="203"/>
      <c r="L285" s="203"/>
      <c r="M285" s="203"/>
      <c r="N285" s="203"/>
      <c r="O285" s="203"/>
      <c r="P285" s="203"/>
      <c r="Q285" s="203"/>
      <c r="R285" s="203"/>
      <c r="S285" s="85"/>
      <c r="T285" s="85"/>
      <c r="U285" s="85"/>
      <c r="V285" s="85"/>
      <c r="W285" s="85"/>
      <c r="X285" s="85"/>
      <c r="Y285" s="85"/>
      <c r="Z285" s="85"/>
      <c r="AA285" s="85"/>
      <c r="AB285" s="85"/>
      <c r="AC285" s="85"/>
      <c r="AD285" s="85"/>
      <c r="AE285" s="85"/>
      <c r="AF285" s="85"/>
      <c r="AG285" s="85"/>
      <c r="AH285" s="85"/>
      <c r="AI285" s="85"/>
      <c r="AJ285" s="479"/>
      <c r="AK285" s="479"/>
      <c r="AL285" s="203"/>
      <c r="AM285" s="203"/>
      <c r="AN285" s="203"/>
      <c r="AO285" s="203"/>
      <c r="AP285" s="203"/>
      <c r="AQ285" s="203"/>
      <c r="AR285" s="203"/>
      <c r="AS285" s="203"/>
      <c r="AT285" s="203"/>
      <c r="AU285" s="203"/>
      <c r="AV285" s="203"/>
      <c r="AW285" s="203"/>
    </row>
    <row r="286" spans="2:49" s="94" customFormat="1" ht="38.25" customHeight="1">
      <c r="B286" s="435"/>
      <c r="C286" s="465" t="s">
        <v>106</v>
      </c>
      <c r="D286" s="1003"/>
      <c r="E286" s="1003"/>
      <c r="F286" s="1003"/>
      <c r="G286" s="85"/>
      <c r="H286" s="85"/>
      <c r="I286" s="85"/>
      <c r="J286" s="85"/>
      <c r="K286" s="203"/>
      <c r="L286" s="203"/>
      <c r="M286" s="203"/>
      <c r="N286" s="203"/>
      <c r="O286" s="203"/>
      <c r="P286" s="203"/>
      <c r="Q286" s="203"/>
      <c r="R286" s="203"/>
      <c r="S286" s="85"/>
      <c r="T286" s="85"/>
      <c r="U286" s="85"/>
      <c r="V286" s="85"/>
      <c r="W286" s="85"/>
      <c r="X286" s="85"/>
      <c r="Y286" s="85"/>
      <c r="Z286" s="85"/>
      <c r="AA286" s="85"/>
      <c r="AB286" s="85"/>
      <c r="AC286" s="85"/>
      <c r="AD286" s="85"/>
      <c r="AE286" s="85"/>
      <c r="AF286" s="85"/>
      <c r="AG286" s="85"/>
      <c r="AH286" s="85"/>
      <c r="AI286" s="85"/>
      <c r="AJ286" s="479"/>
      <c r="AK286" s="479"/>
      <c r="AL286" s="203"/>
      <c r="AM286" s="203"/>
      <c r="AN286" s="203"/>
      <c r="AO286" s="203"/>
      <c r="AP286" s="203"/>
      <c r="AQ286" s="203"/>
      <c r="AR286" s="203"/>
      <c r="AS286" s="203"/>
      <c r="AT286" s="203"/>
      <c r="AU286" s="203"/>
      <c r="AV286" s="203"/>
      <c r="AW286" s="203"/>
    </row>
    <row r="287" spans="2:49" s="94" customFormat="1" ht="38.25" customHeight="1">
      <c r="B287" s="518"/>
      <c r="C287" s="524"/>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482"/>
      <c r="AK287" s="482"/>
      <c r="AL287" s="58"/>
      <c r="AM287" s="58"/>
      <c r="AN287" s="58"/>
      <c r="AO287" s="58"/>
      <c r="AP287" s="58"/>
      <c r="AQ287" s="58"/>
      <c r="AR287" s="58"/>
      <c r="AS287" s="58"/>
      <c r="AT287" s="58"/>
      <c r="AU287" s="58"/>
      <c r="AV287" s="58"/>
      <c r="AW287" s="58"/>
    </row>
    <row r="288" spans="2:49" s="94" customFormat="1" ht="38.25" customHeight="1">
      <c r="B288" s="435" t="s">
        <v>42</v>
      </c>
      <c r="C288" s="465" t="s">
        <v>43</v>
      </c>
      <c r="D288" s="1003" t="s">
        <v>389</v>
      </c>
      <c r="E288" s="1003"/>
      <c r="F288" s="1003"/>
      <c r="G288" s="85"/>
      <c r="H288" s="85"/>
      <c r="I288" s="85"/>
      <c r="J288" s="85"/>
      <c r="K288" s="203"/>
      <c r="L288" s="203"/>
      <c r="M288" s="203"/>
      <c r="N288" s="203"/>
      <c r="O288" s="203"/>
      <c r="P288" s="203"/>
      <c r="Q288" s="203"/>
      <c r="R288" s="203"/>
      <c r="S288" s="85"/>
      <c r="T288" s="85"/>
      <c r="U288" s="85"/>
      <c r="V288" s="85"/>
      <c r="W288" s="85"/>
      <c r="X288" s="85"/>
      <c r="Y288" s="85"/>
      <c r="Z288" s="85"/>
      <c r="AA288" s="85"/>
      <c r="AB288" s="85"/>
      <c r="AC288" s="85"/>
      <c r="AD288" s="85"/>
      <c r="AE288" s="85"/>
      <c r="AF288" s="85"/>
      <c r="AG288" s="85"/>
      <c r="AH288" s="85"/>
      <c r="AI288" s="85"/>
      <c r="AJ288" s="479"/>
      <c r="AK288" s="479"/>
      <c r="AL288" s="203"/>
      <c r="AM288" s="203"/>
      <c r="AN288" s="203"/>
      <c r="AO288" s="203"/>
      <c r="AP288" s="203"/>
      <c r="AQ288" s="203"/>
      <c r="AR288" s="203"/>
      <c r="AS288" s="203"/>
      <c r="AT288" s="203"/>
      <c r="AU288" s="203"/>
      <c r="AV288" s="203"/>
      <c r="AW288" s="203"/>
    </row>
    <row r="289" spans="2:49" s="94" customFormat="1" ht="38.25" customHeight="1">
      <c r="B289" s="435"/>
      <c r="C289" s="465" t="s">
        <v>106</v>
      </c>
      <c r="D289" s="1003"/>
      <c r="E289" s="1003"/>
      <c r="F289" s="1003"/>
      <c r="G289" s="85"/>
      <c r="H289" s="85"/>
      <c r="I289" s="85"/>
      <c r="J289" s="85"/>
      <c r="K289" s="203"/>
      <c r="L289" s="203"/>
      <c r="M289" s="203"/>
      <c r="N289" s="203"/>
      <c r="O289" s="203"/>
      <c r="P289" s="203"/>
      <c r="Q289" s="203"/>
      <c r="R289" s="203"/>
      <c r="S289" s="85"/>
      <c r="T289" s="85"/>
      <c r="U289" s="85"/>
      <c r="V289" s="85"/>
      <c r="W289" s="85"/>
      <c r="X289" s="85"/>
      <c r="Y289" s="85"/>
      <c r="Z289" s="85"/>
      <c r="AA289" s="85"/>
      <c r="AB289" s="85"/>
      <c r="AC289" s="85"/>
      <c r="AD289" s="85"/>
      <c r="AE289" s="85"/>
      <c r="AF289" s="85"/>
      <c r="AG289" s="85"/>
      <c r="AH289" s="85"/>
      <c r="AI289" s="85"/>
      <c r="AJ289" s="479"/>
      <c r="AK289" s="479"/>
      <c r="AL289" s="203"/>
      <c r="AM289" s="203"/>
      <c r="AN289" s="203"/>
      <c r="AO289" s="203"/>
      <c r="AP289" s="203"/>
      <c r="AQ289" s="203"/>
      <c r="AR289" s="203"/>
      <c r="AS289" s="203"/>
      <c r="AT289" s="203"/>
      <c r="AU289" s="203"/>
      <c r="AV289" s="203"/>
      <c r="AW289" s="203"/>
    </row>
    <row r="290" spans="2:49" s="94" customFormat="1" ht="38.25" customHeight="1">
      <c r="B290" s="518"/>
      <c r="C290" s="524"/>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482"/>
      <c r="AK290" s="482"/>
      <c r="AL290" s="58"/>
      <c r="AM290" s="58"/>
      <c r="AN290" s="58"/>
      <c r="AO290" s="58"/>
      <c r="AP290" s="58"/>
      <c r="AQ290" s="58"/>
      <c r="AR290" s="58"/>
      <c r="AS290" s="58"/>
      <c r="AT290" s="58"/>
      <c r="AU290" s="58"/>
      <c r="AV290" s="58"/>
      <c r="AW290" s="58"/>
    </row>
    <row r="291" spans="2:49" s="94" customFormat="1" ht="38.25" customHeight="1">
      <c r="B291" s="435" t="s">
        <v>44</v>
      </c>
      <c r="C291" s="465" t="s">
        <v>45</v>
      </c>
      <c r="D291" s="1003" t="s">
        <v>389</v>
      </c>
      <c r="E291" s="1003"/>
      <c r="F291" s="1003"/>
      <c r="G291" s="85"/>
      <c r="H291" s="85"/>
      <c r="I291" s="85"/>
      <c r="J291" s="85"/>
      <c r="K291" s="203"/>
      <c r="L291" s="203"/>
      <c r="M291" s="203"/>
      <c r="N291" s="203"/>
      <c r="O291" s="203"/>
      <c r="P291" s="203"/>
      <c r="Q291" s="203"/>
      <c r="R291" s="203"/>
      <c r="S291" s="85"/>
      <c r="T291" s="85"/>
      <c r="U291" s="85"/>
      <c r="V291" s="85"/>
      <c r="W291" s="85"/>
      <c r="X291" s="85"/>
      <c r="Y291" s="85"/>
      <c r="Z291" s="85"/>
      <c r="AA291" s="85"/>
      <c r="AB291" s="85"/>
      <c r="AC291" s="85"/>
      <c r="AD291" s="85"/>
      <c r="AE291" s="85"/>
      <c r="AF291" s="85"/>
      <c r="AG291" s="85"/>
      <c r="AH291" s="85"/>
      <c r="AI291" s="85"/>
      <c r="AJ291" s="479"/>
      <c r="AK291" s="479"/>
      <c r="AL291" s="203"/>
      <c r="AM291" s="203"/>
      <c r="AN291" s="203"/>
      <c r="AO291" s="203"/>
      <c r="AP291" s="203"/>
      <c r="AQ291" s="203"/>
      <c r="AR291" s="203"/>
      <c r="AS291" s="203"/>
      <c r="AT291" s="203"/>
      <c r="AU291" s="203"/>
      <c r="AV291" s="203"/>
      <c r="AW291" s="203"/>
    </row>
    <row r="292" spans="2:49" s="94" customFormat="1" ht="38.25" customHeight="1">
      <c r="B292" s="435"/>
      <c r="C292" s="465" t="s">
        <v>106</v>
      </c>
      <c r="D292" s="1003"/>
      <c r="E292" s="1003"/>
      <c r="F292" s="1003"/>
      <c r="G292" s="85"/>
      <c r="H292" s="85"/>
      <c r="I292" s="85"/>
      <c r="J292" s="85"/>
      <c r="K292" s="203"/>
      <c r="L292" s="203"/>
      <c r="M292" s="203"/>
      <c r="N292" s="203"/>
      <c r="O292" s="203"/>
      <c r="P292" s="203"/>
      <c r="Q292" s="203"/>
      <c r="R292" s="203"/>
      <c r="S292" s="85"/>
      <c r="T292" s="85"/>
      <c r="U292" s="85"/>
      <c r="V292" s="85"/>
      <c r="W292" s="85"/>
      <c r="X292" s="85"/>
      <c r="Y292" s="85"/>
      <c r="Z292" s="85"/>
      <c r="AA292" s="85"/>
      <c r="AB292" s="85"/>
      <c r="AC292" s="85"/>
      <c r="AD292" s="85"/>
      <c r="AE292" s="85"/>
      <c r="AF292" s="85"/>
      <c r="AG292" s="85"/>
      <c r="AH292" s="85"/>
      <c r="AI292" s="85"/>
      <c r="AJ292" s="479"/>
      <c r="AK292" s="479"/>
      <c r="AL292" s="203"/>
      <c r="AM292" s="203"/>
      <c r="AN292" s="203"/>
      <c r="AO292" s="203"/>
      <c r="AP292" s="203"/>
      <c r="AQ292" s="203"/>
      <c r="AR292" s="203"/>
      <c r="AS292" s="203"/>
      <c r="AT292" s="203"/>
      <c r="AU292" s="203"/>
      <c r="AV292" s="203"/>
      <c r="AW292" s="203"/>
    </row>
    <row r="293" spans="2:49" s="94" customFormat="1" ht="38.25" customHeight="1">
      <c r="B293" s="518"/>
      <c r="C293" s="519"/>
      <c r="D293" s="563"/>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row>
    <row r="294" spans="2:49" ht="31.5" customHeight="1">
      <c r="B294" s="435" t="s">
        <v>46</v>
      </c>
      <c r="C294" s="451" t="s">
        <v>47</v>
      </c>
      <c r="D294" s="509"/>
      <c r="E294" s="515"/>
      <c r="F294" s="516"/>
      <c r="G294" s="510"/>
      <c r="H294" s="511"/>
      <c r="I294" s="511"/>
      <c r="J294" s="512"/>
      <c r="K294" s="509"/>
      <c r="L294" s="509"/>
      <c r="M294" s="509"/>
      <c r="N294" s="509"/>
      <c r="O294" s="509"/>
      <c r="P294" s="509"/>
      <c r="Q294" s="509"/>
      <c r="R294" s="509"/>
      <c r="S294" s="510"/>
      <c r="T294" s="511"/>
      <c r="U294" s="512"/>
      <c r="V294" s="510"/>
      <c r="W294" s="511"/>
      <c r="X294" s="512"/>
      <c r="Y294" s="509"/>
      <c r="Z294" s="509"/>
      <c r="AA294" s="509"/>
      <c r="AB294" s="509"/>
      <c r="AC294" s="509"/>
      <c r="AD294" s="509"/>
      <c r="AE294" s="509"/>
      <c r="AF294" s="509"/>
      <c r="AG294" s="509"/>
      <c r="AH294" s="509"/>
      <c r="AI294" s="513"/>
      <c r="AJ294" s="513"/>
      <c r="AK294" s="509"/>
      <c r="AL294" s="509"/>
      <c r="AM294" s="509"/>
      <c r="AN294" s="509"/>
      <c r="AO294" s="513"/>
      <c r="AP294" s="513"/>
      <c r="AQ294" s="513"/>
      <c r="AR294" s="513"/>
      <c r="AS294" s="513"/>
      <c r="AT294" s="513"/>
      <c r="AU294" s="513"/>
      <c r="AV294" s="513"/>
      <c r="AW294" s="513"/>
    </row>
    <row r="295" spans="2:49" s="94" customFormat="1" ht="48.75" customHeight="1">
      <c r="B295" s="435" t="s">
        <v>48</v>
      </c>
      <c r="C295" s="450" t="s">
        <v>49</v>
      </c>
      <c r="D295" s="55"/>
      <c r="E295" s="55"/>
      <c r="F295" s="55"/>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411">
        <f>SUM(AO296:AO324)</f>
        <v>1966846550</v>
      </c>
      <c r="AP295" s="58"/>
      <c r="AQ295" s="58"/>
      <c r="AR295" s="58"/>
      <c r="AS295" s="58"/>
      <c r="AT295" s="58"/>
      <c r="AU295" s="58"/>
      <c r="AV295" s="58"/>
      <c r="AW295" s="58"/>
    </row>
    <row r="296" spans="2:49" s="94" customFormat="1" ht="48.75" customHeight="1">
      <c r="B296" s="435"/>
      <c r="C296" s="465" t="s">
        <v>107</v>
      </c>
      <c r="D296" s="570" t="s">
        <v>1773</v>
      </c>
      <c r="E296" s="570" t="s">
        <v>397</v>
      </c>
      <c r="F296" s="58"/>
      <c r="G296" s="570" t="s">
        <v>1070</v>
      </c>
      <c r="H296" s="203"/>
      <c r="I296" s="203"/>
      <c r="J296" s="203"/>
      <c r="K296" s="489"/>
      <c r="L296" s="489"/>
      <c r="M296" s="489"/>
      <c r="N296" s="489"/>
      <c r="O296" s="489"/>
      <c r="P296" s="489"/>
      <c r="Q296" s="489"/>
      <c r="R296" s="489"/>
      <c r="S296" s="203"/>
      <c r="T296" s="489"/>
      <c r="U296" s="565">
        <v>42</v>
      </c>
      <c r="V296" s="203"/>
      <c r="W296" s="203"/>
      <c r="X296" s="564"/>
      <c r="Y296" s="488"/>
      <c r="Z296" s="488"/>
      <c r="AA296" s="488"/>
      <c r="AB296" s="488"/>
      <c r="AC296" s="488"/>
      <c r="AD296" s="488"/>
      <c r="AE296" s="488"/>
      <c r="AF296" s="488"/>
      <c r="AG296" s="488"/>
      <c r="AH296" s="488"/>
      <c r="AI296" s="503"/>
      <c r="AJ296" s="565" t="s">
        <v>133</v>
      </c>
      <c r="AK296" s="488"/>
      <c r="AL296" s="488"/>
      <c r="AM296" s="488"/>
      <c r="AN296" s="488"/>
      <c r="AO296" s="566">
        <v>32583600</v>
      </c>
      <c r="AP296" s="489"/>
      <c r="AQ296" s="489"/>
      <c r="AR296" s="489"/>
      <c r="AS296" s="569" t="s">
        <v>1840</v>
      </c>
      <c r="AT296" s="489"/>
      <c r="AU296" s="489"/>
      <c r="AV296" s="489"/>
      <c r="AW296" s="489"/>
    </row>
    <row r="297" spans="2:49" s="94" customFormat="1" ht="48.75" customHeight="1">
      <c r="B297" s="435"/>
      <c r="C297" s="465"/>
      <c r="D297" s="571" t="s">
        <v>1774</v>
      </c>
      <c r="E297" s="571" t="s">
        <v>397</v>
      </c>
      <c r="F297" s="58"/>
      <c r="G297" s="571" t="s">
        <v>1070</v>
      </c>
      <c r="H297" s="203"/>
      <c r="I297" s="203"/>
      <c r="J297" s="203"/>
      <c r="K297" s="203"/>
      <c r="L297" s="203"/>
      <c r="M297" s="203"/>
      <c r="N297" s="203"/>
      <c r="O297" s="203"/>
      <c r="P297" s="203"/>
      <c r="Q297" s="203"/>
      <c r="R297" s="203"/>
      <c r="S297" s="203"/>
      <c r="T297" s="203"/>
      <c r="U297" s="86">
        <v>96</v>
      </c>
      <c r="V297" s="203"/>
      <c r="W297" s="203"/>
      <c r="X297" s="539"/>
      <c r="Y297" s="85"/>
      <c r="Z297" s="85"/>
      <c r="AA297" s="85"/>
      <c r="AB297" s="85"/>
      <c r="AC297" s="85"/>
      <c r="AD297" s="85"/>
      <c r="AE297" s="85"/>
      <c r="AF297" s="85"/>
      <c r="AG297" s="85"/>
      <c r="AH297" s="85"/>
      <c r="AI297" s="77"/>
      <c r="AJ297" s="86" t="s">
        <v>133</v>
      </c>
      <c r="AK297" s="85"/>
      <c r="AL297" s="85"/>
      <c r="AM297" s="85"/>
      <c r="AN297" s="85"/>
      <c r="AO297" s="540">
        <v>74476800</v>
      </c>
      <c r="AP297" s="203"/>
      <c r="AQ297" s="203"/>
      <c r="AR297" s="203"/>
      <c r="AS297" s="568" t="s">
        <v>1803</v>
      </c>
      <c r="AT297" s="203"/>
      <c r="AU297" s="203"/>
      <c r="AV297" s="203"/>
      <c r="AW297" s="203"/>
    </row>
    <row r="298" spans="2:49" s="94" customFormat="1" ht="48.75" customHeight="1">
      <c r="B298" s="435"/>
      <c r="C298" s="465"/>
      <c r="D298" s="571" t="s">
        <v>1775</v>
      </c>
      <c r="E298" s="571" t="s">
        <v>397</v>
      </c>
      <c r="F298" s="58"/>
      <c r="G298" s="571" t="s">
        <v>1070</v>
      </c>
      <c r="H298" s="203"/>
      <c r="I298" s="203"/>
      <c r="J298" s="203"/>
      <c r="K298" s="203"/>
      <c r="L298" s="203"/>
      <c r="M298" s="203"/>
      <c r="N298" s="203"/>
      <c r="O298" s="203"/>
      <c r="P298" s="203"/>
      <c r="Q298" s="203"/>
      <c r="R298" s="203"/>
      <c r="S298" s="203"/>
      <c r="T298" s="203"/>
      <c r="U298" s="86">
        <v>96</v>
      </c>
      <c r="V298" s="203"/>
      <c r="W298" s="203"/>
      <c r="X298" s="539"/>
      <c r="Y298" s="85"/>
      <c r="Z298" s="85"/>
      <c r="AA298" s="85"/>
      <c r="AB298" s="85"/>
      <c r="AC298" s="85"/>
      <c r="AD298" s="85"/>
      <c r="AE298" s="85"/>
      <c r="AF298" s="85"/>
      <c r="AG298" s="85"/>
      <c r="AH298" s="85"/>
      <c r="AI298" s="77"/>
      <c r="AJ298" s="86" t="s">
        <v>133</v>
      </c>
      <c r="AK298" s="85"/>
      <c r="AL298" s="85"/>
      <c r="AM298" s="85"/>
      <c r="AN298" s="85"/>
      <c r="AO298" s="540">
        <v>74476800</v>
      </c>
      <c r="AP298" s="203"/>
      <c r="AQ298" s="203"/>
      <c r="AR298" s="203"/>
      <c r="AS298" s="569" t="s">
        <v>1804</v>
      </c>
      <c r="AT298" s="203"/>
      <c r="AU298" s="203"/>
      <c r="AV298" s="203"/>
      <c r="AW298" s="203"/>
    </row>
    <row r="299" spans="2:49" s="94" customFormat="1" ht="48.75" customHeight="1">
      <c r="B299" s="435"/>
      <c r="C299" s="465"/>
      <c r="D299" s="571" t="s">
        <v>1776</v>
      </c>
      <c r="E299" s="571" t="s">
        <v>397</v>
      </c>
      <c r="F299" s="58"/>
      <c r="G299" s="571" t="s">
        <v>1070</v>
      </c>
      <c r="H299" s="203"/>
      <c r="I299" s="203"/>
      <c r="J299" s="203"/>
      <c r="K299" s="203"/>
      <c r="L299" s="203"/>
      <c r="M299" s="203"/>
      <c r="N299" s="203"/>
      <c r="O299" s="203"/>
      <c r="P299" s="203"/>
      <c r="Q299" s="203"/>
      <c r="R299" s="203"/>
      <c r="S299" s="203"/>
      <c r="T299" s="203"/>
      <c r="U299" s="86">
        <v>120</v>
      </c>
      <c r="V299" s="203"/>
      <c r="W299" s="203"/>
      <c r="X299" s="539"/>
      <c r="Y299" s="85"/>
      <c r="Z299" s="85"/>
      <c r="AA299" s="85"/>
      <c r="AB299" s="85"/>
      <c r="AC299" s="85"/>
      <c r="AD299" s="85"/>
      <c r="AE299" s="85"/>
      <c r="AF299" s="85"/>
      <c r="AG299" s="85"/>
      <c r="AH299" s="85"/>
      <c r="AI299" s="77"/>
      <c r="AJ299" s="86" t="s">
        <v>133</v>
      </c>
      <c r="AK299" s="85"/>
      <c r="AL299" s="85"/>
      <c r="AM299" s="85"/>
      <c r="AN299" s="85"/>
      <c r="AO299" s="540">
        <v>93096000</v>
      </c>
      <c r="AP299" s="203"/>
      <c r="AQ299" s="203"/>
      <c r="AR299" s="203"/>
      <c r="AS299" s="569" t="s">
        <v>1805</v>
      </c>
      <c r="AT299" s="203"/>
      <c r="AU299" s="203"/>
      <c r="AV299" s="203"/>
      <c r="AW299" s="203"/>
    </row>
    <row r="300" spans="2:49" s="94" customFormat="1" ht="48.75" customHeight="1">
      <c r="B300" s="435"/>
      <c r="C300" s="465"/>
      <c r="D300" s="571" t="s">
        <v>1777</v>
      </c>
      <c r="E300" s="571" t="s">
        <v>397</v>
      </c>
      <c r="F300" s="58"/>
      <c r="G300" s="571" t="s">
        <v>1070</v>
      </c>
      <c r="H300" s="203"/>
      <c r="I300" s="203"/>
      <c r="J300" s="203"/>
      <c r="K300" s="203"/>
      <c r="L300" s="203"/>
      <c r="M300" s="203"/>
      <c r="N300" s="203"/>
      <c r="O300" s="203"/>
      <c r="P300" s="203"/>
      <c r="Q300" s="203"/>
      <c r="R300" s="203"/>
      <c r="S300" s="203"/>
      <c r="T300" s="203"/>
      <c r="U300" s="86">
        <v>144</v>
      </c>
      <c r="V300" s="203"/>
      <c r="W300" s="203"/>
      <c r="X300" s="539"/>
      <c r="Y300" s="85"/>
      <c r="Z300" s="85"/>
      <c r="AA300" s="85"/>
      <c r="AB300" s="85"/>
      <c r="AC300" s="85"/>
      <c r="AD300" s="85"/>
      <c r="AE300" s="85"/>
      <c r="AF300" s="85"/>
      <c r="AG300" s="85"/>
      <c r="AH300" s="85"/>
      <c r="AI300" s="77"/>
      <c r="AJ300" s="86" t="s">
        <v>133</v>
      </c>
      <c r="AK300" s="85"/>
      <c r="AL300" s="85"/>
      <c r="AM300" s="85"/>
      <c r="AN300" s="85"/>
      <c r="AO300" s="540">
        <v>111715200</v>
      </c>
      <c r="AP300" s="203"/>
      <c r="AQ300" s="203"/>
      <c r="AR300" s="203"/>
      <c r="AS300" s="569" t="s">
        <v>1806</v>
      </c>
      <c r="AT300" s="203"/>
      <c r="AU300" s="203"/>
      <c r="AV300" s="203"/>
      <c r="AW300" s="203"/>
    </row>
    <row r="301" spans="2:49" s="94" customFormat="1" ht="48.75" customHeight="1">
      <c r="B301" s="435"/>
      <c r="C301" s="465"/>
      <c r="D301" s="571" t="s">
        <v>1778</v>
      </c>
      <c r="E301" s="571" t="s">
        <v>397</v>
      </c>
      <c r="F301" s="58"/>
      <c r="G301" s="571" t="s">
        <v>1070</v>
      </c>
      <c r="H301" s="203"/>
      <c r="I301" s="203"/>
      <c r="J301" s="203"/>
      <c r="K301" s="203"/>
      <c r="L301" s="203"/>
      <c r="M301" s="203"/>
      <c r="N301" s="203"/>
      <c r="O301" s="203"/>
      <c r="P301" s="203"/>
      <c r="Q301" s="203"/>
      <c r="R301" s="203"/>
      <c r="S301" s="203"/>
      <c r="T301" s="203"/>
      <c r="U301" s="86">
        <v>56</v>
      </c>
      <c r="V301" s="203"/>
      <c r="W301" s="203"/>
      <c r="X301" s="539"/>
      <c r="Y301" s="85"/>
      <c r="Z301" s="85"/>
      <c r="AA301" s="85"/>
      <c r="AB301" s="85"/>
      <c r="AC301" s="85"/>
      <c r="AD301" s="85"/>
      <c r="AE301" s="85"/>
      <c r="AF301" s="85"/>
      <c r="AG301" s="85"/>
      <c r="AH301" s="85"/>
      <c r="AI301" s="77"/>
      <c r="AJ301" s="86" t="s">
        <v>133</v>
      </c>
      <c r="AK301" s="85"/>
      <c r="AL301" s="85"/>
      <c r="AM301" s="85"/>
      <c r="AN301" s="85"/>
      <c r="AO301" s="540">
        <v>43444800</v>
      </c>
      <c r="AP301" s="203"/>
      <c r="AQ301" s="203"/>
      <c r="AR301" s="203"/>
      <c r="AS301" s="569" t="s">
        <v>1807</v>
      </c>
      <c r="AT301" s="203"/>
      <c r="AU301" s="203"/>
      <c r="AV301" s="203"/>
      <c r="AW301" s="203"/>
    </row>
    <row r="302" spans="2:49" s="94" customFormat="1" ht="48.75" customHeight="1">
      <c r="B302" s="435"/>
      <c r="C302" s="465"/>
      <c r="D302" s="571" t="s">
        <v>1779</v>
      </c>
      <c r="E302" s="571" t="s">
        <v>397</v>
      </c>
      <c r="F302" s="58"/>
      <c r="G302" s="571" t="s">
        <v>1070</v>
      </c>
      <c r="H302" s="203"/>
      <c r="I302" s="203"/>
      <c r="J302" s="203"/>
      <c r="K302" s="203"/>
      <c r="L302" s="203"/>
      <c r="M302" s="203"/>
      <c r="N302" s="203"/>
      <c r="O302" s="203"/>
      <c r="P302" s="203"/>
      <c r="Q302" s="203"/>
      <c r="R302" s="203"/>
      <c r="S302" s="203"/>
      <c r="T302" s="203"/>
      <c r="U302" s="86">
        <v>63</v>
      </c>
      <c r="V302" s="203"/>
      <c r="W302" s="203"/>
      <c r="X302" s="539"/>
      <c r="Y302" s="85"/>
      <c r="Z302" s="85"/>
      <c r="AA302" s="85"/>
      <c r="AB302" s="85"/>
      <c r="AC302" s="85"/>
      <c r="AD302" s="85"/>
      <c r="AE302" s="85"/>
      <c r="AF302" s="85"/>
      <c r="AG302" s="85"/>
      <c r="AH302" s="85"/>
      <c r="AI302" s="77"/>
      <c r="AJ302" s="86" t="s">
        <v>133</v>
      </c>
      <c r="AK302" s="85"/>
      <c r="AL302" s="85"/>
      <c r="AM302" s="85"/>
      <c r="AN302" s="85"/>
      <c r="AO302" s="540">
        <v>48875400</v>
      </c>
      <c r="AP302" s="203"/>
      <c r="AQ302" s="203"/>
      <c r="AR302" s="203"/>
      <c r="AS302" s="569" t="s">
        <v>1808</v>
      </c>
      <c r="AT302" s="203"/>
      <c r="AU302" s="203"/>
      <c r="AV302" s="203"/>
      <c r="AW302" s="203"/>
    </row>
    <row r="303" spans="2:49" s="94" customFormat="1" ht="48.75" customHeight="1">
      <c r="B303" s="435"/>
      <c r="C303" s="465"/>
      <c r="D303" s="571" t="s">
        <v>1780</v>
      </c>
      <c r="E303" s="571" t="s">
        <v>397</v>
      </c>
      <c r="F303" s="58"/>
      <c r="G303" s="571" t="s">
        <v>1070</v>
      </c>
      <c r="H303" s="203"/>
      <c r="I303" s="203"/>
      <c r="J303" s="203"/>
      <c r="K303" s="203"/>
      <c r="L303" s="203"/>
      <c r="M303" s="203"/>
      <c r="N303" s="203"/>
      <c r="O303" s="203"/>
      <c r="P303" s="203"/>
      <c r="Q303" s="203"/>
      <c r="R303" s="203"/>
      <c r="S303" s="203"/>
      <c r="T303" s="203"/>
      <c r="U303" s="86">
        <v>56</v>
      </c>
      <c r="V303" s="203"/>
      <c r="W303" s="203"/>
      <c r="X303" s="539"/>
      <c r="Y303" s="85"/>
      <c r="Z303" s="85"/>
      <c r="AA303" s="85"/>
      <c r="AB303" s="85"/>
      <c r="AC303" s="85"/>
      <c r="AD303" s="85"/>
      <c r="AE303" s="85"/>
      <c r="AF303" s="85"/>
      <c r="AG303" s="85"/>
      <c r="AH303" s="85"/>
      <c r="AI303" s="77"/>
      <c r="AJ303" s="86" t="s">
        <v>133</v>
      </c>
      <c r="AK303" s="85"/>
      <c r="AL303" s="85"/>
      <c r="AM303" s="85"/>
      <c r="AN303" s="85"/>
      <c r="AO303" s="540">
        <v>43444800</v>
      </c>
      <c r="AP303" s="203"/>
      <c r="AQ303" s="203"/>
      <c r="AR303" s="203"/>
      <c r="AS303" s="569" t="s">
        <v>1809</v>
      </c>
      <c r="AT303" s="203"/>
      <c r="AU303" s="203"/>
      <c r="AV303" s="203"/>
      <c r="AW303" s="203"/>
    </row>
    <row r="304" spans="2:49" s="94" customFormat="1" ht="48.75" customHeight="1">
      <c r="B304" s="435"/>
      <c r="D304" s="571" t="s">
        <v>1781</v>
      </c>
      <c r="E304" s="571" t="s">
        <v>397</v>
      </c>
      <c r="F304" s="58"/>
      <c r="G304" s="571" t="s">
        <v>1070</v>
      </c>
      <c r="H304" s="203"/>
      <c r="I304" s="203"/>
      <c r="J304" s="203"/>
      <c r="K304" s="203"/>
      <c r="L304" s="203"/>
      <c r="M304" s="203"/>
      <c r="N304" s="203"/>
      <c r="O304" s="203"/>
      <c r="P304" s="203"/>
      <c r="Q304" s="203"/>
      <c r="R304" s="203"/>
      <c r="S304" s="203"/>
      <c r="T304" s="203"/>
      <c r="U304" s="86">
        <v>96</v>
      </c>
      <c r="V304" s="203"/>
      <c r="W304" s="203"/>
      <c r="X304" s="539"/>
      <c r="Y304" s="85"/>
      <c r="Z304" s="85"/>
      <c r="AA304" s="85"/>
      <c r="AB304" s="85"/>
      <c r="AC304" s="85"/>
      <c r="AD304" s="85"/>
      <c r="AE304" s="85"/>
      <c r="AF304" s="85"/>
      <c r="AG304" s="85"/>
      <c r="AH304" s="85"/>
      <c r="AI304" s="77"/>
      <c r="AJ304" s="86" t="s">
        <v>133</v>
      </c>
      <c r="AK304" s="85"/>
      <c r="AL304" s="85"/>
      <c r="AM304" s="85"/>
      <c r="AN304" s="85"/>
      <c r="AO304" s="540">
        <v>74476800</v>
      </c>
      <c r="AP304" s="203"/>
      <c r="AQ304" s="203"/>
      <c r="AR304" s="203"/>
      <c r="AS304" s="569" t="s">
        <v>1810</v>
      </c>
      <c r="AT304" s="203"/>
      <c r="AU304" s="203"/>
      <c r="AV304" s="203"/>
      <c r="AW304" s="203"/>
    </row>
    <row r="305" spans="2:49" s="94" customFormat="1" ht="48.75" customHeight="1">
      <c r="B305" s="435"/>
      <c r="C305" s="85"/>
      <c r="D305" s="571" t="s">
        <v>1782</v>
      </c>
      <c r="E305" s="571" t="s">
        <v>397</v>
      </c>
      <c r="F305" s="58"/>
      <c r="G305" s="571" t="s">
        <v>1070</v>
      </c>
      <c r="H305" s="203"/>
      <c r="I305" s="203"/>
      <c r="J305" s="203"/>
      <c r="K305" s="203"/>
      <c r="L305" s="203"/>
      <c r="M305" s="203"/>
      <c r="N305" s="203"/>
      <c r="O305" s="203"/>
      <c r="P305" s="203"/>
      <c r="Q305" s="203"/>
      <c r="R305" s="203"/>
      <c r="S305" s="203"/>
      <c r="T305" s="203"/>
      <c r="U305" s="86">
        <v>56</v>
      </c>
      <c r="V305" s="203"/>
      <c r="W305" s="203"/>
      <c r="X305" s="539"/>
      <c r="Y305" s="85"/>
      <c r="Z305" s="85"/>
      <c r="AA305" s="85"/>
      <c r="AB305" s="85"/>
      <c r="AC305" s="85"/>
      <c r="AD305" s="85"/>
      <c r="AE305" s="85"/>
      <c r="AF305" s="85"/>
      <c r="AG305" s="85"/>
      <c r="AH305" s="85"/>
      <c r="AI305" s="77"/>
      <c r="AJ305" s="86" t="s">
        <v>133</v>
      </c>
      <c r="AK305" s="85"/>
      <c r="AL305" s="85"/>
      <c r="AM305" s="85"/>
      <c r="AN305" s="85"/>
      <c r="AO305" s="540">
        <v>43444800</v>
      </c>
      <c r="AP305" s="203"/>
      <c r="AQ305" s="203"/>
      <c r="AR305" s="203"/>
      <c r="AS305" s="569" t="s">
        <v>1811</v>
      </c>
      <c r="AT305" s="203"/>
      <c r="AU305" s="203"/>
      <c r="AV305" s="203"/>
      <c r="AW305" s="203"/>
    </row>
    <row r="306" spans="2:49" s="94" customFormat="1" ht="48.75" customHeight="1">
      <c r="B306" s="435"/>
      <c r="C306" s="85"/>
      <c r="D306" s="571" t="s">
        <v>1783</v>
      </c>
      <c r="E306" s="571" t="s">
        <v>397</v>
      </c>
      <c r="F306" s="58"/>
      <c r="G306" s="571" t="s">
        <v>1070</v>
      </c>
      <c r="H306" s="203"/>
      <c r="I306" s="203"/>
      <c r="J306" s="203"/>
      <c r="K306" s="203"/>
      <c r="L306" s="203"/>
      <c r="M306" s="203"/>
      <c r="N306" s="203"/>
      <c r="O306" s="203"/>
      <c r="P306" s="203"/>
      <c r="Q306" s="203"/>
      <c r="R306" s="203"/>
      <c r="S306" s="203"/>
      <c r="T306" s="203"/>
      <c r="U306" s="86">
        <v>63</v>
      </c>
      <c r="V306" s="203"/>
      <c r="W306" s="203"/>
      <c r="X306" s="539"/>
      <c r="Y306" s="85"/>
      <c r="Z306" s="85"/>
      <c r="AA306" s="85"/>
      <c r="AB306" s="85"/>
      <c r="AC306" s="85"/>
      <c r="AD306" s="85"/>
      <c r="AE306" s="85"/>
      <c r="AF306" s="85"/>
      <c r="AG306" s="85"/>
      <c r="AH306" s="85"/>
      <c r="AI306" s="77"/>
      <c r="AJ306" s="86" t="s">
        <v>133</v>
      </c>
      <c r="AK306" s="85"/>
      <c r="AL306" s="85"/>
      <c r="AM306" s="85"/>
      <c r="AN306" s="85"/>
      <c r="AO306" s="540">
        <v>52948350</v>
      </c>
      <c r="AP306" s="203"/>
      <c r="AQ306" s="203"/>
      <c r="AR306" s="203"/>
      <c r="AS306" s="569" t="s">
        <v>1812</v>
      </c>
      <c r="AT306" s="203"/>
      <c r="AU306" s="203"/>
      <c r="AV306" s="203"/>
      <c r="AW306" s="203"/>
    </row>
    <row r="307" spans="2:49" s="94" customFormat="1" ht="48.75" customHeight="1">
      <c r="B307" s="435"/>
      <c r="C307" s="85"/>
      <c r="D307" s="571" t="s">
        <v>1784</v>
      </c>
      <c r="E307" s="571" t="s">
        <v>397</v>
      </c>
      <c r="F307" s="58"/>
      <c r="G307" s="571" t="s">
        <v>399</v>
      </c>
      <c r="H307" s="203"/>
      <c r="I307" s="203"/>
      <c r="J307" s="203"/>
      <c r="K307" s="203"/>
      <c r="L307" s="203"/>
      <c r="M307" s="203"/>
      <c r="N307" s="203"/>
      <c r="O307" s="203"/>
      <c r="P307" s="203"/>
      <c r="Q307" s="203"/>
      <c r="R307" s="203"/>
      <c r="S307" s="203"/>
      <c r="T307" s="203"/>
      <c r="U307" s="86">
        <v>48</v>
      </c>
      <c r="V307" s="203"/>
      <c r="W307" s="203"/>
      <c r="X307" s="539"/>
      <c r="Y307" s="85"/>
      <c r="Z307" s="85"/>
      <c r="AA307" s="85"/>
      <c r="AB307" s="85"/>
      <c r="AC307" s="85"/>
      <c r="AD307" s="85"/>
      <c r="AE307" s="85"/>
      <c r="AF307" s="85"/>
      <c r="AG307" s="85"/>
      <c r="AH307" s="85"/>
      <c r="AI307" s="77"/>
      <c r="AJ307" s="86" t="s">
        <v>133</v>
      </c>
      <c r="AK307" s="85"/>
      <c r="AL307" s="85"/>
      <c r="AM307" s="85"/>
      <c r="AN307" s="85"/>
      <c r="AO307" s="540">
        <v>31032000</v>
      </c>
      <c r="AP307" s="203"/>
      <c r="AQ307" s="203"/>
      <c r="AR307" s="203"/>
      <c r="AS307" s="569" t="s">
        <v>1813</v>
      </c>
      <c r="AT307" s="203"/>
      <c r="AU307" s="203"/>
      <c r="AV307" s="203"/>
      <c r="AW307" s="203"/>
    </row>
    <row r="308" spans="2:49" s="94" customFormat="1" ht="48.75" customHeight="1">
      <c r="B308" s="435"/>
      <c r="C308" s="85"/>
      <c r="D308" s="571" t="s">
        <v>1785</v>
      </c>
      <c r="E308" s="571" t="s">
        <v>397</v>
      </c>
      <c r="F308" s="58"/>
      <c r="G308" s="571" t="s">
        <v>1070</v>
      </c>
      <c r="H308" s="203"/>
      <c r="I308" s="203"/>
      <c r="J308" s="203"/>
      <c r="K308" s="203"/>
      <c r="L308" s="203"/>
      <c r="M308" s="203"/>
      <c r="N308" s="203"/>
      <c r="O308" s="203"/>
      <c r="P308" s="203"/>
      <c r="Q308" s="203"/>
      <c r="R308" s="203"/>
      <c r="S308" s="203"/>
      <c r="T308" s="203"/>
      <c r="U308" s="86">
        <v>54</v>
      </c>
      <c r="V308" s="203"/>
      <c r="W308" s="203"/>
      <c r="X308" s="539"/>
      <c r="Y308" s="85"/>
      <c r="Z308" s="85"/>
      <c r="AA308" s="85"/>
      <c r="AB308" s="85"/>
      <c r="AC308" s="85"/>
      <c r="AD308" s="85"/>
      <c r="AE308" s="85"/>
      <c r="AF308" s="85"/>
      <c r="AG308" s="85"/>
      <c r="AH308" s="85"/>
      <c r="AI308" s="77"/>
      <c r="AJ308" s="86" t="s">
        <v>133</v>
      </c>
      <c r="AK308" s="85"/>
      <c r="AL308" s="85"/>
      <c r="AM308" s="85"/>
      <c r="AN308" s="85"/>
      <c r="AO308" s="540">
        <v>45384300</v>
      </c>
      <c r="AP308" s="203"/>
      <c r="AQ308" s="203"/>
      <c r="AR308" s="203"/>
      <c r="AS308" s="569" t="s">
        <v>1814</v>
      </c>
      <c r="AT308" s="203"/>
      <c r="AU308" s="203"/>
      <c r="AV308" s="203"/>
      <c r="AW308" s="203"/>
    </row>
    <row r="309" spans="2:49" s="94" customFormat="1" ht="48.75" customHeight="1">
      <c r="B309" s="435"/>
      <c r="C309" s="85"/>
      <c r="D309" s="571" t="s">
        <v>1786</v>
      </c>
      <c r="E309" s="571" t="s">
        <v>397</v>
      </c>
      <c r="F309" s="58"/>
      <c r="G309" s="571" t="s">
        <v>1070</v>
      </c>
      <c r="H309" s="203"/>
      <c r="I309" s="203"/>
      <c r="J309" s="203"/>
      <c r="K309" s="203"/>
      <c r="L309" s="203"/>
      <c r="M309" s="203"/>
      <c r="N309" s="203"/>
      <c r="O309" s="203"/>
      <c r="P309" s="203"/>
      <c r="Q309" s="203"/>
      <c r="R309" s="203"/>
      <c r="S309" s="203"/>
      <c r="T309" s="203"/>
      <c r="U309" s="86">
        <v>42</v>
      </c>
      <c r="V309" s="203"/>
      <c r="W309" s="203"/>
      <c r="X309" s="539"/>
      <c r="Y309" s="85"/>
      <c r="Z309" s="85"/>
      <c r="AA309" s="85"/>
      <c r="AB309" s="85"/>
      <c r="AC309" s="85"/>
      <c r="AD309" s="85"/>
      <c r="AE309" s="85"/>
      <c r="AF309" s="85"/>
      <c r="AG309" s="85"/>
      <c r="AH309" s="85"/>
      <c r="AI309" s="77"/>
      <c r="AJ309" s="86" t="s">
        <v>133</v>
      </c>
      <c r="AK309" s="85"/>
      <c r="AL309" s="85"/>
      <c r="AM309" s="85"/>
      <c r="AN309" s="85"/>
      <c r="AO309" s="540">
        <v>39690000</v>
      </c>
      <c r="AP309" s="203"/>
      <c r="AQ309" s="203"/>
      <c r="AR309" s="203"/>
      <c r="AS309" s="569" t="s">
        <v>1815</v>
      </c>
      <c r="AT309" s="203"/>
      <c r="AU309" s="203"/>
      <c r="AV309" s="203"/>
      <c r="AW309" s="203"/>
    </row>
    <row r="310" spans="2:49" s="94" customFormat="1" ht="48.75" customHeight="1">
      <c r="B310" s="435"/>
      <c r="C310" s="85"/>
      <c r="D310" s="571" t="s">
        <v>1787</v>
      </c>
      <c r="E310" s="571" t="s">
        <v>397</v>
      </c>
      <c r="F310" s="58"/>
      <c r="G310" s="571" t="s">
        <v>399</v>
      </c>
      <c r="H310" s="203"/>
      <c r="I310" s="203"/>
      <c r="J310" s="203"/>
      <c r="K310" s="203"/>
      <c r="L310" s="203"/>
      <c r="M310" s="203"/>
      <c r="N310" s="203"/>
      <c r="O310" s="203"/>
      <c r="P310" s="203"/>
      <c r="Q310" s="203"/>
      <c r="R310" s="203"/>
      <c r="S310" s="203"/>
      <c r="T310" s="203"/>
      <c r="U310" s="86">
        <v>117</v>
      </c>
      <c r="V310" s="203"/>
      <c r="W310" s="203"/>
      <c r="X310" s="539"/>
      <c r="Y310" s="85"/>
      <c r="Z310" s="85"/>
      <c r="AA310" s="85"/>
      <c r="AB310" s="85"/>
      <c r="AC310" s="85"/>
      <c r="AD310" s="85"/>
      <c r="AE310" s="85"/>
      <c r="AF310" s="85"/>
      <c r="AG310" s="85"/>
      <c r="AH310" s="85"/>
      <c r="AI310" s="77"/>
      <c r="AJ310" s="86" t="s">
        <v>133</v>
      </c>
      <c r="AK310" s="85"/>
      <c r="AL310" s="85"/>
      <c r="AM310" s="85"/>
      <c r="AN310" s="85"/>
      <c r="AO310" s="540">
        <v>105896700</v>
      </c>
      <c r="AP310" s="203"/>
      <c r="AQ310" s="203"/>
      <c r="AR310" s="203"/>
      <c r="AS310" s="569" t="s">
        <v>1816</v>
      </c>
      <c r="AT310" s="203"/>
      <c r="AU310" s="203"/>
      <c r="AV310" s="203"/>
      <c r="AW310" s="203"/>
    </row>
    <row r="311" spans="2:49" s="94" customFormat="1" ht="48.75" customHeight="1">
      <c r="B311" s="435"/>
      <c r="C311" s="85"/>
      <c r="D311" s="571" t="s">
        <v>1788</v>
      </c>
      <c r="E311" s="571" t="s">
        <v>397</v>
      </c>
      <c r="F311" s="58"/>
      <c r="G311" s="571" t="s">
        <v>399</v>
      </c>
      <c r="H311" s="203"/>
      <c r="I311" s="203"/>
      <c r="J311" s="203"/>
      <c r="K311" s="203"/>
      <c r="L311" s="203"/>
      <c r="M311" s="203"/>
      <c r="N311" s="203"/>
      <c r="O311" s="203"/>
      <c r="P311" s="203"/>
      <c r="Q311" s="203"/>
      <c r="R311" s="203"/>
      <c r="S311" s="203"/>
      <c r="T311" s="203"/>
      <c r="U311" s="86">
        <v>100</v>
      </c>
      <c r="V311" s="203"/>
      <c r="W311" s="203"/>
      <c r="X311" s="539"/>
      <c r="Y311" s="85"/>
      <c r="Z311" s="85"/>
      <c r="AA311" s="85"/>
      <c r="AB311" s="85"/>
      <c r="AC311" s="85"/>
      <c r="AD311" s="85"/>
      <c r="AE311" s="85"/>
      <c r="AF311" s="85"/>
      <c r="AG311" s="85"/>
      <c r="AH311" s="85"/>
      <c r="AI311" s="77"/>
      <c r="AJ311" s="86" t="s">
        <v>133</v>
      </c>
      <c r="AK311" s="85"/>
      <c r="AL311" s="85"/>
      <c r="AM311" s="85"/>
      <c r="AN311" s="85"/>
      <c r="AO311" s="540">
        <v>96975000</v>
      </c>
      <c r="AP311" s="203"/>
      <c r="AQ311" s="203"/>
      <c r="AR311" s="203"/>
      <c r="AS311" s="569" t="s">
        <v>1817</v>
      </c>
      <c r="AT311" s="203"/>
      <c r="AU311" s="203"/>
      <c r="AV311" s="203"/>
      <c r="AW311" s="203"/>
    </row>
    <row r="312" spans="2:49" s="94" customFormat="1" ht="48.75" customHeight="1">
      <c r="B312" s="435"/>
      <c r="C312" s="85"/>
      <c r="D312" s="571" t="s">
        <v>1789</v>
      </c>
      <c r="E312" s="571" t="s">
        <v>397</v>
      </c>
      <c r="F312" s="58"/>
      <c r="G312" s="571" t="s">
        <v>1070</v>
      </c>
      <c r="H312" s="203"/>
      <c r="I312" s="203"/>
      <c r="J312" s="203"/>
      <c r="K312" s="203"/>
      <c r="L312" s="203"/>
      <c r="M312" s="203"/>
      <c r="N312" s="203"/>
      <c r="O312" s="203"/>
      <c r="P312" s="203"/>
      <c r="Q312" s="203"/>
      <c r="R312" s="203"/>
      <c r="S312" s="203"/>
      <c r="T312" s="203"/>
      <c r="U312" s="86">
        <v>48</v>
      </c>
      <c r="V312" s="203"/>
      <c r="W312" s="203"/>
      <c r="X312" s="539"/>
      <c r="Y312" s="85"/>
      <c r="Z312" s="85"/>
      <c r="AA312" s="85"/>
      <c r="AB312" s="85"/>
      <c r="AC312" s="85"/>
      <c r="AD312" s="85"/>
      <c r="AE312" s="85"/>
      <c r="AF312" s="85"/>
      <c r="AG312" s="85"/>
      <c r="AH312" s="85"/>
      <c r="AI312" s="77"/>
      <c r="AJ312" s="86" t="s">
        <v>133</v>
      </c>
      <c r="AK312" s="85"/>
      <c r="AL312" s="85"/>
      <c r="AM312" s="85"/>
      <c r="AN312" s="85"/>
      <c r="AO312" s="540">
        <v>35251200</v>
      </c>
      <c r="AP312" s="203"/>
      <c r="AQ312" s="203"/>
      <c r="AR312" s="203"/>
      <c r="AS312" s="569" t="s">
        <v>1818</v>
      </c>
      <c r="AT312" s="203"/>
      <c r="AU312" s="203"/>
      <c r="AV312" s="203"/>
      <c r="AW312" s="203"/>
    </row>
    <row r="313" spans="2:49" s="94" customFormat="1" ht="48.75" customHeight="1">
      <c r="B313" s="435"/>
      <c r="C313" s="85"/>
      <c r="D313" s="571" t="s">
        <v>1790</v>
      </c>
      <c r="E313" s="571" t="s">
        <v>397</v>
      </c>
      <c r="F313" s="58"/>
      <c r="G313" s="571" t="s">
        <v>1070</v>
      </c>
      <c r="H313" s="203"/>
      <c r="I313" s="203"/>
      <c r="J313" s="203"/>
      <c r="K313" s="203"/>
      <c r="L313" s="203"/>
      <c r="M313" s="203"/>
      <c r="N313" s="203"/>
      <c r="O313" s="203"/>
      <c r="P313" s="203"/>
      <c r="Q313" s="203"/>
      <c r="R313" s="203"/>
      <c r="S313" s="203"/>
      <c r="T313" s="203"/>
      <c r="U313" s="86">
        <v>36</v>
      </c>
      <c r="V313" s="203"/>
      <c r="W313" s="203"/>
      <c r="X313" s="539"/>
      <c r="Y313" s="85"/>
      <c r="Z313" s="85"/>
      <c r="AA313" s="85"/>
      <c r="AB313" s="85"/>
      <c r="AC313" s="85"/>
      <c r="AD313" s="85"/>
      <c r="AE313" s="85"/>
      <c r="AF313" s="85"/>
      <c r="AG313" s="85"/>
      <c r="AH313" s="85"/>
      <c r="AI313" s="77"/>
      <c r="AJ313" s="86" t="s">
        <v>133</v>
      </c>
      <c r="AK313" s="85"/>
      <c r="AL313" s="85"/>
      <c r="AM313" s="85"/>
      <c r="AN313" s="85"/>
      <c r="AO313" s="540">
        <v>22032000</v>
      </c>
      <c r="AP313" s="203"/>
      <c r="AQ313" s="203"/>
      <c r="AR313" s="203"/>
      <c r="AS313" s="569" t="s">
        <v>1819</v>
      </c>
      <c r="AT313" s="203"/>
      <c r="AU313" s="203"/>
      <c r="AV313" s="203"/>
      <c r="AW313" s="203"/>
    </row>
    <row r="314" spans="2:49" s="94" customFormat="1" ht="48.75" customHeight="1">
      <c r="B314" s="435"/>
      <c r="C314" s="85"/>
      <c r="D314" s="571" t="s">
        <v>1791</v>
      </c>
      <c r="E314" s="571" t="s">
        <v>397</v>
      </c>
      <c r="F314" s="58"/>
      <c r="G314" s="571" t="s">
        <v>1070</v>
      </c>
      <c r="H314" s="203"/>
      <c r="I314" s="203"/>
      <c r="J314" s="203"/>
      <c r="K314" s="203"/>
      <c r="L314" s="203"/>
      <c r="M314" s="203"/>
      <c r="N314" s="203"/>
      <c r="O314" s="203"/>
      <c r="P314" s="203"/>
      <c r="Q314" s="203"/>
      <c r="R314" s="203"/>
      <c r="S314" s="203"/>
      <c r="T314" s="203"/>
      <c r="U314" s="86">
        <v>48</v>
      </c>
      <c r="V314" s="203"/>
      <c r="W314" s="203"/>
      <c r="X314" s="539"/>
      <c r="Y314" s="85"/>
      <c r="Z314" s="85"/>
      <c r="AA314" s="85"/>
      <c r="AB314" s="85"/>
      <c r="AC314" s="85"/>
      <c r="AD314" s="85"/>
      <c r="AE314" s="85"/>
      <c r="AF314" s="85"/>
      <c r="AG314" s="85"/>
      <c r="AH314" s="85"/>
      <c r="AI314" s="77"/>
      <c r="AJ314" s="86" t="s">
        <v>133</v>
      </c>
      <c r="AK314" s="85"/>
      <c r="AL314" s="85"/>
      <c r="AM314" s="85"/>
      <c r="AN314" s="85"/>
      <c r="AO314" s="540">
        <v>31032000</v>
      </c>
      <c r="AP314" s="203"/>
      <c r="AQ314" s="203"/>
      <c r="AR314" s="203"/>
      <c r="AS314" s="569" t="s">
        <v>1820</v>
      </c>
      <c r="AT314" s="203"/>
      <c r="AU314" s="203"/>
      <c r="AV314" s="203"/>
      <c r="AW314" s="203"/>
    </row>
    <row r="315" spans="2:49" s="94" customFormat="1" ht="48.75" customHeight="1">
      <c r="B315" s="435"/>
      <c r="C315" s="85"/>
      <c r="D315" s="571" t="s">
        <v>1792</v>
      </c>
      <c r="E315" s="571" t="s">
        <v>397</v>
      </c>
      <c r="F315" s="58"/>
      <c r="G315" s="571" t="s">
        <v>399</v>
      </c>
      <c r="H315" s="203"/>
      <c r="I315" s="203"/>
      <c r="J315" s="203"/>
      <c r="K315" s="203"/>
      <c r="L315" s="203"/>
      <c r="M315" s="203"/>
      <c r="N315" s="203"/>
      <c r="O315" s="203"/>
      <c r="P315" s="203"/>
      <c r="Q315" s="203"/>
      <c r="R315" s="203"/>
      <c r="S315" s="203"/>
      <c r="T315" s="203"/>
      <c r="U315" s="86">
        <v>35</v>
      </c>
      <c r="V315" s="203"/>
      <c r="W315" s="203"/>
      <c r="X315" s="539"/>
      <c r="Y315" s="85"/>
      <c r="Z315" s="85"/>
      <c r="AA315" s="85"/>
      <c r="AB315" s="85"/>
      <c r="AC315" s="85"/>
      <c r="AD315" s="85"/>
      <c r="AE315" s="85"/>
      <c r="AF315" s="85"/>
      <c r="AG315" s="85"/>
      <c r="AH315" s="85"/>
      <c r="AI315" s="77"/>
      <c r="AJ315" s="86" t="s">
        <v>133</v>
      </c>
      <c r="AK315" s="85"/>
      <c r="AL315" s="85"/>
      <c r="AM315" s="85"/>
      <c r="AN315" s="85"/>
      <c r="AO315" s="540">
        <v>25704000</v>
      </c>
      <c r="AP315" s="203"/>
      <c r="AQ315" s="203"/>
      <c r="AR315" s="203"/>
      <c r="AS315" s="569" t="s">
        <v>1819</v>
      </c>
      <c r="AT315" s="203"/>
      <c r="AU315" s="203"/>
      <c r="AV315" s="203"/>
      <c r="AW315" s="203"/>
    </row>
    <row r="316" spans="2:49" s="94" customFormat="1" ht="48.75" customHeight="1">
      <c r="B316" s="435"/>
      <c r="C316" s="85"/>
      <c r="D316" s="571" t="s">
        <v>1793</v>
      </c>
      <c r="E316" s="571" t="s">
        <v>397</v>
      </c>
      <c r="F316" s="58"/>
      <c r="G316" s="571" t="s">
        <v>1070</v>
      </c>
      <c r="H316" s="203"/>
      <c r="I316" s="203"/>
      <c r="J316" s="203"/>
      <c r="K316" s="203"/>
      <c r="L316" s="203"/>
      <c r="M316" s="203"/>
      <c r="N316" s="203"/>
      <c r="O316" s="203"/>
      <c r="P316" s="203"/>
      <c r="Q316" s="203"/>
      <c r="R316" s="203"/>
      <c r="S316" s="203"/>
      <c r="T316" s="203"/>
      <c r="U316" s="86">
        <v>48</v>
      </c>
      <c r="V316" s="203"/>
      <c r="W316" s="203"/>
      <c r="X316" s="539"/>
      <c r="Y316" s="85"/>
      <c r="Z316" s="85"/>
      <c r="AA316" s="85"/>
      <c r="AB316" s="85"/>
      <c r="AC316" s="85"/>
      <c r="AD316" s="85"/>
      <c r="AE316" s="85"/>
      <c r="AF316" s="85"/>
      <c r="AG316" s="85"/>
      <c r="AH316" s="85"/>
      <c r="AI316" s="77"/>
      <c r="AJ316" s="86" t="s">
        <v>133</v>
      </c>
      <c r="AK316" s="85"/>
      <c r="AL316" s="85"/>
      <c r="AM316" s="85"/>
      <c r="AN316" s="85"/>
      <c r="AO316" s="540">
        <v>37440000</v>
      </c>
      <c r="AP316" s="203"/>
      <c r="AQ316" s="203"/>
      <c r="AR316" s="203"/>
      <c r="AS316" s="569" t="s">
        <v>1821</v>
      </c>
      <c r="AT316" s="203"/>
      <c r="AU316" s="203"/>
      <c r="AV316" s="203"/>
      <c r="AW316" s="203"/>
    </row>
    <row r="317" spans="2:49" s="94" customFormat="1" ht="48.75" customHeight="1">
      <c r="B317" s="435"/>
      <c r="C317" s="85"/>
      <c r="D317" s="571" t="s">
        <v>1794</v>
      </c>
      <c r="E317" s="571" t="s">
        <v>397</v>
      </c>
      <c r="F317" s="58"/>
      <c r="G317" s="571" t="s">
        <v>399</v>
      </c>
      <c r="H317" s="203"/>
      <c r="I317" s="203"/>
      <c r="J317" s="203"/>
      <c r="K317" s="203"/>
      <c r="L317" s="203"/>
      <c r="M317" s="203"/>
      <c r="N317" s="203"/>
      <c r="O317" s="203"/>
      <c r="P317" s="203"/>
      <c r="Q317" s="203"/>
      <c r="R317" s="203"/>
      <c r="S317" s="203"/>
      <c r="T317" s="203"/>
      <c r="U317" s="86">
        <v>167</v>
      </c>
      <c r="V317" s="203"/>
      <c r="W317" s="203"/>
      <c r="X317" s="539"/>
      <c r="Y317" s="85"/>
      <c r="Z317" s="85"/>
      <c r="AA317" s="85"/>
      <c r="AB317" s="85"/>
      <c r="AC317" s="85"/>
      <c r="AD317" s="85"/>
      <c r="AE317" s="85"/>
      <c r="AF317" s="85"/>
      <c r="AG317" s="85"/>
      <c r="AH317" s="85"/>
      <c r="AI317" s="77"/>
      <c r="AJ317" s="86" t="s">
        <v>133</v>
      </c>
      <c r="AK317" s="85"/>
      <c r="AL317" s="85"/>
      <c r="AM317" s="85"/>
      <c r="AN317" s="85"/>
      <c r="AO317" s="540">
        <v>107965500</v>
      </c>
      <c r="AP317" s="203"/>
      <c r="AQ317" s="203"/>
      <c r="AR317" s="203"/>
      <c r="AS317" s="569" t="s">
        <v>1822</v>
      </c>
      <c r="AT317" s="203"/>
      <c r="AU317" s="203"/>
      <c r="AV317" s="203"/>
      <c r="AW317" s="203"/>
    </row>
    <row r="318" spans="2:49" s="94" customFormat="1" ht="48.75" customHeight="1">
      <c r="B318" s="435"/>
      <c r="C318" s="85"/>
      <c r="D318" s="571" t="s">
        <v>1795</v>
      </c>
      <c r="E318" s="571" t="s">
        <v>397</v>
      </c>
      <c r="F318" s="58"/>
      <c r="G318" s="571" t="s">
        <v>399</v>
      </c>
      <c r="H318" s="203"/>
      <c r="I318" s="203"/>
      <c r="J318" s="203"/>
      <c r="K318" s="203"/>
      <c r="L318" s="203"/>
      <c r="M318" s="203"/>
      <c r="N318" s="203"/>
      <c r="O318" s="203"/>
      <c r="P318" s="203"/>
      <c r="Q318" s="203"/>
      <c r="R318" s="203"/>
      <c r="S318" s="203"/>
      <c r="T318" s="203"/>
      <c r="U318" s="86">
        <v>72</v>
      </c>
      <c r="V318" s="203"/>
      <c r="W318" s="203"/>
      <c r="X318" s="539"/>
      <c r="Y318" s="85"/>
      <c r="Z318" s="85"/>
      <c r="AA318" s="85"/>
      <c r="AB318" s="85"/>
      <c r="AC318" s="85"/>
      <c r="AD318" s="85"/>
      <c r="AE318" s="85"/>
      <c r="AF318" s="85"/>
      <c r="AG318" s="85"/>
      <c r="AH318" s="85"/>
      <c r="AI318" s="77"/>
      <c r="AJ318" s="86" t="s">
        <v>133</v>
      </c>
      <c r="AK318" s="85"/>
      <c r="AL318" s="85"/>
      <c r="AM318" s="85"/>
      <c r="AN318" s="85"/>
      <c r="AO318" s="540">
        <v>65167200</v>
      </c>
      <c r="AP318" s="203"/>
      <c r="AQ318" s="203"/>
      <c r="AR318" s="203"/>
      <c r="AS318" s="569" t="s">
        <v>1823</v>
      </c>
      <c r="AT318" s="203"/>
      <c r="AU318" s="203"/>
      <c r="AV318" s="203"/>
      <c r="AW318" s="203"/>
    </row>
    <row r="319" spans="2:49" s="94" customFormat="1" ht="48.75" customHeight="1">
      <c r="B319" s="435"/>
      <c r="C319" s="85"/>
      <c r="D319" s="571" t="s">
        <v>1796</v>
      </c>
      <c r="E319" s="571" t="s">
        <v>397</v>
      </c>
      <c r="F319" s="58"/>
      <c r="G319" s="571" t="s">
        <v>399</v>
      </c>
      <c r="H319" s="203"/>
      <c r="I319" s="203"/>
      <c r="J319" s="203"/>
      <c r="K319" s="203"/>
      <c r="L319" s="203"/>
      <c r="M319" s="203"/>
      <c r="N319" s="203"/>
      <c r="O319" s="203"/>
      <c r="P319" s="203"/>
      <c r="Q319" s="203"/>
      <c r="R319" s="203"/>
      <c r="S319" s="203"/>
      <c r="T319" s="203"/>
      <c r="U319" s="86">
        <v>81</v>
      </c>
      <c r="V319" s="203"/>
      <c r="W319" s="203"/>
      <c r="X319" s="539"/>
      <c r="Y319" s="85"/>
      <c r="Z319" s="85"/>
      <c r="AA319" s="85"/>
      <c r="AB319" s="85"/>
      <c r="AC319" s="85"/>
      <c r="AD319" s="85"/>
      <c r="AE319" s="85"/>
      <c r="AF319" s="85"/>
      <c r="AG319" s="85"/>
      <c r="AH319" s="85"/>
      <c r="AI319" s="77"/>
      <c r="AJ319" s="86" t="s">
        <v>1297</v>
      </c>
      <c r="AK319" s="85"/>
      <c r="AL319" s="85"/>
      <c r="AM319" s="85"/>
      <c r="AN319" s="85"/>
      <c r="AO319" s="540">
        <v>68040000</v>
      </c>
      <c r="AP319" s="203"/>
      <c r="AQ319" s="203"/>
      <c r="AR319" s="203"/>
      <c r="AS319" s="569" t="s">
        <v>1823</v>
      </c>
      <c r="AT319" s="203"/>
      <c r="AU319" s="203"/>
      <c r="AV319" s="203"/>
      <c r="AW319" s="203"/>
    </row>
    <row r="320" spans="2:49" s="94" customFormat="1" ht="48.75" customHeight="1">
      <c r="B320" s="435"/>
      <c r="C320" s="85"/>
      <c r="D320" s="571" t="s">
        <v>1797</v>
      </c>
      <c r="E320" s="571" t="s">
        <v>397</v>
      </c>
      <c r="F320" s="58"/>
      <c r="G320" s="571" t="s">
        <v>1829</v>
      </c>
      <c r="H320" s="203"/>
      <c r="I320" s="203"/>
      <c r="J320" s="203"/>
      <c r="K320" s="203"/>
      <c r="L320" s="203"/>
      <c r="M320" s="203"/>
      <c r="N320" s="203"/>
      <c r="O320" s="203"/>
      <c r="P320" s="203"/>
      <c r="Q320" s="203"/>
      <c r="R320" s="203"/>
      <c r="S320" s="203"/>
      <c r="T320" s="203"/>
      <c r="U320" s="86">
        <v>38</v>
      </c>
      <c r="V320" s="203"/>
      <c r="W320" s="203"/>
      <c r="X320" s="539"/>
      <c r="Y320" s="85"/>
      <c r="Z320" s="85"/>
      <c r="AA320" s="85"/>
      <c r="AB320" s="85"/>
      <c r="AC320" s="85"/>
      <c r="AD320" s="85"/>
      <c r="AE320" s="85"/>
      <c r="AF320" s="85"/>
      <c r="AG320" s="85"/>
      <c r="AH320" s="85"/>
      <c r="AI320" s="77"/>
      <c r="AJ320" s="86" t="s">
        <v>133</v>
      </c>
      <c r="AK320" s="85"/>
      <c r="AL320" s="85"/>
      <c r="AM320" s="85"/>
      <c r="AN320" s="85"/>
      <c r="AO320" s="540">
        <v>34580000</v>
      </c>
      <c r="AP320" s="203"/>
      <c r="AQ320" s="203"/>
      <c r="AR320" s="203"/>
      <c r="AS320" s="569" t="s">
        <v>1824</v>
      </c>
      <c r="AT320" s="203"/>
      <c r="AU320" s="203"/>
      <c r="AV320" s="203"/>
      <c r="AW320" s="203"/>
    </row>
    <row r="321" spans="2:49" s="94" customFormat="1" ht="48.75" customHeight="1">
      <c r="B321" s="435"/>
      <c r="C321" s="85"/>
      <c r="D321" s="571" t="s">
        <v>1798</v>
      </c>
      <c r="E321" s="571" t="s">
        <v>397</v>
      </c>
      <c r="F321" s="58"/>
      <c r="G321" s="571" t="s">
        <v>1070</v>
      </c>
      <c r="H321" s="203"/>
      <c r="I321" s="203"/>
      <c r="J321" s="203"/>
      <c r="K321" s="203"/>
      <c r="L321" s="203"/>
      <c r="M321" s="203"/>
      <c r="N321" s="203"/>
      <c r="O321" s="203"/>
      <c r="P321" s="203"/>
      <c r="Q321" s="203"/>
      <c r="R321" s="203"/>
      <c r="S321" s="203"/>
      <c r="T321" s="203"/>
      <c r="U321" s="86">
        <v>42</v>
      </c>
      <c r="V321" s="203"/>
      <c r="W321" s="203"/>
      <c r="X321" s="539"/>
      <c r="Y321" s="85"/>
      <c r="Z321" s="85"/>
      <c r="AA321" s="85"/>
      <c r="AB321" s="85"/>
      <c r="AC321" s="85"/>
      <c r="AD321" s="85"/>
      <c r="AE321" s="85"/>
      <c r="AF321" s="85"/>
      <c r="AG321" s="85"/>
      <c r="AH321" s="85"/>
      <c r="AI321" s="77"/>
      <c r="AJ321" s="86" t="s">
        <v>133</v>
      </c>
      <c r="AK321" s="85"/>
      <c r="AL321" s="85"/>
      <c r="AM321" s="85"/>
      <c r="AN321" s="85"/>
      <c r="AO321" s="540">
        <v>35298900</v>
      </c>
      <c r="AP321" s="203"/>
      <c r="AQ321" s="203"/>
      <c r="AR321" s="203"/>
      <c r="AS321" s="569" t="s">
        <v>1825</v>
      </c>
      <c r="AT321" s="203"/>
      <c r="AU321" s="203"/>
      <c r="AV321" s="203"/>
      <c r="AW321" s="203"/>
    </row>
    <row r="322" spans="2:49" s="94" customFormat="1" ht="48.75" customHeight="1">
      <c r="B322" s="435"/>
      <c r="C322" s="85"/>
      <c r="D322" s="571" t="s">
        <v>1799</v>
      </c>
      <c r="E322" s="571" t="s">
        <v>397</v>
      </c>
      <c r="F322" s="58"/>
      <c r="G322" s="571" t="s">
        <v>399</v>
      </c>
      <c r="H322" s="203"/>
      <c r="I322" s="203"/>
      <c r="J322" s="203"/>
      <c r="K322" s="203"/>
      <c r="L322" s="203"/>
      <c r="M322" s="203"/>
      <c r="N322" s="203"/>
      <c r="O322" s="203"/>
      <c r="P322" s="203"/>
      <c r="Q322" s="203"/>
      <c r="R322" s="203"/>
      <c r="S322" s="203"/>
      <c r="T322" s="203"/>
      <c r="U322" s="86">
        <v>100</v>
      </c>
      <c r="V322" s="203"/>
      <c r="W322" s="203"/>
      <c r="X322" s="539"/>
      <c r="Y322" s="85"/>
      <c r="Z322" s="85"/>
      <c r="AA322" s="85"/>
      <c r="AB322" s="85"/>
      <c r="AC322" s="85"/>
      <c r="AD322" s="85"/>
      <c r="AE322" s="85"/>
      <c r="AF322" s="85"/>
      <c r="AG322" s="85"/>
      <c r="AH322" s="85"/>
      <c r="AI322" s="77"/>
      <c r="AJ322" s="86" t="s">
        <v>133</v>
      </c>
      <c r="AK322" s="85"/>
      <c r="AL322" s="85"/>
      <c r="AM322" s="85"/>
      <c r="AN322" s="85"/>
      <c r="AO322" s="540">
        <v>51720000</v>
      </c>
      <c r="AP322" s="203"/>
      <c r="AQ322" s="203"/>
      <c r="AR322" s="203"/>
      <c r="AS322" s="569" t="s">
        <v>1826</v>
      </c>
      <c r="AT322" s="203"/>
      <c r="AU322" s="203"/>
      <c r="AV322" s="203"/>
      <c r="AW322" s="203"/>
    </row>
    <row r="323" spans="2:49" s="94" customFormat="1" ht="48.75" customHeight="1">
      <c r="B323" s="435"/>
      <c r="C323" s="85"/>
      <c r="D323" s="571" t="s">
        <v>1800</v>
      </c>
      <c r="E323" s="571" t="s">
        <v>397</v>
      </c>
      <c r="F323" s="58"/>
      <c r="G323" s="571" t="s">
        <v>399</v>
      </c>
      <c r="H323" s="203"/>
      <c r="I323" s="203"/>
      <c r="J323" s="203"/>
      <c r="K323" s="203"/>
      <c r="L323" s="203"/>
      <c r="M323" s="203"/>
      <c r="N323" s="203"/>
      <c r="O323" s="203"/>
      <c r="P323" s="203"/>
      <c r="Q323" s="203"/>
      <c r="R323" s="203"/>
      <c r="S323" s="203"/>
      <c r="T323" s="203"/>
      <c r="U323" s="86">
        <v>108</v>
      </c>
      <c r="V323" s="203"/>
      <c r="W323" s="203"/>
      <c r="X323" s="539"/>
      <c r="Y323" s="85"/>
      <c r="Z323" s="85"/>
      <c r="AA323" s="85"/>
      <c r="AB323" s="85"/>
      <c r="AC323" s="85"/>
      <c r="AD323" s="85"/>
      <c r="AE323" s="85"/>
      <c r="AF323" s="85"/>
      <c r="AG323" s="85"/>
      <c r="AH323" s="85"/>
      <c r="AI323" s="77"/>
      <c r="AJ323" s="86" t="s">
        <v>133</v>
      </c>
      <c r="AK323" s="85"/>
      <c r="AL323" s="85"/>
      <c r="AM323" s="85"/>
      <c r="AN323" s="85"/>
      <c r="AO323" s="540">
        <v>97750800</v>
      </c>
      <c r="AP323" s="203"/>
      <c r="AQ323" s="203"/>
      <c r="AR323" s="203"/>
      <c r="AS323" s="569" t="s">
        <v>1827</v>
      </c>
      <c r="AT323" s="203"/>
      <c r="AU323" s="203"/>
      <c r="AV323" s="203"/>
      <c r="AW323" s="203"/>
    </row>
    <row r="324" spans="2:49" s="94" customFormat="1" ht="48.75" customHeight="1">
      <c r="B324" s="435"/>
      <c r="C324" s="85"/>
      <c r="D324" s="571" t="s">
        <v>1801</v>
      </c>
      <c r="E324" s="571" t="s">
        <v>1802</v>
      </c>
      <c r="F324" s="58"/>
      <c r="G324" s="571" t="s">
        <v>1070</v>
      </c>
      <c r="H324" s="203"/>
      <c r="I324" s="203"/>
      <c r="J324" s="203"/>
      <c r="K324" s="203"/>
      <c r="L324" s="203"/>
      <c r="M324" s="203"/>
      <c r="N324" s="203"/>
      <c r="O324" s="203"/>
      <c r="P324" s="203"/>
      <c r="Q324" s="203"/>
      <c r="R324" s="203"/>
      <c r="S324" s="203"/>
      <c r="T324" s="203"/>
      <c r="U324" s="86">
        <v>408</v>
      </c>
      <c r="V324" s="203"/>
      <c r="W324" s="203"/>
      <c r="X324" s="539"/>
      <c r="Y324" s="85"/>
      <c r="Z324" s="85"/>
      <c r="AA324" s="85"/>
      <c r="AB324" s="85"/>
      <c r="AC324" s="85"/>
      <c r="AD324" s="85"/>
      <c r="AE324" s="85"/>
      <c r="AF324" s="85"/>
      <c r="AG324" s="85"/>
      <c r="AH324" s="85"/>
      <c r="AI324" s="77"/>
      <c r="AJ324" s="86" t="s">
        <v>133</v>
      </c>
      <c r="AK324" s="85"/>
      <c r="AL324" s="85"/>
      <c r="AM324" s="85"/>
      <c r="AN324" s="85"/>
      <c r="AO324" s="572">
        <v>342903600</v>
      </c>
      <c r="AP324" s="203"/>
      <c r="AQ324" s="203"/>
      <c r="AR324" s="203"/>
      <c r="AS324" s="569" t="s">
        <v>1828</v>
      </c>
      <c r="AT324" s="203"/>
      <c r="AU324" s="203"/>
      <c r="AV324" s="203"/>
      <c r="AW324" s="203"/>
    </row>
    <row r="325" spans="2:49" s="94" customFormat="1" ht="39" customHeight="1">
      <c r="B325" s="435" t="s">
        <v>50</v>
      </c>
      <c r="C325" s="450" t="s">
        <v>51</v>
      </c>
      <c r="D325" s="1003" t="s">
        <v>389</v>
      </c>
      <c r="E325" s="1003"/>
      <c r="F325" s="1003"/>
      <c r="G325" s="203"/>
      <c r="H325" s="203"/>
      <c r="I325" s="203"/>
      <c r="J325" s="203"/>
      <c r="K325" s="203"/>
      <c r="L325" s="203"/>
      <c r="M325" s="203"/>
      <c r="N325" s="203"/>
      <c r="O325" s="203"/>
      <c r="P325" s="203"/>
      <c r="Q325" s="203"/>
      <c r="R325" s="203"/>
      <c r="S325" s="203"/>
      <c r="T325" s="203"/>
      <c r="U325" s="203"/>
      <c r="V325" s="203"/>
      <c r="W325" s="203"/>
      <c r="X325" s="203"/>
      <c r="Y325" s="203"/>
      <c r="Z325" s="203"/>
      <c r="AA325" s="203"/>
      <c r="AB325" s="203"/>
      <c r="AC325" s="203"/>
      <c r="AD325" s="203"/>
      <c r="AE325" s="203"/>
      <c r="AF325" s="203"/>
      <c r="AG325" s="203"/>
      <c r="AH325" s="203"/>
      <c r="AI325" s="203"/>
      <c r="AJ325" s="203"/>
      <c r="AK325" s="203"/>
      <c r="AL325" s="203"/>
      <c r="AM325" s="203"/>
      <c r="AN325" s="203"/>
      <c r="AO325" s="203"/>
      <c r="AP325" s="203"/>
      <c r="AQ325" s="203"/>
      <c r="AR325" s="203"/>
      <c r="AS325" s="203"/>
      <c r="AT325" s="203"/>
      <c r="AU325" s="203"/>
      <c r="AV325" s="203"/>
      <c r="AW325" s="203"/>
    </row>
    <row r="326" spans="2:49" s="94" customFormat="1" ht="39" customHeight="1">
      <c r="B326" s="435"/>
      <c r="C326" s="465" t="s">
        <v>107</v>
      </c>
      <c r="D326" s="1003"/>
      <c r="E326" s="1003"/>
      <c r="F326" s="1003"/>
      <c r="G326" s="203"/>
      <c r="H326" s="203"/>
      <c r="I326" s="203"/>
      <c r="J326" s="203"/>
      <c r="K326" s="203"/>
      <c r="L326" s="203"/>
      <c r="M326" s="203"/>
      <c r="N326" s="203"/>
      <c r="O326" s="203"/>
      <c r="P326" s="203"/>
      <c r="Q326" s="203"/>
      <c r="R326" s="203"/>
      <c r="S326" s="203"/>
      <c r="T326" s="203"/>
      <c r="U326" s="203"/>
      <c r="V326" s="203"/>
      <c r="W326" s="203"/>
      <c r="X326" s="203"/>
      <c r="Y326" s="203"/>
      <c r="Z326" s="203"/>
      <c r="AA326" s="203"/>
      <c r="AB326" s="203"/>
      <c r="AC326" s="203"/>
      <c r="AD326" s="203"/>
      <c r="AE326" s="203"/>
      <c r="AF326" s="203"/>
      <c r="AG326" s="203"/>
      <c r="AH326" s="203"/>
      <c r="AI326" s="203"/>
      <c r="AJ326" s="203"/>
      <c r="AK326" s="203"/>
      <c r="AL326" s="203"/>
      <c r="AM326" s="203"/>
      <c r="AN326" s="203"/>
      <c r="AO326" s="203"/>
      <c r="AP326" s="203"/>
      <c r="AQ326" s="203"/>
      <c r="AR326" s="203"/>
      <c r="AS326" s="203"/>
      <c r="AT326" s="203"/>
      <c r="AU326" s="203"/>
      <c r="AV326" s="203"/>
      <c r="AW326" s="203"/>
    </row>
    <row r="327" spans="2:49" s="94" customFormat="1">
      <c r="B327" s="518"/>
      <c r="C327" s="519"/>
      <c r="D327" s="55"/>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row>
    <row r="328" spans="2:49" ht="30">
      <c r="B328" s="435" t="s">
        <v>52</v>
      </c>
      <c r="C328" s="451" t="s">
        <v>53</v>
      </c>
      <c r="D328" s="82"/>
      <c r="E328" s="53"/>
      <c r="F328" s="53"/>
      <c r="G328" s="417"/>
      <c r="H328" s="417"/>
      <c r="I328" s="417"/>
      <c r="J328" s="417"/>
      <c r="K328" s="82"/>
      <c r="L328" s="82"/>
      <c r="M328" s="82"/>
      <c r="N328" s="82"/>
      <c r="O328" s="82"/>
      <c r="P328" s="82"/>
      <c r="Q328" s="82"/>
      <c r="R328" s="82"/>
      <c r="S328" s="417"/>
      <c r="T328" s="417"/>
      <c r="U328" s="82"/>
      <c r="V328" s="417"/>
      <c r="W328" s="417"/>
      <c r="X328" s="417"/>
      <c r="Y328" s="82"/>
      <c r="Z328" s="82"/>
      <c r="AA328" s="82"/>
      <c r="AB328" s="82"/>
      <c r="AC328" s="82"/>
      <c r="AD328" s="82"/>
      <c r="AE328" s="82"/>
      <c r="AF328" s="82"/>
      <c r="AG328" s="417"/>
      <c r="AH328" s="417"/>
      <c r="AI328" s="417"/>
      <c r="AJ328" s="417"/>
      <c r="AK328" s="82"/>
      <c r="AL328" s="82"/>
      <c r="AM328" s="82"/>
      <c r="AN328" s="82"/>
      <c r="AO328" s="417"/>
      <c r="AP328" s="417"/>
      <c r="AQ328" s="417"/>
      <c r="AR328" s="417"/>
      <c r="AS328" s="417"/>
      <c r="AT328" s="417"/>
      <c r="AU328" s="417"/>
      <c r="AV328" s="417"/>
      <c r="AW328" s="417"/>
    </row>
    <row r="329" spans="2:49" s="94" customFormat="1" ht="31.5" customHeight="1">
      <c r="B329" s="435" t="s">
        <v>54</v>
      </c>
      <c r="C329" s="450" t="s">
        <v>55</v>
      </c>
      <c r="D329" s="1003" t="s">
        <v>389</v>
      </c>
      <c r="E329" s="1003"/>
      <c r="F329" s="1003"/>
      <c r="G329" s="203"/>
      <c r="H329" s="203"/>
      <c r="I329" s="203"/>
      <c r="J329" s="203"/>
      <c r="K329" s="58"/>
      <c r="L329" s="58"/>
      <c r="M329" s="58"/>
      <c r="N329" s="58"/>
      <c r="O329" s="58"/>
      <c r="P329" s="58"/>
      <c r="Q329" s="58"/>
      <c r="R329" s="58"/>
      <c r="S329" s="203"/>
      <c r="T329" s="203"/>
      <c r="U329" s="203"/>
      <c r="V329" s="203"/>
      <c r="W329" s="203"/>
      <c r="X329" s="203"/>
      <c r="Y329" s="203"/>
      <c r="Z329" s="203"/>
      <c r="AA329" s="203"/>
      <c r="AB329" s="203"/>
      <c r="AC329" s="203"/>
      <c r="AD329" s="203"/>
      <c r="AE329" s="203"/>
      <c r="AF329" s="203"/>
      <c r="AG329" s="203"/>
      <c r="AH329" s="203"/>
      <c r="AI329" s="203"/>
      <c r="AJ329" s="203"/>
      <c r="AK329" s="203"/>
      <c r="AL329" s="203"/>
      <c r="AM329" s="203"/>
      <c r="AN329" s="203"/>
      <c r="AO329" s="203"/>
      <c r="AP329" s="203"/>
      <c r="AQ329" s="203"/>
      <c r="AR329" s="203"/>
      <c r="AS329" s="203"/>
      <c r="AT329" s="203"/>
      <c r="AU329" s="203"/>
      <c r="AV329" s="203"/>
      <c r="AW329" s="203"/>
    </row>
    <row r="330" spans="2:49" s="94" customFormat="1" ht="31.5" customHeight="1">
      <c r="B330" s="435"/>
      <c r="C330" s="465" t="s">
        <v>108</v>
      </c>
      <c r="D330" s="1003"/>
      <c r="E330" s="1003"/>
      <c r="F330" s="1003"/>
      <c r="G330" s="203"/>
      <c r="H330" s="203"/>
      <c r="I330" s="203"/>
      <c r="J330" s="203"/>
      <c r="K330" s="58"/>
      <c r="L330" s="58"/>
      <c r="M330" s="58"/>
      <c r="N330" s="58"/>
      <c r="O330" s="58"/>
      <c r="P330" s="58"/>
      <c r="Q330" s="58"/>
      <c r="R330" s="58"/>
      <c r="S330" s="203"/>
      <c r="T330" s="203"/>
      <c r="U330" s="203"/>
      <c r="V330" s="203"/>
      <c r="W330" s="203"/>
      <c r="X330" s="203"/>
      <c r="Y330" s="203"/>
      <c r="Z330" s="203"/>
      <c r="AA330" s="203"/>
      <c r="AB330" s="203"/>
      <c r="AC330" s="203"/>
      <c r="AD330" s="203"/>
      <c r="AE330" s="203"/>
      <c r="AF330" s="203"/>
      <c r="AG330" s="203"/>
      <c r="AH330" s="203"/>
      <c r="AI330" s="203"/>
      <c r="AJ330" s="203"/>
      <c r="AK330" s="203"/>
      <c r="AL330" s="203"/>
      <c r="AM330" s="203"/>
      <c r="AN330" s="203"/>
      <c r="AO330" s="203"/>
      <c r="AP330" s="203"/>
      <c r="AQ330" s="203"/>
      <c r="AR330" s="203"/>
      <c r="AS330" s="203"/>
      <c r="AT330" s="203"/>
      <c r="AU330" s="203"/>
      <c r="AV330" s="203"/>
      <c r="AW330" s="203"/>
    </row>
    <row r="331" spans="2:49" s="94" customFormat="1" ht="31.5" customHeight="1">
      <c r="B331" s="435"/>
      <c r="C331" s="450"/>
      <c r="D331" s="55"/>
      <c r="E331" s="55"/>
      <c r="F331" s="55"/>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row>
    <row r="332" spans="2:49" s="94" customFormat="1" ht="31.5" customHeight="1">
      <c r="B332" s="435" t="s">
        <v>56</v>
      </c>
      <c r="C332" s="450" t="s">
        <v>57</v>
      </c>
      <c r="D332" s="1097" t="s">
        <v>389</v>
      </c>
      <c r="E332" s="1098"/>
      <c r="F332" s="1099"/>
      <c r="G332" s="203"/>
      <c r="H332" s="203"/>
      <c r="I332" s="203"/>
      <c r="J332" s="203"/>
      <c r="K332" s="58"/>
      <c r="L332" s="58"/>
      <c r="M332" s="58"/>
      <c r="N332" s="58"/>
      <c r="O332" s="58"/>
      <c r="P332" s="58"/>
      <c r="Q332" s="58"/>
      <c r="R332" s="58"/>
      <c r="S332" s="203"/>
      <c r="T332" s="203"/>
      <c r="U332" s="203"/>
      <c r="V332" s="203"/>
      <c r="W332" s="203"/>
      <c r="X332" s="203"/>
      <c r="Y332" s="203"/>
      <c r="Z332" s="203"/>
      <c r="AA332" s="203"/>
      <c r="AB332" s="203"/>
      <c r="AC332" s="203"/>
      <c r="AD332" s="203"/>
      <c r="AE332" s="203"/>
      <c r="AF332" s="203"/>
      <c r="AG332" s="203"/>
      <c r="AH332" s="203"/>
      <c r="AI332" s="203"/>
      <c r="AJ332" s="203"/>
      <c r="AK332" s="203"/>
      <c r="AL332" s="203"/>
      <c r="AM332" s="203"/>
      <c r="AN332" s="203"/>
      <c r="AO332" s="203"/>
      <c r="AP332" s="203"/>
      <c r="AQ332" s="203"/>
      <c r="AR332" s="203"/>
      <c r="AS332" s="203"/>
      <c r="AT332" s="203"/>
      <c r="AU332" s="203"/>
      <c r="AV332" s="203"/>
      <c r="AW332" s="203"/>
    </row>
    <row r="333" spans="2:49" s="94" customFormat="1" ht="31.5" customHeight="1">
      <c r="B333" s="435"/>
      <c r="C333" s="465" t="s">
        <v>108</v>
      </c>
      <c r="D333" s="1103"/>
      <c r="E333" s="1104"/>
      <c r="F333" s="1105"/>
      <c r="G333" s="203"/>
      <c r="H333" s="203"/>
      <c r="I333" s="203"/>
      <c r="J333" s="203"/>
      <c r="K333" s="58"/>
      <c r="L333" s="58"/>
      <c r="M333" s="58"/>
      <c r="N333" s="58"/>
      <c r="O333" s="58"/>
      <c r="P333" s="58"/>
      <c r="Q333" s="58"/>
      <c r="R333" s="58"/>
      <c r="S333" s="203"/>
      <c r="T333" s="203"/>
      <c r="U333" s="203"/>
      <c r="V333" s="203"/>
      <c r="W333" s="203"/>
      <c r="X333" s="203"/>
      <c r="Y333" s="203"/>
      <c r="Z333" s="203"/>
      <c r="AA333" s="203"/>
      <c r="AB333" s="203"/>
      <c r="AC333" s="203"/>
      <c r="AD333" s="203"/>
      <c r="AE333" s="203"/>
      <c r="AF333" s="203"/>
      <c r="AG333" s="203"/>
      <c r="AH333" s="203"/>
      <c r="AI333" s="203"/>
      <c r="AJ333" s="203"/>
      <c r="AK333" s="203"/>
      <c r="AL333" s="203"/>
      <c r="AM333" s="203"/>
      <c r="AN333" s="203"/>
      <c r="AO333" s="203"/>
      <c r="AP333" s="203"/>
      <c r="AQ333" s="203"/>
      <c r="AR333" s="203"/>
      <c r="AS333" s="203"/>
      <c r="AT333" s="203"/>
      <c r="AU333" s="203"/>
      <c r="AV333" s="203"/>
      <c r="AW333" s="203"/>
    </row>
    <row r="334" spans="2:49" s="94" customFormat="1" ht="31.5" customHeight="1">
      <c r="B334" s="435"/>
      <c r="C334" s="450"/>
      <c r="D334" s="55"/>
      <c r="E334" s="55"/>
      <c r="F334" s="55"/>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row>
    <row r="335" spans="2:49" s="94" customFormat="1" ht="31.5" customHeight="1">
      <c r="B335" s="435" t="s">
        <v>58</v>
      </c>
      <c r="C335" s="450" t="s">
        <v>59</v>
      </c>
      <c r="D335" s="1003" t="s">
        <v>389</v>
      </c>
      <c r="E335" s="1003"/>
      <c r="F335" s="1003"/>
      <c r="G335" s="203"/>
      <c r="H335" s="203"/>
      <c r="I335" s="203"/>
      <c r="J335" s="203"/>
      <c r="K335" s="58"/>
      <c r="L335" s="58"/>
      <c r="M335" s="58"/>
      <c r="N335" s="58"/>
      <c r="O335" s="58"/>
      <c r="P335" s="58"/>
      <c r="Q335" s="58"/>
      <c r="R335" s="58"/>
      <c r="S335" s="203"/>
      <c r="T335" s="203"/>
      <c r="U335" s="203"/>
      <c r="V335" s="203"/>
      <c r="W335" s="203"/>
      <c r="X335" s="203"/>
      <c r="Y335" s="203"/>
      <c r="Z335" s="203"/>
      <c r="AA335" s="203"/>
      <c r="AB335" s="203"/>
      <c r="AC335" s="203"/>
      <c r="AD335" s="203"/>
      <c r="AE335" s="203"/>
      <c r="AF335" s="203"/>
      <c r="AG335" s="203"/>
      <c r="AH335" s="203"/>
      <c r="AI335" s="203"/>
      <c r="AJ335" s="203"/>
      <c r="AK335" s="203"/>
      <c r="AL335" s="203"/>
      <c r="AM335" s="203"/>
      <c r="AN335" s="203"/>
      <c r="AO335" s="203"/>
      <c r="AP335" s="203"/>
      <c r="AQ335" s="203"/>
      <c r="AR335" s="203"/>
      <c r="AS335" s="203"/>
      <c r="AT335" s="203"/>
      <c r="AU335" s="203"/>
      <c r="AV335" s="203"/>
      <c r="AW335" s="203"/>
    </row>
    <row r="336" spans="2:49" s="94" customFormat="1" ht="31.5" customHeight="1">
      <c r="B336" s="435"/>
      <c r="C336" s="465" t="s">
        <v>108</v>
      </c>
      <c r="D336" s="1003"/>
      <c r="E336" s="1003"/>
      <c r="F336" s="1003"/>
      <c r="G336" s="203"/>
      <c r="H336" s="203"/>
      <c r="I336" s="203"/>
      <c r="J336" s="203"/>
      <c r="K336" s="58"/>
      <c r="L336" s="58"/>
      <c r="M336" s="58"/>
      <c r="N336" s="58"/>
      <c r="O336" s="58"/>
      <c r="P336" s="58"/>
      <c r="Q336" s="58"/>
      <c r="R336" s="58"/>
      <c r="S336" s="203"/>
      <c r="T336" s="203"/>
      <c r="U336" s="203"/>
      <c r="V336" s="203"/>
      <c r="W336" s="203"/>
      <c r="X336" s="203"/>
      <c r="Y336" s="203"/>
      <c r="Z336" s="203"/>
      <c r="AA336" s="203"/>
      <c r="AB336" s="203"/>
      <c r="AC336" s="203"/>
      <c r="AD336" s="203"/>
      <c r="AE336" s="203"/>
      <c r="AF336" s="203"/>
      <c r="AG336" s="203"/>
      <c r="AH336" s="203"/>
      <c r="AI336" s="203"/>
      <c r="AJ336" s="203"/>
      <c r="AK336" s="203"/>
      <c r="AL336" s="203"/>
      <c r="AM336" s="203"/>
      <c r="AN336" s="203"/>
      <c r="AO336" s="203"/>
      <c r="AP336" s="203"/>
      <c r="AQ336" s="203"/>
      <c r="AR336" s="203"/>
      <c r="AS336" s="203"/>
      <c r="AT336" s="203"/>
      <c r="AU336" s="203"/>
      <c r="AV336" s="203"/>
      <c r="AW336" s="203"/>
    </row>
    <row r="337" spans="2:49" s="94" customFormat="1" ht="31.5" customHeight="1">
      <c r="B337" s="435"/>
      <c r="C337" s="450"/>
      <c r="D337" s="55"/>
      <c r="E337" s="55"/>
      <c r="F337" s="55"/>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row>
    <row r="338" spans="2:49" s="94" customFormat="1" ht="31.5" customHeight="1">
      <c r="B338" s="435" t="s">
        <v>60</v>
      </c>
      <c r="C338" s="450" t="s">
        <v>61</v>
      </c>
      <c r="D338" s="1003" t="s">
        <v>389</v>
      </c>
      <c r="E338" s="1003"/>
      <c r="F338" s="1003"/>
      <c r="G338" s="203"/>
      <c r="H338" s="203"/>
      <c r="I338" s="203"/>
      <c r="J338" s="203"/>
      <c r="K338" s="58"/>
      <c r="L338" s="58"/>
      <c r="M338" s="58"/>
      <c r="N338" s="58"/>
      <c r="O338" s="58"/>
      <c r="P338" s="58"/>
      <c r="Q338" s="58"/>
      <c r="R338" s="58"/>
      <c r="S338" s="203"/>
      <c r="T338" s="203"/>
      <c r="U338" s="203"/>
      <c r="V338" s="203"/>
      <c r="W338" s="203"/>
      <c r="X338" s="203"/>
      <c r="Y338" s="203"/>
      <c r="Z338" s="203"/>
      <c r="AA338" s="203"/>
      <c r="AB338" s="203"/>
      <c r="AC338" s="203"/>
      <c r="AD338" s="203"/>
      <c r="AE338" s="203"/>
      <c r="AF338" s="203"/>
      <c r="AG338" s="203"/>
      <c r="AH338" s="203"/>
      <c r="AI338" s="203"/>
      <c r="AJ338" s="203"/>
      <c r="AK338" s="203"/>
      <c r="AL338" s="203"/>
      <c r="AM338" s="203"/>
      <c r="AN338" s="203"/>
      <c r="AO338" s="203"/>
      <c r="AP338" s="203"/>
      <c r="AQ338" s="203"/>
      <c r="AR338" s="203"/>
      <c r="AS338" s="203"/>
      <c r="AT338" s="203"/>
      <c r="AU338" s="203"/>
      <c r="AV338" s="203"/>
      <c r="AW338" s="203"/>
    </row>
    <row r="339" spans="2:49" s="94" customFormat="1" ht="31.5" customHeight="1">
      <c r="B339" s="435"/>
      <c r="C339" s="465" t="s">
        <v>108</v>
      </c>
      <c r="D339" s="1003"/>
      <c r="E339" s="1003"/>
      <c r="F339" s="1003"/>
      <c r="G339" s="203"/>
      <c r="H339" s="203"/>
      <c r="I339" s="203"/>
      <c r="J339" s="203"/>
      <c r="K339" s="58"/>
      <c r="L339" s="58"/>
      <c r="M339" s="58"/>
      <c r="N339" s="58"/>
      <c r="O339" s="58"/>
      <c r="P339" s="58"/>
      <c r="Q339" s="58"/>
      <c r="R339" s="58"/>
      <c r="S339" s="203"/>
      <c r="T339" s="203"/>
      <c r="U339" s="203"/>
      <c r="V339" s="203"/>
      <c r="W339" s="203"/>
      <c r="X339" s="203"/>
      <c r="Y339" s="203"/>
      <c r="Z339" s="203"/>
      <c r="AA339" s="203"/>
      <c r="AB339" s="203"/>
      <c r="AC339" s="203"/>
      <c r="AD339" s="203"/>
      <c r="AE339" s="203"/>
      <c r="AF339" s="203"/>
      <c r="AG339" s="203"/>
      <c r="AH339" s="203"/>
      <c r="AI339" s="203"/>
      <c r="AJ339" s="203"/>
      <c r="AK339" s="203"/>
      <c r="AL339" s="203"/>
      <c r="AM339" s="203"/>
      <c r="AN339" s="203"/>
      <c r="AO339" s="203"/>
      <c r="AP339" s="203"/>
      <c r="AQ339" s="203"/>
      <c r="AR339" s="203"/>
      <c r="AS339" s="203"/>
      <c r="AT339" s="203"/>
      <c r="AU339" s="203"/>
      <c r="AV339" s="203"/>
      <c r="AW339" s="203"/>
    </row>
    <row r="340" spans="2:49" s="94" customFormat="1" ht="31.5" customHeight="1">
      <c r="B340" s="435"/>
      <c r="C340" s="450"/>
      <c r="D340" s="55"/>
      <c r="E340" s="55"/>
      <c r="F340" s="55"/>
      <c r="G340" s="85"/>
      <c r="H340" s="85"/>
      <c r="I340" s="85"/>
      <c r="J340" s="85"/>
      <c r="K340" s="58"/>
      <c r="L340" s="58"/>
      <c r="M340" s="58"/>
      <c r="N340" s="58"/>
      <c r="O340" s="58"/>
      <c r="P340" s="58"/>
      <c r="Q340" s="58"/>
      <c r="R340" s="58"/>
      <c r="S340" s="58"/>
      <c r="T340" s="58"/>
      <c r="U340" s="85"/>
      <c r="V340" s="85"/>
      <c r="W340" s="85"/>
      <c r="X340" s="85"/>
      <c r="Y340" s="85"/>
      <c r="Z340" s="85"/>
      <c r="AA340" s="85"/>
      <c r="AB340" s="85"/>
      <c r="AC340" s="85"/>
      <c r="AD340" s="85"/>
      <c r="AE340" s="85"/>
      <c r="AF340" s="85"/>
      <c r="AG340" s="85"/>
      <c r="AH340" s="85"/>
      <c r="AI340" s="85"/>
      <c r="AJ340" s="85"/>
      <c r="AK340" s="85"/>
      <c r="AL340" s="85"/>
      <c r="AM340" s="85"/>
      <c r="AN340" s="85"/>
      <c r="AO340" s="514"/>
      <c r="AP340" s="58"/>
      <c r="AQ340" s="58"/>
      <c r="AR340" s="58"/>
      <c r="AS340" s="58"/>
      <c r="AT340" s="58"/>
      <c r="AU340" s="58"/>
      <c r="AV340" s="58"/>
      <c r="AW340" s="58"/>
    </row>
    <row r="341" spans="2:49" s="94" customFormat="1" ht="30" customHeight="1">
      <c r="B341" s="435" t="s">
        <v>62</v>
      </c>
      <c r="C341" s="451" t="s">
        <v>63</v>
      </c>
      <c r="D341" s="55"/>
      <c r="E341" s="55"/>
      <c r="F341" s="55"/>
      <c r="G341" s="85"/>
      <c r="H341" s="85"/>
      <c r="I341" s="85"/>
      <c r="J341" s="85"/>
      <c r="K341" s="85"/>
      <c r="L341" s="85"/>
      <c r="M341" s="85"/>
      <c r="N341" s="85"/>
      <c r="O341" s="85"/>
      <c r="P341" s="85"/>
      <c r="Q341" s="85"/>
      <c r="R341" s="85"/>
      <c r="S341" s="85"/>
      <c r="T341" s="85"/>
      <c r="U341" s="85"/>
      <c r="V341" s="85"/>
      <c r="W341" s="85"/>
      <c r="X341" s="85"/>
      <c r="Y341" s="58"/>
      <c r="Z341" s="58"/>
      <c r="AA341" s="58"/>
      <c r="AB341" s="58"/>
      <c r="AC341" s="58"/>
      <c r="AD341" s="58"/>
      <c r="AE341" s="58"/>
      <c r="AF341" s="85"/>
      <c r="AG341" s="85"/>
      <c r="AH341" s="85"/>
      <c r="AI341" s="85"/>
      <c r="AJ341" s="58"/>
      <c r="AK341" s="58"/>
      <c r="AL341" s="58"/>
      <c r="AM341" s="58"/>
      <c r="AN341" s="58"/>
      <c r="AO341" s="58"/>
      <c r="AP341" s="58"/>
      <c r="AQ341" s="58"/>
      <c r="AR341" s="58"/>
      <c r="AS341" s="58"/>
      <c r="AT341" s="58"/>
      <c r="AU341" s="58"/>
      <c r="AV341" s="58"/>
      <c r="AW341" s="58"/>
    </row>
    <row r="342" spans="2:49" s="94" customFormat="1" ht="30" customHeight="1">
      <c r="B342" s="435" t="s">
        <v>64</v>
      </c>
      <c r="C342" s="450" t="s">
        <v>65</v>
      </c>
      <c r="D342" s="1003" t="s">
        <v>389</v>
      </c>
      <c r="E342" s="1003"/>
      <c r="F342" s="1003"/>
      <c r="G342" s="85"/>
      <c r="H342" s="85"/>
      <c r="I342" s="85"/>
      <c r="J342" s="85"/>
      <c r="K342" s="85"/>
      <c r="L342" s="85"/>
      <c r="M342" s="85"/>
      <c r="N342" s="85"/>
      <c r="O342" s="85"/>
      <c r="P342" s="85"/>
      <c r="Q342" s="85"/>
      <c r="R342" s="85"/>
      <c r="S342" s="85"/>
      <c r="T342" s="85"/>
      <c r="U342" s="85"/>
      <c r="V342" s="85"/>
      <c r="W342" s="85"/>
      <c r="X342" s="85"/>
      <c r="Y342" s="203"/>
      <c r="Z342" s="203"/>
      <c r="AA342" s="203"/>
      <c r="AB342" s="203"/>
      <c r="AC342" s="203"/>
      <c r="AD342" s="203"/>
      <c r="AE342" s="203"/>
      <c r="AF342" s="85"/>
      <c r="AG342" s="85"/>
      <c r="AH342" s="85"/>
      <c r="AI342" s="85"/>
      <c r="AJ342" s="203"/>
      <c r="AK342" s="203"/>
      <c r="AL342" s="203"/>
      <c r="AM342" s="203"/>
      <c r="AN342" s="203"/>
      <c r="AO342" s="203"/>
      <c r="AP342" s="203"/>
      <c r="AQ342" s="203"/>
      <c r="AR342" s="203"/>
      <c r="AS342" s="203"/>
      <c r="AT342" s="203"/>
      <c r="AU342" s="203"/>
      <c r="AV342" s="203"/>
      <c r="AW342" s="203"/>
    </row>
    <row r="343" spans="2:49" s="94" customFormat="1" ht="30" customHeight="1">
      <c r="B343" s="435"/>
      <c r="C343" s="465" t="s">
        <v>109</v>
      </c>
      <c r="D343" s="1003"/>
      <c r="E343" s="1003"/>
      <c r="F343" s="1003"/>
      <c r="G343" s="85"/>
      <c r="H343" s="85"/>
      <c r="I343" s="85"/>
      <c r="J343" s="85"/>
      <c r="K343" s="85"/>
      <c r="L343" s="85"/>
      <c r="M343" s="85"/>
      <c r="N343" s="85"/>
      <c r="O343" s="85"/>
      <c r="P343" s="85"/>
      <c r="Q343" s="85"/>
      <c r="R343" s="85"/>
      <c r="S343" s="85"/>
      <c r="T343" s="85"/>
      <c r="U343" s="85"/>
      <c r="V343" s="85"/>
      <c r="W343" s="85"/>
      <c r="X343" s="85"/>
      <c r="Y343" s="203"/>
      <c r="Z343" s="203"/>
      <c r="AA343" s="203"/>
      <c r="AB343" s="203"/>
      <c r="AC343" s="203"/>
      <c r="AD343" s="203"/>
      <c r="AE343" s="203"/>
      <c r="AF343" s="85"/>
      <c r="AG343" s="85"/>
      <c r="AH343" s="85"/>
      <c r="AI343" s="85"/>
      <c r="AJ343" s="203"/>
      <c r="AK343" s="203"/>
      <c r="AL343" s="203"/>
      <c r="AM343" s="203"/>
      <c r="AN343" s="203"/>
      <c r="AO343" s="203"/>
      <c r="AP343" s="203"/>
      <c r="AQ343" s="203"/>
      <c r="AR343" s="203"/>
      <c r="AS343" s="203"/>
      <c r="AT343" s="203"/>
      <c r="AU343" s="203"/>
      <c r="AV343" s="203"/>
      <c r="AW343" s="203"/>
    </row>
    <row r="344" spans="2:49" s="94" customFormat="1" ht="30" customHeight="1">
      <c r="B344" s="435"/>
      <c r="C344" s="450"/>
      <c r="D344" s="55"/>
      <c r="E344" s="55"/>
      <c r="F344" s="55"/>
      <c r="G344" s="85"/>
      <c r="H344" s="85"/>
      <c r="I344" s="85"/>
      <c r="J344" s="85"/>
      <c r="K344" s="85"/>
      <c r="L344" s="85"/>
      <c r="M344" s="85"/>
      <c r="N344" s="85"/>
      <c r="O344" s="85"/>
      <c r="P344" s="85"/>
      <c r="Q344" s="85"/>
      <c r="R344" s="85"/>
      <c r="S344" s="85"/>
      <c r="T344" s="85"/>
      <c r="U344" s="85"/>
      <c r="V344" s="85"/>
      <c r="W344" s="85"/>
      <c r="X344" s="85"/>
      <c r="Y344" s="58"/>
      <c r="Z344" s="58"/>
      <c r="AA344" s="58"/>
      <c r="AB344" s="58"/>
      <c r="AC344" s="58"/>
      <c r="AD344" s="58"/>
      <c r="AE344" s="58"/>
      <c r="AF344" s="85"/>
      <c r="AG344" s="85"/>
      <c r="AH344" s="85"/>
      <c r="AI344" s="85"/>
      <c r="AJ344" s="58"/>
      <c r="AK344" s="58"/>
      <c r="AL344" s="58"/>
      <c r="AM344" s="58"/>
      <c r="AN344" s="58"/>
      <c r="AO344" s="58"/>
      <c r="AP344" s="58"/>
      <c r="AQ344" s="58"/>
      <c r="AR344" s="58"/>
      <c r="AS344" s="58"/>
      <c r="AT344" s="58"/>
      <c r="AU344" s="58"/>
      <c r="AV344" s="58"/>
      <c r="AW344" s="58"/>
    </row>
    <row r="345" spans="2:49" s="94" customFormat="1" ht="30" customHeight="1">
      <c r="B345" s="435" t="s">
        <v>66</v>
      </c>
      <c r="C345" s="450" t="s">
        <v>67</v>
      </c>
      <c r="D345" s="1003" t="s">
        <v>389</v>
      </c>
      <c r="E345" s="1003"/>
      <c r="F345" s="1003"/>
      <c r="G345" s="85"/>
      <c r="H345" s="85"/>
      <c r="I345" s="85"/>
      <c r="J345" s="85"/>
      <c r="K345" s="85"/>
      <c r="L345" s="85"/>
      <c r="M345" s="85"/>
      <c r="N345" s="85"/>
      <c r="O345" s="85"/>
      <c r="P345" s="85"/>
      <c r="Q345" s="85"/>
      <c r="R345" s="85"/>
      <c r="S345" s="85"/>
      <c r="T345" s="85"/>
      <c r="U345" s="85"/>
      <c r="V345" s="85"/>
      <c r="W345" s="85"/>
      <c r="X345" s="85"/>
      <c r="Y345" s="203"/>
      <c r="Z345" s="203"/>
      <c r="AA345" s="203"/>
      <c r="AB345" s="203"/>
      <c r="AC345" s="203"/>
      <c r="AD345" s="203"/>
      <c r="AE345" s="203"/>
      <c r="AF345" s="85"/>
      <c r="AG345" s="85"/>
      <c r="AH345" s="85"/>
      <c r="AI345" s="85"/>
      <c r="AJ345" s="203"/>
      <c r="AK345" s="203"/>
      <c r="AL345" s="203"/>
      <c r="AM345" s="203"/>
      <c r="AN345" s="203"/>
      <c r="AO345" s="203"/>
      <c r="AP345" s="203"/>
      <c r="AQ345" s="203"/>
      <c r="AR345" s="203"/>
      <c r="AS345" s="203"/>
      <c r="AT345" s="203"/>
      <c r="AU345" s="203"/>
      <c r="AV345" s="203"/>
      <c r="AW345" s="203"/>
    </row>
    <row r="346" spans="2:49" s="94" customFormat="1" ht="30" customHeight="1">
      <c r="B346" s="435"/>
      <c r="C346" s="465" t="s">
        <v>109</v>
      </c>
      <c r="D346" s="1003"/>
      <c r="E346" s="1003"/>
      <c r="F346" s="1003"/>
      <c r="G346" s="85"/>
      <c r="H346" s="85"/>
      <c r="I346" s="85"/>
      <c r="J346" s="85"/>
      <c r="K346" s="85"/>
      <c r="L346" s="85"/>
      <c r="M346" s="85"/>
      <c r="N346" s="85"/>
      <c r="O346" s="85"/>
      <c r="P346" s="85"/>
      <c r="Q346" s="85"/>
      <c r="R346" s="85"/>
      <c r="S346" s="85"/>
      <c r="T346" s="85"/>
      <c r="U346" s="85"/>
      <c r="V346" s="85"/>
      <c r="W346" s="85"/>
      <c r="X346" s="85"/>
      <c r="Y346" s="203"/>
      <c r="Z346" s="203"/>
      <c r="AA346" s="203"/>
      <c r="AB346" s="203"/>
      <c r="AC346" s="203"/>
      <c r="AD346" s="203"/>
      <c r="AE346" s="203"/>
      <c r="AF346" s="85"/>
      <c r="AG346" s="85"/>
      <c r="AH346" s="85"/>
      <c r="AI346" s="85"/>
      <c r="AJ346" s="203"/>
      <c r="AK346" s="203"/>
      <c r="AL346" s="203"/>
      <c r="AM346" s="203"/>
      <c r="AN346" s="203"/>
      <c r="AO346" s="203"/>
      <c r="AP346" s="203"/>
      <c r="AQ346" s="203"/>
      <c r="AR346" s="203"/>
      <c r="AS346" s="203"/>
      <c r="AT346" s="203"/>
      <c r="AU346" s="203"/>
      <c r="AV346" s="203"/>
      <c r="AW346" s="203"/>
    </row>
    <row r="347" spans="2:49" s="94" customFormat="1" ht="30" customHeight="1">
      <c r="B347" s="435"/>
      <c r="C347" s="450"/>
      <c r="D347" s="55"/>
      <c r="E347" s="55"/>
      <c r="F347" s="55"/>
      <c r="G347" s="85"/>
      <c r="H347" s="85"/>
      <c r="I347" s="85"/>
      <c r="J347" s="85"/>
      <c r="K347" s="85"/>
      <c r="L347" s="85"/>
      <c r="M347" s="85"/>
      <c r="N347" s="85"/>
      <c r="O347" s="85"/>
      <c r="P347" s="85"/>
      <c r="Q347" s="85"/>
      <c r="R347" s="85"/>
      <c r="S347" s="85"/>
      <c r="T347" s="85"/>
      <c r="U347" s="85"/>
      <c r="V347" s="85"/>
      <c r="W347" s="85"/>
      <c r="X347" s="85"/>
      <c r="Y347" s="58"/>
      <c r="Z347" s="58"/>
      <c r="AA347" s="58"/>
      <c r="AB347" s="58"/>
      <c r="AC347" s="58"/>
      <c r="AD347" s="58"/>
      <c r="AE347" s="58"/>
      <c r="AF347" s="85"/>
      <c r="AG347" s="85"/>
      <c r="AH347" s="85"/>
      <c r="AI347" s="58"/>
      <c r="AJ347" s="58"/>
      <c r="AK347" s="58"/>
      <c r="AL347" s="58"/>
      <c r="AM347" s="58"/>
      <c r="AN347" s="58"/>
      <c r="AO347" s="58"/>
      <c r="AP347" s="58"/>
      <c r="AQ347" s="58"/>
      <c r="AR347" s="58"/>
      <c r="AS347" s="58"/>
      <c r="AT347" s="58"/>
      <c r="AU347" s="58"/>
      <c r="AV347" s="58"/>
      <c r="AW347" s="58"/>
    </row>
    <row r="348" spans="2:49" s="94" customFormat="1" ht="30" customHeight="1">
      <c r="B348" s="435" t="s">
        <v>68</v>
      </c>
      <c r="C348" s="450" t="s">
        <v>69</v>
      </c>
      <c r="D348" s="1097" t="s">
        <v>389</v>
      </c>
      <c r="E348" s="1098"/>
      <c r="F348" s="1099"/>
      <c r="G348" s="85"/>
      <c r="H348" s="85"/>
      <c r="I348" s="85"/>
      <c r="J348" s="85"/>
      <c r="K348" s="85"/>
      <c r="L348" s="85"/>
      <c r="M348" s="85"/>
      <c r="N348" s="85"/>
      <c r="O348" s="85"/>
      <c r="P348" s="85"/>
      <c r="Q348" s="85"/>
      <c r="R348" s="85"/>
      <c r="S348" s="85"/>
      <c r="T348" s="85"/>
      <c r="U348" s="85"/>
      <c r="V348" s="85"/>
      <c r="W348" s="85"/>
      <c r="X348" s="85"/>
      <c r="Y348" s="203"/>
      <c r="Z348" s="203"/>
      <c r="AA348" s="203"/>
      <c r="AB348" s="203"/>
      <c r="AC348" s="203"/>
      <c r="AD348" s="203"/>
      <c r="AE348" s="203"/>
      <c r="AF348" s="85"/>
      <c r="AG348" s="85"/>
      <c r="AH348" s="85"/>
      <c r="AI348" s="85"/>
      <c r="AJ348" s="203"/>
      <c r="AK348" s="203"/>
      <c r="AL348" s="203"/>
      <c r="AM348" s="203"/>
      <c r="AN348" s="203"/>
      <c r="AO348" s="203"/>
      <c r="AP348" s="203"/>
      <c r="AQ348" s="203"/>
      <c r="AR348" s="203"/>
      <c r="AS348" s="203"/>
      <c r="AT348" s="203"/>
      <c r="AU348" s="203"/>
      <c r="AV348" s="203"/>
      <c r="AW348" s="203"/>
    </row>
    <row r="349" spans="2:49" s="94" customFormat="1" ht="30" customHeight="1">
      <c r="B349" s="435"/>
      <c r="C349" s="465" t="s">
        <v>109</v>
      </c>
      <c r="D349" s="1103"/>
      <c r="E349" s="1104"/>
      <c r="F349" s="1105"/>
      <c r="G349" s="85"/>
      <c r="H349" s="85"/>
      <c r="I349" s="85"/>
      <c r="J349" s="85"/>
      <c r="K349" s="85"/>
      <c r="L349" s="85"/>
      <c r="M349" s="85"/>
      <c r="N349" s="85"/>
      <c r="O349" s="85"/>
      <c r="P349" s="85"/>
      <c r="Q349" s="85"/>
      <c r="R349" s="85"/>
      <c r="S349" s="85"/>
      <c r="T349" s="85"/>
      <c r="U349" s="85"/>
      <c r="V349" s="85"/>
      <c r="W349" s="85"/>
      <c r="X349" s="85"/>
      <c r="Y349" s="203"/>
      <c r="Z349" s="203"/>
      <c r="AA349" s="203"/>
      <c r="AB349" s="203"/>
      <c r="AC349" s="203"/>
      <c r="AD349" s="203"/>
      <c r="AE349" s="203"/>
      <c r="AF349" s="85"/>
      <c r="AG349" s="85"/>
      <c r="AH349" s="85"/>
      <c r="AI349" s="85"/>
      <c r="AJ349" s="203"/>
      <c r="AK349" s="203"/>
      <c r="AL349" s="203"/>
      <c r="AM349" s="203"/>
      <c r="AN349" s="203"/>
      <c r="AO349" s="203"/>
      <c r="AP349" s="203"/>
      <c r="AQ349" s="203"/>
      <c r="AR349" s="203"/>
      <c r="AS349" s="203"/>
      <c r="AT349" s="203"/>
      <c r="AU349" s="203"/>
      <c r="AV349" s="203"/>
      <c r="AW349" s="203"/>
    </row>
    <row r="350" spans="2:49" s="94" customFormat="1" ht="30" customHeight="1">
      <c r="B350" s="435"/>
      <c r="C350" s="450"/>
      <c r="D350" s="55"/>
      <c r="E350" s="55"/>
      <c r="F350" s="55"/>
      <c r="G350" s="85"/>
      <c r="H350" s="85"/>
      <c r="I350" s="85"/>
      <c r="J350" s="85"/>
      <c r="K350" s="85"/>
      <c r="L350" s="85"/>
      <c r="M350" s="85"/>
      <c r="N350" s="85"/>
      <c r="O350" s="85"/>
      <c r="P350" s="85"/>
      <c r="Q350" s="85"/>
      <c r="R350" s="85"/>
      <c r="S350" s="85"/>
      <c r="T350" s="85"/>
      <c r="U350" s="85"/>
      <c r="V350" s="85"/>
      <c r="W350" s="85"/>
      <c r="X350" s="85"/>
      <c r="Y350" s="85"/>
      <c r="Z350" s="85"/>
      <c r="AA350" s="85"/>
      <c r="AB350" s="85"/>
      <c r="AC350" s="85"/>
      <c r="AD350" s="85"/>
      <c r="AE350" s="85"/>
      <c r="AF350" s="85"/>
      <c r="AG350" s="85"/>
      <c r="AH350" s="85"/>
      <c r="AI350" s="85"/>
      <c r="AJ350" s="85"/>
      <c r="AK350" s="85"/>
      <c r="AL350" s="85"/>
      <c r="AM350" s="85"/>
      <c r="AN350" s="85"/>
      <c r="AO350" s="514"/>
      <c r="AP350" s="58"/>
      <c r="AQ350" s="58"/>
      <c r="AR350" s="58"/>
      <c r="AS350" s="58"/>
      <c r="AT350" s="58"/>
      <c r="AU350" s="58"/>
      <c r="AV350" s="58"/>
      <c r="AW350" s="58"/>
    </row>
    <row r="351" spans="2:49" ht="36" customHeight="1">
      <c r="B351" s="435" t="s">
        <v>70</v>
      </c>
      <c r="C351" s="451" t="s">
        <v>71</v>
      </c>
      <c r="D351" s="81"/>
      <c r="E351" s="81"/>
      <c r="F351" s="81"/>
      <c r="G351" s="417"/>
      <c r="H351" s="82"/>
      <c r="I351" s="82"/>
      <c r="J351" s="82"/>
      <c r="K351" s="82"/>
      <c r="L351" s="82"/>
      <c r="M351" s="82"/>
      <c r="N351" s="82"/>
      <c r="O351" s="82"/>
      <c r="P351" s="82"/>
      <c r="Q351" s="82"/>
      <c r="R351" s="82"/>
      <c r="S351" s="417"/>
      <c r="T351" s="417"/>
      <c r="U351" s="417"/>
      <c r="V351" s="417"/>
      <c r="W351" s="417"/>
      <c r="X351" s="417"/>
      <c r="Y351" s="82"/>
      <c r="Z351" s="82"/>
      <c r="AA351" s="82"/>
      <c r="AB351" s="82"/>
      <c r="AC351" s="82"/>
      <c r="AD351" s="82"/>
      <c r="AE351" s="82"/>
      <c r="AF351" s="417"/>
      <c r="AG351" s="82"/>
      <c r="AH351" s="82"/>
      <c r="AI351" s="82"/>
      <c r="AJ351" s="417"/>
      <c r="AK351" s="417"/>
      <c r="AL351" s="82"/>
      <c r="AM351" s="82"/>
      <c r="AN351" s="82"/>
      <c r="AO351" s="417"/>
      <c r="AP351" s="417"/>
      <c r="AQ351" s="417"/>
      <c r="AR351" s="417"/>
      <c r="AS351" s="417"/>
      <c r="AT351" s="417"/>
      <c r="AU351" s="417"/>
      <c r="AV351" s="417"/>
      <c r="AW351" s="417"/>
    </row>
    <row r="352" spans="2:49" ht="36" customHeight="1">
      <c r="B352" s="435" t="s">
        <v>72</v>
      </c>
      <c r="C352" s="450" t="s">
        <v>71</v>
      </c>
      <c r="D352" s="1097" t="s">
        <v>389</v>
      </c>
      <c r="E352" s="1098"/>
      <c r="F352" s="1099"/>
      <c r="G352" s="416"/>
      <c r="H352" s="81"/>
      <c r="I352" s="81"/>
      <c r="J352" s="81"/>
      <c r="K352" s="81"/>
      <c r="L352" s="81"/>
      <c r="M352" s="81"/>
      <c r="N352" s="81"/>
      <c r="O352" s="81"/>
      <c r="P352" s="81"/>
      <c r="Q352" s="81"/>
      <c r="R352" s="81"/>
      <c r="S352" s="416"/>
      <c r="T352" s="416"/>
      <c r="U352" s="416"/>
      <c r="V352" s="416"/>
      <c r="W352" s="416"/>
      <c r="X352" s="416"/>
      <c r="Y352" s="82"/>
      <c r="Z352" s="82"/>
      <c r="AA352" s="82"/>
      <c r="AB352" s="82"/>
      <c r="AC352" s="82"/>
      <c r="AD352" s="82"/>
      <c r="AE352" s="82"/>
      <c r="AF352" s="416"/>
      <c r="AG352" s="425"/>
      <c r="AH352" s="425"/>
      <c r="AI352" s="425"/>
      <c r="AJ352" s="416"/>
      <c r="AK352" s="416"/>
      <c r="AL352" s="425"/>
      <c r="AM352" s="425"/>
      <c r="AN352" s="425"/>
      <c r="AO352" s="416"/>
      <c r="AP352" s="416"/>
      <c r="AQ352" s="416"/>
      <c r="AR352" s="416"/>
      <c r="AS352" s="416"/>
      <c r="AT352" s="416"/>
      <c r="AU352" s="416"/>
      <c r="AV352" s="416"/>
      <c r="AW352" s="416"/>
    </row>
    <row r="353" spans="2:49" ht="36" customHeight="1">
      <c r="B353" s="435"/>
      <c r="C353" s="439" t="s">
        <v>110</v>
      </c>
      <c r="D353" s="1103"/>
      <c r="E353" s="1104"/>
      <c r="F353" s="1105"/>
      <c r="G353" s="416"/>
      <c r="H353" s="81"/>
      <c r="I353" s="81"/>
      <c r="J353" s="81"/>
      <c r="K353" s="81"/>
      <c r="L353" s="81"/>
      <c r="M353" s="81"/>
      <c r="N353" s="81"/>
      <c r="O353" s="81"/>
      <c r="P353" s="81"/>
      <c r="Q353" s="81"/>
      <c r="R353" s="81"/>
      <c r="S353" s="416"/>
      <c r="T353" s="416"/>
      <c r="U353" s="416"/>
      <c r="V353" s="416"/>
      <c r="W353" s="416"/>
      <c r="X353" s="416"/>
      <c r="Y353" s="82"/>
      <c r="Z353" s="82"/>
      <c r="AA353" s="82"/>
      <c r="AB353" s="82"/>
      <c r="AC353" s="82"/>
      <c r="AD353" s="82"/>
      <c r="AE353" s="82"/>
      <c r="AF353" s="416"/>
      <c r="AG353" s="425"/>
      <c r="AH353" s="425"/>
      <c r="AI353" s="425"/>
      <c r="AJ353" s="416"/>
      <c r="AK353" s="416"/>
      <c r="AL353" s="425"/>
      <c r="AM353" s="425"/>
      <c r="AN353" s="425"/>
      <c r="AO353" s="416"/>
      <c r="AP353" s="416"/>
      <c r="AQ353" s="416"/>
      <c r="AR353" s="416"/>
      <c r="AS353" s="416"/>
      <c r="AT353" s="416"/>
      <c r="AU353" s="416"/>
      <c r="AV353" s="416"/>
      <c r="AW353" s="416"/>
    </row>
    <row r="354" spans="2:49" ht="36" customHeight="1">
      <c r="B354" s="435"/>
      <c r="C354" s="450"/>
      <c r="D354" s="53"/>
      <c r="E354" s="53"/>
      <c r="F354" s="53"/>
      <c r="G354" s="81"/>
      <c r="H354" s="81"/>
      <c r="I354" s="81"/>
      <c r="J354" s="81"/>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2"/>
      <c r="AQ354" s="82"/>
      <c r="AR354" s="82"/>
      <c r="AS354" s="82"/>
      <c r="AT354" s="82"/>
      <c r="AU354" s="82"/>
      <c r="AV354" s="82"/>
      <c r="AW354" s="82"/>
    </row>
    <row r="355" spans="2:49">
      <c r="AP355" s="89"/>
      <c r="AQ355" s="89"/>
      <c r="AR355" s="89"/>
      <c r="AS355" s="89"/>
      <c r="AT355" s="89"/>
      <c r="AU355" s="89"/>
      <c r="AV355" s="89"/>
      <c r="AW355" s="89"/>
    </row>
    <row r="356" spans="2:49">
      <c r="AP356" s="89"/>
      <c r="AQ356" s="89"/>
      <c r="AR356" s="89"/>
      <c r="AS356" s="89"/>
      <c r="AT356" s="89"/>
      <c r="AU356" s="89"/>
      <c r="AV356" s="89"/>
      <c r="AW356" s="89"/>
    </row>
    <row r="357" spans="2:49">
      <c r="E357" s="429"/>
      <c r="F357" s="429"/>
      <c r="G357" s="429"/>
      <c r="H357" s="429"/>
      <c r="I357" s="429"/>
      <c r="AM357" s="997" t="s">
        <v>118</v>
      </c>
      <c r="AN357" s="997"/>
      <c r="AO357" s="997"/>
      <c r="AP357" s="997"/>
      <c r="AQ357" s="997"/>
      <c r="AR357" s="997"/>
      <c r="AS357" s="997"/>
      <c r="AT357" s="89"/>
      <c r="AU357" s="89"/>
      <c r="AV357" s="89"/>
      <c r="AW357" s="89"/>
    </row>
    <row r="358" spans="2:49" ht="15" customHeight="1">
      <c r="C358" s="997" t="s">
        <v>120</v>
      </c>
      <c r="D358" s="997"/>
      <c r="E358" s="997"/>
      <c r="F358" s="997"/>
      <c r="G358" s="429"/>
      <c r="H358" s="429"/>
      <c r="I358" s="429"/>
      <c r="AO358" s="429"/>
      <c r="AP358" s="90"/>
      <c r="AQ358" s="90"/>
      <c r="AR358" s="89"/>
      <c r="AS358" s="89"/>
      <c r="AT358" s="89"/>
      <c r="AU358" s="89"/>
      <c r="AV358" s="89"/>
      <c r="AW358" s="89"/>
    </row>
    <row r="359" spans="2:49" ht="15" customHeight="1">
      <c r="C359" s="997" t="s">
        <v>1839</v>
      </c>
      <c r="D359" s="997"/>
      <c r="E359" s="997"/>
      <c r="F359" s="997"/>
      <c r="G359" s="453"/>
      <c r="H359" s="453"/>
      <c r="I359" s="453"/>
      <c r="AO359" s="997" t="s">
        <v>117</v>
      </c>
      <c r="AP359" s="997"/>
      <c r="AQ359" s="997"/>
      <c r="AR359" s="89"/>
      <c r="AS359" s="89"/>
      <c r="AT359" s="89"/>
      <c r="AU359" s="89"/>
      <c r="AV359" s="89"/>
      <c r="AW359" s="89"/>
    </row>
    <row r="360" spans="2:49" ht="15" customHeight="1">
      <c r="C360" s="1127" t="s">
        <v>121</v>
      </c>
      <c r="D360" s="1127"/>
      <c r="E360" s="1127"/>
      <c r="F360" s="1127"/>
      <c r="G360" s="453"/>
      <c r="H360" s="453"/>
      <c r="I360" s="453"/>
      <c r="AO360" s="91"/>
      <c r="AP360" s="92"/>
      <c r="AQ360" s="92"/>
      <c r="AR360" s="89"/>
      <c r="AS360" s="89"/>
      <c r="AT360" s="89"/>
      <c r="AU360" s="89"/>
      <c r="AV360" s="89"/>
      <c r="AW360" s="89"/>
    </row>
    <row r="361" spans="2:49">
      <c r="D361" s="453"/>
      <c r="E361" s="429"/>
      <c r="F361" s="429"/>
      <c r="G361" s="429"/>
      <c r="H361" s="429"/>
      <c r="I361" s="429"/>
      <c r="AO361" s="91"/>
      <c r="AP361" s="92"/>
      <c r="AQ361" s="92"/>
      <c r="AR361" s="89"/>
      <c r="AS361" s="89"/>
      <c r="AT361" s="89"/>
      <c r="AU361" s="89"/>
      <c r="AV361" s="89"/>
      <c r="AW361" s="89"/>
    </row>
    <row r="362" spans="2:49">
      <c r="D362" s="429"/>
      <c r="E362" s="91"/>
      <c r="F362" s="91"/>
      <c r="G362" s="91"/>
      <c r="H362" s="91"/>
      <c r="I362" s="91"/>
      <c r="AO362" s="91"/>
      <c r="AP362" s="92"/>
      <c r="AQ362" s="92"/>
      <c r="AR362" s="89"/>
      <c r="AS362" s="89"/>
      <c r="AT362" s="89"/>
      <c r="AU362" s="89"/>
      <c r="AV362" s="89"/>
      <c r="AW362" s="89"/>
    </row>
    <row r="363" spans="2:49">
      <c r="D363" s="91"/>
      <c r="E363" s="91"/>
      <c r="F363" s="91"/>
      <c r="G363" s="91"/>
      <c r="H363" s="91"/>
      <c r="I363" s="91"/>
      <c r="AO363" s="91"/>
      <c r="AP363" s="92"/>
      <c r="AQ363" s="92"/>
      <c r="AR363" s="89"/>
      <c r="AS363" s="89"/>
      <c r="AT363" s="89"/>
      <c r="AU363" s="89"/>
      <c r="AV363" s="89"/>
      <c r="AW363" s="89"/>
    </row>
    <row r="364" spans="2:49">
      <c r="D364" s="91"/>
      <c r="E364" s="91"/>
      <c r="F364" s="91"/>
      <c r="G364" s="91"/>
      <c r="H364" s="91"/>
      <c r="I364" s="91"/>
      <c r="AO364" s="91"/>
      <c r="AP364" s="92"/>
      <c r="AQ364" s="92"/>
      <c r="AR364" s="89"/>
      <c r="AS364" s="89"/>
      <c r="AT364" s="89"/>
      <c r="AU364" s="89"/>
      <c r="AV364" s="89"/>
      <c r="AW364" s="89"/>
    </row>
    <row r="365" spans="2:49">
      <c r="D365" s="91"/>
      <c r="E365" s="455"/>
      <c r="F365" s="455"/>
      <c r="G365" s="455"/>
      <c r="H365" s="455"/>
      <c r="I365" s="455"/>
      <c r="AO365" s="1111" t="s">
        <v>119</v>
      </c>
      <c r="AP365" s="1111"/>
      <c r="AQ365" s="1111"/>
      <c r="AR365" s="89"/>
      <c r="AS365" s="89"/>
      <c r="AT365" s="89"/>
      <c r="AU365" s="89"/>
      <c r="AV365" s="89"/>
      <c r="AW365" s="89"/>
    </row>
    <row r="366" spans="2:49">
      <c r="C366" s="1111" t="s">
        <v>122</v>
      </c>
      <c r="D366" s="1111"/>
      <c r="E366" s="1111"/>
      <c r="F366" s="1111"/>
      <c r="G366" s="429"/>
      <c r="H366" s="429"/>
      <c r="I366" s="429"/>
      <c r="AO366" s="997" t="s">
        <v>124</v>
      </c>
      <c r="AP366" s="997"/>
      <c r="AQ366" s="997"/>
      <c r="AR366" s="89"/>
      <c r="AS366" s="89"/>
      <c r="AT366" s="89"/>
      <c r="AU366" s="89"/>
      <c r="AV366" s="89"/>
      <c r="AW366" s="89"/>
    </row>
    <row r="367" spans="2:49">
      <c r="C367" s="1126" t="s">
        <v>124</v>
      </c>
      <c r="D367" s="1126"/>
      <c r="E367" s="1126"/>
      <c r="F367" s="1126"/>
    </row>
  </sheetData>
  <mergeCells count="85">
    <mergeCell ref="C367:F367"/>
    <mergeCell ref="C360:F360"/>
    <mergeCell ref="B2:AW2"/>
    <mergeCell ref="B3:AW3"/>
    <mergeCell ref="B4:AW4"/>
    <mergeCell ref="B6:B8"/>
    <mergeCell ref="C6:C8"/>
    <mergeCell ref="D6:D8"/>
    <mergeCell ref="E6:E8"/>
    <mergeCell ref="F6:F8"/>
    <mergeCell ref="G6:J6"/>
    <mergeCell ref="K6:K8"/>
    <mergeCell ref="AH6:AH8"/>
    <mergeCell ref="AD7:AD8"/>
    <mergeCell ref="AE7:AE8"/>
    <mergeCell ref="L6:L8"/>
    <mergeCell ref="M6:M8"/>
    <mergeCell ref="N6:R6"/>
    <mergeCell ref="S6:U6"/>
    <mergeCell ref="V6:W6"/>
    <mergeCell ref="X6:X8"/>
    <mergeCell ref="S7:S8"/>
    <mergeCell ref="T7:T8"/>
    <mergeCell ref="U7:U8"/>
    <mergeCell ref="V7:V8"/>
    <mergeCell ref="Y6:Z6"/>
    <mergeCell ref="AA6:AC6"/>
    <mergeCell ref="AD6:AE6"/>
    <mergeCell ref="AF6:AF8"/>
    <mergeCell ref="AG6:AG8"/>
    <mergeCell ref="AB7:AB8"/>
    <mergeCell ref="AC7:AC8"/>
    <mergeCell ref="Z7:Z8"/>
    <mergeCell ref="AA7:AA8"/>
    <mergeCell ref="AQ7:AQ8"/>
    <mergeCell ref="AR7:AR8"/>
    <mergeCell ref="AP6:AP8"/>
    <mergeCell ref="AQ6:AS6"/>
    <mergeCell ref="AL7:AL8"/>
    <mergeCell ref="AM7:AM8"/>
    <mergeCell ref="AN7:AN8"/>
    <mergeCell ref="AO7:AO8"/>
    <mergeCell ref="AS7:AS8"/>
    <mergeCell ref="AT6:AT8"/>
    <mergeCell ref="AU6:AW6"/>
    <mergeCell ref="G7:G8"/>
    <mergeCell ref="H7:I7"/>
    <mergeCell ref="J7:J8"/>
    <mergeCell ref="N7:N8"/>
    <mergeCell ref="O7:O8"/>
    <mergeCell ref="P7:P8"/>
    <mergeCell ref="Q7:Q8"/>
    <mergeCell ref="R7:R8"/>
    <mergeCell ref="AI6:AI8"/>
    <mergeCell ref="AJ6:AJ8"/>
    <mergeCell ref="AK6:AK8"/>
    <mergeCell ref="AL6:AO6"/>
    <mergeCell ref="AU7:AU8"/>
    <mergeCell ref="AV7:AW7"/>
    <mergeCell ref="D11:F12"/>
    <mergeCell ref="W7:W8"/>
    <mergeCell ref="Y7:Y8"/>
    <mergeCell ref="AO359:AQ359"/>
    <mergeCell ref="AO365:AQ365"/>
    <mergeCell ref="D335:F336"/>
    <mergeCell ref="D15:F16"/>
    <mergeCell ref="D50:F51"/>
    <mergeCell ref="D54:F55"/>
    <mergeCell ref="D282:F283"/>
    <mergeCell ref="D285:F286"/>
    <mergeCell ref="D288:F289"/>
    <mergeCell ref="D291:F292"/>
    <mergeCell ref="D325:F326"/>
    <mergeCell ref="D329:F330"/>
    <mergeCell ref="D332:F333"/>
    <mergeCell ref="AO366:AQ366"/>
    <mergeCell ref="D338:F339"/>
    <mergeCell ref="D342:F343"/>
    <mergeCell ref="D345:F346"/>
    <mergeCell ref="D348:F349"/>
    <mergeCell ref="D352:F353"/>
    <mergeCell ref="AM357:AS357"/>
    <mergeCell ref="C358:F358"/>
    <mergeCell ref="C359:F359"/>
    <mergeCell ref="C366:F366"/>
  </mergeCells>
  <printOptions horizontalCentered="1"/>
  <pageMargins left="0.39370078740157483" right="0.31496062992125984" top="0.74803149606299213" bottom="0.74803149606299213" header="0.31496062992125984" footer="0.31496062992125984"/>
  <pageSetup paperSize="150" scale="50" orientation="landscape" r:id="rId1"/>
  <headerFooter>
    <oddFoote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election activeCell="D23" sqref="D23:F24"/>
    </sheetView>
  </sheetViews>
  <sheetFormatPr baseColWidth="10" defaultColWidth="8.83203125" defaultRowHeight="1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AF23931"/>
  <sheetViews>
    <sheetView view="pageBreakPreview" topLeftCell="A4" zoomScale="80" zoomScaleNormal="80" zoomScaleSheetLayoutView="80" workbookViewId="0">
      <pane xSplit="7" ySplit="7" topLeftCell="Y11" activePane="bottomRight" state="frozen"/>
      <selection activeCell="P20" sqref="P20"/>
      <selection pane="topRight" activeCell="P20" sqref="P20"/>
      <selection pane="bottomLeft" activeCell="P20" sqref="P20"/>
      <selection pane="bottomRight" activeCell="F2171" sqref="F2171"/>
    </sheetView>
  </sheetViews>
  <sheetFormatPr baseColWidth="10" defaultColWidth="9.1640625" defaultRowHeight="15"/>
  <cols>
    <col min="1" max="1" width="4.5" style="820" customWidth="1"/>
    <col min="2" max="2" width="6.5" style="820" bestFit="1" customWidth="1"/>
    <col min="3" max="3" width="16.83203125" style="820" customWidth="1"/>
    <col min="4" max="4" width="39.6640625" style="820" customWidth="1"/>
    <col min="5" max="5" width="15.6640625" style="938" customWidth="1"/>
    <col min="6" max="6" width="17.33203125" style="820" customWidth="1"/>
    <col min="7" max="7" width="11.5" style="820" customWidth="1"/>
    <col min="8" max="8" width="17.33203125" style="820" customWidth="1"/>
    <col min="9" max="9" width="10.1640625" style="938" customWidth="1"/>
    <col min="10" max="10" width="17" style="820" customWidth="1"/>
    <col min="11" max="11" width="17.6640625" style="820" customWidth="1"/>
    <col min="12" max="12" width="15.33203125" style="820" customWidth="1"/>
    <col min="13" max="13" width="13.33203125" style="820" customWidth="1"/>
    <col min="14" max="14" width="16.5" style="820" customWidth="1"/>
    <col min="15" max="15" width="10.6640625" style="938" customWidth="1"/>
    <col min="16" max="16" width="21.1640625" style="820" customWidth="1"/>
    <col min="17" max="17" width="8.83203125" style="787" customWidth="1"/>
    <col min="18" max="18" width="12.83203125" style="820" bestFit="1" customWidth="1"/>
    <col min="19" max="19" width="10.1640625" style="820" customWidth="1"/>
    <col min="20" max="20" width="16.5" style="820" customWidth="1"/>
    <col min="21" max="21" width="9.1640625" style="820"/>
    <col min="22" max="22" width="19.6640625" style="820" customWidth="1"/>
    <col min="23" max="23" width="19.5" style="820" customWidth="1"/>
    <col min="24" max="24" width="18" style="820" customWidth="1"/>
    <col min="25" max="25" width="18.6640625" style="820" customWidth="1"/>
    <col min="26" max="26" width="19.1640625" style="820" customWidth="1"/>
    <col min="27" max="27" width="19.33203125" style="820" customWidth="1"/>
    <col min="28" max="28" width="9.1640625" style="820"/>
    <col min="29" max="29" width="19.6640625" style="820" customWidth="1"/>
    <col min="30" max="30" width="19.1640625" style="820" customWidth="1"/>
    <col min="31" max="31" width="20.1640625" style="820" bestFit="1" customWidth="1"/>
    <col min="32" max="16384" width="9.1640625" style="820"/>
  </cols>
  <sheetData>
    <row r="1" spans="1:31">
      <c r="B1" s="821"/>
      <c r="C1" s="821"/>
      <c r="D1" s="821"/>
      <c r="E1" s="822"/>
      <c r="F1" s="821"/>
      <c r="G1" s="821"/>
      <c r="H1" s="821"/>
      <c r="I1" s="822"/>
      <c r="J1" s="821"/>
      <c r="K1" s="821"/>
      <c r="L1" s="821"/>
      <c r="M1" s="821"/>
      <c r="N1" s="821"/>
      <c r="O1" s="822"/>
      <c r="P1" s="821"/>
    </row>
    <row r="2" spans="1:31">
      <c r="B2" s="821"/>
      <c r="C2" s="821"/>
      <c r="D2" s="821"/>
      <c r="E2" s="822"/>
      <c r="F2" s="821"/>
      <c r="G2" s="821"/>
      <c r="H2" s="821"/>
      <c r="I2" s="822"/>
      <c r="J2" s="821"/>
      <c r="K2" s="821"/>
      <c r="L2" s="821"/>
      <c r="M2" s="821"/>
      <c r="N2" s="823"/>
      <c r="O2" s="822"/>
      <c r="P2" s="821"/>
    </row>
    <row r="3" spans="1:31" ht="26">
      <c r="B3" s="1139" t="s">
        <v>1851</v>
      </c>
      <c r="C3" s="1139"/>
      <c r="D3" s="1139"/>
      <c r="E3" s="1139"/>
      <c r="F3" s="1139"/>
      <c r="G3" s="1139"/>
      <c r="H3" s="1139"/>
      <c r="I3" s="1139"/>
      <c r="J3" s="1139"/>
      <c r="K3" s="1139"/>
      <c r="L3" s="1139"/>
      <c r="M3" s="1139"/>
      <c r="N3" s="1139"/>
      <c r="O3" s="1139"/>
      <c r="P3" s="1139"/>
    </row>
    <row r="4" spans="1:31" ht="26">
      <c r="B4" s="1139" t="s">
        <v>2097</v>
      </c>
      <c r="C4" s="1139"/>
      <c r="D4" s="1139"/>
      <c r="E4" s="1139"/>
      <c r="F4" s="1139"/>
      <c r="G4" s="1139"/>
      <c r="H4" s="1139"/>
      <c r="I4" s="1139"/>
      <c r="J4" s="1139"/>
      <c r="K4" s="1139"/>
      <c r="L4" s="1139"/>
      <c r="M4" s="1139"/>
      <c r="N4" s="1139"/>
      <c r="O4" s="1139"/>
      <c r="P4" s="1139"/>
    </row>
    <row r="5" spans="1:31" ht="14.25" customHeight="1">
      <c r="B5" s="1139"/>
      <c r="C5" s="1139"/>
      <c r="D5" s="1139"/>
      <c r="E5" s="1139"/>
      <c r="F5" s="1139"/>
      <c r="G5" s="1139"/>
      <c r="H5" s="1139"/>
      <c r="I5" s="1139"/>
      <c r="J5" s="1139"/>
      <c r="K5" s="1139"/>
      <c r="L5" s="1139"/>
      <c r="M5" s="1139"/>
      <c r="N5" s="1139"/>
      <c r="O5" s="1139"/>
      <c r="P5" s="1139"/>
    </row>
    <row r="6" spans="1:31">
      <c r="B6" s="824" t="s">
        <v>2098</v>
      </c>
      <c r="C6" s="824"/>
      <c r="D6" s="824" t="s">
        <v>2099</v>
      </c>
      <c r="E6" s="825"/>
      <c r="F6" s="824"/>
      <c r="G6" s="824"/>
      <c r="H6" s="824"/>
      <c r="I6" s="825"/>
      <c r="J6" s="824"/>
      <c r="K6" s="824"/>
      <c r="L6" s="824"/>
      <c r="M6" s="824"/>
      <c r="N6" s="824"/>
      <c r="O6" s="825"/>
      <c r="P6" s="826"/>
      <c r="Q6" s="827"/>
      <c r="V6" s="828"/>
      <c r="W6" s="828"/>
      <c r="X6" s="828"/>
      <c r="Y6" s="828"/>
      <c r="Z6" s="828"/>
      <c r="AA6" s="829"/>
    </row>
    <row r="7" spans="1:31" ht="23.25" customHeight="1">
      <c r="B7" s="1140" t="s">
        <v>0</v>
      </c>
      <c r="C7" s="1137" t="s">
        <v>3</v>
      </c>
      <c r="D7" s="1142" t="s">
        <v>2</v>
      </c>
      <c r="E7" s="1142" t="s">
        <v>4</v>
      </c>
      <c r="F7" s="1142" t="s">
        <v>6</v>
      </c>
      <c r="G7" s="1142" t="s">
        <v>2100</v>
      </c>
      <c r="H7" s="1142" t="s">
        <v>8</v>
      </c>
      <c r="I7" s="1142" t="s">
        <v>92</v>
      </c>
      <c r="J7" s="1142" t="s">
        <v>9</v>
      </c>
      <c r="K7" s="1142"/>
      <c r="L7" s="1142"/>
      <c r="M7" s="1142"/>
      <c r="N7" s="1142"/>
      <c r="O7" s="1142" t="s">
        <v>10</v>
      </c>
      <c r="P7" s="1142" t="s">
        <v>2101</v>
      </c>
      <c r="Q7" s="1128" t="s">
        <v>2015</v>
      </c>
      <c r="R7" s="1128" t="s">
        <v>2016</v>
      </c>
      <c r="S7" s="1128" t="s">
        <v>2017</v>
      </c>
      <c r="T7" s="1132" t="s">
        <v>2018</v>
      </c>
      <c r="U7" s="1134" t="s">
        <v>2102</v>
      </c>
      <c r="V7" s="1134" t="s">
        <v>2103</v>
      </c>
      <c r="W7" s="1134" t="s">
        <v>2104</v>
      </c>
      <c r="X7" s="1135" t="s">
        <v>2023</v>
      </c>
      <c r="Y7" s="1135" t="s">
        <v>2028</v>
      </c>
      <c r="Z7" s="1135" t="s">
        <v>2029</v>
      </c>
      <c r="AA7" s="1135" t="s">
        <v>2035</v>
      </c>
      <c r="AB7" s="1128" t="s">
        <v>1850</v>
      </c>
      <c r="AC7" s="1128" t="s">
        <v>2105</v>
      </c>
      <c r="AD7" s="1130" t="s">
        <v>2106</v>
      </c>
    </row>
    <row r="8" spans="1:31" ht="15" customHeight="1">
      <c r="B8" s="1141"/>
      <c r="C8" s="1138"/>
      <c r="D8" s="1143"/>
      <c r="E8" s="1143"/>
      <c r="F8" s="1143"/>
      <c r="G8" s="1143"/>
      <c r="H8" s="1143"/>
      <c r="I8" s="1143"/>
      <c r="J8" s="1137" t="s">
        <v>14</v>
      </c>
      <c r="K8" s="1137" t="s">
        <v>15</v>
      </c>
      <c r="L8" s="1137" t="s">
        <v>16</v>
      </c>
      <c r="M8" s="1137" t="s">
        <v>17</v>
      </c>
      <c r="N8" s="1137" t="s">
        <v>18</v>
      </c>
      <c r="O8" s="1143"/>
      <c r="P8" s="1143"/>
      <c r="Q8" s="1129"/>
      <c r="R8" s="1129"/>
      <c r="S8" s="1129"/>
      <c r="T8" s="1133"/>
      <c r="U8" s="1133"/>
      <c r="V8" s="1133"/>
      <c r="W8" s="1133"/>
      <c r="X8" s="1136"/>
      <c r="Y8" s="1136"/>
      <c r="Z8" s="1136"/>
      <c r="AA8" s="1136"/>
      <c r="AB8" s="1129"/>
      <c r="AC8" s="1129"/>
      <c r="AD8" s="1131"/>
    </row>
    <row r="9" spans="1:31" ht="15" customHeight="1">
      <c r="B9" s="1141"/>
      <c r="C9" s="1138"/>
      <c r="D9" s="1143"/>
      <c r="E9" s="1143"/>
      <c r="F9" s="1143"/>
      <c r="G9" s="1143"/>
      <c r="H9" s="1143"/>
      <c r="I9" s="1143"/>
      <c r="J9" s="1138"/>
      <c r="K9" s="1138"/>
      <c r="L9" s="1138"/>
      <c r="M9" s="1138"/>
      <c r="N9" s="1138"/>
      <c r="O9" s="1143"/>
      <c r="P9" s="1143"/>
      <c r="Q9" s="1129"/>
      <c r="R9" s="1129"/>
      <c r="S9" s="1129"/>
      <c r="T9" s="1133"/>
      <c r="U9" s="1133"/>
      <c r="V9" s="1133"/>
      <c r="W9" s="1133"/>
      <c r="X9" s="1136"/>
      <c r="Y9" s="1136"/>
      <c r="Z9" s="1136"/>
      <c r="AA9" s="1136"/>
      <c r="AB9" s="1129"/>
      <c r="AC9" s="1129"/>
      <c r="AD9" s="1131"/>
    </row>
    <row r="10" spans="1:31" ht="15" customHeight="1">
      <c r="A10" s="830" t="s">
        <v>2107</v>
      </c>
      <c r="B10" s="831">
        <v>1</v>
      </c>
      <c r="C10" s="832">
        <v>2</v>
      </c>
      <c r="D10" s="831">
        <v>3</v>
      </c>
      <c r="E10" s="831">
        <v>4</v>
      </c>
      <c r="F10" s="831">
        <v>5</v>
      </c>
      <c r="G10" s="832">
        <v>6</v>
      </c>
      <c r="H10" s="831">
        <v>7</v>
      </c>
      <c r="I10" s="831">
        <v>8</v>
      </c>
      <c r="J10" s="831">
        <v>9</v>
      </c>
      <c r="K10" s="832">
        <v>10</v>
      </c>
      <c r="L10" s="831">
        <v>11</v>
      </c>
      <c r="M10" s="831">
        <v>12</v>
      </c>
      <c r="N10" s="832">
        <v>13</v>
      </c>
      <c r="O10" s="832">
        <v>14</v>
      </c>
      <c r="P10" s="831">
        <v>15</v>
      </c>
      <c r="Q10" s="833"/>
      <c r="R10" s="834"/>
      <c r="S10" s="834"/>
      <c r="T10" s="834"/>
      <c r="U10" s="834"/>
      <c r="V10" s="834"/>
      <c r="W10" s="834"/>
      <c r="X10" s="834"/>
      <c r="Y10" s="834"/>
      <c r="Z10" s="834"/>
      <c r="AA10" s="834"/>
      <c r="AB10" s="834"/>
      <c r="AC10" s="834"/>
      <c r="AD10" s="834"/>
    </row>
    <row r="11" spans="1:31" s="821" customFormat="1" ht="15" hidden="1" customHeight="1">
      <c r="A11" s="835"/>
      <c r="B11" s="836"/>
      <c r="C11" s="837"/>
      <c r="D11" s="838"/>
      <c r="E11" s="839"/>
      <c r="F11" s="838"/>
      <c r="G11" s="838"/>
      <c r="H11" s="838"/>
      <c r="I11" s="839"/>
      <c r="J11" s="838"/>
      <c r="K11" s="838"/>
      <c r="L11" s="838"/>
      <c r="M11" s="838"/>
      <c r="N11" s="838"/>
      <c r="O11" s="839"/>
      <c r="P11" s="840"/>
      <c r="Q11" s="841"/>
      <c r="R11" s="835"/>
      <c r="S11" s="835"/>
      <c r="T11" s="835"/>
      <c r="U11" s="835"/>
      <c r="V11" s="835"/>
      <c r="W11" s="835"/>
      <c r="X11" s="835"/>
      <c r="Y11" s="835"/>
      <c r="Z11" s="835"/>
      <c r="AA11" s="835"/>
      <c r="AB11" s="835"/>
      <c r="AC11" s="835"/>
      <c r="AD11" s="835"/>
    </row>
    <row r="12" spans="1:31" s="821" customFormat="1" ht="24.75" hidden="1" customHeight="1">
      <c r="A12" s="835"/>
      <c r="B12" s="842" t="s">
        <v>24</v>
      </c>
      <c r="C12" s="837" t="s">
        <v>2097</v>
      </c>
      <c r="D12" s="838"/>
      <c r="E12" s="839"/>
      <c r="F12" s="838"/>
      <c r="G12" s="838"/>
      <c r="H12" s="838"/>
      <c r="I12" s="839"/>
      <c r="J12" s="838"/>
      <c r="K12" s="838"/>
      <c r="L12" s="838"/>
      <c r="M12" s="838"/>
      <c r="N12" s="838"/>
      <c r="O12" s="839"/>
      <c r="P12" s="843">
        <f>P13+P23+P510+P516+P519+P1993+P2142+P2155+P2157+P2159</f>
        <v>139964217888.4256</v>
      </c>
      <c r="Q12" s="844"/>
      <c r="R12" s="845"/>
      <c r="S12" s="846"/>
      <c r="T12" s="835"/>
      <c r="U12" s="835"/>
      <c r="V12" s="843">
        <f t="shared" ref="V12:AA12" si="0">V13+V23+V510+V516+V519+V1993+V2142+V2155+V2157+V2159</f>
        <v>44256787569.601227</v>
      </c>
      <c r="W12" s="843">
        <f t="shared" si="0"/>
        <v>14143880572.989216</v>
      </c>
      <c r="X12" s="843">
        <f t="shared" si="0"/>
        <v>15896163487.595974</v>
      </c>
      <c r="Y12" s="843">
        <f t="shared" si="0"/>
        <v>14979842583.13271</v>
      </c>
      <c r="Z12" s="843">
        <f t="shared" si="0"/>
        <v>14016452004.233006</v>
      </c>
      <c r="AA12" s="843">
        <f t="shared" si="0"/>
        <v>12604016869.204168</v>
      </c>
      <c r="AB12" s="835"/>
      <c r="AC12" s="843">
        <f>AC13+AC23+AC510+AC516+AC519+AC1993+AC2142+AC2155+AC2157+AC2159</f>
        <v>139964217888.4256</v>
      </c>
      <c r="AD12" s="843">
        <f>AD13+AD23+AD510+AD516+AD519+AD1993+AD2142+AD2155+AD2157+AD2159</f>
        <v>24067074801.669857</v>
      </c>
      <c r="AE12" s="847">
        <f>SUM(V12:AA12)</f>
        <v>115897143086.75629</v>
      </c>
    </row>
    <row r="13" spans="1:31" s="856" customFormat="1" ht="31.5" hidden="1" customHeight="1">
      <c r="A13" s="848"/>
      <c r="B13" s="849" t="s">
        <v>26</v>
      </c>
      <c r="C13" s="850" t="s">
        <v>27</v>
      </c>
      <c r="D13" s="851"/>
      <c r="E13" s="832"/>
      <c r="F13" s="852"/>
      <c r="G13" s="852"/>
      <c r="H13" s="852"/>
      <c r="I13" s="832"/>
      <c r="J13" s="852"/>
      <c r="K13" s="852"/>
      <c r="L13" s="852"/>
      <c r="M13" s="852"/>
      <c r="N13" s="852"/>
      <c r="O13" s="832"/>
      <c r="P13" s="843">
        <f>SUM(P14:P20)</f>
        <v>11191387649.999998</v>
      </c>
      <c r="Q13" s="853"/>
      <c r="R13" s="854"/>
      <c r="S13" s="848"/>
      <c r="T13" s="848"/>
      <c r="U13" s="848"/>
      <c r="V13" s="843">
        <f t="shared" ref="V13:AA13" si="1">SUM(V14:V20)</f>
        <v>1429490294.9999998</v>
      </c>
      <c r="W13" s="843">
        <f t="shared" si="1"/>
        <v>1119138765</v>
      </c>
      <c r="X13" s="843">
        <f t="shared" si="1"/>
        <v>1119138765</v>
      </c>
      <c r="Y13" s="843">
        <f t="shared" si="1"/>
        <v>1119138765</v>
      </c>
      <c r="Z13" s="843">
        <f t="shared" si="1"/>
        <v>1119138765</v>
      </c>
      <c r="AA13" s="843">
        <f t="shared" si="1"/>
        <v>1119138765</v>
      </c>
      <c r="AB13" s="843"/>
      <c r="AC13" s="843">
        <f>SUM(AC14:AC20)</f>
        <v>11191387649.999998</v>
      </c>
      <c r="AD13" s="843">
        <f>SUM(AD14:AD20)</f>
        <v>4166203529.9999995</v>
      </c>
      <c r="AE13" s="855">
        <f>SUM(V13:AA13)</f>
        <v>7025184120</v>
      </c>
    </row>
    <row r="14" spans="1:31" s="821" customFormat="1" ht="19.5" hidden="1" customHeight="1">
      <c r="A14" s="835"/>
      <c r="B14" s="849" t="s">
        <v>26</v>
      </c>
      <c r="C14" s="857" t="s">
        <v>2108</v>
      </c>
      <c r="D14" s="858" t="s">
        <v>2109</v>
      </c>
      <c r="E14" s="839"/>
      <c r="F14" s="838"/>
      <c r="G14" s="838"/>
      <c r="H14" s="838"/>
      <c r="I14" s="839">
        <v>2011</v>
      </c>
      <c r="J14" s="838"/>
      <c r="K14" s="838"/>
      <c r="L14" s="838"/>
      <c r="M14" s="838"/>
      <c r="N14" s="838"/>
      <c r="O14" s="839" t="s">
        <v>133</v>
      </c>
      <c r="P14" s="859">
        <v>1477026000</v>
      </c>
      <c r="Q14" s="853" t="str">
        <f t="shared" ref="Q14:Q20" si="2">MID(C14,2,7)</f>
        <v>2.02.01</v>
      </c>
      <c r="R14" s="841" t="str">
        <f t="shared" ref="R14:R20" si="3">VLOOKUP(Q14,kelompok,2,0)</f>
        <v>Alat-alat Besar Darat</v>
      </c>
      <c r="S14" s="860">
        <f t="shared" ref="S14:S20" si="4">VLOOKUP(Q14,MASAMANFAAT,4,0)</f>
        <v>10</v>
      </c>
      <c r="T14" s="861">
        <f>(P14)/S14</f>
        <v>147702600</v>
      </c>
      <c r="U14" s="860">
        <f>2013-AB14+1</f>
        <v>3</v>
      </c>
      <c r="V14" s="861">
        <f>IF(U14&gt;S14,P14,T14*U14)</f>
        <v>443107800</v>
      </c>
      <c r="W14" s="861">
        <f>IF(P14=V14,0,T14)</f>
        <v>147702600</v>
      </c>
      <c r="X14" s="861">
        <f>IF(P14=V14+W14,0,T14)</f>
        <v>147702600</v>
      </c>
      <c r="Y14" s="861">
        <f>IF(P14=V14+W14+X14,0,T14)</f>
        <v>147702600</v>
      </c>
      <c r="Z14" s="861">
        <f>IF(P14=W14+X14+Y14+V14,0,T14)</f>
        <v>147702600</v>
      </c>
      <c r="AA14" s="861">
        <f>IF(P14=V14+X14+Y14+Z14+W14,0,T14)</f>
        <v>147702600</v>
      </c>
      <c r="AB14" s="860">
        <f t="shared" ref="AB14:AB20" si="5">I14</f>
        <v>2011</v>
      </c>
      <c r="AC14" s="862">
        <f t="shared" ref="AC14:AC20" si="6">P14</f>
        <v>1477026000</v>
      </c>
      <c r="AD14" s="863">
        <f>P14-(V14+W14+X14+Y14+Z14+AA14)</f>
        <v>295405200</v>
      </c>
    </row>
    <row r="15" spans="1:31" s="821" customFormat="1" ht="21.75" hidden="1" customHeight="1">
      <c r="A15" s="835"/>
      <c r="B15" s="849" t="s">
        <v>26</v>
      </c>
      <c r="C15" s="857" t="s">
        <v>2110</v>
      </c>
      <c r="D15" s="858" t="s">
        <v>2111</v>
      </c>
      <c r="E15" s="839"/>
      <c r="F15" s="838"/>
      <c r="G15" s="838"/>
      <c r="H15" s="838"/>
      <c r="I15" s="839">
        <v>2011</v>
      </c>
      <c r="J15" s="838"/>
      <c r="K15" s="838"/>
      <c r="L15" s="838"/>
      <c r="M15" s="838"/>
      <c r="N15" s="838"/>
      <c r="O15" s="839" t="s">
        <v>133</v>
      </c>
      <c r="P15" s="859">
        <v>74731650</v>
      </c>
      <c r="Q15" s="853" t="str">
        <f t="shared" si="2"/>
        <v>2.02.01</v>
      </c>
      <c r="R15" s="841" t="str">
        <f t="shared" si="3"/>
        <v>Alat-alat Besar Darat</v>
      </c>
      <c r="S15" s="860">
        <f t="shared" si="4"/>
        <v>10</v>
      </c>
      <c r="T15" s="861">
        <f t="shared" ref="T15:T20" si="7">(P15)/S15</f>
        <v>7473165</v>
      </c>
      <c r="U15" s="860">
        <f t="shared" ref="U15:U20" si="8">2013-AB15+1</f>
        <v>3</v>
      </c>
      <c r="V15" s="861">
        <f t="shared" ref="V15:V20" si="9">IF(U15&gt;S15,P15,T15*U15)</f>
        <v>22419495</v>
      </c>
      <c r="W15" s="861">
        <f t="shared" ref="W15:W20" si="10">IF(P15=V15,0,T15)</f>
        <v>7473165</v>
      </c>
      <c r="X15" s="861">
        <f t="shared" ref="X15:X20" si="11">IF(P15=V15+W15,0,T15)</f>
        <v>7473165</v>
      </c>
      <c r="Y15" s="861">
        <f t="shared" ref="Y15:Y20" si="12">IF(P15=V15+W15+X15,0,T15)</f>
        <v>7473165</v>
      </c>
      <c r="Z15" s="861">
        <f t="shared" ref="Z15:Z20" si="13">IF(P15=W15+X15+Y15+V15,0,T15)</f>
        <v>7473165</v>
      </c>
      <c r="AA15" s="861">
        <f t="shared" ref="AA15:AA20" si="14">IF(P15=V15+X15+Y15+Z15+W15,0,T15)</f>
        <v>7473165</v>
      </c>
      <c r="AB15" s="860">
        <f t="shared" si="5"/>
        <v>2011</v>
      </c>
      <c r="AC15" s="862">
        <f t="shared" si="6"/>
        <v>74731650</v>
      </c>
      <c r="AD15" s="863">
        <f t="shared" ref="AD15:AD20" si="15">P15-(V15+W15+X15+Y15+Z15+AA15)</f>
        <v>14946330</v>
      </c>
    </row>
    <row r="16" spans="1:31" s="821" customFormat="1" ht="19.5" hidden="1" customHeight="1">
      <c r="A16" s="835"/>
      <c r="B16" s="849" t="s">
        <v>26</v>
      </c>
      <c r="C16" s="857" t="s">
        <v>2108</v>
      </c>
      <c r="D16" s="858" t="s">
        <v>2112</v>
      </c>
      <c r="E16" s="864" t="s">
        <v>444</v>
      </c>
      <c r="F16" s="838" t="s">
        <v>2113</v>
      </c>
      <c r="G16" s="838"/>
      <c r="H16" s="838"/>
      <c r="I16" s="839">
        <v>2013</v>
      </c>
      <c r="J16" s="838"/>
      <c r="K16" s="838"/>
      <c r="L16" s="838" t="s">
        <v>2114</v>
      </c>
      <c r="M16" s="838"/>
      <c r="N16" s="838"/>
      <c r="O16" s="839" t="s">
        <v>133</v>
      </c>
      <c r="P16" s="859">
        <v>1464509073.24405</v>
      </c>
      <c r="Q16" s="853" t="str">
        <f t="shared" si="2"/>
        <v>2.02.01</v>
      </c>
      <c r="R16" s="841" t="str">
        <f t="shared" si="3"/>
        <v>Alat-alat Besar Darat</v>
      </c>
      <c r="S16" s="860">
        <f t="shared" si="4"/>
        <v>10</v>
      </c>
      <c r="T16" s="861">
        <f t="shared" si="7"/>
        <v>146450907.32440501</v>
      </c>
      <c r="U16" s="860">
        <f t="shared" si="8"/>
        <v>1</v>
      </c>
      <c r="V16" s="861">
        <f t="shared" si="9"/>
        <v>146450907.32440501</v>
      </c>
      <c r="W16" s="861">
        <f t="shared" si="10"/>
        <v>146450907.32440501</v>
      </c>
      <c r="X16" s="861">
        <f t="shared" si="11"/>
        <v>146450907.32440501</v>
      </c>
      <c r="Y16" s="861">
        <f t="shared" si="12"/>
        <v>146450907.32440501</v>
      </c>
      <c r="Z16" s="861">
        <f t="shared" si="13"/>
        <v>146450907.32440501</v>
      </c>
      <c r="AA16" s="861">
        <f t="shared" si="14"/>
        <v>146450907.32440501</v>
      </c>
      <c r="AB16" s="860">
        <f t="shared" si="5"/>
        <v>2013</v>
      </c>
      <c r="AC16" s="862">
        <f t="shared" si="6"/>
        <v>1464509073.24405</v>
      </c>
      <c r="AD16" s="863">
        <f t="shared" si="15"/>
        <v>585803629.29762006</v>
      </c>
    </row>
    <row r="17" spans="1:31" s="821" customFormat="1" ht="21" hidden="1" customHeight="1">
      <c r="A17" s="835"/>
      <c r="B17" s="849" t="s">
        <v>26</v>
      </c>
      <c r="C17" s="857" t="s">
        <v>2115</v>
      </c>
      <c r="D17" s="858" t="s">
        <v>2116</v>
      </c>
      <c r="E17" s="864" t="s">
        <v>444</v>
      </c>
      <c r="F17" s="838" t="s">
        <v>2117</v>
      </c>
      <c r="G17" s="838">
        <v>110</v>
      </c>
      <c r="H17" s="838" t="s">
        <v>2118</v>
      </c>
      <c r="I17" s="839">
        <v>2013</v>
      </c>
      <c r="J17" s="838"/>
      <c r="K17" s="838" t="s">
        <v>2119</v>
      </c>
      <c r="L17" s="838" t="s">
        <v>2120</v>
      </c>
      <c r="M17" s="838" t="s">
        <v>2121</v>
      </c>
      <c r="N17" s="838"/>
      <c r="O17" s="839" t="s">
        <v>133</v>
      </c>
      <c r="P17" s="859">
        <v>793931515.02680445</v>
      </c>
      <c r="Q17" s="853" t="str">
        <f t="shared" si="2"/>
        <v>2.02.01</v>
      </c>
      <c r="R17" s="841" t="str">
        <f t="shared" si="3"/>
        <v>Alat-alat Besar Darat</v>
      </c>
      <c r="S17" s="860">
        <f t="shared" si="4"/>
        <v>10</v>
      </c>
      <c r="T17" s="861">
        <f t="shared" si="7"/>
        <v>79393151.502680451</v>
      </c>
      <c r="U17" s="860">
        <f t="shared" si="8"/>
        <v>1</v>
      </c>
      <c r="V17" s="861">
        <f t="shared" si="9"/>
        <v>79393151.502680451</v>
      </c>
      <c r="W17" s="861">
        <f t="shared" si="10"/>
        <v>79393151.502680451</v>
      </c>
      <c r="X17" s="861">
        <f t="shared" si="11"/>
        <v>79393151.502680451</v>
      </c>
      <c r="Y17" s="861">
        <f t="shared" si="12"/>
        <v>79393151.502680451</v>
      </c>
      <c r="Z17" s="861">
        <f t="shared" si="13"/>
        <v>79393151.502680451</v>
      </c>
      <c r="AA17" s="861">
        <f t="shared" si="14"/>
        <v>79393151.502680451</v>
      </c>
      <c r="AB17" s="860">
        <f t="shared" si="5"/>
        <v>2013</v>
      </c>
      <c r="AC17" s="862">
        <f t="shared" si="6"/>
        <v>793931515.02680445</v>
      </c>
      <c r="AD17" s="863">
        <f t="shared" si="15"/>
        <v>317572606.0107218</v>
      </c>
    </row>
    <row r="18" spans="1:31" s="821" customFormat="1" ht="21" hidden="1" customHeight="1">
      <c r="A18" s="835"/>
      <c r="B18" s="849" t="s">
        <v>26</v>
      </c>
      <c r="C18" s="857" t="s">
        <v>2122</v>
      </c>
      <c r="D18" s="858" t="s">
        <v>2123</v>
      </c>
      <c r="E18" s="864" t="s">
        <v>2124</v>
      </c>
      <c r="F18" s="838" t="s">
        <v>2125</v>
      </c>
      <c r="G18" s="838"/>
      <c r="H18" s="838"/>
      <c r="I18" s="839">
        <v>2013</v>
      </c>
      <c r="J18" s="838"/>
      <c r="K18" s="838"/>
      <c r="L18" s="838"/>
      <c r="M18" s="838"/>
      <c r="N18" s="838"/>
      <c r="O18" s="839" t="s">
        <v>133</v>
      </c>
      <c r="P18" s="859">
        <v>4313193047.980031</v>
      </c>
      <c r="Q18" s="853" t="str">
        <f t="shared" si="2"/>
        <v>2.02.01</v>
      </c>
      <c r="R18" s="841" t="str">
        <f t="shared" si="3"/>
        <v>Alat-alat Besar Darat</v>
      </c>
      <c r="S18" s="860">
        <f t="shared" si="4"/>
        <v>10</v>
      </c>
      <c r="T18" s="861">
        <f t="shared" si="7"/>
        <v>431319304.79800308</v>
      </c>
      <c r="U18" s="860">
        <f t="shared" si="8"/>
        <v>1</v>
      </c>
      <c r="V18" s="861">
        <f t="shared" si="9"/>
        <v>431319304.79800308</v>
      </c>
      <c r="W18" s="861">
        <f t="shared" si="10"/>
        <v>431319304.79800308</v>
      </c>
      <c r="X18" s="861">
        <f t="shared" si="11"/>
        <v>431319304.79800308</v>
      </c>
      <c r="Y18" s="861">
        <f t="shared" si="12"/>
        <v>431319304.79800308</v>
      </c>
      <c r="Z18" s="861">
        <f t="shared" si="13"/>
        <v>431319304.79800308</v>
      </c>
      <c r="AA18" s="861">
        <f t="shared" si="14"/>
        <v>431319304.79800308</v>
      </c>
      <c r="AB18" s="860">
        <f t="shared" si="5"/>
        <v>2013</v>
      </c>
      <c r="AC18" s="862">
        <f t="shared" si="6"/>
        <v>4313193047.980031</v>
      </c>
      <c r="AD18" s="863">
        <f t="shared" si="15"/>
        <v>1725277219.1920123</v>
      </c>
    </row>
    <row r="19" spans="1:31" s="821" customFormat="1" ht="23.25" hidden="1" customHeight="1">
      <c r="A19" s="835"/>
      <c r="B19" s="849" t="s">
        <v>26</v>
      </c>
      <c r="C19" s="857" t="s">
        <v>2126</v>
      </c>
      <c r="D19" s="858" t="s">
        <v>2127</v>
      </c>
      <c r="E19" s="864" t="s">
        <v>2124</v>
      </c>
      <c r="F19" s="838" t="s">
        <v>2125</v>
      </c>
      <c r="G19" s="838"/>
      <c r="H19" s="838"/>
      <c r="I19" s="839">
        <v>2013</v>
      </c>
      <c r="J19" s="838"/>
      <c r="K19" s="838"/>
      <c r="L19" s="838"/>
      <c r="M19" s="838"/>
      <c r="N19" s="838"/>
      <c r="O19" s="839" t="s">
        <v>133</v>
      </c>
      <c r="P19" s="859">
        <v>1841588042.9577663</v>
      </c>
      <c r="Q19" s="853" t="str">
        <f t="shared" si="2"/>
        <v>2.02.01</v>
      </c>
      <c r="R19" s="841" t="str">
        <f t="shared" si="3"/>
        <v>Alat-alat Besar Darat</v>
      </c>
      <c r="S19" s="860">
        <f t="shared" si="4"/>
        <v>10</v>
      </c>
      <c r="T19" s="861">
        <f t="shared" si="7"/>
        <v>184158804.29577664</v>
      </c>
      <c r="U19" s="860">
        <f t="shared" si="8"/>
        <v>1</v>
      </c>
      <c r="V19" s="861">
        <f t="shared" si="9"/>
        <v>184158804.29577664</v>
      </c>
      <c r="W19" s="861">
        <f t="shared" si="10"/>
        <v>184158804.29577664</v>
      </c>
      <c r="X19" s="861">
        <f t="shared" si="11"/>
        <v>184158804.29577664</v>
      </c>
      <c r="Y19" s="861">
        <f t="shared" si="12"/>
        <v>184158804.29577664</v>
      </c>
      <c r="Z19" s="861">
        <f t="shared" si="13"/>
        <v>184158804.29577664</v>
      </c>
      <c r="AA19" s="861">
        <f t="shared" si="14"/>
        <v>184158804.29577664</v>
      </c>
      <c r="AB19" s="860">
        <f t="shared" si="5"/>
        <v>2013</v>
      </c>
      <c r="AC19" s="862">
        <f t="shared" si="6"/>
        <v>1841588042.9577663</v>
      </c>
      <c r="AD19" s="863">
        <f t="shared" si="15"/>
        <v>736635217.18310642</v>
      </c>
    </row>
    <row r="20" spans="1:31" s="821" customFormat="1" ht="21" hidden="1" customHeight="1">
      <c r="A20" s="835"/>
      <c r="B20" s="849" t="s">
        <v>26</v>
      </c>
      <c r="C20" s="857" t="s">
        <v>2128</v>
      </c>
      <c r="D20" s="858" t="s">
        <v>2129</v>
      </c>
      <c r="E20" s="864" t="s">
        <v>444</v>
      </c>
      <c r="F20" s="838" t="s">
        <v>2125</v>
      </c>
      <c r="G20" s="838"/>
      <c r="H20" s="838"/>
      <c r="I20" s="839">
        <v>2013</v>
      </c>
      <c r="J20" s="838"/>
      <c r="K20" s="838"/>
      <c r="L20" s="838"/>
      <c r="M20" s="838"/>
      <c r="N20" s="838"/>
      <c r="O20" s="839" t="s">
        <v>133</v>
      </c>
      <c r="P20" s="859">
        <v>1226408320.791347</v>
      </c>
      <c r="Q20" s="853" t="str">
        <f t="shared" si="2"/>
        <v>2.02.01</v>
      </c>
      <c r="R20" s="841" t="str">
        <f t="shared" si="3"/>
        <v>Alat-alat Besar Darat</v>
      </c>
      <c r="S20" s="860">
        <f t="shared" si="4"/>
        <v>10</v>
      </c>
      <c r="T20" s="861">
        <f t="shared" si="7"/>
        <v>122640832.0791347</v>
      </c>
      <c r="U20" s="860">
        <f t="shared" si="8"/>
        <v>1</v>
      </c>
      <c r="V20" s="861">
        <f t="shared" si="9"/>
        <v>122640832.0791347</v>
      </c>
      <c r="W20" s="861">
        <f t="shared" si="10"/>
        <v>122640832.0791347</v>
      </c>
      <c r="X20" s="861">
        <f t="shared" si="11"/>
        <v>122640832.0791347</v>
      </c>
      <c r="Y20" s="861">
        <f t="shared" si="12"/>
        <v>122640832.0791347</v>
      </c>
      <c r="Z20" s="861">
        <f t="shared" si="13"/>
        <v>122640832.0791347</v>
      </c>
      <c r="AA20" s="861">
        <f t="shared" si="14"/>
        <v>122640832.0791347</v>
      </c>
      <c r="AB20" s="860">
        <f t="shared" si="5"/>
        <v>2013</v>
      </c>
      <c r="AC20" s="862">
        <f t="shared" si="6"/>
        <v>1226408320.791347</v>
      </c>
      <c r="AD20" s="863">
        <f t="shared" si="15"/>
        <v>490563328.31653881</v>
      </c>
    </row>
    <row r="21" spans="1:31" s="821" customFormat="1" ht="15" hidden="1" customHeight="1">
      <c r="A21" s="835"/>
      <c r="B21" s="849"/>
      <c r="C21" s="857"/>
      <c r="D21" s="858" t="s">
        <v>150</v>
      </c>
      <c r="E21" s="839"/>
      <c r="F21" s="838"/>
      <c r="G21" s="838"/>
      <c r="H21" s="838"/>
      <c r="I21" s="839"/>
      <c r="J21" s="838"/>
      <c r="K21" s="838"/>
      <c r="L21" s="838"/>
      <c r="M21" s="838"/>
      <c r="N21" s="838"/>
      <c r="O21" s="839"/>
      <c r="P21" s="859"/>
      <c r="Q21" s="853"/>
      <c r="R21" s="835"/>
      <c r="S21" s="835"/>
      <c r="T21" s="835"/>
      <c r="U21" s="835"/>
      <c r="V21" s="835"/>
      <c r="W21" s="835"/>
      <c r="X21" s="835"/>
      <c r="Y21" s="835"/>
      <c r="Z21" s="835"/>
      <c r="AA21" s="835"/>
      <c r="AB21" s="835"/>
      <c r="AC21" s="835"/>
      <c r="AD21" s="835"/>
    </row>
    <row r="22" spans="1:31" s="821" customFormat="1" ht="15" hidden="1" customHeight="1">
      <c r="A22" s="835"/>
      <c r="B22" s="836"/>
      <c r="C22" s="837"/>
      <c r="D22" s="838" t="s">
        <v>150</v>
      </c>
      <c r="E22" s="839"/>
      <c r="F22" s="838"/>
      <c r="G22" s="838"/>
      <c r="H22" s="838"/>
      <c r="I22" s="839"/>
      <c r="J22" s="838"/>
      <c r="K22" s="838"/>
      <c r="L22" s="838"/>
      <c r="M22" s="838"/>
      <c r="N22" s="838"/>
      <c r="O22" s="839"/>
      <c r="P22" s="843"/>
      <c r="Q22" s="853"/>
      <c r="R22" s="835"/>
      <c r="S22" s="835"/>
      <c r="T22" s="835"/>
      <c r="U22" s="835"/>
      <c r="V22" s="835"/>
      <c r="W22" s="835"/>
      <c r="X22" s="835"/>
      <c r="Y22" s="835"/>
      <c r="Z22" s="835"/>
      <c r="AA22" s="835"/>
      <c r="AB22" s="835"/>
      <c r="AC22" s="835"/>
      <c r="AD22" s="835"/>
    </row>
    <row r="23" spans="1:31" s="856" customFormat="1" ht="33.75" hidden="1" customHeight="1">
      <c r="A23" s="848"/>
      <c r="B23" s="842" t="s">
        <v>28</v>
      </c>
      <c r="C23" s="837" t="s">
        <v>2130</v>
      </c>
      <c r="D23" s="865" t="s">
        <v>150</v>
      </c>
      <c r="E23" s="866"/>
      <c r="F23" s="852"/>
      <c r="G23" s="852"/>
      <c r="H23" s="852"/>
      <c r="I23" s="832"/>
      <c r="J23" s="852"/>
      <c r="K23" s="852"/>
      <c r="L23" s="852"/>
      <c r="M23" s="852"/>
      <c r="N23" s="852"/>
      <c r="O23" s="832"/>
      <c r="P23" s="867">
        <f>SUM(P24:P507)</f>
        <v>75092921507.732819</v>
      </c>
      <c r="Q23" s="853"/>
      <c r="R23" s="868"/>
      <c r="S23" s="848"/>
      <c r="T23" s="848"/>
      <c r="U23" s="848"/>
      <c r="V23" s="867">
        <f t="shared" ref="V23:AD23" si="16">SUM(V24:V507)</f>
        <v>15599183948.183725</v>
      </c>
      <c r="W23" s="867">
        <f t="shared" si="16"/>
        <v>7033263340.5679026</v>
      </c>
      <c r="X23" s="867">
        <f t="shared" si="16"/>
        <v>8938992069.3590126</v>
      </c>
      <c r="Y23" s="867">
        <f t="shared" si="16"/>
        <v>9045194792.3534527</v>
      </c>
      <c r="Z23" s="867">
        <f t="shared" si="16"/>
        <v>8934400348.2417564</v>
      </c>
      <c r="AA23" s="867">
        <f t="shared" si="16"/>
        <v>8549021605.3846207</v>
      </c>
      <c r="AB23" s="867"/>
      <c r="AC23" s="867">
        <f t="shared" si="16"/>
        <v>75092921507.732819</v>
      </c>
      <c r="AD23" s="867">
        <f t="shared" si="16"/>
        <v>16992865403.64275</v>
      </c>
      <c r="AE23" s="869">
        <f>SUM(V23:AA23)</f>
        <v>58100056104.090477</v>
      </c>
    </row>
    <row r="24" spans="1:31" s="821" customFormat="1" ht="15" hidden="1" customHeight="1">
      <c r="A24" s="853"/>
      <c r="B24" s="842" t="s">
        <v>28</v>
      </c>
      <c r="C24" s="838" t="s">
        <v>2131</v>
      </c>
      <c r="D24" s="870" t="s">
        <v>127</v>
      </c>
      <c r="E24" s="871" t="s">
        <v>444</v>
      </c>
      <c r="F24" s="838" t="s">
        <v>2132</v>
      </c>
      <c r="G24" s="872" t="s">
        <v>132</v>
      </c>
      <c r="H24" s="873"/>
      <c r="I24" s="872" t="s">
        <v>989</v>
      </c>
      <c r="J24" s="838" t="s">
        <v>2132</v>
      </c>
      <c r="K24" s="873" t="s">
        <v>132</v>
      </c>
      <c r="L24" s="873" t="s">
        <v>132</v>
      </c>
      <c r="M24" s="873" t="s">
        <v>2133</v>
      </c>
      <c r="N24" s="874"/>
      <c r="O24" s="872" t="s">
        <v>133</v>
      </c>
      <c r="P24" s="875">
        <v>130000000</v>
      </c>
      <c r="Q24" s="853" t="str">
        <f t="shared" ref="Q24:Q88" si="17">MID(C24,2,7)</f>
        <v>2.03.01</v>
      </c>
      <c r="R24" s="841" t="str">
        <f t="shared" ref="R24:R87" si="18">VLOOKUP(Q24,kelompok,2,0)</f>
        <v>Alat Angkutan Darat Bermotor</v>
      </c>
      <c r="S24" s="860">
        <f t="shared" ref="S24:S87" si="19">VLOOKUP(Q24,MASAMANFAAT,4,0)</f>
        <v>7</v>
      </c>
      <c r="T24" s="861">
        <f t="shared" ref="T24:T87" si="20">(P24)/S24</f>
        <v>18571428.571428571</v>
      </c>
      <c r="U24" s="860">
        <f t="shared" ref="U24:U87" si="21">2013-AB24+1</f>
        <v>13</v>
      </c>
      <c r="V24" s="861">
        <f t="shared" ref="V24:V87" si="22">IF(U24&gt;S24,P24,T24*U24)</f>
        <v>130000000</v>
      </c>
      <c r="W24" s="861">
        <f t="shared" ref="W24:W87" si="23">IF(P24=V24,0,T24)</f>
        <v>0</v>
      </c>
      <c r="X24" s="861">
        <f t="shared" ref="X24:X87" si="24">IF(P24=V24+W24,0,T24)</f>
        <v>0</v>
      </c>
      <c r="Y24" s="861">
        <f t="shared" ref="Y24:Y87" si="25">IF(P24=V24+W24+X24,0,T24)</f>
        <v>0</v>
      </c>
      <c r="Z24" s="861">
        <f t="shared" ref="Z24:Z87" si="26">IF(P24=W24+X24+Y24+V24,0,T24)</f>
        <v>0</v>
      </c>
      <c r="AA24" s="861">
        <f t="shared" ref="AA24:AA87" si="27">IF(P24=V24+X24+Y24+Z24+W24,0,T24)</f>
        <v>0</v>
      </c>
      <c r="AB24" s="876" t="str">
        <f t="shared" ref="AB24:AB87" si="28">I24</f>
        <v>2001</v>
      </c>
      <c r="AC24" s="861">
        <f t="shared" ref="AC24:AC87" si="29">P24</f>
        <v>130000000</v>
      </c>
      <c r="AD24" s="877">
        <f>P24-(V24+W24+X24+Y24+Z24+AA24)</f>
        <v>0</v>
      </c>
      <c r="AE24" s="878">
        <f>SUM(V24:AA24)</f>
        <v>130000000</v>
      </c>
    </row>
    <row r="25" spans="1:31" s="821" customFormat="1" ht="15" hidden="1" customHeight="1">
      <c r="A25" s="853"/>
      <c r="B25" s="842" t="s">
        <v>28</v>
      </c>
      <c r="C25" s="838" t="s">
        <v>2131</v>
      </c>
      <c r="D25" s="870" t="s">
        <v>127</v>
      </c>
      <c r="E25" s="871" t="s">
        <v>444</v>
      </c>
      <c r="F25" s="838" t="s">
        <v>2134</v>
      </c>
      <c r="G25" s="872" t="s">
        <v>132</v>
      </c>
      <c r="H25" s="873"/>
      <c r="I25" s="872" t="s">
        <v>992</v>
      </c>
      <c r="J25" s="838" t="s">
        <v>2134</v>
      </c>
      <c r="K25" s="873" t="s">
        <v>2135</v>
      </c>
      <c r="L25" s="873" t="s">
        <v>2136</v>
      </c>
      <c r="M25" s="873" t="s">
        <v>2137</v>
      </c>
      <c r="N25" s="879" t="s">
        <v>2138</v>
      </c>
      <c r="O25" s="872" t="s">
        <v>133</v>
      </c>
      <c r="P25" s="875">
        <v>85000000</v>
      </c>
      <c r="Q25" s="853" t="str">
        <f t="shared" si="17"/>
        <v>2.03.01</v>
      </c>
      <c r="R25" s="841" t="str">
        <f t="shared" si="18"/>
        <v>Alat Angkutan Darat Bermotor</v>
      </c>
      <c r="S25" s="860">
        <f t="shared" si="19"/>
        <v>7</v>
      </c>
      <c r="T25" s="861">
        <f t="shared" si="20"/>
        <v>12142857.142857144</v>
      </c>
      <c r="U25" s="860">
        <f t="shared" si="21"/>
        <v>8</v>
      </c>
      <c r="V25" s="861">
        <f t="shared" si="22"/>
        <v>85000000</v>
      </c>
      <c r="W25" s="861">
        <f t="shared" si="23"/>
        <v>0</v>
      </c>
      <c r="X25" s="861">
        <f t="shared" si="24"/>
        <v>0</v>
      </c>
      <c r="Y25" s="861">
        <f t="shared" si="25"/>
        <v>0</v>
      </c>
      <c r="Z25" s="861">
        <f t="shared" si="26"/>
        <v>0</v>
      </c>
      <c r="AA25" s="861">
        <f t="shared" si="27"/>
        <v>0</v>
      </c>
      <c r="AB25" s="876" t="str">
        <f t="shared" si="28"/>
        <v>2006</v>
      </c>
      <c r="AC25" s="861">
        <f t="shared" si="29"/>
        <v>85000000</v>
      </c>
      <c r="AD25" s="877">
        <f t="shared" ref="AD25:AD88" si="30">P25-(V25+W25+X25+Y25+Z25+AA25)</f>
        <v>0</v>
      </c>
      <c r="AE25" s="878">
        <f t="shared" ref="AE25:AE88" si="31">SUM(V25:AA25)</f>
        <v>85000000</v>
      </c>
    </row>
    <row r="26" spans="1:31" s="821" customFormat="1" ht="15" hidden="1" customHeight="1">
      <c r="A26" s="853"/>
      <c r="B26" s="842" t="s">
        <v>28</v>
      </c>
      <c r="C26" s="838" t="s">
        <v>2131</v>
      </c>
      <c r="D26" s="870" t="s">
        <v>127</v>
      </c>
      <c r="E26" s="871" t="s">
        <v>444</v>
      </c>
      <c r="F26" s="838" t="s">
        <v>2134</v>
      </c>
      <c r="G26" s="872" t="s">
        <v>132</v>
      </c>
      <c r="H26" s="873"/>
      <c r="I26" s="872" t="s">
        <v>992</v>
      </c>
      <c r="J26" s="838" t="s">
        <v>2134</v>
      </c>
      <c r="K26" s="873" t="s">
        <v>2139</v>
      </c>
      <c r="L26" s="873" t="s">
        <v>2140</v>
      </c>
      <c r="M26" s="873" t="s">
        <v>2141</v>
      </c>
      <c r="N26" s="874" t="s">
        <v>2142</v>
      </c>
      <c r="O26" s="872" t="s">
        <v>133</v>
      </c>
      <c r="P26" s="875">
        <v>85000000</v>
      </c>
      <c r="Q26" s="853" t="str">
        <f t="shared" si="17"/>
        <v>2.03.01</v>
      </c>
      <c r="R26" s="841" t="str">
        <f t="shared" si="18"/>
        <v>Alat Angkutan Darat Bermotor</v>
      </c>
      <c r="S26" s="860">
        <f t="shared" si="19"/>
        <v>7</v>
      </c>
      <c r="T26" s="861">
        <f t="shared" si="20"/>
        <v>12142857.142857144</v>
      </c>
      <c r="U26" s="860">
        <f t="shared" si="21"/>
        <v>8</v>
      </c>
      <c r="V26" s="861">
        <f t="shared" si="22"/>
        <v>85000000</v>
      </c>
      <c r="W26" s="861">
        <f t="shared" si="23"/>
        <v>0</v>
      </c>
      <c r="X26" s="861">
        <f t="shared" si="24"/>
        <v>0</v>
      </c>
      <c r="Y26" s="861">
        <f t="shared" si="25"/>
        <v>0</v>
      </c>
      <c r="Z26" s="861">
        <f t="shared" si="26"/>
        <v>0</v>
      </c>
      <c r="AA26" s="861">
        <f t="shared" si="27"/>
        <v>0</v>
      </c>
      <c r="AB26" s="876" t="str">
        <f t="shared" si="28"/>
        <v>2006</v>
      </c>
      <c r="AC26" s="861">
        <f t="shared" si="29"/>
        <v>85000000</v>
      </c>
      <c r="AD26" s="877">
        <f t="shared" si="30"/>
        <v>0</v>
      </c>
      <c r="AE26" s="878">
        <f t="shared" si="31"/>
        <v>85000000</v>
      </c>
    </row>
    <row r="27" spans="1:31" s="821" customFormat="1" ht="15" hidden="1" customHeight="1">
      <c r="A27" s="853"/>
      <c r="B27" s="842" t="s">
        <v>28</v>
      </c>
      <c r="C27" s="838" t="s">
        <v>2131</v>
      </c>
      <c r="D27" s="870" t="s">
        <v>127</v>
      </c>
      <c r="E27" s="871" t="s">
        <v>444</v>
      </c>
      <c r="F27" s="838" t="s">
        <v>2134</v>
      </c>
      <c r="G27" s="872" t="s">
        <v>132</v>
      </c>
      <c r="H27" s="873"/>
      <c r="I27" s="872" t="s">
        <v>992</v>
      </c>
      <c r="J27" s="838" t="s">
        <v>2134</v>
      </c>
      <c r="K27" s="873" t="s">
        <v>2143</v>
      </c>
      <c r="L27" s="873" t="s">
        <v>2144</v>
      </c>
      <c r="M27" s="873" t="s">
        <v>2145</v>
      </c>
      <c r="N27" s="879" t="s">
        <v>2146</v>
      </c>
      <c r="O27" s="872" t="s">
        <v>133</v>
      </c>
      <c r="P27" s="875">
        <v>85000000</v>
      </c>
      <c r="Q27" s="853" t="str">
        <f t="shared" si="17"/>
        <v>2.03.01</v>
      </c>
      <c r="R27" s="841" t="str">
        <f t="shared" si="18"/>
        <v>Alat Angkutan Darat Bermotor</v>
      </c>
      <c r="S27" s="860">
        <f t="shared" si="19"/>
        <v>7</v>
      </c>
      <c r="T27" s="861">
        <f t="shared" si="20"/>
        <v>12142857.142857144</v>
      </c>
      <c r="U27" s="860">
        <f t="shared" si="21"/>
        <v>8</v>
      </c>
      <c r="V27" s="861">
        <f t="shared" si="22"/>
        <v>85000000</v>
      </c>
      <c r="W27" s="861">
        <f t="shared" si="23"/>
        <v>0</v>
      </c>
      <c r="X27" s="861">
        <f t="shared" si="24"/>
        <v>0</v>
      </c>
      <c r="Y27" s="861">
        <f t="shared" si="25"/>
        <v>0</v>
      </c>
      <c r="Z27" s="861">
        <f t="shared" si="26"/>
        <v>0</v>
      </c>
      <c r="AA27" s="861">
        <f t="shared" si="27"/>
        <v>0</v>
      </c>
      <c r="AB27" s="876" t="str">
        <f t="shared" si="28"/>
        <v>2006</v>
      </c>
      <c r="AC27" s="861">
        <f t="shared" si="29"/>
        <v>85000000</v>
      </c>
      <c r="AD27" s="877">
        <f t="shared" si="30"/>
        <v>0</v>
      </c>
      <c r="AE27" s="878">
        <f t="shared" si="31"/>
        <v>85000000</v>
      </c>
    </row>
    <row r="28" spans="1:31" s="821" customFormat="1" ht="15" hidden="1" customHeight="1">
      <c r="A28" s="853"/>
      <c r="B28" s="842" t="s">
        <v>28</v>
      </c>
      <c r="C28" s="838" t="s">
        <v>2131</v>
      </c>
      <c r="D28" s="870" t="s">
        <v>127</v>
      </c>
      <c r="E28" s="871" t="s">
        <v>444</v>
      </c>
      <c r="F28" s="838" t="s">
        <v>2134</v>
      </c>
      <c r="G28" s="872" t="s">
        <v>132</v>
      </c>
      <c r="H28" s="873"/>
      <c r="I28" s="872" t="s">
        <v>992</v>
      </c>
      <c r="J28" s="838" t="s">
        <v>2134</v>
      </c>
      <c r="K28" s="873" t="s">
        <v>2147</v>
      </c>
      <c r="L28" s="873" t="s">
        <v>2148</v>
      </c>
      <c r="M28" s="873" t="s">
        <v>2149</v>
      </c>
      <c r="N28" s="879" t="s">
        <v>2150</v>
      </c>
      <c r="O28" s="872" t="s">
        <v>133</v>
      </c>
      <c r="P28" s="875">
        <v>85000000</v>
      </c>
      <c r="Q28" s="853" t="str">
        <f t="shared" si="17"/>
        <v>2.03.01</v>
      </c>
      <c r="R28" s="841" t="str">
        <f t="shared" si="18"/>
        <v>Alat Angkutan Darat Bermotor</v>
      </c>
      <c r="S28" s="860">
        <f t="shared" si="19"/>
        <v>7</v>
      </c>
      <c r="T28" s="861">
        <f t="shared" si="20"/>
        <v>12142857.142857144</v>
      </c>
      <c r="U28" s="860">
        <f t="shared" si="21"/>
        <v>8</v>
      </c>
      <c r="V28" s="861">
        <f t="shared" si="22"/>
        <v>85000000</v>
      </c>
      <c r="W28" s="861">
        <f t="shared" si="23"/>
        <v>0</v>
      </c>
      <c r="X28" s="861">
        <f t="shared" si="24"/>
        <v>0</v>
      </c>
      <c r="Y28" s="861">
        <f t="shared" si="25"/>
        <v>0</v>
      </c>
      <c r="Z28" s="861">
        <f t="shared" si="26"/>
        <v>0</v>
      </c>
      <c r="AA28" s="861">
        <f t="shared" si="27"/>
        <v>0</v>
      </c>
      <c r="AB28" s="876" t="str">
        <f t="shared" si="28"/>
        <v>2006</v>
      </c>
      <c r="AC28" s="861">
        <f t="shared" si="29"/>
        <v>85000000</v>
      </c>
      <c r="AD28" s="877">
        <f t="shared" si="30"/>
        <v>0</v>
      </c>
      <c r="AE28" s="878">
        <f t="shared" si="31"/>
        <v>85000000</v>
      </c>
    </row>
    <row r="29" spans="1:31" s="821" customFormat="1" ht="15" hidden="1" customHeight="1">
      <c r="A29" s="853"/>
      <c r="B29" s="842" t="s">
        <v>28</v>
      </c>
      <c r="C29" s="838" t="s">
        <v>2131</v>
      </c>
      <c r="D29" s="870" t="s">
        <v>127</v>
      </c>
      <c r="E29" s="871" t="s">
        <v>444</v>
      </c>
      <c r="F29" s="838" t="s">
        <v>788</v>
      </c>
      <c r="G29" s="838" t="s">
        <v>132</v>
      </c>
      <c r="H29" s="873"/>
      <c r="I29" s="872" t="s">
        <v>992</v>
      </c>
      <c r="J29" s="838" t="s">
        <v>788</v>
      </c>
      <c r="K29" s="836" t="s">
        <v>132</v>
      </c>
      <c r="L29" s="836" t="s">
        <v>132</v>
      </c>
      <c r="M29" s="836" t="s">
        <v>2151</v>
      </c>
      <c r="N29" s="838"/>
      <c r="O29" s="872" t="s">
        <v>133</v>
      </c>
      <c r="P29" s="875">
        <v>180000000</v>
      </c>
      <c r="Q29" s="853" t="str">
        <f t="shared" si="17"/>
        <v>2.03.01</v>
      </c>
      <c r="R29" s="841" t="str">
        <f t="shared" si="18"/>
        <v>Alat Angkutan Darat Bermotor</v>
      </c>
      <c r="S29" s="860">
        <f t="shared" si="19"/>
        <v>7</v>
      </c>
      <c r="T29" s="861">
        <f t="shared" si="20"/>
        <v>25714285.714285713</v>
      </c>
      <c r="U29" s="860">
        <f t="shared" si="21"/>
        <v>8</v>
      </c>
      <c r="V29" s="861">
        <f t="shared" si="22"/>
        <v>180000000</v>
      </c>
      <c r="W29" s="861">
        <f t="shared" si="23"/>
        <v>0</v>
      </c>
      <c r="X29" s="861">
        <f t="shared" si="24"/>
        <v>0</v>
      </c>
      <c r="Y29" s="861">
        <f t="shared" si="25"/>
        <v>0</v>
      </c>
      <c r="Z29" s="861">
        <f t="shared" si="26"/>
        <v>0</v>
      </c>
      <c r="AA29" s="861">
        <f t="shared" si="27"/>
        <v>0</v>
      </c>
      <c r="AB29" s="876" t="str">
        <f t="shared" si="28"/>
        <v>2006</v>
      </c>
      <c r="AC29" s="861">
        <f t="shared" si="29"/>
        <v>180000000</v>
      </c>
      <c r="AD29" s="877">
        <f t="shared" si="30"/>
        <v>0</v>
      </c>
      <c r="AE29" s="878">
        <f t="shared" si="31"/>
        <v>180000000</v>
      </c>
    </row>
    <row r="30" spans="1:31" s="856" customFormat="1" ht="15" hidden="1" customHeight="1">
      <c r="A30" s="853"/>
      <c r="B30" s="842" t="s">
        <v>28</v>
      </c>
      <c r="C30" s="838" t="s">
        <v>2131</v>
      </c>
      <c r="D30" s="870" t="s">
        <v>127</v>
      </c>
      <c r="E30" s="871" t="s">
        <v>444</v>
      </c>
      <c r="F30" s="838" t="s">
        <v>2132</v>
      </c>
      <c r="G30" s="838" t="s">
        <v>132</v>
      </c>
      <c r="H30" s="838"/>
      <c r="I30" s="872" t="s">
        <v>992</v>
      </c>
      <c r="J30" s="838" t="s">
        <v>2132</v>
      </c>
      <c r="K30" s="838" t="s">
        <v>132</v>
      </c>
      <c r="L30" s="838" t="s">
        <v>132</v>
      </c>
      <c r="M30" s="838" t="s">
        <v>2152</v>
      </c>
      <c r="N30" s="838"/>
      <c r="O30" s="839" t="s">
        <v>133</v>
      </c>
      <c r="P30" s="880">
        <v>180000000</v>
      </c>
      <c r="Q30" s="853" t="str">
        <f t="shared" si="17"/>
        <v>2.03.01</v>
      </c>
      <c r="R30" s="841" t="str">
        <f t="shared" si="18"/>
        <v>Alat Angkutan Darat Bermotor</v>
      </c>
      <c r="S30" s="860">
        <f t="shared" si="19"/>
        <v>7</v>
      </c>
      <c r="T30" s="861">
        <f t="shared" si="20"/>
        <v>25714285.714285713</v>
      </c>
      <c r="U30" s="860">
        <f t="shared" si="21"/>
        <v>8</v>
      </c>
      <c r="V30" s="861">
        <f t="shared" si="22"/>
        <v>180000000</v>
      </c>
      <c r="W30" s="861">
        <f t="shared" si="23"/>
        <v>0</v>
      </c>
      <c r="X30" s="861">
        <f t="shared" si="24"/>
        <v>0</v>
      </c>
      <c r="Y30" s="861">
        <f t="shared" si="25"/>
        <v>0</v>
      </c>
      <c r="Z30" s="861">
        <f t="shared" si="26"/>
        <v>0</v>
      </c>
      <c r="AA30" s="861">
        <f t="shared" si="27"/>
        <v>0</v>
      </c>
      <c r="AB30" s="876" t="str">
        <f t="shared" si="28"/>
        <v>2006</v>
      </c>
      <c r="AC30" s="861">
        <f t="shared" si="29"/>
        <v>180000000</v>
      </c>
      <c r="AD30" s="877">
        <f t="shared" si="30"/>
        <v>0</v>
      </c>
      <c r="AE30" s="878">
        <f t="shared" si="31"/>
        <v>180000000</v>
      </c>
    </row>
    <row r="31" spans="1:31" s="821" customFormat="1" ht="15" hidden="1" customHeight="1">
      <c r="A31" s="853"/>
      <c r="B31" s="842" t="s">
        <v>28</v>
      </c>
      <c r="C31" s="838" t="s">
        <v>2131</v>
      </c>
      <c r="D31" s="870" t="s">
        <v>127</v>
      </c>
      <c r="E31" s="871" t="s">
        <v>444</v>
      </c>
      <c r="F31" s="838" t="s">
        <v>2153</v>
      </c>
      <c r="G31" s="872" t="s">
        <v>132</v>
      </c>
      <c r="H31" s="873"/>
      <c r="I31" s="872" t="s">
        <v>385</v>
      </c>
      <c r="J31" s="838" t="s">
        <v>2153</v>
      </c>
      <c r="K31" s="881"/>
      <c r="L31" s="881"/>
      <c r="M31" s="881" t="s">
        <v>2154</v>
      </c>
      <c r="N31" s="838"/>
      <c r="O31" s="872" t="s">
        <v>133</v>
      </c>
      <c r="P31" s="875">
        <v>95000000</v>
      </c>
      <c r="Q31" s="853" t="str">
        <f t="shared" si="17"/>
        <v>2.03.01</v>
      </c>
      <c r="R31" s="841" t="str">
        <f t="shared" si="18"/>
        <v>Alat Angkutan Darat Bermotor</v>
      </c>
      <c r="S31" s="860">
        <f t="shared" si="19"/>
        <v>7</v>
      </c>
      <c r="T31" s="861">
        <f t="shared" si="20"/>
        <v>13571428.571428571</v>
      </c>
      <c r="U31" s="860">
        <f t="shared" si="21"/>
        <v>10</v>
      </c>
      <c r="V31" s="861">
        <f t="shared" si="22"/>
        <v>95000000</v>
      </c>
      <c r="W31" s="861">
        <f t="shared" si="23"/>
        <v>0</v>
      </c>
      <c r="X31" s="861">
        <f t="shared" si="24"/>
        <v>0</v>
      </c>
      <c r="Y31" s="861">
        <f t="shared" si="25"/>
        <v>0</v>
      </c>
      <c r="Z31" s="861">
        <f t="shared" si="26"/>
        <v>0</v>
      </c>
      <c r="AA31" s="861">
        <f t="shared" si="27"/>
        <v>0</v>
      </c>
      <c r="AB31" s="876" t="str">
        <f t="shared" si="28"/>
        <v>2004</v>
      </c>
      <c r="AC31" s="861">
        <f t="shared" si="29"/>
        <v>95000000</v>
      </c>
      <c r="AD31" s="877">
        <f t="shared" si="30"/>
        <v>0</v>
      </c>
      <c r="AE31" s="878">
        <f t="shared" si="31"/>
        <v>95000000</v>
      </c>
    </row>
    <row r="32" spans="1:31" s="821" customFormat="1" ht="15" hidden="1" customHeight="1">
      <c r="A32" s="853"/>
      <c r="B32" s="842" t="s">
        <v>28</v>
      </c>
      <c r="C32" s="838" t="s">
        <v>2131</v>
      </c>
      <c r="D32" s="870" t="s">
        <v>127</v>
      </c>
      <c r="E32" s="871" t="s">
        <v>444</v>
      </c>
      <c r="F32" s="838" t="s">
        <v>788</v>
      </c>
      <c r="G32" s="872" t="s">
        <v>132</v>
      </c>
      <c r="H32" s="873"/>
      <c r="I32" s="872" t="s">
        <v>991</v>
      </c>
      <c r="J32" s="838" t="s">
        <v>788</v>
      </c>
      <c r="K32" s="881" t="s">
        <v>2155</v>
      </c>
      <c r="L32" s="881" t="s">
        <v>2156</v>
      </c>
      <c r="M32" s="881" t="s">
        <v>2157</v>
      </c>
      <c r="N32" s="838" t="s">
        <v>2158</v>
      </c>
      <c r="O32" s="872" t="s">
        <v>133</v>
      </c>
      <c r="P32" s="875">
        <v>170000000</v>
      </c>
      <c r="Q32" s="853" t="str">
        <f t="shared" si="17"/>
        <v>2.03.01</v>
      </c>
      <c r="R32" s="841" t="str">
        <f t="shared" si="18"/>
        <v>Alat Angkutan Darat Bermotor</v>
      </c>
      <c r="S32" s="860">
        <f t="shared" si="19"/>
        <v>7</v>
      </c>
      <c r="T32" s="861">
        <f t="shared" si="20"/>
        <v>24285714.285714287</v>
      </c>
      <c r="U32" s="860">
        <f t="shared" si="21"/>
        <v>9</v>
      </c>
      <c r="V32" s="861">
        <f t="shared" si="22"/>
        <v>170000000</v>
      </c>
      <c r="W32" s="861">
        <f t="shared" si="23"/>
        <v>0</v>
      </c>
      <c r="X32" s="861">
        <f t="shared" si="24"/>
        <v>0</v>
      </c>
      <c r="Y32" s="861">
        <f t="shared" si="25"/>
        <v>0</v>
      </c>
      <c r="Z32" s="861">
        <f t="shared" si="26"/>
        <v>0</v>
      </c>
      <c r="AA32" s="861">
        <f t="shared" si="27"/>
        <v>0</v>
      </c>
      <c r="AB32" s="876" t="str">
        <f t="shared" si="28"/>
        <v>2005</v>
      </c>
      <c r="AC32" s="861">
        <f t="shared" si="29"/>
        <v>170000000</v>
      </c>
      <c r="AD32" s="877">
        <f t="shared" si="30"/>
        <v>0</v>
      </c>
      <c r="AE32" s="878">
        <f t="shared" si="31"/>
        <v>170000000</v>
      </c>
    </row>
    <row r="33" spans="1:31" s="821" customFormat="1" ht="15" hidden="1" customHeight="1">
      <c r="A33" s="853"/>
      <c r="B33" s="842" t="s">
        <v>28</v>
      </c>
      <c r="C33" s="838" t="s">
        <v>2131</v>
      </c>
      <c r="D33" s="870" t="s">
        <v>127</v>
      </c>
      <c r="E33" s="871" t="s">
        <v>444</v>
      </c>
      <c r="F33" s="838" t="s">
        <v>2132</v>
      </c>
      <c r="G33" s="872" t="s">
        <v>132</v>
      </c>
      <c r="H33" s="873"/>
      <c r="I33" s="872" t="s">
        <v>992</v>
      </c>
      <c r="J33" s="838" t="s">
        <v>2132</v>
      </c>
      <c r="K33" s="881" t="s">
        <v>132</v>
      </c>
      <c r="L33" s="881" t="s">
        <v>132</v>
      </c>
      <c r="M33" s="881" t="s">
        <v>2159</v>
      </c>
      <c r="N33" s="838"/>
      <c r="O33" s="872" t="s">
        <v>133</v>
      </c>
      <c r="P33" s="875">
        <v>180000000</v>
      </c>
      <c r="Q33" s="853" t="str">
        <f t="shared" si="17"/>
        <v>2.03.01</v>
      </c>
      <c r="R33" s="841" t="str">
        <f t="shared" si="18"/>
        <v>Alat Angkutan Darat Bermotor</v>
      </c>
      <c r="S33" s="860">
        <f t="shared" si="19"/>
        <v>7</v>
      </c>
      <c r="T33" s="861">
        <f t="shared" si="20"/>
        <v>25714285.714285713</v>
      </c>
      <c r="U33" s="860">
        <f t="shared" si="21"/>
        <v>8</v>
      </c>
      <c r="V33" s="861">
        <f t="shared" si="22"/>
        <v>180000000</v>
      </c>
      <c r="W33" s="861">
        <f t="shared" si="23"/>
        <v>0</v>
      </c>
      <c r="X33" s="861">
        <f t="shared" si="24"/>
        <v>0</v>
      </c>
      <c r="Y33" s="861">
        <f t="shared" si="25"/>
        <v>0</v>
      </c>
      <c r="Z33" s="861">
        <f t="shared" si="26"/>
        <v>0</v>
      </c>
      <c r="AA33" s="861">
        <f t="shared" si="27"/>
        <v>0</v>
      </c>
      <c r="AB33" s="876" t="str">
        <f t="shared" si="28"/>
        <v>2006</v>
      </c>
      <c r="AC33" s="861">
        <f t="shared" si="29"/>
        <v>180000000</v>
      </c>
      <c r="AD33" s="877">
        <f t="shared" si="30"/>
        <v>0</v>
      </c>
      <c r="AE33" s="878">
        <f t="shared" si="31"/>
        <v>180000000</v>
      </c>
    </row>
    <row r="34" spans="1:31" s="821" customFormat="1" ht="15" hidden="1" customHeight="1">
      <c r="A34" s="853"/>
      <c r="B34" s="842" t="s">
        <v>28</v>
      </c>
      <c r="C34" s="838" t="s">
        <v>2131</v>
      </c>
      <c r="D34" s="870" t="s">
        <v>127</v>
      </c>
      <c r="E34" s="871" t="s">
        <v>444</v>
      </c>
      <c r="F34" s="838" t="s">
        <v>788</v>
      </c>
      <c r="G34" s="872" t="s">
        <v>132</v>
      </c>
      <c r="H34" s="873"/>
      <c r="I34" s="872" t="s">
        <v>790</v>
      </c>
      <c r="J34" s="838" t="s">
        <v>788</v>
      </c>
      <c r="K34" s="881" t="s">
        <v>132</v>
      </c>
      <c r="L34" s="881" t="s">
        <v>132</v>
      </c>
      <c r="M34" s="881" t="s">
        <v>2160</v>
      </c>
      <c r="N34" s="838"/>
      <c r="O34" s="872" t="s">
        <v>133</v>
      </c>
      <c r="P34" s="875">
        <v>120000000</v>
      </c>
      <c r="Q34" s="853" t="str">
        <f t="shared" si="17"/>
        <v>2.03.01</v>
      </c>
      <c r="R34" s="841" t="str">
        <f t="shared" si="18"/>
        <v>Alat Angkutan Darat Bermotor</v>
      </c>
      <c r="S34" s="860">
        <f t="shared" si="19"/>
        <v>7</v>
      </c>
      <c r="T34" s="861">
        <f t="shared" si="20"/>
        <v>17142857.142857142</v>
      </c>
      <c r="U34" s="860">
        <f t="shared" si="21"/>
        <v>14</v>
      </c>
      <c r="V34" s="861">
        <f t="shared" si="22"/>
        <v>120000000</v>
      </c>
      <c r="W34" s="861">
        <f t="shared" si="23"/>
        <v>0</v>
      </c>
      <c r="X34" s="861">
        <f t="shared" si="24"/>
        <v>0</v>
      </c>
      <c r="Y34" s="861">
        <f t="shared" si="25"/>
        <v>0</v>
      </c>
      <c r="Z34" s="861">
        <f t="shared" si="26"/>
        <v>0</v>
      </c>
      <c r="AA34" s="861">
        <f t="shared" si="27"/>
        <v>0</v>
      </c>
      <c r="AB34" s="876" t="str">
        <f t="shared" si="28"/>
        <v>2000</v>
      </c>
      <c r="AC34" s="861">
        <f t="shared" si="29"/>
        <v>120000000</v>
      </c>
      <c r="AD34" s="877">
        <f t="shared" si="30"/>
        <v>0</v>
      </c>
      <c r="AE34" s="878">
        <f t="shared" si="31"/>
        <v>120000000</v>
      </c>
    </row>
    <row r="35" spans="1:31" s="821" customFormat="1" ht="15" hidden="1" customHeight="1">
      <c r="A35" s="853"/>
      <c r="B35" s="842" t="s">
        <v>28</v>
      </c>
      <c r="C35" s="838" t="s">
        <v>2131</v>
      </c>
      <c r="D35" s="870" t="s">
        <v>127</v>
      </c>
      <c r="E35" s="871" t="s">
        <v>444</v>
      </c>
      <c r="F35" s="838" t="s">
        <v>1054</v>
      </c>
      <c r="G35" s="872" t="s">
        <v>132</v>
      </c>
      <c r="H35" s="873"/>
      <c r="I35" s="872" t="s">
        <v>989</v>
      </c>
      <c r="J35" s="838" t="s">
        <v>1054</v>
      </c>
      <c r="K35" s="881" t="s">
        <v>132</v>
      </c>
      <c r="L35" s="881" t="s">
        <v>132</v>
      </c>
      <c r="M35" s="881" t="s">
        <v>2161</v>
      </c>
      <c r="N35" s="838"/>
      <c r="O35" s="872" t="s">
        <v>133</v>
      </c>
      <c r="P35" s="875">
        <v>70000000</v>
      </c>
      <c r="Q35" s="853" t="str">
        <f t="shared" si="17"/>
        <v>2.03.01</v>
      </c>
      <c r="R35" s="841" t="str">
        <f t="shared" si="18"/>
        <v>Alat Angkutan Darat Bermotor</v>
      </c>
      <c r="S35" s="860">
        <f t="shared" si="19"/>
        <v>7</v>
      </c>
      <c r="T35" s="861">
        <f t="shared" si="20"/>
        <v>10000000</v>
      </c>
      <c r="U35" s="860">
        <f t="shared" si="21"/>
        <v>13</v>
      </c>
      <c r="V35" s="861">
        <f t="shared" si="22"/>
        <v>70000000</v>
      </c>
      <c r="W35" s="861">
        <f t="shared" si="23"/>
        <v>0</v>
      </c>
      <c r="X35" s="861">
        <f t="shared" si="24"/>
        <v>0</v>
      </c>
      <c r="Y35" s="861">
        <f t="shared" si="25"/>
        <v>0</v>
      </c>
      <c r="Z35" s="861">
        <f t="shared" si="26"/>
        <v>0</v>
      </c>
      <c r="AA35" s="861">
        <f t="shared" si="27"/>
        <v>0</v>
      </c>
      <c r="AB35" s="876" t="str">
        <f t="shared" si="28"/>
        <v>2001</v>
      </c>
      <c r="AC35" s="861">
        <f t="shared" si="29"/>
        <v>70000000</v>
      </c>
      <c r="AD35" s="877">
        <f t="shared" si="30"/>
        <v>0</v>
      </c>
      <c r="AE35" s="878">
        <f t="shared" si="31"/>
        <v>70000000</v>
      </c>
    </row>
    <row r="36" spans="1:31" s="821" customFormat="1" ht="18.75" hidden="1" customHeight="1">
      <c r="A36" s="853"/>
      <c r="B36" s="842" t="s">
        <v>28</v>
      </c>
      <c r="C36" s="838" t="s">
        <v>2131</v>
      </c>
      <c r="D36" s="873" t="s">
        <v>2162</v>
      </c>
      <c r="E36" s="871" t="s">
        <v>444</v>
      </c>
      <c r="F36" s="873" t="s">
        <v>2163</v>
      </c>
      <c r="G36" s="872">
        <v>1.7809999999999999</v>
      </c>
      <c r="H36" s="873"/>
      <c r="I36" s="872">
        <v>2000</v>
      </c>
      <c r="J36" s="838" t="s">
        <v>788</v>
      </c>
      <c r="K36" s="836" t="s">
        <v>2164</v>
      </c>
      <c r="L36" s="836" t="s">
        <v>2165</v>
      </c>
      <c r="M36" s="838" t="s">
        <v>2166</v>
      </c>
      <c r="N36" s="838" t="s">
        <v>2167</v>
      </c>
      <c r="O36" s="872" t="s">
        <v>133</v>
      </c>
      <c r="P36" s="875">
        <v>120000000</v>
      </c>
      <c r="Q36" s="853" t="str">
        <f t="shared" si="17"/>
        <v>2.03.01</v>
      </c>
      <c r="R36" s="841" t="str">
        <f t="shared" si="18"/>
        <v>Alat Angkutan Darat Bermotor</v>
      </c>
      <c r="S36" s="860">
        <f t="shared" si="19"/>
        <v>7</v>
      </c>
      <c r="T36" s="861">
        <f t="shared" si="20"/>
        <v>17142857.142857142</v>
      </c>
      <c r="U36" s="860">
        <f t="shared" si="21"/>
        <v>14</v>
      </c>
      <c r="V36" s="861">
        <f t="shared" si="22"/>
        <v>120000000</v>
      </c>
      <c r="W36" s="861">
        <f t="shared" si="23"/>
        <v>0</v>
      </c>
      <c r="X36" s="861">
        <f t="shared" si="24"/>
        <v>0</v>
      </c>
      <c r="Y36" s="861">
        <f t="shared" si="25"/>
        <v>0</v>
      </c>
      <c r="Z36" s="861">
        <f t="shared" si="26"/>
        <v>0</v>
      </c>
      <c r="AA36" s="861">
        <f t="shared" si="27"/>
        <v>0</v>
      </c>
      <c r="AB36" s="876">
        <f t="shared" si="28"/>
        <v>2000</v>
      </c>
      <c r="AC36" s="861">
        <f t="shared" si="29"/>
        <v>120000000</v>
      </c>
      <c r="AD36" s="877">
        <f t="shared" si="30"/>
        <v>0</v>
      </c>
      <c r="AE36" s="878">
        <f t="shared" si="31"/>
        <v>120000000</v>
      </c>
    </row>
    <row r="37" spans="1:31" s="821" customFormat="1" ht="15" hidden="1" customHeight="1">
      <c r="A37" s="853"/>
      <c r="B37" s="842" t="s">
        <v>28</v>
      </c>
      <c r="C37" s="838" t="s">
        <v>2131</v>
      </c>
      <c r="D37" s="870" t="s">
        <v>127</v>
      </c>
      <c r="E37" s="871" t="s">
        <v>444</v>
      </c>
      <c r="F37" s="873" t="s">
        <v>2163</v>
      </c>
      <c r="G37" s="872" t="s">
        <v>132</v>
      </c>
      <c r="H37" s="873"/>
      <c r="I37" s="872" t="s">
        <v>790</v>
      </c>
      <c r="J37" s="838" t="s">
        <v>788</v>
      </c>
      <c r="K37" s="836" t="s">
        <v>2168</v>
      </c>
      <c r="L37" s="836" t="s">
        <v>2169</v>
      </c>
      <c r="M37" s="838" t="s">
        <v>2170</v>
      </c>
      <c r="N37" s="838" t="s">
        <v>2171</v>
      </c>
      <c r="O37" s="872" t="s">
        <v>133</v>
      </c>
      <c r="P37" s="875">
        <v>120000000</v>
      </c>
      <c r="Q37" s="853" t="str">
        <f t="shared" si="17"/>
        <v>2.03.01</v>
      </c>
      <c r="R37" s="841" t="str">
        <f t="shared" si="18"/>
        <v>Alat Angkutan Darat Bermotor</v>
      </c>
      <c r="S37" s="860">
        <f t="shared" si="19"/>
        <v>7</v>
      </c>
      <c r="T37" s="861">
        <f t="shared" si="20"/>
        <v>17142857.142857142</v>
      </c>
      <c r="U37" s="860">
        <f t="shared" si="21"/>
        <v>14</v>
      </c>
      <c r="V37" s="861">
        <f t="shared" si="22"/>
        <v>120000000</v>
      </c>
      <c r="W37" s="861">
        <f t="shared" si="23"/>
        <v>0</v>
      </c>
      <c r="X37" s="861">
        <f t="shared" si="24"/>
        <v>0</v>
      </c>
      <c r="Y37" s="861">
        <f t="shared" si="25"/>
        <v>0</v>
      </c>
      <c r="Z37" s="861">
        <f t="shared" si="26"/>
        <v>0</v>
      </c>
      <c r="AA37" s="861">
        <f t="shared" si="27"/>
        <v>0</v>
      </c>
      <c r="AB37" s="876" t="str">
        <f t="shared" si="28"/>
        <v>2000</v>
      </c>
      <c r="AC37" s="861">
        <f t="shared" si="29"/>
        <v>120000000</v>
      </c>
      <c r="AD37" s="877">
        <f t="shared" si="30"/>
        <v>0</v>
      </c>
      <c r="AE37" s="878">
        <f t="shared" si="31"/>
        <v>120000000</v>
      </c>
    </row>
    <row r="38" spans="1:31" s="821" customFormat="1" ht="15" hidden="1" customHeight="1">
      <c r="A38" s="853"/>
      <c r="B38" s="842" t="s">
        <v>28</v>
      </c>
      <c r="C38" s="838" t="s">
        <v>2131</v>
      </c>
      <c r="D38" s="870" t="s">
        <v>127</v>
      </c>
      <c r="E38" s="871" t="s">
        <v>444</v>
      </c>
      <c r="F38" s="873" t="s">
        <v>2163</v>
      </c>
      <c r="G38" s="838" t="s">
        <v>132</v>
      </c>
      <c r="H38" s="838"/>
      <c r="I38" s="872" t="s">
        <v>790</v>
      </c>
      <c r="J38" s="838" t="s">
        <v>788</v>
      </c>
      <c r="K38" s="838" t="s">
        <v>2172</v>
      </c>
      <c r="L38" s="838" t="s">
        <v>2173</v>
      </c>
      <c r="M38" s="838" t="s">
        <v>2174</v>
      </c>
      <c r="N38" s="838"/>
      <c r="O38" s="839" t="s">
        <v>133</v>
      </c>
      <c r="P38" s="880">
        <v>120000000</v>
      </c>
      <c r="Q38" s="853" t="str">
        <f t="shared" si="17"/>
        <v>2.03.01</v>
      </c>
      <c r="R38" s="841" t="str">
        <f t="shared" si="18"/>
        <v>Alat Angkutan Darat Bermotor</v>
      </c>
      <c r="S38" s="860">
        <f t="shared" si="19"/>
        <v>7</v>
      </c>
      <c r="T38" s="861">
        <f t="shared" si="20"/>
        <v>17142857.142857142</v>
      </c>
      <c r="U38" s="860">
        <f t="shared" si="21"/>
        <v>14</v>
      </c>
      <c r="V38" s="861">
        <f t="shared" si="22"/>
        <v>120000000</v>
      </c>
      <c r="W38" s="861">
        <f t="shared" si="23"/>
        <v>0</v>
      </c>
      <c r="X38" s="861">
        <f t="shared" si="24"/>
        <v>0</v>
      </c>
      <c r="Y38" s="861">
        <f t="shared" si="25"/>
        <v>0</v>
      </c>
      <c r="Z38" s="861">
        <f t="shared" si="26"/>
        <v>0</v>
      </c>
      <c r="AA38" s="861">
        <f t="shared" si="27"/>
        <v>0</v>
      </c>
      <c r="AB38" s="876" t="str">
        <f t="shared" si="28"/>
        <v>2000</v>
      </c>
      <c r="AC38" s="861">
        <f t="shared" si="29"/>
        <v>120000000</v>
      </c>
      <c r="AD38" s="877">
        <f t="shared" si="30"/>
        <v>0</v>
      </c>
      <c r="AE38" s="878">
        <f t="shared" si="31"/>
        <v>120000000</v>
      </c>
    </row>
    <row r="39" spans="1:31" s="821" customFormat="1" ht="15" hidden="1" customHeight="1">
      <c r="A39" s="853"/>
      <c r="B39" s="842" t="s">
        <v>28</v>
      </c>
      <c r="C39" s="838" t="s">
        <v>2131</v>
      </c>
      <c r="D39" s="870" t="s">
        <v>127</v>
      </c>
      <c r="E39" s="871" t="s">
        <v>444</v>
      </c>
      <c r="F39" s="873" t="s">
        <v>2163</v>
      </c>
      <c r="G39" s="838" t="s">
        <v>132</v>
      </c>
      <c r="H39" s="838"/>
      <c r="I39" s="872" t="s">
        <v>790</v>
      </c>
      <c r="J39" s="838" t="s">
        <v>2175</v>
      </c>
      <c r="K39" s="838" t="s">
        <v>2176</v>
      </c>
      <c r="L39" s="838" t="s">
        <v>2177</v>
      </c>
      <c r="M39" s="838" t="s">
        <v>2178</v>
      </c>
      <c r="N39" s="838"/>
      <c r="O39" s="839" t="s">
        <v>133</v>
      </c>
      <c r="P39" s="880">
        <v>200000000</v>
      </c>
      <c r="Q39" s="853" t="str">
        <f t="shared" si="17"/>
        <v>2.03.01</v>
      </c>
      <c r="R39" s="841" t="str">
        <f t="shared" si="18"/>
        <v>Alat Angkutan Darat Bermotor</v>
      </c>
      <c r="S39" s="860">
        <f t="shared" si="19"/>
        <v>7</v>
      </c>
      <c r="T39" s="861">
        <f t="shared" si="20"/>
        <v>28571428.571428571</v>
      </c>
      <c r="U39" s="860">
        <f t="shared" si="21"/>
        <v>14</v>
      </c>
      <c r="V39" s="861">
        <f t="shared" si="22"/>
        <v>200000000</v>
      </c>
      <c r="W39" s="861">
        <f t="shared" si="23"/>
        <v>0</v>
      </c>
      <c r="X39" s="861">
        <f t="shared" si="24"/>
        <v>0</v>
      </c>
      <c r="Y39" s="861">
        <f t="shared" si="25"/>
        <v>0</v>
      </c>
      <c r="Z39" s="861">
        <f t="shared" si="26"/>
        <v>0</v>
      </c>
      <c r="AA39" s="861">
        <f t="shared" si="27"/>
        <v>0</v>
      </c>
      <c r="AB39" s="876" t="str">
        <f t="shared" si="28"/>
        <v>2000</v>
      </c>
      <c r="AC39" s="861">
        <f t="shared" si="29"/>
        <v>200000000</v>
      </c>
      <c r="AD39" s="877">
        <f t="shared" si="30"/>
        <v>0</v>
      </c>
      <c r="AE39" s="878">
        <f t="shared" si="31"/>
        <v>200000000</v>
      </c>
    </row>
    <row r="40" spans="1:31" s="821" customFormat="1" ht="15" hidden="1" customHeight="1">
      <c r="A40" s="853"/>
      <c r="B40" s="842" t="s">
        <v>28</v>
      </c>
      <c r="C40" s="838" t="s">
        <v>2131</v>
      </c>
      <c r="D40" s="870" t="s">
        <v>127</v>
      </c>
      <c r="E40" s="871" t="s">
        <v>444</v>
      </c>
      <c r="F40" s="873" t="s">
        <v>2179</v>
      </c>
      <c r="G40" s="872" t="s">
        <v>2180</v>
      </c>
      <c r="H40" s="873"/>
      <c r="I40" s="872" t="s">
        <v>992</v>
      </c>
      <c r="J40" s="838" t="s">
        <v>1054</v>
      </c>
      <c r="K40" s="836" t="s">
        <v>2181</v>
      </c>
      <c r="L40" s="873" t="s">
        <v>2182</v>
      </c>
      <c r="M40" s="838" t="s">
        <v>2183</v>
      </c>
      <c r="N40" s="838"/>
      <c r="O40" s="872" t="s">
        <v>133</v>
      </c>
      <c r="P40" s="875">
        <v>130000000</v>
      </c>
      <c r="Q40" s="853" t="str">
        <f t="shared" si="17"/>
        <v>2.03.01</v>
      </c>
      <c r="R40" s="841" t="str">
        <f t="shared" si="18"/>
        <v>Alat Angkutan Darat Bermotor</v>
      </c>
      <c r="S40" s="860">
        <f t="shared" si="19"/>
        <v>7</v>
      </c>
      <c r="T40" s="861">
        <f t="shared" si="20"/>
        <v>18571428.571428571</v>
      </c>
      <c r="U40" s="860">
        <f t="shared" si="21"/>
        <v>8</v>
      </c>
      <c r="V40" s="861">
        <f t="shared" si="22"/>
        <v>130000000</v>
      </c>
      <c r="W40" s="861">
        <f t="shared" si="23"/>
        <v>0</v>
      </c>
      <c r="X40" s="861">
        <f t="shared" si="24"/>
        <v>0</v>
      </c>
      <c r="Y40" s="861">
        <f t="shared" si="25"/>
        <v>0</v>
      </c>
      <c r="Z40" s="861">
        <f t="shared" si="26"/>
        <v>0</v>
      </c>
      <c r="AA40" s="861">
        <f t="shared" si="27"/>
        <v>0</v>
      </c>
      <c r="AB40" s="876" t="str">
        <f t="shared" si="28"/>
        <v>2006</v>
      </c>
      <c r="AC40" s="861">
        <f t="shared" si="29"/>
        <v>130000000</v>
      </c>
      <c r="AD40" s="877">
        <f t="shared" si="30"/>
        <v>0</v>
      </c>
      <c r="AE40" s="878">
        <f t="shared" si="31"/>
        <v>130000000</v>
      </c>
    </row>
    <row r="41" spans="1:31" s="821" customFormat="1" ht="19.5" hidden="1" customHeight="1">
      <c r="A41" s="853"/>
      <c r="B41" s="842" t="s">
        <v>28</v>
      </c>
      <c r="C41" s="874" t="s">
        <v>2184</v>
      </c>
      <c r="D41" s="873" t="s">
        <v>2185</v>
      </c>
      <c r="E41" s="871" t="s">
        <v>444</v>
      </c>
      <c r="F41" s="838" t="s">
        <v>788</v>
      </c>
      <c r="G41" s="872" t="s">
        <v>132</v>
      </c>
      <c r="H41" s="873"/>
      <c r="I41" s="872" t="s">
        <v>989</v>
      </c>
      <c r="J41" s="838" t="s">
        <v>788</v>
      </c>
      <c r="K41" s="836" t="s">
        <v>132</v>
      </c>
      <c r="L41" s="873" t="s">
        <v>132</v>
      </c>
      <c r="M41" s="838" t="s">
        <v>2186</v>
      </c>
      <c r="N41" s="838"/>
      <c r="O41" s="872" t="s">
        <v>133</v>
      </c>
      <c r="P41" s="875">
        <v>130000000</v>
      </c>
      <c r="Q41" s="853" t="str">
        <f t="shared" si="17"/>
        <v>2.03.01</v>
      </c>
      <c r="R41" s="841" t="str">
        <f t="shared" si="18"/>
        <v>Alat Angkutan Darat Bermotor</v>
      </c>
      <c r="S41" s="860">
        <f t="shared" si="19"/>
        <v>7</v>
      </c>
      <c r="T41" s="861">
        <f t="shared" si="20"/>
        <v>18571428.571428571</v>
      </c>
      <c r="U41" s="860">
        <f t="shared" si="21"/>
        <v>13</v>
      </c>
      <c r="V41" s="861">
        <f t="shared" si="22"/>
        <v>130000000</v>
      </c>
      <c r="W41" s="861">
        <f t="shared" si="23"/>
        <v>0</v>
      </c>
      <c r="X41" s="861">
        <f t="shared" si="24"/>
        <v>0</v>
      </c>
      <c r="Y41" s="861">
        <f t="shared" si="25"/>
        <v>0</v>
      </c>
      <c r="Z41" s="861">
        <f t="shared" si="26"/>
        <v>0</v>
      </c>
      <c r="AA41" s="861">
        <f t="shared" si="27"/>
        <v>0</v>
      </c>
      <c r="AB41" s="876" t="str">
        <f t="shared" si="28"/>
        <v>2001</v>
      </c>
      <c r="AC41" s="861">
        <f t="shared" si="29"/>
        <v>130000000</v>
      </c>
      <c r="AD41" s="877">
        <f t="shared" si="30"/>
        <v>0</v>
      </c>
      <c r="AE41" s="878">
        <f t="shared" si="31"/>
        <v>130000000</v>
      </c>
    </row>
    <row r="42" spans="1:31" s="821" customFormat="1" ht="19.5" hidden="1" customHeight="1">
      <c r="A42" s="853"/>
      <c r="B42" s="842" t="s">
        <v>28</v>
      </c>
      <c r="C42" s="874" t="s">
        <v>2184</v>
      </c>
      <c r="D42" s="873" t="s">
        <v>2185</v>
      </c>
      <c r="E42" s="871" t="s">
        <v>444</v>
      </c>
      <c r="F42" s="838" t="s">
        <v>2153</v>
      </c>
      <c r="G42" s="872" t="s">
        <v>132</v>
      </c>
      <c r="H42" s="873"/>
      <c r="I42" s="872" t="s">
        <v>385</v>
      </c>
      <c r="J42" s="838" t="s">
        <v>2153</v>
      </c>
      <c r="K42" s="836" t="s">
        <v>132</v>
      </c>
      <c r="L42" s="873" t="s">
        <v>132</v>
      </c>
      <c r="M42" s="838" t="s">
        <v>2187</v>
      </c>
      <c r="N42" s="838"/>
      <c r="O42" s="872" t="s">
        <v>133</v>
      </c>
      <c r="P42" s="875">
        <v>95000000</v>
      </c>
      <c r="Q42" s="853" t="str">
        <f t="shared" si="17"/>
        <v>2.03.01</v>
      </c>
      <c r="R42" s="841" t="str">
        <f t="shared" si="18"/>
        <v>Alat Angkutan Darat Bermotor</v>
      </c>
      <c r="S42" s="860">
        <f t="shared" si="19"/>
        <v>7</v>
      </c>
      <c r="T42" s="861">
        <f t="shared" si="20"/>
        <v>13571428.571428571</v>
      </c>
      <c r="U42" s="860">
        <f t="shared" si="21"/>
        <v>10</v>
      </c>
      <c r="V42" s="861">
        <f t="shared" si="22"/>
        <v>95000000</v>
      </c>
      <c r="W42" s="861">
        <f t="shared" si="23"/>
        <v>0</v>
      </c>
      <c r="X42" s="861">
        <f t="shared" si="24"/>
        <v>0</v>
      </c>
      <c r="Y42" s="861">
        <f t="shared" si="25"/>
        <v>0</v>
      </c>
      <c r="Z42" s="861">
        <f t="shared" si="26"/>
        <v>0</v>
      </c>
      <c r="AA42" s="861">
        <f t="shared" si="27"/>
        <v>0</v>
      </c>
      <c r="AB42" s="876" t="str">
        <f t="shared" si="28"/>
        <v>2004</v>
      </c>
      <c r="AC42" s="861">
        <f t="shared" si="29"/>
        <v>95000000</v>
      </c>
      <c r="AD42" s="877">
        <f t="shared" si="30"/>
        <v>0</v>
      </c>
      <c r="AE42" s="878">
        <f t="shared" si="31"/>
        <v>95000000</v>
      </c>
    </row>
    <row r="43" spans="1:31" s="821" customFormat="1" ht="19.5" hidden="1" customHeight="1">
      <c r="A43" s="853"/>
      <c r="B43" s="842" t="s">
        <v>28</v>
      </c>
      <c r="C43" s="874" t="s">
        <v>2184</v>
      </c>
      <c r="D43" s="873" t="s">
        <v>2185</v>
      </c>
      <c r="E43" s="871" t="s">
        <v>444</v>
      </c>
      <c r="F43" s="838" t="s">
        <v>788</v>
      </c>
      <c r="G43" s="872" t="s">
        <v>132</v>
      </c>
      <c r="H43" s="873"/>
      <c r="I43" s="872" t="s">
        <v>385</v>
      </c>
      <c r="J43" s="838" t="s">
        <v>788</v>
      </c>
      <c r="K43" s="836" t="s">
        <v>2188</v>
      </c>
      <c r="L43" s="873" t="s">
        <v>2189</v>
      </c>
      <c r="M43" s="838" t="s">
        <v>2190</v>
      </c>
      <c r="N43" s="838" t="s">
        <v>2191</v>
      </c>
      <c r="O43" s="872" t="s">
        <v>133</v>
      </c>
      <c r="P43" s="875">
        <v>160000000</v>
      </c>
      <c r="Q43" s="853" t="str">
        <f t="shared" si="17"/>
        <v>2.03.01</v>
      </c>
      <c r="R43" s="841" t="str">
        <f t="shared" si="18"/>
        <v>Alat Angkutan Darat Bermotor</v>
      </c>
      <c r="S43" s="860">
        <f t="shared" si="19"/>
        <v>7</v>
      </c>
      <c r="T43" s="861">
        <f t="shared" si="20"/>
        <v>22857142.857142858</v>
      </c>
      <c r="U43" s="860">
        <f t="shared" si="21"/>
        <v>10</v>
      </c>
      <c r="V43" s="861">
        <f t="shared" si="22"/>
        <v>160000000</v>
      </c>
      <c r="W43" s="861">
        <f t="shared" si="23"/>
        <v>0</v>
      </c>
      <c r="X43" s="861">
        <f t="shared" si="24"/>
        <v>0</v>
      </c>
      <c r="Y43" s="861">
        <f t="shared" si="25"/>
        <v>0</v>
      </c>
      <c r="Z43" s="861">
        <f t="shared" si="26"/>
        <v>0</v>
      </c>
      <c r="AA43" s="861">
        <f t="shared" si="27"/>
        <v>0</v>
      </c>
      <c r="AB43" s="876" t="str">
        <f t="shared" si="28"/>
        <v>2004</v>
      </c>
      <c r="AC43" s="861">
        <f t="shared" si="29"/>
        <v>160000000</v>
      </c>
      <c r="AD43" s="877">
        <f t="shared" si="30"/>
        <v>0</v>
      </c>
      <c r="AE43" s="878">
        <f t="shared" si="31"/>
        <v>160000000</v>
      </c>
    </row>
    <row r="44" spans="1:31" s="821" customFormat="1" ht="15" hidden="1" customHeight="1">
      <c r="A44" s="853"/>
      <c r="B44" s="842" t="s">
        <v>28</v>
      </c>
      <c r="C44" s="874" t="s">
        <v>2049</v>
      </c>
      <c r="D44" s="873" t="s">
        <v>126</v>
      </c>
      <c r="E44" s="871" t="s">
        <v>444</v>
      </c>
      <c r="F44" s="873" t="s">
        <v>2192</v>
      </c>
      <c r="G44" s="872" t="s">
        <v>132</v>
      </c>
      <c r="H44" s="873"/>
      <c r="I44" s="872" t="s">
        <v>992</v>
      </c>
      <c r="J44" s="838" t="s">
        <v>789</v>
      </c>
      <c r="K44" s="836" t="s">
        <v>2193</v>
      </c>
      <c r="L44" s="873" t="s">
        <v>2194</v>
      </c>
      <c r="M44" s="838" t="s">
        <v>1011</v>
      </c>
      <c r="N44" s="838"/>
      <c r="O44" s="872" t="s">
        <v>133</v>
      </c>
      <c r="P44" s="875">
        <v>10000000</v>
      </c>
      <c r="Q44" s="853" t="str">
        <f t="shared" si="17"/>
        <v>2.03.01</v>
      </c>
      <c r="R44" s="841" t="str">
        <f t="shared" si="18"/>
        <v>Alat Angkutan Darat Bermotor</v>
      </c>
      <c r="S44" s="860">
        <f t="shared" si="19"/>
        <v>7</v>
      </c>
      <c r="T44" s="861">
        <f t="shared" si="20"/>
        <v>1428571.4285714286</v>
      </c>
      <c r="U44" s="860">
        <f t="shared" si="21"/>
        <v>8</v>
      </c>
      <c r="V44" s="861">
        <f t="shared" si="22"/>
        <v>10000000</v>
      </c>
      <c r="W44" s="861">
        <f t="shared" si="23"/>
        <v>0</v>
      </c>
      <c r="X44" s="861">
        <f t="shared" si="24"/>
        <v>0</v>
      </c>
      <c r="Y44" s="861">
        <f t="shared" si="25"/>
        <v>0</v>
      </c>
      <c r="Z44" s="861">
        <f t="shared" si="26"/>
        <v>0</v>
      </c>
      <c r="AA44" s="861">
        <f t="shared" si="27"/>
        <v>0</v>
      </c>
      <c r="AB44" s="876" t="str">
        <f t="shared" si="28"/>
        <v>2006</v>
      </c>
      <c r="AC44" s="861">
        <f t="shared" si="29"/>
        <v>10000000</v>
      </c>
      <c r="AD44" s="877">
        <f t="shared" si="30"/>
        <v>0</v>
      </c>
      <c r="AE44" s="878">
        <f t="shared" si="31"/>
        <v>10000000</v>
      </c>
    </row>
    <row r="45" spans="1:31" s="821" customFormat="1" ht="15" hidden="1" customHeight="1">
      <c r="A45" s="853"/>
      <c r="B45" s="842" t="s">
        <v>28</v>
      </c>
      <c r="C45" s="874" t="s">
        <v>2049</v>
      </c>
      <c r="D45" s="873" t="s">
        <v>126</v>
      </c>
      <c r="E45" s="871" t="s">
        <v>444</v>
      </c>
      <c r="F45" s="873" t="s">
        <v>2192</v>
      </c>
      <c r="G45" s="872" t="s">
        <v>132</v>
      </c>
      <c r="H45" s="873"/>
      <c r="I45" s="872" t="s">
        <v>992</v>
      </c>
      <c r="J45" s="838" t="s">
        <v>789</v>
      </c>
      <c r="K45" s="836" t="s">
        <v>2195</v>
      </c>
      <c r="L45" s="873" t="s">
        <v>2196</v>
      </c>
      <c r="M45" s="838" t="s">
        <v>1011</v>
      </c>
      <c r="N45" s="838"/>
      <c r="O45" s="872" t="s">
        <v>133</v>
      </c>
      <c r="P45" s="875">
        <v>10000000</v>
      </c>
      <c r="Q45" s="853" t="str">
        <f t="shared" si="17"/>
        <v>2.03.01</v>
      </c>
      <c r="R45" s="841" t="str">
        <f t="shared" si="18"/>
        <v>Alat Angkutan Darat Bermotor</v>
      </c>
      <c r="S45" s="860">
        <f t="shared" si="19"/>
        <v>7</v>
      </c>
      <c r="T45" s="861">
        <f t="shared" si="20"/>
        <v>1428571.4285714286</v>
      </c>
      <c r="U45" s="860">
        <f t="shared" si="21"/>
        <v>8</v>
      </c>
      <c r="V45" s="861">
        <f t="shared" si="22"/>
        <v>10000000</v>
      </c>
      <c r="W45" s="861">
        <f t="shared" si="23"/>
        <v>0</v>
      </c>
      <c r="X45" s="861">
        <f t="shared" si="24"/>
        <v>0</v>
      </c>
      <c r="Y45" s="861">
        <f t="shared" si="25"/>
        <v>0</v>
      </c>
      <c r="Z45" s="861">
        <f t="shared" si="26"/>
        <v>0</v>
      </c>
      <c r="AA45" s="861">
        <f t="shared" si="27"/>
        <v>0</v>
      </c>
      <c r="AB45" s="876" t="str">
        <f t="shared" si="28"/>
        <v>2006</v>
      </c>
      <c r="AC45" s="861">
        <f t="shared" si="29"/>
        <v>10000000</v>
      </c>
      <c r="AD45" s="877">
        <f t="shared" si="30"/>
        <v>0</v>
      </c>
      <c r="AE45" s="878">
        <f t="shared" si="31"/>
        <v>10000000</v>
      </c>
    </row>
    <row r="46" spans="1:31" s="821" customFormat="1" ht="15" hidden="1" customHeight="1">
      <c r="A46" s="853"/>
      <c r="B46" s="842" t="s">
        <v>28</v>
      </c>
      <c r="C46" s="874" t="s">
        <v>2049</v>
      </c>
      <c r="D46" s="873" t="s">
        <v>126</v>
      </c>
      <c r="E46" s="871" t="s">
        <v>444</v>
      </c>
      <c r="F46" s="873" t="s">
        <v>2192</v>
      </c>
      <c r="G46" s="872" t="s">
        <v>132</v>
      </c>
      <c r="H46" s="873"/>
      <c r="I46" s="872" t="s">
        <v>992</v>
      </c>
      <c r="J46" s="838" t="s">
        <v>789</v>
      </c>
      <c r="K46" s="836" t="s">
        <v>2197</v>
      </c>
      <c r="L46" s="873" t="s">
        <v>2198</v>
      </c>
      <c r="M46" s="838" t="s">
        <v>1011</v>
      </c>
      <c r="N46" s="838"/>
      <c r="O46" s="872" t="s">
        <v>133</v>
      </c>
      <c r="P46" s="875">
        <v>10000000</v>
      </c>
      <c r="Q46" s="853" t="str">
        <f t="shared" si="17"/>
        <v>2.03.01</v>
      </c>
      <c r="R46" s="841" t="str">
        <f t="shared" si="18"/>
        <v>Alat Angkutan Darat Bermotor</v>
      </c>
      <c r="S46" s="860">
        <f t="shared" si="19"/>
        <v>7</v>
      </c>
      <c r="T46" s="861">
        <f t="shared" si="20"/>
        <v>1428571.4285714286</v>
      </c>
      <c r="U46" s="860">
        <f t="shared" si="21"/>
        <v>8</v>
      </c>
      <c r="V46" s="861">
        <f t="shared" si="22"/>
        <v>10000000</v>
      </c>
      <c r="W46" s="861">
        <f t="shared" si="23"/>
        <v>0</v>
      </c>
      <c r="X46" s="861">
        <f t="shared" si="24"/>
        <v>0</v>
      </c>
      <c r="Y46" s="861">
        <f t="shared" si="25"/>
        <v>0</v>
      </c>
      <c r="Z46" s="861">
        <f t="shared" si="26"/>
        <v>0</v>
      </c>
      <c r="AA46" s="861">
        <f t="shared" si="27"/>
        <v>0</v>
      </c>
      <c r="AB46" s="876" t="str">
        <f t="shared" si="28"/>
        <v>2006</v>
      </c>
      <c r="AC46" s="861">
        <f t="shared" si="29"/>
        <v>10000000</v>
      </c>
      <c r="AD46" s="877">
        <f t="shared" si="30"/>
        <v>0</v>
      </c>
      <c r="AE46" s="878">
        <f t="shared" si="31"/>
        <v>10000000</v>
      </c>
    </row>
    <row r="47" spans="1:31" s="821" customFormat="1" ht="15" hidden="1" customHeight="1">
      <c r="A47" s="853"/>
      <c r="B47" s="842" t="s">
        <v>28</v>
      </c>
      <c r="C47" s="874" t="s">
        <v>2049</v>
      </c>
      <c r="D47" s="873" t="s">
        <v>126</v>
      </c>
      <c r="E47" s="871" t="s">
        <v>444</v>
      </c>
      <c r="F47" s="873" t="s">
        <v>2192</v>
      </c>
      <c r="G47" s="872" t="s">
        <v>132</v>
      </c>
      <c r="H47" s="873"/>
      <c r="I47" s="872" t="s">
        <v>992</v>
      </c>
      <c r="J47" s="838" t="s">
        <v>789</v>
      </c>
      <c r="K47" s="836" t="s">
        <v>2199</v>
      </c>
      <c r="L47" s="873" t="s">
        <v>2200</v>
      </c>
      <c r="M47" s="838" t="s">
        <v>1011</v>
      </c>
      <c r="N47" s="838"/>
      <c r="O47" s="872" t="s">
        <v>133</v>
      </c>
      <c r="P47" s="875">
        <v>10000000</v>
      </c>
      <c r="Q47" s="853" t="str">
        <f t="shared" si="17"/>
        <v>2.03.01</v>
      </c>
      <c r="R47" s="841" t="str">
        <f t="shared" si="18"/>
        <v>Alat Angkutan Darat Bermotor</v>
      </c>
      <c r="S47" s="860">
        <f t="shared" si="19"/>
        <v>7</v>
      </c>
      <c r="T47" s="861">
        <f t="shared" si="20"/>
        <v>1428571.4285714286</v>
      </c>
      <c r="U47" s="860">
        <f t="shared" si="21"/>
        <v>8</v>
      </c>
      <c r="V47" s="861">
        <f t="shared" si="22"/>
        <v>10000000</v>
      </c>
      <c r="W47" s="861">
        <f t="shared" si="23"/>
        <v>0</v>
      </c>
      <c r="X47" s="861">
        <f t="shared" si="24"/>
        <v>0</v>
      </c>
      <c r="Y47" s="861">
        <f t="shared" si="25"/>
        <v>0</v>
      </c>
      <c r="Z47" s="861">
        <f t="shared" si="26"/>
        <v>0</v>
      </c>
      <c r="AA47" s="861">
        <f t="shared" si="27"/>
        <v>0</v>
      </c>
      <c r="AB47" s="876" t="str">
        <f t="shared" si="28"/>
        <v>2006</v>
      </c>
      <c r="AC47" s="861">
        <f t="shared" si="29"/>
        <v>10000000</v>
      </c>
      <c r="AD47" s="877">
        <f t="shared" si="30"/>
        <v>0</v>
      </c>
      <c r="AE47" s="878">
        <f t="shared" si="31"/>
        <v>10000000</v>
      </c>
    </row>
    <row r="48" spans="1:31" s="821" customFormat="1" ht="15" hidden="1" customHeight="1">
      <c r="A48" s="853"/>
      <c r="B48" s="842" t="s">
        <v>28</v>
      </c>
      <c r="C48" s="874" t="s">
        <v>2049</v>
      </c>
      <c r="D48" s="873" t="s">
        <v>126</v>
      </c>
      <c r="E48" s="871" t="s">
        <v>444</v>
      </c>
      <c r="F48" s="873" t="s">
        <v>2192</v>
      </c>
      <c r="G48" s="872" t="s">
        <v>132</v>
      </c>
      <c r="H48" s="873"/>
      <c r="I48" s="872" t="s">
        <v>992</v>
      </c>
      <c r="J48" s="838" t="s">
        <v>789</v>
      </c>
      <c r="K48" s="836" t="s">
        <v>2201</v>
      </c>
      <c r="L48" s="873" t="s">
        <v>2202</v>
      </c>
      <c r="M48" s="838" t="s">
        <v>1011</v>
      </c>
      <c r="N48" s="838"/>
      <c r="O48" s="872" t="s">
        <v>133</v>
      </c>
      <c r="P48" s="875">
        <v>10000000</v>
      </c>
      <c r="Q48" s="853" t="str">
        <f t="shared" si="17"/>
        <v>2.03.01</v>
      </c>
      <c r="R48" s="841" t="str">
        <f t="shared" si="18"/>
        <v>Alat Angkutan Darat Bermotor</v>
      </c>
      <c r="S48" s="860">
        <f t="shared" si="19"/>
        <v>7</v>
      </c>
      <c r="T48" s="861">
        <f t="shared" si="20"/>
        <v>1428571.4285714286</v>
      </c>
      <c r="U48" s="860">
        <f t="shared" si="21"/>
        <v>8</v>
      </c>
      <c r="V48" s="861">
        <f t="shared" si="22"/>
        <v>10000000</v>
      </c>
      <c r="W48" s="861">
        <f t="shared" si="23"/>
        <v>0</v>
      </c>
      <c r="X48" s="861">
        <f t="shared" si="24"/>
        <v>0</v>
      </c>
      <c r="Y48" s="861">
        <f t="shared" si="25"/>
        <v>0</v>
      </c>
      <c r="Z48" s="861">
        <f t="shared" si="26"/>
        <v>0</v>
      </c>
      <c r="AA48" s="861">
        <f t="shared" si="27"/>
        <v>0</v>
      </c>
      <c r="AB48" s="876" t="str">
        <f t="shared" si="28"/>
        <v>2006</v>
      </c>
      <c r="AC48" s="861">
        <f t="shared" si="29"/>
        <v>10000000</v>
      </c>
      <c r="AD48" s="877">
        <f t="shared" si="30"/>
        <v>0</v>
      </c>
      <c r="AE48" s="878">
        <f t="shared" si="31"/>
        <v>10000000</v>
      </c>
    </row>
    <row r="49" spans="1:31" s="821" customFormat="1" ht="15" hidden="1" customHeight="1">
      <c r="A49" s="853"/>
      <c r="B49" s="842" t="s">
        <v>28</v>
      </c>
      <c r="C49" s="874" t="s">
        <v>2049</v>
      </c>
      <c r="D49" s="873" t="s">
        <v>126</v>
      </c>
      <c r="E49" s="871" t="s">
        <v>444</v>
      </c>
      <c r="F49" s="873" t="s">
        <v>2192</v>
      </c>
      <c r="G49" s="872" t="s">
        <v>131</v>
      </c>
      <c r="H49" s="873"/>
      <c r="I49" s="872" t="s">
        <v>992</v>
      </c>
      <c r="J49" s="838" t="s">
        <v>789</v>
      </c>
      <c r="K49" s="836" t="s">
        <v>2203</v>
      </c>
      <c r="L49" s="873" t="s">
        <v>2204</v>
      </c>
      <c r="M49" s="838" t="s">
        <v>1011</v>
      </c>
      <c r="N49" s="838"/>
      <c r="O49" s="872" t="s">
        <v>133</v>
      </c>
      <c r="P49" s="875">
        <v>10000000</v>
      </c>
      <c r="Q49" s="853" t="str">
        <f t="shared" si="17"/>
        <v>2.03.01</v>
      </c>
      <c r="R49" s="841" t="str">
        <f t="shared" si="18"/>
        <v>Alat Angkutan Darat Bermotor</v>
      </c>
      <c r="S49" s="860">
        <f t="shared" si="19"/>
        <v>7</v>
      </c>
      <c r="T49" s="861">
        <f t="shared" si="20"/>
        <v>1428571.4285714286</v>
      </c>
      <c r="U49" s="860">
        <f t="shared" si="21"/>
        <v>8</v>
      </c>
      <c r="V49" s="861">
        <f t="shared" si="22"/>
        <v>10000000</v>
      </c>
      <c r="W49" s="861">
        <f t="shared" si="23"/>
        <v>0</v>
      </c>
      <c r="X49" s="861">
        <f t="shared" si="24"/>
        <v>0</v>
      </c>
      <c r="Y49" s="861">
        <f t="shared" si="25"/>
        <v>0</v>
      </c>
      <c r="Z49" s="861">
        <f t="shared" si="26"/>
        <v>0</v>
      </c>
      <c r="AA49" s="861">
        <f t="shared" si="27"/>
        <v>0</v>
      </c>
      <c r="AB49" s="876" t="str">
        <f t="shared" si="28"/>
        <v>2006</v>
      </c>
      <c r="AC49" s="861">
        <f t="shared" si="29"/>
        <v>10000000</v>
      </c>
      <c r="AD49" s="877">
        <f t="shared" si="30"/>
        <v>0</v>
      </c>
      <c r="AE49" s="878">
        <f t="shared" si="31"/>
        <v>10000000</v>
      </c>
    </row>
    <row r="50" spans="1:31" s="821" customFormat="1" ht="15" hidden="1" customHeight="1">
      <c r="A50" s="853"/>
      <c r="B50" s="842" t="s">
        <v>28</v>
      </c>
      <c r="C50" s="874" t="s">
        <v>2049</v>
      </c>
      <c r="D50" s="873" t="s">
        <v>126</v>
      </c>
      <c r="E50" s="871" t="s">
        <v>444</v>
      </c>
      <c r="F50" s="873" t="s">
        <v>2205</v>
      </c>
      <c r="G50" s="872" t="s">
        <v>132</v>
      </c>
      <c r="H50" s="873"/>
      <c r="I50" s="872" t="s">
        <v>990</v>
      </c>
      <c r="J50" s="838" t="s">
        <v>2206</v>
      </c>
      <c r="K50" s="836" t="s">
        <v>132</v>
      </c>
      <c r="L50" s="873" t="s">
        <v>132</v>
      </c>
      <c r="M50" s="838" t="s">
        <v>2207</v>
      </c>
      <c r="N50" s="838"/>
      <c r="O50" s="872" t="s">
        <v>133</v>
      </c>
      <c r="P50" s="875">
        <v>6500000</v>
      </c>
      <c r="Q50" s="853" t="str">
        <f t="shared" si="17"/>
        <v>2.03.01</v>
      </c>
      <c r="R50" s="841" t="str">
        <f t="shared" si="18"/>
        <v>Alat Angkutan Darat Bermotor</v>
      </c>
      <c r="S50" s="860">
        <f t="shared" si="19"/>
        <v>7</v>
      </c>
      <c r="T50" s="861">
        <f t="shared" si="20"/>
        <v>928571.42857142852</v>
      </c>
      <c r="U50" s="860">
        <f t="shared" si="21"/>
        <v>11</v>
      </c>
      <c r="V50" s="861">
        <f t="shared" si="22"/>
        <v>6500000</v>
      </c>
      <c r="W50" s="861">
        <f t="shared" si="23"/>
        <v>0</v>
      </c>
      <c r="X50" s="861">
        <f t="shared" si="24"/>
        <v>0</v>
      </c>
      <c r="Y50" s="861">
        <f t="shared" si="25"/>
        <v>0</v>
      </c>
      <c r="Z50" s="861">
        <f t="shared" si="26"/>
        <v>0</v>
      </c>
      <c r="AA50" s="861">
        <f t="shared" si="27"/>
        <v>0</v>
      </c>
      <c r="AB50" s="876" t="str">
        <f t="shared" si="28"/>
        <v>2003</v>
      </c>
      <c r="AC50" s="861">
        <f t="shared" si="29"/>
        <v>6500000</v>
      </c>
      <c r="AD50" s="877">
        <f t="shared" si="30"/>
        <v>0</v>
      </c>
      <c r="AE50" s="878">
        <f t="shared" si="31"/>
        <v>6500000</v>
      </c>
    </row>
    <row r="51" spans="1:31" s="821" customFormat="1" ht="15" hidden="1" customHeight="1">
      <c r="A51" s="853"/>
      <c r="B51" s="842" t="s">
        <v>28</v>
      </c>
      <c r="C51" s="874" t="s">
        <v>2049</v>
      </c>
      <c r="D51" s="873" t="s">
        <v>126</v>
      </c>
      <c r="E51" s="871" t="s">
        <v>444</v>
      </c>
      <c r="F51" s="873" t="s">
        <v>2192</v>
      </c>
      <c r="G51" s="872" t="s">
        <v>132</v>
      </c>
      <c r="H51" s="873"/>
      <c r="I51" s="872" t="s">
        <v>992</v>
      </c>
      <c r="J51" s="838" t="s">
        <v>789</v>
      </c>
      <c r="K51" s="836" t="s">
        <v>2208</v>
      </c>
      <c r="L51" s="873" t="s">
        <v>2209</v>
      </c>
      <c r="M51" s="838" t="s">
        <v>1011</v>
      </c>
      <c r="N51" s="838"/>
      <c r="O51" s="872" t="s">
        <v>133</v>
      </c>
      <c r="P51" s="875">
        <v>10000000</v>
      </c>
      <c r="Q51" s="853" t="str">
        <f t="shared" si="17"/>
        <v>2.03.01</v>
      </c>
      <c r="R51" s="841" t="str">
        <f t="shared" si="18"/>
        <v>Alat Angkutan Darat Bermotor</v>
      </c>
      <c r="S51" s="860">
        <f t="shared" si="19"/>
        <v>7</v>
      </c>
      <c r="T51" s="861">
        <f t="shared" si="20"/>
        <v>1428571.4285714286</v>
      </c>
      <c r="U51" s="860">
        <f t="shared" si="21"/>
        <v>8</v>
      </c>
      <c r="V51" s="861">
        <f t="shared" si="22"/>
        <v>10000000</v>
      </c>
      <c r="W51" s="861">
        <f t="shared" si="23"/>
        <v>0</v>
      </c>
      <c r="X51" s="861">
        <f t="shared" si="24"/>
        <v>0</v>
      </c>
      <c r="Y51" s="861">
        <f t="shared" si="25"/>
        <v>0</v>
      </c>
      <c r="Z51" s="861">
        <f t="shared" si="26"/>
        <v>0</v>
      </c>
      <c r="AA51" s="861">
        <f t="shared" si="27"/>
        <v>0</v>
      </c>
      <c r="AB51" s="876" t="str">
        <f t="shared" si="28"/>
        <v>2006</v>
      </c>
      <c r="AC51" s="861">
        <f t="shared" si="29"/>
        <v>10000000</v>
      </c>
      <c r="AD51" s="877">
        <f t="shared" si="30"/>
        <v>0</v>
      </c>
      <c r="AE51" s="878">
        <f t="shared" si="31"/>
        <v>10000000</v>
      </c>
    </row>
    <row r="52" spans="1:31" s="821" customFormat="1" ht="15" hidden="1" customHeight="1">
      <c r="A52" s="853"/>
      <c r="B52" s="842" t="s">
        <v>28</v>
      </c>
      <c r="C52" s="874" t="s">
        <v>2049</v>
      </c>
      <c r="D52" s="873" t="s">
        <v>126</v>
      </c>
      <c r="E52" s="871" t="s">
        <v>444</v>
      </c>
      <c r="F52" s="873" t="s">
        <v>2192</v>
      </c>
      <c r="G52" s="872" t="s">
        <v>131</v>
      </c>
      <c r="H52" s="873"/>
      <c r="I52" s="872" t="s">
        <v>992</v>
      </c>
      <c r="J52" s="838" t="s">
        <v>789</v>
      </c>
      <c r="K52" s="836" t="s">
        <v>2210</v>
      </c>
      <c r="L52" s="873" t="s">
        <v>2211</v>
      </c>
      <c r="M52" s="838" t="s">
        <v>1011</v>
      </c>
      <c r="N52" s="838"/>
      <c r="O52" s="872" t="s">
        <v>133</v>
      </c>
      <c r="P52" s="875">
        <v>10000000</v>
      </c>
      <c r="Q52" s="853" t="str">
        <f t="shared" si="17"/>
        <v>2.03.01</v>
      </c>
      <c r="R52" s="841" t="str">
        <f t="shared" si="18"/>
        <v>Alat Angkutan Darat Bermotor</v>
      </c>
      <c r="S52" s="860">
        <f t="shared" si="19"/>
        <v>7</v>
      </c>
      <c r="T52" s="861">
        <f t="shared" si="20"/>
        <v>1428571.4285714286</v>
      </c>
      <c r="U52" s="860">
        <f t="shared" si="21"/>
        <v>8</v>
      </c>
      <c r="V52" s="861">
        <f t="shared" si="22"/>
        <v>10000000</v>
      </c>
      <c r="W52" s="861">
        <f t="shared" si="23"/>
        <v>0</v>
      </c>
      <c r="X52" s="861">
        <f t="shared" si="24"/>
        <v>0</v>
      </c>
      <c r="Y52" s="861">
        <f t="shared" si="25"/>
        <v>0</v>
      </c>
      <c r="Z52" s="861">
        <f t="shared" si="26"/>
        <v>0</v>
      </c>
      <c r="AA52" s="861">
        <f t="shared" si="27"/>
        <v>0</v>
      </c>
      <c r="AB52" s="876" t="str">
        <f t="shared" si="28"/>
        <v>2006</v>
      </c>
      <c r="AC52" s="861">
        <f t="shared" si="29"/>
        <v>10000000</v>
      </c>
      <c r="AD52" s="877">
        <f t="shared" si="30"/>
        <v>0</v>
      </c>
      <c r="AE52" s="878">
        <f t="shared" si="31"/>
        <v>10000000</v>
      </c>
    </row>
    <row r="53" spans="1:31" s="821" customFormat="1" ht="15" hidden="1" customHeight="1">
      <c r="A53" s="853"/>
      <c r="B53" s="842" t="s">
        <v>28</v>
      </c>
      <c r="C53" s="874" t="s">
        <v>2049</v>
      </c>
      <c r="D53" s="873" t="s">
        <v>126</v>
      </c>
      <c r="E53" s="871" t="s">
        <v>444</v>
      </c>
      <c r="F53" s="873" t="s">
        <v>2206</v>
      </c>
      <c r="G53" s="872" t="s">
        <v>132</v>
      </c>
      <c r="H53" s="873"/>
      <c r="I53" s="872" t="s">
        <v>989</v>
      </c>
      <c r="J53" s="838" t="s">
        <v>2206</v>
      </c>
      <c r="K53" s="836" t="s">
        <v>132</v>
      </c>
      <c r="L53" s="873" t="s">
        <v>132</v>
      </c>
      <c r="M53" s="838" t="s">
        <v>2212</v>
      </c>
      <c r="N53" s="838"/>
      <c r="O53" s="872" t="s">
        <v>133</v>
      </c>
      <c r="P53" s="875">
        <v>5000000</v>
      </c>
      <c r="Q53" s="853" t="str">
        <f t="shared" si="17"/>
        <v>2.03.01</v>
      </c>
      <c r="R53" s="841" t="str">
        <f t="shared" si="18"/>
        <v>Alat Angkutan Darat Bermotor</v>
      </c>
      <c r="S53" s="860">
        <f t="shared" si="19"/>
        <v>7</v>
      </c>
      <c r="T53" s="861">
        <f t="shared" si="20"/>
        <v>714285.71428571432</v>
      </c>
      <c r="U53" s="860">
        <f t="shared" si="21"/>
        <v>13</v>
      </c>
      <c r="V53" s="861">
        <f t="shared" si="22"/>
        <v>5000000</v>
      </c>
      <c r="W53" s="861">
        <f t="shared" si="23"/>
        <v>0</v>
      </c>
      <c r="X53" s="861">
        <f t="shared" si="24"/>
        <v>0</v>
      </c>
      <c r="Y53" s="861">
        <f t="shared" si="25"/>
        <v>0</v>
      </c>
      <c r="Z53" s="861">
        <f t="shared" si="26"/>
        <v>0</v>
      </c>
      <c r="AA53" s="861">
        <f t="shared" si="27"/>
        <v>0</v>
      </c>
      <c r="AB53" s="876" t="str">
        <f t="shared" si="28"/>
        <v>2001</v>
      </c>
      <c r="AC53" s="861">
        <f t="shared" si="29"/>
        <v>5000000</v>
      </c>
      <c r="AD53" s="877">
        <f t="shared" si="30"/>
        <v>0</v>
      </c>
      <c r="AE53" s="878">
        <f t="shared" si="31"/>
        <v>5000000</v>
      </c>
    </row>
    <row r="54" spans="1:31" s="821" customFormat="1" ht="15" hidden="1" customHeight="1">
      <c r="A54" s="853"/>
      <c r="B54" s="842" t="s">
        <v>28</v>
      </c>
      <c r="C54" s="874" t="s">
        <v>2049</v>
      </c>
      <c r="D54" s="873" t="s">
        <v>126</v>
      </c>
      <c r="E54" s="871" t="s">
        <v>444</v>
      </c>
      <c r="F54" s="873" t="s">
        <v>2213</v>
      </c>
      <c r="G54" s="872" t="s">
        <v>132</v>
      </c>
      <c r="H54" s="873"/>
      <c r="I54" s="872" t="s">
        <v>989</v>
      </c>
      <c r="J54" s="838" t="s">
        <v>789</v>
      </c>
      <c r="K54" s="836" t="s">
        <v>132</v>
      </c>
      <c r="L54" s="873" t="s">
        <v>132</v>
      </c>
      <c r="M54" s="838" t="s">
        <v>2214</v>
      </c>
      <c r="N54" s="838"/>
      <c r="O54" s="872" t="s">
        <v>133</v>
      </c>
      <c r="P54" s="875">
        <v>4000000</v>
      </c>
      <c r="Q54" s="853" t="str">
        <f t="shared" si="17"/>
        <v>2.03.01</v>
      </c>
      <c r="R54" s="841" t="str">
        <f t="shared" si="18"/>
        <v>Alat Angkutan Darat Bermotor</v>
      </c>
      <c r="S54" s="860">
        <f t="shared" si="19"/>
        <v>7</v>
      </c>
      <c r="T54" s="861">
        <f t="shared" si="20"/>
        <v>571428.57142857148</v>
      </c>
      <c r="U54" s="860">
        <f t="shared" si="21"/>
        <v>13</v>
      </c>
      <c r="V54" s="861">
        <f t="shared" si="22"/>
        <v>4000000</v>
      </c>
      <c r="W54" s="861">
        <f t="shared" si="23"/>
        <v>0</v>
      </c>
      <c r="X54" s="861">
        <f t="shared" si="24"/>
        <v>0</v>
      </c>
      <c r="Y54" s="861">
        <f t="shared" si="25"/>
        <v>0</v>
      </c>
      <c r="Z54" s="861">
        <f t="shared" si="26"/>
        <v>0</v>
      </c>
      <c r="AA54" s="861">
        <f t="shared" si="27"/>
        <v>0</v>
      </c>
      <c r="AB54" s="876" t="str">
        <f t="shared" si="28"/>
        <v>2001</v>
      </c>
      <c r="AC54" s="861">
        <f t="shared" si="29"/>
        <v>4000000</v>
      </c>
      <c r="AD54" s="877">
        <f t="shared" si="30"/>
        <v>0</v>
      </c>
      <c r="AE54" s="878">
        <f t="shared" si="31"/>
        <v>4000000</v>
      </c>
    </row>
    <row r="55" spans="1:31" s="821" customFormat="1" ht="15" hidden="1" customHeight="1">
      <c r="A55" s="853"/>
      <c r="B55" s="842" t="s">
        <v>28</v>
      </c>
      <c r="C55" s="874" t="s">
        <v>2049</v>
      </c>
      <c r="D55" s="838" t="s">
        <v>126</v>
      </c>
      <c r="E55" s="871" t="s">
        <v>444</v>
      </c>
      <c r="F55" s="838" t="s">
        <v>2205</v>
      </c>
      <c r="G55" s="838" t="s">
        <v>132</v>
      </c>
      <c r="H55" s="838"/>
      <c r="I55" s="839" t="s">
        <v>990</v>
      </c>
      <c r="J55" s="838" t="s">
        <v>2206</v>
      </c>
      <c r="K55" s="838" t="s">
        <v>132</v>
      </c>
      <c r="L55" s="838" t="s">
        <v>132</v>
      </c>
      <c r="M55" s="838" t="s">
        <v>2215</v>
      </c>
      <c r="N55" s="838"/>
      <c r="O55" s="839" t="s">
        <v>133</v>
      </c>
      <c r="P55" s="880">
        <v>6500000</v>
      </c>
      <c r="Q55" s="853" t="str">
        <f t="shared" si="17"/>
        <v>2.03.01</v>
      </c>
      <c r="R55" s="841" t="str">
        <f t="shared" si="18"/>
        <v>Alat Angkutan Darat Bermotor</v>
      </c>
      <c r="S55" s="860">
        <f t="shared" si="19"/>
        <v>7</v>
      </c>
      <c r="T55" s="861">
        <f t="shared" si="20"/>
        <v>928571.42857142852</v>
      </c>
      <c r="U55" s="860">
        <f t="shared" si="21"/>
        <v>11</v>
      </c>
      <c r="V55" s="861">
        <f t="shared" si="22"/>
        <v>6500000</v>
      </c>
      <c r="W55" s="861">
        <f t="shared" si="23"/>
        <v>0</v>
      </c>
      <c r="X55" s="861">
        <f t="shared" si="24"/>
        <v>0</v>
      </c>
      <c r="Y55" s="861">
        <f t="shared" si="25"/>
        <v>0</v>
      </c>
      <c r="Z55" s="861">
        <f t="shared" si="26"/>
        <v>0</v>
      </c>
      <c r="AA55" s="861">
        <f t="shared" si="27"/>
        <v>0</v>
      </c>
      <c r="AB55" s="876" t="str">
        <f t="shared" si="28"/>
        <v>2003</v>
      </c>
      <c r="AC55" s="861">
        <f t="shared" si="29"/>
        <v>6500000</v>
      </c>
      <c r="AD55" s="877">
        <f t="shared" si="30"/>
        <v>0</v>
      </c>
      <c r="AE55" s="878">
        <f t="shared" si="31"/>
        <v>6500000</v>
      </c>
    </row>
    <row r="56" spans="1:31" s="856" customFormat="1" ht="15" hidden="1" customHeight="1">
      <c r="A56" s="853"/>
      <c r="B56" s="842" t="s">
        <v>28</v>
      </c>
      <c r="C56" s="874" t="s">
        <v>2049</v>
      </c>
      <c r="D56" s="838" t="s">
        <v>126</v>
      </c>
      <c r="E56" s="871" t="s">
        <v>444</v>
      </c>
      <c r="F56" s="852" t="s">
        <v>2206</v>
      </c>
      <c r="G56" s="832" t="s">
        <v>131</v>
      </c>
      <c r="H56" s="852"/>
      <c r="I56" s="832" t="s">
        <v>989</v>
      </c>
      <c r="J56" s="852" t="s">
        <v>2206</v>
      </c>
      <c r="K56" s="852" t="s">
        <v>132</v>
      </c>
      <c r="L56" s="852" t="s">
        <v>132</v>
      </c>
      <c r="M56" s="852" t="s">
        <v>2216</v>
      </c>
      <c r="N56" s="852"/>
      <c r="O56" s="832" t="s">
        <v>133</v>
      </c>
      <c r="P56" s="882">
        <v>5000000</v>
      </c>
      <c r="Q56" s="853" t="str">
        <f t="shared" si="17"/>
        <v>2.03.01</v>
      </c>
      <c r="R56" s="841" t="str">
        <f t="shared" si="18"/>
        <v>Alat Angkutan Darat Bermotor</v>
      </c>
      <c r="S56" s="860">
        <f t="shared" si="19"/>
        <v>7</v>
      </c>
      <c r="T56" s="861">
        <f t="shared" si="20"/>
        <v>714285.71428571432</v>
      </c>
      <c r="U56" s="860">
        <f t="shared" si="21"/>
        <v>13</v>
      </c>
      <c r="V56" s="861">
        <f t="shared" si="22"/>
        <v>5000000</v>
      </c>
      <c r="W56" s="861">
        <f t="shared" si="23"/>
        <v>0</v>
      </c>
      <c r="X56" s="861">
        <f t="shared" si="24"/>
        <v>0</v>
      </c>
      <c r="Y56" s="861">
        <f t="shared" si="25"/>
        <v>0</v>
      </c>
      <c r="Z56" s="861">
        <f t="shared" si="26"/>
        <v>0</v>
      </c>
      <c r="AA56" s="861">
        <f t="shared" si="27"/>
        <v>0</v>
      </c>
      <c r="AB56" s="876" t="str">
        <f t="shared" si="28"/>
        <v>2001</v>
      </c>
      <c r="AC56" s="861">
        <f t="shared" si="29"/>
        <v>5000000</v>
      </c>
      <c r="AD56" s="877">
        <f t="shared" si="30"/>
        <v>0</v>
      </c>
      <c r="AE56" s="878">
        <f t="shared" si="31"/>
        <v>5000000</v>
      </c>
    </row>
    <row r="57" spans="1:31" s="821" customFormat="1" ht="15" hidden="1" customHeight="1">
      <c r="A57" s="853"/>
      <c r="B57" s="842" t="s">
        <v>28</v>
      </c>
      <c r="C57" s="874" t="s">
        <v>2049</v>
      </c>
      <c r="D57" s="873" t="s">
        <v>126</v>
      </c>
      <c r="E57" s="871" t="s">
        <v>444</v>
      </c>
      <c r="F57" s="873" t="s">
        <v>2206</v>
      </c>
      <c r="G57" s="839" t="s">
        <v>132</v>
      </c>
      <c r="H57" s="873"/>
      <c r="I57" s="872" t="s">
        <v>989</v>
      </c>
      <c r="J57" s="838" t="s">
        <v>2206</v>
      </c>
      <c r="K57" s="838" t="s">
        <v>132</v>
      </c>
      <c r="L57" s="838" t="s">
        <v>132</v>
      </c>
      <c r="M57" s="838" t="s">
        <v>2217</v>
      </c>
      <c r="N57" s="838"/>
      <c r="O57" s="872" t="s">
        <v>133</v>
      </c>
      <c r="P57" s="875">
        <v>5000000</v>
      </c>
      <c r="Q57" s="853" t="str">
        <f t="shared" si="17"/>
        <v>2.03.01</v>
      </c>
      <c r="R57" s="841" t="str">
        <f t="shared" si="18"/>
        <v>Alat Angkutan Darat Bermotor</v>
      </c>
      <c r="S57" s="860">
        <f t="shared" si="19"/>
        <v>7</v>
      </c>
      <c r="T57" s="861">
        <f t="shared" si="20"/>
        <v>714285.71428571432</v>
      </c>
      <c r="U57" s="860">
        <f t="shared" si="21"/>
        <v>13</v>
      </c>
      <c r="V57" s="861">
        <f t="shared" si="22"/>
        <v>5000000</v>
      </c>
      <c r="W57" s="861">
        <f t="shared" si="23"/>
        <v>0</v>
      </c>
      <c r="X57" s="861">
        <f t="shared" si="24"/>
        <v>0</v>
      </c>
      <c r="Y57" s="861">
        <f t="shared" si="25"/>
        <v>0</v>
      </c>
      <c r="Z57" s="861">
        <f t="shared" si="26"/>
        <v>0</v>
      </c>
      <c r="AA57" s="861">
        <f t="shared" si="27"/>
        <v>0</v>
      </c>
      <c r="AB57" s="876" t="str">
        <f t="shared" si="28"/>
        <v>2001</v>
      </c>
      <c r="AC57" s="861">
        <f t="shared" si="29"/>
        <v>5000000</v>
      </c>
      <c r="AD57" s="877">
        <f t="shared" si="30"/>
        <v>0</v>
      </c>
      <c r="AE57" s="878">
        <f t="shared" si="31"/>
        <v>5000000</v>
      </c>
    </row>
    <row r="58" spans="1:31" s="821" customFormat="1" ht="15" hidden="1" customHeight="1">
      <c r="A58" s="853"/>
      <c r="B58" s="842" t="s">
        <v>28</v>
      </c>
      <c r="C58" s="874" t="s">
        <v>2049</v>
      </c>
      <c r="D58" s="873" t="s">
        <v>126</v>
      </c>
      <c r="E58" s="871" t="s">
        <v>444</v>
      </c>
      <c r="F58" s="873" t="s">
        <v>2213</v>
      </c>
      <c r="G58" s="839" t="s">
        <v>132</v>
      </c>
      <c r="H58" s="873"/>
      <c r="I58" s="872" t="s">
        <v>989</v>
      </c>
      <c r="J58" s="838" t="s">
        <v>789</v>
      </c>
      <c r="K58" s="838" t="s">
        <v>132</v>
      </c>
      <c r="L58" s="838" t="s">
        <v>132</v>
      </c>
      <c r="M58" s="838" t="s">
        <v>2218</v>
      </c>
      <c r="N58" s="838"/>
      <c r="O58" s="872" t="s">
        <v>133</v>
      </c>
      <c r="P58" s="875">
        <v>4000000</v>
      </c>
      <c r="Q58" s="853" t="str">
        <f t="shared" si="17"/>
        <v>2.03.01</v>
      </c>
      <c r="R58" s="841" t="str">
        <f t="shared" si="18"/>
        <v>Alat Angkutan Darat Bermotor</v>
      </c>
      <c r="S58" s="860">
        <f t="shared" si="19"/>
        <v>7</v>
      </c>
      <c r="T58" s="861">
        <f t="shared" si="20"/>
        <v>571428.57142857148</v>
      </c>
      <c r="U58" s="860">
        <f t="shared" si="21"/>
        <v>13</v>
      </c>
      <c r="V58" s="861">
        <f t="shared" si="22"/>
        <v>4000000</v>
      </c>
      <c r="W58" s="861">
        <f t="shared" si="23"/>
        <v>0</v>
      </c>
      <c r="X58" s="861">
        <f t="shared" si="24"/>
        <v>0</v>
      </c>
      <c r="Y58" s="861">
        <f t="shared" si="25"/>
        <v>0</v>
      </c>
      <c r="Z58" s="861">
        <f t="shared" si="26"/>
        <v>0</v>
      </c>
      <c r="AA58" s="861">
        <f t="shared" si="27"/>
        <v>0</v>
      </c>
      <c r="AB58" s="876" t="str">
        <f t="shared" si="28"/>
        <v>2001</v>
      </c>
      <c r="AC58" s="861">
        <f t="shared" si="29"/>
        <v>4000000</v>
      </c>
      <c r="AD58" s="877">
        <f t="shared" si="30"/>
        <v>0</v>
      </c>
      <c r="AE58" s="878">
        <f t="shared" si="31"/>
        <v>4000000</v>
      </c>
    </row>
    <row r="59" spans="1:31" s="821" customFormat="1" ht="15" hidden="1" customHeight="1">
      <c r="A59" s="853"/>
      <c r="B59" s="842" t="s">
        <v>28</v>
      </c>
      <c r="C59" s="874" t="s">
        <v>2049</v>
      </c>
      <c r="D59" s="838" t="s">
        <v>126</v>
      </c>
      <c r="E59" s="871" t="s">
        <v>444</v>
      </c>
      <c r="F59" s="838" t="s">
        <v>2213</v>
      </c>
      <c r="G59" s="839" t="s">
        <v>132</v>
      </c>
      <c r="H59" s="838"/>
      <c r="I59" s="839" t="s">
        <v>989</v>
      </c>
      <c r="J59" s="838" t="s">
        <v>789</v>
      </c>
      <c r="K59" s="838" t="s">
        <v>132</v>
      </c>
      <c r="L59" s="838" t="s">
        <v>132</v>
      </c>
      <c r="M59" s="838" t="s">
        <v>2219</v>
      </c>
      <c r="N59" s="838"/>
      <c r="O59" s="839" t="s">
        <v>133</v>
      </c>
      <c r="P59" s="880">
        <v>4000000</v>
      </c>
      <c r="Q59" s="853" t="str">
        <f t="shared" si="17"/>
        <v>2.03.01</v>
      </c>
      <c r="R59" s="841" t="str">
        <f t="shared" si="18"/>
        <v>Alat Angkutan Darat Bermotor</v>
      </c>
      <c r="S59" s="860">
        <f t="shared" si="19"/>
        <v>7</v>
      </c>
      <c r="T59" s="861">
        <f t="shared" si="20"/>
        <v>571428.57142857148</v>
      </c>
      <c r="U59" s="860">
        <f t="shared" si="21"/>
        <v>13</v>
      </c>
      <c r="V59" s="861">
        <f t="shared" si="22"/>
        <v>4000000</v>
      </c>
      <c r="W59" s="861">
        <f t="shared" si="23"/>
        <v>0</v>
      </c>
      <c r="X59" s="861">
        <f t="shared" si="24"/>
        <v>0</v>
      </c>
      <c r="Y59" s="861">
        <f t="shared" si="25"/>
        <v>0</v>
      </c>
      <c r="Z59" s="861">
        <f t="shared" si="26"/>
        <v>0</v>
      </c>
      <c r="AA59" s="861">
        <f t="shared" si="27"/>
        <v>0</v>
      </c>
      <c r="AB59" s="876" t="str">
        <f t="shared" si="28"/>
        <v>2001</v>
      </c>
      <c r="AC59" s="861">
        <f t="shared" si="29"/>
        <v>4000000</v>
      </c>
      <c r="AD59" s="877">
        <f t="shared" si="30"/>
        <v>0</v>
      </c>
      <c r="AE59" s="878">
        <f t="shared" si="31"/>
        <v>4000000</v>
      </c>
    </row>
    <row r="60" spans="1:31" s="856" customFormat="1" ht="15" hidden="1" customHeight="1">
      <c r="A60" s="853"/>
      <c r="B60" s="842" t="s">
        <v>28</v>
      </c>
      <c r="C60" s="874" t="s">
        <v>2049</v>
      </c>
      <c r="D60" s="838" t="s">
        <v>126</v>
      </c>
      <c r="E60" s="871" t="s">
        <v>444</v>
      </c>
      <c r="F60" s="852" t="s">
        <v>2213</v>
      </c>
      <c r="G60" s="832" t="s">
        <v>132</v>
      </c>
      <c r="H60" s="852"/>
      <c r="I60" s="832" t="s">
        <v>989</v>
      </c>
      <c r="J60" s="852" t="s">
        <v>789</v>
      </c>
      <c r="K60" s="852" t="s">
        <v>132</v>
      </c>
      <c r="L60" s="852" t="s">
        <v>132</v>
      </c>
      <c r="M60" s="852" t="s">
        <v>2220</v>
      </c>
      <c r="N60" s="852"/>
      <c r="O60" s="832" t="s">
        <v>133</v>
      </c>
      <c r="P60" s="882">
        <v>4000000</v>
      </c>
      <c r="Q60" s="853" t="str">
        <f t="shared" si="17"/>
        <v>2.03.01</v>
      </c>
      <c r="R60" s="841" t="str">
        <f t="shared" si="18"/>
        <v>Alat Angkutan Darat Bermotor</v>
      </c>
      <c r="S60" s="860">
        <f t="shared" si="19"/>
        <v>7</v>
      </c>
      <c r="T60" s="861">
        <f t="shared" si="20"/>
        <v>571428.57142857148</v>
      </c>
      <c r="U60" s="860">
        <f t="shared" si="21"/>
        <v>13</v>
      </c>
      <c r="V60" s="861">
        <f t="shared" si="22"/>
        <v>4000000</v>
      </c>
      <c r="W60" s="861">
        <f t="shared" si="23"/>
        <v>0</v>
      </c>
      <c r="X60" s="861">
        <f t="shared" si="24"/>
        <v>0</v>
      </c>
      <c r="Y60" s="861">
        <f t="shared" si="25"/>
        <v>0</v>
      </c>
      <c r="Z60" s="861">
        <f t="shared" si="26"/>
        <v>0</v>
      </c>
      <c r="AA60" s="861">
        <f t="shared" si="27"/>
        <v>0</v>
      </c>
      <c r="AB60" s="876" t="str">
        <f t="shared" si="28"/>
        <v>2001</v>
      </c>
      <c r="AC60" s="861">
        <f t="shared" si="29"/>
        <v>4000000</v>
      </c>
      <c r="AD60" s="877">
        <f t="shared" si="30"/>
        <v>0</v>
      </c>
      <c r="AE60" s="878">
        <f t="shared" si="31"/>
        <v>4000000</v>
      </c>
    </row>
    <row r="61" spans="1:31" s="821" customFormat="1" ht="15" hidden="1" customHeight="1">
      <c r="A61" s="853"/>
      <c r="B61" s="842" t="s">
        <v>28</v>
      </c>
      <c r="C61" s="874" t="s">
        <v>2049</v>
      </c>
      <c r="D61" s="873" t="s">
        <v>126</v>
      </c>
      <c r="E61" s="871" t="s">
        <v>444</v>
      </c>
      <c r="F61" s="873" t="s">
        <v>2213</v>
      </c>
      <c r="G61" s="839" t="s">
        <v>132</v>
      </c>
      <c r="H61" s="873"/>
      <c r="I61" s="872" t="s">
        <v>989</v>
      </c>
      <c r="J61" s="838" t="s">
        <v>789</v>
      </c>
      <c r="K61" s="836" t="s">
        <v>132</v>
      </c>
      <c r="L61" s="836" t="s">
        <v>132</v>
      </c>
      <c r="M61" s="838" t="s">
        <v>2221</v>
      </c>
      <c r="N61" s="838"/>
      <c r="O61" s="872" t="s">
        <v>133</v>
      </c>
      <c r="P61" s="880">
        <v>4000000</v>
      </c>
      <c r="Q61" s="853" t="str">
        <f t="shared" si="17"/>
        <v>2.03.01</v>
      </c>
      <c r="R61" s="841" t="str">
        <f t="shared" si="18"/>
        <v>Alat Angkutan Darat Bermotor</v>
      </c>
      <c r="S61" s="860">
        <f t="shared" si="19"/>
        <v>7</v>
      </c>
      <c r="T61" s="861">
        <f t="shared" si="20"/>
        <v>571428.57142857148</v>
      </c>
      <c r="U61" s="860">
        <f t="shared" si="21"/>
        <v>13</v>
      </c>
      <c r="V61" s="861">
        <f t="shared" si="22"/>
        <v>4000000</v>
      </c>
      <c r="W61" s="861">
        <f t="shared" si="23"/>
        <v>0</v>
      </c>
      <c r="X61" s="861">
        <f t="shared" si="24"/>
        <v>0</v>
      </c>
      <c r="Y61" s="861">
        <f t="shared" si="25"/>
        <v>0</v>
      </c>
      <c r="Z61" s="861">
        <f t="shared" si="26"/>
        <v>0</v>
      </c>
      <c r="AA61" s="861">
        <f t="shared" si="27"/>
        <v>0</v>
      </c>
      <c r="AB61" s="876" t="str">
        <f t="shared" si="28"/>
        <v>2001</v>
      </c>
      <c r="AC61" s="861">
        <f t="shared" si="29"/>
        <v>4000000</v>
      </c>
      <c r="AD61" s="877">
        <f t="shared" si="30"/>
        <v>0</v>
      </c>
      <c r="AE61" s="878">
        <f t="shared" si="31"/>
        <v>4000000</v>
      </c>
    </row>
    <row r="62" spans="1:31" s="821" customFormat="1" ht="15" hidden="1" customHeight="1">
      <c r="A62" s="853"/>
      <c r="B62" s="842" t="s">
        <v>28</v>
      </c>
      <c r="C62" s="874" t="s">
        <v>2049</v>
      </c>
      <c r="D62" s="873" t="s">
        <v>126</v>
      </c>
      <c r="E62" s="871" t="s">
        <v>444</v>
      </c>
      <c r="F62" s="873" t="s">
        <v>2213</v>
      </c>
      <c r="G62" s="839" t="s">
        <v>132</v>
      </c>
      <c r="H62" s="873"/>
      <c r="I62" s="872" t="s">
        <v>989</v>
      </c>
      <c r="J62" s="838" t="s">
        <v>789</v>
      </c>
      <c r="K62" s="836" t="s">
        <v>132</v>
      </c>
      <c r="L62" s="836" t="s">
        <v>132</v>
      </c>
      <c r="M62" s="838" t="s">
        <v>2222</v>
      </c>
      <c r="N62" s="838"/>
      <c r="O62" s="872" t="s">
        <v>133</v>
      </c>
      <c r="P62" s="880">
        <v>4000000</v>
      </c>
      <c r="Q62" s="853" t="str">
        <f t="shared" si="17"/>
        <v>2.03.01</v>
      </c>
      <c r="R62" s="841" t="str">
        <f t="shared" si="18"/>
        <v>Alat Angkutan Darat Bermotor</v>
      </c>
      <c r="S62" s="860">
        <f t="shared" si="19"/>
        <v>7</v>
      </c>
      <c r="T62" s="861">
        <f t="shared" si="20"/>
        <v>571428.57142857148</v>
      </c>
      <c r="U62" s="860">
        <f t="shared" si="21"/>
        <v>13</v>
      </c>
      <c r="V62" s="861">
        <f t="shared" si="22"/>
        <v>4000000</v>
      </c>
      <c r="W62" s="861">
        <f t="shared" si="23"/>
        <v>0</v>
      </c>
      <c r="X62" s="861">
        <f t="shared" si="24"/>
        <v>0</v>
      </c>
      <c r="Y62" s="861">
        <f t="shared" si="25"/>
        <v>0</v>
      </c>
      <c r="Z62" s="861">
        <f t="shared" si="26"/>
        <v>0</v>
      </c>
      <c r="AA62" s="861">
        <f t="shared" si="27"/>
        <v>0</v>
      </c>
      <c r="AB62" s="876" t="str">
        <f t="shared" si="28"/>
        <v>2001</v>
      </c>
      <c r="AC62" s="861">
        <f t="shared" si="29"/>
        <v>4000000</v>
      </c>
      <c r="AD62" s="877">
        <f t="shared" si="30"/>
        <v>0</v>
      </c>
      <c r="AE62" s="878">
        <f t="shared" si="31"/>
        <v>4000000</v>
      </c>
    </row>
    <row r="63" spans="1:31" s="821" customFormat="1" ht="15" hidden="1" customHeight="1">
      <c r="A63" s="853"/>
      <c r="B63" s="842" t="s">
        <v>28</v>
      </c>
      <c r="C63" s="874" t="s">
        <v>2049</v>
      </c>
      <c r="D63" s="873" t="s">
        <v>126</v>
      </c>
      <c r="E63" s="871" t="s">
        <v>444</v>
      </c>
      <c r="F63" s="873" t="s">
        <v>2213</v>
      </c>
      <c r="G63" s="839" t="s">
        <v>132</v>
      </c>
      <c r="H63" s="873"/>
      <c r="I63" s="872" t="s">
        <v>989</v>
      </c>
      <c r="J63" s="838" t="s">
        <v>789</v>
      </c>
      <c r="K63" s="836" t="s">
        <v>132</v>
      </c>
      <c r="L63" s="836" t="s">
        <v>132</v>
      </c>
      <c r="M63" s="838" t="s">
        <v>2223</v>
      </c>
      <c r="N63" s="838"/>
      <c r="O63" s="872" t="s">
        <v>133</v>
      </c>
      <c r="P63" s="880">
        <v>4000000</v>
      </c>
      <c r="Q63" s="853" t="str">
        <f t="shared" si="17"/>
        <v>2.03.01</v>
      </c>
      <c r="R63" s="841" t="str">
        <f t="shared" si="18"/>
        <v>Alat Angkutan Darat Bermotor</v>
      </c>
      <c r="S63" s="860">
        <f t="shared" si="19"/>
        <v>7</v>
      </c>
      <c r="T63" s="861">
        <f t="shared" si="20"/>
        <v>571428.57142857148</v>
      </c>
      <c r="U63" s="860">
        <f t="shared" si="21"/>
        <v>13</v>
      </c>
      <c r="V63" s="861">
        <f t="shared" si="22"/>
        <v>4000000</v>
      </c>
      <c r="W63" s="861">
        <f t="shared" si="23"/>
        <v>0</v>
      </c>
      <c r="X63" s="861">
        <f t="shared" si="24"/>
        <v>0</v>
      </c>
      <c r="Y63" s="861">
        <f t="shared" si="25"/>
        <v>0</v>
      </c>
      <c r="Z63" s="861">
        <f t="shared" si="26"/>
        <v>0</v>
      </c>
      <c r="AA63" s="861">
        <f t="shared" si="27"/>
        <v>0</v>
      </c>
      <c r="AB63" s="876" t="str">
        <f t="shared" si="28"/>
        <v>2001</v>
      </c>
      <c r="AC63" s="861">
        <f t="shared" si="29"/>
        <v>4000000</v>
      </c>
      <c r="AD63" s="877">
        <f t="shared" si="30"/>
        <v>0</v>
      </c>
      <c r="AE63" s="878">
        <f t="shared" si="31"/>
        <v>4000000</v>
      </c>
    </row>
    <row r="64" spans="1:31" s="821" customFormat="1" ht="15" hidden="1" customHeight="1">
      <c r="A64" s="853"/>
      <c r="B64" s="842" t="s">
        <v>28</v>
      </c>
      <c r="C64" s="874" t="s">
        <v>2049</v>
      </c>
      <c r="D64" s="873" t="s">
        <v>126</v>
      </c>
      <c r="E64" s="871" t="s">
        <v>444</v>
      </c>
      <c r="F64" s="873" t="s">
        <v>2213</v>
      </c>
      <c r="G64" s="839" t="s">
        <v>132</v>
      </c>
      <c r="H64" s="873"/>
      <c r="I64" s="872" t="s">
        <v>989</v>
      </c>
      <c r="J64" s="838" t="s">
        <v>789</v>
      </c>
      <c r="K64" s="836" t="s">
        <v>132</v>
      </c>
      <c r="L64" s="836" t="s">
        <v>132</v>
      </c>
      <c r="M64" s="838" t="s">
        <v>797</v>
      </c>
      <c r="N64" s="838"/>
      <c r="O64" s="872" t="s">
        <v>133</v>
      </c>
      <c r="P64" s="880">
        <v>4000000</v>
      </c>
      <c r="Q64" s="853" t="str">
        <f t="shared" si="17"/>
        <v>2.03.01</v>
      </c>
      <c r="R64" s="841" t="str">
        <f t="shared" si="18"/>
        <v>Alat Angkutan Darat Bermotor</v>
      </c>
      <c r="S64" s="860">
        <f t="shared" si="19"/>
        <v>7</v>
      </c>
      <c r="T64" s="861">
        <f t="shared" si="20"/>
        <v>571428.57142857148</v>
      </c>
      <c r="U64" s="860">
        <f t="shared" si="21"/>
        <v>13</v>
      </c>
      <c r="V64" s="861">
        <f t="shared" si="22"/>
        <v>4000000</v>
      </c>
      <c r="W64" s="861">
        <f t="shared" si="23"/>
        <v>0</v>
      </c>
      <c r="X64" s="861">
        <f t="shared" si="24"/>
        <v>0</v>
      </c>
      <c r="Y64" s="861">
        <f t="shared" si="25"/>
        <v>0</v>
      </c>
      <c r="Z64" s="861">
        <f t="shared" si="26"/>
        <v>0</v>
      </c>
      <c r="AA64" s="861">
        <f t="shared" si="27"/>
        <v>0</v>
      </c>
      <c r="AB64" s="876" t="str">
        <f t="shared" si="28"/>
        <v>2001</v>
      </c>
      <c r="AC64" s="861">
        <f t="shared" si="29"/>
        <v>4000000</v>
      </c>
      <c r="AD64" s="877">
        <f t="shared" si="30"/>
        <v>0</v>
      </c>
      <c r="AE64" s="878">
        <f t="shared" si="31"/>
        <v>4000000</v>
      </c>
    </row>
    <row r="65" spans="1:32" s="821" customFormat="1" ht="15" hidden="1" customHeight="1">
      <c r="A65" s="853"/>
      <c r="B65" s="842" t="s">
        <v>28</v>
      </c>
      <c r="C65" s="874" t="s">
        <v>2049</v>
      </c>
      <c r="D65" s="873" t="s">
        <v>126</v>
      </c>
      <c r="E65" s="871" t="s">
        <v>444</v>
      </c>
      <c r="F65" s="873" t="s">
        <v>2213</v>
      </c>
      <c r="G65" s="839" t="s">
        <v>132</v>
      </c>
      <c r="H65" s="873"/>
      <c r="I65" s="872" t="s">
        <v>989</v>
      </c>
      <c r="J65" s="838" t="s">
        <v>789</v>
      </c>
      <c r="K65" s="836" t="s">
        <v>132</v>
      </c>
      <c r="L65" s="836" t="s">
        <v>132</v>
      </c>
      <c r="M65" s="838" t="s">
        <v>2224</v>
      </c>
      <c r="N65" s="838"/>
      <c r="O65" s="872" t="s">
        <v>133</v>
      </c>
      <c r="P65" s="880">
        <v>4000000</v>
      </c>
      <c r="Q65" s="853" t="str">
        <f t="shared" si="17"/>
        <v>2.03.01</v>
      </c>
      <c r="R65" s="841" t="str">
        <f t="shared" si="18"/>
        <v>Alat Angkutan Darat Bermotor</v>
      </c>
      <c r="S65" s="860">
        <f t="shared" si="19"/>
        <v>7</v>
      </c>
      <c r="T65" s="861">
        <f t="shared" si="20"/>
        <v>571428.57142857148</v>
      </c>
      <c r="U65" s="860">
        <f t="shared" si="21"/>
        <v>13</v>
      </c>
      <c r="V65" s="861">
        <f t="shared" si="22"/>
        <v>4000000</v>
      </c>
      <c r="W65" s="861">
        <f t="shared" si="23"/>
        <v>0</v>
      </c>
      <c r="X65" s="861">
        <f t="shared" si="24"/>
        <v>0</v>
      </c>
      <c r="Y65" s="861">
        <f t="shared" si="25"/>
        <v>0</v>
      </c>
      <c r="Z65" s="861">
        <f t="shared" si="26"/>
        <v>0</v>
      </c>
      <c r="AA65" s="861">
        <f t="shared" si="27"/>
        <v>0</v>
      </c>
      <c r="AB65" s="876" t="str">
        <f t="shared" si="28"/>
        <v>2001</v>
      </c>
      <c r="AC65" s="861">
        <f t="shared" si="29"/>
        <v>4000000</v>
      </c>
      <c r="AD65" s="877">
        <f t="shared" si="30"/>
        <v>0</v>
      </c>
      <c r="AE65" s="878">
        <f t="shared" si="31"/>
        <v>4000000</v>
      </c>
    </row>
    <row r="66" spans="1:32" s="821" customFormat="1" ht="15" hidden="1" customHeight="1">
      <c r="A66" s="853"/>
      <c r="B66" s="842" t="s">
        <v>28</v>
      </c>
      <c r="C66" s="874" t="s">
        <v>2049</v>
      </c>
      <c r="D66" s="873" t="s">
        <v>126</v>
      </c>
      <c r="E66" s="871" t="s">
        <v>444</v>
      </c>
      <c r="F66" s="873" t="s">
        <v>2213</v>
      </c>
      <c r="G66" s="839" t="s">
        <v>132</v>
      </c>
      <c r="H66" s="873"/>
      <c r="I66" s="872" t="s">
        <v>989</v>
      </c>
      <c r="J66" s="838" t="s">
        <v>789</v>
      </c>
      <c r="K66" s="836" t="s">
        <v>132</v>
      </c>
      <c r="L66" s="836" t="s">
        <v>132</v>
      </c>
      <c r="M66" s="838" t="s">
        <v>2225</v>
      </c>
      <c r="N66" s="838"/>
      <c r="O66" s="872" t="s">
        <v>133</v>
      </c>
      <c r="P66" s="880">
        <v>4000000</v>
      </c>
      <c r="Q66" s="853" t="str">
        <f t="shared" si="17"/>
        <v>2.03.01</v>
      </c>
      <c r="R66" s="841" t="str">
        <f t="shared" si="18"/>
        <v>Alat Angkutan Darat Bermotor</v>
      </c>
      <c r="S66" s="860">
        <f t="shared" si="19"/>
        <v>7</v>
      </c>
      <c r="T66" s="861">
        <f t="shared" si="20"/>
        <v>571428.57142857148</v>
      </c>
      <c r="U66" s="860">
        <f t="shared" si="21"/>
        <v>13</v>
      </c>
      <c r="V66" s="861">
        <f t="shared" si="22"/>
        <v>4000000</v>
      </c>
      <c r="W66" s="861">
        <f t="shared" si="23"/>
        <v>0</v>
      </c>
      <c r="X66" s="861">
        <f t="shared" si="24"/>
        <v>0</v>
      </c>
      <c r="Y66" s="861">
        <f t="shared" si="25"/>
        <v>0</v>
      </c>
      <c r="Z66" s="861">
        <f t="shared" si="26"/>
        <v>0</v>
      </c>
      <c r="AA66" s="861">
        <f t="shared" si="27"/>
        <v>0</v>
      </c>
      <c r="AB66" s="876" t="str">
        <f t="shared" si="28"/>
        <v>2001</v>
      </c>
      <c r="AC66" s="861">
        <f t="shared" si="29"/>
        <v>4000000</v>
      </c>
      <c r="AD66" s="877">
        <f t="shared" si="30"/>
        <v>0</v>
      </c>
      <c r="AE66" s="878">
        <f t="shared" si="31"/>
        <v>4000000</v>
      </c>
    </row>
    <row r="67" spans="1:32" s="821" customFormat="1" ht="15" hidden="1" customHeight="1">
      <c r="A67" s="853"/>
      <c r="B67" s="842" t="s">
        <v>28</v>
      </c>
      <c r="C67" s="874" t="s">
        <v>2049</v>
      </c>
      <c r="D67" s="873" t="s">
        <v>126</v>
      </c>
      <c r="E67" s="871" t="s">
        <v>444</v>
      </c>
      <c r="F67" s="873" t="s">
        <v>2213</v>
      </c>
      <c r="G67" s="839" t="s">
        <v>132</v>
      </c>
      <c r="H67" s="873"/>
      <c r="I67" s="872" t="s">
        <v>989</v>
      </c>
      <c r="J67" s="838" t="s">
        <v>789</v>
      </c>
      <c r="K67" s="836" t="s">
        <v>132</v>
      </c>
      <c r="L67" s="836" t="s">
        <v>132</v>
      </c>
      <c r="M67" s="838" t="s">
        <v>2226</v>
      </c>
      <c r="N67" s="838"/>
      <c r="O67" s="872" t="s">
        <v>133</v>
      </c>
      <c r="P67" s="880">
        <v>4000000</v>
      </c>
      <c r="Q67" s="853" t="str">
        <f t="shared" si="17"/>
        <v>2.03.01</v>
      </c>
      <c r="R67" s="841" t="str">
        <f t="shared" si="18"/>
        <v>Alat Angkutan Darat Bermotor</v>
      </c>
      <c r="S67" s="860">
        <f t="shared" si="19"/>
        <v>7</v>
      </c>
      <c r="T67" s="861">
        <f t="shared" si="20"/>
        <v>571428.57142857148</v>
      </c>
      <c r="U67" s="860">
        <f t="shared" si="21"/>
        <v>13</v>
      </c>
      <c r="V67" s="861">
        <f t="shared" si="22"/>
        <v>4000000</v>
      </c>
      <c r="W67" s="861">
        <f t="shared" si="23"/>
        <v>0</v>
      </c>
      <c r="X67" s="861">
        <f t="shared" si="24"/>
        <v>0</v>
      </c>
      <c r="Y67" s="861">
        <f t="shared" si="25"/>
        <v>0</v>
      </c>
      <c r="Z67" s="861">
        <f t="shared" si="26"/>
        <v>0</v>
      </c>
      <c r="AA67" s="861">
        <f t="shared" si="27"/>
        <v>0</v>
      </c>
      <c r="AB67" s="876" t="str">
        <f t="shared" si="28"/>
        <v>2001</v>
      </c>
      <c r="AC67" s="861">
        <f t="shared" si="29"/>
        <v>4000000</v>
      </c>
      <c r="AD67" s="877">
        <f t="shared" si="30"/>
        <v>0</v>
      </c>
      <c r="AE67" s="878">
        <f t="shared" si="31"/>
        <v>4000000</v>
      </c>
    </row>
    <row r="68" spans="1:32" s="821" customFormat="1" ht="15" hidden="1" customHeight="1">
      <c r="A68" s="853"/>
      <c r="B68" s="842" t="s">
        <v>28</v>
      </c>
      <c r="C68" s="874" t="s">
        <v>2049</v>
      </c>
      <c r="D68" s="873" t="s">
        <v>126</v>
      </c>
      <c r="E68" s="871" t="s">
        <v>444</v>
      </c>
      <c r="F68" s="873" t="s">
        <v>2213</v>
      </c>
      <c r="G68" s="839" t="s">
        <v>132</v>
      </c>
      <c r="H68" s="873"/>
      <c r="I68" s="872" t="s">
        <v>989</v>
      </c>
      <c r="J68" s="838" t="s">
        <v>789</v>
      </c>
      <c r="K68" s="836" t="s">
        <v>132</v>
      </c>
      <c r="L68" s="836" t="s">
        <v>132</v>
      </c>
      <c r="M68" s="838" t="s">
        <v>2227</v>
      </c>
      <c r="N68" s="838"/>
      <c r="O68" s="872" t="s">
        <v>133</v>
      </c>
      <c r="P68" s="880">
        <v>4000000</v>
      </c>
      <c r="Q68" s="853" t="str">
        <f t="shared" si="17"/>
        <v>2.03.01</v>
      </c>
      <c r="R68" s="841" t="str">
        <f t="shared" si="18"/>
        <v>Alat Angkutan Darat Bermotor</v>
      </c>
      <c r="S68" s="860">
        <f t="shared" si="19"/>
        <v>7</v>
      </c>
      <c r="T68" s="861">
        <f t="shared" si="20"/>
        <v>571428.57142857148</v>
      </c>
      <c r="U68" s="860">
        <f t="shared" si="21"/>
        <v>13</v>
      </c>
      <c r="V68" s="861">
        <f t="shared" si="22"/>
        <v>4000000</v>
      </c>
      <c r="W68" s="861">
        <f t="shared" si="23"/>
        <v>0</v>
      </c>
      <c r="X68" s="861">
        <f t="shared" si="24"/>
        <v>0</v>
      </c>
      <c r="Y68" s="861">
        <f t="shared" si="25"/>
        <v>0</v>
      </c>
      <c r="Z68" s="861">
        <f t="shared" si="26"/>
        <v>0</v>
      </c>
      <c r="AA68" s="861">
        <f t="shared" si="27"/>
        <v>0</v>
      </c>
      <c r="AB68" s="876" t="str">
        <f t="shared" si="28"/>
        <v>2001</v>
      </c>
      <c r="AC68" s="861">
        <f t="shared" si="29"/>
        <v>4000000</v>
      </c>
      <c r="AD68" s="877">
        <f t="shared" si="30"/>
        <v>0</v>
      </c>
      <c r="AE68" s="878">
        <f t="shared" si="31"/>
        <v>4000000</v>
      </c>
    </row>
    <row r="69" spans="1:32" s="821" customFormat="1" ht="15" hidden="1" customHeight="1">
      <c r="A69" s="853"/>
      <c r="B69" s="842" t="s">
        <v>28</v>
      </c>
      <c r="C69" s="874" t="s">
        <v>2049</v>
      </c>
      <c r="D69" s="873" t="s">
        <v>126</v>
      </c>
      <c r="E69" s="871" t="s">
        <v>444</v>
      </c>
      <c r="F69" s="873" t="s">
        <v>2213</v>
      </c>
      <c r="G69" s="839" t="s">
        <v>132</v>
      </c>
      <c r="H69" s="873"/>
      <c r="I69" s="872" t="s">
        <v>989</v>
      </c>
      <c r="J69" s="838" t="s">
        <v>789</v>
      </c>
      <c r="K69" s="836" t="s">
        <v>132</v>
      </c>
      <c r="L69" s="836" t="s">
        <v>132</v>
      </c>
      <c r="M69" s="838" t="s">
        <v>2228</v>
      </c>
      <c r="N69" s="838"/>
      <c r="O69" s="872" t="s">
        <v>133</v>
      </c>
      <c r="P69" s="880">
        <v>4000000</v>
      </c>
      <c r="Q69" s="853" t="str">
        <f t="shared" si="17"/>
        <v>2.03.01</v>
      </c>
      <c r="R69" s="841" t="str">
        <f t="shared" si="18"/>
        <v>Alat Angkutan Darat Bermotor</v>
      </c>
      <c r="S69" s="860">
        <f t="shared" si="19"/>
        <v>7</v>
      </c>
      <c r="T69" s="861">
        <f t="shared" si="20"/>
        <v>571428.57142857148</v>
      </c>
      <c r="U69" s="860">
        <f t="shared" si="21"/>
        <v>13</v>
      </c>
      <c r="V69" s="861">
        <f t="shared" si="22"/>
        <v>4000000</v>
      </c>
      <c r="W69" s="861">
        <f t="shared" si="23"/>
        <v>0</v>
      </c>
      <c r="X69" s="861">
        <f t="shared" si="24"/>
        <v>0</v>
      </c>
      <c r="Y69" s="861">
        <f t="shared" si="25"/>
        <v>0</v>
      </c>
      <c r="Z69" s="861">
        <f t="shared" si="26"/>
        <v>0</v>
      </c>
      <c r="AA69" s="861">
        <f t="shared" si="27"/>
        <v>0</v>
      </c>
      <c r="AB69" s="876" t="str">
        <f t="shared" si="28"/>
        <v>2001</v>
      </c>
      <c r="AC69" s="861">
        <f t="shared" si="29"/>
        <v>4000000</v>
      </c>
      <c r="AD69" s="877">
        <f t="shared" si="30"/>
        <v>0</v>
      </c>
      <c r="AE69" s="878">
        <f t="shared" si="31"/>
        <v>4000000</v>
      </c>
    </row>
    <row r="70" spans="1:32" s="821" customFormat="1" ht="15" hidden="1" customHeight="1">
      <c r="A70" s="853"/>
      <c r="B70" s="842" t="s">
        <v>28</v>
      </c>
      <c r="C70" s="838" t="s">
        <v>2131</v>
      </c>
      <c r="D70" s="870" t="s">
        <v>127</v>
      </c>
      <c r="E70" s="871" t="s">
        <v>444</v>
      </c>
      <c r="F70" s="873" t="s">
        <v>2229</v>
      </c>
      <c r="G70" s="839" t="s">
        <v>2230</v>
      </c>
      <c r="H70" s="873"/>
      <c r="I70" s="872" t="s">
        <v>790</v>
      </c>
      <c r="J70" s="838" t="s">
        <v>789</v>
      </c>
      <c r="K70" s="836" t="s">
        <v>2231</v>
      </c>
      <c r="L70" s="836" t="s">
        <v>2232</v>
      </c>
      <c r="M70" s="838" t="s">
        <v>2233</v>
      </c>
      <c r="N70" s="838" t="s">
        <v>2234</v>
      </c>
      <c r="O70" s="872" t="s">
        <v>133</v>
      </c>
      <c r="P70" s="880">
        <v>70000000</v>
      </c>
      <c r="Q70" s="853" t="str">
        <f t="shared" si="17"/>
        <v>2.03.01</v>
      </c>
      <c r="R70" s="841" t="str">
        <f t="shared" si="18"/>
        <v>Alat Angkutan Darat Bermotor</v>
      </c>
      <c r="S70" s="860">
        <f t="shared" si="19"/>
        <v>7</v>
      </c>
      <c r="T70" s="861">
        <f t="shared" si="20"/>
        <v>10000000</v>
      </c>
      <c r="U70" s="860">
        <f t="shared" si="21"/>
        <v>14</v>
      </c>
      <c r="V70" s="861">
        <f t="shared" si="22"/>
        <v>70000000</v>
      </c>
      <c r="W70" s="861">
        <f t="shared" si="23"/>
        <v>0</v>
      </c>
      <c r="X70" s="861">
        <f t="shared" si="24"/>
        <v>0</v>
      </c>
      <c r="Y70" s="861">
        <f t="shared" si="25"/>
        <v>0</v>
      </c>
      <c r="Z70" s="861">
        <f t="shared" si="26"/>
        <v>0</v>
      </c>
      <c r="AA70" s="861">
        <f t="shared" si="27"/>
        <v>0</v>
      </c>
      <c r="AB70" s="876" t="str">
        <f t="shared" si="28"/>
        <v>2000</v>
      </c>
      <c r="AC70" s="861">
        <f t="shared" si="29"/>
        <v>70000000</v>
      </c>
      <c r="AD70" s="877">
        <f t="shared" si="30"/>
        <v>0</v>
      </c>
      <c r="AE70" s="878">
        <f t="shared" si="31"/>
        <v>70000000</v>
      </c>
    </row>
    <row r="71" spans="1:32" s="821" customFormat="1" ht="15" hidden="1" customHeight="1">
      <c r="A71" s="853"/>
      <c r="B71" s="842" t="s">
        <v>28</v>
      </c>
      <c r="C71" s="838" t="s">
        <v>2131</v>
      </c>
      <c r="D71" s="870" t="s">
        <v>127</v>
      </c>
      <c r="E71" s="871" t="s">
        <v>444</v>
      </c>
      <c r="F71" s="838" t="s">
        <v>1054</v>
      </c>
      <c r="G71" s="839" t="s">
        <v>2235</v>
      </c>
      <c r="H71" s="873"/>
      <c r="I71" s="872" t="s">
        <v>991</v>
      </c>
      <c r="J71" s="838" t="s">
        <v>1054</v>
      </c>
      <c r="K71" s="836" t="s">
        <v>2236</v>
      </c>
      <c r="L71" s="836" t="s">
        <v>2237</v>
      </c>
      <c r="M71" s="838" t="s">
        <v>2157</v>
      </c>
      <c r="N71" s="838"/>
      <c r="O71" s="872" t="s">
        <v>133</v>
      </c>
      <c r="P71" s="880">
        <v>80000000</v>
      </c>
      <c r="Q71" s="853" t="str">
        <f t="shared" si="17"/>
        <v>2.03.01</v>
      </c>
      <c r="R71" s="841" t="str">
        <f t="shared" si="18"/>
        <v>Alat Angkutan Darat Bermotor</v>
      </c>
      <c r="S71" s="860">
        <f t="shared" si="19"/>
        <v>7</v>
      </c>
      <c r="T71" s="861">
        <f t="shared" si="20"/>
        <v>11428571.428571429</v>
      </c>
      <c r="U71" s="860">
        <f t="shared" si="21"/>
        <v>9</v>
      </c>
      <c r="V71" s="861">
        <f t="shared" si="22"/>
        <v>80000000</v>
      </c>
      <c r="W71" s="861">
        <f t="shared" si="23"/>
        <v>0</v>
      </c>
      <c r="X71" s="861">
        <f t="shared" si="24"/>
        <v>0</v>
      </c>
      <c r="Y71" s="861">
        <f t="shared" si="25"/>
        <v>0</v>
      </c>
      <c r="Z71" s="861">
        <f t="shared" si="26"/>
        <v>0</v>
      </c>
      <c r="AA71" s="861">
        <f t="shared" si="27"/>
        <v>0</v>
      </c>
      <c r="AB71" s="876" t="str">
        <f t="shared" si="28"/>
        <v>2005</v>
      </c>
      <c r="AC71" s="861">
        <f t="shared" si="29"/>
        <v>80000000</v>
      </c>
      <c r="AD71" s="877">
        <f t="shared" si="30"/>
        <v>0</v>
      </c>
      <c r="AE71" s="878">
        <f t="shared" si="31"/>
        <v>80000000</v>
      </c>
    </row>
    <row r="72" spans="1:32" s="821" customFormat="1" ht="25.5" hidden="1" customHeight="1">
      <c r="A72" s="853"/>
      <c r="B72" s="842" t="s">
        <v>28</v>
      </c>
      <c r="C72" s="873" t="s">
        <v>2238</v>
      </c>
      <c r="D72" s="873" t="s">
        <v>2239</v>
      </c>
      <c r="E72" s="871" t="s">
        <v>444</v>
      </c>
      <c r="F72" s="838" t="s">
        <v>1054</v>
      </c>
      <c r="G72" s="839" t="s">
        <v>132</v>
      </c>
      <c r="H72" s="873"/>
      <c r="I72" s="872" t="s">
        <v>790</v>
      </c>
      <c r="J72" s="838" t="s">
        <v>1054</v>
      </c>
      <c r="K72" s="836" t="s">
        <v>132</v>
      </c>
      <c r="L72" s="836" t="s">
        <v>132</v>
      </c>
      <c r="M72" s="838" t="s">
        <v>2240</v>
      </c>
      <c r="N72" s="838"/>
      <c r="O72" s="872" t="s">
        <v>133</v>
      </c>
      <c r="P72" s="880">
        <v>450000000</v>
      </c>
      <c r="Q72" s="853" t="str">
        <f t="shared" si="17"/>
        <v>2.03.01</v>
      </c>
      <c r="R72" s="841" t="str">
        <f t="shared" si="18"/>
        <v>Alat Angkutan Darat Bermotor</v>
      </c>
      <c r="S72" s="860">
        <f t="shared" si="19"/>
        <v>7</v>
      </c>
      <c r="T72" s="861">
        <f t="shared" si="20"/>
        <v>64285714.285714284</v>
      </c>
      <c r="U72" s="860">
        <f t="shared" si="21"/>
        <v>14</v>
      </c>
      <c r="V72" s="861">
        <f t="shared" si="22"/>
        <v>450000000</v>
      </c>
      <c r="W72" s="861">
        <f t="shared" si="23"/>
        <v>0</v>
      </c>
      <c r="X72" s="861">
        <f t="shared" si="24"/>
        <v>0</v>
      </c>
      <c r="Y72" s="861">
        <f t="shared" si="25"/>
        <v>0</v>
      </c>
      <c r="Z72" s="861">
        <f t="shared" si="26"/>
        <v>0</v>
      </c>
      <c r="AA72" s="861">
        <f t="shared" si="27"/>
        <v>0</v>
      </c>
      <c r="AB72" s="876" t="str">
        <f t="shared" si="28"/>
        <v>2000</v>
      </c>
      <c r="AC72" s="861">
        <f t="shared" si="29"/>
        <v>450000000</v>
      </c>
      <c r="AD72" s="877">
        <f t="shared" si="30"/>
        <v>0</v>
      </c>
      <c r="AE72" s="878">
        <f t="shared" si="31"/>
        <v>450000000</v>
      </c>
    </row>
    <row r="73" spans="1:32" s="821" customFormat="1" ht="25.5" hidden="1" customHeight="1">
      <c r="A73" s="853"/>
      <c r="B73" s="842" t="s">
        <v>28</v>
      </c>
      <c r="C73" s="873" t="s">
        <v>2238</v>
      </c>
      <c r="D73" s="873" t="s">
        <v>2239</v>
      </c>
      <c r="E73" s="871" t="s">
        <v>444</v>
      </c>
      <c r="F73" s="838" t="s">
        <v>788</v>
      </c>
      <c r="G73" s="838" t="s">
        <v>132</v>
      </c>
      <c r="H73" s="873"/>
      <c r="I73" s="872" t="s">
        <v>991</v>
      </c>
      <c r="J73" s="838" t="s">
        <v>788</v>
      </c>
      <c r="K73" s="836" t="s">
        <v>132</v>
      </c>
      <c r="L73" s="836" t="s">
        <v>132</v>
      </c>
      <c r="M73" s="838" t="s">
        <v>2241</v>
      </c>
      <c r="N73" s="838"/>
      <c r="O73" s="872" t="s">
        <v>133</v>
      </c>
      <c r="P73" s="880">
        <v>170000000</v>
      </c>
      <c r="Q73" s="853" t="str">
        <f t="shared" si="17"/>
        <v>2.03.01</v>
      </c>
      <c r="R73" s="841" t="str">
        <f t="shared" si="18"/>
        <v>Alat Angkutan Darat Bermotor</v>
      </c>
      <c r="S73" s="860">
        <f t="shared" si="19"/>
        <v>7</v>
      </c>
      <c r="T73" s="861">
        <f t="shared" si="20"/>
        <v>24285714.285714287</v>
      </c>
      <c r="U73" s="860">
        <f t="shared" si="21"/>
        <v>9</v>
      </c>
      <c r="V73" s="861">
        <f t="shared" si="22"/>
        <v>170000000</v>
      </c>
      <c r="W73" s="861">
        <f t="shared" si="23"/>
        <v>0</v>
      </c>
      <c r="X73" s="861">
        <f t="shared" si="24"/>
        <v>0</v>
      </c>
      <c r="Y73" s="861">
        <f t="shared" si="25"/>
        <v>0</v>
      </c>
      <c r="Z73" s="861">
        <f t="shared" si="26"/>
        <v>0</v>
      </c>
      <c r="AA73" s="861">
        <f t="shared" si="27"/>
        <v>0</v>
      </c>
      <c r="AB73" s="876" t="str">
        <f t="shared" si="28"/>
        <v>2005</v>
      </c>
      <c r="AC73" s="861">
        <f t="shared" si="29"/>
        <v>170000000</v>
      </c>
      <c r="AD73" s="877">
        <f t="shared" si="30"/>
        <v>0</v>
      </c>
      <c r="AE73" s="878">
        <f t="shared" si="31"/>
        <v>170000000</v>
      </c>
    </row>
    <row r="74" spans="1:32" s="821" customFormat="1" ht="25.5" hidden="1" customHeight="1">
      <c r="A74" s="853"/>
      <c r="B74" s="842" t="s">
        <v>28</v>
      </c>
      <c r="C74" s="873" t="s">
        <v>2242</v>
      </c>
      <c r="D74" s="873" t="s">
        <v>2243</v>
      </c>
      <c r="E74" s="871" t="s">
        <v>444</v>
      </c>
      <c r="F74" s="873"/>
      <c r="G74" s="838"/>
      <c r="H74" s="873" t="s">
        <v>461</v>
      </c>
      <c r="I74" s="872">
        <v>2007</v>
      </c>
      <c r="J74" s="838" t="s">
        <v>132</v>
      </c>
      <c r="K74" s="836" t="s">
        <v>132</v>
      </c>
      <c r="L74" s="836" t="s">
        <v>132</v>
      </c>
      <c r="M74" s="838" t="s">
        <v>132</v>
      </c>
      <c r="N74" s="838" t="s">
        <v>132</v>
      </c>
      <c r="O74" s="872" t="s">
        <v>133</v>
      </c>
      <c r="P74" s="880">
        <v>1242900000</v>
      </c>
      <c r="Q74" s="853" t="str">
        <f t="shared" si="17"/>
        <v>2.03.01</v>
      </c>
      <c r="R74" s="841" t="str">
        <f t="shared" si="18"/>
        <v>Alat Angkutan Darat Bermotor</v>
      </c>
      <c r="S74" s="860">
        <f t="shared" si="19"/>
        <v>7</v>
      </c>
      <c r="T74" s="861">
        <f t="shared" si="20"/>
        <v>177557142.85714287</v>
      </c>
      <c r="U74" s="860">
        <f t="shared" si="21"/>
        <v>7</v>
      </c>
      <c r="V74" s="861">
        <f t="shared" si="22"/>
        <v>1242900000</v>
      </c>
      <c r="W74" s="861">
        <f t="shared" si="23"/>
        <v>0</v>
      </c>
      <c r="X74" s="861">
        <f t="shared" si="24"/>
        <v>0</v>
      </c>
      <c r="Y74" s="861">
        <f t="shared" si="25"/>
        <v>0</v>
      </c>
      <c r="Z74" s="861">
        <f t="shared" si="26"/>
        <v>0</v>
      </c>
      <c r="AA74" s="861">
        <f t="shared" si="27"/>
        <v>0</v>
      </c>
      <c r="AB74" s="876">
        <f t="shared" si="28"/>
        <v>2007</v>
      </c>
      <c r="AC74" s="861">
        <f t="shared" si="29"/>
        <v>1242900000</v>
      </c>
      <c r="AD74" s="877">
        <f t="shared" si="30"/>
        <v>0</v>
      </c>
      <c r="AE74" s="878">
        <f t="shared" si="31"/>
        <v>1242900000</v>
      </c>
    </row>
    <row r="75" spans="1:32" s="821" customFormat="1" ht="24.75" hidden="1" customHeight="1">
      <c r="A75" s="853"/>
      <c r="B75" s="842" t="s">
        <v>28</v>
      </c>
      <c r="C75" s="873" t="s">
        <v>2242</v>
      </c>
      <c r="D75" s="873" t="s">
        <v>2243</v>
      </c>
      <c r="E75" s="871" t="s">
        <v>444</v>
      </c>
      <c r="F75" s="873"/>
      <c r="G75" s="838"/>
      <c r="H75" s="873" t="s">
        <v>461</v>
      </c>
      <c r="I75" s="872">
        <v>2007</v>
      </c>
      <c r="J75" s="838" t="s">
        <v>132</v>
      </c>
      <c r="K75" s="836" t="s">
        <v>132</v>
      </c>
      <c r="L75" s="836" t="s">
        <v>132</v>
      </c>
      <c r="M75" s="838" t="s">
        <v>132</v>
      </c>
      <c r="N75" s="838" t="s">
        <v>132</v>
      </c>
      <c r="O75" s="872" t="s">
        <v>133</v>
      </c>
      <c r="P75" s="880">
        <v>193600000</v>
      </c>
      <c r="Q75" s="853" t="str">
        <f t="shared" si="17"/>
        <v>2.03.01</v>
      </c>
      <c r="R75" s="841" t="str">
        <f t="shared" si="18"/>
        <v>Alat Angkutan Darat Bermotor</v>
      </c>
      <c r="S75" s="860">
        <f t="shared" si="19"/>
        <v>7</v>
      </c>
      <c r="T75" s="861">
        <f t="shared" si="20"/>
        <v>27657142.857142858</v>
      </c>
      <c r="U75" s="860">
        <f t="shared" si="21"/>
        <v>7</v>
      </c>
      <c r="V75" s="861">
        <f t="shared" si="22"/>
        <v>193600000</v>
      </c>
      <c r="W75" s="861">
        <f t="shared" si="23"/>
        <v>0</v>
      </c>
      <c r="X75" s="861">
        <f t="shared" si="24"/>
        <v>0</v>
      </c>
      <c r="Y75" s="861">
        <f t="shared" si="25"/>
        <v>0</v>
      </c>
      <c r="Z75" s="861">
        <f t="shared" si="26"/>
        <v>0</v>
      </c>
      <c r="AA75" s="861">
        <f t="shared" si="27"/>
        <v>0</v>
      </c>
      <c r="AB75" s="876">
        <f t="shared" si="28"/>
        <v>2007</v>
      </c>
      <c r="AC75" s="861">
        <f t="shared" si="29"/>
        <v>193600000</v>
      </c>
      <c r="AD75" s="877">
        <f t="shared" si="30"/>
        <v>0</v>
      </c>
      <c r="AE75" s="878">
        <f t="shared" si="31"/>
        <v>193600000</v>
      </c>
    </row>
    <row r="76" spans="1:32" s="821" customFormat="1" ht="28.5" hidden="1" customHeight="1">
      <c r="A76" s="853"/>
      <c r="B76" s="842" t="s">
        <v>28</v>
      </c>
      <c r="C76" s="873" t="s">
        <v>2238</v>
      </c>
      <c r="D76" s="873" t="s">
        <v>2244</v>
      </c>
      <c r="E76" s="871" t="s">
        <v>444</v>
      </c>
      <c r="F76" s="873"/>
      <c r="G76" s="838"/>
      <c r="H76" s="873" t="s">
        <v>461</v>
      </c>
      <c r="I76" s="872">
        <v>2007</v>
      </c>
      <c r="J76" s="838" t="s">
        <v>132</v>
      </c>
      <c r="K76" s="836" t="s">
        <v>132</v>
      </c>
      <c r="L76" s="836" t="s">
        <v>132</v>
      </c>
      <c r="M76" s="838" t="s">
        <v>132</v>
      </c>
      <c r="N76" s="838" t="s">
        <v>132</v>
      </c>
      <c r="O76" s="872" t="s">
        <v>133</v>
      </c>
      <c r="P76" s="880">
        <v>210045000</v>
      </c>
      <c r="Q76" s="853" t="str">
        <f t="shared" si="17"/>
        <v>2.03.01</v>
      </c>
      <c r="R76" s="841" t="str">
        <f t="shared" si="18"/>
        <v>Alat Angkutan Darat Bermotor</v>
      </c>
      <c r="S76" s="860">
        <f t="shared" si="19"/>
        <v>7</v>
      </c>
      <c r="T76" s="861">
        <f t="shared" si="20"/>
        <v>30006428.571428571</v>
      </c>
      <c r="U76" s="860">
        <f t="shared" si="21"/>
        <v>7</v>
      </c>
      <c r="V76" s="861">
        <f t="shared" si="22"/>
        <v>210045000</v>
      </c>
      <c r="W76" s="861">
        <f t="shared" si="23"/>
        <v>0</v>
      </c>
      <c r="X76" s="861">
        <f t="shared" si="24"/>
        <v>0</v>
      </c>
      <c r="Y76" s="861">
        <f t="shared" si="25"/>
        <v>0</v>
      </c>
      <c r="Z76" s="861">
        <f t="shared" si="26"/>
        <v>0</v>
      </c>
      <c r="AA76" s="861">
        <f t="shared" si="27"/>
        <v>0</v>
      </c>
      <c r="AB76" s="876">
        <f t="shared" si="28"/>
        <v>2007</v>
      </c>
      <c r="AC76" s="861">
        <f t="shared" si="29"/>
        <v>210045000</v>
      </c>
      <c r="AD76" s="877">
        <f t="shared" si="30"/>
        <v>0</v>
      </c>
      <c r="AE76" s="878">
        <f t="shared" si="31"/>
        <v>210045000</v>
      </c>
    </row>
    <row r="77" spans="1:32" s="821" customFormat="1" ht="30" hidden="1" customHeight="1">
      <c r="A77" s="853"/>
      <c r="B77" s="842" t="s">
        <v>28</v>
      </c>
      <c r="C77" s="873" t="s">
        <v>2238</v>
      </c>
      <c r="D77" s="873" t="s">
        <v>2245</v>
      </c>
      <c r="E77" s="871" t="s">
        <v>444</v>
      </c>
      <c r="F77" s="873"/>
      <c r="G77" s="838"/>
      <c r="H77" s="873" t="s">
        <v>461</v>
      </c>
      <c r="I77" s="872">
        <v>2007</v>
      </c>
      <c r="J77" s="838" t="s">
        <v>132</v>
      </c>
      <c r="K77" s="836" t="s">
        <v>132</v>
      </c>
      <c r="L77" s="836" t="s">
        <v>132</v>
      </c>
      <c r="M77" s="838" t="s">
        <v>132</v>
      </c>
      <c r="N77" s="838" t="s">
        <v>132</v>
      </c>
      <c r="O77" s="872" t="s">
        <v>133</v>
      </c>
      <c r="P77" s="880">
        <v>1366200000</v>
      </c>
      <c r="Q77" s="853" t="str">
        <f t="shared" si="17"/>
        <v>2.03.01</v>
      </c>
      <c r="R77" s="841" t="str">
        <f t="shared" si="18"/>
        <v>Alat Angkutan Darat Bermotor</v>
      </c>
      <c r="S77" s="860">
        <f t="shared" si="19"/>
        <v>7</v>
      </c>
      <c r="T77" s="861">
        <f t="shared" si="20"/>
        <v>195171428.57142857</v>
      </c>
      <c r="U77" s="860">
        <f t="shared" si="21"/>
        <v>7</v>
      </c>
      <c r="V77" s="861">
        <f t="shared" si="22"/>
        <v>1366200000</v>
      </c>
      <c r="W77" s="861">
        <f t="shared" si="23"/>
        <v>0</v>
      </c>
      <c r="X77" s="861">
        <f t="shared" si="24"/>
        <v>0</v>
      </c>
      <c r="Y77" s="861">
        <f t="shared" si="25"/>
        <v>0</v>
      </c>
      <c r="Z77" s="861">
        <f t="shared" si="26"/>
        <v>0</v>
      </c>
      <c r="AA77" s="861">
        <f t="shared" si="27"/>
        <v>0</v>
      </c>
      <c r="AB77" s="876">
        <f t="shared" si="28"/>
        <v>2007</v>
      </c>
      <c r="AC77" s="861">
        <f t="shared" si="29"/>
        <v>1366200000</v>
      </c>
      <c r="AD77" s="877">
        <f t="shared" si="30"/>
        <v>0</v>
      </c>
      <c r="AE77" s="878">
        <f t="shared" si="31"/>
        <v>1366200000</v>
      </c>
    </row>
    <row r="78" spans="1:32" s="821" customFormat="1" ht="22.5" hidden="1" customHeight="1">
      <c r="A78" s="853"/>
      <c r="B78" s="842" t="s">
        <v>28</v>
      </c>
      <c r="C78" s="873" t="s">
        <v>2238</v>
      </c>
      <c r="D78" s="873" t="s">
        <v>2246</v>
      </c>
      <c r="E78" s="871" t="s">
        <v>444</v>
      </c>
      <c r="F78" s="873"/>
      <c r="G78" s="838"/>
      <c r="H78" s="873" t="s">
        <v>461</v>
      </c>
      <c r="I78" s="872">
        <v>2007</v>
      </c>
      <c r="J78" s="838"/>
      <c r="K78" s="883" t="s">
        <v>2247</v>
      </c>
      <c r="L78" s="883" t="s">
        <v>2248</v>
      </c>
      <c r="M78" s="884" t="s">
        <v>2249</v>
      </c>
      <c r="N78" s="838"/>
      <c r="O78" s="872" t="s">
        <v>133</v>
      </c>
      <c r="P78" s="880">
        <v>169312222.22</v>
      </c>
      <c r="Q78" s="853" t="str">
        <f t="shared" si="17"/>
        <v>2.03.01</v>
      </c>
      <c r="R78" s="841" t="str">
        <f t="shared" si="18"/>
        <v>Alat Angkutan Darat Bermotor</v>
      </c>
      <c r="S78" s="860">
        <f t="shared" si="19"/>
        <v>7</v>
      </c>
      <c r="T78" s="861">
        <f t="shared" si="20"/>
        <v>24187460.317142855</v>
      </c>
      <c r="U78" s="860">
        <f t="shared" si="21"/>
        <v>7</v>
      </c>
      <c r="V78" s="861">
        <f t="shared" si="22"/>
        <v>169312222.22</v>
      </c>
      <c r="W78" s="861">
        <f t="shared" si="23"/>
        <v>0</v>
      </c>
      <c r="X78" s="861">
        <f t="shared" si="24"/>
        <v>0</v>
      </c>
      <c r="Y78" s="861">
        <f t="shared" si="25"/>
        <v>0</v>
      </c>
      <c r="Z78" s="861">
        <f t="shared" si="26"/>
        <v>0</v>
      </c>
      <c r="AA78" s="861">
        <f t="shared" si="27"/>
        <v>0</v>
      </c>
      <c r="AB78" s="876">
        <f t="shared" si="28"/>
        <v>2007</v>
      </c>
      <c r="AC78" s="861">
        <f t="shared" si="29"/>
        <v>169312222.22</v>
      </c>
      <c r="AD78" s="877">
        <f t="shared" si="30"/>
        <v>0</v>
      </c>
      <c r="AE78" s="878">
        <f t="shared" si="31"/>
        <v>169312222.22</v>
      </c>
    </row>
    <row r="79" spans="1:32" s="821" customFormat="1" ht="38.25" hidden="1" customHeight="1">
      <c r="A79" s="853"/>
      <c r="B79" s="842" t="s">
        <v>28</v>
      </c>
      <c r="C79" s="873" t="s">
        <v>2131</v>
      </c>
      <c r="D79" s="873" t="s">
        <v>2250</v>
      </c>
      <c r="E79" s="871" t="s">
        <v>444</v>
      </c>
      <c r="F79" s="873"/>
      <c r="G79" s="838"/>
      <c r="H79" s="873"/>
      <c r="I79" s="872">
        <v>2009</v>
      </c>
      <c r="J79" s="838"/>
      <c r="K79" s="836"/>
      <c r="L79" s="836"/>
      <c r="M79" s="838"/>
      <c r="N79" s="838"/>
      <c r="O79" s="872" t="s">
        <v>133</v>
      </c>
      <c r="P79" s="880">
        <f>1209732408.59942-201622068.1</f>
        <v>1008110340.49942</v>
      </c>
      <c r="Q79" s="853" t="str">
        <f t="shared" si="17"/>
        <v>2.03.01</v>
      </c>
      <c r="R79" s="841" t="str">
        <f t="shared" si="18"/>
        <v>Alat Angkutan Darat Bermotor</v>
      </c>
      <c r="S79" s="860">
        <f t="shared" si="19"/>
        <v>7</v>
      </c>
      <c r="T79" s="861">
        <f t="shared" si="20"/>
        <v>144015762.92848858</v>
      </c>
      <c r="U79" s="860">
        <f t="shared" si="21"/>
        <v>5</v>
      </c>
      <c r="V79" s="861">
        <f t="shared" si="22"/>
        <v>720078814.64244294</v>
      </c>
      <c r="W79" s="861">
        <f t="shared" si="23"/>
        <v>144015762.92848858</v>
      </c>
      <c r="X79" s="861">
        <f t="shared" si="24"/>
        <v>144015762.92848858</v>
      </c>
      <c r="Y79" s="861">
        <f t="shared" si="25"/>
        <v>0</v>
      </c>
      <c r="Z79" s="861">
        <f t="shared" si="26"/>
        <v>0</v>
      </c>
      <c r="AA79" s="861">
        <f t="shared" si="27"/>
        <v>0</v>
      </c>
      <c r="AB79" s="876">
        <f t="shared" si="28"/>
        <v>2009</v>
      </c>
      <c r="AC79" s="861">
        <f t="shared" si="29"/>
        <v>1008110340.49942</v>
      </c>
      <c r="AD79" s="877">
        <f t="shared" si="30"/>
        <v>0</v>
      </c>
      <c r="AE79" s="878">
        <f t="shared" si="31"/>
        <v>1008110340.4994202</v>
      </c>
      <c r="AF79" s="821" t="s">
        <v>2251</v>
      </c>
    </row>
    <row r="80" spans="1:32" s="821" customFormat="1" ht="29.25" hidden="1" customHeight="1">
      <c r="A80" s="853"/>
      <c r="B80" s="842" t="s">
        <v>28</v>
      </c>
      <c r="C80" s="873" t="s">
        <v>2131</v>
      </c>
      <c r="D80" s="873" t="s">
        <v>2252</v>
      </c>
      <c r="E80" s="871" t="s">
        <v>444</v>
      </c>
      <c r="F80" s="873"/>
      <c r="G80" s="838"/>
      <c r="H80" s="873"/>
      <c r="I80" s="872">
        <v>2009</v>
      </c>
      <c r="J80" s="838"/>
      <c r="K80" s="836"/>
      <c r="L80" s="836"/>
      <c r="M80" s="838"/>
      <c r="N80" s="838"/>
      <c r="O80" s="872" t="s">
        <v>133</v>
      </c>
      <c r="P80" s="880">
        <f>705622180.439201-235207393.48</f>
        <v>470414786.95920098</v>
      </c>
      <c r="Q80" s="853" t="str">
        <f t="shared" si="17"/>
        <v>2.03.01</v>
      </c>
      <c r="R80" s="841" t="str">
        <f t="shared" si="18"/>
        <v>Alat Angkutan Darat Bermotor</v>
      </c>
      <c r="S80" s="860">
        <f t="shared" si="19"/>
        <v>7</v>
      </c>
      <c r="T80" s="861">
        <f t="shared" si="20"/>
        <v>67202112.422742993</v>
      </c>
      <c r="U80" s="860">
        <f t="shared" si="21"/>
        <v>5</v>
      </c>
      <c r="V80" s="861">
        <f t="shared" si="22"/>
        <v>336010562.11371493</v>
      </c>
      <c r="W80" s="861">
        <f t="shared" si="23"/>
        <v>67202112.422742993</v>
      </c>
      <c r="X80" s="861">
        <f t="shared" si="24"/>
        <v>67202112.422742993</v>
      </c>
      <c r="Y80" s="861">
        <f t="shared" si="25"/>
        <v>0</v>
      </c>
      <c r="Z80" s="861">
        <f t="shared" si="26"/>
        <v>0</v>
      </c>
      <c r="AA80" s="861">
        <f t="shared" si="27"/>
        <v>0</v>
      </c>
      <c r="AB80" s="876">
        <f t="shared" si="28"/>
        <v>2009</v>
      </c>
      <c r="AC80" s="861">
        <f t="shared" si="29"/>
        <v>470414786.95920098</v>
      </c>
      <c r="AD80" s="877">
        <f t="shared" si="30"/>
        <v>0</v>
      </c>
      <c r="AE80" s="878">
        <f t="shared" si="31"/>
        <v>470414786.95920086</v>
      </c>
    </row>
    <row r="81" spans="1:31" s="821" customFormat="1" ht="25.5" hidden="1" customHeight="1">
      <c r="A81" s="853"/>
      <c r="B81" s="842" t="s">
        <v>28</v>
      </c>
      <c r="C81" s="885" t="s">
        <v>2238</v>
      </c>
      <c r="D81" s="873" t="s">
        <v>2253</v>
      </c>
      <c r="E81" s="871" t="s">
        <v>444</v>
      </c>
      <c r="F81" s="873"/>
      <c r="G81" s="838"/>
      <c r="H81" s="873"/>
      <c r="I81" s="872">
        <v>2009</v>
      </c>
      <c r="J81" s="838"/>
      <c r="K81" s="836"/>
      <c r="L81" s="836"/>
      <c r="M81" s="838"/>
      <c r="N81" s="838"/>
      <c r="O81" s="872" t="s">
        <v>133</v>
      </c>
      <c r="P81" s="880">
        <v>231751758.80875987</v>
      </c>
      <c r="Q81" s="853" t="str">
        <f t="shared" si="17"/>
        <v>2.03.01</v>
      </c>
      <c r="R81" s="841" t="str">
        <f t="shared" si="18"/>
        <v>Alat Angkutan Darat Bermotor</v>
      </c>
      <c r="S81" s="860">
        <f t="shared" si="19"/>
        <v>7</v>
      </c>
      <c r="T81" s="861">
        <f t="shared" si="20"/>
        <v>33107394.115537126</v>
      </c>
      <c r="U81" s="860">
        <f t="shared" si="21"/>
        <v>5</v>
      </c>
      <c r="V81" s="861">
        <f t="shared" si="22"/>
        <v>165536970.57768562</v>
      </c>
      <c r="W81" s="861">
        <f t="shared" si="23"/>
        <v>33107394.115537126</v>
      </c>
      <c r="X81" s="861">
        <f t="shared" si="24"/>
        <v>33107394.115537126</v>
      </c>
      <c r="Y81" s="861">
        <f t="shared" si="25"/>
        <v>0</v>
      </c>
      <c r="Z81" s="861">
        <f t="shared" si="26"/>
        <v>0</v>
      </c>
      <c r="AA81" s="861">
        <f t="shared" si="27"/>
        <v>0</v>
      </c>
      <c r="AB81" s="876">
        <f t="shared" si="28"/>
        <v>2009</v>
      </c>
      <c r="AC81" s="861">
        <f t="shared" si="29"/>
        <v>231751758.80875987</v>
      </c>
      <c r="AD81" s="877">
        <f t="shared" si="30"/>
        <v>0</v>
      </c>
      <c r="AE81" s="878">
        <f t="shared" si="31"/>
        <v>231751758.8087599</v>
      </c>
    </row>
    <row r="82" spans="1:31" s="821" customFormat="1" ht="38.25" hidden="1" customHeight="1">
      <c r="A82" s="841" t="s">
        <v>2254</v>
      </c>
      <c r="B82" s="842" t="s">
        <v>28</v>
      </c>
      <c r="C82" s="886" t="s">
        <v>2238</v>
      </c>
      <c r="D82" s="873" t="s">
        <v>2255</v>
      </c>
      <c r="E82" s="871" t="s">
        <v>448</v>
      </c>
      <c r="F82" s="873"/>
      <c r="G82" s="838"/>
      <c r="H82" s="873"/>
      <c r="I82" s="872">
        <v>2009</v>
      </c>
      <c r="J82" s="838"/>
      <c r="K82" s="836"/>
      <c r="L82" s="836"/>
      <c r="M82" s="838"/>
      <c r="N82" s="838"/>
      <c r="O82" s="872" t="s">
        <v>133</v>
      </c>
      <c r="P82" s="880">
        <f>628761337.438802-157190334.359701</f>
        <v>471571003.07910097</v>
      </c>
      <c r="Q82" s="853" t="str">
        <f t="shared" si="17"/>
        <v>2.03.01</v>
      </c>
      <c r="R82" s="841" t="str">
        <f t="shared" si="18"/>
        <v>Alat Angkutan Darat Bermotor</v>
      </c>
      <c r="S82" s="860">
        <f t="shared" si="19"/>
        <v>7</v>
      </c>
      <c r="T82" s="861">
        <f t="shared" si="20"/>
        <v>67367286.154157281</v>
      </c>
      <c r="U82" s="860">
        <f t="shared" si="21"/>
        <v>5</v>
      </c>
      <c r="V82" s="861">
        <f t="shared" si="22"/>
        <v>336836430.7707864</v>
      </c>
      <c r="W82" s="861">
        <f t="shared" si="23"/>
        <v>67367286.154157281</v>
      </c>
      <c r="X82" s="861">
        <f t="shared" si="24"/>
        <v>67367286.154157281</v>
      </c>
      <c r="Y82" s="861">
        <f t="shared" si="25"/>
        <v>0</v>
      </c>
      <c r="Z82" s="861">
        <f t="shared" si="26"/>
        <v>0</v>
      </c>
      <c r="AA82" s="861">
        <f t="shared" si="27"/>
        <v>0</v>
      </c>
      <c r="AB82" s="876">
        <f t="shared" si="28"/>
        <v>2009</v>
      </c>
      <c r="AC82" s="861">
        <f t="shared" si="29"/>
        <v>471571003.07910097</v>
      </c>
      <c r="AD82" s="877">
        <f t="shared" si="30"/>
        <v>0</v>
      </c>
      <c r="AE82" s="878">
        <f t="shared" si="31"/>
        <v>471571003.07910097</v>
      </c>
    </row>
    <row r="83" spans="1:31" s="821" customFormat="1" ht="25.5" hidden="1" customHeight="1">
      <c r="A83" s="853"/>
      <c r="B83" s="842" t="s">
        <v>28</v>
      </c>
      <c r="C83" s="885" t="s">
        <v>2238</v>
      </c>
      <c r="D83" s="873" t="s">
        <v>2256</v>
      </c>
      <c r="E83" s="871" t="s">
        <v>444</v>
      </c>
      <c r="F83" s="873"/>
      <c r="G83" s="838"/>
      <c r="H83" s="873"/>
      <c r="I83" s="872">
        <v>2009</v>
      </c>
      <c r="J83" s="838"/>
      <c r="K83" s="836"/>
      <c r="L83" s="836"/>
      <c r="M83" s="838"/>
      <c r="N83" s="838"/>
      <c r="O83" s="872" t="s">
        <v>133</v>
      </c>
      <c r="P83" s="880">
        <v>9910423.8825730551</v>
      </c>
      <c r="Q83" s="853" t="str">
        <f t="shared" si="17"/>
        <v>2.03.01</v>
      </c>
      <c r="R83" s="841" t="str">
        <f t="shared" si="18"/>
        <v>Alat Angkutan Darat Bermotor</v>
      </c>
      <c r="S83" s="860">
        <f t="shared" si="19"/>
        <v>7</v>
      </c>
      <c r="T83" s="861">
        <f t="shared" si="20"/>
        <v>1415774.8403675794</v>
      </c>
      <c r="U83" s="860">
        <f t="shared" si="21"/>
        <v>5</v>
      </c>
      <c r="V83" s="861">
        <f t="shared" si="22"/>
        <v>7078874.2018378973</v>
      </c>
      <c r="W83" s="861">
        <f t="shared" si="23"/>
        <v>1415774.8403675794</v>
      </c>
      <c r="X83" s="861">
        <f t="shared" si="24"/>
        <v>1415774.8403675794</v>
      </c>
      <c r="Y83" s="861">
        <f t="shared" si="25"/>
        <v>0</v>
      </c>
      <c r="Z83" s="861">
        <f t="shared" si="26"/>
        <v>0</v>
      </c>
      <c r="AA83" s="861">
        <f t="shared" si="27"/>
        <v>0</v>
      </c>
      <c r="AB83" s="876">
        <f t="shared" si="28"/>
        <v>2009</v>
      </c>
      <c r="AC83" s="861">
        <f t="shared" si="29"/>
        <v>9910423.8825730551</v>
      </c>
      <c r="AD83" s="877">
        <f t="shared" si="30"/>
        <v>0</v>
      </c>
      <c r="AE83" s="878">
        <f t="shared" si="31"/>
        <v>9910423.882573057</v>
      </c>
    </row>
    <row r="84" spans="1:31" s="821" customFormat="1" ht="30" hidden="1">
      <c r="A84" s="853"/>
      <c r="B84" s="842" t="s">
        <v>28</v>
      </c>
      <c r="C84" s="886" t="s">
        <v>2242</v>
      </c>
      <c r="D84" s="873" t="s">
        <v>2257</v>
      </c>
      <c r="E84" s="871" t="s">
        <v>444</v>
      </c>
      <c r="F84" s="873"/>
      <c r="G84" s="838"/>
      <c r="H84" s="873"/>
      <c r="I84" s="872">
        <v>2009</v>
      </c>
      <c r="J84" s="838"/>
      <c r="K84" s="836"/>
      <c r="L84" s="836"/>
      <c r="M84" s="838"/>
      <c r="N84" s="838"/>
      <c r="O84" s="872" t="s">
        <v>133</v>
      </c>
      <c r="P84" s="880">
        <v>506056276</v>
      </c>
      <c r="Q84" s="853" t="str">
        <f t="shared" si="17"/>
        <v>2.03.01</v>
      </c>
      <c r="R84" s="841" t="str">
        <f t="shared" si="18"/>
        <v>Alat Angkutan Darat Bermotor</v>
      </c>
      <c r="S84" s="860">
        <f t="shared" si="19"/>
        <v>7</v>
      </c>
      <c r="T84" s="861">
        <f t="shared" si="20"/>
        <v>72293753.714285716</v>
      </c>
      <c r="U84" s="860">
        <f t="shared" si="21"/>
        <v>5</v>
      </c>
      <c r="V84" s="861">
        <f t="shared" si="22"/>
        <v>361468768.5714286</v>
      </c>
      <c r="W84" s="861">
        <f t="shared" si="23"/>
        <v>72293753.714285716</v>
      </c>
      <c r="X84" s="861">
        <f t="shared" si="24"/>
        <v>72293753.714285716</v>
      </c>
      <c r="Y84" s="861">
        <f t="shared" si="25"/>
        <v>0</v>
      </c>
      <c r="Z84" s="861">
        <f t="shared" si="26"/>
        <v>0</v>
      </c>
      <c r="AA84" s="861">
        <f t="shared" si="27"/>
        <v>0</v>
      </c>
      <c r="AB84" s="876">
        <f t="shared" si="28"/>
        <v>2009</v>
      </c>
      <c r="AC84" s="861">
        <f t="shared" si="29"/>
        <v>506056276</v>
      </c>
      <c r="AD84" s="877">
        <f t="shared" si="30"/>
        <v>0</v>
      </c>
      <c r="AE84" s="878">
        <f t="shared" si="31"/>
        <v>506056276.00000006</v>
      </c>
    </row>
    <row r="85" spans="1:31" s="821" customFormat="1" ht="30" hidden="1">
      <c r="A85" s="853"/>
      <c r="B85" s="842" t="s">
        <v>28</v>
      </c>
      <c r="C85" s="873" t="s">
        <v>2258</v>
      </c>
      <c r="D85" s="873" t="s">
        <v>2259</v>
      </c>
      <c r="E85" s="871" t="s">
        <v>444</v>
      </c>
      <c r="F85" s="873"/>
      <c r="G85" s="838"/>
      <c r="H85" s="873"/>
      <c r="I85" s="872">
        <v>2009</v>
      </c>
      <c r="J85" s="838"/>
      <c r="K85" s="836"/>
      <c r="L85" s="836"/>
      <c r="M85" s="838"/>
      <c r="N85" s="838"/>
      <c r="O85" s="872" t="s">
        <v>133</v>
      </c>
      <c r="P85" s="880">
        <v>340698349.81</v>
      </c>
      <c r="Q85" s="853" t="str">
        <f t="shared" si="17"/>
        <v>2.03.01</v>
      </c>
      <c r="R85" s="841" t="str">
        <f t="shared" si="18"/>
        <v>Alat Angkutan Darat Bermotor</v>
      </c>
      <c r="S85" s="860">
        <f t="shared" si="19"/>
        <v>7</v>
      </c>
      <c r="T85" s="861">
        <f t="shared" si="20"/>
        <v>48671192.829999998</v>
      </c>
      <c r="U85" s="860">
        <f t="shared" si="21"/>
        <v>5</v>
      </c>
      <c r="V85" s="861">
        <f t="shared" si="22"/>
        <v>243355964.14999998</v>
      </c>
      <c r="W85" s="861">
        <f t="shared" si="23"/>
        <v>48671192.829999998</v>
      </c>
      <c r="X85" s="861">
        <f t="shared" si="24"/>
        <v>48671192.829999998</v>
      </c>
      <c r="Y85" s="861">
        <f t="shared" si="25"/>
        <v>0</v>
      </c>
      <c r="Z85" s="861">
        <f t="shared" si="26"/>
        <v>0</v>
      </c>
      <c r="AA85" s="861">
        <f t="shared" si="27"/>
        <v>0</v>
      </c>
      <c r="AB85" s="876">
        <f t="shared" si="28"/>
        <v>2009</v>
      </c>
      <c r="AC85" s="861">
        <f t="shared" si="29"/>
        <v>340698349.81</v>
      </c>
      <c r="AD85" s="877">
        <f t="shared" si="30"/>
        <v>0</v>
      </c>
      <c r="AE85" s="878">
        <f t="shared" si="31"/>
        <v>340698349.80999994</v>
      </c>
    </row>
    <row r="86" spans="1:31" s="821" customFormat="1" hidden="1">
      <c r="A86" s="853"/>
      <c r="B86" s="842" t="s">
        <v>28</v>
      </c>
      <c r="C86" s="873" t="s">
        <v>2260</v>
      </c>
      <c r="D86" s="873" t="s">
        <v>2261</v>
      </c>
      <c r="E86" s="871" t="s">
        <v>444</v>
      </c>
      <c r="F86" s="873" t="s">
        <v>2262</v>
      </c>
      <c r="G86" s="838" t="s">
        <v>132</v>
      </c>
      <c r="H86" s="873" t="s">
        <v>863</v>
      </c>
      <c r="I86" s="872">
        <v>2010</v>
      </c>
      <c r="J86" s="838"/>
      <c r="K86" s="836" t="s">
        <v>2263</v>
      </c>
      <c r="L86" s="836" t="s">
        <v>2264</v>
      </c>
      <c r="M86" s="838" t="s">
        <v>2265</v>
      </c>
      <c r="N86" s="838" t="s">
        <v>2266</v>
      </c>
      <c r="O86" s="872" t="s">
        <v>133</v>
      </c>
      <c r="P86" s="880">
        <v>258520369.59396228</v>
      </c>
      <c r="Q86" s="853" t="str">
        <f t="shared" si="17"/>
        <v>2.03.01</v>
      </c>
      <c r="R86" s="841" t="str">
        <f t="shared" si="18"/>
        <v>Alat Angkutan Darat Bermotor</v>
      </c>
      <c r="S86" s="860">
        <f t="shared" si="19"/>
        <v>7</v>
      </c>
      <c r="T86" s="861">
        <f t="shared" si="20"/>
        <v>36931481.37056604</v>
      </c>
      <c r="U86" s="860">
        <f t="shared" si="21"/>
        <v>4</v>
      </c>
      <c r="V86" s="861">
        <f t="shared" si="22"/>
        <v>147725925.48226416</v>
      </c>
      <c r="W86" s="861">
        <f t="shared" si="23"/>
        <v>36931481.37056604</v>
      </c>
      <c r="X86" s="861">
        <f t="shared" si="24"/>
        <v>36931481.37056604</v>
      </c>
      <c r="Y86" s="861">
        <f t="shared" si="25"/>
        <v>36931481.37056604</v>
      </c>
      <c r="Z86" s="861">
        <f t="shared" si="26"/>
        <v>0</v>
      </c>
      <c r="AA86" s="861">
        <f t="shared" si="27"/>
        <v>0</v>
      </c>
      <c r="AB86" s="876">
        <f t="shared" si="28"/>
        <v>2010</v>
      </c>
      <c r="AC86" s="861">
        <f t="shared" si="29"/>
        <v>258520369.59396228</v>
      </c>
      <c r="AD86" s="877">
        <f t="shared" si="30"/>
        <v>0</v>
      </c>
      <c r="AE86" s="878">
        <f t="shared" si="31"/>
        <v>258520369.59396228</v>
      </c>
    </row>
    <row r="87" spans="1:31" s="821" customFormat="1" hidden="1">
      <c r="A87" s="853"/>
      <c r="B87" s="842" t="s">
        <v>28</v>
      </c>
      <c r="C87" s="873" t="s">
        <v>2260</v>
      </c>
      <c r="D87" s="873" t="s">
        <v>2261</v>
      </c>
      <c r="E87" s="871" t="s">
        <v>444</v>
      </c>
      <c r="F87" s="873" t="s">
        <v>2262</v>
      </c>
      <c r="G87" s="838" t="s">
        <v>132</v>
      </c>
      <c r="H87" s="873" t="s">
        <v>863</v>
      </c>
      <c r="I87" s="872">
        <v>2010</v>
      </c>
      <c r="J87" s="838"/>
      <c r="K87" s="836" t="s">
        <v>2267</v>
      </c>
      <c r="L87" s="836" t="s">
        <v>2268</v>
      </c>
      <c r="M87" s="838" t="s">
        <v>2269</v>
      </c>
      <c r="N87" s="838" t="s">
        <v>2270</v>
      </c>
      <c r="O87" s="872" t="s">
        <v>133</v>
      </c>
      <c r="P87" s="880">
        <v>258520369.59396228</v>
      </c>
      <c r="Q87" s="853" t="str">
        <f t="shared" si="17"/>
        <v>2.03.01</v>
      </c>
      <c r="R87" s="841" t="str">
        <f t="shared" si="18"/>
        <v>Alat Angkutan Darat Bermotor</v>
      </c>
      <c r="S87" s="860">
        <f t="shared" si="19"/>
        <v>7</v>
      </c>
      <c r="T87" s="861">
        <f t="shared" si="20"/>
        <v>36931481.37056604</v>
      </c>
      <c r="U87" s="860">
        <f t="shared" si="21"/>
        <v>4</v>
      </c>
      <c r="V87" s="861">
        <f t="shared" si="22"/>
        <v>147725925.48226416</v>
      </c>
      <c r="W87" s="861">
        <f t="shared" si="23"/>
        <v>36931481.37056604</v>
      </c>
      <c r="X87" s="861">
        <f t="shared" si="24"/>
        <v>36931481.37056604</v>
      </c>
      <c r="Y87" s="861">
        <f t="shared" si="25"/>
        <v>36931481.37056604</v>
      </c>
      <c r="Z87" s="861">
        <f t="shared" si="26"/>
        <v>0</v>
      </c>
      <c r="AA87" s="861">
        <f t="shared" si="27"/>
        <v>0</v>
      </c>
      <c r="AB87" s="876">
        <f t="shared" si="28"/>
        <v>2010</v>
      </c>
      <c r="AC87" s="861">
        <f t="shared" si="29"/>
        <v>258520369.59396228</v>
      </c>
      <c r="AD87" s="877">
        <f t="shared" si="30"/>
        <v>0</v>
      </c>
      <c r="AE87" s="878">
        <f t="shared" si="31"/>
        <v>258520369.59396228</v>
      </c>
    </row>
    <row r="88" spans="1:31" s="821" customFormat="1" hidden="1">
      <c r="A88" s="853"/>
      <c r="B88" s="842" t="s">
        <v>28</v>
      </c>
      <c r="C88" s="873" t="s">
        <v>2260</v>
      </c>
      <c r="D88" s="873" t="s">
        <v>2261</v>
      </c>
      <c r="E88" s="871" t="s">
        <v>444</v>
      </c>
      <c r="F88" s="873" t="s">
        <v>2262</v>
      </c>
      <c r="G88" s="838" t="s">
        <v>132</v>
      </c>
      <c r="H88" s="873" t="s">
        <v>863</v>
      </c>
      <c r="I88" s="872">
        <v>2010</v>
      </c>
      <c r="J88" s="838"/>
      <c r="K88" s="836" t="s">
        <v>2271</v>
      </c>
      <c r="L88" s="838" t="s">
        <v>2272</v>
      </c>
      <c r="M88" s="838" t="s">
        <v>2273</v>
      </c>
      <c r="N88" s="838" t="s">
        <v>2274</v>
      </c>
      <c r="O88" s="872" t="s">
        <v>133</v>
      </c>
      <c r="P88" s="880">
        <v>258520369.59396228</v>
      </c>
      <c r="Q88" s="853" t="str">
        <f t="shared" si="17"/>
        <v>2.03.01</v>
      </c>
      <c r="R88" s="841" t="str">
        <f t="shared" ref="R88:R151" si="32">VLOOKUP(Q88,kelompok,2,0)</f>
        <v>Alat Angkutan Darat Bermotor</v>
      </c>
      <c r="S88" s="860">
        <f t="shared" ref="S88:S151" si="33">VLOOKUP(Q88,MASAMANFAAT,4,0)</f>
        <v>7</v>
      </c>
      <c r="T88" s="861">
        <f t="shared" ref="T88:T151" si="34">(P88)/S88</f>
        <v>36931481.37056604</v>
      </c>
      <c r="U88" s="860">
        <f t="shared" ref="U88:U151" si="35">2013-AB88+1</f>
        <v>4</v>
      </c>
      <c r="V88" s="861">
        <f t="shared" ref="V88:V151" si="36">IF(U88&gt;S88,P88,T88*U88)</f>
        <v>147725925.48226416</v>
      </c>
      <c r="W88" s="861">
        <f t="shared" ref="W88:W151" si="37">IF(P88=V88,0,T88)</f>
        <v>36931481.37056604</v>
      </c>
      <c r="X88" s="861">
        <f t="shared" ref="X88:X151" si="38">IF(P88=V88+W88,0,T88)</f>
        <v>36931481.37056604</v>
      </c>
      <c r="Y88" s="861">
        <f t="shared" ref="Y88:Y151" si="39">IF(P88=V88+W88+X88,0,T88)</f>
        <v>36931481.37056604</v>
      </c>
      <c r="Z88" s="861">
        <f t="shared" ref="Z88:Z151" si="40">IF(P88=W88+X88+Y88+V88,0,T88)</f>
        <v>0</v>
      </c>
      <c r="AA88" s="861">
        <f t="shared" ref="AA88:AA90" si="41">IF(P88=V88+X88+Y88+Z88+W88,0,T88)</f>
        <v>0</v>
      </c>
      <c r="AB88" s="876">
        <f t="shared" ref="AB88:AB151" si="42">I88</f>
        <v>2010</v>
      </c>
      <c r="AC88" s="861">
        <f t="shared" ref="AC88:AC151" si="43">P88</f>
        <v>258520369.59396228</v>
      </c>
      <c r="AD88" s="877">
        <f t="shared" si="30"/>
        <v>0</v>
      </c>
      <c r="AE88" s="878">
        <f t="shared" si="31"/>
        <v>258520369.59396228</v>
      </c>
    </row>
    <row r="89" spans="1:31" s="821" customFormat="1" ht="25.5" hidden="1" customHeight="1">
      <c r="A89" s="853"/>
      <c r="B89" s="842" t="s">
        <v>28</v>
      </c>
      <c r="C89" s="887" t="s">
        <v>2275</v>
      </c>
      <c r="D89" s="873" t="s">
        <v>2276</v>
      </c>
      <c r="E89" s="871" t="s">
        <v>444</v>
      </c>
      <c r="F89" s="873"/>
      <c r="G89" s="838"/>
      <c r="H89" s="873"/>
      <c r="I89" s="872">
        <v>2011</v>
      </c>
      <c r="J89" s="838"/>
      <c r="K89" s="836"/>
      <c r="L89" s="838"/>
      <c r="M89" s="838"/>
      <c r="N89" s="838"/>
      <c r="O89" s="872" t="s">
        <v>133</v>
      </c>
      <c r="P89" s="880">
        <v>475000000</v>
      </c>
      <c r="Q89" s="853" t="str">
        <f t="shared" ref="Q89:Q152" si="44">MID(C89,2,7)</f>
        <v>2.03.01</v>
      </c>
      <c r="R89" s="841" t="str">
        <f t="shared" si="32"/>
        <v>Alat Angkutan Darat Bermotor</v>
      </c>
      <c r="S89" s="860">
        <f t="shared" si="33"/>
        <v>7</v>
      </c>
      <c r="T89" s="861">
        <f t="shared" si="34"/>
        <v>67857142.857142851</v>
      </c>
      <c r="U89" s="860">
        <f t="shared" si="35"/>
        <v>3</v>
      </c>
      <c r="V89" s="861">
        <f t="shared" si="36"/>
        <v>203571428.57142854</v>
      </c>
      <c r="W89" s="861">
        <f t="shared" si="37"/>
        <v>67857142.857142851</v>
      </c>
      <c r="X89" s="861">
        <f t="shared" si="38"/>
        <v>67857142.857142851</v>
      </c>
      <c r="Y89" s="861">
        <f t="shared" si="39"/>
        <v>67857142.857142851</v>
      </c>
      <c r="Z89" s="861">
        <f t="shared" si="40"/>
        <v>67857142.857142851</v>
      </c>
      <c r="AA89" s="861">
        <f t="shared" si="41"/>
        <v>0</v>
      </c>
      <c r="AB89" s="876">
        <f t="shared" si="42"/>
        <v>2011</v>
      </c>
      <c r="AC89" s="861">
        <f t="shared" si="43"/>
        <v>475000000</v>
      </c>
      <c r="AD89" s="877">
        <f t="shared" ref="AD89:AD152" si="45">P89-(V89+W89+X89+Y89+Z89+AA89)</f>
        <v>0</v>
      </c>
      <c r="AE89" s="878">
        <f t="shared" ref="AE89:AE152" si="46">SUM(V89:AA89)</f>
        <v>475000000</v>
      </c>
    </row>
    <row r="90" spans="1:31" s="821" customFormat="1" hidden="1">
      <c r="A90" s="853"/>
      <c r="B90" s="842" t="s">
        <v>28</v>
      </c>
      <c r="C90" s="887" t="s">
        <v>2131</v>
      </c>
      <c r="D90" s="873" t="s">
        <v>2277</v>
      </c>
      <c r="E90" s="871" t="s">
        <v>444</v>
      </c>
      <c r="F90" s="873"/>
      <c r="G90" s="838"/>
      <c r="H90" s="873"/>
      <c r="I90" s="872">
        <v>2011</v>
      </c>
      <c r="J90" s="838"/>
      <c r="K90" s="836"/>
      <c r="L90" s="838"/>
      <c r="M90" s="838"/>
      <c r="N90" s="838"/>
      <c r="O90" s="872" t="s">
        <v>133</v>
      </c>
      <c r="P90" s="880">
        <v>3966835070.7269154</v>
      </c>
      <c r="Q90" s="853" t="str">
        <f t="shared" si="44"/>
        <v>2.03.01</v>
      </c>
      <c r="R90" s="841" t="str">
        <f t="shared" si="32"/>
        <v>Alat Angkutan Darat Bermotor</v>
      </c>
      <c r="S90" s="860">
        <f t="shared" si="33"/>
        <v>7</v>
      </c>
      <c r="T90" s="861">
        <f t="shared" si="34"/>
        <v>566690724.38955939</v>
      </c>
      <c r="U90" s="860">
        <f t="shared" si="35"/>
        <v>3</v>
      </c>
      <c r="V90" s="861">
        <f t="shared" si="36"/>
        <v>1700072173.1686783</v>
      </c>
      <c r="W90" s="861">
        <f t="shared" si="37"/>
        <v>566690724.38955939</v>
      </c>
      <c r="X90" s="861">
        <f t="shared" si="38"/>
        <v>566690724.38955939</v>
      </c>
      <c r="Y90" s="861">
        <f t="shared" si="39"/>
        <v>566690724.38955939</v>
      </c>
      <c r="Z90" s="861">
        <f t="shared" si="40"/>
        <v>566690724.38955939</v>
      </c>
      <c r="AA90" s="861">
        <f t="shared" si="41"/>
        <v>0</v>
      </c>
      <c r="AB90" s="876">
        <f t="shared" si="42"/>
        <v>2011</v>
      </c>
      <c r="AC90" s="861">
        <f t="shared" si="43"/>
        <v>3966835070.7269154</v>
      </c>
      <c r="AD90" s="877">
        <f t="shared" si="45"/>
        <v>0</v>
      </c>
      <c r="AE90" s="878">
        <f t="shared" si="46"/>
        <v>3966835070.7269154</v>
      </c>
    </row>
    <row r="91" spans="1:31" s="821" customFormat="1" ht="30" hidden="1">
      <c r="A91" s="853"/>
      <c r="B91" s="842" t="s">
        <v>28</v>
      </c>
      <c r="C91" s="887" t="s">
        <v>2278</v>
      </c>
      <c r="D91" s="873" t="s">
        <v>2279</v>
      </c>
      <c r="E91" s="871" t="s">
        <v>444</v>
      </c>
      <c r="F91" s="873"/>
      <c r="G91" s="838"/>
      <c r="H91" s="873"/>
      <c r="I91" s="872">
        <v>2011</v>
      </c>
      <c r="J91" s="838"/>
      <c r="K91" s="836"/>
      <c r="L91" s="838"/>
      <c r="M91" s="838"/>
      <c r="N91" s="838"/>
      <c r="O91" s="872" t="s">
        <v>133</v>
      </c>
      <c r="P91" s="880">
        <v>341803929.27308446</v>
      </c>
      <c r="Q91" s="853" t="str">
        <f t="shared" si="44"/>
        <v>2.03.01</v>
      </c>
      <c r="R91" s="841" t="str">
        <f t="shared" si="32"/>
        <v>Alat Angkutan Darat Bermotor</v>
      </c>
      <c r="S91" s="860">
        <f t="shared" si="33"/>
        <v>7</v>
      </c>
      <c r="T91" s="861">
        <f t="shared" si="34"/>
        <v>48829132.753297783</v>
      </c>
      <c r="U91" s="860">
        <f t="shared" si="35"/>
        <v>3</v>
      </c>
      <c r="V91" s="861">
        <f t="shared" si="36"/>
        <v>146487398.25989336</v>
      </c>
      <c r="W91" s="861">
        <f t="shared" si="37"/>
        <v>48829132.753297783</v>
      </c>
      <c r="X91" s="861">
        <f t="shared" si="38"/>
        <v>48829132.753297783</v>
      </c>
      <c r="Y91" s="861">
        <f t="shared" si="39"/>
        <v>48829132.753297783</v>
      </c>
      <c r="Z91" s="861">
        <f t="shared" si="40"/>
        <v>48829132.753297783</v>
      </c>
      <c r="AA91" s="861">
        <v>0</v>
      </c>
      <c r="AB91" s="876">
        <f t="shared" si="42"/>
        <v>2011</v>
      </c>
      <c r="AC91" s="861">
        <f t="shared" si="43"/>
        <v>341803929.27308446</v>
      </c>
      <c r="AD91" s="877">
        <f t="shared" si="45"/>
        <v>0</v>
      </c>
      <c r="AE91" s="878">
        <f t="shared" si="46"/>
        <v>341803929.27308452</v>
      </c>
    </row>
    <row r="92" spans="1:31" s="821" customFormat="1" ht="24.75" hidden="1" customHeight="1">
      <c r="A92" s="853"/>
      <c r="B92" s="842" t="s">
        <v>28</v>
      </c>
      <c r="C92" s="887" t="s">
        <v>2260</v>
      </c>
      <c r="D92" s="873" t="s">
        <v>2280</v>
      </c>
      <c r="E92" s="871" t="s">
        <v>444</v>
      </c>
      <c r="F92" s="873" t="s">
        <v>851</v>
      </c>
      <c r="G92" s="839">
        <v>5663</v>
      </c>
      <c r="H92" s="873" t="s">
        <v>2118</v>
      </c>
      <c r="I92" s="872">
        <v>2012</v>
      </c>
      <c r="J92" s="838"/>
      <c r="K92" s="836" t="s">
        <v>2281</v>
      </c>
      <c r="L92" s="838" t="s">
        <v>2282</v>
      </c>
      <c r="M92" s="838" t="s">
        <v>2283</v>
      </c>
      <c r="N92" s="838" t="s">
        <v>2284</v>
      </c>
      <c r="O92" s="872" t="s">
        <v>133</v>
      </c>
      <c r="P92" s="880">
        <v>2304588220.1471419</v>
      </c>
      <c r="Q92" s="853" t="str">
        <f t="shared" si="44"/>
        <v>2.03.01</v>
      </c>
      <c r="R92" s="841" t="str">
        <f t="shared" si="32"/>
        <v>Alat Angkutan Darat Bermotor</v>
      </c>
      <c r="S92" s="860">
        <f t="shared" si="33"/>
        <v>7</v>
      </c>
      <c r="T92" s="861">
        <f t="shared" si="34"/>
        <v>329226888.59244883</v>
      </c>
      <c r="U92" s="860">
        <f t="shared" si="35"/>
        <v>2</v>
      </c>
      <c r="V92" s="861">
        <f t="shared" si="36"/>
        <v>658453777.18489766</v>
      </c>
      <c r="W92" s="861">
        <f t="shared" si="37"/>
        <v>329226888.59244883</v>
      </c>
      <c r="X92" s="861">
        <f t="shared" si="38"/>
        <v>329226888.59244883</v>
      </c>
      <c r="Y92" s="861">
        <f t="shared" si="39"/>
        <v>329226888.59244883</v>
      </c>
      <c r="Z92" s="861">
        <f t="shared" si="40"/>
        <v>329226888.59244883</v>
      </c>
      <c r="AA92" s="861">
        <f t="shared" ref="AA92:AA155" si="47">IF(P92=V92+X92+Y92+Z92+W92,0,T92)</f>
        <v>329226888.59244883</v>
      </c>
      <c r="AB92" s="876">
        <f t="shared" si="42"/>
        <v>2012</v>
      </c>
      <c r="AC92" s="861">
        <f t="shared" si="43"/>
        <v>2304588220.1471419</v>
      </c>
      <c r="AD92" s="877">
        <f t="shared" si="45"/>
        <v>0</v>
      </c>
      <c r="AE92" s="878">
        <f t="shared" si="46"/>
        <v>2304588220.1471415</v>
      </c>
    </row>
    <row r="93" spans="1:31" s="821" customFormat="1" ht="25.5" hidden="1" customHeight="1">
      <c r="A93" s="853"/>
      <c r="B93" s="842" t="s">
        <v>28</v>
      </c>
      <c r="C93" s="887" t="s">
        <v>2260</v>
      </c>
      <c r="D93" s="873" t="s">
        <v>2285</v>
      </c>
      <c r="E93" s="871" t="s">
        <v>444</v>
      </c>
      <c r="F93" s="873" t="s">
        <v>2286</v>
      </c>
      <c r="G93" s="839">
        <v>2693</v>
      </c>
      <c r="H93" s="873" t="s">
        <v>2118</v>
      </c>
      <c r="I93" s="872">
        <v>2012</v>
      </c>
      <c r="J93" s="838"/>
      <c r="K93" s="836" t="s">
        <v>2287</v>
      </c>
      <c r="L93" s="838" t="s">
        <v>2288</v>
      </c>
      <c r="M93" s="838" t="s">
        <v>2289</v>
      </c>
      <c r="N93" s="838" t="s">
        <v>2290</v>
      </c>
      <c r="O93" s="872" t="s">
        <v>133</v>
      </c>
      <c r="P93" s="880">
        <v>1201401779.8528581</v>
      </c>
      <c r="Q93" s="853" t="str">
        <f t="shared" si="44"/>
        <v>2.03.01</v>
      </c>
      <c r="R93" s="841" t="str">
        <f t="shared" si="32"/>
        <v>Alat Angkutan Darat Bermotor</v>
      </c>
      <c r="S93" s="860">
        <f t="shared" si="33"/>
        <v>7</v>
      </c>
      <c r="T93" s="861">
        <f t="shared" si="34"/>
        <v>171628825.69326544</v>
      </c>
      <c r="U93" s="860">
        <f t="shared" si="35"/>
        <v>2</v>
      </c>
      <c r="V93" s="861">
        <f t="shared" si="36"/>
        <v>343257651.38653088</v>
      </c>
      <c r="W93" s="861">
        <f t="shared" si="37"/>
        <v>171628825.69326544</v>
      </c>
      <c r="X93" s="861">
        <f t="shared" si="38"/>
        <v>171628825.69326544</v>
      </c>
      <c r="Y93" s="861">
        <f t="shared" si="39"/>
        <v>171628825.69326544</v>
      </c>
      <c r="Z93" s="861">
        <f t="shared" si="40"/>
        <v>171628825.69326544</v>
      </c>
      <c r="AA93" s="861">
        <f t="shared" si="47"/>
        <v>171628825.69326544</v>
      </c>
      <c r="AB93" s="876">
        <f t="shared" si="42"/>
        <v>2012</v>
      </c>
      <c r="AC93" s="861">
        <f t="shared" si="43"/>
        <v>1201401779.8528581</v>
      </c>
      <c r="AD93" s="877">
        <f t="shared" si="45"/>
        <v>0</v>
      </c>
      <c r="AE93" s="878">
        <f t="shared" si="46"/>
        <v>1201401779.8528581</v>
      </c>
    </row>
    <row r="94" spans="1:31" s="821" customFormat="1" ht="25.5" hidden="1" customHeight="1">
      <c r="A94" s="853"/>
      <c r="B94" s="842" t="s">
        <v>28</v>
      </c>
      <c r="C94" s="887" t="s">
        <v>2260</v>
      </c>
      <c r="D94" s="873" t="s">
        <v>2291</v>
      </c>
      <c r="E94" s="871" t="s">
        <v>444</v>
      </c>
      <c r="F94" s="873" t="s">
        <v>2292</v>
      </c>
      <c r="G94" s="839">
        <v>2488</v>
      </c>
      <c r="H94" s="873" t="s">
        <v>2118</v>
      </c>
      <c r="I94" s="872">
        <v>2012</v>
      </c>
      <c r="J94" s="838"/>
      <c r="K94" s="836" t="s">
        <v>2293</v>
      </c>
      <c r="L94" s="838" t="s">
        <v>2294</v>
      </c>
      <c r="M94" s="838" t="s">
        <v>2295</v>
      </c>
      <c r="N94" s="838"/>
      <c r="O94" s="872" t="s">
        <v>133</v>
      </c>
      <c r="P94" s="880">
        <v>381742086.0326128</v>
      </c>
      <c r="Q94" s="853" t="str">
        <f t="shared" si="44"/>
        <v>2.03.01</v>
      </c>
      <c r="R94" s="841" t="str">
        <f t="shared" si="32"/>
        <v>Alat Angkutan Darat Bermotor</v>
      </c>
      <c r="S94" s="860">
        <f t="shared" si="33"/>
        <v>7</v>
      </c>
      <c r="T94" s="861">
        <f t="shared" si="34"/>
        <v>54534583.718944684</v>
      </c>
      <c r="U94" s="860">
        <f t="shared" si="35"/>
        <v>2</v>
      </c>
      <c r="V94" s="861">
        <f t="shared" si="36"/>
        <v>109069167.43788937</v>
      </c>
      <c r="W94" s="861">
        <f t="shared" si="37"/>
        <v>54534583.718944684</v>
      </c>
      <c r="X94" s="861">
        <f t="shared" si="38"/>
        <v>54534583.718944684</v>
      </c>
      <c r="Y94" s="861">
        <f t="shared" si="39"/>
        <v>54534583.718944684</v>
      </c>
      <c r="Z94" s="861">
        <f t="shared" si="40"/>
        <v>54534583.718944684</v>
      </c>
      <c r="AA94" s="861">
        <f t="shared" si="47"/>
        <v>54534583.718944684</v>
      </c>
      <c r="AB94" s="876">
        <f t="shared" si="42"/>
        <v>2012</v>
      </c>
      <c r="AC94" s="861">
        <f t="shared" si="43"/>
        <v>381742086.0326128</v>
      </c>
      <c r="AD94" s="877">
        <f t="shared" si="45"/>
        <v>0</v>
      </c>
      <c r="AE94" s="878">
        <f t="shared" si="46"/>
        <v>381742086.03261274</v>
      </c>
    </row>
    <row r="95" spans="1:31" s="821" customFormat="1" ht="20.25" hidden="1" customHeight="1">
      <c r="A95" s="853"/>
      <c r="B95" s="842" t="s">
        <v>28</v>
      </c>
      <c r="C95" s="887" t="s">
        <v>2242</v>
      </c>
      <c r="D95" s="873" t="s">
        <v>2296</v>
      </c>
      <c r="E95" s="871" t="s">
        <v>444</v>
      </c>
      <c r="F95" s="873" t="s">
        <v>2286</v>
      </c>
      <c r="G95" s="839">
        <v>2494</v>
      </c>
      <c r="H95" s="873" t="s">
        <v>2118</v>
      </c>
      <c r="I95" s="872">
        <v>2012</v>
      </c>
      <c r="J95" s="838"/>
      <c r="K95" s="836" t="s">
        <v>2297</v>
      </c>
      <c r="L95" s="838" t="s">
        <v>2298</v>
      </c>
      <c r="M95" s="838" t="s">
        <v>2299</v>
      </c>
      <c r="N95" s="838"/>
      <c r="O95" s="872" t="s">
        <v>133</v>
      </c>
      <c r="P95" s="880">
        <v>371212618.92576706</v>
      </c>
      <c r="Q95" s="853" t="str">
        <f t="shared" si="44"/>
        <v>2.03.01</v>
      </c>
      <c r="R95" s="841" t="str">
        <f t="shared" si="32"/>
        <v>Alat Angkutan Darat Bermotor</v>
      </c>
      <c r="S95" s="860">
        <f t="shared" si="33"/>
        <v>7</v>
      </c>
      <c r="T95" s="861">
        <f t="shared" si="34"/>
        <v>53030374.13225244</v>
      </c>
      <c r="U95" s="860">
        <f t="shared" si="35"/>
        <v>2</v>
      </c>
      <c r="V95" s="861">
        <f t="shared" si="36"/>
        <v>106060748.26450488</v>
      </c>
      <c r="W95" s="861">
        <f t="shared" si="37"/>
        <v>53030374.13225244</v>
      </c>
      <c r="X95" s="861">
        <f t="shared" si="38"/>
        <v>53030374.13225244</v>
      </c>
      <c r="Y95" s="861">
        <f t="shared" si="39"/>
        <v>53030374.13225244</v>
      </c>
      <c r="Z95" s="861">
        <f t="shared" si="40"/>
        <v>53030374.13225244</v>
      </c>
      <c r="AA95" s="861">
        <f t="shared" si="47"/>
        <v>53030374.13225244</v>
      </c>
      <c r="AB95" s="876">
        <f t="shared" si="42"/>
        <v>2012</v>
      </c>
      <c r="AC95" s="861">
        <f t="shared" si="43"/>
        <v>371212618.92576706</v>
      </c>
      <c r="AD95" s="877">
        <f t="shared" si="45"/>
        <v>0</v>
      </c>
      <c r="AE95" s="878">
        <f t="shared" si="46"/>
        <v>371212618.92576712</v>
      </c>
    </row>
    <row r="96" spans="1:31" s="821" customFormat="1" ht="20.25" hidden="1" customHeight="1">
      <c r="A96" s="853"/>
      <c r="B96" s="842" t="s">
        <v>28</v>
      </c>
      <c r="C96" s="887" t="s">
        <v>2242</v>
      </c>
      <c r="D96" s="873" t="s">
        <v>2296</v>
      </c>
      <c r="E96" s="871" t="s">
        <v>444</v>
      </c>
      <c r="F96" s="873"/>
      <c r="G96" s="839"/>
      <c r="H96" s="873"/>
      <c r="I96" s="872">
        <v>2012</v>
      </c>
      <c r="J96" s="838"/>
      <c r="K96" s="836"/>
      <c r="L96" s="838"/>
      <c r="M96" s="838" t="s">
        <v>2240</v>
      </c>
      <c r="N96" s="838"/>
      <c r="O96" s="872" t="s">
        <v>133</v>
      </c>
      <c r="P96" s="880">
        <v>350256687.88619608</v>
      </c>
      <c r="Q96" s="853" t="str">
        <f t="shared" si="44"/>
        <v>2.03.01</v>
      </c>
      <c r="R96" s="841" t="str">
        <f t="shared" si="32"/>
        <v>Alat Angkutan Darat Bermotor</v>
      </c>
      <c r="S96" s="860">
        <f t="shared" si="33"/>
        <v>7</v>
      </c>
      <c r="T96" s="861">
        <f t="shared" si="34"/>
        <v>50036669.698028013</v>
      </c>
      <c r="U96" s="860">
        <f t="shared" si="35"/>
        <v>2</v>
      </c>
      <c r="V96" s="861">
        <f t="shared" si="36"/>
        <v>100073339.39605603</v>
      </c>
      <c r="W96" s="861">
        <f t="shared" si="37"/>
        <v>50036669.698028013</v>
      </c>
      <c r="X96" s="861">
        <f t="shared" si="38"/>
        <v>50036669.698028013</v>
      </c>
      <c r="Y96" s="861">
        <f t="shared" si="39"/>
        <v>50036669.698028013</v>
      </c>
      <c r="Z96" s="861">
        <f t="shared" si="40"/>
        <v>50036669.698028013</v>
      </c>
      <c r="AA96" s="861">
        <f t="shared" si="47"/>
        <v>50036669.698028013</v>
      </c>
      <c r="AB96" s="876">
        <f t="shared" si="42"/>
        <v>2012</v>
      </c>
      <c r="AC96" s="861">
        <f t="shared" si="43"/>
        <v>350256687.88619608</v>
      </c>
      <c r="AD96" s="877">
        <f t="shared" si="45"/>
        <v>0</v>
      </c>
      <c r="AE96" s="878">
        <f t="shared" si="46"/>
        <v>350256687.88619614</v>
      </c>
    </row>
    <row r="97" spans="1:31" s="821" customFormat="1" ht="21" hidden="1" customHeight="1">
      <c r="A97" s="853"/>
      <c r="B97" s="842" t="s">
        <v>28</v>
      </c>
      <c r="C97" s="887" t="s">
        <v>2184</v>
      </c>
      <c r="D97" s="873" t="s">
        <v>2300</v>
      </c>
      <c r="E97" s="871" t="s">
        <v>444</v>
      </c>
      <c r="F97" s="873" t="s">
        <v>2301</v>
      </c>
      <c r="G97" s="839">
        <v>7684</v>
      </c>
      <c r="H97" s="873" t="s">
        <v>2118</v>
      </c>
      <c r="I97" s="872">
        <v>2012</v>
      </c>
      <c r="J97" s="838"/>
      <c r="K97" s="836" t="s">
        <v>2302</v>
      </c>
      <c r="L97" s="838" t="s">
        <v>2303</v>
      </c>
      <c r="M97" s="838" t="s">
        <v>2304</v>
      </c>
      <c r="N97" s="838" t="s">
        <v>2305</v>
      </c>
      <c r="O97" s="872" t="s">
        <v>133</v>
      </c>
      <c r="P97" s="880">
        <v>1899969044.3665767</v>
      </c>
      <c r="Q97" s="853" t="str">
        <f t="shared" si="44"/>
        <v>2.03.01</v>
      </c>
      <c r="R97" s="841" t="str">
        <f t="shared" si="32"/>
        <v>Alat Angkutan Darat Bermotor</v>
      </c>
      <c r="S97" s="860">
        <f t="shared" si="33"/>
        <v>7</v>
      </c>
      <c r="T97" s="861">
        <f t="shared" si="34"/>
        <v>271424149.19522524</v>
      </c>
      <c r="U97" s="860">
        <f t="shared" si="35"/>
        <v>2</v>
      </c>
      <c r="V97" s="861">
        <f t="shared" si="36"/>
        <v>542848298.39045048</v>
      </c>
      <c r="W97" s="861">
        <f t="shared" si="37"/>
        <v>271424149.19522524</v>
      </c>
      <c r="X97" s="861">
        <f t="shared" si="38"/>
        <v>271424149.19522524</v>
      </c>
      <c r="Y97" s="861">
        <f t="shared" si="39"/>
        <v>271424149.19522524</v>
      </c>
      <c r="Z97" s="861">
        <f t="shared" si="40"/>
        <v>271424149.19522524</v>
      </c>
      <c r="AA97" s="861">
        <f t="shared" si="47"/>
        <v>271424149.19522524</v>
      </c>
      <c r="AB97" s="876">
        <f t="shared" si="42"/>
        <v>2012</v>
      </c>
      <c r="AC97" s="861">
        <f t="shared" si="43"/>
        <v>1899969044.3665767</v>
      </c>
      <c r="AD97" s="877">
        <f t="shared" si="45"/>
        <v>0</v>
      </c>
      <c r="AE97" s="878">
        <f t="shared" si="46"/>
        <v>1899969044.3665767</v>
      </c>
    </row>
    <row r="98" spans="1:31" s="821" customFormat="1" ht="25.5" hidden="1" customHeight="1">
      <c r="A98" s="853"/>
      <c r="B98" s="842" t="s">
        <v>28</v>
      </c>
      <c r="C98" s="838" t="s">
        <v>2131</v>
      </c>
      <c r="D98" s="870" t="s">
        <v>127</v>
      </c>
      <c r="E98" s="871" t="s">
        <v>444</v>
      </c>
      <c r="F98" s="873" t="s">
        <v>2306</v>
      </c>
      <c r="G98" s="839">
        <v>1998</v>
      </c>
      <c r="H98" s="873" t="s">
        <v>2118</v>
      </c>
      <c r="I98" s="872">
        <v>2012</v>
      </c>
      <c r="J98" s="838"/>
      <c r="K98" s="836" t="s">
        <v>2307</v>
      </c>
      <c r="L98" s="838" t="s">
        <v>2308</v>
      </c>
      <c r="M98" s="838" t="s">
        <v>2309</v>
      </c>
      <c r="N98" s="838"/>
      <c r="O98" s="872" t="s">
        <v>133</v>
      </c>
      <c r="P98" s="880">
        <v>250245841.67606518</v>
      </c>
      <c r="Q98" s="853" t="str">
        <f t="shared" si="44"/>
        <v>2.03.01</v>
      </c>
      <c r="R98" s="841" t="str">
        <f t="shared" si="32"/>
        <v>Alat Angkutan Darat Bermotor</v>
      </c>
      <c r="S98" s="860">
        <f t="shared" si="33"/>
        <v>7</v>
      </c>
      <c r="T98" s="861">
        <f t="shared" si="34"/>
        <v>35749405.953723595</v>
      </c>
      <c r="U98" s="860">
        <f t="shared" si="35"/>
        <v>2</v>
      </c>
      <c r="V98" s="861">
        <f t="shared" si="36"/>
        <v>71498811.907447189</v>
      </c>
      <c r="W98" s="861">
        <f t="shared" si="37"/>
        <v>35749405.953723595</v>
      </c>
      <c r="X98" s="861">
        <f t="shared" si="38"/>
        <v>35749405.953723595</v>
      </c>
      <c r="Y98" s="861">
        <f t="shared" si="39"/>
        <v>35749405.953723595</v>
      </c>
      <c r="Z98" s="861">
        <f t="shared" si="40"/>
        <v>35749405.953723595</v>
      </c>
      <c r="AA98" s="861">
        <f t="shared" si="47"/>
        <v>35749405.953723595</v>
      </c>
      <c r="AB98" s="876">
        <f t="shared" si="42"/>
        <v>2012</v>
      </c>
      <c r="AC98" s="861">
        <f t="shared" si="43"/>
        <v>250245841.67606518</v>
      </c>
      <c r="AD98" s="877">
        <f t="shared" si="45"/>
        <v>0</v>
      </c>
      <c r="AE98" s="878">
        <f t="shared" si="46"/>
        <v>250245841.67606521</v>
      </c>
    </row>
    <row r="99" spans="1:31" s="821" customFormat="1" ht="25.5" hidden="1" customHeight="1">
      <c r="A99" s="853"/>
      <c r="B99" s="842" t="s">
        <v>28</v>
      </c>
      <c r="C99" s="838" t="s">
        <v>2131</v>
      </c>
      <c r="D99" s="870" t="s">
        <v>127</v>
      </c>
      <c r="E99" s="871" t="s">
        <v>444</v>
      </c>
      <c r="F99" s="873" t="s">
        <v>2306</v>
      </c>
      <c r="G99" s="839">
        <v>1998</v>
      </c>
      <c r="H99" s="873" t="s">
        <v>2118</v>
      </c>
      <c r="I99" s="872">
        <v>2012</v>
      </c>
      <c r="J99" s="838"/>
      <c r="K99" s="836" t="s">
        <v>2310</v>
      </c>
      <c r="L99" s="838" t="s">
        <v>2311</v>
      </c>
      <c r="M99" s="838" t="s">
        <v>2312</v>
      </c>
      <c r="N99" s="838" t="s">
        <v>2313</v>
      </c>
      <c r="O99" s="872" t="s">
        <v>133</v>
      </c>
      <c r="P99" s="880">
        <v>250245841.67606518</v>
      </c>
      <c r="Q99" s="853" t="str">
        <f t="shared" si="44"/>
        <v>2.03.01</v>
      </c>
      <c r="R99" s="841" t="str">
        <f t="shared" si="32"/>
        <v>Alat Angkutan Darat Bermotor</v>
      </c>
      <c r="S99" s="860">
        <f t="shared" si="33"/>
        <v>7</v>
      </c>
      <c r="T99" s="861">
        <f t="shared" si="34"/>
        <v>35749405.953723595</v>
      </c>
      <c r="U99" s="860">
        <f t="shared" si="35"/>
        <v>2</v>
      </c>
      <c r="V99" s="861">
        <f t="shared" si="36"/>
        <v>71498811.907447189</v>
      </c>
      <c r="W99" s="861">
        <f t="shared" si="37"/>
        <v>35749405.953723595</v>
      </c>
      <c r="X99" s="861">
        <f t="shared" si="38"/>
        <v>35749405.953723595</v>
      </c>
      <c r="Y99" s="861">
        <f t="shared" si="39"/>
        <v>35749405.953723595</v>
      </c>
      <c r="Z99" s="861">
        <f t="shared" si="40"/>
        <v>35749405.953723595</v>
      </c>
      <c r="AA99" s="861">
        <f t="shared" si="47"/>
        <v>35749405.953723595</v>
      </c>
      <c r="AB99" s="876">
        <f t="shared" si="42"/>
        <v>2012</v>
      </c>
      <c r="AC99" s="861">
        <f t="shared" si="43"/>
        <v>250245841.67606518</v>
      </c>
      <c r="AD99" s="877">
        <f t="shared" si="45"/>
        <v>0</v>
      </c>
      <c r="AE99" s="878">
        <f t="shared" si="46"/>
        <v>250245841.67606521</v>
      </c>
    </row>
    <row r="100" spans="1:31" s="821" customFormat="1" ht="25.5" hidden="1" customHeight="1">
      <c r="A100" s="853"/>
      <c r="B100" s="842" t="s">
        <v>28</v>
      </c>
      <c r="C100" s="838" t="s">
        <v>2131</v>
      </c>
      <c r="D100" s="870" t="s">
        <v>127</v>
      </c>
      <c r="E100" s="871" t="s">
        <v>444</v>
      </c>
      <c r="F100" s="873" t="s">
        <v>2306</v>
      </c>
      <c r="G100" s="839">
        <v>1998</v>
      </c>
      <c r="H100" s="873" t="s">
        <v>2118</v>
      </c>
      <c r="I100" s="872">
        <v>2012</v>
      </c>
      <c r="J100" s="838"/>
      <c r="K100" s="836" t="s">
        <v>2314</v>
      </c>
      <c r="L100" s="838" t="s">
        <v>2315</v>
      </c>
      <c r="M100" s="838" t="s">
        <v>2316</v>
      </c>
      <c r="N100" s="838" t="s">
        <v>2317</v>
      </c>
      <c r="O100" s="872" t="s">
        <v>133</v>
      </c>
      <c r="P100" s="880">
        <v>250245841.67606518</v>
      </c>
      <c r="Q100" s="853" t="str">
        <f t="shared" si="44"/>
        <v>2.03.01</v>
      </c>
      <c r="R100" s="841" t="str">
        <f t="shared" si="32"/>
        <v>Alat Angkutan Darat Bermotor</v>
      </c>
      <c r="S100" s="860">
        <f t="shared" si="33"/>
        <v>7</v>
      </c>
      <c r="T100" s="861">
        <f t="shared" si="34"/>
        <v>35749405.953723595</v>
      </c>
      <c r="U100" s="860">
        <f t="shared" si="35"/>
        <v>2</v>
      </c>
      <c r="V100" s="861">
        <f t="shared" si="36"/>
        <v>71498811.907447189</v>
      </c>
      <c r="W100" s="861">
        <f t="shared" si="37"/>
        <v>35749405.953723595</v>
      </c>
      <c r="X100" s="861">
        <f t="shared" si="38"/>
        <v>35749405.953723595</v>
      </c>
      <c r="Y100" s="861">
        <f t="shared" si="39"/>
        <v>35749405.953723595</v>
      </c>
      <c r="Z100" s="861">
        <f t="shared" si="40"/>
        <v>35749405.953723595</v>
      </c>
      <c r="AA100" s="861">
        <f t="shared" si="47"/>
        <v>35749405.953723595</v>
      </c>
      <c r="AB100" s="876">
        <f t="shared" si="42"/>
        <v>2012</v>
      </c>
      <c r="AC100" s="861">
        <f t="shared" si="43"/>
        <v>250245841.67606518</v>
      </c>
      <c r="AD100" s="877">
        <f t="shared" si="45"/>
        <v>0</v>
      </c>
      <c r="AE100" s="878">
        <f>SUM(V100:AA100)</f>
        <v>250245841.67606521</v>
      </c>
    </row>
    <row r="101" spans="1:31" s="821" customFormat="1" ht="25.5" hidden="1" customHeight="1">
      <c r="A101" s="853"/>
      <c r="B101" s="842" t="s">
        <v>28</v>
      </c>
      <c r="C101" s="838" t="s">
        <v>2131</v>
      </c>
      <c r="D101" s="870" t="s">
        <v>127</v>
      </c>
      <c r="E101" s="871" t="s">
        <v>444</v>
      </c>
      <c r="F101" s="873" t="s">
        <v>2306</v>
      </c>
      <c r="G101" s="839">
        <v>1998</v>
      </c>
      <c r="H101" s="873" t="s">
        <v>2118</v>
      </c>
      <c r="I101" s="872">
        <v>2012</v>
      </c>
      <c r="J101" s="838"/>
      <c r="K101" s="836" t="s">
        <v>2318</v>
      </c>
      <c r="L101" s="838" t="s">
        <v>2319</v>
      </c>
      <c r="M101" s="838" t="s">
        <v>2320</v>
      </c>
      <c r="N101" s="838"/>
      <c r="O101" s="872" t="s">
        <v>133</v>
      </c>
      <c r="P101" s="880">
        <v>250245841.67606518</v>
      </c>
      <c r="Q101" s="853" t="str">
        <f t="shared" si="44"/>
        <v>2.03.01</v>
      </c>
      <c r="R101" s="841" t="str">
        <f t="shared" si="32"/>
        <v>Alat Angkutan Darat Bermotor</v>
      </c>
      <c r="S101" s="860">
        <f t="shared" si="33"/>
        <v>7</v>
      </c>
      <c r="T101" s="861">
        <f t="shared" si="34"/>
        <v>35749405.953723595</v>
      </c>
      <c r="U101" s="860">
        <f t="shared" si="35"/>
        <v>2</v>
      </c>
      <c r="V101" s="861">
        <f t="shared" si="36"/>
        <v>71498811.907447189</v>
      </c>
      <c r="W101" s="861">
        <f t="shared" si="37"/>
        <v>35749405.953723595</v>
      </c>
      <c r="X101" s="861">
        <f t="shared" si="38"/>
        <v>35749405.953723595</v>
      </c>
      <c r="Y101" s="861">
        <f t="shared" si="39"/>
        <v>35749405.953723595</v>
      </c>
      <c r="Z101" s="861">
        <f t="shared" si="40"/>
        <v>35749405.953723595</v>
      </c>
      <c r="AA101" s="861">
        <f t="shared" si="47"/>
        <v>35749405.953723595</v>
      </c>
      <c r="AB101" s="876">
        <f t="shared" si="42"/>
        <v>2012</v>
      </c>
      <c r="AC101" s="861">
        <f t="shared" si="43"/>
        <v>250245841.67606518</v>
      </c>
      <c r="AD101" s="877">
        <f t="shared" si="45"/>
        <v>0</v>
      </c>
      <c r="AE101" s="878">
        <f t="shared" si="46"/>
        <v>250245841.67606521</v>
      </c>
    </row>
    <row r="102" spans="1:31" s="821" customFormat="1" ht="25.5" hidden="1" customHeight="1">
      <c r="A102" s="853"/>
      <c r="B102" s="842" t="s">
        <v>28</v>
      </c>
      <c r="C102" s="838" t="s">
        <v>2131</v>
      </c>
      <c r="D102" s="870" t="s">
        <v>127</v>
      </c>
      <c r="E102" s="871" t="s">
        <v>444</v>
      </c>
      <c r="F102" s="873" t="s">
        <v>2306</v>
      </c>
      <c r="G102" s="839">
        <v>1998</v>
      </c>
      <c r="H102" s="873" t="s">
        <v>2118</v>
      </c>
      <c r="I102" s="872">
        <v>2012</v>
      </c>
      <c r="J102" s="838"/>
      <c r="K102" s="836" t="s">
        <v>2321</v>
      </c>
      <c r="L102" s="838" t="s">
        <v>2322</v>
      </c>
      <c r="M102" s="838" t="s">
        <v>2323</v>
      </c>
      <c r="N102" s="838" t="s">
        <v>2324</v>
      </c>
      <c r="O102" s="872" t="s">
        <v>133</v>
      </c>
      <c r="P102" s="880">
        <v>250245841.67606518</v>
      </c>
      <c r="Q102" s="853" t="str">
        <f t="shared" si="44"/>
        <v>2.03.01</v>
      </c>
      <c r="R102" s="841" t="str">
        <f t="shared" si="32"/>
        <v>Alat Angkutan Darat Bermotor</v>
      </c>
      <c r="S102" s="860">
        <f t="shared" si="33"/>
        <v>7</v>
      </c>
      <c r="T102" s="861">
        <f t="shared" si="34"/>
        <v>35749405.953723595</v>
      </c>
      <c r="U102" s="860">
        <f t="shared" si="35"/>
        <v>2</v>
      </c>
      <c r="V102" s="861">
        <f t="shared" si="36"/>
        <v>71498811.907447189</v>
      </c>
      <c r="W102" s="861">
        <f t="shared" si="37"/>
        <v>35749405.953723595</v>
      </c>
      <c r="X102" s="861">
        <f t="shared" si="38"/>
        <v>35749405.953723595</v>
      </c>
      <c r="Y102" s="861">
        <f t="shared" si="39"/>
        <v>35749405.953723595</v>
      </c>
      <c r="Z102" s="861">
        <f t="shared" si="40"/>
        <v>35749405.953723595</v>
      </c>
      <c r="AA102" s="861">
        <f t="shared" si="47"/>
        <v>35749405.953723595</v>
      </c>
      <c r="AB102" s="876">
        <f t="shared" si="42"/>
        <v>2012</v>
      </c>
      <c r="AC102" s="861">
        <f t="shared" si="43"/>
        <v>250245841.67606518</v>
      </c>
      <c r="AD102" s="877">
        <f t="shared" si="45"/>
        <v>0</v>
      </c>
      <c r="AE102" s="878">
        <f t="shared" si="46"/>
        <v>250245841.67606521</v>
      </c>
    </row>
    <row r="103" spans="1:31" s="956" customFormat="1" ht="25.5" hidden="1" customHeight="1">
      <c r="A103" s="940"/>
      <c r="B103" s="941" t="s">
        <v>28</v>
      </c>
      <c r="C103" s="942" t="s">
        <v>2131</v>
      </c>
      <c r="D103" s="943" t="s">
        <v>127</v>
      </c>
      <c r="E103" s="944" t="s">
        <v>444</v>
      </c>
      <c r="F103" s="945" t="s">
        <v>2306</v>
      </c>
      <c r="G103" s="946">
        <v>1998</v>
      </c>
      <c r="H103" s="945" t="s">
        <v>2118</v>
      </c>
      <c r="I103" s="947">
        <v>2012</v>
      </c>
      <c r="J103" s="942"/>
      <c r="K103" s="948" t="s">
        <v>2325</v>
      </c>
      <c r="L103" s="942" t="s">
        <v>2326</v>
      </c>
      <c r="M103" s="942" t="s">
        <v>2327</v>
      </c>
      <c r="N103" s="942" t="s">
        <v>2328</v>
      </c>
      <c r="O103" s="947" t="s">
        <v>133</v>
      </c>
      <c r="P103" s="949">
        <v>250245841.67606518</v>
      </c>
      <c r="Q103" s="940" t="str">
        <f t="shared" si="44"/>
        <v>2.03.01</v>
      </c>
      <c r="R103" s="950" t="str">
        <f t="shared" si="32"/>
        <v>Alat Angkutan Darat Bermotor</v>
      </c>
      <c r="S103" s="951">
        <f t="shared" si="33"/>
        <v>7</v>
      </c>
      <c r="T103" s="952">
        <f t="shared" si="34"/>
        <v>35749405.953723595</v>
      </c>
      <c r="U103" s="951">
        <f t="shared" si="35"/>
        <v>2</v>
      </c>
      <c r="V103" s="952">
        <f t="shared" si="36"/>
        <v>71498811.907447189</v>
      </c>
      <c r="W103" s="952">
        <f t="shared" si="37"/>
        <v>35749405.953723595</v>
      </c>
      <c r="X103" s="952">
        <f t="shared" si="38"/>
        <v>35749405.953723595</v>
      </c>
      <c r="Y103" s="952">
        <f t="shared" si="39"/>
        <v>35749405.953723595</v>
      </c>
      <c r="Z103" s="952">
        <f t="shared" si="40"/>
        <v>35749405.953723595</v>
      </c>
      <c r="AA103" s="952">
        <f t="shared" si="47"/>
        <v>35749405.953723595</v>
      </c>
      <c r="AB103" s="953">
        <f t="shared" si="42"/>
        <v>2012</v>
      </c>
      <c r="AC103" s="952">
        <f t="shared" si="43"/>
        <v>250245841.67606518</v>
      </c>
      <c r="AD103" s="954">
        <f t="shared" si="45"/>
        <v>0</v>
      </c>
      <c r="AE103" s="955">
        <f t="shared" si="46"/>
        <v>250245841.67606521</v>
      </c>
    </row>
    <row r="104" spans="1:31" s="821" customFormat="1" ht="25.5" hidden="1" customHeight="1">
      <c r="A104" s="853"/>
      <c r="B104" s="842" t="s">
        <v>28</v>
      </c>
      <c r="C104" s="838" t="s">
        <v>2131</v>
      </c>
      <c r="D104" s="870" t="s">
        <v>127</v>
      </c>
      <c r="E104" s="871" t="s">
        <v>444</v>
      </c>
      <c r="F104" s="873" t="s">
        <v>2306</v>
      </c>
      <c r="G104" s="839">
        <v>1998</v>
      </c>
      <c r="H104" s="873" t="s">
        <v>2118</v>
      </c>
      <c r="I104" s="872">
        <v>2012</v>
      </c>
      <c r="J104" s="838"/>
      <c r="K104" s="836" t="s">
        <v>2329</v>
      </c>
      <c r="L104" s="838" t="s">
        <v>2330</v>
      </c>
      <c r="M104" s="838" t="s">
        <v>2331</v>
      </c>
      <c r="N104" s="838" t="s">
        <v>2332</v>
      </c>
      <c r="O104" s="872" t="s">
        <v>133</v>
      </c>
      <c r="P104" s="880">
        <v>250245841.67606518</v>
      </c>
      <c r="Q104" s="853" t="str">
        <f t="shared" si="44"/>
        <v>2.03.01</v>
      </c>
      <c r="R104" s="841" t="str">
        <f t="shared" si="32"/>
        <v>Alat Angkutan Darat Bermotor</v>
      </c>
      <c r="S104" s="860">
        <f t="shared" si="33"/>
        <v>7</v>
      </c>
      <c r="T104" s="861">
        <f t="shared" si="34"/>
        <v>35749405.953723595</v>
      </c>
      <c r="U104" s="860">
        <f t="shared" si="35"/>
        <v>2</v>
      </c>
      <c r="V104" s="861">
        <f t="shared" si="36"/>
        <v>71498811.907447189</v>
      </c>
      <c r="W104" s="861">
        <f t="shared" si="37"/>
        <v>35749405.953723595</v>
      </c>
      <c r="X104" s="861">
        <f t="shared" si="38"/>
        <v>35749405.953723595</v>
      </c>
      <c r="Y104" s="861">
        <f t="shared" si="39"/>
        <v>35749405.953723595</v>
      </c>
      <c r="Z104" s="861">
        <f t="shared" si="40"/>
        <v>35749405.953723595</v>
      </c>
      <c r="AA104" s="861">
        <f t="shared" si="47"/>
        <v>35749405.953723595</v>
      </c>
      <c r="AB104" s="876">
        <f t="shared" si="42"/>
        <v>2012</v>
      </c>
      <c r="AC104" s="861">
        <f t="shared" si="43"/>
        <v>250245841.67606518</v>
      </c>
      <c r="AD104" s="877">
        <f t="shared" si="45"/>
        <v>0</v>
      </c>
      <c r="AE104" s="878">
        <f t="shared" si="46"/>
        <v>250245841.67606521</v>
      </c>
    </row>
    <row r="105" spans="1:31" s="821" customFormat="1" ht="25.5" hidden="1" customHeight="1">
      <c r="A105" s="853"/>
      <c r="B105" s="842" t="s">
        <v>28</v>
      </c>
      <c r="C105" s="838" t="s">
        <v>2131</v>
      </c>
      <c r="D105" s="870" t="s">
        <v>127</v>
      </c>
      <c r="E105" s="871" t="s">
        <v>444</v>
      </c>
      <c r="F105" s="873" t="s">
        <v>2306</v>
      </c>
      <c r="G105" s="839">
        <v>1998</v>
      </c>
      <c r="H105" s="873" t="s">
        <v>2118</v>
      </c>
      <c r="I105" s="872">
        <v>2012</v>
      </c>
      <c r="J105" s="838"/>
      <c r="K105" s="836" t="s">
        <v>2333</v>
      </c>
      <c r="L105" s="838" t="s">
        <v>2334</v>
      </c>
      <c r="M105" s="838" t="s">
        <v>145</v>
      </c>
      <c r="N105" s="838" t="s">
        <v>2335</v>
      </c>
      <c r="O105" s="872" t="s">
        <v>133</v>
      </c>
      <c r="P105" s="880">
        <v>250245841.67606518</v>
      </c>
      <c r="Q105" s="853" t="str">
        <f t="shared" si="44"/>
        <v>2.03.01</v>
      </c>
      <c r="R105" s="841" t="str">
        <f t="shared" si="32"/>
        <v>Alat Angkutan Darat Bermotor</v>
      </c>
      <c r="S105" s="860">
        <f t="shared" si="33"/>
        <v>7</v>
      </c>
      <c r="T105" s="861">
        <f t="shared" si="34"/>
        <v>35749405.953723595</v>
      </c>
      <c r="U105" s="860">
        <f t="shared" si="35"/>
        <v>2</v>
      </c>
      <c r="V105" s="861">
        <f t="shared" si="36"/>
        <v>71498811.907447189</v>
      </c>
      <c r="W105" s="861">
        <f t="shared" si="37"/>
        <v>35749405.953723595</v>
      </c>
      <c r="X105" s="861">
        <f t="shared" si="38"/>
        <v>35749405.953723595</v>
      </c>
      <c r="Y105" s="861">
        <f t="shared" si="39"/>
        <v>35749405.953723595</v>
      </c>
      <c r="Z105" s="861">
        <f t="shared" si="40"/>
        <v>35749405.953723595</v>
      </c>
      <c r="AA105" s="861">
        <f t="shared" si="47"/>
        <v>35749405.953723595</v>
      </c>
      <c r="AB105" s="876">
        <f t="shared" si="42"/>
        <v>2012</v>
      </c>
      <c r="AC105" s="861">
        <f t="shared" si="43"/>
        <v>250245841.67606518</v>
      </c>
      <c r="AD105" s="877">
        <f t="shared" si="45"/>
        <v>0</v>
      </c>
      <c r="AE105" s="878">
        <f t="shared" si="46"/>
        <v>250245841.67606521</v>
      </c>
    </row>
    <row r="106" spans="1:31" s="821" customFormat="1" ht="25.5" hidden="1" customHeight="1">
      <c r="A106" s="853"/>
      <c r="B106" s="842" t="s">
        <v>28</v>
      </c>
      <c r="C106" s="838" t="s">
        <v>2131</v>
      </c>
      <c r="D106" s="870" t="s">
        <v>127</v>
      </c>
      <c r="E106" s="871" t="s">
        <v>444</v>
      </c>
      <c r="F106" s="873" t="s">
        <v>2306</v>
      </c>
      <c r="G106" s="839">
        <v>1998</v>
      </c>
      <c r="H106" s="873" t="s">
        <v>2118</v>
      </c>
      <c r="I106" s="872">
        <v>2012</v>
      </c>
      <c r="J106" s="838"/>
      <c r="K106" s="836" t="s">
        <v>2336</v>
      </c>
      <c r="L106" s="838" t="s">
        <v>2337</v>
      </c>
      <c r="M106" s="838" t="s">
        <v>2338</v>
      </c>
      <c r="N106" s="838" t="s">
        <v>2339</v>
      </c>
      <c r="O106" s="872" t="s">
        <v>133</v>
      </c>
      <c r="P106" s="880">
        <v>250245841.67606518</v>
      </c>
      <c r="Q106" s="853" t="str">
        <f t="shared" si="44"/>
        <v>2.03.01</v>
      </c>
      <c r="R106" s="841" t="str">
        <f t="shared" si="32"/>
        <v>Alat Angkutan Darat Bermotor</v>
      </c>
      <c r="S106" s="860">
        <f t="shared" si="33"/>
        <v>7</v>
      </c>
      <c r="T106" s="861">
        <f t="shared" si="34"/>
        <v>35749405.953723595</v>
      </c>
      <c r="U106" s="860">
        <f t="shared" si="35"/>
        <v>2</v>
      </c>
      <c r="V106" s="861">
        <f t="shared" si="36"/>
        <v>71498811.907447189</v>
      </c>
      <c r="W106" s="861">
        <f t="shared" si="37"/>
        <v>35749405.953723595</v>
      </c>
      <c r="X106" s="861">
        <f t="shared" si="38"/>
        <v>35749405.953723595</v>
      </c>
      <c r="Y106" s="861">
        <f t="shared" si="39"/>
        <v>35749405.953723595</v>
      </c>
      <c r="Z106" s="861">
        <f t="shared" si="40"/>
        <v>35749405.953723595</v>
      </c>
      <c r="AA106" s="861">
        <f t="shared" si="47"/>
        <v>35749405.953723595</v>
      </c>
      <c r="AB106" s="876">
        <f t="shared" si="42"/>
        <v>2012</v>
      </c>
      <c r="AC106" s="861">
        <f t="shared" si="43"/>
        <v>250245841.67606518</v>
      </c>
      <c r="AD106" s="877">
        <f t="shared" si="45"/>
        <v>0</v>
      </c>
      <c r="AE106" s="878">
        <f t="shared" si="46"/>
        <v>250245841.67606521</v>
      </c>
    </row>
    <row r="107" spans="1:31" s="821" customFormat="1" ht="25.5" hidden="1" customHeight="1">
      <c r="A107" s="853"/>
      <c r="B107" s="842" t="s">
        <v>28</v>
      </c>
      <c r="C107" s="838" t="s">
        <v>2131</v>
      </c>
      <c r="D107" s="870" t="s">
        <v>127</v>
      </c>
      <c r="E107" s="871" t="s">
        <v>444</v>
      </c>
      <c r="F107" s="873" t="s">
        <v>2306</v>
      </c>
      <c r="G107" s="839">
        <v>1998</v>
      </c>
      <c r="H107" s="873" t="s">
        <v>2118</v>
      </c>
      <c r="I107" s="872">
        <v>2012</v>
      </c>
      <c r="J107" s="838"/>
      <c r="K107" s="836" t="s">
        <v>2340</v>
      </c>
      <c r="L107" s="838" t="s">
        <v>2341</v>
      </c>
      <c r="M107" s="838" t="s">
        <v>2342</v>
      </c>
      <c r="N107" s="838" t="s">
        <v>2343</v>
      </c>
      <c r="O107" s="872" t="s">
        <v>133</v>
      </c>
      <c r="P107" s="880">
        <v>250245841.67606518</v>
      </c>
      <c r="Q107" s="853" t="str">
        <f t="shared" si="44"/>
        <v>2.03.01</v>
      </c>
      <c r="R107" s="841" t="str">
        <f t="shared" si="32"/>
        <v>Alat Angkutan Darat Bermotor</v>
      </c>
      <c r="S107" s="860">
        <f t="shared" si="33"/>
        <v>7</v>
      </c>
      <c r="T107" s="861">
        <f t="shared" si="34"/>
        <v>35749405.953723595</v>
      </c>
      <c r="U107" s="860">
        <f t="shared" si="35"/>
        <v>2</v>
      </c>
      <c r="V107" s="861">
        <f t="shared" si="36"/>
        <v>71498811.907447189</v>
      </c>
      <c r="W107" s="861">
        <f t="shared" si="37"/>
        <v>35749405.953723595</v>
      </c>
      <c r="X107" s="861">
        <f t="shared" si="38"/>
        <v>35749405.953723595</v>
      </c>
      <c r="Y107" s="861">
        <f t="shared" si="39"/>
        <v>35749405.953723595</v>
      </c>
      <c r="Z107" s="861">
        <f t="shared" si="40"/>
        <v>35749405.953723595</v>
      </c>
      <c r="AA107" s="861">
        <f t="shared" si="47"/>
        <v>35749405.953723595</v>
      </c>
      <c r="AB107" s="876">
        <f t="shared" si="42"/>
        <v>2012</v>
      </c>
      <c r="AC107" s="861">
        <f t="shared" si="43"/>
        <v>250245841.67606518</v>
      </c>
      <c r="AD107" s="877">
        <f t="shared" si="45"/>
        <v>0</v>
      </c>
      <c r="AE107" s="878">
        <f t="shared" si="46"/>
        <v>250245841.67606521</v>
      </c>
    </row>
    <row r="108" spans="1:31" s="821" customFormat="1" ht="25.5" hidden="1" customHeight="1">
      <c r="A108" s="853"/>
      <c r="B108" s="842" t="s">
        <v>28</v>
      </c>
      <c r="C108" s="838" t="s">
        <v>2131</v>
      </c>
      <c r="D108" s="870" t="s">
        <v>127</v>
      </c>
      <c r="E108" s="871" t="s">
        <v>444</v>
      </c>
      <c r="F108" s="873" t="s">
        <v>2306</v>
      </c>
      <c r="G108" s="839">
        <v>1998</v>
      </c>
      <c r="H108" s="873" t="s">
        <v>2118</v>
      </c>
      <c r="I108" s="872">
        <v>2012</v>
      </c>
      <c r="J108" s="838"/>
      <c r="K108" s="836" t="s">
        <v>2344</v>
      </c>
      <c r="L108" s="838" t="s">
        <v>2345</v>
      </c>
      <c r="M108" s="838" t="s">
        <v>2346</v>
      </c>
      <c r="N108" s="838"/>
      <c r="O108" s="872" t="s">
        <v>133</v>
      </c>
      <c r="P108" s="880">
        <v>250245841.67606518</v>
      </c>
      <c r="Q108" s="853" t="str">
        <f t="shared" si="44"/>
        <v>2.03.01</v>
      </c>
      <c r="R108" s="841" t="str">
        <f t="shared" si="32"/>
        <v>Alat Angkutan Darat Bermotor</v>
      </c>
      <c r="S108" s="860">
        <f t="shared" si="33"/>
        <v>7</v>
      </c>
      <c r="T108" s="861">
        <f t="shared" si="34"/>
        <v>35749405.953723595</v>
      </c>
      <c r="U108" s="860">
        <f t="shared" si="35"/>
        <v>2</v>
      </c>
      <c r="V108" s="861">
        <f t="shared" si="36"/>
        <v>71498811.907447189</v>
      </c>
      <c r="W108" s="861">
        <f t="shared" si="37"/>
        <v>35749405.953723595</v>
      </c>
      <c r="X108" s="861">
        <f t="shared" si="38"/>
        <v>35749405.953723595</v>
      </c>
      <c r="Y108" s="861">
        <f t="shared" si="39"/>
        <v>35749405.953723595</v>
      </c>
      <c r="Z108" s="861">
        <f t="shared" si="40"/>
        <v>35749405.953723595</v>
      </c>
      <c r="AA108" s="861">
        <f t="shared" si="47"/>
        <v>35749405.953723595</v>
      </c>
      <c r="AB108" s="876">
        <f t="shared" si="42"/>
        <v>2012</v>
      </c>
      <c r="AC108" s="861">
        <f t="shared" si="43"/>
        <v>250245841.67606518</v>
      </c>
      <c r="AD108" s="877">
        <f t="shared" si="45"/>
        <v>0</v>
      </c>
      <c r="AE108" s="878">
        <f t="shared" si="46"/>
        <v>250245841.67606521</v>
      </c>
    </row>
    <row r="109" spans="1:31" s="821" customFormat="1" ht="25.5" hidden="1" customHeight="1">
      <c r="A109" s="853"/>
      <c r="B109" s="842" t="s">
        <v>28</v>
      </c>
      <c r="C109" s="838" t="s">
        <v>2131</v>
      </c>
      <c r="D109" s="870" t="s">
        <v>127</v>
      </c>
      <c r="E109" s="871" t="s">
        <v>444</v>
      </c>
      <c r="F109" s="873" t="s">
        <v>2306</v>
      </c>
      <c r="G109" s="839">
        <v>1998</v>
      </c>
      <c r="H109" s="873" t="s">
        <v>2118</v>
      </c>
      <c r="I109" s="872">
        <v>2012</v>
      </c>
      <c r="J109" s="838"/>
      <c r="K109" s="836" t="s">
        <v>2347</v>
      </c>
      <c r="L109" s="838" t="s">
        <v>2348</v>
      </c>
      <c r="M109" s="838" t="s">
        <v>2349</v>
      </c>
      <c r="N109" s="838"/>
      <c r="O109" s="872" t="s">
        <v>133</v>
      </c>
      <c r="P109" s="880">
        <v>250245841.67606518</v>
      </c>
      <c r="Q109" s="853" t="str">
        <f t="shared" si="44"/>
        <v>2.03.01</v>
      </c>
      <c r="R109" s="841" t="str">
        <f t="shared" si="32"/>
        <v>Alat Angkutan Darat Bermotor</v>
      </c>
      <c r="S109" s="860">
        <f t="shared" si="33"/>
        <v>7</v>
      </c>
      <c r="T109" s="861">
        <f t="shared" si="34"/>
        <v>35749405.953723595</v>
      </c>
      <c r="U109" s="860">
        <f t="shared" si="35"/>
        <v>2</v>
      </c>
      <c r="V109" s="861">
        <f t="shared" si="36"/>
        <v>71498811.907447189</v>
      </c>
      <c r="W109" s="861">
        <f t="shared" si="37"/>
        <v>35749405.953723595</v>
      </c>
      <c r="X109" s="861">
        <f t="shared" si="38"/>
        <v>35749405.953723595</v>
      </c>
      <c r="Y109" s="861">
        <f t="shared" si="39"/>
        <v>35749405.953723595</v>
      </c>
      <c r="Z109" s="861">
        <f t="shared" si="40"/>
        <v>35749405.953723595</v>
      </c>
      <c r="AA109" s="861">
        <f t="shared" si="47"/>
        <v>35749405.953723595</v>
      </c>
      <c r="AB109" s="876">
        <f t="shared" si="42"/>
        <v>2012</v>
      </c>
      <c r="AC109" s="861">
        <f t="shared" si="43"/>
        <v>250245841.67606518</v>
      </c>
      <c r="AD109" s="877">
        <f t="shared" si="45"/>
        <v>0</v>
      </c>
      <c r="AE109" s="878">
        <f t="shared" si="46"/>
        <v>250245841.67606521</v>
      </c>
    </row>
    <row r="110" spans="1:31" s="821" customFormat="1" ht="25.5" hidden="1" customHeight="1">
      <c r="A110" s="853"/>
      <c r="B110" s="842" t="s">
        <v>28</v>
      </c>
      <c r="C110" s="838" t="s">
        <v>2131</v>
      </c>
      <c r="D110" s="870" t="s">
        <v>127</v>
      </c>
      <c r="E110" s="871" t="s">
        <v>444</v>
      </c>
      <c r="F110" s="873" t="s">
        <v>2306</v>
      </c>
      <c r="G110" s="839">
        <v>1998</v>
      </c>
      <c r="H110" s="873" t="s">
        <v>2118</v>
      </c>
      <c r="I110" s="872">
        <v>2012</v>
      </c>
      <c r="J110" s="838"/>
      <c r="K110" s="836" t="s">
        <v>2350</v>
      </c>
      <c r="L110" s="838" t="s">
        <v>2351</v>
      </c>
      <c r="M110" s="838" t="s">
        <v>2352</v>
      </c>
      <c r="N110" s="838"/>
      <c r="O110" s="872" t="s">
        <v>133</v>
      </c>
      <c r="P110" s="880">
        <v>250245841.67606518</v>
      </c>
      <c r="Q110" s="853" t="str">
        <f t="shared" si="44"/>
        <v>2.03.01</v>
      </c>
      <c r="R110" s="841" t="str">
        <f t="shared" si="32"/>
        <v>Alat Angkutan Darat Bermotor</v>
      </c>
      <c r="S110" s="860">
        <f t="shared" si="33"/>
        <v>7</v>
      </c>
      <c r="T110" s="861">
        <f t="shared" si="34"/>
        <v>35749405.953723595</v>
      </c>
      <c r="U110" s="860">
        <f t="shared" si="35"/>
        <v>2</v>
      </c>
      <c r="V110" s="861">
        <f t="shared" si="36"/>
        <v>71498811.907447189</v>
      </c>
      <c r="W110" s="861">
        <f t="shared" si="37"/>
        <v>35749405.953723595</v>
      </c>
      <c r="X110" s="861">
        <f t="shared" si="38"/>
        <v>35749405.953723595</v>
      </c>
      <c r="Y110" s="861">
        <f t="shared" si="39"/>
        <v>35749405.953723595</v>
      </c>
      <c r="Z110" s="861">
        <f t="shared" si="40"/>
        <v>35749405.953723595</v>
      </c>
      <c r="AA110" s="861">
        <f t="shared" si="47"/>
        <v>35749405.953723595</v>
      </c>
      <c r="AB110" s="876">
        <f t="shared" si="42"/>
        <v>2012</v>
      </c>
      <c r="AC110" s="861">
        <f t="shared" si="43"/>
        <v>250245841.67606518</v>
      </c>
      <c r="AD110" s="877">
        <f t="shared" si="45"/>
        <v>0</v>
      </c>
      <c r="AE110" s="878">
        <f t="shared" si="46"/>
        <v>250245841.67606521</v>
      </c>
    </row>
    <row r="111" spans="1:31" s="821" customFormat="1" ht="25.5" hidden="1" customHeight="1">
      <c r="A111" s="853"/>
      <c r="B111" s="842" t="s">
        <v>28</v>
      </c>
      <c r="C111" s="838" t="s">
        <v>2131</v>
      </c>
      <c r="D111" s="870" t="s">
        <v>127</v>
      </c>
      <c r="E111" s="871" t="s">
        <v>444</v>
      </c>
      <c r="F111" s="873" t="s">
        <v>2353</v>
      </c>
      <c r="G111" s="839">
        <v>2494</v>
      </c>
      <c r="H111" s="873" t="s">
        <v>2118</v>
      </c>
      <c r="I111" s="872">
        <v>2013</v>
      </c>
      <c r="J111" s="838"/>
      <c r="K111" s="836" t="s">
        <v>2354</v>
      </c>
      <c r="L111" s="838" t="s">
        <v>2355</v>
      </c>
      <c r="M111" s="838" t="s">
        <v>2356</v>
      </c>
      <c r="N111" s="838"/>
      <c r="O111" s="872" t="s">
        <v>133</v>
      </c>
      <c r="P111" s="880">
        <v>248974810</v>
      </c>
      <c r="Q111" s="853" t="str">
        <f t="shared" si="44"/>
        <v>2.03.01</v>
      </c>
      <c r="R111" s="841" t="str">
        <f t="shared" si="32"/>
        <v>Alat Angkutan Darat Bermotor</v>
      </c>
      <c r="S111" s="860">
        <f t="shared" si="33"/>
        <v>7</v>
      </c>
      <c r="T111" s="861">
        <f t="shared" si="34"/>
        <v>35567830</v>
      </c>
      <c r="U111" s="860">
        <f t="shared" si="35"/>
        <v>1</v>
      </c>
      <c r="V111" s="861">
        <f t="shared" si="36"/>
        <v>35567830</v>
      </c>
      <c r="W111" s="861">
        <f t="shared" si="37"/>
        <v>35567830</v>
      </c>
      <c r="X111" s="861">
        <f t="shared" si="38"/>
        <v>35567830</v>
      </c>
      <c r="Y111" s="861">
        <f t="shared" si="39"/>
        <v>35567830</v>
      </c>
      <c r="Z111" s="861">
        <f t="shared" si="40"/>
        <v>35567830</v>
      </c>
      <c r="AA111" s="861">
        <f t="shared" si="47"/>
        <v>35567830</v>
      </c>
      <c r="AB111" s="876">
        <f t="shared" si="42"/>
        <v>2013</v>
      </c>
      <c r="AC111" s="861">
        <f t="shared" si="43"/>
        <v>248974810</v>
      </c>
      <c r="AD111" s="877">
        <f t="shared" si="45"/>
        <v>35567830</v>
      </c>
      <c r="AE111" s="878">
        <f t="shared" si="46"/>
        <v>213406980</v>
      </c>
    </row>
    <row r="112" spans="1:31" s="821" customFormat="1" ht="25.5" hidden="1" customHeight="1">
      <c r="A112" s="853"/>
      <c r="B112" s="842" t="s">
        <v>28</v>
      </c>
      <c r="C112" s="838" t="s">
        <v>2131</v>
      </c>
      <c r="D112" s="870" t="s">
        <v>127</v>
      </c>
      <c r="E112" s="871" t="s">
        <v>444</v>
      </c>
      <c r="F112" s="873" t="s">
        <v>2353</v>
      </c>
      <c r="G112" s="839">
        <v>2494</v>
      </c>
      <c r="H112" s="873" t="s">
        <v>2118</v>
      </c>
      <c r="I112" s="872">
        <v>2013</v>
      </c>
      <c r="J112" s="838"/>
      <c r="K112" s="836" t="s">
        <v>2357</v>
      </c>
      <c r="L112" s="838" t="s">
        <v>2358</v>
      </c>
      <c r="M112" s="838" t="s">
        <v>2359</v>
      </c>
      <c r="N112" s="838"/>
      <c r="O112" s="872" t="s">
        <v>133</v>
      </c>
      <c r="P112" s="880">
        <v>248974810</v>
      </c>
      <c r="Q112" s="853" t="str">
        <f t="shared" si="44"/>
        <v>2.03.01</v>
      </c>
      <c r="R112" s="841" t="str">
        <f t="shared" si="32"/>
        <v>Alat Angkutan Darat Bermotor</v>
      </c>
      <c r="S112" s="860">
        <f t="shared" si="33"/>
        <v>7</v>
      </c>
      <c r="T112" s="861">
        <f t="shared" si="34"/>
        <v>35567830</v>
      </c>
      <c r="U112" s="860">
        <f t="shared" si="35"/>
        <v>1</v>
      </c>
      <c r="V112" s="861">
        <f t="shared" si="36"/>
        <v>35567830</v>
      </c>
      <c r="W112" s="861">
        <f t="shared" si="37"/>
        <v>35567830</v>
      </c>
      <c r="X112" s="861">
        <f t="shared" si="38"/>
        <v>35567830</v>
      </c>
      <c r="Y112" s="861">
        <f t="shared" si="39"/>
        <v>35567830</v>
      </c>
      <c r="Z112" s="861">
        <f t="shared" si="40"/>
        <v>35567830</v>
      </c>
      <c r="AA112" s="861">
        <f t="shared" si="47"/>
        <v>35567830</v>
      </c>
      <c r="AB112" s="876">
        <f t="shared" si="42"/>
        <v>2013</v>
      </c>
      <c r="AC112" s="861">
        <f t="shared" si="43"/>
        <v>248974810</v>
      </c>
      <c r="AD112" s="877">
        <f t="shared" si="45"/>
        <v>35567830</v>
      </c>
      <c r="AE112" s="878">
        <f t="shared" si="46"/>
        <v>213406980</v>
      </c>
    </row>
    <row r="113" spans="1:31" s="821" customFormat="1" ht="25.5" hidden="1" customHeight="1">
      <c r="A113" s="853"/>
      <c r="B113" s="842" t="s">
        <v>28</v>
      </c>
      <c r="C113" s="838" t="s">
        <v>2131</v>
      </c>
      <c r="D113" s="870" t="s">
        <v>127</v>
      </c>
      <c r="E113" s="871" t="s">
        <v>444</v>
      </c>
      <c r="F113" s="873" t="s">
        <v>2353</v>
      </c>
      <c r="G113" s="839">
        <v>2494</v>
      </c>
      <c r="H113" s="873" t="s">
        <v>2118</v>
      </c>
      <c r="I113" s="872">
        <v>2013</v>
      </c>
      <c r="J113" s="838"/>
      <c r="K113" s="836" t="s">
        <v>2360</v>
      </c>
      <c r="L113" s="838" t="s">
        <v>2361</v>
      </c>
      <c r="M113" s="838" t="s">
        <v>2362</v>
      </c>
      <c r="N113" s="838"/>
      <c r="O113" s="872" t="s">
        <v>133</v>
      </c>
      <c r="P113" s="880">
        <v>248974810</v>
      </c>
      <c r="Q113" s="853" t="str">
        <f t="shared" si="44"/>
        <v>2.03.01</v>
      </c>
      <c r="R113" s="841" t="str">
        <f t="shared" si="32"/>
        <v>Alat Angkutan Darat Bermotor</v>
      </c>
      <c r="S113" s="860">
        <f t="shared" si="33"/>
        <v>7</v>
      </c>
      <c r="T113" s="861">
        <f t="shared" si="34"/>
        <v>35567830</v>
      </c>
      <c r="U113" s="860">
        <f t="shared" si="35"/>
        <v>1</v>
      </c>
      <c r="V113" s="861">
        <f t="shared" si="36"/>
        <v>35567830</v>
      </c>
      <c r="W113" s="861">
        <f t="shared" si="37"/>
        <v>35567830</v>
      </c>
      <c r="X113" s="861">
        <f t="shared" si="38"/>
        <v>35567830</v>
      </c>
      <c r="Y113" s="861">
        <f t="shared" si="39"/>
        <v>35567830</v>
      </c>
      <c r="Z113" s="861">
        <f t="shared" si="40"/>
        <v>35567830</v>
      </c>
      <c r="AA113" s="861">
        <f t="shared" si="47"/>
        <v>35567830</v>
      </c>
      <c r="AB113" s="876">
        <f t="shared" si="42"/>
        <v>2013</v>
      </c>
      <c r="AC113" s="861">
        <f t="shared" si="43"/>
        <v>248974810</v>
      </c>
      <c r="AD113" s="877">
        <f t="shared" si="45"/>
        <v>35567830</v>
      </c>
      <c r="AE113" s="878">
        <f t="shared" si="46"/>
        <v>213406980</v>
      </c>
    </row>
    <row r="114" spans="1:31" s="821" customFormat="1" ht="25.5" hidden="1" customHeight="1">
      <c r="A114" s="853"/>
      <c r="B114" s="842" t="s">
        <v>28</v>
      </c>
      <c r="C114" s="838" t="s">
        <v>2131</v>
      </c>
      <c r="D114" s="870" t="s">
        <v>127</v>
      </c>
      <c r="E114" s="871" t="s">
        <v>444</v>
      </c>
      <c r="F114" s="873" t="s">
        <v>2353</v>
      </c>
      <c r="G114" s="839">
        <v>2494</v>
      </c>
      <c r="H114" s="873" t="s">
        <v>2118</v>
      </c>
      <c r="I114" s="872">
        <v>2013</v>
      </c>
      <c r="J114" s="838"/>
      <c r="K114" s="836" t="s">
        <v>2363</v>
      </c>
      <c r="L114" s="838" t="s">
        <v>2364</v>
      </c>
      <c r="M114" s="838" t="s">
        <v>2365</v>
      </c>
      <c r="N114" s="838"/>
      <c r="O114" s="872" t="s">
        <v>133</v>
      </c>
      <c r="P114" s="880">
        <v>248974810</v>
      </c>
      <c r="Q114" s="853" t="str">
        <f t="shared" si="44"/>
        <v>2.03.01</v>
      </c>
      <c r="R114" s="841" t="str">
        <f t="shared" si="32"/>
        <v>Alat Angkutan Darat Bermotor</v>
      </c>
      <c r="S114" s="860">
        <f t="shared" si="33"/>
        <v>7</v>
      </c>
      <c r="T114" s="861">
        <f t="shared" si="34"/>
        <v>35567830</v>
      </c>
      <c r="U114" s="860">
        <f t="shared" si="35"/>
        <v>1</v>
      </c>
      <c r="V114" s="861">
        <f t="shared" si="36"/>
        <v>35567830</v>
      </c>
      <c r="W114" s="861">
        <f t="shared" si="37"/>
        <v>35567830</v>
      </c>
      <c r="X114" s="861">
        <f t="shared" si="38"/>
        <v>35567830</v>
      </c>
      <c r="Y114" s="861">
        <f t="shared" si="39"/>
        <v>35567830</v>
      </c>
      <c r="Z114" s="861">
        <f t="shared" si="40"/>
        <v>35567830</v>
      </c>
      <c r="AA114" s="861">
        <f t="shared" si="47"/>
        <v>35567830</v>
      </c>
      <c r="AB114" s="876">
        <f t="shared" si="42"/>
        <v>2013</v>
      </c>
      <c r="AC114" s="861">
        <f t="shared" si="43"/>
        <v>248974810</v>
      </c>
      <c r="AD114" s="877">
        <f t="shared" si="45"/>
        <v>35567830</v>
      </c>
      <c r="AE114" s="878">
        <f t="shared" si="46"/>
        <v>213406980</v>
      </c>
    </row>
    <row r="115" spans="1:31" s="821" customFormat="1" ht="25.5" hidden="1" customHeight="1">
      <c r="A115" s="853"/>
      <c r="B115" s="842" t="s">
        <v>28</v>
      </c>
      <c r="C115" s="838" t="s">
        <v>2131</v>
      </c>
      <c r="D115" s="870" t="s">
        <v>127</v>
      </c>
      <c r="E115" s="871" t="s">
        <v>444</v>
      </c>
      <c r="F115" s="873" t="s">
        <v>2353</v>
      </c>
      <c r="G115" s="839">
        <v>2494</v>
      </c>
      <c r="H115" s="873" t="s">
        <v>2118</v>
      </c>
      <c r="I115" s="872">
        <v>2013</v>
      </c>
      <c r="J115" s="838"/>
      <c r="K115" s="836" t="s">
        <v>2366</v>
      </c>
      <c r="L115" s="838" t="s">
        <v>2367</v>
      </c>
      <c r="M115" s="838" t="s">
        <v>2368</v>
      </c>
      <c r="N115" s="838"/>
      <c r="O115" s="872" t="s">
        <v>133</v>
      </c>
      <c r="P115" s="880">
        <v>248974810</v>
      </c>
      <c r="Q115" s="853" t="str">
        <f t="shared" si="44"/>
        <v>2.03.01</v>
      </c>
      <c r="R115" s="841" t="str">
        <f t="shared" si="32"/>
        <v>Alat Angkutan Darat Bermotor</v>
      </c>
      <c r="S115" s="860">
        <f t="shared" si="33"/>
        <v>7</v>
      </c>
      <c r="T115" s="861">
        <f t="shared" si="34"/>
        <v>35567830</v>
      </c>
      <c r="U115" s="860">
        <f t="shared" si="35"/>
        <v>1</v>
      </c>
      <c r="V115" s="861">
        <f t="shared" si="36"/>
        <v>35567830</v>
      </c>
      <c r="W115" s="861">
        <f t="shared" si="37"/>
        <v>35567830</v>
      </c>
      <c r="X115" s="861">
        <f t="shared" si="38"/>
        <v>35567830</v>
      </c>
      <c r="Y115" s="861">
        <f t="shared" si="39"/>
        <v>35567830</v>
      </c>
      <c r="Z115" s="861">
        <f t="shared" si="40"/>
        <v>35567830</v>
      </c>
      <c r="AA115" s="861">
        <f t="shared" si="47"/>
        <v>35567830</v>
      </c>
      <c r="AB115" s="876">
        <f t="shared" si="42"/>
        <v>2013</v>
      </c>
      <c r="AC115" s="861">
        <f t="shared" si="43"/>
        <v>248974810</v>
      </c>
      <c r="AD115" s="877">
        <f t="shared" si="45"/>
        <v>35567830</v>
      </c>
      <c r="AE115" s="878">
        <f t="shared" si="46"/>
        <v>213406980</v>
      </c>
    </row>
    <row r="116" spans="1:31" s="821" customFormat="1" ht="25.5" hidden="1" customHeight="1">
      <c r="A116" s="853"/>
      <c r="B116" s="842" t="s">
        <v>28</v>
      </c>
      <c r="C116" s="838" t="s">
        <v>2131</v>
      </c>
      <c r="D116" s="870" t="s">
        <v>127</v>
      </c>
      <c r="E116" s="871" t="s">
        <v>444</v>
      </c>
      <c r="F116" s="873" t="s">
        <v>2353</v>
      </c>
      <c r="G116" s="839">
        <v>2494</v>
      </c>
      <c r="H116" s="873" t="s">
        <v>2118</v>
      </c>
      <c r="I116" s="872">
        <v>2013</v>
      </c>
      <c r="J116" s="838"/>
      <c r="K116" s="836" t="s">
        <v>2369</v>
      </c>
      <c r="L116" s="838" t="s">
        <v>2370</v>
      </c>
      <c r="M116" s="838" t="s">
        <v>2371</v>
      </c>
      <c r="N116" s="838"/>
      <c r="O116" s="872" t="s">
        <v>133</v>
      </c>
      <c r="P116" s="880">
        <v>248974810</v>
      </c>
      <c r="Q116" s="853" t="str">
        <f t="shared" si="44"/>
        <v>2.03.01</v>
      </c>
      <c r="R116" s="841" t="str">
        <f t="shared" si="32"/>
        <v>Alat Angkutan Darat Bermotor</v>
      </c>
      <c r="S116" s="860">
        <f t="shared" si="33"/>
        <v>7</v>
      </c>
      <c r="T116" s="861">
        <f t="shared" si="34"/>
        <v>35567830</v>
      </c>
      <c r="U116" s="860">
        <f t="shared" si="35"/>
        <v>1</v>
      </c>
      <c r="V116" s="861">
        <f t="shared" si="36"/>
        <v>35567830</v>
      </c>
      <c r="W116" s="861">
        <f t="shared" si="37"/>
        <v>35567830</v>
      </c>
      <c r="X116" s="861">
        <f t="shared" si="38"/>
        <v>35567830</v>
      </c>
      <c r="Y116" s="861">
        <f t="shared" si="39"/>
        <v>35567830</v>
      </c>
      <c r="Z116" s="861">
        <f t="shared" si="40"/>
        <v>35567830</v>
      </c>
      <c r="AA116" s="861">
        <f t="shared" si="47"/>
        <v>35567830</v>
      </c>
      <c r="AB116" s="876">
        <f t="shared" si="42"/>
        <v>2013</v>
      </c>
      <c r="AC116" s="861">
        <f t="shared" si="43"/>
        <v>248974810</v>
      </c>
      <c r="AD116" s="877">
        <f t="shared" si="45"/>
        <v>35567830</v>
      </c>
      <c r="AE116" s="878">
        <f t="shared" si="46"/>
        <v>213406980</v>
      </c>
    </row>
    <row r="117" spans="1:31" s="821" customFormat="1" ht="25.5" hidden="1" customHeight="1">
      <c r="A117" s="853"/>
      <c r="B117" s="842" t="s">
        <v>28</v>
      </c>
      <c r="C117" s="838" t="s">
        <v>2131</v>
      </c>
      <c r="D117" s="870" t="s">
        <v>127</v>
      </c>
      <c r="E117" s="871" t="s">
        <v>444</v>
      </c>
      <c r="F117" s="873" t="s">
        <v>2353</v>
      </c>
      <c r="G117" s="839">
        <v>2494</v>
      </c>
      <c r="H117" s="873" t="s">
        <v>2118</v>
      </c>
      <c r="I117" s="872">
        <v>2013</v>
      </c>
      <c r="J117" s="838"/>
      <c r="K117" s="836" t="s">
        <v>2372</v>
      </c>
      <c r="L117" s="838" t="s">
        <v>2373</v>
      </c>
      <c r="M117" s="838" t="s">
        <v>2374</v>
      </c>
      <c r="N117" s="838"/>
      <c r="O117" s="872" t="s">
        <v>133</v>
      </c>
      <c r="P117" s="880">
        <v>248974810</v>
      </c>
      <c r="Q117" s="853" t="str">
        <f t="shared" si="44"/>
        <v>2.03.01</v>
      </c>
      <c r="R117" s="841" t="str">
        <f t="shared" si="32"/>
        <v>Alat Angkutan Darat Bermotor</v>
      </c>
      <c r="S117" s="860">
        <f t="shared" si="33"/>
        <v>7</v>
      </c>
      <c r="T117" s="861">
        <f t="shared" si="34"/>
        <v>35567830</v>
      </c>
      <c r="U117" s="860">
        <f t="shared" si="35"/>
        <v>1</v>
      </c>
      <c r="V117" s="861">
        <f t="shared" si="36"/>
        <v>35567830</v>
      </c>
      <c r="W117" s="861">
        <f t="shared" si="37"/>
        <v>35567830</v>
      </c>
      <c r="X117" s="861">
        <f t="shared" si="38"/>
        <v>35567830</v>
      </c>
      <c r="Y117" s="861">
        <f t="shared" si="39"/>
        <v>35567830</v>
      </c>
      <c r="Z117" s="861">
        <f t="shared" si="40"/>
        <v>35567830</v>
      </c>
      <c r="AA117" s="861">
        <f t="shared" si="47"/>
        <v>35567830</v>
      </c>
      <c r="AB117" s="876">
        <f t="shared" si="42"/>
        <v>2013</v>
      </c>
      <c r="AC117" s="861">
        <f t="shared" si="43"/>
        <v>248974810</v>
      </c>
      <c r="AD117" s="877">
        <f t="shared" si="45"/>
        <v>35567830</v>
      </c>
      <c r="AE117" s="878">
        <f t="shared" si="46"/>
        <v>213406980</v>
      </c>
    </row>
    <row r="118" spans="1:31" s="821" customFormat="1" ht="25.5" hidden="1" customHeight="1">
      <c r="A118" s="853"/>
      <c r="B118" s="842" t="s">
        <v>28</v>
      </c>
      <c r="C118" s="838" t="s">
        <v>2131</v>
      </c>
      <c r="D118" s="870" t="s">
        <v>127</v>
      </c>
      <c r="E118" s="871" t="s">
        <v>444</v>
      </c>
      <c r="F118" s="873" t="s">
        <v>2353</v>
      </c>
      <c r="G118" s="839">
        <v>2494</v>
      </c>
      <c r="H118" s="873" t="s">
        <v>2118</v>
      </c>
      <c r="I118" s="872">
        <v>2013</v>
      </c>
      <c r="J118" s="838"/>
      <c r="K118" s="836" t="s">
        <v>2375</v>
      </c>
      <c r="L118" s="838" t="s">
        <v>2376</v>
      </c>
      <c r="M118" s="838" t="s">
        <v>2377</v>
      </c>
      <c r="N118" s="838"/>
      <c r="O118" s="872" t="s">
        <v>133</v>
      </c>
      <c r="P118" s="880">
        <v>248974810</v>
      </c>
      <c r="Q118" s="853" t="str">
        <f t="shared" si="44"/>
        <v>2.03.01</v>
      </c>
      <c r="R118" s="841" t="str">
        <f t="shared" si="32"/>
        <v>Alat Angkutan Darat Bermotor</v>
      </c>
      <c r="S118" s="860">
        <f t="shared" si="33"/>
        <v>7</v>
      </c>
      <c r="T118" s="861">
        <f t="shared" si="34"/>
        <v>35567830</v>
      </c>
      <c r="U118" s="860">
        <f t="shared" si="35"/>
        <v>1</v>
      </c>
      <c r="V118" s="861">
        <f t="shared" si="36"/>
        <v>35567830</v>
      </c>
      <c r="W118" s="861">
        <f t="shared" si="37"/>
        <v>35567830</v>
      </c>
      <c r="X118" s="861">
        <f t="shared" si="38"/>
        <v>35567830</v>
      </c>
      <c r="Y118" s="861">
        <f t="shared" si="39"/>
        <v>35567830</v>
      </c>
      <c r="Z118" s="861">
        <f t="shared" si="40"/>
        <v>35567830</v>
      </c>
      <c r="AA118" s="861">
        <f t="shared" si="47"/>
        <v>35567830</v>
      </c>
      <c r="AB118" s="876">
        <f t="shared" si="42"/>
        <v>2013</v>
      </c>
      <c r="AC118" s="861">
        <f t="shared" si="43"/>
        <v>248974810</v>
      </c>
      <c r="AD118" s="877">
        <f t="shared" si="45"/>
        <v>35567830</v>
      </c>
      <c r="AE118" s="878">
        <f t="shared" si="46"/>
        <v>213406980</v>
      </c>
    </row>
    <row r="119" spans="1:31" s="821" customFormat="1" ht="25.5" hidden="1" customHeight="1">
      <c r="A119" s="853"/>
      <c r="B119" s="842" t="s">
        <v>28</v>
      </c>
      <c r="C119" s="838" t="s">
        <v>2131</v>
      </c>
      <c r="D119" s="870" t="s">
        <v>127</v>
      </c>
      <c r="E119" s="871" t="s">
        <v>444</v>
      </c>
      <c r="F119" s="873" t="s">
        <v>2353</v>
      </c>
      <c r="G119" s="839">
        <v>2494</v>
      </c>
      <c r="H119" s="873" t="s">
        <v>2118</v>
      </c>
      <c r="I119" s="872">
        <v>2013</v>
      </c>
      <c r="J119" s="838"/>
      <c r="K119" s="836" t="s">
        <v>2378</v>
      </c>
      <c r="L119" s="838" t="s">
        <v>2379</v>
      </c>
      <c r="M119" s="838" t="s">
        <v>2380</v>
      </c>
      <c r="N119" s="838"/>
      <c r="O119" s="872" t="s">
        <v>133</v>
      </c>
      <c r="P119" s="880">
        <v>248974810</v>
      </c>
      <c r="Q119" s="853" t="str">
        <f t="shared" si="44"/>
        <v>2.03.01</v>
      </c>
      <c r="R119" s="841" t="str">
        <f t="shared" si="32"/>
        <v>Alat Angkutan Darat Bermotor</v>
      </c>
      <c r="S119" s="860">
        <f t="shared" si="33"/>
        <v>7</v>
      </c>
      <c r="T119" s="861">
        <f t="shared" si="34"/>
        <v>35567830</v>
      </c>
      <c r="U119" s="860">
        <f t="shared" si="35"/>
        <v>1</v>
      </c>
      <c r="V119" s="861">
        <f t="shared" si="36"/>
        <v>35567830</v>
      </c>
      <c r="W119" s="861">
        <f t="shared" si="37"/>
        <v>35567830</v>
      </c>
      <c r="X119" s="861">
        <f t="shared" si="38"/>
        <v>35567830</v>
      </c>
      <c r="Y119" s="861">
        <f t="shared" si="39"/>
        <v>35567830</v>
      </c>
      <c r="Z119" s="861">
        <f t="shared" si="40"/>
        <v>35567830</v>
      </c>
      <c r="AA119" s="861">
        <f t="shared" si="47"/>
        <v>35567830</v>
      </c>
      <c r="AB119" s="876">
        <f t="shared" si="42"/>
        <v>2013</v>
      </c>
      <c r="AC119" s="861">
        <f t="shared" si="43"/>
        <v>248974810</v>
      </c>
      <c r="AD119" s="877">
        <f t="shared" si="45"/>
        <v>35567830</v>
      </c>
      <c r="AE119" s="878">
        <f t="shared" si="46"/>
        <v>213406980</v>
      </c>
    </row>
    <row r="120" spans="1:31" s="821" customFormat="1" ht="25.5" hidden="1" customHeight="1">
      <c r="A120" s="853"/>
      <c r="B120" s="842" t="s">
        <v>28</v>
      </c>
      <c r="C120" s="838" t="s">
        <v>2131</v>
      </c>
      <c r="D120" s="870" t="s">
        <v>127</v>
      </c>
      <c r="E120" s="871" t="s">
        <v>444</v>
      </c>
      <c r="F120" s="873" t="s">
        <v>2306</v>
      </c>
      <c r="G120" s="839">
        <v>2494</v>
      </c>
      <c r="H120" s="873" t="s">
        <v>2118</v>
      </c>
      <c r="I120" s="872">
        <v>2013</v>
      </c>
      <c r="J120" s="838"/>
      <c r="K120" s="836" t="s">
        <v>2381</v>
      </c>
      <c r="L120" s="838" t="s">
        <v>2382</v>
      </c>
      <c r="M120" s="838" t="s">
        <v>2383</v>
      </c>
      <c r="N120" s="838"/>
      <c r="O120" s="872" t="s">
        <v>133</v>
      </c>
      <c r="P120" s="880">
        <v>258353840.58052671</v>
      </c>
      <c r="Q120" s="853" t="str">
        <f t="shared" si="44"/>
        <v>2.03.01</v>
      </c>
      <c r="R120" s="841" t="str">
        <f t="shared" si="32"/>
        <v>Alat Angkutan Darat Bermotor</v>
      </c>
      <c r="S120" s="860">
        <f t="shared" si="33"/>
        <v>7</v>
      </c>
      <c r="T120" s="861">
        <f t="shared" si="34"/>
        <v>36907691.511503816</v>
      </c>
      <c r="U120" s="860">
        <f t="shared" si="35"/>
        <v>1</v>
      </c>
      <c r="V120" s="861">
        <f t="shared" si="36"/>
        <v>36907691.511503816</v>
      </c>
      <c r="W120" s="861">
        <f t="shared" si="37"/>
        <v>36907691.511503816</v>
      </c>
      <c r="X120" s="861">
        <f t="shared" si="38"/>
        <v>36907691.511503816</v>
      </c>
      <c r="Y120" s="861">
        <f t="shared" si="39"/>
        <v>36907691.511503816</v>
      </c>
      <c r="Z120" s="861">
        <f t="shared" si="40"/>
        <v>36907691.511503816</v>
      </c>
      <c r="AA120" s="861">
        <f t="shared" si="47"/>
        <v>36907691.511503816</v>
      </c>
      <c r="AB120" s="876">
        <f t="shared" si="42"/>
        <v>2013</v>
      </c>
      <c r="AC120" s="861">
        <f t="shared" si="43"/>
        <v>258353840.58052671</v>
      </c>
      <c r="AD120" s="877">
        <f t="shared" si="45"/>
        <v>36907691.511503816</v>
      </c>
      <c r="AE120" s="878">
        <f t="shared" si="46"/>
        <v>221446149.06902289</v>
      </c>
    </row>
    <row r="121" spans="1:31" s="821" customFormat="1" ht="25.5" hidden="1" customHeight="1">
      <c r="A121" s="853"/>
      <c r="B121" s="842" t="s">
        <v>28</v>
      </c>
      <c r="C121" s="838" t="s">
        <v>2131</v>
      </c>
      <c r="D121" s="870" t="s">
        <v>127</v>
      </c>
      <c r="E121" s="871" t="s">
        <v>444</v>
      </c>
      <c r="F121" s="873" t="s">
        <v>2306</v>
      </c>
      <c r="G121" s="839">
        <v>2494</v>
      </c>
      <c r="H121" s="873" t="s">
        <v>2118</v>
      </c>
      <c r="I121" s="872">
        <v>2013</v>
      </c>
      <c r="J121" s="838"/>
      <c r="K121" s="836" t="s">
        <v>2384</v>
      </c>
      <c r="L121" s="838" t="s">
        <v>2385</v>
      </c>
      <c r="M121" s="838" t="s">
        <v>2386</v>
      </c>
      <c r="N121" s="838"/>
      <c r="O121" s="872" t="s">
        <v>133</v>
      </c>
      <c r="P121" s="880">
        <v>258353840.58052671</v>
      </c>
      <c r="Q121" s="853" t="str">
        <f t="shared" si="44"/>
        <v>2.03.01</v>
      </c>
      <c r="R121" s="841" t="str">
        <f t="shared" si="32"/>
        <v>Alat Angkutan Darat Bermotor</v>
      </c>
      <c r="S121" s="860">
        <f t="shared" si="33"/>
        <v>7</v>
      </c>
      <c r="T121" s="861">
        <f t="shared" si="34"/>
        <v>36907691.511503816</v>
      </c>
      <c r="U121" s="860">
        <f t="shared" si="35"/>
        <v>1</v>
      </c>
      <c r="V121" s="861">
        <f t="shared" si="36"/>
        <v>36907691.511503816</v>
      </c>
      <c r="W121" s="861">
        <f t="shared" si="37"/>
        <v>36907691.511503816</v>
      </c>
      <c r="X121" s="861">
        <f t="shared" si="38"/>
        <v>36907691.511503816</v>
      </c>
      <c r="Y121" s="861">
        <f t="shared" si="39"/>
        <v>36907691.511503816</v>
      </c>
      <c r="Z121" s="861">
        <f t="shared" si="40"/>
        <v>36907691.511503816</v>
      </c>
      <c r="AA121" s="861">
        <f t="shared" si="47"/>
        <v>36907691.511503816</v>
      </c>
      <c r="AB121" s="876">
        <f t="shared" si="42"/>
        <v>2013</v>
      </c>
      <c r="AC121" s="861">
        <f t="shared" si="43"/>
        <v>258353840.58052671</v>
      </c>
      <c r="AD121" s="877">
        <f t="shared" si="45"/>
        <v>36907691.511503816</v>
      </c>
      <c r="AE121" s="878">
        <f t="shared" si="46"/>
        <v>221446149.06902289</v>
      </c>
    </row>
    <row r="122" spans="1:31" s="821" customFormat="1" ht="25.5" hidden="1" customHeight="1">
      <c r="A122" s="853"/>
      <c r="B122" s="842" t="s">
        <v>28</v>
      </c>
      <c r="C122" s="838" t="s">
        <v>2131</v>
      </c>
      <c r="D122" s="870" t="s">
        <v>127</v>
      </c>
      <c r="E122" s="871" t="s">
        <v>444</v>
      </c>
      <c r="F122" s="873" t="s">
        <v>2306</v>
      </c>
      <c r="G122" s="839">
        <v>2494</v>
      </c>
      <c r="H122" s="873" t="s">
        <v>2118</v>
      </c>
      <c r="I122" s="872">
        <v>2013</v>
      </c>
      <c r="J122" s="838"/>
      <c r="K122" s="836" t="s">
        <v>2387</v>
      </c>
      <c r="L122" s="838" t="s">
        <v>2388</v>
      </c>
      <c r="M122" s="838" t="s">
        <v>2389</v>
      </c>
      <c r="N122" s="838"/>
      <c r="O122" s="872" t="s">
        <v>133</v>
      </c>
      <c r="P122" s="880">
        <v>258353840.58052671</v>
      </c>
      <c r="Q122" s="853" t="str">
        <f t="shared" si="44"/>
        <v>2.03.01</v>
      </c>
      <c r="R122" s="841" t="str">
        <f t="shared" si="32"/>
        <v>Alat Angkutan Darat Bermotor</v>
      </c>
      <c r="S122" s="860">
        <f t="shared" si="33"/>
        <v>7</v>
      </c>
      <c r="T122" s="861">
        <f t="shared" si="34"/>
        <v>36907691.511503816</v>
      </c>
      <c r="U122" s="860">
        <f t="shared" si="35"/>
        <v>1</v>
      </c>
      <c r="V122" s="861">
        <f t="shared" si="36"/>
        <v>36907691.511503816</v>
      </c>
      <c r="W122" s="861">
        <f t="shared" si="37"/>
        <v>36907691.511503816</v>
      </c>
      <c r="X122" s="861">
        <f t="shared" si="38"/>
        <v>36907691.511503816</v>
      </c>
      <c r="Y122" s="861">
        <f t="shared" si="39"/>
        <v>36907691.511503816</v>
      </c>
      <c r="Z122" s="861">
        <f t="shared" si="40"/>
        <v>36907691.511503816</v>
      </c>
      <c r="AA122" s="861">
        <f t="shared" si="47"/>
        <v>36907691.511503816</v>
      </c>
      <c r="AB122" s="876">
        <f t="shared" si="42"/>
        <v>2013</v>
      </c>
      <c r="AC122" s="861">
        <f t="shared" si="43"/>
        <v>258353840.58052671</v>
      </c>
      <c r="AD122" s="877">
        <f t="shared" si="45"/>
        <v>36907691.511503816</v>
      </c>
      <c r="AE122" s="878">
        <f t="shared" si="46"/>
        <v>221446149.06902289</v>
      </c>
    </row>
    <row r="123" spans="1:31" s="821" customFormat="1" ht="25.5" hidden="1" customHeight="1">
      <c r="A123" s="853"/>
      <c r="B123" s="842" t="s">
        <v>28</v>
      </c>
      <c r="C123" s="838" t="s">
        <v>2131</v>
      </c>
      <c r="D123" s="870" t="s">
        <v>127</v>
      </c>
      <c r="E123" s="871" t="s">
        <v>444</v>
      </c>
      <c r="F123" s="873" t="s">
        <v>2306</v>
      </c>
      <c r="G123" s="839">
        <v>2494</v>
      </c>
      <c r="H123" s="873" t="s">
        <v>2118</v>
      </c>
      <c r="I123" s="872">
        <v>2013</v>
      </c>
      <c r="J123" s="838"/>
      <c r="K123" s="836" t="s">
        <v>2390</v>
      </c>
      <c r="L123" s="838" t="s">
        <v>2391</v>
      </c>
      <c r="M123" s="838" t="s">
        <v>2392</v>
      </c>
      <c r="N123" s="838"/>
      <c r="O123" s="872" t="s">
        <v>133</v>
      </c>
      <c r="P123" s="880">
        <v>258353840.58052671</v>
      </c>
      <c r="Q123" s="853" t="str">
        <f t="shared" si="44"/>
        <v>2.03.01</v>
      </c>
      <c r="R123" s="841" t="str">
        <f t="shared" si="32"/>
        <v>Alat Angkutan Darat Bermotor</v>
      </c>
      <c r="S123" s="860">
        <f t="shared" si="33"/>
        <v>7</v>
      </c>
      <c r="T123" s="861">
        <f t="shared" si="34"/>
        <v>36907691.511503816</v>
      </c>
      <c r="U123" s="860">
        <f t="shared" si="35"/>
        <v>1</v>
      </c>
      <c r="V123" s="861">
        <f t="shared" si="36"/>
        <v>36907691.511503816</v>
      </c>
      <c r="W123" s="861">
        <f t="shared" si="37"/>
        <v>36907691.511503816</v>
      </c>
      <c r="X123" s="861">
        <f t="shared" si="38"/>
        <v>36907691.511503816</v>
      </c>
      <c r="Y123" s="861">
        <f t="shared" si="39"/>
        <v>36907691.511503816</v>
      </c>
      <c r="Z123" s="861">
        <f t="shared" si="40"/>
        <v>36907691.511503816</v>
      </c>
      <c r="AA123" s="861">
        <f t="shared" si="47"/>
        <v>36907691.511503816</v>
      </c>
      <c r="AB123" s="876">
        <f t="shared" si="42"/>
        <v>2013</v>
      </c>
      <c r="AC123" s="861">
        <f t="shared" si="43"/>
        <v>258353840.58052671</v>
      </c>
      <c r="AD123" s="877">
        <f t="shared" si="45"/>
        <v>36907691.511503816</v>
      </c>
      <c r="AE123" s="878">
        <f t="shared" si="46"/>
        <v>221446149.06902289</v>
      </c>
    </row>
    <row r="124" spans="1:31" s="821" customFormat="1" ht="25.5" hidden="1" customHeight="1">
      <c r="A124" s="853"/>
      <c r="B124" s="842" t="s">
        <v>28</v>
      </c>
      <c r="C124" s="838" t="s">
        <v>2131</v>
      </c>
      <c r="D124" s="870" t="s">
        <v>127</v>
      </c>
      <c r="E124" s="871" t="s">
        <v>444</v>
      </c>
      <c r="F124" s="873" t="s">
        <v>2306</v>
      </c>
      <c r="G124" s="839">
        <v>2494</v>
      </c>
      <c r="H124" s="873" t="s">
        <v>2118</v>
      </c>
      <c r="I124" s="872">
        <v>2013</v>
      </c>
      <c r="J124" s="838"/>
      <c r="K124" s="836" t="s">
        <v>2393</v>
      </c>
      <c r="L124" s="838" t="s">
        <v>2394</v>
      </c>
      <c r="M124" s="838" t="s">
        <v>2395</v>
      </c>
      <c r="N124" s="838"/>
      <c r="O124" s="872" t="s">
        <v>133</v>
      </c>
      <c r="P124" s="880">
        <v>258353840.58052671</v>
      </c>
      <c r="Q124" s="853" t="str">
        <f t="shared" si="44"/>
        <v>2.03.01</v>
      </c>
      <c r="R124" s="841" t="str">
        <f t="shared" si="32"/>
        <v>Alat Angkutan Darat Bermotor</v>
      </c>
      <c r="S124" s="860">
        <f t="shared" si="33"/>
        <v>7</v>
      </c>
      <c r="T124" s="861">
        <f t="shared" si="34"/>
        <v>36907691.511503816</v>
      </c>
      <c r="U124" s="860">
        <f t="shared" si="35"/>
        <v>1</v>
      </c>
      <c r="V124" s="861">
        <f t="shared" si="36"/>
        <v>36907691.511503816</v>
      </c>
      <c r="W124" s="861">
        <f t="shared" si="37"/>
        <v>36907691.511503816</v>
      </c>
      <c r="X124" s="861">
        <f t="shared" si="38"/>
        <v>36907691.511503816</v>
      </c>
      <c r="Y124" s="861">
        <f t="shared" si="39"/>
        <v>36907691.511503816</v>
      </c>
      <c r="Z124" s="861">
        <f t="shared" si="40"/>
        <v>36907691.511503816</v>
      </c>
      <c r="AA124" s="861">
        <f t="shared" si="47"/>
        <v>36907691.511503816</v>
      </c>
      <c r="AB124" s="876">
        <f t="shared" si="42"/>
        <v>2013</v>
      </c>
      <c r="AC124" s="861">
        <f t="shared" si="43"/>
        <v>258353840.58052671</v>
      </c>
      <c r="AD124" s="877">
        <f t="shared" si="45"/>
        <v>36907691.511503816</v>
      </c>
      <c r="AE124" s="878">
        <f t="shared" si="46"/>
        <v>221446149.06902289</v>
      </c>
    </row>
    <row r="125" spans="1:31" s="821" customFormat="1" ht="25.5" hidden="1" customHeight="1">
      <c r="A125" s="853"/>
      <c r="B125" s="842" t="s">
        <v>28</v>
      </c>
      <c r="C125" s="838" t="s">
        <v>2131</v>
      </c>
      <c r="D125" s="870" t="s">
        <v>127</v>
      </c>
      <c r="E125" s="871" t="s">
        <v>444</v>
      </c>
      <c r="F125" s="873" t="s">
        <v>2306</v>
      </c>
      <c r="G125" s="839">
        <v>2494</v>
      </c>
      <c r="H125" s="873" t="s">
        <v>2118</v>
      </c>
      <c r="I125" s="872">
        <v>2013</v>
      </c>
      <c r="J125" s="838"/>
      <c r="K125" s="836" t="s">
        <v>2396</v>
      </c>
      <c r="L125" s="838" t="s">
        <v>2397</v>
      </c>
      <c r="M125" s="838" t="s">
        <v>2398</v>
      </c>
      <c r="N125" s="838"/>
      <c r="O125" s="872" t="s">
        <v>133</v>
      </c>
      <c r="P125" s="880">
        <v>258353840.58052671</v>
      </c>
      <c r="Q125" s="853" t="str">
        <f t="shared" si="44"/>
        <v>2.03.01</v>
      </c>
      <c r="R125" s="841" t="str">
        <f t="shared" si="32"/>
        <v>Alat Angkutan Darat Bermotor</v>
      </c>
      <c r="S125" s="860">
        <f t="shared" si="33"/>
        <v>7</v>
      </c>
      <c r="T125" s="861">
        <f t="shared" si="34"/>
        <v>36907691.511503816</v>
      </c>
      <c r="U125" s="860">
        <f t="shared" si="35"/>
        <v>1</v>
      </c>
      <c r="V125" s="861">
        <f t="shared" si="36"/>
        <v>36907691.511503816</v>
      </c>
      <c r="W125" s="861">
        <f t="shared" si="37"/>
        <v>36907691.511503816</v>
      </c>
      <c r="X125" s="861">
        <f t="shared" si="38"/>
        <v>36907691.511503816</v>
      </c>
      <c r="Y125" s="861">
        <f t="shared" si="39"/>
        <v>36907691.511503816</v>
      </c>
      <c r="Z125" s="861">
        <f t="shared" si="40"/>
        <v>36907691.511503816</v>
      </c>
      <c r="AA125" s="861">
        <f t="shared" si="47"/>
        <v>36907691.511503816</v>
      </c>
      <c r="AB125" s="876">
        <f t="shared" si="42"/>
        <v>2013</v>
      </c>
      <c r="AC125" s="861">
        <f t="shared" si="43"/>
        <v>258353840.58052671</v>
      </c>
      <c r="AD125" s="877">
        <f t="shared" si="45"/>
        <v>36907691.511503816</v>
      </c>
      <c r="AE125" s="878">
        <f t="shared" si="46"/>
        <v>221446149.06902289</v>
      </c>
    </row>
    <row r="126" spans="1:31" s="821" customFormat="1" ht="25.5" hidden="1" customHeight="1">
      <c r="A126" s="853"/>
      <c r="B126" s="842" t="s">
        <v>28</v>
      </c>
      <c r="C126" s="838" t="s">
        <v>2131</v>
      </c>
      <c r="D126" s="870" t="s">
        <v>127</v>
      </c>
      <c r="E126" s="871" t="s">
        <v>444</v>
      </c>
      <c r="F126" s="873" t="s">
        <v>2306</v>
      </c>
      <c r="G126" s="839">
        <v>2494</v>
      </c>
      <c r="H126" s="873" t="s">
        <v>2118</v>
      </c>
      <c r="I126" s="872">
        <v>2013</v>
      </c>
      <c r="J126" s="838"/>
      <c r="K126" s="836" t="s">
        <v>2399</v>
      </c>
      <c r="L126" s="838" t="s">
        <v>2400</v>
      </c>
      <c r="M126" s="838" t="s">
        <v>2401</v>
      </c>
      <c r="N126" s="838"/>
      <c r="O126" s="872" t="s">
        <v>133</v>
      </c>
      <c r="P126" s="880">
        <v>258353840.58052671</v>
      </c>
      <c r="Q126" s="853" t="str">
        <f t="shared" si="44"/>
        <v>2.03.01</v>
      </c>
      <c r="R126" s="841" t="str">
        <f t="shared" si="32"/>
        <v>Alat Angkutan Darat Bermotor</v>
      </c>
      <c r="S126" s="860">
        <f t="shared" si="33"/>
        <v>7</v>
      </c>
      <c r="T126" s="861">
        <f t="shared" si="34"/>
        <v>36907691.511503816</v>
      </c>
      <c r="U126" s="860">
        <f t="shared" si="35"/>
        <v>1</v>
      </c>
      <c r="V126" s="861">
        <f t="shared" si="36"/>
        <v>36907691.511503816</v>
      </c>
      <c r="W126" s="861">
        <f t="shared" si="37"/>
        <v>36907691.511503816</v>
      </c>
      <c r="X126" s="861">
        <f t="shared" si="38"/>
        <v>36907691.511503816</v>
      </c>
      <c r="Y126" s="861">
        <f t="shared" si="39"/>
        <v>36907691.511503816</v>
      </c>
      <c r="Z126" s="861">
        <f t="shared" si="40"/>
        <v>36907691.511503816</v>
      </c>
      <c r="AA126" s="861">
        <f t="shared" si="47"/>
        <v>36907691.511503816</v>
      </c>
      <c r="AB126" s="876">
        <f t="shared" si="42"/>
        <v>2013</v>
      </c>
      <c r="AC126" s="861">
        <f t="shared" si="43"/>
        <v>258353840.58052671</v>
      </c>
      <c r="AD126" s="877">
        <f t="shared" si="45"/>
        <v>36907691.511503816</v>
      </c>
      <c r="AE126" s="878">
        <f t="shared" si="46"/>
        <v>221446149.06902289</v>
      </c>
    </row>
    <row r="127" spans="1:31" s="821" customFormat="1" ht="22.5" hidden="1" customHeight="1">
      <c r="A127" s="853"/>
      <c r="B127" s="842" t="s">
        <v>28</v>
      </c>
      <c r="C127" s="873" t="s">
        <v>2402</v>
      </c>
      <c r="D127" s="873" t="s">
        <v>2403</v>
      </c>
      <c r="E127" s="871" t="s">
        <v>444</v>
      </c>
      <c r="F127" s="873" t="s">
        <v>2404</v>
      </c>
      <c r="G127" s="839"/>
      <c r="H127" s="873" t="s">
        <v>2118</v>
      </c>
      <c r="I127" s="872">
        <v>2013</v>
      </c>
      <c r="J127" s="838"/>
      <c r="K127" s="836"/>
      <c r="L127" s="838"/>
      <c r="M127" s="838"/>
      <c r="N127" s="838"/>
      <c r="O127" s="872" t="s">
        <v>133</v>
      </c>
      <c r="P127" s="880">
        <v>309858578.28695422</v>
      </c>
      <c r="Q127" s="853" t="str">
        <f t="shared" si="44"/>
        <v>2.03.01</v>
      </c>
      <c r="R127" s="841" t="str">
        <f t="shared" si="32"/>
        <v>Alat Angkutan Darat Bermotor</v>
      </c>
      <c r="S127" s="860">
        <f t="shared" si="33"/>
        <v>7</v>
      </c>
      <c r="T127" s="861">
        <f t="shared" si="34"/>
        <v>44265511.183850601</v>
      </c>
      <c r="U127" s="860">
        <f t="shared" si="35"/>
        <v>1</v>
      </c>
      <c r="V127" s="861">
        <f t="shared" si="36"/>
        <v>44265511.183850601</v>
      </c>
      <c r="W127" s="861">
        <f t="shared" si="37"/>
        <v>44265511.183850601</v>
      </c>
      <c r="X127" s="861">
        <f t="shared" si="38"/>
        <v>44265511.183850601</v>
      </c>
      <c r="Y127" s="861">
        <f t="shared" si="39"/>
        <v>44265511.183850601</v>
      </c>
      <c r="Z127" s="861">
        <f t="shared" si="40"/>
        <v>44265511.183850601</v>
      </c>
      <c r="AA127" s="861">
        <f t="shared" si="47"/>
        <v>44265511.183850601</v>
      </c>
      <c r="AB127" s="876">
        <f t="shared" si="42"/>
        <v>2013</v>
      </c>
      <c r="AC127" s="861">
        <f t="shared" si="43"/>
        <v>309858578.28695422</v>
      </c>
      <c r="AD127" s="877">
        <f t="shared" si="45"/>
        <v>44265511.183850646</v>
      </c>
      <c r="AE127" s="878">
        <f t="shared" si="46"/>
        <v>265593067.10310358</v>
      </c>
    </row>
    <row r="128" spans="1:31" s="821" customFormat="1" ht="15" hidden="1" customHeight="1">
      <c r="A128" s="853"/>
      <c r="B128" s="842" t="s">
        <v>28</v>
      </c>
      <c r="C128" s="887" t="s">
        <v>2242</v>
      </c>
      <c r="D128" s="873" t="s">
        <v>2296</v>
      </c>
      <c r="E128" s="871" t="s">
        <v>444</v>
      </c>
      <c r="F128" s="873" t="s">
        <v>2405</v>
      </c>
      <c r="G128" s="839"/>
      <c r="H128" s="873" t="s">
        <v>2118</v>
      </c>
      <c r="I128" s="872">
        <v>2013</v>
      </c>
      <c r="J128" s="838"/>
      <c r="K128" s="836"/>
      <c r="L128" s="838"/>
      <c r="M128" s="838"/>
      <c r="N128" s="838"/>
      <c r="O128" s="872" t="s">
        <v>133</v>
      </c>
      <c r="P128" s="880">
        <v>262022909.11416599</v>
      </c>
      <c r="Q128" s="853" t="str">
        <f t="shared" si="44"/>
        <v>2.03.01</v>
      </c>
      <c r="R128" s="841" t="str">
        <f t="shared" si="32"/>
        <v>Alat Angkutan Darat Bermotor</v>
      </c>
      <c r="S128" s="860">
        <f t="shared" si="33"/>
        <v>7</v>
      </c>
      <c r="T128" s="861">
        <f t="shared" si="34"/>
        <v>37431844.159166567</v>
      </c>
      <c r="U128" s="860">
        <f t="shared" si="35"/>
        <v>1</v>
      </c>
      <c r="V128" s="861">
        <f t="shared" si="36"/>
        <v>37431844.159166567</v>
      </c>
      <c r="W128" s="861">
        <f t="shared" si="37"/>
        <v>37431844.159166567</v>
      </c>
      <c r="X128" s="861">
        <f t="shared" si="38"/>
        <v>37431844.159166567</v>
      </c>
      <c r="Y128" s="861">
        <f t="shared" si="39"/>
        <v>37431844.159166567</v>
      </c>
      <c r="Z128" s="861">
        <f t="shared" si="40"/>
        <v>37431844.159166567</v>
      </c>
      <c r="AA128" s="861">
        <f t="shared" si="47"/>
        <v>37431844.159166567</v>
      </c>
      <c r="AB128" s="876">
        <f t="shared" si="42"/>
        <v>2013</v>
      </c>
      <c r="AC128" s="861">
        <f t="shared" si="43"/>
        <v>262022909.11416599</v>
      </c>
      <c r="AD128" s="877">
        <f t="shared" si="45"/>
        <v>37431844.159166574</v>
      </c>
      <c r="AE128" s="878">
        <f t="shared" si="46"/>
        <v>224591064.95499942</v>
      </c>
    </row>
    <row r="129" spans="1:31" s="821" customFormat="1" ht="15" hidden="1" customHeight="1">
      <c r="A129" s="853"/>
      <c r="B129" s="842" t="s">
        <v>28</v>
      </c>
      <c r="C129" s="873" t="s">
        <v>2258</v>
      </c>
      <c r="D129" s="873" t="s">
        <v>2406</v>
      </c>
      <c r="E129" s="871" t="s">
        <v>444</v>
      </c>
      <c r="F129" s="873" t="s">
        <v>2407</v>
      </c>
      <c r="G129" s="839"/>
      <c r="H129" s="873" t="s">
        <v>2118</v>
      </c>
      <c r="I129" s="872">
        <v>2013</v>
      </c>
      <c r="J129" s="838"/>
      <c r="K129" s="836" t="s">
        <v>2408</v>
      </c>
      <c r="L129" s="838" t="s">
        <v>2409</v>
      </c>
      <c r="M129" s="838" t="s">
        <v>2410</v>
      </c>
      <c r="N129" s="838"/>
      <c r="O129" s="872" t="s">
        <v>133</v>
      </c>
      <c r="P129" s="880">
        <v>400657608</v>
      </c>
      <c r="Q129" s="853" t="str">
        <f t="shared" si="44"/>
        <v>2.03.01</v>
      </c>
      <c r="R129" s="841" t="str">
        <f t="shared" si="32"/>
        <v>Alat Angkutan Darat Bermotor</v>
      </c>
      <c r="S129" s="860">
        <f t="shared" si="33"/>
        <v>7</v>
      </c>
      <c r="T129" s="861">
        <f t="shared" si="34"/>
        <v>57236801.142857142</v>
      </c>
      <c r="U129" s="860">
        <f t="shared" si="35"/>
        <v>1</v>
      </c>
      <c r="V129" s="861">
        <f t="shared" si="36"/>
        <v>57236801.142857142</v>
      </c>
      <c r="W129" s="861">
        <f t="shared" si="37"/>
        <v>57236801.142857142</v>
      </c>
      <c r="X129" s="861">
        <f t="shared" si="38"/>
        <v>57236801.142857142</v>
      </c>
      <c r="Y129" s="861">
        <f t="shared" si="39"/>
        <v>57236801.142857142</v>
      </c>
      <c r="Z129" s="861">
        <f t="shared" si="40"/>
        <v>57236801.142857142</v>
      </c>
      <c r="AA129" s="861">
        <f t="shared" si="47"/>
        <v>57236801.142857142</v>
      </c>
      <c r="AB129" s="876">
        <f t="shared" si="42"/>
        <v>2013</v>
      </c>
      <c r="AC129" s="861">
        <f t="shared" si="43"/>
        <v>400657608</v>
      </c>
      <c r="AD129" s="877">
        <f t="shared" si="45"/>
        <v>57236801.142857134</v>
      </c>
      <c r="AE129" s="878">
        <f t="shared" si="46"/>
        <v>343420806.85714287</v>
      </c>
    </row>
    <row r="130" spans="1:31" s="821" customFormat="1" ht="15" hidden="1" customHeight="1">
      <c r="A130" s="853"/>
      <c r="B130" s="842" t="s">
        <v>28</v>
      </c>
      <c r="C130" s="873" t="s">
        <v>2258</v>
      </c>
      <c r="D130" s="873" t="s">
        <v>2406</v>
      </c>
      <c r="E130" s="871" t="s">
        <v>444</v>
      </c>
      <c r="F130" s="873" t="s">
        <v>2407</v>
      </c>
      <c r="G130" s="839"/>
      <c r="H130" s="873" t="s">
        <v>2118</v>
      </c>
      <c r="I130" s="872">
        <v>2013</v>
      </c>
      <c r="J130" s="838"/>
      <c r="K130" s="836" t="s">
        <v>2411</v>
      </c>
      <c r="L130" s="838" t="s">
        <v>2412</v>
      </c>
      <c r="M130" s="838" t="s">
        <v>2413</v>
      </c>
      <c r="N130" s="838"/>
      <c r="O130" s="872" t="s">
        <v>133</v>
      </c>
      <c r="P130" s="880">
        <v>400657608</v>
      </c>
      <c r="Q130" s="853" t="str">
        <f t="shared" si="44"/>
        <v>2.03.01</v>
      </c>
      <c r="R130" s="841" t="str">
        <f t="shared" si="32"/>
        <v>Alat Angkutan Darat Bermotor</v>
      </c>
      <c r="S130" s="860">
        <f t="shared" si="33"/>
        <v>7</v>
      </c>
      <c r="T130" s="861">
        <f t="shared" si="34"/>
        <v>57236801.142857142</v>
      </c>
      <c r="U130" s="860">
        <f t="shared" si="35"/>
        <v>1</v>
      </c>
      <c r="V130" s="861">
        <f t="shared" si="36"/>
        <v>57236801.142857142</v>
      </c>
      <c r="W130" s="861">
        <f t="shared" si="37"/>
        <v>57236801.142857142</v>
      </c>
      <c r="X130" s="861">
        <f t="shared" si="38"/>
        <v>57236801.142857142</v>
      </c>
      <c r="Y130" s="861">
        <f t="shared" si="39"/>
        <v>57236801.142857142</v>
      </c>
      <c r="Z130" s="861">
        <f t="shared" si="40"/>
        <v>57236801.142857142</v>
      </c>
      <c r="AA130" s="861">
        <f t="shared" si="47"/>
        <v>57236801.142857142</v>
      </c>
      <c r="AB130" s="876">
        <f t="shared" si="42"/>
        <v>2013</v>
      </c>
      <c r="AC130" s="861">
        <f t="shared" si="43"/>
        <v>400657608</v>
      </c>
      <c r="AD130" s="877">
        <f t="shared" si="45"/>
        <v>57236801.142857134</v>
      </c>
      <c r="AE130" s="878">
        <f t="shared" si="46"/>
        <v>343420806.85714287</v>
      </c>
    </row>
    <row r="131" spans="1:31" s="821" customFormat="1" ht="15" hidden="1" customHeight="1">
      <c r="A131" s="853"/>
      <c r="B131" s="842" t="s">
        <v>28</v>
      </c>
      <c r="C131" s="873" t="s">
        <v>2258</v>
      </c>
      <c r="D131" s="873" t="s">
        <v>2406</v>
      </c>
      <c r="E131" s="871" t="s">
        <v>444</v>
      </c>
      <c r="F131" s="873" t="s">
        <v>2407</v>
      </c>
      <c r="G131" s="839"/>
      <c r="H131" s="873" t="s">
        <v>2118</v>
      </c>
      <c r="I131" s="872">
        <v>2013</v>
      </c>
      <c r="J131" s="838"/>
      <c r="K131" s="836" t="s">
        <v>2414</v>
      </c>
      <c r="L131" s="838" t="s">
        <v>2412</v>
      </c>
      <c r="M131" s="838" t="s">
        <v>2190</v>
      </c>
      <c r="N131" s="838"/>
      <c r="O131" s="872" t="s">
        <v>133</v>
      </c>
      <c r="P131" s="880">
        <v>400657608</v>
      </c>
      <c r="Q131" s="853" t="str">
        <f t="shared" si="44"/>
        <v>2.03.01</v>
      </c>
      <c r="R131" s="841" t="str">
        <f t="shared" si="32"/>
        <v>Alat Angkutan Darat Bermotor</v>
      </c>
      <c r="S131" s="860">
        <f t="shared" si="33"/>
        <v>7</v>
      </c>
      <c r="T131" s="861">
        <f t="shared" si="34"/>
        <v>57236801.142857142</v>
      </c>
      <c r="U131" s="860">
        <f t="shared" si="35"/>
        <v>1</v>
      </c>
      <c r="V131" s="861">
        <f t="shared" si="36"/>
        <v>57236801.142857142</v>
      </c>
      <c r="W131" s="861">
        <f t="shared" si="37"/>
        <v>57236801.142857142</v>
      </c>
      <c r="X131" s="861">
        <f t="shared" si="38"/>
        <v>57236801.142857142</v>
      </c>
      <c r="Y131" s="861">
        <f t="shared" si="39"/>
        <v>57236801.142857142</v>
      </c>
      <c r="Z131" s="861">
        <f t="shared" si="40"/>
        <v>57236801.142857142</v>
      </c>
      <c r="AA131" s="861">
        <f t="shared" si="47"/>
        <v>57236801.142857142</v>
      </c>
      <c r="AB131" s="876">
        <f t="shared" si="42"/>
        <v>2013</v>
      </c>
      <c r="AC131" s="861">
        <f t="shared" si="43"/>
        <v>400657608</v>
      </c>
      <c r="AD131" s="877">
        <f t="shared" si="45"/>
        <v>57236801.142857134</v>
      </c>
      <c r="AE131" s="878">
        <f t="shared" si="46"/>
        <v>343420806.85714287</v>
      </c>
    </row>
    <row r="132" spans="1:31" s="821" customFormat="1" ht="15" hidden="1" customHeight="1">
      <c r="A132" s="853"/>
      <c r="B132" s="842" t="s">
        <v>28</v>
      </c>
      <c r="C132" s="873" t="s">
        <v>2258</v>
      </c>
      <c r="D132" s="873" t="s">
        <v>2406</v>
      </c>
      <c r="E132" s="871" t="s">
        <v>444</v>
      </c>
      <c r="F132" s="873" t="s">
        <v>2407</v>
      </c>
      <c r="G132" s="839"/>
      <c r="H132" s="873" t="s">
        <v>2118</v>
      </c>
      <c r="I132" s="872">
        <v>2013</v>
      </c>
      <c r="J132" s="838"/>
      <c r="K132" s="836" t="s">
        <v>2415</v>
      </c>
      <c r="L132" s="838" t="s">
        <v>2416</v>
      </c>
      <c r="M132" s="838" t="s">
        <v>2417</v>
      </c>
      <c r="N132" s="838"/>
      <c r="O132" s="872" t="s">
        <v>133</v>
      </c>
      <c r="P132" s="880">
        <v>400657608</v>
      </c>
      <c r="Q132" s="853" t="str">
        <f t="shared" si="44"/>
        <v>2.03.01</v>
      </c>
      <c r="R132" s="841" t="str">
        <f t="shared" si="32"/>
        <v>Alat Angkutan Darat Bermotor</v>
      </c>
      <c r="S132" s="860">
        <f t="shared" si="33"/>
        <v>7</v>
      </c>
      <c r="T132" s="861">
        <f t="shared" si="34"/>
        <v>57236801.142857142</v>
      </c>
      <c r="U132" s="860">
        <f t="shared" si="35"/>
        <v>1</v>
      </c>
      <c r="V132" s="861">
        <f t="shared" si="36"/>
        <v>57236801.142857142</v>
      </c>
      <c r="W132" s="861">
        <f t="shared" si="37"/>
        <v>57236801.142857142</v>
      </c>
      <c r="X132" s="861">
        <f t="shared" si="38"/>
        <v>57236801.142857142</v>
      </c>
      <c r="Y132" s="861">
        <f t="shared" si="39"/>
        <v>57236801.142857142</v>
      </c>
      <c r="Z132" s="861">
        <f t="shared" si="40"/>
        <v>57236801.142857142</v>
      </c>
      <c r="AA132" s="861">
        <f t="shared" si="47"/>
        <v>57236801.142857142</v>
      </c>
      <c r="AB132" s="876">
        <f t="shared" si="42"/>
        <v>2013</v>
      </c>
      <c r="AC132" s="861">
        <f t="shared" si="43"/>
        <v>400657608</v>
      </c>
      <c r="AD132" s="877">
        <f t="shared" si="45"/>
        <v>57236801.142857134</v>
      </c>
      <c r="AE132" s="878">
        <f t="shared" si="46"/>
        <v>343420806.85714287</v>
      </c>
    </row>
    <row r="133" spans="1:31" s="821" customFormat="1" ht="15" hidden="1" customHeight="1">
      <c r="A133" s="853"/>
      <c r="B133" s="842" t="s">
        <v>28</v>
      </c>
      <c r="C133" s="874" t="s">
        <v>2049</v>
      </c>
      <c r="D133" s="873" t="s">
        <v>126</v>
      </c>
      <c r="E133" s="871" t="s">
        <v>444</v>
      </c>
      <c r="F133" s="873" t="s">
        <v>2418</v>
      </c>
      <c r="G133" s="839">
        <v>150</v>
      </c>
      <c r="H133" s="873" t="s">
        <v>863</v>
      </c>
      <c r="I133" s="872">
        <v>2013</v>
      </c>
      <c r="J133" s="838"/>
      <c r="K133" s="836" t="s">
        <v>2419</v>
      </c>
      <c r="L133" s="838" t="s">
        <v>2420</v>
      </c>
      <c r="M133" s="838" t="s">
        <v>2421</v>
      </c>
      <c r="N133" s="838" t="s">
        <v>2422</v>
      </c>
      <c r="O133" s="872" t="s">
        <v>133</v>
      </c>
      <c r="P133" s="888">
        <v>18496358.515102301</v>
      </c>
      <c r="Q133" s="853" t="str">
        <f t="shared" si="44"/>
        <v>2.03.01</v>
      </c>
      <c r="R133" s="841" t="str">
        <f t="shared" si="32"/>
        <v>Alat Angkutan Darat Bermotor</v>
      </c>
      <c r="S133" s="860">
        <f t="shared" si="33"/>
        <v>7</v>
      </c>
      <c r="T133" s="861">
        <f t="shared" si="34"/>
        <v>2642336.9307289002</v>
      </c>
      <c r="U133" s="860">
        <f t="shared" si="35"/>
        <v>1</v>
      </c>
      <c r="V133" s="861">
        <f t="shared" si="36"/>
        <v>2642336.9307289002</v>
      </c>
      <c r="W133" s="861">
        <f t="shared" si="37"/>
        <v>2642336.9307289002</v>
      </c>
      <c r="X133" s="861">
        <f t="shared" si="38"/>
        <v>2642336.9307289002</v>
      </c>
      <c r="Y133" s="861">
        <f t="shared" si="39"/>
        <v>2642336.9307289002</v>
      </c>
      <c r="Z133" s="861">
        <f t="shared" si="40"/>
        <v>2642336.9307289002</v>
      </c>
      <c r="AA133" s="861">
        <f t="shared" si="47"/>
        <v>2642336.9307289002</v>
      </c>
      <c r="AB133" s="876">
        <f t="shared" si="42"/>
        <v>2013</v>
      </c>
      <c r="AC133" s="861">
        <f t="shared" si="43"/>
        <v>18496358.515102301</v>
      </c>
      <c r="AD133" s="877">
        <f t="shared" si="45"/>
        <v>2642336.9307288975</v>
      </c>
      <c r="AE133" s="878">
        <f t="shared" si="46"/>
        <v>15854021.584373403</v>
      </c>
    </row>
    <row r="134" spans="1:31" s="821" customFormat="1" ht="15" hidden="1" customHeight="1">
      <c r="A134" s="853"/>
      <c r="B134" s="842" t="s">
        <v>28</v>
      </c>
      <c r="C134" s="874" t="s">
        <v>2049</v>
      </c>
      <c r="D134" s="873" t="s">
        <v>126</v>
      </c>
      <c r="E134" s="871" t="s">
        <v>444</v>
      </c>
      <c r="F134" s="873" t="s">
        <v>2418</v>
      </c>
      <c r="G134" s="839">
        <v>150</v>
      </c>
      <c r="H134" s="873" t="s">
        <v>863</v>
      </c>
      <c r="I134" s="872">
        <v>2013</v>
      </c>
      <c r="J134" s="838"/>
      <c r="K134" s="836" t="s">
        <v>2423</v>
      </c>
      <c r="L134" s="838" t="s">
        <v>2424</v>
      </c>
      <c r="M134" s="838" t="s">
        <v>2425</v>
      </c>
      <c r="N134" s="838" t="s">
        <v>2426</v>
      </c>
      <c r="O134" s="872" t="s">
        <v>133</v>
      </c>
      <c r="P134" s="888">
        <v>18496358.515102301</v>
      </c>
      <c r="Q134" s="853" t="str">
        <f t="shared" si="44"/>
        <v>2.03.01</v>
      </c>
      <c r="R134" s="841" t="str">
        <f t="shared" si="32"/>
        <v>Alat Angkutan Darat Bermotor</v>
      </c>
      <c r="S134" s="860">
        <f t="shared" si="33"/>
        <v>7</v>
      </c>
      <c r="T134" s="861">
        <f t="shared" si="34"/>
        <v>2642336.9307289002</v>
      </c>
      <c r="U134" s="860">
        <f t="shared" si="35"/>
        <v>1</v>
      </c>
      <c r="V134" s="861">
        <f t="shared" si="36"/>
        <v>2642336.9307289002</v>
      </c>
      <c r="W134" s="861">
        <f t="shared" si="37"/>
        <v>2642336.9307289002</v>
      </c>
      <c r="X134" s="861">
        <f t="shared" si="38"/>
        <v>2642336.9307289002</v>
      </c>
      <c r="Y134" s="861">
        <f t="shared" si="39"/>
        <v>2642336.9307289002</v>
      </c>
      <c r="Z134" s="861">
        <f t="shared" si="40"/>
        <v>2642336.9307289002</v>
      </c>
      <c r="AA134" s="861">
        <f t="shared" si="47"/>
        <v>2642336.9307289002</v>
      </c>
      <c r="AB134" s="876">
        <f t="shared" si="42"/>
        <v>2013</v>
      </c>
      <c r="AC134" s="861">
        <f t="shared" si="43"/>
        <v>18496358.515102301</v>
      </c>
      <c r="AD134" s="877">
        <f t="shared" si="45"/>
        <v>2642336.9307288975</v>
      </c>
      <c r="AE134" s="878">
        <f t="shared" si="46"/>
        <v>15854021.584373403</v>
      </c>
    </row>
    <row r="135" spans="1:31" s="821" customFormat="1" ht="15" hidden="1" customHeight="1">
      <c r="A135" s="853"/>
      <c r="B135" s="842" t="s">
        <v>28</v>
      </c>
      <c r="C135" s="874" t="s">
        <v>2049</v>
      </c>
      <c r="D135" s="873" t="s">
        <v>126</v>
      </c>
      <c r="E135" s="871" t="s">
        <v>444</v>
      </c>
      <c r="F135" s="873" t="s">
        <v>2418</v>
      </c>
      <c r="G135" s="839">
        <v>150</v>
      </c>
      <c r="H135" s="873" t="s">
        <v>863</v>
      </c>
      <c r="I135" s="872">
        <v>2013</v>
      </c>
      <c r="J135" s="838"/>
      <c r="K135" s="836" t="s">
        <v>2427</v>
      </c>
      <c r="L135" s="838" t="s">
        <v>2428</v>
      </c>
      <c r="M135" s="838" t="s">
        <v>2429</v>
      </c>
      <c r="N135" s="838" t="s">
        <v>2430</v>
      </c>
      <c r="O135" s="872" t="s">
        <v>133</v>
      </c>
      <c r="P135" s="888">
        <v>18496358.515102301</v>
      </c>
      <c r="Q135" s="853" t="str">
        <f t="shared" si="44"/>
        <v>2.03.01</v>
      </c>
      <c r="R135" s="841" t="str">
        <f t="shared" si="32"/>
        <v>Alat Angkutan Darat Bermotor</v>
      </c>
      <c r="S135" s="860">
        <f t="shared" si="33"/>
        <v>7</v>
      </c>
      <c r="T135" s="861">
        <f t="shared" si="34"/>
        <v>2642336.9307289002</v>
      </c>
      <c r="U135" s="860">
        <f t="shared" si="35"/>
        <v>1</v>
      </c>
      <c r="V135" s="861">
        <f t="shared" si="36"/>
        <v>2642336.9307289002</v>
      </c>
      <c r="W135" s="861">
        <f t="shared" si="37"/>
        <v>2642336.9307289002</v>
      </c>
      <c r="X135" s="861">
        <f t="shared" si="38"/>
        <v>2642336.9307289002</v>
      </c>
      <c r="Y135" s="861">
        <f t="shared" si="39"/>
        <v>2642336.9307289002</v>
      </c>
      <c r="Z135" s="861">
        <f t="shared" si="40"/>
        <v>2642336.9307289002</v>
      </c>
      <c r="AA135" s="861">
        <f t="shared" si="47"/>
        <v>2642336.9307289002</v>
      </c>
      <c r="AB135" s="876">
        <f t="shared" si="42"/>
        <v>2013</v>
      </c>
      <c r="AC135" s="861">
        <f t="shared" si="43"/>
        <v>18496358.515102301</v>
      </c>
      <c r="AD135" s="877">
        <f t="shared" si="45"/>
        <v>2642336.9307288975</v>
      </c>
      <c r="AE135" s="878">
        <f t="shared" si="46"/>
        <v>15854021.584373403</v>
      </c>
    </row>
    <row r="136" spans="1:31" s="821" customFormat="1" ht="15" hidden="1" customHeight="1">
      <c r="A136" s="853"/>
      <c r="B136" s="842" t="s">
        <v>28</v>
      </c>
      <c r="C136" s="874" t="s">
        <v>2049</v>
      </c>
      <c r="D136" s="873" t="s">
        <v>126</v>
      </c>
      <c r="E136" s="871" t="s">
        <v>444</v>
      </c>
      <c r="F136" s="873" t="s">
        <v>2418</v>
      </c>
      <c r="G136" s="839">
        <v>150</v>
      </c>
      <c r="H136" s="873" t="s">
        <v>863</v>
      </c>
      <c r="I136" s="872">
        <v>2013</v>
      </c>
      <c r="J136" s="838"/>
      <c r="K136" s="836" t="s">
        <v>2431</v>
      </c>
      <c r="L136" s="838" t="s">
        <v>2432</v>
      </c>
      <c r="M136" s="838" t="s">
        <v>2433</v>
      </c>
      <c r="N136" s="838" t="s">
        <v>2434</v>
      </c>
      <c r="O136" s="872" t="s">
        <v>133</v>
      </c>
      <c r="P136" s="888">
        <v>18496358.515102301</v>
      </c>
      <c r="Q136" s="853" t="str">
        <f t="shared" si="44"/>
        <v>2.03.01</v>
      </c>
      <c r="R136" s="841" t="str">
        <f t="shared" si="32"/>
        <v>Alat Angkutan Darat Bermotor</v>
      </c>
      <c r="S136" s="860">
        <f t="shared" si="33"/>
        <v>7</v>
      </c>
      <c r="T136" s="861">
        <f t="shared" si="34"/>
        <v>2642336.9307289002</v>
      </c>
      <c r="U136" s="860">
        <f t="shared" si="35"/>
        <v>1</v>
      </c>
      <c r="V136" s="861">
        <f t="shared" si="36"/>
        <v>2642336.9307289002</v>
      </c>
      <c r="W136" s="861">
        <f t="shared" si="37"/>
        <v>2642336.9307289002</v>
      </c>
      <c r="X136" s="861">
        <f t="shared" si="38"/>
        <v>2642336.9307289002</v>
      </c>
      <c r="Y136" s="861">
        <f t="shared" si="39"/>
        <v>2642336.9307289002</v>
      </c>
      <c r="Z136" s="861">
        <f t="shared" si="40"/>
        <v>2642336.9307289002</v>
      </c>
      <c r="AA136" s="861">
        <f t="shared" si="47"/>
        <v>2642336.9307289002</v>
      </c>
      <c r="AB136" s="876">
        <f t="shared" si="42"/>
        <v>2013</v>
      </c>
      <c r="AC136" s="861">
        <f t="shared" si="43"/>
        <v>18496358.515102301</v>
      </c>
      <c r="AD136" s="877">
        <f t="shared" si="45"/>
        <v>2642336.9307288975</v>
      </c>
      <c r="AE136" s="878">
        <f t="shared" si="46"/>
        <v>15854021.584373403</v>
      </c>
    </row>
    <row r="137" spans="1:31" s="821" customFormat="1" ht="15" hidden="1" customHeight="1">
      <c r="A137" s="853"/>
      <c r="B137" s="842" t="s">
        <v>28</v>
      </c>
      <c r="C137" s="874" t="s">
        <v>2049</v>
      </c>
      <c r="D137" s="873" t="s">
        <v>126</v>
      </c>
      <c r="E137" s="871" t="s">
        <v>444</v>
      </c>
      <c r="F137" s="873" t="s">
        <v>2418</v>
      </c>
      <c r="G137" s="839">
        <v>150</v>
      </c>
      <c r="H137" s="873" t="s">
        <v>863</v>
      </c>
      <c r="I137" s="872">
        <v>2013</v>
      </c>
      <c r="J137" s="838"/>
      <c r="K137" s="836" t="s">
        <v>2435</v>
      </c>
      <c r="L137" s="838" t="s">
        <v>2436</v>
      </c>
      <c r="M137" s="838" t="s">
        <v>2437</v>
      </c>
      <c r="N137" s="838" t="s">
        <v>2438</v>
      </c>
      <c r="O137" s="872" t="s">
        <v>133</v>
      </c>
      <c r="P137" s="888">
        <v>18496358.515102301</v>
      </c>
      <c r="Q137" s="853" t="str">
        <f t="shared" si="44"/>
        <v>2.03.01</v>
      </c>
      <c r="R137" s="841" t="str">
        <f t="shared" si="32"/>
        <v>Alat Angkutan Darat Bermotor</v>
      </c>
      <c r="S137" s="860">
        <f t="shared" si="33"/>
        <v>7</v>
      </c>
      <c r="T137" s="861">
        <f t="shared" si="34"/>
        <v>2642336.9307289002</v>
      </c>
      <c r="U137" s="860">
        <f t="shared" si="35"/>
        <v>1</v>
      </c>
      <c r="V137" s="861">
        <f t="shared" si="36"/>
        <v>2642336.9307289002</v>
      </c>
      <c r="W137" s="861">
        <f t="shared" si="37"/>
        <v>2642336.9307289002</v>
      </c>
      <c r="X137" s="861">
        <f t="shared" si="38"/>
        <v>2642336.9307289002</v>
      </c>
      <c r="Y137" s="861">
        <f t="shared" si="39"/>
        <v>2642336.9307289002</v>
      </c>
      <c r="Z137" s="861">
        <f t="shared" si="40"/>
        <v>2642336.9307289002</v>
      </c>
      <c r="AA137" s="861">
        <f t="shared" si="47"/>
        <v>2642336.9307289002</v>
      </c>
      <c r="AB137" s="876">
        <f t="shared" si="42"/>
        <v>2013</v>
      </c>
      <c r="AC137" s="861">
        <f t="shared" si="43"/>
        <v>18496358.515102301</v>
      </c>
      <c r="AD137" s="877">
        <f t="shared" si="45"/>
        <v>2642336.9307288975</v>
      </c>
      <c r="AE137" s="878">
        <f t="shared" si="46"/>
        <v>15854021.584373403</v>
      </c>
    </row>
    <row r="138" spans="1:31" s="821" customFormat="1" ht="15" hidden="1" customHeight="1">
      <c r="A138" s="853"/>
      <c r="B138" s="842" t="s">
        <v>28</v>
      </c>
      <c r="C138" s="874" t="s">
        <v>2049</v>
      </c>
      <c r="D138" s="873" t="s">
        <v>126</v>
      </c>
      <c r="E138" s="871" t="s">
        <v>444</v>
      </c>
      <c r="F138" s="873" t="s">
        <v>2418</v>
      </c>
      <c r="G138" s="839">
        <v>150</v>
      </c>
      <c r="H138" s="873" t="s">
        <v>863</v>
      </c>
      <c r="I138" s="872">
        <v>2013</v>
      </c>
      <c r="J138" s="838"/>
      <c r="K138" s="836" t="s">
        <v>2439</v>
      </c>
      <c r="L138" s="838" t="s">
        <v>2440</v>
      </c>
      <c r="M138" s="838" t="s">
        <v>2441</v>
      </c>
      <c r="N138" s="838" t="s">
        <v>2442</v>
      </c>
      <c r="O138" s="872" t="s">
        <v>133</v>
      </c>
      <c r="P138" s="888">
        <v>18496358.515102301</v>
      </c>
      <c r="Q138" s="853" t="str">
        <f t="shared" si="44"/>
        <v>2.03.01</v>
      </c>
      <c r="R138" s="841" t="str">
        <f t="shared" si="32"/>
        <v>Alat Angkutan Darat Bermotor</v>
      </c>
      <c r="S138" s="860">
        <f t="shared" si="33"/>
        <v>7</v>
      </c>
      <c r="T138" s="861">
        <f t="shared" si="34"/>
        <v>2642336.9307289002</v>
      </c>
      <c r="U138" s="860">
        <f t="shared" si="35"/>
        <v>1</v>
      </c>
      <c r="V138" s="861">
        <f t="shared" si="36"/>
        <v>2642336.9307289002</v>
      </c>
      <c r="W138" s="861">
        <f t="shared" si="37"/>
        <v>2642336.9307289002</v>
      </c>
      <c r="X138" s="861">
        <f t="shared" si="38"/>
        <v>2642336.9307289002</v>
      </c>
      <c r="Y138" s="861">
        <f t="shared" si="39"/>
        <v>2642336.9307289002</v>
      </c>
      <c r="Z138" s="861">
        <f t="shared" si="40"/>
        <v>2642336.9307289002</v>
      </c>
      <c r="AA138" s="861">
        <f t="shared" si="47"/>
        <v>2642336.9307289002</v>
      </c>
      <c r="AB138" s="876">
        <f t="shared" si="42"/>
        <v>2013</v>
      </c>
      <c r="AC138" s="861">
        <f t="shared" si="43"/>
        <v>18496358.515102301</v>
      </c>
      <c r="AD138" s="877">
        <f t="shared" si="45"/>
        <v>2642336.9307288975</v>
      </c>
      <c r="AE138" s="878">
        <f t="shared" si="46"/>
        <v>15854021.584373403</v>
      </c>
    </row>
    <row r="139" spans="1:31" s="821" customFormat="1" ht="15" hidden="1" customHeight="1">
      <c r="A139" s="853"/>
      <c r="B139" s="842" t="s">
        <v>28</v>
      </c>
      <c r="C139" s="874" t="s">
        <v>2049</v>
      </c>
      <c r="D139" s="873" t="s">
        <v>126</v>
      </c>
      <c r="E139" s="871" t="s">
        <v>444</v>
      </c>
      <c r="F139" s="873" t="s">
        <v>2418</v>
      </c>
      <c r="G139" s="839">
        <v>150</v>
      </c>
      <c r="H139" s="873" t="s">
        <v>863</v>
      </c>
      <c r="I139" s="872">
        <v>2013</v>
      </c>
      <c r="J139" s="838"/>
      <c r="K139" s="836" t="s">
        <v>2443</v>
      </c>
      <c r="L139" s="838" t="s">
        <v>2444</v>
      </c>
      <c r="M139" s="838" t="s">
        <v>2445</v>
      </c>
      <c r="N139" s="838" t="s">
        <v>2446</v>
      </c>
      <c r="O139" s="872" t="s">
        <v>133</v>
      </c>
      <c r="P139" s="888">
        <v>18496358.515102301</v>
      </c>
      <c r="Q139" s="853" t="str">
        <f t="shared" si="44"/>
        <v>2.03.01</v>
      </c>
      <c r="R139" s="841" t="str">
        <f t="shared" si="32"/>
        <v>Alat Angkutan Darat Bermotor</v>
      </c>
      <c r="S139" s="860">
        <f t="shared" si="33"/>
        <v>7</v>
      </c>
      <c r="T139" s="861">
        <f t="shared" si="34"/>
        <v>2642336.9307289002</v>
      </c>
      <c r="U139" s="860">
        <f t="shared" si="35"/>
        <v>1</v>
      </c>
      <c r="V139" s="861">
        <f t="shared" si="36"/>
        <v>2642336.9307289002</v>
      </c>
      <c r="W139" s="861">
        <f t="shared" si="37"/>
        <v>2642336.9307289002</v>
      </c>
      <c r="X139" s="861">
        <f t="shared" si="38"/>
        <v>2642336.9307289002</v>
      </c>
      <c r="Y139" s="861">
        <f t="shared" si="39"/>
        <v>2642336.9307289002</v>
      </c>
      <c r="Z139" s="861">
        <f t="shared" si="40"/>
        <v>2642336.9307289002</v>
      </c>
      <c r="AA139" s="861">
        <f t="shared" si="47"/>
        <v>2642336.9307289002</v>
      </c>
      <c r="AB139" s="876">
        <f t="shared" si="42"/>
        <v>2013</v>
      </c>
      <c r="AC139" s="861">
        <f t="shared" si="43"/>
        <v>18496358.515102301</v>
      </c>
      <c r="AD139" s="877">
        <f t="shared" si="45"/>
        <v>2642336.9307288975</v>
      </c>
      <c r="AE139" s="878">
        <f t="shared" si="46"/>
        <v>15854021.584373403</v>
      </c>
    </row>
    <row r="140" spans="1:31" s="821" customFormat="1" ht="15" hidden="1" customHeight="1">
      <c r="A140" s="853"/>
      <c r="B140" s="842" t="s">
        <v>28</v>
      </c>
      <c r="C140" s="874" t="s">
        <v>2049</v>
      </c>
      <c r="D140" s="873" t="s">
        <v>126</v>
      </c>
      <c r="E140" s="871" t="s">
        <v>444</v>
      </c>
      <c r="F140" s="873" t="s">
        <v>2418</v>
      </c>
      <c r="G140" s="839">
        <v>150</v>
      </c>
      <c r="H140" s="873" t="s">
        <v>863</v>
      </c>
      <c r="I140" s="872">
        <v>2013</v>
      </c>
      <c r="J140" s="838"/>
      <c r="K140" s="836" t="s">
        <v>2447</v>
      </c>
      <c r="L140" s="838" t="s">
        <v>2448</v>
      </c>
      <c r="M140" s="838" t="s">
        <v>2449</v>
      </c>
      <c r="N140" s="838" t="s">
        <v>2450</v>
      </c>
      <c r="O140" s="872" t="s">
        <v>133</v>
      </c>
      <c r="P140" s="888">
        <v>18496358.515102301</v>
      </c>
      <c r="Q140" s="853" t="str">
        <f t="shared" si="44"/>
        <v>2.03.01</v>
      </c>
      <c r="R140" s="841" t="str">
        <f t="shared" si="32"/>
        <v>Alat Angkutan Darat Bermotor</v>
      </c>
      <c r="S140" s="860">
        <f t="shared" si="33"/>
        <v>7</v>
      </c>
      <c r="T140" s="861">
        <f t="shared" si="34"/>
        <v>2642336.9307289002</v>
      </c>
      <c r="U140" s="860">
        <f t="shared" si="35"/>
        <v>1</v>
      </c>
      <c r="V140" s="861">
        <f t="shared" si="36"/>
        <v>2642336.9307289002</v>
      </c>
      <c r="W140" s="861">
        <f t="shared" si="37"/>
        <v>2642336.9307289002</v>
      </c>
      <c r="X140" s="861">
        <f t="shared" si="38"/>
        <v>2642336.9307289002</v>
      </c>
      <c r="Y140" s="861">
        <f t="shared" si="39"/>
        <v>2642336.9307289002</v>
      </c>
      <c r="Z140" s="861">
        <f t="shared" si="40"/>
        <v>2642336.9307289002</v>
      </c>
      <c r="AA140" s="861">
        <f t="shared" si="47"/>
        <v>2642336.9307289002</v>
      </c>
      <c r="AB140" s="876">
        <f t="shared" si="42"/>
        <v>2013</v>
      </c>
      <c r="AC140" s="861">
        <f t="shared" si="43"/>
        <v>18496358.515102301</v>
      </c>
      <c r="AD140" s="877">
        <f t="shared" si="45"/>
        <v>2642336.9307288975</v>
      </c>
      <c r="AE140" s="878">
        <f t="shared" si="46"/>
        <v>15854021.584373403</v>
      </c>
    </row>
    <row r="141" spans="1:31" s="821" customFormat="1" ht="15" hidden="1" customHeight="1">
      <c r="A141" s="853"/>
      <c r="B141" s="842" t="s">
        <v>28</v>
      </c>
      <c r="C141" s="874" t="s">
        <v>2049</v>
      </c>
      <c r="D141" s="873" t="s">
        <v>126</v>
      </c>
      <c r="E141" s="871" t="s">
        <v>444</v>
      </c>
      <c r="F141" s="873" t="s">
        <v>2418</v>
      </c>
      <c r="G141" s="839">
        <v>150</v>
      </c>
      <c r="H141" s="873" t="s">
        <v>863</v>
      </c>
      <c r="I141" s="872">
        <v>2013</v>
      </c>
      <c r="J141" s="838"/>
      <c r="K141" s="836" t="s">
        <v>2451</v>
      </c>
      <c r="L141" s="838" t="s">
        <v>2452</v>
      </c>
      <c r="M141" s="838" t="s">
        <v>2453</v>
      </c>
      <c r="N141" s="838" t="s">
        <v>2454</v>
      </c>
      <c r="O141" s="872" t="s">
        <v>133</v>
      </c>
      <c r="P141" s="888">
        <v>18496358.515102301</v>
      </c>
      <c r="Q141" s="853" t="str">
        <f t="shared" si="44"/>
        <v>2.03.01</v>
      </c>
      <c r="R141" s="841" t="str">
        <f t="shared" si="32"/>
        <v>Alat Angkutan Darat Bermotor</v>
      </c>
      <c r="S141" s="860">
        <f t="shared" si="33"/>
        <v>7</v>
      </c>
      <c r="T141" s="861">
        <f t="shared" si="34"/>
        <v>2642336.9307289002</v>
      </c>
      <c r="U141" s="860">
        <f t="shared" si="35"/>
        <v>1</v>
      </c>
      <c r="V141" s="861">
        <f t="shared" si="36"/>
        <v>2642336.9307289002</v>
      </c>
      <c r="W141" s="861">
        <f t="shared" si="37"/>
        <v>2642336.9307289002</v>
      </c>
      <c r="X141" s="861">
        <f t="shared" si="38"/>
        <v>2642336.9307289002</v>
      </c>
      <c r="Y141" s="861">
        <f t="shared" si="39"/>
        <v>2642336.9307289002</v>
      </c>
      <c r="Z141" s="861">
        <f t="shared" si="40"/>
        <v>2642336.9307289002</v>
      </c>
      <c r="AA141" s="861">
        <f t="shared" si="47"/>
        <v>2642336.9307289002</v>
      </c>
      <c r="AB141" s="876">
        <f t="shared" si="42"/>
        <v>2013</v>
      </c>
      <c r="AC141" s="861">
        <f t="shared" si="43"/>
        <v>18496358.515102301</v>
      </c>
      <c r="AD141" s="877">
        <f t="shared" si="45"/>
        <v>2642336.9307288975</v>
      </c>
      <c r="AE141" s="878">
        <f t="shared" si="46"/>
        <v>15854021.584373403</v>
      </c>
    </row>
    <row r="142" spans="1:31" s="821" customFormat="1" ht="15" hidden="1" customHeight="1">
      <c r="A142" s="853"/>
      <c r="B142" s="842" t="s">
        <v>28</v>
      </c>
      <c r="C142" s="874" t="s">
        <v>2049</v>
      </c>
      <c r="D142" s="873" t="s">
        <v>126</v>
      </c>
      <c r="E142" s="871" t="s">
        <v>444</v>
      </c>
      <c r="F142" s="873" t="s">
        <v>2418</v>
      </c>
      <c r="G142" s="839">
        <v>150</v>
      </c>
      <c r="H142" s="873" t="s">
        <v>863</v>
      </c>
      <c r="I142" s="872">
        <v>2013</v>
      </c>
      <c r="J142" s="838"/>
      <c r="K142" s="836" t="s">
        <v>2455</v>
      </c>
      <c r="L142" s="838" t="s">
        <v>2456</v>
      </c>
      <c r="M142" s="838" t="s">
        <v>2457</v>
      </c>
      <c r="N142" s="838" t="s">
        <v>2458</v>
      </c>
      <c r="O142" s="872" t="s">
        <v>133</v>
      </c>
      <c r="P142" s="888">
        <v>18496358.515102301</v>
      </c>
      <c r="Q142" s="853" t="str">
        <f t="shared" si="44"/>
        <v>2.03.01</v>
      </c>
      <c r="R142" s="841" t="str">
        <f t="shared" si="32"/>
        <v>Alat Angkutan Darat Bermotor</v>
      </c>
      <c r="S142" s="860">
        <f t="shared" si="33"/>
        <v>7</v>
      </c>
      <c r="T142" s="861">
        <f t="shared" si="34"/>
        <v>2642336.9307289002</v>
      </c>
      <c r="U142" s="860">
        <f t="shared" si="35"/>
        <v>1</v>
      </c>
      <c r="V142" s="861">
        <f t="shared" si="36"/>
        <v>2642336.9307289002</v>
      </c>
      <c r="W142" s="861">
        <f t="shared" si="37"/>
        <v>2642336.9307289002</v>
      </c>
      <c r="X142" s="861">
        <f t="shared" si="38"/>
        <v>2642336.9307289002</v>
      </c>
      <c r="Y142" s="861">
        <f t="shared" si="39"/>
        <v>2642336.9307289002</v>
      </c>
      <c r="Z142" s="861">
        <f t="shared" si="40"/>
        <v>2642336.9307289002</v>
      </c>
      <c r="AA142" s="861">
        <f t="shared" si="47"/>
        <v>2642336.9307289002</v>
      </c>
      <c r="AB142" s="876">
        <f t="shared" si="42"/>
        <v>2013</v>
      </c>
      <c r="AC142" s="861">
        <f t="shared" si="43"/>
        <v>18496358.515102301</v>
      </c>
      <c r="AD142" s="877">
        <f t="shared" si="45"/>
        <v>2642336.9307288975</v>
      </c>
      <c r="AE142" s="878">
        <f t="shared" si="46"/>
        <v>15854021.584373403</v>
      </c>
    </row>
    <row r="143" spans="1:31" s="821" customFormat="1" ht="15" hidden="1" customHeight="1">
      <c r="A143" s="853"/>
      <c r="B143" s="842" t="s">
        <v>28</v>
      </c>
      <c r="C143" s="874" t="s">
        <v>2049</v>
      </c>
      <c r="D143" s="873" t="s">
        <v>126</v>
      </c>
      <c r="E143" s="871" t="s">
        <v>444</v>
      </c>
      <c r="F143" s="873" t="s">
        <v>2418</v>
      </c>
      <c r="G143" s="839">
        <v>150</v>
      </c>
      <c r="H143" s="873" t="s">
        <v>863</v>
      </c>
      <c r="I143" s="872">
        <v>2013</v>
      </c>
      <c r="J143" s="838"/>
      <c r="K143" s="836" t="s">
        <v>2459</v>
      </c>
      <c r="L143" s="838" t="s">
        <v>2460</v>
      </c>
      <c r="M143" s="838" t="s">
        <v>2461</v>
      </c>
      <c r="N143" s="838" t="s">
        <v>2462</v>
      </c>
      <c r="O143" s="872" t="s">
        <v>133</v>
      </c>
      <c r="P143" s="888">
        <v>18496358.515102301</v>
      </c>
      <c r="Q143" s="853" t="str">
        <f t="shared" si="44"/>
        <v>2.03.01</v>
      </c>
      <c r="R143" s="841" t="str">
        <f t="shared" si="32"/>
        <v>Alat Angkutan Darat Bermotor</v>
      </c>
      <c r="S143" s="860">
        <f t="shared" si="33"/>
        <v>7</v>
      </c>
      <c r="T143" s="861">
        <f t="shared" si="34"/>
        <v>2642336.9307289002</v>
      </c>
      <c r="U143" s="860">
        <f t="shared" si="35"/>
        <v>1</v>
      </c>
      <c r="V143" s="861">
        <f t="shared" si="36"/>
        <v>2642336.9307289002</v>
      </c>
      <c r="W143" s="861">
        <f t="shared" si="37"/>
        <v>2642336.9307289002</v>
      </c>
      <c r="X143" s="861">
        <f t="shared" si="38"/>
        <v>2642336.9307289002</v>
      </c>
      <c r="Y143" s="861">
        <f t="shared" si="39"/>
        <v>2642336.9307289002</v>
      </c>
      <c r="Z143" s="861">
        <f t="shared" si="40"/>
        <v>2642336.9307289002</v>
      </c>
      <c r="AA143" s="861">
        <f t="shared" si="47"/>
        <v>2642336.9307289002</v>
      </c>
      <c r="AB143" s="876">
        <f t="shared" si="42"/>
        <v>2013</v>
      </c>
      <c r="AC143" s="861">
        <f t="shared" si="43"/>
        <v>18496358.515102301</v>
      </c>
      <c r="AD143" s="877">
        <f t="shared" si="45"/>
        <v>2642336.9307288975</v>
      </c>
      <c r="AE143" s="878">
        <f t="shared" si="46"/>
        <v>15854021.584373403</v>
      </c>
    </row>
    <row r="144" spans="1:31" s="821" customFormat="1" ht="15" hidden="1" customHeight="1">
      <c r="A144" s="853"/>
      <c r="B144" s="842" t="s">
        <v>28</v>
      </c>
      <c r="C144" s="874" t="s">
        <v>2049</v>
      </c>
      <c r="D144" s="873" t="s">
        <v>126</v>
      </c>
      <c r="E144" s="871" t="s">
        <v>444</v>
      </c>
      <c r="F144" s="873" t="s">
        <v>2418</v>
      </c>
      <c r="G144" s="839">
        <v>150</v>
      </c>
      <c r="H144" s="873" t="s">
        <v>863</v>
      </c>
      <c r="I144" s="872">
        <v>2013</v>
      </c>
      <c r="J144" s="838"/>
      <c r="K144" s="836" t="s">
        <v>2463</v>
      </c>
      <c r="L144" s="838" t="s">
        <v>2464</v>
      </c>
      <c r="M144" s="838" t="s">
        <v>2465</v>
      </c>
      <c r="N144" s="838" t="s">
        <v>2466</v>
      </c>
      <c r="O144" s="872" t="s">
        <v>133</v>
      </c>
      <c r="P144" s="888">
        <v>18496358.515102301</v>
      </c>
      <c r="Q144" s="853" t="str">
        <f t="shared" si="44"/>
        <v>2.03.01</v>
      </c>
      <c r="R144" s="841" t="str">
        <f t="shared" si="32"/>
        <v>Alat Angkutan Darat Bermotor</v>
      </c>
      <c r="S144" s="860">
        <f t="shared" si="33"/>
        <v>7</v>
      </c>
      <c r="T144" s="861">
        <f t="shared" si="34"/>
        <v>2642336.9307289002</v>
      </c>
      <c r="U144" s="860">
        <f t="shared" si="35"/>
        <v>1</v>
      </c>
      <c r="V144" s="861">
        <f t="shared" si="36"/>
        <v>2642336.9307289002</v>
      </c>
      <c r="W144" s="861">
        <f t="shared" si="37"/>
        <v>2642336.9307289002</v>
      </c>
      <c r="X144" s="861">
        <f t="shared" si="38"/>
        <v>2642336.9307289002</v>
      </c>
      <c r="Y144" s="861">
        <f t="shared" si="39"/>
        <v>2642336.9307289002</v>
      </c>
      <c r="Z144" s="861">
        <f t="shared" si="40"/>
        <v>2642336.9307289002</v>
      </c>
      <c r="AA144" s="861">
        <f t="shared" si="47"/>
        <v>2642336.9307289002</v>
      </c>
      <c r="AB144" s="876">
        <f t="shared" si="42"/>
        <v>2013</v>
      </c>
      <c r="AC144" s="861">
        <f t="shared" si="43"/>
        <v>18496358.515102301</v>
      </c>
      <c r="AD144" s="877">
        <f t="shared" si="45"/>
        <v>2642336.9307288975</v>
      </c>
      <c r="AE144" s="878">
        <f t="shared" si="46"/>
        <v>15854021.584373403</v>
      </c>
    </row>
    <row r="145" spans="1:31" s="821" customFormat="1" ht="15" hidden="1" customHeight="1">
      <c r="A145" s="853"/>
      <c r="B145" s="842" t="s">
        <v>28</v>
      </c>
      <c r="C145" s="874" t="s">
        <v>2049</v>
      </c>
      <c r="D145" s="873" t="s">
        <v>126</v>
      </c>
      <c r="E145" s="871" t="s">
        <v>444</v>
      </c>
      <c r="F145" s="873" t="s">
        <v>2418</v>
      </c>
      <c r="G145" s="839">
        <v>150</v>
      </c>
      <c r="H145" s="873" t="s">
        <v>863</v>
      </c>
      <c r="I145" s="872">
        <v>2013</v>
      </c>
      <c r="J145" s="838"/>
      <c r="K145" s="836" t="s">
        <v>2467</v>
      </c>
      <c r="L145" s="838" t="s">
        <v>2468</v>
      </c>
      <c r="M145" s="838" t="s">
        <v>2469</v>
      </c>
      <c r="N145" s="838" t="s">
        <v>2470</v>
      </c>
      <c r="O145" s="872" t="s">
        <v>133</v>
      </c>
      <c r="P145" s="888">
        <v>18496358.515102301</v>
      </c>
      <c r="Q145" s="853" t="str">
        <f t="shared" si="44"/>
        <v>2.03.01</v>
      </c>
      <c r="R145" s="841" t="str">
        <f t="shared" si="32"/>
        <v>Alat Angkutan Darat Bermotor</v>
      </c>
      <c r="S145" s="860">
        <f t="shared" si="33"/>
        <v>7</v>
      </c>
      <c r="T145" s="861">
        <f t="shared" si="34"/>
        <v>2642336.9307289002</v>
      </c>
      <c r="U145" s="860">
        <f t="shared" si="35"/>
        <v>1</v>
      </c>
      <c r="V145" s="861">
        <f t="shared" si="36"/>
        <v>2642336.9307289002</v>
      </c>
      <c r="W145" s="861">
        <f t="shared" si="37"/>
        <v>2642336.9307289002</v>
      </c>
      <c r="X145" s="861">
        <f t="shared" si="38"/>
        <v>2642336.9307289002</v>
      </c>
      <c r="Y145" s="861">
        <f t="shared" si="39"/>
        <v>2642336.9307289002</v>
      </c>
      <c r="Z145" s="861">
        <f t="shared" si="40"/>
        <v>2642336.9307289002</v>
      </c>
      <c r="AA145" s="861">
        <f t="shared" si="47"/>
        <v>2642336.9307289002</v>
      </c>
      <c r="AB145" s="876">
        <f t="shared" si="42"/>
        <v>2013</v>
      </c>
      <c r="AC145" s="861">
        <f t="shared" si="43"/>
        <v>18496358.515102301</v>
      </c>
      <c r="AD145" s="877">
        <f t="shared" si="45"/>
        <v>2642336.9307288975</v>
      </c>
      <c r="AE145" s="878">
        <f t="shared" si="46"/>
        <v>15854021.584373403</v>
      </c>
    </row>
    <row r="146" spans="1:31" s="821" customFormat="1" ht="15" hidden="1" customHeight="1">
      <c r="A146" s="853"/>
      <c r="B146" s="842" t="s">
        <v>28</v>
      </c>
      <c r="C146" s="874" t="s">
        <v>2049</v>
      </c>
      <c r="D146" s="873" t="s">
        <v>126</v>
      </c>
      <c r="E146" s="871" t="s">
        <v>444</v>
      </c>
      <c r="F146" s="873" t="s">
        <v>2418</v>
      </c>
      <c r="G146" s="839">
        <v>150</v>
      </c>
      <c r="H146" s="873" t="s">
        <v>863</v>
      </c>
      <c r="I146" s="872">
        <v>2013</v>
      </c>
      <c r="J146" s="838"/>
      <c r="K146" s="836" t="s">
        <v>2471</v>
      </c>
      <c r="L146" s="838" t="s">
        <v>2472</v>
      </c>
      <c r="M146" s="838" t="s">
        <v>2473</v>
      </c>
      <c r="N146" s="838" t="s">
        <v>2474</v>
      </c>
      <c r="O146" s="872" t="s">
        <v>133</v>
      </c>
      <c r="P146" s="888">
        <v>18496358.515102301</v>
      </c>
      <c r="Q146" s="853" t="str">
        <f t="shared" si="44"/>
        <v>2.03.01</v>
      </c>
      <c r="R146" s="841" t="str">
        <f t="shared" si="32"/>
        <v>Alat Angkutan Darat Bermotor</v>
      </c>
      <c r="S146" s="860">
        <f t="shared" si="33"/>
        <v>7</v>
      </c>
      <c r="T146" s="861">
        <f t="shared" si="34"/>
        <v>2642336.9307289002</v>
      </c>
      <c r="U146" s="860">
        <f t="shared" si="35"/>
        <v>1</v>
      </c>
      <c r="V146" s="861">
        <f t="shared" si="36"/>
        <v>2642336.9307289002</v>
      </c>
      <c r="W146" s="861">
        <f t="shared" si="37"/>
        <v>2642336.9307289002</v>
      </c>
      <c r="X146" s="861">
        <f t="shared" si="38"/>
        <v>2642336.9307289002</v>
      </c>
      <c r="Y146" s="861">
        <f t="shared" si="39"/>
        <v>2642336.9307289002</v>
      </c>
      <c r="Z146" s="861">
        <f t="shared" si="40"/>
        <v>2642336.9307289002</v>
      </c>
      <c r="AA146" s="861">
        <f t="shared" si="47"/>
        <v>2642336.9307289002</v>
      </c>
      <c r="AB146" s="876">
        <f t="shared" si="42"/>
        <v>2013</v>
      </c>
      <c r="AC146" s="861">
        <f t="shared" si="43"/>
        <v>18496358.515102301</v>
      </c>
      <c r="AD146" s="877">
        <f t="shared" si="45"/>
        <v>2642336.9307288975</v>
      </c>
      <c r="AE146" s="878">
        <f t="shared" si="46"/>
        <v>15854021.584373403</v>
      </c>
    </row>
    <row r="147" spans="1:31" s="821" customFormat="1" ht="15" hidden="1" customHeight="1">
      <c r="A147" s="853"/>
      <c r="B147" s="842" t="s">
        <v>28</v>
      </c>
      <c r="C147" s="874" t="s">
        <v>2049</v>
      </c>
      <c r="D147" s="873" t="s">
        <v>126</v>
      </c>
      <c r="E147" s="871" t="s">
        <v>444</v>
      </c>
      <c r="F147" s="873" t="s">
        <v>2418</v>
      </c>
      <c r="G147" s="839">
        <v>150</v>
      </c>
      <c r="H147" s="873" t="s">
        <v>863</v>
      </c>
      <c r="I147" s="872">
        <v>2013</v>
      </c>
      <c r="J147" s="838"/>
      <c r="K147" s="836" t="s">
        <v>2475</v>
      </c>
      <c r="L147" s="838" t="s">
        <v>2476</v>
      </c>
      <c r="M147" s="838" t="s">
        <v>2477</v>
      </c>
      <c r="N147" s="838" t="s">
        <v>2478</v>
      </c>
      <c r="O147" s="872" t="s">
        <v>133</v>
      </c>
      <c r="P147" s="888">
        <v>18496358.515102301</v>
      </c>
      <c r="Q147" s="853" t="str">
        <f t="shared" si="44"/>
        <v>2.03.01</v>
      </c>
      <c r="R147" s="841" t="str">
        <f t="shared" si="32"/>
        <v>Alat Angkutan Darat Bermotor</v>
      </c>
      <c r="S147" s="860">
        <f t="shared" si="33"/>
        <v>7</v>
      </c>
      <c r="T147" s="861">
        <f t="shared" si="34"/>
        <v>2642336.9307289002</v>
      </c>
      <c r="U147" s="860">
        <f t="shared" si="35"/>
        <v>1</v>
      </c>
      <c r="V147" s="861">
        <f t="shared" si="36"/>
        <v>2642336.9307289002</v>
      </c>
      <c r="W147" s="861">
        <f t="shared" si="37"/>
        <v>2642336.9307289002</v>
      </c>
      <c r="X147" s="861">
        <f t="shared" si="38"/>
        <v>2642336.9307289002</v>
      </c>
      <c r="Y147" s="861">
        <f t="shared" si="39"/>
        <v>2642336.9307289002</v>
      </c>
      <c r="Z147" s="861">
        <f t="shared" si="40"/>
        <v>2642336.9307289002</v>
      </c>
      <c r="AA147" s="861">
        <f t="shared" si="47"/>
        <v>2642336.9307289002</v>
      </c>
      <c r="AB147" s="876">
        <f t="shared" si="42"/>
        <v>2013</v>
      </c>
      <c r="AC147" s="861">
        <f t="shared" si="43"/>
        <v>18496358.515102301</v>
      </c>
      <c r="AD147" s="877">
        <f t="shared" si="45"/>
        <v>2642336.9307288975</v>
      </c>
      <c r="AE147" s="878">
        <f t="shared" si="46"/>
        <v>15854021.584373403</v>
      </c>
    </row>
    <row r="148" spans="1:31" s="821" customFormat="1" ht="15" hidden="1" customHeight="1">
      <c r="A148" s="853"/>
      <c r="B148" s="842" t="s">
        <v>28</v>
      </c>
      <c r="C148" s="874" t="s">
        <v>2049</v>
      </c>
      <c r="D148" s="873" t="s">
        <v>126</v>
      </c>
      <c r="E148" s="871" t="s">
        <v>444</v>
      </c>
      <c r="F148" s="873" t="s">
        <v>2418</v>
      </c>
      <c r="G148" s="839">
        <v>150</v>
      </c>
      <c r="H148" s="873" t="s">
        <v>863</v>
      </c>
      <c r="I148" s="872">
        <v>2013</v>
      </c>
      <c r="J148" s="838"/>
      <c r="K148" s="836" t="s">
        <v>2479</v>
      </c>
      <c r="L148" s="838" t="s">
        <v>2480</v>
      </c>
      <c r="M148" s="838" t="s">
        <v>2481</v>
      </c>
      <c r="N148" s="838" t="s">
        <v>2482</v>
      </c>
      <c r="O148" s="872" t="s">
        <v>133</v>
      </c>
      <c r="P148" s="888">
        <v>18496358.515102301</v>
      </c>
      <c r="Q148" s="853" t="str">
        <f t="shared" si="44"/>
        <v>2.03.01</v>
      </c>
      <c r="R148" s="841" t="str">
        <f t="shared" si="32"/>
        <v>Alat Angkutan Darat Bermotor</v>
      </c>
      <c r="S148" s="860">
        <f t="shared" si="33"/>
        <v>7</v>
      </c>
      <c r="T148" s="861">
        <f t="shared" si="34"/>
        <v>2642336.9307289002</v>
      </c>
      <c r="U148" s="860">
        <f t="shared" si="35"/>
        <v>1</v>
      </c>
      <c r="V148" s="861">
        <f t="shared" si="36"/>
        <v>2642336.9307289002</v>
      </c>
      <c r="W148" s="861">
        <f t="shared" si="37"/>
        <v>2642336.9307289002</v>
      </c>
      <c r="X148" s="861">
        <f t="shared" si="38"/>
        <v>2642336.9307289002</v>
      </c>
      <c r="Y148" s="861">
        <f t="shared" si="39"/>
        <v>2642336.9307289002</v>
      </c>
      <c r="Z148" s="861">
        <f t="shared" si="40"/>
        <v>2642336.9307289002</v>
      </c>
      <c r="AA148" s="861">
        <f t="shared" si="47"/>
        <v>2642336.9307289002</v>
      </c>
      <c r="AB148" s="876">
        <f t="shared" si="42"/>
        <v>2013</v>
      </c>
      <c r="AC148" s="861">
        <f t="shared" si="43"/>
        <v>18496358.515102301</v>
      </c>
      <c r="AD148" s="877">
        <f t="shared" si="45"/>
        <v>2642336.9307288975</v>
      </c>
      <c r="AE148" s="878">
        <f t="shared" si="46"/>
        <v>15854021.584373403</v>
      </c>
    </row>
    <row r="149" spans="1:31" s="821" customFormat="1" ht="15" hidden="1" customHeight="1">
      <c r="A149" s="853"/>
      <c r="B149" s="842" t="s">
        <v>28</v>
      </c>
      <c r="C149" s="874" t="s">
        <v>2049</v>
      </c>
      <c r="D149" s="873" t="s">
        <v>126</v>
      </c>
      <c r="E149" s="871" t="s">
        <v>444</v>
      </c>
      <c r="F149" s="873" t="s">
        <v>2418</v>
      </c>
      <c r="G149" s="839">
        <v>150</v>
      </c>
      <c r="H149" s="873" t="s">
        <v>863</v>
      </c>
      <c r="I149" s="872">
        <v>2013</v>
      </c>
      <c r="J149" s="838"/>
      <c r="K149" s="836" t="s">
        <v>2483</v>
      </c>
      <c r="L149" s="838" t="s">
        <v>2484</v>
      </c>
      <c r="M149" s="838" t="s">
        <v>2485</v>
      </c>
      <c r="N149" s="838" t="s">
        <v>2486</v>
      </c>
      <c r="O149" s="872" t="s">
        <v>133</v>
      </c>
      <c r="P149" s="888">
        <v>18496358.515102301</v>
      </c>
      <c r="Q149" s="853" t="str">
        <f t="shared" si="44"/>
        <v>2.03.01</v>
      </c>
      <c r="R149" s="841" t="str">
        <f t="shared" si="32"/>
        <v>Alat Angkutan Darat Bermotor</v>
      </c>
      <c r="S149" s="860">
        <f t="shared" si="33"/>
        <v>7</v>
      </c>
      <c r="T149" s="861">
        <f t="shared" si="34"/>
        <v>2642336.9307289002</v>
      </c>
      <c r="U149" s="860">
        <f t="shared" si="35"/>
        <v>1</v>
      </c>
      <c r="V149" s="861">
        <f t="shared" si="36"/>
        <v>2642336.9307289002</v>
      </c>
      <c r="W149" s="861">
        <f t="shared" si="37"/>
        <v>2642336.9307289002</v>
      </c>
      <c r="X149" s="861">
        <f t="shared" si="38"/>
        <v>2642336.9307289002</v>
      </c>
      <c r="Y149" s="861">
        <f t="shared" si="39"/>
        <v>2642336.9307289002</v>
      </c>
      <c r="Z149" s="861">
        <f t="shared" si="40"/>
        <v>2642336.9307289002</v>
      </c>
      <c r="AA149" s="861">
        <f t="shared" si="47"/>
        <v>2642336.9307289002</v>
      </c>
      <c r="AB149" s="876">
        <f t="shared" si="42"/>
        <v>2013</v>
      </c>
      <c r="AC149" s="861">
        <f t="shared" si="43"/>
        <v>18496358.515102301</v>
      </c>
      <c r="AD149" s="877">
        <f t="shared" si="45"/>
        <v>2642336.9307288975</v>
      </c>
      <c r="AE149" s="878">
        <f t="shared" si="46"/>
        <v>15854021.584373403</v>
      </c>
    </row>
    <row r="150" spans="1:31" s="821" customFormat="1" ht="15" hidden="1" customHeight="1">
      <c r="A150" s="853"/>
      <c r="B150" s="842" t="s">
        <v>28</v>
      </c>
      <c r="C150" s="874" t="s">
        <v>2049</v>
      </c>
      <c r="D150" s="873" t="s">
        <v>126</v>
      </c>
      <c r="E150" s="871" t="s">
        <v>444</v>
      </c>
      <c r="F150" s="873" t="s">
        <v>2418</v>
      </c>
      <c r="G150" s="839">
        <v>150</v>
      </c>
      <c r="H150" s="873" t="s">
        <v>863</v>
      </c>
      <c r="I150" s="872">
        <v>2013</v>
      </c>
      <c r="J150" s="838"/>
      <c r="K150" s="836" t="s">
        <v>2487</v>
      </c>
      <c r="L150" s="838" t="s">
        <v>2488</v>
      </c>
      <c r="M150" s="838" t="s">
        <v>2489</v>
      </c>
      <c r="N150" s="838" t="s">
        <v>2490</v>
      </c>
      <c r="O150" s="872" t="s">
        <v>133</v>
      </c>
      <c r="P150" s="888">
        <v>18496358.515102301</v>
      </c>
      <c r="Q150" s="853" t="str">
        <f t="shared" si="44"/>
        <v>2.03.01</v>
      </c>
      <c r="R150" s="841" t="str">
        <f t="shared" si="32"/>
        <v>Alat Angkutan Darat Bermotor</v>
      </c>
      <c r="S150" s="860">
        <f t="shared" si="33"/>
        <v>7</v>
      </c>
      <c r="T150" s="861">
        <f t="shared" si="34"/>
        <v>2642336.9307289002</v>
      </c>
      <c r="U150" s="860">
        <f t="shared" si="35"/>
        <v>1</v>
      </c>
      <c r="V150" s="861">
        <f t="shared" si="36"/>
        <v>2642336.9307289002</v>
      </c>
      <c r="W150" s="861">
        <f t="shared" si="37"/>
        <v>2642336.9307289002</v>
      </c>
      <c r="X150" s="861">
        <f t="shared" si="38"/>
        <v>2642336.9307289002</v>
      </c>
      <c r="Y150" s="861">
        <f t="shared" si="39"/>
        <v>2642336.9307289002</v>
      </c>
      <c r="Z150" s="861">
        <f t="shared" si="40"/>
        <v>2642336.9307289002</v>
      </c>
      <c r="AA150" s="861">
        <f t="shared" si="47"/>
        <v>2642336.9307289002</v>
      </c>
      <c r="AB150" s="876">
        <f t="shared" si="42"/>
        <v>2013</v>
      </c>
      <c r="AC150" s="861">
        <f t="shared" si="43"/>
        <v>18496358.515102301</v>
      </c>
      <c r="AD150" s="877">
        <f t="shared" si="45"/>
        <v>2642336.9307288975</v>
      </c>
      <c r="AE150" s="878">
        <f t="shared" si="46"/>
        <v>15854021.584373403</v>
      </c>
    </row>
    <row r="151" spans="1:31" s="821" customFormat="1" ht="15" hidden="1" customHeight="1">
      <c r="A151" s="853"/>
      <c r="B151" s="842" t="s">
        <v>28</v>
      </c>
      <c r="C151" s="874" t="s">
        <v>2049</v>
      </c>
      <c r="D151" s="873" t="s">
        <v>126</v>
      </c>
      <c r="E151" s="871" t="s">
        <v>444</v>
      </c>
      <c r="F151" s="873" t="s">
        <v>2418</v>
      </c>
      <c r="G151" s="839">
        <v>150</v>
      </c>
      <c r="H151" s="873" t="s">
        <v>863</v>
      </c>
      <c r="I151" s="872">
        <v>2013</v>
      </c>
      <c r="J151" s="838"/>
      <c r="K151" s="836" t="s">
        <v>2491</v>
      </c>
      <c r="L151" s="838" t="s">
        <v>2492</v>
      </c>
      <c r="M151" s="838" t="s">
        <v>2493</v>
      </c>
      <c r="N151" s="838" t="s">
        <v>2494</v>
      </c>
      <c r="O151" s="872" t="s">
        <v>133</v>
      </c>
      <c r="P151" s="888">
        <v>18496358.515102301</v>
      </c>
      <c r="Q151" s="853" t="str">
        <f t="shared" si="44"/>
        <v>2.03.01</v>
      </c>
      <c r="R151" s="841" t="str">
        <f t="shared" si="32"/>
        <v>Alat Angkutan Darat Bermotor</v>
      </c>
      <c r="S151" s="860">
        <f t="shared" si="33"/>
        <v>7</v>
      </c>
      <c r="T151" s="861">
        <f t="shared" si="34"/>
        <v>2642336.9307289002</v>
      </c>
      <c r="U151" s="860">
        <f t="shared" si="35"/>
        <v>1</v>
      </c>
      <c r="V151" s="861">
        <f t="shared" si="36"/>
        <v>2642336.9307289002</v>
      </c>
      <c r="W151" s="861">
        <f t="shared" si="37"/>
        <v>2642336.9307289002</v>
      </c>
      <c r="X151" s="861">
        <f t="shared" si="38"/>
        <v>2642336.9307289002</v>
      </c>
      <c r="Y151" s="861">
        <f t="shared" si="39"/>
        <v>2642336.9307289002</v>
      </c>
      <c r="Z151" s="861">
        <f t="shared" si="40"/>
        <v>2642336.9307289002</v>
      </c>
      <c r="AA151" s="861">
        <f t="shared" si="47"/>
        <v>2642336.9307289002</v>
      </c>
      <c r="AB151" s="876">
        <f t="shared" si="42"/>
        <v>2013</v>
      </c>
      <c r="AC151" s="861">
        <f t="shared" si="43"/>
        <v>18496358.515102301</v>
      </c>
      <c r="AD151" s="877">
        <f t="shared" si="45"/>
        <v>2642336.9307288975</v>
      </c>
      <c r="AE151" s="878">
        <f t="shared" si="46"/>
        <v>15854021.584373403</v>
      </c>
    </row>
    <row r="152" spans="1:31" s="821" customFormat="1" ht="15" hidden="1" customHeight="1">
      <c r="A152" s="853"/>
      <c r="B152" s="842" t="s">
        <v>28</v>
      </c>
      <c r="C152" s="874" t="s">
        <v>2049</v>
      </c>
      <c r="D152" s="873" t="s">
        <v>126</v>
      </c>
      <c r="E152" s="871" t="s">
        <v>444</v>
      </c>
      <c r="F152" s="873" t="s">
        <v>2418</v>
      </c>
      <c r="G152" s="839">
        <v>150</v>
      </c>
      <c r="H152" s="873" t="s">
        <v>863</v>
      </c>
      <c r="I152" s="872">
        <v>2013</v>
      </c>
      <c r="J152" s="838"/>
      <c r="K152" s="836" t="s">
        <v>2495</v>
      </c>
      <c r="L152" s="838" t="s">
        <v>2496</v>
      </c>
      <c r="M152" s="838" t="s">
        <v>2497</v>
      </c>
      <c r="N152" s="838" t="s">
        <v>2498</v>
      </c>
      <c r="O152" s="872" t="s">
        <v>133</v>
      </c>
      <c r="P152" s="888">
        <v>18496358.515102301</v>
      </c>
      <c r="Q152" s="853" t="str">
        <f t="shared" si="44"/>
        <v>2.03.01</v>
      </c>
      <c r="R152" s="841" t="str">
        <f t="shared" ref="R152:R215" si="48">VLOOKUP(Q152,kelompok,2,0)</f>
        <v>Alat Angkutan Darat Bermotor</v>
      </c>
      <c r="S152" s="860">
        <f t="shared" ref="S152:S215" si="49">VLOOKUP(Q152,MASAMANFAAT,4,0)</f>
        <v>7</v>
      </c>
      <c r="T152" s="861">
        <f t="shared" ref="T152:T215" si="50">(P152)/S152</f>
        <v>2642336.9307289002</v>
      </c>
      <c r="U152" s="860">
        <f t="shared" ref="U152:U215" si="51">2013-AB152+1</f>
        <v>1</v>
      </c>
      <c r="V152" s="861">
        <f t="shared" ref="V152:V215" si="52">IF(U152&gt;S152,P152,T152*U152)</f>
        <v>2642336.9307289002</v>
      </c>
      <c r="W152" s="861">
        <f t="shared" ref="W152:W215" si="53">IF(P152=V152,0,T152)</f>
        <v>2642336.9307289002</v>
      </c>
      <c r="X152" s="861">
        <f t="shared" ref="X152:X215" si="54">IF(P152=V152+W152,0,T152)</f>
        <v>2642336.9307289002</v>
      </c>
      <c r="Y152" s="861">
        <f t="shared" ref="Y152:Y215" si="55">IF(P152=V152+W152+X152,0,T152)</f>
        <v>2642336.9307289002</v>
      </c>
      <c r="Z152" s="861">
        <f t="shared" ref="Z152:Z215" si="56">IF(P152=W152+X152+Y152+V152,0,T152)</f>
        <v>2642336.9307289002</v>
      </c>
      <c r="AA152" s="861">
        <f t="shared" si="47"/>
        <v>2642336.9307289002</v>
      </c>
      <c r="AB152" s="876">
        <f t="shared" ref="AB152:AB215" si="57">I152</f>
        <v>2013</v>
      </c>
      <c r="AC152" s="861">
        <f t="shared" ref="AC152:AC215" si="58">P152</f>
        <v>18496358.515102301</v>
      </c>
      <c r="AD152" s="877">
        <f t="shared" si="45"/>
        <v>2642336.9307288975</v>
      </c>
      <c r="AE152" s="878">
        <f t="shared" si="46"/>
        <v>15854021.584373403</v>
      </c>
    </row>
    <row r="153" spans="1:31" s="821" customFormat="1" ht="15" hidden="1" customHeight="1">
      <c r="A153" s="853"/>
      <c r="B153" s="842" t="s">
        <v>28</v>
      </c>
      <c r="C153" s="874" t="s">
        <v>2049</v>
      </c>
      <c r="D153" s="873" t="s">
        <v>126</v>
      </c>
      <c r="E153" s="871" t="s">
        <v>444</v>
      </c>
      <c r="F153" s="873" t="s">
        <v>2418</v>
      </c>
      <c r="G153" s="839">
        <v>150</v>
      </c>
      <c r="H153" s="873" t="s">
        <v>863</v>
      </c>
      <c r="I153" s="872">
        <v>2013</v>
      </c>
      <c r="J153" s="838"/>
      <c r="K153" s="836" t="s">
        <v>2499</v>
      </c>
      <c r="L153" s="838" t="s">
        <v>2500</v>
      </c>
      <c r="M153" s="838" t="s">
        <v>2501</v>
      </c>
      <c r="N153" s="838" t="s">
        <v>2502</v>
      </c>
      <c r="O153" s="872" t="s">
        <v>133</v>
      </c>
      <c r="P153" s="888">
        <v>18496358.515102301</v>
      </c>
      <c r="Q153" s="853" t="str">
        <f t="shared" ref="Q153:Q216" si="59">MID(C153,2,7)</f>
        <v>2.03.01</v>
      </c>
      <c r="R153" s="841" t="str">
        <f t="shared" si="48"/>
        <v>Alat Angkutan Darat Bermotor</v>
      </c>
      <c r="S153" s="860">
        <f t="shared" si="49"/>
        <v>7</v>
      </c>
      <c r="T153" s="861">
        <f t="shared" si="50"/>
        <v>2642336.9307289002</v>
      </c>
      <c r="U153" s="860">
        <f t="shared" si="51"/>
        <v>1</v>
      </c>
      <c r="V153" s="861">
        <f t="shared" si="52"/>
        <v>2642336.9307289002</v>
      </c>
      <c r="W153" s="861">
        <f t="shared" si="53"/>
        <v>2642336.9307289002</v>
      </c>
      <c r="X153" s="861">
        <f t="shared" si="54"/>
        <v>2642336.9307289002</v>
      </c>
      <c r="Y153" s="861">
        <f t="shared" si="55"/>
        <v>2642336.9307289002</v>
      </c>
      <c r="Z153" s="861">
        <f t="shared" si="56"/>
        <v>2642336.9307289002</v>
      </c>
      <c r="AA153" s="861">
        <f t="shared" si="47"/>
        <v>2642336.9307289002</v>
      </c>
      <c r="AB153" s="876">
        <f t="shared" si="57"/>
        <v>2013</v>
      </c>
      <c r="AC153" s="861">
        <f t="shared" si="58"/>
        <v>18496358.515102301</v>
      </c>
      <c r="AD153" s="877">
        <f t="shared" ref="AD153:AD216" si="60">P153-(V153+W153+X153+Y153+Z153+AA153)</f>
        <v>2642336.9307288975</v>
      </c>
      <c r="AE153" s="878">
        <f t="shared" ref="AE153:AE216" si="61">SUM(V153:AA153)</f>
        <v>15854021.584373403</v>
      </c>
    </row>
    <row r="154" spans="1:31" s="821" customFormat="1" ht="15" hidden="1" customHeight="1">
      <c r="A154" s="853"/>
      <c r="B154" s="842" t="s">
        <v>28</v>
      </c>
      <c r="C154" s="874" t="s">
        <v>2049</v>
      </c>
      <c r="D154" s="873" t="s">
        <v>126</v>
      </c>
      <c r="E154" s="871" t="s">
        <v>444</v>
      </c>
      <c r="F154" s="873" t="s">
        <v>2418</v>
      </c>
      <c r="G154" s="839">
        <v>150</v>
      </c>
      <c r="H154" s="873" t="s">
        <v>863</v>
      </c>
      <c r="I154" s="872">
        <v>2013</v>
      </c>
      <c r="J154" s="838"/>
      <c r="K154" s="836" t="s">
        <v>2503</v>
      </c>
      <c r="L154" s="838" t="s">
        <v>2504</v>
      </c>
      <c r="M154" s="838" t="s">
        <v>2505</v>
      </c>
      <c r="N154" s="838" t="s">
        <v>2506</v>
      </c>
      <c r="O154" s="872" t="s">
        <v>133</v>
      </c>
      <c r="P154" s="888">
        <v>18496358.515102301</v>
      </c>
      <c r="Q154" s="853" t="str">
        <f t="shared" si="59"/>
        <v>2.03.01</v>
      </c>
      <c r="R154" s="841" t="str">
        <f t="shared" si="48"/>
        <v>Alat Angkutan Darat Bermotor</v>
      </c>
      <c r="S154" s="860">
        <f t="shared" si="49"/>
        <v>7</v>
      </c>
      <c r="T154" s="861">
        <f t="shared" si="50"/>
        <v>2642336.9307289002</v>
      </c>
      <c r="U154" s="860">
        <f t="shared" si="51"/>
        <v>1</v>
      </c>
      <c r="V154" s="861">
        <f t="shared" si="52"/>
        <v>2642336.9307289002</v>
      </c>
      <c r="W154" s="861">
        <f t="shared" si="53"/>
        <v>2642336.9307289002</v>
      </c>
      <c r="X154" s="861">
        <f t="shared" si="54"/>
        <v>2642336.9307289002</v>
      </c>
      <c r="Y154" s="861">
        <f t="shared" si="55"/>
        <v>2642336.9307289002</v>
      </c>
      <c r="Z154" s="861">
        <f t="shared" si="56"/>
        <v>2642336.9307289002</v>
      </c>
      <c r="AA154" s="861">
        <f t="shared" si="47"/>
        <v>2642336.9307289002</v>
      </c>
      <c r="AB154" s="876">
        <f t="shared" si="57"/>
        <v>2013</v>
      </c>
      <c r="AC154" s="861">
        <f t="shared" si="58"/>
        <v>18496358.515102301</v>
      </c>
      <c r="AD154" s="877">
        <f t="shared" si="60"/>
        <v>2642336.9307288975</v>
      </c>
      <c r="AE154" s="878">
        <f t="shared" si="61"/>
        <v>15854021.584373403</v>
      </c>
    </row>
    <row r="155" spans="1:31" s="821" customFormat="1" ht="15" hidden="1" customHeight="1">
      <c r="A155" s="853"/>
      <c r="B155" s="842" t="s">
        <v>28</v>
      </c>
      <c r="C155" s="874" t="s">
        <v>2049</v>
      </c>
      <c r="D155" s="873" t="s">
        <v>126</v>
      </c>
      <c r="E155" s="871" t="s">
        <v>444</v>
      </c>
      <c r="F155" s="873" t="s">
        <v>2418</v>
      </c>
      <c r="G155" s="839">
        <v>150</v>
      </c>
      <c r="H155" s="873" t="s">
        <v>863</v>
      </c>
      <c r="I155" s="872">
        <v>2013</v>
      </c>
      <c r="J155" s="838"/>
      <c r="K155" s="836" t="s">
        <v>2507</v>
      </c>
      <c r="L155" s="838" t="s">
        <v>2508</v>
      </c>
      <c r="M155" s="838" t="s">
        <v>2509</v>
      </c>
      <c r="N155" s="838" t="s">
        <v>2510</v>
      </c>
      <c r="O155" s="872" t="s">
        <v>133</v>
      </c>
      <c r="P155" s="888">
        <v>18496358.515102301</v>
      </c>
      <c r="Q155" s="853" t="str">
        <f t="shared" si="59"/>
        <v>2.03.01</v>
      </c>
      <c r="R155" s="841" t="str">
        <f t="shared" si="48"/>
        <v>Alat Angkutan Darat Bermotor</v>
      </c>
      <c r="S155" s="860">
        <f t="shared" si="49"/>
        <v>7</v>
      </c>
      <c r="T155" s="861">
        <f t="shared" si="50"/>
        <v>2642336.9307289002</v>
      </c>
      <c r="U155" s="860">
        <f t="shared" si="51"/>
        <v>1</v>
      </c>
      <c r="V155" s="861">
        <f t="shared" si="52"/>
        <v>2642336.9307289002</v>
      </c>
      <c r="W155" s="861">
        <f t="shared" si="53"/>
        <v>2642336.9307289002</v>
      </c>
      <c r="X155" s="861">
        <f t="shared" si="54"/>
        <v>2642336.9307289002</v>
      </c>
      <c r="Y155" s="861">
        <f t="shared" si="55"/>
        <v>2642336.9307289002</v>
      </c>
      <c r="Z155" s="861">
        <f t="shared" si="56"/>
        <v>2642336.9307289002</v>
      </c>
      <c r="AA155" s="861">
        <f t="shared" si="47"/>
        <v>2642336.9307289002</v>
      </c>
      <c r="AB155" s="876">
        <f t="shared" si="57"/>
        <v>2013</v>
      </c>
      <c r="AC155" s="861">
        <f t="shared" si="58"/>
        <v>18496358.515102301</v>
      </c>
      <c r="AD155" s="877">
        <f t="shared" si="60"/>
        <v>2642336.9307288975</v>
      </c>
      <c r="AE155" s="878">
        <f t="shared" si="61"/>
        <v>15854021.584373403</v>
      </c>
    </row>
    <row r="156" spans="1:31" s="821" customFormat="1" ht="15" hidden="1" customHeight="1">
      <c r="A156" s="853"/>
      <c r="B156" s="842" t="s">
        <v>28</v>
      </c>
      <c r="C156" s="874" t="s">
        <v>2049</v>
      </c>
      <c r="D156" s="873" t="s">
        <v>126</v>
      </c>
      <c r="E156" s="871" t="s">
        <v>444</v>
      </c>
      <c r="F156" s="873" t="s">
        <v>2418</v>
      </c>
      <c r="G156" s="839">
        <v>150</v>
      </c>
      <c r="H156" s="873" t="s">
        <v>863</v>
      </c>
      <c r="I156" s="872">
        <v>2013</v>
      </c>
      <c r="J156" s="838"/>
      <c r="K156" s="836" t="s">
        <v>2511</v>
      </c>
      <c r="L156" s="838" t="s">
        <v>2512</v>
      </c>
      <c r="M156" s="838" t="s">
        <v>2513</v>
      </c>
      <c r="N156" s="838" t="s">
        <v>2514</v>
      </c>
      <c r="O156" s="872" t="s">
        <v>133</v>
      </c>
      <c r="P156" s="888">
        <v>18496358.515102301</v>
      </c>
      <c r="Q156" s="853" t="str">
        <f t="shared" si="59"/>
        <v>2.03.01</v>
      </c>
      <c r="R156" s="841" t="str">
        <f t="shared" si="48"/>
        <v>Alat Angkutan Darat Bermotor</v>
      </c>
      <c r="S156" s="860">
        <f t="shared" si="49"/>
        <v>7</v>
      </c>
      <c r="T156" s="861">
        <f t="shared" si="50"/>
        <v>2642336.9307289002</v>
      </c>
      <c r="U156" s="860">
        <f t="shared" si="51"/>
        <v>1</v>
      </c>
      <c r="V156" s="861">
        <f t="shared" si="52"/>
        <v>2642336.9307289002</v>
      </c>
      <c r="W156" s="861">
        <f t="shared" si="53"/>
        <v>2642336.9307289002</v>
      </c>
      <c r="X156" s="861">
        <f t="shared" si="54"/>
        <v>2642336.9307289002</v>
      </c>
      <c r="Y156" s="861">
        <f t="shared" si="55"/>
        <v>2642336.9307289002</v>
      </c>
      <c r="Z156" s="861">
        <f t="shared" si="56"/>
        <v>2642336.9307289002</v>
      </c>
      <c r="AA156" s="861">
        <f t="shared" ref="AA156:AA219" si="62">IF(P156=V156+X156+Y156+Z156+W156,0,T156)</f>
        <v>2642336.9307289002</v>
      </c>
      <c r="AB156" s="876">
        <f t="shared" si="57"/>
        <v>2013</v>
      </c>
      <c r="AC156" s="861">
        <f t="shared" si="58"/>
        <v>18496358.515102301</v>
      </c>
      <c r="AD156" s="877">
        <f t="shared" si="60"/>
        <v>2642336.9307288975</v>
      </c>
      <c r="AE156" s="878">
        <f t="shared" si="61"/>
        <v>15854021.584373403</v>
      </c>
    </row>
    <row r="157" spans="1:31" s="821" customFormat="1" ht="15" hidden="1" customHeight="1">
      <c r="A157" s="853"/>
      <c r="B157" s="842" t="s">
        <v>28</v>
      </c>
      <c r="C157" s="874" t="s">
        <v>2049</v>
      </c>
      <c r="D157" s="873" t="s">
        <v>126</v>
      </c>
      <c r="E157" s="871" t="s">
        <v>444</v>
      </c>
      <c r="F157" s="873" t="s">
        <v>2418</v>
      </c>
      <c r="G157" s="839">
        <v>150</v>
      </c>
      <c r="H157" s="873" t="s">
        <v>863</v>
      </c>
      <c r="I157" s="872">
        <v>2013</v>
      </c>
      <c r="J157" s="838"/>
      <c r="K157" s="836" t="s">
        <v>2515</v>
      </c>
      <c r="L157" s="838" t="s">
        <v>2516</v>
      </c>
      <c r="M157" s="838" t="s">
        <v>2517</v>
      </c>
      <c r="N157" s="838" t="s">
        <v>2518</v>
      </c>
      <c r="O157" s="872" t="s">
        <v>133</v>
      </c>
      <c r="P157" s="888">
        <v>18496358.515102301</v>
      </c>
      <c r="Q157" s="853" t="str">
        <f t="shared" si="59"/>
        <v>2.03.01</v>
      </c>
      <c r="R157" s="841" t="str">
        <f t="shared" si="48"/>
        <v>Alat Angkutan Darat Bermotor</v>
      </c>
      <c r="S157" s="860">
        <f t="shared" si="49"/>
        <v>7</v>
      </c>
      <c r="T157" s="861">
        <f t="shared" si="50"/>
        <v>2642336.9307289002</v>
      </c>
      <c r="U157" s="860">
        <f t="shared" si="51"/>
        <v>1</v>
      </c>
      <c r="V157" s="861">
        <f t="shared" si="52"/>
        <v>2642336.9307289002</v>
      </c>
      <c r="W157" s="861">
        <f t="shared" si="53"/>
        <v>2642336.9307289002</v>
      </c>
      <c r="X157" s="861">
        <f t="shared" si="54"/>
        <v>2642336.9307289002</v>
      </c>
      <c r="Y157" s="861">
        <f t="shared" si="55"/>
        <v>2642336.9307289002</v>
      </c>
      <c r="Z157" s="861">
        <f t="shared" si="56"/>
        <v>2642336.9307289002</v>
      </c>
      <c r="AA157" s="861">
        <f t="shared" si="62"/>
        <v>2642336.9307289002</v>
      </c>
      <c r="AB157" s="876">
        <f t="shared" si="57"/>
        <v>2013</v>
      </c>
      <c r="AC157" s="861">
        <f t="shared" si="58"/>
        <v>18496358.515102301</v>
      </c>
      <c r="AD157" s="877">
        <f t="shared" si="60"/>
        <v>2642336.9307288975</v>
      </c>
      <c r="AE157" s="878">
        <f t="shared" si="61"/>
        <v>15854021.584373403</v>
      </c>
    </row>
    <row r="158" spans="1:31" s="821" customFormat="1" ht="15" hidden="1" customHeight="1">
      <c r="A158" s="853"/>
      <c r="B158" s="842" t="s">
        <v>28</v>
      </c>
      <c r="C158" s="874" t="s">
        <v>2049</v>
      </c>
      <c r="D158" s="873" t="s">
        <v>126</v>
      </c>
      <c r="E158" s="871" t="s">
        <v>444</v>
      </c>
      <c r="F158" s="873" t="s">
        <v>2418</v>
      </c>
      <c r="G158" s="839">
        <v>150</v>
      </c>
      <c r="H158" s="873" t="s">
        <v>863</v>
      </c>
      <c r="I158" s="872">
        <v>2013</v>
      </c>
      <c r="J158" s="838"/>
      <c r="K158" s="836" t="s">
        <v>2519</v>
      </c>
      <c r="L158" s="838" t="s">
        <v>2520</v>
      </c>
      <c r="M158" s="838" t="s">
        <v>2521</v>
      </c>
      <c r="N158" s="838" t="s">
        <v>2522</v>
      </c>
      <c r="O158" s="872" t="s">
        <v>133</v>
      </c>
      <c r="P158" s="888">
        <v>18496358.515102301</v>
      </c>
      <c r="Q158" s="853" t="str">
        <f t="shared" si="59"/>
        <v>2.03.01</v>
      </c>
      <c r="R158" s="841" t="str">
        <f t="shared" si="48"/>
        <v>Alat Angkutan Darat Bermotor</v>
      </c>
      <c r="S158" s="860">
        <f t="shared" si="49"/>
        <v>7</v>
      </c>
      <c r="T158" s="861">
        <f t="shared" si="50"/>
        <v>2642336.9307289002</v>
      </c>
      <c r="U158" s="860">
        <f t="shared" si="51"/>
        <v>1</v>
      </c>
      <c r="V158" s="861">
        <f t="shared" si="52"/>
        <v>2642336.9307289002</v>
      </c>
      <c r="W158" s="861">
        <f t="shared" si="53"/>
        <v>2642336.9307289002</v>
      </c>
      <c r="X158" s="861">
        <f t="shared" si="54"/>
        <v>2642336.9307289002</v>
      </c>
      <c r="Y158" s="861">
        <f t="shared" si="55"/>
        <v>2642336.9307289002</v>
      </c>
      <c r="Z158" s="861">
        <f t="shared" si="56"/>
        <v>2642336.9307289002</v>
      </c>
      <c r="AA158" s="861">
        <f t="shared" si="62"/>
        <v>2642336.9307289002</v>
      </c>
      <c r="AB158" s="876">
        <f t="shared" si="57"/>
        <v>2013</v>
      </c>
      <c r="AC158" s="861">
        <f t="shared" si="58"/>
        <v>18496358.515102301</v>
      </c>
      <c r="AD158" s="877">
        <f t="shared" si="60"/>
        <v>2642336.9307288975</v>
      </c>
      <c r="AE158" s="878">
        <f t="shared" si="61"/>
        <v>15854021.584373403</v>
      </c>
    </row>
    <row r="159" spans="1:31" s="821" customFormat="1" ht="15" hidden="1" customHeight="1">
      <c r="A159" s="853"/>
      <c r="B159" s="842" t="s">
        <v>28</v>
      </c>
      <c r="C159" s="874" t="s">
        <v>2049</v>
      </c>
      <c r="D159" s="873" t="s">
        <v>126</v>
      </c>
      <c r="E159" s="871" t="s">
        <v>444</v>
      </c>
      <c r="F159" s="873" t="s">
        <v>2418</v>
      </c>
      <c r="G159" s="839">
        <v>150</v>
      </c>
      <c r="H159" s="873" t="s">
        <v>863</v>
      </c>
      <c r="I159" s="872">
        <v>2013</v>
      </c>
      <c r="J159" s="838"/>
      <c r="K159" s="836" t="s">
        <v>2523</v>
      </c>
      <c r="L159" s="838" t="s">
        <v>2524</v>
      </c>
      <c r="M159" s="838" t="s">
        <v>2525</v>
      </c>
      <c r="N159" s="838" t="s">
        <v>2526</v>
      </c>
      <c r="O159" s="872" t="s">
        <v>133</v>
      </c>
      <c r="P159" s="888">
        <v>18496358.515102301</v>
      </c>
      <c r="Q159" s="853" t="str">
        <f t="shared" si="59"/>
        <v>2.03.01</v>
      </c>
      <c r="R159" s="841" t="str">
        <f t="shared" si="48"/>
        <v>Alat Angkutan Darat Bermotor</v>
      </c>
      <c r="S159" s="860">
        <f t="shared" si="49"/>
        <v>7</v>
      </c>
      <c r="T159" s="861">
        <f t="shared" si="50"/>
        <v>2642336.9307289002</v>
      </c>
      <c r="U159" s="860">
        <f t="shared" si="51"/>
        <v>1</v>
      </c>
      <c r="V159" s="861">
        <f t="shared" si="52"/>
        <v>2642336.9307289002</v>
      </c>
      <c r="W159" s="861">
        <f t="shared" si="53"/>
        <v>2642336.9307289002</v>
      </c>
      <c r="X159" s="861">
        <f t="shared" si="54"/>
        <v>2642336.9307289002</v>
      </c>
      <c r="Y159" s="861">
        <f t="shared" si="55"/>
        <v>2642336.9307289002</v>
      </c>
      <c r="Z159" s="861">
        <f t="shared" si="56"/>
        <v>2642336.9307289002</v>
      </c>
      <c r="AA159" s="861">
        <f t="shared" si="62"/>
        <v>2642336.9307289002</v>
      </c>
      <c r="AB159" s="876">
        <f t="shared" si="57"/>
        <v>2013</v>
      </c>
      <c r="AC159" s="861">
        <f t="shared" si="58"/>
        <v>18496358.515102301</v>
      </c>
      <c r="AD159" s="877">
        <f t="shared" si="60"/>
        <v>2642336.9307288975</v>
      </c>
      <c r="AE159" s="878">
        <f t="shared" si="61"/>
        <v>15854021.584373403</v>
      </c>
    </row>
    <row r="160" spans="1:31" s="821" customFormat="1" ht="15" hidden="1" customHeight="1">
      <c r="A160" s="853"/>
      <c r="B160" s="842" t="s">
        <v>28</v>
      </c>
      <c r="C160" s="874" t="s">
        <v>2049</v>
      </c>
      <c r="D160" s="873" t="s">
        <v>126</v>
      </c>
      <c r="E160" s="871" t="s">
        <v>444</v>
      </c>
      <c r="F160" s="873" t="s">
        <v>2418</v>
      </c>
      <c r="G160" s="839">
        <v>150</v>
      </c>
      <c r="H160" s="873" t="s">
        <v>863</v>
      </c>
      <c r="I160" s="872">
        <v>2013</v>
      </c>
      <c r="J160" s="838"/>
      <c r="K160" s="836" t="s">
        <v>2527</v>
      </c>
      <c r="L160" s="838" t="s">
        <v>2528</v>
      </c>
      <c r="M160" s="838" t="s">
        <v>2529</v>
      </c>
      <c r="N160" s="838" t="s">
        <v>2530</v>
      </c>
      <c r="O160" s="872" t="s">
        <v>133</v>
      </c>
      <c r="P160" s="888">
        <v>18496358.515102301</v>
      </c>
      <c r="Q160" s="853" t="str">
        <f t="shared" si="59"/>
        <v>2.03.01</v>
      </c>
      <c r="R160" s="841" t="str">
        <f t="shared" si="48"/>
        <v>Alat Angkutan Darat Bermotor</v>
      </c>
      <c r="S160" s="860">
        <f t="shared" si="49"/>
        <v>7</v>
      </c>
      <c r="T160" s="861">
        <f t="shared" si="50"/>
        <v>2642336.9307289002</v>
      </c>
      <c r="U160" s="860">
        <f t="shared" si="51"/>
        <v>1</v>
      </c>
      <c r="V160" s="861">
        <f t="shared" si="52"/>
        <v>2642336.9307289002</v>
      </c>
      <c r="W160" s="861">
        <f t="shared" si="53"/>
        <v>2642336.9307289002</v>
      </c>
      <c r="X160" s="861">
        <f t="shared" si="54"/>
        <v>2642336.9307289002</v>
      </c>
      <c r="Y160" s="861">
        <f t="shared" si="55"/>
        <v>2642336.9307289002</v>
      </c>
      <c r="Z160" s="861">
        <f t="shared" si="56"/>
        <v>2642336.9307289002</v>
      </c>
      <c r="AA160" s="861">
        <f t="shared" si="62"/>
        <v>2642336.9307289002</v>
      </c>
      <c r="AB160" s="876">
        <f t="shared" si="57"/>
        <v>2013</v>
      </c>
      <c r="AC160" s="861">
        <f t="shared" si="58"/>
        <v>18496358.515102301</v>
      </c>
      <c r="AD160" s="877">
        <f t="shared" si="60"/>
        <v>2642336.9307288975</v>
      </c>
      <c r="AE160" s="878">
        <f t="shared" si="61"/>
        <v>15854021.584373403</v>
      </c>
    </row>
    <row r="161" spans="1:31" s="821" customFormat="1" ht="15" hidden="1" customHeight="1">
      <c r="A161" s="853"/>
      <c r="B161" s="842" t="s">
        <v>28</v>
      </c>
      <c r="C161" s="874" t="s">
        <v>2049</v>
      </c>
      <c r="D161" s="873" t="s">
        <v>126</v>
      </c>
      <c r="E161" s="871" t="s">
        <v>444</v>
      </c>
      <c r="F161" s="873" t="s">
        <v>2418</v>
      </c>
      <c r="G161" s="839">
        <v>150</v>
      </c>
      <c r="H161" s="873" t="s">
        <v>863</v>
      </c>
      <c r="I161" s="872">
        <v>2013</v>
      </c>
      <c r="J161" s="838"/>
      <c r="K161" s="836" t="s">
        <v>2531</v>
      </c>
      <c r="L161" s="838" t="s">
        <v>2532</v>
      </c>
      <c r="M161" s="838" t="s">
        <v>2533</v>
      </c>
      <c r="N161" s="838" t="s">
        <v>2534</v>
      </c>
      <c r="O161" s="872" t="s">
        <v>133</v>
      </c>
      <c r="P161" s="888">
        <v>18496358.515102301</v>
      </c>
      <c r="Q161" s="853" t="str">
        <f t="shared" si="59"/>
        <v>2.03.01</v>
      </c>
      <c r="R161" s="841" t="str">
        <f t="shared" si="48"/>
        <v>Alat Angkutan Darat Bermotor</v>
      </c>
      <c r="S161" s="860">
        <f t="shared" si="49"/>
        <v>7</v>
      </c>
      <c r="T161" s="861">
        <f t="shared" si="50"/>
        <v>2642336.9307289002</v>
      </c>
      <c r="U161" s="860">
        <f t="shared" si="51"/>
        <v>1</v>
      </c>
      <c r="V161" s="861">
        <f t="shared" si="52"/>
        <v>2642336.9307289002</v>
      </c>
      <c r="W161" s="861">
        <f t="shared" si="53"/>
        <v>2642336.9307289002</v>
      </c>
      <c r="X161" s="861">
        <f t="shared" si="54"/>
        <v>2642336.9307289002</v>
      </c>
      <c r="Y161" s="861">
        <f t="shared" si="55"/>
        <v>2642336.9307289002</v>
      </c>
      <c r="Z161" s="861">
        <f t="shared" si="56"/>
        <v>2642336.9307289002</v>
      </c>
      <c r="AA161" s="861">
        <f t="shared" si="62"/>
        <v>2642336.9307289002</v>
      </c>
      <c r="AB161" s="876">
        <f t="shared" si="57"/>
        <v>2013</v>
      </c>
      <c r="AC161" s="861">
        <f t="shared" si="58"/>
        <v>18496358.515102301</v>
      </c>
      <c r="AD161" s="877">
        <f t="shared" si="60"/>
        <v>2642336.9307288975</v>
      </c>
      <c r="AE161" s="878">
        <f t="shared" si="61"/>
        <v>15854021.584373403</v>
      </c>
    </row>
    <row r="162" spans="1:31" s="821" customFormat="1" ht="15" hidden="1" customHeight="1">
      <c r="A162" s="853"/>
      <c r="B162" s="842" t="s">
        <v>28</v>
      </c>
      <c r="C162" s="874" t="s">
        <v>2049</v>
      </c>
      <c r="D162" s="873" t="s">
        <v>126</v>
      </c>
      <c r="E162" s="871" t="s">
        <v>444</v>
      </c>
      <c r="F162" s="873" t="s">
        <v>2418</v>
      </c>
      <c r="G162" s="839">
        <v>150</v>
      </c>
      <c r="H162" s="873" t="s">
        <v>863</v>
      </c>
      <c r="I162" s="872">
        <v>2013</v>
      </c>
      <c r="J162" s="838"/>
      <c r="K162" s="836" t="s">
        <v>2535</v>
      </c>
      <c r="L162" s="838" t="s">
        <v>2536</v>
      </c>
      <c r="M162" s="838" t="s">
        <v>2537</v>
      </c>
      <c r="N162" s="838" t="s">
        <v>2538</v>
      </c>
      <c r="O162" s="872" t="s">
        <v>133</v>
      </c>
      <c r="P162" s="888">
        <v>18496358.515102301</v>
      </c>
      <c r="Q162" s="853" t="str">
        <f t="shared" si="59"/>
        <v>2.03.01</v>
      </c>
      <c r="R162" s="841" t="str">
        <f t="shared" si="48"/>
        <v>Alat Angkutan Darat Bermotor</v>
      </c>
      <c r="S162" s="860">
        <f t="shared" si="49"/>
        <v>7</v>
      </c>
      <c r="T162" s="861">
        <f t="shared" si="50"/>
        <v>2642336.9307289002</v>
      </c>
      <c r="U162" s="860">
        <f t="shared" si="51"/>
        <v>1</v>
      </c>
      <c r="V162" s="861">
        <f t="shared" si="52"/>
        <v>2642336.9307289002</v>
      </c>
      <c r="W162" s="861">
        <f t="shared" si="53"/>
        <v>2642336.9307289002</v>
      </c>
      <c r="X162" s="861">
        <f t="shared" si="54"/>
        <v>2642336.9307289002</v>
      </c>
      <c r="Y162" s="861">
        <f t="shared" si="55"/>
        <v>2642336.9307289002</v>
      </c>
      <c r="Z162" s="861">
        <f t="shared" si="56"/>
        <v>2642336.9307289002</v>
      </c>
      <c r="AA162" s="861">
        <f t="shared" si="62"/>
        <v>2642336.9307289002</v>
      </c>
      <c r="AB162" s="876">
        <f t="shared" si="57"/>
        <v>2013</v>
      </c>
      <c r="AC162" s="861">
        <f t="shared" si="58"/>
        <v>18496358.515102301</v>
      </c>
      <c r="AD162" s="877">
        <f t="shared" si="60"/>
        <v>2642336.9307288975</v>
      </c>
      <c r="AE162" s="878">
        <f t="shared" si="61"/>
        <v>15854021.584373403</v>
      </c>
    </row>
    <row r="163" spans="1:31" s="821" customFormat="1" ht="15" hidden="1" customHeight="1">
      <c r="A163" s="853"/>
      <c r="B163" s="842" t="s">
        <v>28</v>
      </c>
      <c r="C163" s="874" t="s">
        <v>2049</v>
      </c>
      <c r="D163" s="873" t="s">
        <v>126</v>
      </c>
      <c r="E163" s="871" t="s">
        <v>444</v>
      </c>
      <c r="F163" s="873" t="s">
        <v>2418</v>
      </c>
      <c r="G163" s="839">
        <v>150</v>
      </c>
      <c r="H163" s="873" t="s">
        <v>863</v>
      </c>
      <c r="I163" s="872">
        <v>2013</v>
      </c>
      <c r="J163" s="838"/>
      <c r="K163" s="836" t="s">
        <v>2539</v>
      </c>
      <c r="L163" s="838" t="s">
        <v>2540</v>
      </c>
      <c r="M163" s="838" t="s">
        <v>2541</v>
      </c>
      <c r="N163" s="838" t="s">
        <v>2542</v>
      </c>
      <c r="O163" s="872" t="s">
        <v>133</v>
      </c>
      <c r="P163" s="888">
        <v>18496358.515102301</v>
      </c>
      <c r="Q163" s="853" t="str">
        <f t="shared" si="59"/>
        <v>2.03.01</v>
      </c>
      <c r="R163" s="841" t="str">
        <f t="shared" si="48"/>
        <v>Alat Angkutan Darat Bermotor</v>
      </c>
      <c r="S163" s="860">
        <f t="shared" si="49"/>
        <v>7</v>
      </c>
      <c r="T163" s="861">
        <f t="shared" si="50"/>
        <v>2642336.9307289002</v>
      </c>
      <c r="U163" s="860">
        <f t="shared" si="51"/>
        <v>1</v>
      </c>
      <c r="V163" s="861">
        <f t="shared" si="52"/>
        <v>2642336.9307289002</v>
      </c>
      <c r="W163" s="861">
        <f t="shared" si="53"/>
        <v>2642336.9307289002</v>
      </c>
      <c r="X163" s="861">
        <f t="shared" si="54"/>
        <v>2642336.9307289002</v>
      </c>
      <c r="Y163" s="861">
        <f t="shared" si="55"/>
        <v>2642336.9307289002</v>
      </c>
      <c r="Z163" s="861">
        <f t="shared" si="56"/>
        <v>2642336.9307289002</v>
      </c>
      <c r="AA163" s="861">
        <f t="shared" si="62"/>
        <v>2642336.9307289002</v>
      </c>
      <c r="AB163" s="876">
        <f t="shared" si="57"/>
        <v>2013</v>
      </c>
      <c r="AC163" s="861">
        <f t="shared" si="58"/>
        <v>18496358.515102301</v>
      </c>
      <c r="AD163" s="877">
        <f t="shared" si="60"/>
        <v>2642336.9307288975</v>
      </c>
      <c r="AE163" s="878">
        <f t="shared" si="61"/>
        <v>15854021.584373403</v>
      </c>
    </row>
    <row r="164" spans="1:31" s="821" customFormat="1" ht="15" hidden="1" customHeight="1">
      <c r="A164" s="853"/>
      <c r="B164" s="842" t="s">
        <v>28</v>
      </c>
      <c r="C164" s="874" t="s">
        <v>2049</v>
      </c>
      <c r="D164" s="873" t="s">
        <v>126</v>
      </c>
      <c r="E164" s="871" t="s">
        <v>444</v>
      </c>
      <c r="F164" s="873" t="s">
        <v>2418</v>
      </c>
      <c r="G164" s="839">
        <v>150</v>
      </c>
      <c r="H164" s="873" t="s">
        <v>863</v>
      </c>
      <c r="I164" s="872">
        <v>2013</v>
      </c>
      <c r="J164" s="838"/>
      <c r="K164" s="836" t="s">
        <v>2543</v>
      </c>
      <c r="L164" s="838" t="s">
        <v>2544</v>
      </c>
      <c r="M164" s="838" t="s">
        <v>2545</v>
      </c>
      <c r="N164" s="838" t="s">
        <v>2546</v>
      </c>
      <c r="O164" s="872" t="s">
        <v>133</v>
      </c>
      <c r="P164" s="888">
        <v>18496358.515102301</v>
      </c>
      <c r="Q164" s="853" t="str">
        <f t="shared" si="59"/>
        <v>2.03.01</v>
      </c>
      <c r="R164" s="841" t="str">
        <f t="shared" si="48"/>
        <v>Alat Angkutan Darat Bermotor</v>
      </c>
      <c r="S164" s="860">
        <f t="shared" si="49"/>
        <v>7</v>
      </c>
      <c r="T164" s="861">
        <f t="shared" si="50"/>
        <v>2642336.9307289002</v>
      </c>
      <c r="U164" s="860">
        <f t="shared" si="51"/>
        <v>1</v>
      </c>
      <c r="V164" s="861">
        <f t="shared" si="52"/>
        <v>2642336.9307289002</v>
      </c>
      <c r="W164" s="861">
        <f t="shared" si="53"/>
        <v>2642336.9307289002</v>
      </c>
      <c r="X164" s="861">
        <f t="shared" si="54"/>
        <v>2642336.9307289002</v>
      </c>
      <c r="Y164" s="861">
        <f t="shared" si="55"/>
        <v>2642336.9307289002</v>
      </c>
      <c r="Z164" s="861">
        <f t="shared" si="56"/>
        <v>2642336.9307289002</v>
      </c>
      <c r="AA164" s="861">
        <f t="shared" si="62"/>
        <v>2642336.9307289002</v>
      </c>
      <c r="AB164" s="876">
        <f t="shared" si="57"/>
        <v>2013</v>
      </c>
      <c r="AC164" s="861">
        <f t="shared" si="58"/>
        <v>18496358.515102301</v>
      </c>
      <c r="AD164" s="877">
        <f t="shared" si="60"/>
        <v>2642336.9307288975</v>
      </c>
      <c r="AE164" s="878">
        <f t="shared" si="61"/>
        <v>15854021.584373403</v>
      </c>
    </row>
    <row r="165" spans="1:31" s="821" customFormat="1" ht="15" hidden="1" customHeight="1">
      <c r="A165" s="853"/>
      <c r="B165" s="842" t="s">
        <v>28</v>
      </c>
      <c r="C165" s="874" t="s">
        <v>2049</v>
      </c>
      <c r="D165" s="873" t="s">
        <v>126</v>
      </c>
      <c r="E165" s="871" t="s">
        <v>444</v>
      </c>
      <c r="F165" s="873" t="s">
        <v>2418</v>
      </c>
      <c r="G165" s="839">
        <v>150</v>
      </c>
      <c r="H165" s="873" t="s">
        <v>863</v>
      </c>
      <c r="I165" s="872">
        <v>2013</v>
      </c>
      <c r="J165" s="838"/>
      <c r="K165" s="836" t="s">
        <v>2547</v>
      </c>
      <c r="L165" s="838" t="s">
        <v>2548</v>
      </c>
      <c r="M165" s="838" t="s">
        <v>2549</v>
      </c>
      <c r="N165" s="838" t="s">
        <v>2550</v>
      </c>
      <c r="O165" s="872" t="s">
        <v>133</v>
      </c>
      <c r="P165" s="888">
        <v>18496358.515102301</v>
      </c>
      <c r="Q165" s="853" t="str">
        <f t="shared" si="59"/>
        <v>2.03.01</v>
      </c>
      <c r="R165" s="841" t="str">
        <f t="shared" si="48"/>
        <v>Alat Angkutan Darat Bermotor</v>
      </c>
      <c r="S165" s="860">
        <f t="shared" si="49"/>
        <v>7</v>
      </c>
      <c r="T165" s="861">
        <f t="shared" si="50"/>
        <v>2642336.9307289002</v>
      </c>
      <c r="U165" s="860">
        <f t="shared" si="51"/>
        <v>1</v>
      </c>
      <c r="V165" s="861">
        <f t="shared" si="52"/>
        <v>2642336.9307289002</v>
      </c>
      <c r="W165" s="861">
        <f t="shared" si="53"/>
        <v>2642336.9307289002</v>
      </c>
      <c r="X165" s="861">
        <f t="shared" si="54"/>
        <v>2642336.9307289002</v>
      </c>
      <c r="Y165" s="861">
        <f t="shared" si="55"/>
        <v>2642336.9307289002</v>
      </c>
      <c r="Z165" s="861">
        <f t="shared" si="56"/>
        <v>2642336.9307289002</v>
      </c>
      <c r="AA165" s="861">
        <f t="shared" si="62"/>
        <v>2642336.9307289002</v>
      </c>
      <c r="AB165" s="876">
        <f t="shared" si="57"/>
        <v>2013</v>
      </c>
      <c r="AC165" s="861">
        <f t="shared" si="58"/>
        <v>18496358.515102301</v>
      </c>
      <c r="AD165" s="877">
        <f t="shared" si="60"/>
        <v>2642336.9307288975</v>
      </c>
      <c r="AE165" s="878">
        <f t="shared" si="61"/>
        <v>15854021.584373403</v>
      </c>
    </row>
    <row r="166" spans="1:31" s="821" customFormat="1" ht="15" hidden="1" customHeight="1">
      <c r="A166" s="853"/>
      <c r="B166" s="842" t="s">
        <v>28</v>
      </c>
      <c r="C166" s="874" t="s">
        <v>2049</v>
      </c>
      <c r="D166" s="873" t="s">
        <v>126</v>
      </c>
      <c r="E166" s="871" t="s">
        <v>444</v>
      </c>
      <c r="F166" s="873" t="s">
        <v>2418</v>
      </c>
      <c r="G166" s="839">
        <v>150</v>
      </c>
      <c r="H166" s="873" t="s">
        <v>863</v>
      </c>
      <c r="I166" s="872">
        <v>2013</v>
      </c>
      <c r="J166" s="838"/>
      <c r="K166" s="836" t="s">
        <v>2551</v>
      </c>
      <c r="L166" s="838" t="s">
        <v>2552</v>
      </c>
      <c r="M166" s="838" t="s">
        <v>2553</v>
      </c>
      <c r="N166" s="838" t="s">
        <v>2554</v>
      </c>
      <c r="O166" s="872" t="s">
        <v>133</v>
      </c>
      <c r="P166" s="888">
        <v>18496358.515102301</v>
      </c>
      <c r="Q166" s="853" t="str">
        <f t="shared" si="59"/>
        <v>2.03.01</v>
      </c>
      <c r="R166" s="841" t="str">
        <f t="shared" si="48"/>
        <v>Alat Angkutan Darat Bermotor</v>
      </c>
      <c r="S166" s="860">
        <f t="shared" si="49"/>
        <v>7</v>
      </c>
      <c r="T166" s="861">
        <f t="shared" si="50"/>
        <v>2642336.9307289002</v>
      </c>
      <c r="U166" s="860">
        <f t="shared" si="51"/>
        <v>1</v>
      </c>
      <c r="V166" s="861">
        <f t="shared" si="52"/>
        <v>2642336.9307289002</v>
      </c>
      <c r="W166" s="861">
        <f t="shared" si="53"/>
        <v>2642336.9307289002</v>
      </c>
      <c r="X166" s="861">
        <f t="shared" si="54"/>
        <v>2642336.9307289002</v>
      </c>
      <c r="Y166" s="861">
        <f t="shared" si="55"/>
        <v>2642336.9307289002</v>
      </c>
      <c r="Z166" s="861">
        <f t="shared" si="56"/>
        <v>2642336.9307289002</v>
      </c>
      <c r="AA166" s="861">
        <f t="shared" si="62"/>
        <v>2642336.9307289002</v>
      </c>
      <c r="AB166" s="876">
        <f t="shared" si="57"/>
        <v>2013</v>
      </c>
      <c r="AC166" s="861">
        <f t="shared" si="58"/>
        <v>18496358.515102301</v>
      </c>
      <c r="AD166" s="877">
        <f t="shared" si="60"/>
        <v>2642336.9307288975</v>
      </c>
      <c r="AE166" s="878">
        <f t="shared" si="61"/>
        <v>15854021.584373403</v>
      </c>
    </row>
    <row r="167" spans="1:31" s="821" customFormat="1" ht="15" hidden="1" customHeight="1">
      <c r="A167" s="853"/>
      <c r="B167" s="842" t="s">
        <v>28</v>
      </c>
      <c r="C167" s="874" t="s">
        <v>2049</v>
      </c>
      <c r="D167" s="873" t="s">
        <v>126</v>
      </c>
      <c r="E167" s="871" t="s">
        <v>444</v>
      </c>
      <c r="F167" s="873" t="s">
        <v>2418</v>
      </c>
      <c r="G167" s="839">
        <v>150</v>
      </c>
      <c r="H167" s="873" t="s">
        <v>863</v>
      </c>
      <c r="I167" s="872">
        <v>2013</v>
      </c>
      <c r="J167" s="838"/>
      <c r="K167" s="836" t="s">
        <v>2555</v>
      </c>
      <c r="L167" s="838" t="s">
        <v>2556</v>
      </c>
      <c r="M167" s="838" t="s">
        <v>2557</v>
      </c>
      <c r="N167" s="838" t="s">
        <v>2558</v>
      </c>
      <c r="O167" s="872" t="s">
        <v>133</v>
      </c>
      <c r="P167" s="888">
        <v>18496358.515102301</v>
      </c>
      <c r="Q167" s="853" t="str">
        <f t="shared" si="59"/>
        <v>2.03.01</v>
      </c>
      <c r="R167" s="841" t="str">
        <f t="shared" si="48"/>
        <v>Alat Angkutan Darat Bermotor</v>
      </c>
      <c r="S167" s="860">
        <f t="shared" si="49"/>
        <v>7</v>
      </c>
      <c r="T167" s="861">
        <f t="shared" si="50"/>
        <v>2642336.9307289002</v>
      </c>
      <c r="U167" s="860">
        <f t="shared" si="51"/>
        <v>1</v>
      </c>
      <c r="V167" s="861">
        <f t="shared" si="52"/>
        <v>2642336.9307289002</v>
      </c>
      <c r="W167" s="861">
        <f t="shared" si="53"/>
        <v>2642336.9307289002</v>
      </c>
      <c r="X167" s="861">
        <f t="shared" si="54"/>
        <v>2642336.9307289002</v>
      </c>
      <c r="Y167" s="861">
        <f t="shared" si="55"/>
        <v>2642336.9307289002</v>
      </c>
      <c r="Z167" s="861">
        <f t="shared" si="56"/>
        <v>2642336.9307289002</v>
      </c>
      <c r="AA167" s="861">
        <f t="shared" si="62"/>
        <v>2642336.9307289002</v>
      </c>
      <c r="AB167" s="876">
        <f t="shared" si="57"/>
        <v>2013</v>
      </c>
      <c r="AC167" s="861">
        <f t="shared" si="58"/>
        <v>18496358.515102301</v>
      </c>
      <c r="AD167" s="877">
        <f t="shared" si="60"/>
        <v>2642336.9307288975</v>
      </c>
      <c r="AE167" s="878">
        <f t="shared" si="61"/>
        <v>15854021.584373403</v>
      </c>
    </row>
    <row r="168" spans="1:31" s="821" customFormat="1" ht="15" hidden="1" customHeight="1">
      <c r="A168" s="853"/>
      <c r="B168" s="842" t="s">
        <v>28</v>
      </c>
      <c r="C168" s="874" t="s">
        <v>2049</v>
      </c>
      <c r="D168" s="873" t="s">
        <v>126</v>
      </c>
      <c r="E168" s="871" t="s">
        <v>444</v>
      </c>
      <c r="F168" s="873" t="s">
        <v>2418</v>
      </c>
      <c r="G168" s="839">
        <v>150</v>
      </c>
      <c r="H168" s="873" t="s">
        <v>863</v>
      </c>
      <c r="I168" s="872">
        <v>2013</v>
      </c>
      <c r="J168" s="838"/>
      <c r="K168" s="836" t="s">
        <v>2559</v>
      </c>
      <c r="L168" s="838" t="s">
        <v>2560</v>
      </c>
      <c r="M168" s="838" t="s">
        <v>2561</v>
      </c>
      <c r="N168" s="838" t="s">
        <v>2562</v>
      </c>
      <c r="O168" s="872" t="s">
        <v>133</v>
      </c>
      <c r="P168" s="888">
        <v>18496358.515102301</v>
      </c>
      <c r="Q168" s="853" t="str">
        <f t="shared" si="59"/>
        <v>2.03.01</v>
      </c>
      <c r="R168" s="841" t="str">
        <f t="shared" si="48"/>
        <v>Alat Angkutan Darat Bermotor</v>
      </c>
      <c r="S168" s="860">
        <f t="shared" si="49"/>
        <v>7</v>
      </c>
      <c r="T168" s="861">
        <f t="shared" si="50"/>
        <v>2642336.9307289002</v>
      </c>
      <c r="U168" s="860">
        <f t="shared" si="51"/>
        <v>1</v>
      </c>
      <c r="V168" s="861">
        <f t="shared" si="52"/>
        <v>2642336.9307289002</v>
      </c>
      <c r="W168" s="861">
        <f t="shared" si="53"/>
        <v>2642336.9307289002</v>
      </c>
      <c r="X168" s="861">
        <f t="shared" si="54"/>
        <v>2642336.9307289002</v>
      </c>
      <c r="Y168" s="861">
        <f t="shared" si="55"/>
        <v>2642336.9307289002</v>
      </c>
      <c r="Z168" s="861">
        <f t="shared" si="56"/>
        <v>2642336.9307289002</v>
      </c>
      <c r="AA168" s="861">
        <f t="shared" si="62"/>
        <v>2642336.9307289002</v>
      </c>
      <c r="AB168" s="876">
        <f t="shared" si="57"/>
        <v>2013</v>
      </c>
      <c r="AC168" s="861">
        <f t="shared" si="58"/>
        <v>18496358.515102301</v>
      </c>
      <c r="AD168" s="877">
        <f t="shared" si="60"/>
        <v>2642336.9307288975</v>
      </c>
      <c r="AE168" s="878">
        <f t="shared" si="61"/>
        <v>15854021.584373403</v>
      </c>
    </row>
    <row r="169" spans="1:31" s="821" customFormat="1" ht="15" hidden="1" customHeight="1">
      <c r="A169" s="853"/>
      <c r="B169" s="842" t="s">
        <v>28</v>
      </c>
      <c r="C169" s="874" t="s">
        <v>2049</v>
      </c>
      <c r="D169" s="873" t="s">
        <v>126</v>
      </c>
      <c r="E169" s="871" t="s">
        <v>444</v>
      </c>
      <c r="F169" s="873" t="s">
        <v>2418</v>
      </c>
      <c r="G169" s="839">
        <v>150</v>
      </c>
      <c r="H169" s="873" t="s">
        <v>863</v>
      </c>
      <c r="I169" s="872">
        <v>2013</v>
      </c>
      <c r="J169" s="838"/>
      <c r="K169" s="836" t="s">
        <v>2563</v>
      </c>
      <c r="L169" s="838" t="s">
        <v>2564</v>
      </c>
      <c r="M169" s="838" t="s">
        <v>2565</v>
      </c>
      <c r="N169" s="838" t="s">
        <v>2566</v>
      </c>
      <c r="O169" s="872" t="s">
        <v>133</v>
      </c>
      <c r="P169" s="888">
        <v>18496358.515102301</v>
      </c>
      <c r="Q169" s="853" t="str">
        <f t="shared" si="59"/>
        <v>2.03.01</v>
      </c>
      <c r="R169" s="841" t="str">
        <f t="shared" si="48"/>
        <v>Alat Angkutan Darat Bermotor</v>
      </c>
      <c r="S169" s="860">
        <f t="shared" si="49"/>
        <v>7</v>
      </c>
      <c r="T169" s="861">
        <f t="shared" si="50"/>
        <v>2642336.9307289002</v>
      </c>
      <c r="U169" s="860">
        <f t="shared" si="51"/>
        <v>1</v>
      </c>
      <c r="V169" s="861">
        <f t="shared" si="52"/>
        <v>2642336.9307289002</v>
      </c>
      <c r="W169" s="861">
        <f t="shared" si="53"/>
        <v>2642336.9307289002</v>
      </c>
      <c r="X169" s="861">
        <f t="shared" si="54"/>
        <v>2642336.9307289002</v>
      </c>
      <c r="Y169" s="861">
        <f t="shared" si="55"/>
        <v>2642336.9307289002</v>
      </c>
      <c r="Z169" s="861">
        <f t="shared" si="56"/>
        <v>2642336.9307289002</v>
      </c>
      <c r="AA169" s="861">
        <f t="shared" si="62"/>
        <v>2642336.9307289002</v>
      </c>
      <c r="AB169" s="876">
        <f t="shared" si="57"/>
        <v>2013</v>
      </c>
      <c r="AC169" s="861">
        <f t="shared" si="58"/>
        <v>18496358.515102301</v>
      </c>
      <c r="AD169" s="877">
        <f t="shared" si="60"/>
        <v>2642336.9307288975</v>
      </c>
      <c r="AE169" s="878">
        <f t="shared" si="61"/>
        <v>15854021.584373403</v>
      </c>
    </row>
    <row r="170" spans="1:31" s="821" customFormat="1" ht="15" hidden="1" customHeight="1">
      <c r="A170" s="853"/>
      <c r="B170" s="842" t="s">
        <v>28</v>
      </c>
      <c r="C170" s="874" t="s">
        <v>2049</v>
      </c>
      <c r="D170" s="873" t="s">
        <v>126</v>
      </c>
      <c r="E170" s="871" t="s">
        <v>444</v>
      </c>
      <c r="F170" s="873" t="s">
        <v>2418</v>
      </c>
      <c r="G170" s="839">
        <v>150</v>
      </c>
      <c r="H170" s="873" t="s">
        <v>863</v>
      </c>
      <c r="I170" s="872">
        <v>2013</v>
      </c>
      <c r="J170" s="838"/>
      <c r="K170" s="836" t="s">
        <v>2567</v>
      </c>
      <c r="L170" s="838" t="s">
        <v>2568</v>
      </c>
      <c r="M170" s="838" t="s">
        <v>2569</v>
      </c>
      <c r="N170" s="838" t="s">
        <v>2570</v>
      </c>
      <c r="O170" s="872" t="s">
        <v>133</v>
      </c>
      <c r="P170" s="888">
        <v>18496358.515102301</v>
      </c>
      <c r="Q170" s="853" t="str">
        <f t="shared" si="59"/>
        <v>2.03.01</v>
      </c>
      <c r="R170" s="841" t="str">
        <f t="shared" si="48"/>
        <v>Alat Angkutan Darat Bermotor</v>
      </c>
      <c r="S170" s="860">
        <f t="shared" si="49"/>
        <v>7</v>
      </c>
      <c r="T170" s="861">
        <f t="shared" si="50"/>
        <v>2642336.9307289002</v>
      </c>
      <c r="U170" s="860">
        <f t="shared" si="51"/>
        <v>1</v>
      </c>
      <c r="V170" s="861">
        <f t="shared" si="52"/>
        <v>2642336.9307289002</v>
      </c>
      <c r="W170" s="861">
        <f t="shared" si="53"/>
        <v>2642336.9307289002</v>
      </c>
      <c r="X170" s="861">
        <f t="shared" si="54"/>
        <v>2642336.9307289002</v>
      </c>
      <c r="Y170" s="861">
        <f t="shared" si="55"/>
        <v>2642336.9307289002</v>
      </c>
      <c r="Z170" s="861">
        <f t="shared" si="56"/>
        <v>2642336.9307289002</v>
      </c>
      <c r="AA170" s="861">
        <f t="shared" si="62"/>
        <v>2642336.9307289002</v>
      </c>
      <c r="AB170" s="876">
        <f t="shared" si="57"/>
        <v>2013</v>
      </c>
      <c r="AC170" s="861">
        <f t="shared" si="58"/>
        <v>18496358.515102301</v>
      </c>
      <c r="AD170" s="877">
        <f t="shared" si="60"/>
        <v>2642336.9307288975</v>
      </c>
      <c r="AE170" s="878">
        <f t="shared" si="61"/>
        <v>15854021.584373403</v>
      </c>
    </row>
    <row r="171" spans="1:31" s="821" customFormat="1" ht="15" hidden="1" customHeight="1">
      <c r="A171" s="853"/>
      <c r="B171" s="842" t="s">
        <v>28</v>
      </c>
      <c r="C171" s="874" t="s">
        <v>2049</v>
      </c>
      <c r="D171" s="873" t="s">
        <v>126</v>
      </c>
      <c r="E171" s="871" t="s">
        <v>444</v>
      </c>
      <c r="F171" s="873" t="s">
        <v>2418</v>
      </c>
      <c r="G171" s="839">
        <v>150</v>
      </c>
      <c r="H171" s="873" t="s">
        <v>863</v>
      </c>
      <c r="I171" s="872">
        <v>2013</v>
      </c>
      <c r="J171" s="838"/>
      <c r="K171" s="836" t="s">
        <v>2571</v>
      </c>
      <c r="L171" s="838" t="s">
        <v>2572</v>
      </c>
      <c r="M171" s="838" t="s">
        <v>2573</v>
      </c>
      <c r="N171" s="838" t="s">
        <v>2574</v>
      </c>
      <c r="O171" s="872" t="s">
        <v>133</v>
      </c>
      <c r="P171" s="888">
        <v>18496358.515102301</v>
      </c>
      <c r="Q171" s="853" t="str">
        <f t="shared" si="59"/>
        <v>2.03.01</v>
      </c>
      <c r="R171" s="841" t="str">
        <f t="shared" si="48"/>
        <v>Alat Angkutan Darat Bermotor</v>
      </c>
      <c r="S171" s="860">
        <f t="shared" si="49"/>
        <v>7</v>
      </c>
      <c r="T171" s="861">
        <f t="shared" si="50"/>
        <v>2642336.9307289002</v>
      </c>
      <c r="U171" s="860">
        <f t="shared" si="51"/>
        <v>1</v>
      </c>
      <c r="V171" s="861">
        <f t="shared" si="52"/>
        <v>2642336.9307289002</v>
      </c>
      <c r="W171" s="861">
        <f t="shared" si="53"/>
        <v>2642336.9307289002</v>
      </c>
      <c r="X171" s="861">
        <f t="shared" si="54"/>
        <v>2642336.9307289002</v>
      </c>
      <c r="Y171" s="861">
        <f t="shared" si="55"/>
        <v>2642336.9307289002</v>
      </c>
      <c r="Z171" s="861">
        <f t="shared" si="56"/>
        <v>2642336.9307289002</v>
      </c>
      <c r="AA171" s="861">
        <f t="shared" si="62"/>
        <v>2642336.9307289002</v>
      </c>
      <c r="AB171" s="876">
        <f t="shared" si="57"/>
        <v>2013</v>
      </c>
      <c r="AC171" s="861">
        <f t="shared" si="58"/>
        <v>18496358.515102301</v>
      </c>
      <c r="AD171" s="877">
        <f t="shared" si="60"/>
        <v>2642336.9307288975</v>
      </c>
      <c r="AE171" s="878">
        <f t="shared" si="61"/>
        <v>15854021.584373403</v>
      </c>
    </row>
    <row r="172" spans="1:31" s="821" customFormat="1" ht="15" hidden="1" customHeight="1">
      <c r="A172" s="853"/>
      <c r="B172" s="842" t="s">
        <v>28</v>
      </c>
      <c r="C172" s="874" t="s">
        <v>2049</v>
      </c>
      <c r="D172" s="873" t="s">
        <v>126</v>
      </c>
      <c r="E172" s="871" t="s">
        <v>444</v>
      </c>
      <c r="F172" s="873" t="s">
        <v>2418</v>
      </c>
      <c r="G172" s="839">
        <v>150</v>
      </c>
      <c r="H172" s="873" t="s">
        <v>863</v>
      </c>
      <c r="I172" s="872">
        <v>2013</v>
      </c>
      <c r="J172" s="838"/>
      <c r="K172" s="836" t="s">
        <v>2575</v>
      </c>
      <c r="L172" s="838" t="s">
        <v>2576</v>
      </c>
      <c r="M172" s="838" t="s">
        <v>2577</v>
      </c>
      <c r="N172" s="838" t="s">
        <v>2578</v>
      </c>
      <c r="O172" s="872" t="s">
        <v>133</v>
      </c>
      <c r="P172" s="888">
        <v>18496358.515102301</v>
      </c>
      <c r="Q172" s="853" t="str">
        <f t="shared" si="59"/>
        <v>2.03.01</v>
      </c>
      <c r="R172" s="841" t="str">
        <f t="shared" si="48"/>
        <v>Alat Angkutan Darat Bermotor</v>
      </c>
      <c r="S172" s="860">
        <f t="shared" si="49"/>
        <v>7</v>
      </c>
      <c r="T172" s="861">
        <f t="shared" si="50"/>
        <v>2642336.9307289002</v>
      </c>
      <c r="U172" s="860">
        <f t="shared" si="51"/>
        <v>1</v>
      </c>
      <c r="V172" s="861">
        <f t="shared" si="52"/>
        <v>2642336.9307289002</v>
      </c>
      <c r="W172" s="861">
        <f t="shared" si="53"/>
        <v>2642336.9307289002</v>
      </c>
      <c r="X172" s="861">
        <f t="shared" si="54"/>
        <v>2642336.9307289002</v>
      </c>
      <c r="Y172" s="861">
        <f t="shared" si="55"/>
        <v>2642336.9307289002</v>
      </c>
      <c r="Z172" s="861">
        <f t="shared" si="56"/>
        <v>2642336.9307289002</v>
      </c>
      <c r="AA172" s="861">
        <f t="shared" si="62"/>
        <v>2642336.9307289002</v>
      </c>
      <c r="AB172" s="876">
        <f t="shared" si="57"/>
        <v>2013</v>
      </c>
      <c r="AC172" s="861">
        <f t="shared" si="58"/>
        <v>18496358.515102301</v>
      </c>
      <c r="AD172" s="877">
        <f t="shared" si="60"/>
        <v>2642336.9307288975</v>
      </c>
      <c r="AE172" s="878">
        <f t="shared" si="61"/>
        <v>15854021.584373403</v>
      </c>
    </row>
    <row r="173" spans="1:31" s="821" customFormat="1" ht="15" hidden="1" customHeight="1">
      <c r="A173" s="853"/>
      <c r="B173" s="842" t="s">
        <v>28</v>
      </c>
      <c r="C173" s="874" t="s">
        <v>2049</v>
      </c>
      <c r="D173" s="873" t="s">
        <v>126</v>
      </c>
      <c r="E173" s="871" t="s">
        <v>444</v>
      </c>
      <c r="F173" s="873" t="s">
        <v>2418</v>
      </c>
      <c r="G173" s="839">
        <v>150</v>
      </c>
      <c r="H173" s="873" t="s">
        <v>863</v>
      </c>
      <c r="I173" s="872">
        <v>2013</v>
      </c>
      <c r="J173" s="838"/>
      <c r="K173" s="836" t="s">
        <v>2579</v>
      </c>
      <c r="L173" s="838" t="s">
        <v>2580</v>
      </c>
      <c r="M173" s="838" t="s">
        <v>2581</v>
      </c>
      <c r="N173" s="838" t="s">
        <v>2582</v>
      </c>
      <c r="O173" s="872" t="s">
        <v>133</v>
      </c>
      <c r="P173" s="888">
        <v>18496358.515102301</v>
      </c>
      <c r="Q173" s="853" t="str">
        <f t="shared" si="59"/>
        <v>2.03.01</v>
      </c>
      <c r="R173" s="841" t="str">
        <f t="shared" si="48"/>
        <v>Alat Angkutan Darat Bermotor</v>
      </c>
      <c r="S173" s="860">
        <f t="shared" si="49"/>
        <v>7</v>
      </c>
      <c r="T173" s="861">
        <f t="shared" si="50"/>
        <v>2642336.9307289002</v>
      </c>
      <c r="U173" s="860">
        <f t="shared" si="51"/>
        <v>1</v>
      </c>
      <c r="V173" s="861">
        <f t="shared" si="52"/>
        <v>2642336.9307289002</v>
      </c>
      <c r="W173" s="861">
        <f t="shared" si="53"/>
        <v>2642336.9307289002</v>
      </c>
      <c r="X173" s="861">
        <f t="shared" si="54"/>
        <v>2642336.9307289002</v>
      </c>
      <c r="Y173" s="861">
        <f t="shared" si="55"/>
        <v>2642336.9307289002</v>
      </c>
      <c r="Z173" s="861">
        <f t="shared" si="56"/>
        <v>2642336.9307289002</v>
      </c>
      <c r="AA173" s="861">
        <f t="shared" si="62"/>
        <v>2642336.9307289002</v>
      </c>
      <c r="AB173" s="876">
        <f t="shared" si="57"/>
        <v>2013</v>
      </c>
      <c r="AC173" s="861">
        <f t="shared" si="58"/>
        <v>18496358.515102301</v>
      </c>
      <c r="AD173" s="877">
        <f t="shared" si="60"/>
        <v>2642336.9307288975</v>
      </c>
      <c r="AE173" s="878">
        <f t="shared" si="61"/>
        <v>15854021.584373403</v>
      </c>
    </row>
    <row r="174" spans="1:31" s="821" customFormat="1" ht="15" hidden="1" customHeight="1">
      <c r="A174" s="853"/>
      <c r="B174" s="842" t="s">
        <v>28</v>
      </c>
      <c r="C174" s="874" t="s">
        <v>2049</v>
      </c>
      <c r="D174" s="873" t="s">
        <v>126</v>
      </c>
      <c r="E174" s="871" t="s">
        <v>444</v>
      </c>
      <c r="F174" s="873" t="s">
        <v>2418</v>
      </c>
      <c r="G174" s="839">
        <v>150</v>
      </c>
      <c r="H174" s="873" t="s">
        <v>863</v>
      </c>
      <c r="I174" s="872">
        <v>2013</v>
      </c>
      <c r="J174" s="838"/>
      <c r="K174" s="836" t="s">
        <v>2583</v>
      </c>
      <c r="L174" s="838" t="s">
        <v>2584</v>
      </c>
      <c r="M174" s="838" t="s">
        <v>2585</v>
      </c>
      <c r="N174" s="838" t="s">
        <v>2586</v>
      </c>
      <c r="O174" s="872" t="s">
        <v>133</v>
      </c>
      <c r="P174" s="888">
        <v>18496358.515102301</v>
      </c>
      <c r="Q174" s="853" t="str">
        <f t="shared" si="59"/>
        <v>2.03.01</v>
      </c>
      <c r="R174" s="841" t="str">
        <f t="shared" si="48"/>
        <v>Alat Angkutan Darat Bermotor</v>
      </c>
      <c r="S174" s="860">
        <f t="shared" si="49"/>
        <v>7</v>
      </c>
      <c r="T174" s="861">
        <f t="shared" si="50"/>
        <v>2642336.9307289002</v>
      </c>
      <c r="U174" s="860">
        <f t="shared" si="51"/>
        <v>1</v>
      </c>
      <c r="V174" s="861">
        <f t="shared" si="52"/>
        <v>2642336.9307289002</v>
      </c>
      <c r="W174" s="861">
        <f t="shared" si="53"/>
        <v>2642336.9307289002</v>
      </c>
      <c r="X174" s="861">
        <f t="shared" si="54"/>
        <v>2642336.9307289002</v>
      </c>
      <c r="Y174" s="861">
        <f t="shared" si="55"/>
        <v>2642336.9307289002</v>
      </c>
      <c r="Z174" s="861">
        <f t="shared" si="56"/>
        <v>2642336.9307289002</v>
      </c>
      <c r="AA174" s="861">
        <f t="shared" si="62"/>
        <v>2642336.9307289002</v>
      </c>
      <c r="AB174" s="876">
        <f t="shared" si="57"/>
        <v>2013</v>
      </c>
      <c r="AC174" s="861">
        <f t="shared" si="58"/>
        <v>18496358.515102301</v>
      </c>
      <c r="AD174" s="877">
        <f t="shared" si="60"/>
        <v>2642336.9307288975</v>
      </c>
      <c r="AE174" s="878">
        <f t="shared" si="61"/>
        <v>15854021.584373403</v>
      </c>
    </row>
    <row r="175" spans="1:31" s="821" customFormat="1" ht="15" hidden="1" customHeight="1">
      <c r="A175" s="853"/>
      <c r="B175" s="842" t="s">
        <v>28</v>
      </c>
      <c r="C175" s="874" t="s">
        <v>2049</v>
      </c>
      <c r="D175" s="873" t="s">
        <v>126</v>
      </c>
      <c r="E175" s="871" t="s">
        <v>444</v>
      </c>
      <c r="F175" s="873" t="s">
        <v>2418</v>
      </c>
      <c r="G175" s="839">
        <v>150</v>
      </c>
      <c r="H175" s="873" t="s">
        <v>863</v>
      </c>
      <c r="I175" s="872">
        <v>2013</v>
      </c>
      <c r="J175" s="838"/>
      <c r="K175" s="836" t="s">
        <v>2587</v>
      </c>
      <c r="L175" s="838" t="s">
        <v>2588</v>
      </c>
      <c r="M175" s="838" t="s">
        <v>2589</v>
      </c>
      <c r="N175" s="838" t="s">
        <v>2590</v>
      </c>
      <c r="O175" s="872" t="s">
        <v>133</v>
      </c>
      <c r="P175" s="888">
        <v>18496358.515102301</v>
      </c>
      <c r="Q175" s="853" t="str">
        <f t="shared" si="59"/>
        <v>2.03.01</v>
      </c>
      <c r="R175" s="841" t="str">
        <f t="shared" si="48"/>
        <v>Alat Angkutan Darat Bermotor</v>
      </c>
      <c r="S175" s="860">
        <f t="shared" si="49"/>
        <v>7</v>
      </c>
      <c r="T175" s="861">
        <f t="shared" si="50"/>
        <v>2642336.9307289002</v>
      </c>
      <c r="U175" s="860">
        <f t="shared" si="51"/>
        <v>1</v>
      </c>
      <c r="V175" s="861">
        <f t="shared" si="52"/>
        <v>2642336.9307289002</v>
      </c>
      <c r="W175" s="861">
        <f t="shared" si="53"/>
        <v>2642336.9307289002</v>
      </c>
      <c r="X175" s="861">
        <f t="shared" si="54"/>
        <v>2642336.9307289002</v>
      </c>
      <c r="Y175" s="861">
        <f t="shared" si="55"/>
        <v>2642336.9307289002</v>
      </c>
      <c r="Z175" s="861">
        <f t="shared" si="56"/>
        <v>2642336.9307289002</v>
      </c>
      <c r="AA175" s="861">
        <f t="shared" si="62"/>
        <v>2642336.9307289002</v>
      </c>
      <c r="AB175" s="876">
        <f t="shared" si="57"/>
        <v>2013</v>
      </c>
      <c r="AC175" s="861">
        <f t="shared" si="58"/>
        <v>18496358.515102301</v>
      </c>
      <c r="AD175" s="877">
        <f t="shared" si="60"/>
        <v>2642336.9307288975</v>
      </c>
      <c r="AE175" s="878">
        <f t="shared" si="61"/>
        <v>15854021.584373403</v>
      </c>
    </row>
    <row r="176" spans="1:31" s="821" customFormat="1" ht="15" hidden="1" customHeight="1">
      <c r="A176" s="853"/>
      <c r="B176" s="842" t="s">
        <v>28</v>
      </c>
      <c r="C176" s="874" t="s">
        <v>2049</v>
      </c>
      <c r="D176" s="873" t="s">
        <v>126</v>
      </c>
      <c r="E176" s="871" t="s">
        <v>444</v>
      </c>
      <c r="F176" s="873" t="s">
        <v>2418</v>
      </c>
      <c r="G176" s="839">
        <v>150</v>
      </c>
      <c r="H176" s="873" t="s">
        <v>863</v>
      </c>
      <c r="I176" s="872">
        <v>2013</v>
      </c>
      <c r="J176" s="838"/>
      <c r="K176" s="836" t="s">
        <v>2591</v>
      </c>
      <c r="L176" s="838" t="s">
        <v>2592</v>
      </c>
      <c r="M176" s="838" t="s">
        <v>2593</v>
      </c>
      <c r="N176" s="838" t="s">
        <v>2594</v>
      </c>
      <c r="O176" s="872" t="s">
        <v>133</v>
      </c>
      <c r="P176" s="888">
        <v>18496358.515102301</v>
      </c>
      <c r="Q176" s="853" t="str">
        <f t="shared" si="59"/>
        <v>2.03.01</v>
      </c>
      <c r="R176" s="841" t="str">
        <f t="shared" si="48"/>
        <v>Alat Angkutan Darat Bermotor</v>
      </c>
      <c r="S176" s="860">
        <f t="shared" si="49"/>
        <v>7</v>
      </c>
      <c r="T176" s="861">
        <f t="shared" si="50"/>
        <v>2642336.9307289002</v>
      </c>
      <c r="U176" s="860">
        <f t="shared" si="51"/>
        <v>1</v>
      </c>
      <c r="V176" s="861">
        <f t="shared" si="52"/>
        <v>2642336.9307289002</v>
      </c>
      <c r="W176" s="861">
        <f t="shared" si="53"/>
        <v>2642336.9307289002</v>
      </c>
      <c r="X176" s="861">
        <f t="shared" si="54"/>
        <v>2642336.9307289002</v>
      </c>
      <c r="Y176" s="861">
        <f t="shared" si="55"/>
        <v>2642336.9307289002</v>
      </c>
      <c r="Z176" s="861">
        <f t="shared" si="56"/>
        <v>2642336.9307289002</v>
      </c>
      <c r="AA176" s="861">
        <f t="shared" si="62"/>
        <v>2642336.9307289002</v>
      </c>
      <c r="AB176" s="876">
        <f t="shared" si="57"/>
        <v>2013</v>
      </c>
      <c r="AC176" s="861">
        <f t="shared" si="58"/>
        <v>18496358.515102301</v>
      </c>
      <c r="AD176" s="877">
        <f t="shared" si="60"/>
        <v>2642336.9307288975</v>
      </c>
      <c r="AE176" s="878">
        <f t="shared" si="61"/>
        <v>15854021.584373403</v>
      </c>
    </row>
    <row r="177" spans="1:31" s="821" customFormat="1" ht="15" hidden="1" customHeight="1">
      <c r="A177" s="853"/>
      <c r="B177" s="842" t="s">
        <v>28</v>
      </c>
      <c r="C177" s="874" t="s">
        <v>2049</v>
      </c>
      <c r="D177" s="873" t="s">
        <v>126</v>
      </c>
      <c r="E177" s="871" t="s">
        <v>444</v>
      </c>
      <c r="F177" s="873" t="s">
        <v>2418</v>
      </c>
      <c r="G177" s="839">
        <v>150</v>
      </c>
      <c r="H177" s="873" t="s">
        <v>863</v>
      </c>
      <c r="I177" s="872">
        <v>2013</v>
      </c>
      <c r="J177" s="838"/>
      <c r="K177" s="836" t="s">
        <v>2595</v>
      </c>
      <c r="L177" s="838" t="s">
        <v>2596</v>
      </c>
      <c r="M177" s="838" t="s">
        <v>2597</v>
      </c>
      <c r="N177" s="838" t="s">
        <v>2598</v>
      </c>
      <c r="O177" s="872" t="s">
        <v>133</v>
      </c>
      <c r="P177" s="888">
        <v>18496358.515102301</v>
      </c>
      <c r="Q177" s="853" t="str">
        <f t="shared" si="59"/>
        <v>2.03.01</v>
      </c>
      <c r="R177" s="841" t="str">
        <f t="shared" si="48"/>
        <v>Alat Angkutan Darat Bermotor</v>
      </c>
      <c r="S177" s="860">
        <f t="shared" si="49"/>
        <v>7</v>
      </c>
      <c r="T177" s="861">
        <f t="shared" si="50"/>
        <v>2642336.9307289002</v>
      </c>
      <c r="U177" s="860">
        <f t="shared" si="51"/>
        <v>1</v>
      </c>
      <c r="V177" s="861">
        <f t="shared" si="52"/>
        <v>2642336.9307289002</v>
      </c>
      <c r="W177" s="861">
        <f t="shared" si="53"/>
        <v>2642336.9307289002</v>
      </c>
      <c r="X177" s="861">
        <f t="shared" si="54"/>
        <v>2642336.9307289002</v>
      </c>
      <c r="Y177" s="861">
        <f t="shared" si="55"/>
        <v>2642336.9307289002</v>
      </c>
      <c r="Z177" s="861">
        <f t="shared" si="56"/>
        <v>2642336.9307289002</v>
      </c>
      <c r="AA177" s="861">
        <f t="shared" si="62"/>
        <v>2642336.9307289002</v>
      </c>
      <c r="AB177" s="876">
        <f t="shared" si="57"/>
        <v>2013</v>
      </c>
      <c r="AC177" s="861">
        <f t="shared" si="58"/>
        <v>18496358.515102301</v>
      </c>
      <c r="AD177" s="877">
        <f t="shared" si="60"/>
        <v>2642336.9307288975</v>
      </c>
      <c r="AE177" s="878">
        <f t="shared" si="61"/>
        <v>15854021.584373403</v>
      </c>
    </row>
    <row r="178" spans="1:31" s="821" customFormat="1" ht="15" hidden="1" customHeight="1">
      <c r="A178" s="853"/>
      <c r="B178" s="842" t="s">
        <v>28</v>
      </c>
      <c r="C178" s="874" t="s">
        <v>2049</v>
      </c>
      <c r="D178" s="873" t="s">
        <v>126</v>
      </c>
      <c r="E178" s="871" t="s">
        <v>444</v>
      </c>
      <c r="F178" s="873" t="s">
        <v>2418</v>
      </c>
      <c r="G178" s="839">
        <v>150</v>
      </c>
      <c r="H178" s="873" t="s">
        <v>863</v>
      </c>
      <c r="I178" s="872">
        <v>2013</v>
      </c>
      <c r="J178" s="838"/>
      <c r="K178" s="836" t="s">
        <v>2599</v>
      </c>
      <c r="L178" s="838" t="s">
        <v>2600</v>
      </c>
      <c r="M178" s="838" t="s">
        <v>2601</v>
      </c>
      <c r="N178" s="838" t="s">
        <v>2602</v>
      </c>
      <c r="O178" s="872" t="s">
        <v>133</v>
      </c>
      <c r="P178" s="888">
        <v>18496358.515102301</v>
      </c>
      <c r="Q178" s="853" t="str">
        <f t="shared" si="59"/>
        <v>2.03.01</v>
      </c>
      <c r="R178" s="841" t="str">
        <f t="shared" si="48"/>
        <v>Alat Angkutan Darat Bermotor</v>
      </c>
      <c r="S178" s="860">
        <f t="shared" si="49"/>
        <v>7</v>
      </c>
      <c r="T178" s="861">
        <f t="shared" si="50"/>
        <v>2642336.9307289002</v>
      </c>
      <c r="U178" s="860">
        <f t="shared" si="51"/>
        <v>1</v>
      </c>
      <c r="V178" s="861">
        <f t="shared" si="52"/>
        <v>2642336.9307289002</v>
      </c>
      <c r="W178" s="861">
        <f t="shared" si="53"/>
        <v>2642336.9307289002</v>
      </c>
      <c r="X178" s="861">
        <f t="shared" si="54"/>
        <v>2642336.9307289002</v>
      </c>
      <c r="Y178" s="861">
        <f t="shared" si="55"/>
        <v>2642336.9307289002</v>
      </c>
      <c r="Z178" s="861">
        <f t="shared" si="56"/>
        <v>2642336.9307289002</v>
      </c>
      <c r="AA178" s="861">
        <f t="shared" si="62"/>
        <v>2642336.9307289002</v>
      </c>
      <c r="AB178" s="876">
        <f t="shared" si="57"/>
        <v>2013</v>
      </c>
      <c r="AC178" s="861">
        <f t="shared" si="58"/>
        <v>18496358.515102301</v>
      </c>
      <c r="AD178" s="877">
        <f t="shared" si="60"/>
        <v>2642336.9307288975</v>
      </c>
      <c r="AE178" s="878">
        <f t="shared" si="61"/>
        <v>15854021.584373403</v>
      </c>
    </row>
    <row r="179" spans="1:31" s="821" customFormat="1" ht="15" hidden="1" customHeight="1">
      <c r="A179" s="853"/>
      <c r="B179" s="842" t="s">
        <v>28</v>
      </c>
      <c r="C179" s="874" t="s">
        <v>2049</v>
      </c>
      <c r="D179" s="873" t="s">
        <v>126</v>
      </c>
      <c r="E179" s="871" t="s">
        <v>444</v>
      </c>
      <c r="F179" s="873" t="s">
        <v>2418</v>
      </c>
      <c r="G179" s="839">
        <v>150</v>
      </c>
      <c r="H179" s="873" t="s">
        <v>863</v>
      </c>
      <c r="I179" s="872">
        <v>2013</v>
      </c>
      <c r="J179" s="838"/>
      <c r="K179" s="836" t="s">
        <v>2603</v>
      </c>
      <c r="L179" s="838" t="s">
        <v>2604</v>
      </c>
      <c r="M179" s="838" t="s">
        <v>2605</v>
      </c>
      <c r="N179" s="838" t="s">
        <v>2606</v>
      </c>
      <c r="O179" s="872" t="s">
        <v>133</v>
      </c>
      <c r="P179" s="888">
        <v>18496358.515102301</v>
      </c>
      <c r="Q179" s="853" t="str">
        <f t="shared" si="59"/>
        <v>2.03.01</v>
      </c>
      <c r="R179" s="841" t="str">
        <f t="shared" si="48"/>
        <v>Alat Angkutan Darat Bermotor</v>
      </c>
      <c r="S179" s="860">
        <f t="shared" si="49"/>
        <v>7</v>
      </c>
      <c r="T179" s="861">
        <f t="shared" si="50"/>
        <v>2642336.9307289002</v>
      </c>
      <c r="U179" s="860">
        <f t="shared" si="51"/>
        <v>1</v>
      </c>
      <c r="V179" s="861">
        <f t="shared" si="52"/>
        <v>2642336.9307289002</v>
      </c>
      <c r="W179" s="861">
        <f t="shared" si="53"/>
        <v>2642336.9307289002</v>
      </c>
      <c r="X179" s="861">
        <f t="shared" si="54"/>
        <v>2642336.9307289002</v>
      </c>
      <c r="Y179" s="861">
        <f t="shared" si="55"/>
        <v>2642336.9307289002</v>
      </c>
      <c r="Z179" s="861">
        <f t="shared" si="56"/>
        <v>2642336.9307289002</v>
      </c>
      <c r="AA179" s="861">
        <f t="shared" si="62"/>
        <v>2642336.9307289002</v>
      </c>
      <c r="AB179" s="876">
        <f t="shared" si="57"/>
        <v>2013</v>
      </c>
      <c r="AC179" s="861">
        <f t="shared" si="58"/>
        <v>18496358.515102301</v>
      </c>
      <c r="AD179" s="877">
        <f t="shared" si="60"/>
        <v>2642336.9307288975</v>
      </c>
      <c r="AE179" s="878">
        <f t="shared" si="61"/>
        <v>15854021.584373403</v>
      </c>
    </row>
    <row r="180" spans="1:31" s="821" customFormat="1" ht="15" hidden="1" customHeight="1">
      <c r="A180" s="853"/>
      <c r="B180" s="842" t="s">
        <v>28</v>
      </c>
      <c r="C180" s="874" t="s">
        <v>2049</v>
      </c>
      <c r="D180" s="873" t="s">
        <v>126</v>
      </c>
      <c r="E180" s="871" t="s">
        <v>444</v>
      </c>
      <c r="F180" s="873" t="s">
        <v>2418</v>
      </c>
      <c r="G180" s="839">
        <v>150</v>
      </c>
      <c r="H180" s="873" t="s">
        <v>863</v>
      </c>
      <c r="I180" s="872">
        <v>2013</v>
      </c>
      <c r="J180" s="838"/>
      <c r="K180" s="836" t="s">
        <v>2607</v>
      </c>
      <c r="L180" s="838" t="s">
        <v>2608</v>
      </c>
      <c r="M180" s="838" t="s">
        <v>2609</v>
      </c>
      <c r="N180" s="838" t="s">
        <v>2610</v>
      </c>
      <c r="O180" s="872" t="s">
        <v>133</v>
      </c>
      <c r="P180" s="888">
        <v>18496358.515102301</v>
      </c>
      <c r="Q180" s="853" t="str">
        <f t="shared" si="59"/>
        <v>2.03.01</v>
      </c>
      <c r="R180" s="841" t="str">
        <f t="shared" si="48"/>
        <v>Alat Angkutan Darat Bermotor</v>
      </c>
      <c r="S180" s="860">
        <f t="shared" si="49"/>
        <v>7</v>
      </c>
      <c r="T180" s="861">
        <f t="shared" si="50"/>
        <v>2642336.9307289002</v>
      </c>
      <c r="U180" s="860">
        <f t="shared" si="51"/>
        <v>1</v>
      </c>
      <c r="V180" s="861">
        <f t="shared" si="52"/>
        <v>2642336.9307289002</v>
      </c>
      <c r="W180" s="861">
        <f t="shared" si="53"/>
        <v>2642336.9307289002</v>
      </c>
      <c r="X180" s="861">
        <f t="shared" si="54"/>
        <v>2642336.9307289002</v>
      </c>
      <c r="Y180" s="861">
        <f t="shared" si="55"/>
        <v>2642336.9307289002</v>
      </c>
      <c r="Z180" s="861">
        <f t="shared" si="56"/>
        <v>2642336.9307289002</v>
      </c>
      <c r="AA180" s="861">
        <f t="shared" si="62"/>
        <v>2642336.9307289002</v>
      </c>
      <c r="AB180" s="876">
        <f t="shared" si="57"/>
        <v>2013</v>
      </c>
      <c r="AC180" s="861">
        <f t="shared" si="58"/>
        <v>18496358.515102301</v>
      </c>
      <c r="AD180" s="877">
        <f t="shared" si="60"/>
        <v>2642336.9307288975</v>
      </c>
      <c r="AE180" s="878">
        <f t="shared" si="61"/>
        <v>15854021.584373403</v>
      </c>
    </row>
    <row r="181" spans="1:31" s="821" customFormat="1" ht="15" hidden="1" customHeight="1">
      <c r="A181" s="853"/>
      <c r="B181" s="842" t="s">
        <v>28</v>
      </c>
      <c r="C181" s="874" t="s">
        <v>2049</v>
      </c>
      <c r="D181" s="873" t="s">
        <v>126</v>
      </c>
      <c r="E181" s="871" t="s">
        <v>444</v>
      </c>
      <c r="F181" s="873" t="s">
        <v>2418</v>
      </c>
      <c r="G181" s="839">
        <v>150</v>
      </c>
      <c r="H181" s="873" t="s">
        <v>863</v>
      </c>
      <c r="I181" s="872">
        <v>2013</v>
      </c>
      <c r="J181" s="838"/>
      <c r="K181" s="836" t="s">
        <v>2611</v>
      </c>
      <c r="L181" s="838" t="s">
        <v>2612</v>
      </c>
      <c r="M181" s="838" t="s">
        <v>2613</v>
      </c>
      <c r="N181" s="838" t="s">
        <v>2614</v>
      </c>
      <c r="O181" s="872" t="s">
        <v>133</v>
      </c>
      <c r="P181" s="888">
        <v>18496358.515102301</v>
      </c>
      <c r="Q181" s="853" t="str">
        <f t="shared" si="59"/>
        <v>2.03.01</v>
      </c>
      <c r="R181" s="841" t="str">
        <f t="shared" si="48"/>
        <v>Alat Angkutan Darat Bermotor</v>
      </c>
      <c r="S181" s="860">
        <f t="shared" si="49"/>
        <v>7</v>
      </c>
      <c r="T181" s="861">
        <f t="shared" si="50"/>
        <v>2642336.9307289002</v>
      </c>
      <c r="U181" s="860">
        <f t="shared" si="51"/>
        <v>1</v>
      </c>
      <c r="V181" s="861">
        <f t="shared" si="52"/>
        <v>2642336.9307289002</v>
      </c>
      <c r="W181" s="861">
        <f t="shared" si="53"/>
        <v>2642336.9307289002</v>
      </c>
      <c r="X181" s="861">
        <f t="shared" si="54"/>
        <v>2642336.9307289002</v>
      </c>
      <c r="Y181" s="861">
        <f t="shared" si="55"/>
        <v>2642336.9307289002</v>
      </c>
      <c r="Z181" s="861">
        <f t="shared" si="56"/>
        <v>2642336.9307289002</v>
      </c>
      <c r="AA181" s="861">
        <f t="shared" si="62"/>
        <v>2642336.9307289002</v>
      </c>
      <c r="AB181" s="876">
        <f t="shared" si="57"/>
        <v>2013</v>
      </c>
      <c r="AC181" s="861">
        <f t="shared" si="58"/>
        <v>18496358.515102301</v>
      </c>
      <c r="AD181" s="877">
        <f t="shared" si="60"/>
        <v>2642336.9307288975</v>
      </c>
      <c r="AE181" s="878">
        <f t="shared" si="61"/>
        <v>15854021.584373403</v>
      </c>
    </row>
    <row r="182" spans="1:31" s="821" customFormat="1" ht="15" hidden="1" customHeight="1">
      <c r="A182" s="853"/>
      <c r="B182" s="842" t="s">
        <v>28</v>
      </c>
      <c r="C182" s="874" t="s">
        <v>2049</v>
      </c>
      <c r="D182" s="873" t="s">
        <v>126</v>
      </c>
      <c r="E182" s="871" t="s">
        <v>444</v>
      </c>
      <c r="F182" s="873" t="s">
        <v>2418</v>
      </c>
      <c r="G182" s="839">
        <v>150</v>
      </c>
      <c r="H182" s="873" t="s">
        <v>863</v>
      </c>
      <c r="I182" s="872">
        <v>2013</v>
      </c>
      <c r="J182" s="838"/>
      <c r="K182" s="836" t="s">
        <v>2615</v>
      </c>
      <c r="L182" s="838" t="s">
        <v>2616</v>
      </c>
      <c r="M182" s="838" t="s">
        <v>2617</v>
      </c>
      <c r="N182" s="838" t="s">
        <v>2618</v>
      </c>
      <c r="O182" s="872" t="s">
        <v>133</v>
      </c>
      <c r="P182" s="888">
        <v>18496358.515102301</v>
      </c>
      <c r="Q182" s="853" t="str">
        <f t="shared" si="59"/>
        <v>2.03.01</v>
      </c>
      <c r="R182" s="841" t="str">
        <f t="shared" si="48"/>
        <v>Alat Angkutan Darat Bermotor</v>
      </c>
      <c r="S182" s="860">
        <f t="shared" si="49"/>
        <v>7</v>
      </c>
      <c r="T182" s="861">
        <f t="shared" si="50"/>
        <v>2642336.9307289002</v>
      </c>
      <c r="U182" s="860">
        <f t="shared" si="51"/>
        <v>1</v>
      </c>
      <c r="V182" s="861">
        <f t="shared" si="52"/>
        <v>2642336.9307289002</v>
      </c>
      <c r="W182" s="861">
        <f t="shared" si="53"/>
        <v>2642336.9307289002</v>
      </c>
      <c r="X182" s="861">
        <f t="shared" si="54"/>
        <v>2642336.9307289002</v>
      </c>
      <c r="Y182" s="861">
        <f t="shared" si="55"/>
        <v>2642336.9307289002</v>
      </c>
      <c r="Z182" s="861">
        <f t="shared" si="56"/>
        <v>2642336.9307289002</v>
      </c>
      <c r="AA182" s="861">
        <f t="shared" si="62"/>
        <v>2642336.9307289002</v>
      </c>
      <c r="AB182" s="876">
        <f t="shared" si="57"/>
        <v>2013</v>
      </c>
      <c r="AC182" s="861">
        <f t="shared" si="58"/>
        <v>18496358.515102301</v>
      </c>
      <c r="AD182" s="877">
        <f t="shared" si="60"/>
        <v>2642336.9307288975</v>
      </c>
      <c r="AE182" s="878">
        <f t="shared" si="61"/>
        <v>15854021.584373403</v>
      </c>
    </row>
    <row r="183" spans="1:31" s="821" customFormat="1" ht="15" hidden="1" customHeight="1">
      <c r="A183" s="853"/>
      <c r="B183" s="842" t="s">
        <v>28</v>
      </c>
      <c r="C183" s="874" t="s">
        <v>2049</v>
      </c>
      <c r="D183" s="873" t="s">
        <v>126</v>
      </c>
      <c r="E183" s="871" t="s">
        <v>444</v>
      </c>
      <c r="F183" s="873" t="s">
        <v>2418</v>
      </c>
      <c r="G183" s="839">
        <v>150</v>
      </c>
      <c r="H183" s="873" t="s">
        <v>863</v>
      </c>
      <c r="I183" s="872">
        <v>2013</v>
      </c>
      <c r="J183" s="838"/>
      <c r="K183" s="836" t="s">
        <v>2619</v>
      </c>
      <c r="L183" s="838" t="s">
        <v>2620</v>
      </c>
      <c r="M183" s="838" t="s">
        <v>2621</v>
      </c>
      <c r="N183" s="838" t="s">
        <v>2622</v>
      </c>
      <c r="O183" s="872" t="s">
        <v>133</v>
      </c>
      <c r="P183" s="888">
        <v>18496358.515102301</v>
      </c>
      <c r="Q183" s="853" t="str">
        <f t="shared" si="59"/>
        <v>2.03.01</v>
      </c>
      <c r="R183" s="841" t="str">
        <f t="shared" si="48"/>
        <v>Alat Angkutan Darat Bermotor</v>
      </c>
      <c r="S183" s="860">
        <f t="shared" si="49"/>
        <v>7</v>
      </c>
      <c r="T183" s="861">
        <f t="shared" si="50"/>
        <v>2642336.9307289002</v>
      </c>
      <c r="U183" s="860">
        <f t="shared" si="51"/>
        <v>1</v>
      </c>
      <c r="V183" s="861">
        <f t="shared" si="52"/>
        <v>2642336.9307289002</v>
      </c>
      <c r="W183" s="861">
        <f t="shared" si="53"/>
        <v>2642336.9307289002</v>
      </c>
      <c r="X183" s="861">
        <f t="shared" si="54"/>
        <v>2642336.9307289002</v>
      </c>
      <c r="Y183" s="861">
        <f t="shared" si="55"/>
        <v>2642336.9307289002</v>
      </c>
      <c r="Z183" s="861">
        <f t="shared" si="56"/>
        <v>2642336.9307289002</v>
      </c>
      <c r="AA183" s="861">
        <f t="shared" si="62"/>
        <v>2642336.9307289002</v>
      </c>
      <c r="AB183" s="876">
        <f t="shared" si="57"/>
        <v>2013</v>
      </c>
      <c r="AC183" s="861">
        <f t="shared" si="58"/>
        <v>18496358.515102301</v>
      </c>
      <c r="AD183" s="877">
        <f t="shared" si="60"/>
        <v>2642336.9307288975</v>
      </c>
      <c r="AE183" s="878">
        <f t="shared" si="61"/>
        <v>15854021.584373403</v>
      </c>
    </row>
    <row r="184" spans="1:31" s="821" customFormat="1" ht="15" hidden="1" customHeight="1">
      <c r="A184" s="853"/>
      <c r="B184" s="842" t="s">
        <v>28</v>
      </c>
      <c r="C184" s="874" t="s">
        <v>2049</v>
      </c>
      <c r="D184" s="873" t="s">
        <v>126</v>
      </c>
      <c r="E184" s="871" t="s">
        <v>444</v>
      </c>
      <c r="F184" s="873" t="s">
        <v>2418</v>
      </c>
      <c r="G184" s="839">
        <v>150</v>
      </c>
      <c r="H184" s="873" t="s">
        <v>863</v>
      </c>
      <c r="I184" s="872">
        <v>2013</v>
      </c>
      <c r="J184" s="838"/>
      <c r="K184" s="836" t="s">
        <v>2623</v>
      </c>
      <c r="L184" s="838" t="s">
        <v>2624</v>
      </c>
      <c r="M184" s="838" t="s">
        <v>2625</v>
      </c>
      <c r="N184" s="838" t="s">
        <v>2626</v>
      </c>
      <c r="O184" s="872" t="s">
        <v>133</v>
      </c>
      <c r="P184" s="888">
        <v>18496358.515102301</v>
      </c>
      <c r="Q184" s="853" t="str">
        <f t="shared" si="59"/>
        <v>2.03.01</v>
      </c>
      <c r="R184" s="841" t="str">
        <f t="shared" si="48"/>
        <v>Alat Angkutan Darat Bermotor</v>
      </c>
      <c r="S184" s="860">
        <f t="shared" si="49"/>
        <v>7</v>
      </c>
      <c r="T184" s="861">
        <f t="shared" si="50"/>
        <v>2642336.9307289002</v>
      </c>
      <c r="U184" s="860">
        <f t="shared" si="51"/>
        <v>1</v>
      </c>
      <c r="V184" s="861">
        <f t="shared" si="52"/>
        <v>2642336.9307289002</v>
      </c>
      <c r="W184" s="861">
        <f t="shared" si="53"/>
        <v>2642336.9307289002</v>
      </c>
      <c r="X184" s="861">
        <f t="shared" si="54"/>
        <v>2642336.9307289002</v>
      </c>
      <c r="Y184" s="861">
        <f t="shared" si="55"/>
        <v>2642336.9307289002</v>
      </c>
      <c r="Z184" s="861">
        <f t="shared" si="56"/>
        <v>2642336.9307289002</v>
      </c>
      <c r="AA184" s="861">
        <f t="shared" si="62"/>
        <v>2642336.9307289002</v>
      </c>
      <c r="AB184" s="876">
        <f t="shared" si="57"/>
        <v>2013</v>
      </c>
      <c r="AC184" s="861">
        <f t="shared" si="58"/>
        <v>18496358.515102301</v>
      </c>
      <c r="AD184" s="877">
        <f t="shared" si="60"/>
        <v>2642336.9307288975</v>
      </c>
      <c r="AE184" s="878">
        <f t="shared" si="61"/>
        <v>15854021.584373403</v>
      </c>
    </row>
    <row r="185" spans="1:31" s="821" customFormat="1" ht="15" hidden="1" customHeight="1">
      <c r="A185" s="853"/>
      <c r="B185" s="842" t="s">
        <v>28</v>
      </c>
      <c r="C185" s="874" t="s">
        <v>2049</v>
      </c>
      <c r="D185" s="873" t="s">
        <v>126</v>
      </c>
      <c r="E185" s="871" t="s">
        <v>444</v>
      </c>
      <c r="F185" s="873" t="s">
        <v>2418</v>
      </c>
      <c r="G185" s="839">
        <v>150</v>
      </c>
      <c r="H185" s="873" t="s">
        <v>863</v>
      </c>
      <c r="I185" s="872">
        <v>2013</v>
      </c>
      <c r="J185" s="838"/>
      <c r="K185" s="836" t="s">
        <v>2627</v>
      </c>
      <c r="L185" s="838" t="s">
        <v>2628</v>
      </c>
      <c r="M185" s="838" t="s">
        <v>2629</v>
      </c>
      <c r="N185" s="838" t="s">
        <v>2630</v>
      </c>
      <c r="O185" s="872" t="s">
        <v>133</v>
      </c>
      <c r="P185" s="888">
        <v>18496358.515102301</v>
      </c>
      <c r="Q185" s="853" t="str">
        <f t="shared" si="59"/>
        <v>2.03.01</v>
      </c>
      <c r="R185" s="841" t="str">
        <f t="shared" si="48"/>
        <v>Alat Angkutan Darat Bermotor</v>
      </c>
      <c r="S185" s="860">
        <f t="shared" si="49"/>
        <v>7</v>
      </c>
      <c r="T185" s="861">
        <f t="shared" si="50"/>
        <v>2642336.9307289002</v>
      </c>
      <c r="U185" s="860">
        <f t="shared" si="51"/>
        <v>1</v>
      </c>
      <c r="V185" s="861">
        <f t="shared" si="52"/>
        <v>2642336.9307289002</v>
      </c>
      <c r="W185" s="861">
        <f t="shared" si="53"/>
        <v>2642336.9307289002</v>
      </c>
      <c r="X185" s="861">
        <f t="shared" si="54"/>
        <v>2642336.9307289002</v>
      </c>
      <c r="Y185" s="861">
        <f t="shared" si="55"/>
        <v>2642336.9307289002</v>
      </c>
      <c r="Z185" s="861">
        <f t="shared" si="56"/>
        <v>2642336.9307289002</v>
      </c>
      <c r="AA185" s="861">
        <f t="shared" si="62"/>
        <v>2642336.9307289002</v>
      </c>
      <c r="AB185" s="876">
        <f t="shared" si="57"/>
        <v>2013</v>
      </c>
      <c r="AC185" s="861">
        <f t="shared" si="58"/>
        <v>18496358.515102301</v>
      </c>
      <c r="AD185" s="877">
        <f t="shared" si="60"/>
        <v>2642336.9307288975</v>
      </c>
      <c r="AE185" s="878">
        <f t="shared" si="61"/>
        <v>15854021.584373403</v>
      </c>
    </row>
    <row r="186" spans="1:31" s="821" customFormat="1" ht="15" hidden="1" customHeight="1">
      <c r="A186" s="853"/>
      <c r="B186" s="842" t="s">
        <v>28</v>
      </c>
      <c r="C186" s="874" t="s">
        <v>2049</v>
      </c>
      <c r="D186" s="873" t="s">
        <v>126</v>
      </c>
      <c r="E186" s="871" t="s">
        <v>444</v>
      </c>
      <c r="F186" s="873" t="s">
        <v>2418</v>
      </c>
      <c r="G186" s="839">
        <v>150</v>
      </c>
      <c r="H186" s="873" t="s">
        <v>863</v>
      </c>
      <c r="I186" s="872">
        <v>2013</v>
      </c>
      <c r="J186" s="838"/>
      <c r="K186" s="836" t="s">
        <v>2631</v>
      </c>
      <c r="L186" s="838" t="s">
        <v>2632</v>
      </c>
      <c r="M186" s="838" t="s">
        <v>2633</v>
      </c>
      <c r="N186" s="838" t="s">
        <v>2634</v>
      </c>
      <c r="O186" s="872" t="s">
        <v>133</v>
      </c>
      <c r="P186" s="888">
        <v>18496358.515102301</v>
      </c>
      <c r="Q186" s="853" t="str">
        <f t="shared" si="59"/>
        <v>2.03.01</v>
      </c>
      <c r="R186" s="841" t="str">
        <f t="shared" si="48"/>
        <v>Alat Angkutan Darat Bermotor</v>
      </c>
      <c r="S186" s="860">
        <f t="shared" si="49"/>
        <v>7</v>
      </c>
      <c r="T186" s="861">
        <f t="shared" si="50"/>
        <v>2642336.9307289002</v>
      </c>
      <c r="U186" s="860">
        <f t="shared" si="51"/>
        <v>1</v>
      </c>
      <c r="V186" s="861">
        <f t="shared" si="52"/>
        <v>2642336.9307289002</v>
      </c>
      <c r="W186" s="861">
        <f t="shared" si="53"/>
        <v>2642336.9307289002</v>
      </c>
      <c r="X186" s="861">
        <f t="shared" si="54"/>
        <v>2642336.9307289002</v>
      </c>
      <c r="Y186" s="861">
        <f t="shared" si="55"/>
        <v>2642336.9307289002</v>
      </c>
      <c r="Z186" s="861">
        <f t="shared" si="56"/>
        <v>2642336.9307289002</v>
      </c>
      <c r="AA186" s="861">
        <f t="shared" si="62"/>
        <v>2642336.9307289002</v>
      </c>
      <c r="AB186" s="876">
        <f t="shared" si="57"/>
        <v>2013</v>
      </c>
      <c r="AC186" s="861">
        <f t="shared" si="58"/>
        <v>18496358.515102301</v>
      </c>
      <c r="AD186" s="877">
        <f t="shared" si="60"/>
        <v>2642336.9307288975</v>
      </c>
      <c r="AE186" s="878">
        <f t="shared" si="61"/>
        <v>15854021.584373403</v>
      </c>
    </row>
    <row r="187" spans="1:31" s="821" customFormat="1" ht="15" hidden="1" customHeight="1">
      <c r="A187" s="853"/>
      <c r="B187" s="842" t="s">
        <v>28</v>
      </c>
      <c r="C187" s="874" t="s">
        <v>2049</v>
      </c>
      <c r="D187" s="873" t="s">
        <v>126</v>
      </c>
      <c r="E187" s="871" t="s">
        <v>444</v>
      </c>
      <c r="F187" s="873" t="s">
        <v>2418</v>
      </c>
      <c r="G187" s="839">
        <v>150</v>
      </c>
      <c r="H187" s="873" t="s">
        <v>863</v>
      </c>
      <c r="I187" s="872">
        <v>2013</v>
      </c>
      <c r="J187" s="838"/>
      <c r="K187" s="836" t="s">
        <v>2635</v>
      </c>
      <c r="L187" s="838" t="s">
        <v>2636</v>
      </c>
      <c r="M187" s="838" t="s">
        <v>2637</v>
      </c>
      <c r="N187" s="838" t="s">
        <v>2638</v>
      </c>
      <c r="O187" s="872" t="s">
        <v>133</v>
      </c>
      <c r="P187" s="888">
        <v>18496358.515102301</v>
      </c>
      <c r="Q187" s="853" t="str">
        <f t="shared" si="59"/>
        <v>2.03.01</v>
      </c>
      <c r="R187" s="841" t="str">
        <f t="shared" si="48"/>
        <v>Alat Angkutan Darat Bermotor</v>
      </c>
      <c r="S187" s="860">
        <f t="shared" si="49"/>
        <v>7</v>
      </c>
      <c r="T187" s="861">
        <f t="shared" si="50"/>
        <v>2642336.9307289002</v>
      </c>
      <c r="U187" s="860">
        <f t="shared" si="51"/>
        <v>1</v>
      </c>
      <c r="V187" s="861">
        <f t="shared" si="52"/>
        <v>2642336.9307289002</v>
      </c>
      <c r="W187" s="861">
        <f t="shared" si="53"/>
        <v>2642336.9307289002</v>
      </c>
      <c r="X187" s="861">
        <f t="shared" si="54"/>
        <v>2642336.9307289002</v>
      </c>
      <c r="Y187" s="861">
        <f t="shared" si="55"/>
        <v>2642336.9307289002</v>
      </c>
      <c r="Z187" s="861">
        <f t="shared" si="56"/>
        <v>2642336.9307289002</v>
      </c>
      <c r="AA187" s="861">
        <f t="shared" si="62"/>
        <v>2642336.9307289002</v>
      </c>
      <c r="AB187" s="876">
        <f t="shared" si="57"/>
        <v>2013</v>
      </c>
      <c r="AC187" s="861">
        <f t="shared" si="58"/>
        <v>18496358.515102301</v>
      </c>
      <c r="AD187" s="877">
        <f t="shared" si="60"/>
        <v>2642336.9307288975</v>
      </c>
      <c r="AE187" s="878">
        <f t="shared" si="61"/>
        <v>15854021.584373403</v>
      </c>
    </row>
    <row r="188" spans="1:31" s="821" customFormat="1" ht="15" hidden="1" customHeight="1">
      <c r="A188" s="853"/>
      <c r="B188" s="842" t="s">
        <v>28</v>
      </c>
      <c r="C188" s="874" t="s">
        <v>2049</v>
      </c>
      <c r="D188" s="873" t="s">
        <v>126</v>
      </c>
      <c r="E188" s="871" t="s">
        <v>444</v>
      </c>
      <c r="F188" s="873" t="s">
        <v>2418</v>
      </c>
      <c r="G188" s="839">
        <v>150</v>
      </c>
      <c r="H188" s="873" t="s">
        <v>863</v>
      </c>
      <c r="I188" s="872">
        <v>2013</v>
      </c>
      <c r="J188" s="838"/>
      <c r="K188" s="836" t="s">
        <v>2639</v>
      </c>
      <c r="L188" s="838" t="s">
        <v>2640</v>
      </c>
      <c r="M188" s="838" t="s">
        <v>2641</v>
      </c>
      <c r="N188" s="838" t="s">
        <v>2642</v>
      </c>
      <c r="O188" s="872" t="s">
        <v>133</v>
      </c>
      <c r="P188" s="888">
        <v>18496358.515102301</v>
      </c>
      <c r="Q188" s="853" t="str">
        <f t="shared" si="59"/>
        <v>2.03.01</v>
      </c>
      <c r="R188" s="841" t="str">
        <f t="shared" si="48"/>
        <v>Alat Angkutan Darat Bermotor</v>
      </c>
      <c r="S188" s="860">
        <f t="shared" si="49"/>
        <v>7</v>
      </c>
      <c r="T188" s="861">
        <f t="shared" si="50"/>
        <v>2642336.9307289002</v>
      </c>
      <c r="U188" s="860">
        <f t="shared" si="51"/>
        <v>1</v>
      </c>
      <c r="V188" s="861">
        <f t="shared" si="52"/>
        <v>2642336.9307289002</v>
      </c>
      <c r="W188" s="861">
        <f t="shared" si="53"/>
        <v>2642336.9307289002</v>
      </c>
      <c r="X188" s="861">
        <f t="shared" si="54"/>
        <v>2642336.9307289002</v>
      </c>
      <c r="Y188" s="861">
        <f t="shared" si="55"/>
        <v>2642336.9307289002</v>
      </c>
      <c r="Z188" s="861">
        <f t="shared" si="56"/>
        <v>2642336.9307289002</v>
      </c>
      <c r="AA188" s="861">
        <f t="shared" si="62"/>
        <v>2642336.9307289002</v>
      </c>
      <c r="AB188" s="876">
        <f t="shared" si="57"/>
        <v>2013</v>
      </c>
      <c r="AC188" s="861">
        <f t="shared" si="58"/>
        <v>18496358.515102301</v>
      </c>
      <c r="AD188" s="877">
        <f t="shared" si="60"/>
        <v>2642336.9307288975</v>
      </c>
      <c r="AE188" s="878">
        <f t="shared" si="61"/>
        <v>15854021.584373403</v>
      </c>
    </row>
    <row r="189" spans="1:31" s="821" customFormat="1" ht="15" hidden="1" customHeight="1">
      <c r="A189" s="853"/>
      <c r="B189" s="842" t="s">
        <v>28</v>
      </c>
      <c r="C189" s="874" t="s">
        <v>2049</v>
      </c>
      <c r="D189" s="873" t="s">
        <v>126</v>
      </c>
      <c r="E189" s="871" t="s">
        <v>444</v>
      </c>
      <c r="F189" s="873" t="s">
        <v>2418</v>
      </c>
      <c r="G189" s="839">
        <v>150</v>
      </c>
      <c r="H189" s="873" t="s">
        <v>863</v>
      </c>
      <c r="I189" s="872">
        <v>2013</v>
      </c>
      <c r="J189" s="838"/>
      <c r="K189" s="836" t="s">
        <v>2643</v>
      </c>
      <c r="L189" s="838" t="s">
        <v>2644</v>
      </c>
      <c r="M189" s="838" t="s">
        <v>2645</v>
      </c>
      <c r="N189" s="838" t="s">
        <v>2646</v>
      </c>
      <c r="O189" s="872" t="s">
        <v>133</v>
      </c>
      <c r="P189" s="888">
        <v>18496358.515102301</v>
      </c>
      <c r="Q189" s="853" t="str">
        <f t="shared" si="59"/>
        <v>2.03.01</v>
      </c>
      <c r="R189" s="841" t="str">
        <f t="shared" si="48"/>
        <v>Alat Angkutan Darat Bermotor</v>
      </c>
      <c r="S189" s="860">
        <f t="shared" si="49"/>
        <v>7</v>
      </c>
      <c r="T189" s="861">
        <f t="shared" si="50"/>
        <v>2642336.9307289002</v>
      </c>
      <c r="U189" s="860">
        <f t="shared" si="51"/>
        <v>1</v>
      </c>
      <c r="V189" s="861">
        <f t="shared" si="52"/>
        <v>2642336.9307289002</v>
      </c>
      <c r="W189" s="861">
        <f t="shared" si="53"/>
        <v>2642336.9307289002</v>
      </c>
      <c r="X189" s="861">
        <f t="shared" si="54"/>
        <v>2642336.9307289002</v>
      </c>
      <c r="Y189" s="861">
        <f t="shared" si="55"/>
        <v>2642336.9307289002</v>
      </c>
      <c r="Z189" s="861">
        <f t="shared" si="56"/>
        <v>2642336.9307289002</v>
      </c>
      <c r="AA189" s="861">
        <f t="shared" si="62"/>
        <v>2642336.9307289002</v>
      </c>
      <c r="AB189" s="876">
        <f t="shared" si="57"/>
        <v>2013</v>
      </c>
      <c r="AC189" s="861">
        <f t="shared" si="58"/>
        <v>18496358.515102301</v>
      </c>
      <c r="AD189" s="877">
        <f t="shared" si="60"/>
        <v>2642336.9307288975</v>
      </c>
      <c r="AE189" s="878">
        <f t="shared" si="61"/>
        <v>15854021.584373403</v>
      </c>
    </row>
    <row r="190" spans="1:31" s="821" customFormat="1" ht="15" hidden="1" customHeight="1">
      <c r="A190" s="853"/>
      <c r="B190" s="842" t="s">
        <v>28</v>
      </c>
      <c r="C190" s="874" t="s">
        <v>2049</v>
      </c>
      <c r="D190" s="873" t="s">
        <v>126</v>
      </c>
      <c r="E190" s="871" t="s">
        <v>444</v>
      </c>
      <c r="F190" s="873" t="s">
        <v>2418</v>
      </c>
      <c r="G190" s="839">
        <v>150</v>
      </c>
      <c r="H190" s="873" t="s">
        <v>863</v>
      </c>
      <c r="I190" s="872">
        <v>2013</v>
      </c>
      <c r="J190" s="838"/>
      <c r="K190" s="836" t="s">
        <v>2647</v>
      </c>
      <c r="L190" s="838" t="s">
        <v>2648</v>
      </c>
      <c r="M190" s="838" t="s">
        <v>2649</v>
      </c>
      <c r="N190" s="838" t="s">
        <v>2650</v>
      </c>
      <c r="O190" s="872" t="s">
        <v>133</v>
      </c>
      <c r="P190" s="888">
        <v>18496358.515102301</v>
      </c>
      <c r="Q190" s="853" t="str">
        <f t="shared" si="59"/>
        <v>2.03.01</v>
      </c>
      <c r="R190" s="841" t="str">
        <f t="shared" si="48"/>
        <v>Alat Angkutan Darat Bermotor</v>
      </c>
      <c r="S190" s="860">
        <f t="shared" si="49"/>
        <v>7</v>
      </c>
      <c r="T190" s="861">
        <f t="shared" si="50"/>
        <v>2642336.9307289002</v>
      </c>
      <c r="U190" s="860">
        <f t="shared" si="51"/>
        <v>1</v>
      </c>
      <c r="V190" s="861">
        <f t="shared" si="52"/>
        <v>2642336.9307289002</v>
      </c>
      <c r="W190" s="861">
        <f t="shared" si="53"/>
        <v>2642336.9307289002</v>
      </c>
      <c r="X190" s="861">
        <f t="shared" si="54"/>
        <v>2642336.9307289002</v>
      </c>
      <c r="Y190" s="861">
        <f t="shared" si="55"/>
        <v>2642336.9307289002</v>
      </c>
      <c r="Z190" s="861">
        <f t="shared" si="56"/>
        <v>2642336.9307289002</v>
      </c>
      <c r="AA190" s="861">
        <f t="shared" si="62"/>
        <v>2642336.9307289002</v>
      </c>
      <c r="AB190" s="876">
        <f t="shared" si="57"/>
        <v>2013</v>
      </c>
      <c r="AC190" s="861">
        <f t="shared" si="58"/>
        <v>18496358.515102301</v>
      </c>
      <c r="AD190" s="877">
        <f t="shared" si="60"/>
        <v>2642336.9307288975</v>
      </c>
      <c r="AE190" s="878">
        <f t="shared" si="61"/>
        <v>15854021.584373403</v>
      </c>
    </row>
    <row r="191" spans="1:31" s="821" customFormat="1" ht="15" hidden="1" customHeight="1">
      <c r="A191" s="853"/>
      <c r="B191" s="842" t="s">
        <v>28</v>
      </c>
      <c r="C191" s="874" t="s">
        <v>2049</v>
      </c>
      <c r="D191" s="873" t="s">
        <v>126</v>
      </c>
      <c r="E191" s="871" t="s">
        <v>444</v>
      </c>
      <c r="F191" s="873" t="s">
        <v>2418</v>
      </c>
      <c r="G191" s="839">
        <v>150</v>
      </c>
      <c r="H191" s="873" t="s">
        <v>863</v>
      </c>
      <c r="I191" s="872">
        <v>2013</v>
      </c>
      <c r="J191" s="838"/>
      <c r="K191" s="836" t="s">
        <v>2651</v>
      </c>
      <c r="L191" s="838" t="s">
        <v>2652</v>
      </c>
      <c r="M191" s="838" t="s">
        <v>2653</v>
      </c>
      <c r="N191" s="838" t="s">
        <v>2654</v>
      </c>
      <c r="O191" s="872" t="s">
        <v>133</v>
      </c>
      <c r="P191" s="888">
        <v>18496358.515102301</v>
      </c>
      <c r="Q191" s="853" t="str">
        <f t="shared" si="59"/>
        <v>2.03.01</v>
      </c>
      <c r="R191" s="841" t="str">
        <f t="shared" si="48"/>
        <v>Alat Angkutan Darat Bermotor</v>
      </c>
      <c r="S191" s="860">
        <f t="shared" si="49"/>
        <v>7</v>
      </c>
      <c r="T191" s="861">
        <f t="shared" si="50"/>
        <v>2642336.9307289002</v>
      </c>
      <c r="U191" s="860">
        <f t="shared" si="51"/>
        <v>1</v>
      </c>
      <c r="V191" s="861">
        <f t="shared" si="52"/>
        <v>2642336.9307289002</v>
      </c>
      <c r="W191" s="861">
        <f t="shared" si="53"/>
        <v>2642336.9307289002</v>
      </c>
      <c r="X191" s="861">
        <f t="shared" si="54"/>
        <v>2642336.9307289002</v>
      </c>
      <c r="Y191" s="861">
        <f t="shared" si="55"/>
        <v>2642336.9307289002</v>
      </c>
      <c r="Z191" s="861">
        <f t="shared" si="56"/>
        <v>2642336.9307289002</v>
      </c>
      <c r="AA191" s="861">
        <f t="shared" si="62"/>
        <v>2642336.9307289002</v>
      </c>
      <c r="AB191" s="876">
        <f t="shared" si="57"/>
        <v>2013</v>
      </c>
      <c r="AC191" s="861">
        <f t="shared" si="58"/>
        <v>18496358.515102301</v>
      </c>
      <c r="AD191" s="877">
        <f t="shared" si="60"/>
        <v>2642336.9307288975</v>
      </c>
      <c r="AE191" s="878">
        <f t="shared" si="61"/>
        <v>15854021.584373403</v>
      </c>
    </row>
    <row r="192" spans="1:31" s="821" customFormat="1" ht="15" hidden="1" customHeight="1">
      <c r="A192" s="853"/>
      <c r="B192" s="842" t="s">
        <v>28</v>
      </c>
      <c r="C192" s="874" t="s">
        <v>2049</v>
      </c>
      <c r="D192" s="873" t="s">
        <v>126</v>
      </c>
      <c r="E192" s="871" t="s">
        <v>444</v>
      </c>
      <c r="F192" s="873" t="s">
        <v>2418</v>
      </c>
      <c r="G192" s="839">
        <v>150</v>
      </c>
      <c r="H192" s="873" t="s">
        <v>863</v>
      </c>
      <c r="I192" s="872">
        <v>2013</v>
      </c>
      <c r="J192" s="838"/>
      <c r="K192" s="836" t="s">
        <v>2655</v>
      </c>
      <c r="L192" s="838" t="s">
        <v>2656</v>
      </c>
      <c r="M192" s="838" t="s">
        <v>2657</v>
      </c>
      <c r="N192" s="838" t="s">
        <v>2658</v>
      </c>
      <c r="O192" s="872" t="s">
        <v>133</v>
      </c>
      <c r="P192" s="888">
        <v>18496358.515102301</v>
      </c>
      <c r="Q192" s="853" t="str">
        <f t="shared" si="59"/>
        <v>2.03.01</v>
      </c>
      <c r="R192" s="841" t="str">
        <f t="shared" si="48"/>
        <v>Alat Angkutan Darat Bermotor</v>
      </c>
      <c r="S192" s="860">
        <f t="shared" si="49"/>
        <v>7</v>
      </c>
      <c r="T192" s="861">
        <f t="shared" si="50"/>
        <v>2642336.9307289002</v>
      </c>
      <c r="U192" s="860">
        <f t="shared" si="51"/>
        <v>1</v>
      </c>
      <c r="V192" s="861">
        <f t="shared" si="52"/>
        <v>2642336.9307289002</v>
      </c>
      <c r="W192" s="861">
        <f t="shared" si="53"/>
        <v>2642336.9307289002</v>
      </c>
      <c r="X192" s="861">
        <f t="shared" si="54"/>
        <v>2642336.9307289002</v>
      </c>
      <c r="Y192" s="861">
        <f t="shared" si="55"/>
        <v>2642336.9307289002</v>
      </c>
      <c r="Z192" s="861">
        <f t="shared" si="56"/>
        <v>2642336.9307289002</v>
      </c>
      <c r="AA192" s="861">
        <f t="shared" si="62"/>
        <v>2642336.9307289002</v>
      </c>
      <c r="AB192" s="876">
        <f t="shared" si="57"/>
        <v>2013</v>
      </c>
      <c r="AC192" s="861">
        <f t="shared" si="58"/>
        <v>18496358.515102301</v>
      </c>
      <c r="AD192" s="877">
        <f t="shared" si="60"/>
        <v>2642336.9307288975</v>
      </c>
      <c r="AE192" s="878">
        <f t="shared" si="61"/>
        <v>15854021.584373403</v>
      </c>
    </row>
    <row r="193" spans="1:31" s="821" customFormat="1" ht="15" hidden="1" customHeight="1">
      <c r="A193" s="853"/>
      <c r="B193" s="842" t="s">
        <v>28</v>
      </c>
      <c r="C193" s="874" t="s">
        <v>2049</v>
      </c>
      <c r="D193" s="873" t="s">
        <v>126</v>
      </c>
      <c r="E193" s="871" t="s">
        <v>444</v>
      </c>
      <c r="F193" s="873" t="s">
        <v>2418</v>
      </c>
      <c r="G193" s="839">
        <v>150</v>
      </c>
      <c r="H193" s="873" t="s">
        <v>863</v>
      </c>
      <c r="I193" s="872">
        <v>2013</v>
      </c>
      <c r="J193" s="838"/>
      <c r="K193" s="836" t="s">
        <v>2659</v>
      </c>
      <c r="L193" s="838" t="s">
        <v>2660</v>
      </c>
      <c r="M193" s="838" t="s">
        <v>2661</v>
      </c>
      <c r="N193" s="838" t="s">
        <v>2662</v>
      </c>
      <c r="O193" s="872" t="s">
        <v>133</v>
      </c>
      <c r="P193" s="888">
        <v>18496358.515102301</v>
      </c>
      <c r="Q193" s="853" t="str">
        <f t="shared" si="59"/>
        <v>2.03.01</v>
      </c>
      <c r="R193" s="841" t="str">
        <f t="shared" si="48"/>
        <v>Alat Angkutan Darat Bermotor</v>
      </c>
      <c r="S193" s="860">
        <f t="shared" si="49"/>
        <v>7</v>
      </c>
      <c r="T193" s="861">
        <f t="shared" si="50"/>
        <v>2642336.9307289002</v>
      </c>
      <c r="U193" s="860">
        <f t="shared" si="51"/>
        <v>1</v>
      </c>
      <c r="V193" s="861">
        <f t="shared" si="52"/>
        <v>2642336.9307289002</v>
      </c>
      <c r="W193" s="861">
        <f t="shared" si="53"/>
        <v>2642336.9307289002</v>
      </c>
      <c r="X193" s="861">
        <f t="shared" si="54"/>
        <v>2642336.9307289002</v>
      </c>
      <c r="Y193" s="861">
        <f t="shared" si="55"/>
        <v>2642336.9307289002</v>
      </c>
      <c r="Z193" s="861">
        <f t="shared" si="56"/>
        <v>2642336.9307289002</v>
      </c>
      <c r="AA193" s="861">
        <f t="shared" si="62"/>
        <v>2642336.9307289002</v>
      </c>
      <c r="AB193" s="876">
        <f t="shared" si="57"/>
        <v>2013</v>
      </c>
      <c r="AC193" s="861">
        <f t="shared" si="58"/>
        <v>18496358.515102301</v>
      </c>
      <c r="AD193" s="877">
        <f t="shared" si="60"/>
        <v>2642336.9307288975</v>
      </c>
      <c r="AE193" s="878">
        <f t="shared" si="61"/>
        <v>15854021.584373403</v>
      </c>
    </row>
    <row r="194" spans="1:31" s="821" customFormat="1" ht="15" hidden="1" customHeight="1">
      <c r="A194" s="853"/>
      <c r="B194" s="842" t="s">
        <v>28</v>
      </c>
      <c r="C194" s="874" t="s">
        <v>2049</v>
      </c>
      <c r="D194" s="873" t="s">
        <v>126</v>
      </c>
      <c r="E194" s="871" t="s">
        <v>444</v>
      </c>
      <c r="F194" s="873" t="s">
        <v>2418</v>
      </c>
      <c r="G194" s="839">
        <v>150</v>
      </c>
      <c r="H194" s="873" t="s">
        <v>863</v>
      </c>
      <c r="I194" s="872">
        <v>2013</v>
      </c>
      <c r="J194" s="838"/>
      <c r="K194" s="836" t="s">
        <v>2663</v>
      </c>
      <c r="L194" s="838" t="s">
        <v>2664</v>
      </c>
      <c r="M194" s="838" t="s">
        <v>2665</v>
      </c>
      <c r="N194" s="838" t="s">
        <v>2666</v>
      </c>
      <c r="O194" s="872" t="s">
        <v>133</v>
      </c>
      <c r="P194" s="888">
        <v>18496358.515102301</v>
      </c>
      <c r="Q194" s="853" t="str">
        <f t="shared" si="59"/>
        <v>2.03.01</v>
      </c>
      <c r="R194" s="841" t="str">
        <f t="shared" si="48"/>
        <v>Alat Angkutan Darat Bermotor</v>
      </c>
      <c r="S194" s="860">
        <f t="shared" si="49"/>
        <v>7</v>
      </c>
      <c r="T194" s="861">
        <f t="shared" si="50"/>
        <v>2642336.9307289002</v>
      </c>
      <c r="U194" s="860">
        <f t="shared" si="51"/>
        <v>1</v>
      </c>
      <c r="V194" s="861">
        <f t="shared" si="52"/>
        <v>2642336.9307289002</v>
      </c>
      <c r="W194" s="861">
        <f t="shared" si="53"/>
        <v>2642336.9307289002</v>
      </c>
      <c r="X194" s="861">
        <f t="shared" si="54"/>
        <v>2642336.9307289002</v>
      </c>
      <c r="Y194" s="861">
        <f t="shared" si="55"/>
        <v>2642336.9307289002</v>
      </c>
      <c r="Z194" s="861">
        <f t="shared" si="56"/>
        <v>2642336.9307289002</v>
      </c>
      <c r="AA194" s="861">
        <f t="shared" si="62"/>
        <v>2642336.9307289002</v>
      </c>
      <c r="AB194" s="876">
        <f t="shared" si="57"/>
        <v>2013</v>
      </c>
      <c r="AC194" s="861">
        <f t="shared" si="58"/>
        <v>18496358.515102301</v>
      </c>
      <c r="AD194" s="877">
        <f t="shared" si="60"/>
        <v>2642336.9307288975</v>
      </c>
      <c r="AE194" s="878">
        <f t="shared" si="61"/>
        <v>15854021.584373403</v>
      </c>
    </row>
    <row r="195" spans="1:31" s="821" customFormat="1" ht="15" hidden="1" customHeight="1">
      <c r="A195" s="853"/>
      <c r="B195" s="842" t="s">
        <v>28</v>
      </c>
      <c r="C195" s="874" t="s">
        <v>2049</v>
      </c>
      <c r="D195" s="873" t="s">
        <v>126</v>
      </c>
      <c r="E195" s="871" t="s">
        <v>444</v>
      </c>
      <c r="F195" s="873" t="s">
        <v>2418</v>
      </c>
      <c r="G195" s="839">
        <v>150</v>
      </c>
      <c r="H195" s="873" t="s">
        <v>863</v>
      </c>
      <c r="I195" s="872">
        <v>2013</v>
      </c>
      <c r="J195" s="838"/>
      <c r="K195" s="836" t="s">
        <v>2667</v>
      </c>
      <c r="L195" s="838" t="s">
        <v>2668</v>
      </c>
      <c r="M195" s="838" t="s">
        <v>2669</v>
      </c>
      <c r="N195" s="838" t="s">
        <v>2670</v>
      </c>
      <c r="O195" s="872" t="s">
        <v>133</v>
      </c>
      <c r="P195" s="888">
        <v>18496358.515102301</v>
      </c>
      <c r="Q195" s="853" t="str">
        <f t="shared" si="59"/>
        <v>2.03.01</v>
      </c>
      <c r="R195" s="841" t="str">
        <f t="shared" si="48"/>
        <v>Alat Angkutan Darat Bermotor</v>
      </c>
      <c r="S195" s="860">
        <f t="shared" si="49"/>
        <v>7</v>
      </c>
      <c r="T195" s="861">
        <f t="shared" si="50"/>
        <v>2642336.9307289002</v>
      </c>
      <c r="U195" s="860">
        <f t="shared" si="51"/>
        <v>1</v>
      </c>
      <c r="V195" s="861">
        <f t="shared" si="52"/>
        <v>2642336.9307289002</v>
      </c>
      <c r="W195" s="861">
        <f t="shared" si="53"/>
        <v>2642336.9307289002</v>
      </c>
      <c r="X195" s="861">
        <f t="shared" si="54"/>
        <v>2642336.9307289002</v>
      </c>
      <c r="Y195" s="861">
        <f t="shared" si="55"/>
        <v>2642336.9307289002</v>
      </c>
      <c r="Z195" s="861">
        <f t="shared" si="56"/>
        <v>2642336.9307289002</v>
      </c>
      <c r="AA195" s="861">
        <f t="shared" si="62"/>
        <v>2642336.9307289002</v>
      </c>
      <c r="AB195" s="876">
        <f t="shared" si="57"/>
        <v>2013</v>
      </c>
      <c r="AC195" s="861">
        <f t="shared" si="58"/>
        <v>18496358.515102301</v>
      </c>
      <c r="AD195" s="877">
        <f t="shared" si="60"/>
        <v>2642336.9307288975</v>
      </c>
      <c r="AE195" s="878">
        <f t="shared" si="61"/>
        <v>15854021.584373403</v>
      </c>
    </row>
    <row r="196" spans="1:31" s="821" customFormat="1" ht="15" hidden="1" customHeight="1">
      <c r="A196" s="853"/>
      <c r="B196" s="842" t="s">
        <v>28</v>
      </c>
      <c r="C196" s="874" t="s">
        <v>2049</v>
      </c>
      <c r="D196" s="873" t="s">
        <v>126</v>
      </c>
      <c r="E196" s="871" t="s">
        <v>444</v>
      </c>
      <c r="F196" s="873" t="s">
        <v>2418</v>
      </c>
      <c r="G196" s="839">
        <v>150</v>
      </c>
      <c r="H196" s="873" t="s">
        <v>863</v>
      </c>
      <c r="I196" s="872">
        <v>2013</v>
      </c>
      <c r="J196" s="838"/>
      <c r="K196" s="836" t="s">
        <v>2671</v>
      </c>
      <c r="L196" s="838" t="s">
        <v>2672</v>
      </c>
      <c r="M196" s="838" t="s">
        <v>2673</v>
      </c>
      <c r="N196" s="838" t="s">
        <v>2674</v>
      </c>
      <c r="O196" s="872" t="s">
        <v>133</v>
      </c>
      <c r="P196" s="888">
        <v>18496358.515102301</v>
      </c>
      <c r="Q196" s="853" t="str">
        <f t="shared" si="59"/>
        <v>2.03.01</v>
      </c>
      <c r="R196" s="841" t="str">
        <f t="shared" si="48"/>
        <v>Alat Angkutan Darat Bermotor</v>
      </c>
      <c r="S196" s="860">
        <f t="shared" si="49"/>
        <v>7</v>
      </c>
      <c r="T196" s="861">
        <f t="shared" si="50"/>
        <v>2642336.9307289002</v>
      </c>
      <c r="U196" s="860">
        <f t="shared" si="51"/>
        <v>1</v>
      </c>
      <c r="V196" s="861">
        <f t="shared" si="52"/>
        <v>2642336.9307289002</v>
      </c>
      <c r="W196" s="861">
        <f t="shared" si="53"/>
        <v>2642336.9307289002</v>
      </c>
      <c r="X196" s="861">
        <f t="shared" si="54"/>
        <v>2642336.9307289002</v>
      </c>
      <c r="Y196" s="861">
        <f t="shared" si="55"/>
        <v>2642336.9307289002</v>
      </c>
      <c r="Z196" s="861">
        <f t="shared" si="56"/>
        <v>2642336.9307289002</v>
      </c>
      <c r="AA196" s="861">
        <f t="shared" si="62"/>
        <v>2642336.9307289002</v>
      </c>
      <c r="AB196" s="876">
        <f t="shared" si="57"/>
        <v>2013</v>
      </c>
      <c r="AC196" s="861">
        <f t="shared" si="58"/>
        <v>18496358.515102301</v>
      </c>
      <c r="AD196" s="877">
        <f t="shared" si="60"/>
        <v>2642336.9307288975</v>
      </c>
      <c r="AE196" s="878">
        <f t="shared" si="61"/>
        <v>15854021.584373403</v>
      </c>
    </row>
    <row r="197" spans="1:31" s="821" customFormat="1" ht="15" hidden="1" customHeight="1">
      <c r="A197" s="853"/>
      <c r="B197" s="842" t="s">
        <v>28</v>
      </c>
      <c r="C197" s="874" t="s">
        <v>2049</v>
      </c>
      <c r="D197" s="873" t="s">
        <v>126</v>
      </c>
      <c r="E197" s="871" t="s">
        <v>444</v>
      </c>
      <c r="F197" s="873" t="s">
        <v>2418</v>
      </c>
      <c r="G197" s="839">
        <v>150</v>
      </c>
      <c r="H197" s="873" t="s">
        <v>863</v>
      </c>
      <c r="I197" s="872">
        <v>2013</v>
      </c>
      <c r="J197" s="838"/>
      <c r="K197" s="836" t="s">
        <v>2675</v>
      </c>
      <c r="L197" s="838" t="s">
        <v>2676</v>
      </c>
      <c r="M197" s="838" t="s">
        <v>2677</v>
      </c>
      <c r="N197" s="838" t="s">
        <v>2678</v>
      </c>
      <c r="O197" s="872" t="s">
        <v>133</v>
      </c>
      <c r="P197" s="888">
        <v>18496358.515102301</v>
      </c>
      <c r="Q197" s="853" t="str">
        <f t="shared" si="59"/>
        <v>2.03.01</v>
      </c>
      <c r="R197" s="841" t="str">
        <f t="shared" si="48"/>
        <v>Alat Angkutan Darat Bermotor</v>
      </c>
      <c r="S197" s="860">
        <f t="shared" si="49"/>
        <v>7</v>
      </c>
      <c r="T197" s="861">
        <f t="shared" si="50"/>
        <v>2642336.9307289002</v>
      </c>
      <c r="U197" s="860">
        <f t="shared" si="51"/>
        <v>1</v>
      </c>
      <c r="V197" s="861">
        <f t="shared" si="52"/>
        <v>2642336.9307289002</v>
      </c>
      <c r="W197" s="861">
        <f t="shared" si="53"/>
        <v>2642336.9307289002</v>
      </c>
      <c r="X197" s="861">
        <f t="shared" si="54"/>
        <v>2642336.9307289002</v>
      </c>
      <c r="Y197" s="861">
        <f t="shared" si="55"/>
        <v>2642336.9307289002</v>
      </c>
      <c r="Z197" s="861">
        <f t="shared" si="56"/>
        <v>2642336.9307289002</v>
      </c>
      <c r="AA197" s="861">
        <f t="shared" si="62"/>
        <v>2642336.9307289002</v>
      </c>
      <c r="AB197" s="876">
        <f t="shared" si="57"/>
        <v>2013</v>
      </c>
      <c r="AC197" s="861">
        <f t="shared" si="58"/>
        <v>18496358.515102301</v>
      </c>
      <c r="AD197" s="877">
        <f t="shared" si="60"/>
        <v>2642336.9307288975</v>
      </c>
      <c r="AE197" s="878">
        <f t="shared" si="61"/>
        <v>15854021.584373403</v>
      </c>
    </row>
    <row r="198" spans="1:31" s="821" customFormat="1" ht="15" hidden="1" customHeight="1">
      <c r="A198" s="853"/>
      <c r="B198" s="842" t="s">
        <v>28</v>
      </c>
      <c r="C198" s="874" t="s">
        <v>2049</v>
      </c>
      <c r="D198" s="873" t="s">
        <v>126</v>
      </c>
      <c r="E198" s="871" t="s">
        <v>444</v>
      </c>
      <c r="F198" s="873" t="s">
        <v>2418</v>
      </c>
      <c r="G198" s="839">
        <v>150</v>
      </c>
      <c r="H198" s="873" t="s">
        <v>863</v>
      </c>
      <c r="I198" s="872">
        <v>2013</v>
      </c>
      <c r="J198" s="838"/>
      <c r="K198" s="836" t="s">
        <v>2679</v>
      </c>
      <c r="L198" s="838" t="s">
        <v>2680</v>
      </c>
      <c r="M198" s="838" t="s">
        <v>2681</v>
      </c>
      <c r="N198" s="838" t="s">
        <v>2682</v>
      </c>
      <c r="O198" s="872" t="s">
        <v>133</v>
      </c>
      <c r="P198" s="888">
        <v>18496358.515102301</v>
      </c>
      <c r="Q198" s="853" t="str">
        <f t="shared" si="59"/>
        <v>2.03.01</v>
      </c>
      <c r="R198" s="841" t="str">
        <f t="shared" si="48"/>
        <v>Alat Angkutan Darat Bermotor</v>
      </c>
      <c r="S198" s="860">
        <f t="shared" si="49"/>
        <v>7</v>
      </c>
      <c r="T198" s="861">
        <f t="shared" si="50"/>
        <v>2642336.9307289002</v>
      </c>
      <c r="U198" s="860">
        <f t="shared" si="51"/>
        <v>1</v>
      </c>
      <c r="V198" s="861">
        <f t="shared" si="52"/>
        <v>2642336.9307289002</v>
      </c>
      <c r="W198" s="861">
        <f t="shared" si="53"/>
        <v>2642336.9307289002</v>
      </c>
      <c r="X198" s="861">
        <f t="shared" si="54"/>
        <v>2642336.9307289002</v>
      </c>
      <c r="Y198" s="861">
        <f t="shared" si="55"/>
        <v>2642336.9307289002</v>
      </c>
      <c r="Z198" s="861">
        <f t="shared" si="56"/>
        <v>2642336.9307289002</v>
      </c>
      <c r="AA198" s="861">
        <f t="shared" si="62"/>
        <v>2642336.9307289002</v>
      </c>
      <c r="AB198" s="876">
        <f t="shared" si="57"/>
        <v>2013</v>
      </c>
      <c r="AC198" s="861">
        <f t="shared" si="58"/>
        <v>18496358.515102301</v>
      </c>
      <c r="AD198" s="877">
        <f t="shared" si="60"/>
        <v>2642336.9307288975</v>
      </c>
      <c r="AE198" s="878">
        <f t="shared" si="61"/>
        <v>15854021.584373403</v>
      </c>
    </row>
    <row r="199" spans="1:31" s="821" customFormat="1" ht="15" hidden="1" customHeight="1">
      <c r="A199" s="853"/>
      <c r="B199" s="842" t="s">
        <v>28</v>
      </c>
      <c r="C199" s="874" t="s">
        <v>2049</v>
      </c>
      <c r="D199" s="873" t="s">
        <v>126</v>
      </c>
      <c r="E199" s="871" t="s">
        <v>444</v>
      </c>
      <c r="F199" s="873" t="s">
        <v>2418</v>
      </c>
      <c r="G199" s="839">
        <v>150</v>
      </c>
      <c r="H199" s="873" t="s">
        <v>863</v>
      </c>
      <c r="I199" s="872">
        <v>2013</v>
      </c>
      <c r="J199" s="838"/>
      <c r="K199" s="836" t="s">
        <v>2683</v>
      </c>
      <c r="L199" s="838" t="s">
        <v>2684</v>
      </c>
      <c r="M199" s="838" t="s">
        <v>2685</v>
      </c>
      <c r="N199" s="838" t="s">
        <v>2686</v>
      </c>
      <c r="O199" s="872" t="s">
        <v>133</v>
      </c>
      <c r="P199" s="888">
        <v>18496358.515102301</v>
      </c>
      <c r="Q199" s="853" t="str">
        <f t="shared" si="59"/>
        <v>2.03.01</v>
      </c>
      <c r="R199" s="841" t="str">
        <f t="shared" si="48"/>
        <v>Alat Angkutan Darat Bermotor</v>
      </c>
      <c r="S199" s="860">
        <f t="shared" si="49"/>
        <v>7</v>
      </c>
      <c r="T199" s="861">
        <f t="shared" si="50"/>
        <v>2642336.9307289002</v>
      </c>
      <c r="U199" s="860">
        <f t="shared" si="51"/>
        <v>1</v>
      </c>
      <c r="V199" s="861">
        <f t="shared" si="52"/>
        <v>2642336.9307289002</v>
      </c>
      <c r="W199" s="861">
        <f t="shared" si="53"/>
        <v>2642336.9307289002</v>
      </c>
      <c r="X199" s="861">
        <f t="shared" si="54"/>
        <v>2642336.9307289002</v>
      </c>
      <c r="Y199" s="861">
        <f t="shared" si="55"/>
        <v>2642336.9307289002</v>
      </c>
      <c r="Z199" s="861">
        <f t="shared" si="56"/>
        <v>2642336.9307289002</v>
      </c>
      <c r="AA199" s="861">
        <f t="shared" si="62"/>
        <v>2642336.9307289002</v>
      </c>
      <c r="AB199" s="876">
        <f t="shared" si="57"/>
        <v>2013</v>
      </c>
      <c r="AC199" s="861">
        <f t="shared" si="58"/>
        <v>18496358.515102301</v>
      </c>
      <c r="AD199" s="877">
        <f t="shared" si="60"/>
        <v>2642336.9307288975</v>
      </c>
      <c r="AE199" s="878">
        <f t="shared" si="61"/>
        <v>15854021.584373403</v>
      </c>
    </row>
    <row r="200" spans="1:31" s="821" customFormat="1" ht="15" hidden="1" customHeight="1">
      <c r="A200" s="853"/>
      <c r="B200" s="842" t="s">
        <v>28</v>
      </c>
      <c r="C200" s="874" t="s">
        <v>2049</v>
      </c>
      <c r="D200" s="873" t="s">
        <v>126</v>
      </c>
      <c r="E200" s="871" t="s">
        <v>444</v>
      </c>
      <c r="F200" s="873" t="s">
        <v>2418</v>
      </c>
      <c r="G200" s="839">
        <v>150</v>
      </c>
      <c r="H200" s="873" t="s">
        <v>863</v>
      </c>
      <c r="I200" s="872">
        <v>2013</v>
      </c>
      <c r="J200" s="838"/>
      <c r="K200" s="836" t="s">
        <v>2687</v>
      </c>
      <c r="L200" s="838" t="s">
        <v>2688</v>
      </c>
      <c r="M200" s="838" t="s">
        <v>2689</v>
      </c>
      <c r="N200" s="838" t="s">
        <v>2690</v>
      </c>
      <c r="O200" s="872" t="s">
        <v>133</v>
      </c>
      <c r="P200" s="888">
        <v>18496358.515102301</v>
      </c>
      <c r="Q200" s="853" t="str">
        <f t="shared" si="59"/>
        <v>2.03.01</v>
      </c>
      <c r="R200" s="841" t="str">
        <f t="shared" si="48"/>
        <v>Alat Angkutan Darat Bermotor</v>
      </c>
      <c r="S200" s="860">
        <f t="shared" si="49"/>
        <v>7</v>
      </c>
      <c r="T200" s="861">
        <f t="shared" si="50"/>
        <v>2642336.9307289002</v>
      </c>
      <c r="U200" s="860">
        <f t="shared" si="51"/>
        <v>1</v>
      </c>
      <c r="V200" s="861">
        <f t="shared" si="52"/>
        <v>2642336.9307289002</v>
      </c>
      <c r="W200" s="861">
        <f t="shared" si="53"/>
        <v>2642336.9307289002</v>
      </c>
      <c r="X200" s="861">
        <f t="shared" si="54"/>
        <v>2642336.9307289002</v>
      </c>
      <c r="Y200" s="861">
        <f t="shared" si="55"/>
        <v>2642336.9307289002</v>
      </c>
      <c r="Z200" s="861">
        <f t="shared" si="56"/>
        <v>2642336.9307289002</v>
      </c>
      <c r="AA200" s="861">
        <f t="shared" si="62"/>
        <v>2642336.9307289002</v>
      </c>
      <c r="AB200" s="876">
        <f t="shared" si="57"/>
        <v>2013</v>
      </c>
      <c r="AC200" s="861">
        <f t="shared" si="58"/>
        <v>18496358.515102301</v>
      </c>
      <c r="AD200" s="877">
        <f t="shared" si="60"/>
        <v>2642336.9307288975</v>
      </c>
      <c r="AE200" s="878">
        <f t="shared" si="61"/>
        <v>15854021.584373403</v>
      </c>
    </row>
    <row r="201" spans="1:31" s="821" customFormat="1" ht="15" hidden="1" customHeight="1">
      <c r="A201" s="853"/>
      <c r="B201" s="842" t="s">
        <v>28</v>
      </c>
      <c r="C201" s="874" t="s">
        <v>2049</v>
      </c>
      <c r="D201" s="873" t="s">
        <v>126</v>
      </c>
      <c r="E201" s="871" t="s">
        <v>444</v>
      </c>
      <c r="F201" s="873" t="s">
        <v>2418</v>
      </c>
      <c r="G201" s="839">
        <v>150</v>
      </c>
      <c r="H201" s="873" t="s">
        <v>863</v>
      </c>
      <c r="I201" s="872">
        <v>2013</v>
      </c>
      <c r="J201" s="838"/>
      <c r="K201" s="836" t="s">
        <v>2691</v>
      </c>
      <c r="L201" s="838" t="s">
        <v>2692</v>
      </c>
      <c r="M201" s="838" t="s">
        <v>2693</v>
      </c>
      <c r="N201" s="838" t="s">
        <v>2694</v>
      </c>
      <c r="O201" s="872" t="s">
        <v>133</v>
      </c>
      <c r="P201" s="888">
        <v>18496358.515102301</v>
      </c>
      <c r="Q201" s="853" t="str">
        <f t="shared" si="59"/>
        <v>2.03.01</v>
      </c>
      <c r="R201" s="841" t="str">
        <f t="shared" si="48"/>
        <v>Alat Angkutan Darat Bermotor</v>
      </c>
      <c r="S201" s="860">
        <f t="shared" si="49"/>
        <v>7</v>
      </c>
      <c r="T201" s="861">
        <f t="shared" si="50"/>
        <v>2642336.9307289002</v>
      </c>
      <c r="U201" s="860">
        <f t="shared" si="51"/>
        <v>1</v>
      </c>
      <c r="V201" s="861">
        <f t="shared" si="52"/>
        <v>2642336.9307289002</v>
      </c>
      <c r="W201" s="861">
        <f t="shared" si="53"/>
        <v>2642336.9307289002</v>
      </c>
      <c r="X201" s="861">
        <f t="shared" si="54"/>
        <v>2642336.9307289002</v>
      </c>
      <c r="Y201" s="861">
        <f t="shared" si="55"/>
        <v>2642336.9307289002</v>
      </c>
      <c r="Z201" s="861">
        <f t="shared" si="56"/>
        <v>2642336.9307289002</v>
      </c>
      <c r="AA201" s="861">
        <f t="shared" si="62"/>
        <v>2642336.9307289002</v>
      </c>
      <c r="AB201" s="876">
        <f t="shared" si="57"/>
        <v>2013</v>
      </c>
      <c r="AC201" s="861">
        <f t="shared" si="58"/>
        <v>18496358.515102301</v>
      </c>
      <c r="AD201" s="877">
        <f t="shared" si="60"/>
        <v>2642336.9307288975</v>
      </c>
      <c r="AE201" s="878">
        <f t="shared" si="61"/>
        <v>15854021.584373403</v>
      </c>
    </row>
    <row r="202" spans="1:31" s="821" customFormat="1" ht="15" hidden="1" customHeight="1">
      <c r="A202" s="853"/>
      <c r="B202" s="842" t="s">
        <v>28</v>
      </c>
      <c r="C202" s="874" t="s">
        <v>2049</v>
      </c>
      <c r="D202" s="873" t="s">
        <v>126</v>
      </c>
      <c r="E202" s="871" t="s">
        <v>444</v>
      </c>
      <c r="F202" s="873" t="s">
        <v>2418</v>
      </c>
      <c r="G202" s="839">
        <v>150</v>
      </c>
      <c r="H202" s="873" t="s">
        <v>863</v>
      </c>
      <c r="I202" s="872">
        <v>2013</v>
      </c>
      <c r="J202" s="838"/>
      <c r="K202" s="836" t="s">
        <v>2695</v>
      </c>
      <c r="L202" s="838" t="s">
        <v>2696</v>
      </c>
      <c r="M202" s="838" t="s">
        <v>2697</v>
      </c>
      <c r="N202" s="838" t="s">
        <v>2698</v>
      </c>
      <c r="O202" s="872" t="s">
        <v>133</v>
      </c>
      <c r="P202" s="888">
        <v>18496358.515102301</v>
      </c>
      <c r="Q202" s="853" t="str">
        <f t="shared" si="59"/>
        <v>2.03.01</v>
      </c>
      <c r="R202" s="841" t="str">
        <f t="shared" si="48"/>
        <v>Alat Angkutan Darat Bermotor</v>
      </c>
      <c r="S202" s="860">
        <f t="shared" si="49"/>
        <v>7</v>
      </c>
      <c r="T202" s="861">
        <f t="shared" si="50"/>
        <v>2642336.9307289002</v>
      </c>
      <c r="U202" s="860">
        <f t="shared" si="51"/>
        <v>1</v>
      </c>
      <c r="V202" s="861">
        <f t="shared" si="52"/>
        <v>2642336.9307289002</v>
      </c>
      <c r="W202" s="861">
        <f t="shared" si="53"/>
        <v>2642336.9307289002</v>
      </c>
      <c r="X202" s="861">
        <f t="shared" si="54"/>
        <v>2642336.9307289002</v>
      </c>
      <c r="Y202" s="861">
        <f t="shared" si="55"/>
        <v>2642336.9307289002</v>
      </c>
      <c r="Z202" s="861">
        <f t="shared" si="56"/>
        <v>2642336.9307289002</v>
      </c>
      <c r="AA202" s="861">
        <f t="shared" si="62"/>
        <v>2642336.9307289002</v>
      </c>
      <c r="AB202" s="876">
        <f t="shared" si="57"/>
        <v>2013</v>
      </c>
      <c r="AC202" s="861">
        <f t="shared" si="58"/>
        <v>18496358.515102301</v>
      </c>
      <c r="AD202" s="877">
        <f t="shared" si="60"/>
        <v>2642336.9307288975</v>
      </c>
      <c r="AE202" s="878">
        <f t="shared" si="61"/>
        <v>15854021.584373403</v>
      </c>
    </row>
    <row r="203" spans="1:31" s="821" customFormat="1" ht="15" hidden="1" customHeight="1">
      <c r="A203" s="853"/>
      <c r="B203" s="842" t="s">
        <v>28</v>
      </c>
      <c r="C203" s="874" t="s">
        <v>2049</v>
      </c>
      <c r="D203" s="873" t="s">
        <v>126</v>
      </c>
      <c r="E203" s="871" t="s">
        <v>444</v>
      </c>
      <c r="F203" s="873" t="s">
        <v>2418</v>
      </c>
      <c r="G203" s="839">
        <v>150</v>
      </c>
      <c r="H203" s="873" t="s">
        <v>863</v>
      </c>
      <c r="I203" s="872">
        <v>2013</v>
      </c>
      <c r="J203" s="838"/>
      <c r="K203" s="836" t="s">
        <v>2699</v>
      </c>
      <c r="L203" s="838" t="s">
        <v>2700</v>
      </c>
      <c r="M203" s="838" t="s">
        <v>2701</v>
      </c>
      <c r="N203" s="838" t="s">
        <v>2702</v>
      </c>
      <c r="O203" s="872" t="s">
        <v>133</v>
      </c>
      <c r="P203" s="888">
        <v>18496358.515102301</v>
      </c>
      <c r="Q203" s="853" t="str">
        <f t="shared" si="59"/>
        <v>2.03.01</v>
      </c>
      <c r="R203" s="841" t="str">
        <f t="shared" si="48"/>
        <v>Alat Angkutan Darat Bermotor</v>
      </c>
      <c r="S203" s="860">
        <f t="shared" si="49"/>
        <v>7</v>
      </c>
      <c r="T203" s="861">
        <f t="shared" si="50"/>
        <v>2642336.9307289002</v>
      </c>
      <c r="U203" s="860">
        <f t="shared" si="51"/>
        <v>1</v>
      </c>
      <c r="V203" s="861">
        <f t="shared" si="52"/>
        <v>2642336.9307289002</v>
      </c>
      <c r="W203" s="861">
        <f t="shared" si="53"/>
        <v>2642336.9307289002</v>
      </c>
      <c r="X203" s="861">
        <f t="shared" si="54"/>
        <v>2642336.9307289002</v>
      </c>
      <c r="Y203" s="861">
        <f t="shared" si="55"/>
        <v>2642336.9307289002</v>
      </c>
      <c r="Z203" s="861">
        <f t="shared" si="56"/>
        <v>2642336.9307289002</v>
      </c>
      <c r="AA203" s="861">
        <f t="shared" si="62"/>
        <v>2642336.9307289002</v>
      </c>
      <c r="AB203" s="876">
        <f t="shared" si="57"/>
        <v>2013</v>
      </c>
      <c r="AC203" s="861">
        <f t="shared" si="58"/>
        <v>18496358.515102301</v>
      </c>
      <c r="AD203" s="877">
        <f t="shared" si="60"/>
        <v>2642336.9307288975</v>
      </c>
      <c r="AE203" s="878">
        <f t="shared" si="61"/>
        <v>15854021.584373403</v>
      </c>
    </row>
    <row r="204" spans="1:31" s="821" customFormat="1" ht="15" hidden="1" customHeight="1">
      <c r="A204" s="853"/>
      <c r="B204" s="842" t="s">
        <v>28</v>
      </c>
      <c r="C204" s="874" t="s">
        <v>2049</v>
      </c>
      <c r="D204" s="873" t="s">
        <v>126</v>
      </c>
      <c r="E204" s="871" t="s">
        <v>444</v>
      </c>
      <c r="F204" s="873" t="s">
        <v>2418</v>
      </c>
      <c r="G204" s="839">
        <v>150</v>
      </c>
      <c r="H204" s="873" t="s">
        <v>863</v>
      </c>
      <c r="I204" s="872">
        <v>2013</v>
      </c>
      <c r="J204" s="838"/>
      <c r="K204" s="836" t="s">
        <v>2703</v>
      </c>
      <c r="L204" s="838" t="s">
        <v>2704</v>
      </c>
      <c r="M204" s="838" t="s">
        <v>2705</v>
      </c>
      <c r="N204" s="838" t="s">
        <v>2706</v>
      </c>
      <c r="O204" s="872" t="s">
        <v>133</v>
      </c>
      <c r="P204" s="888">
        <v>18496358.515102301</v>
      </c>
      <c r="Q204" s="853" t="str">
        <f t="shared" si="59"/>
        <v>2.03.01</v>
      </c>
      <c r="R204" s="841" t="str">
        <f t="shared" si="48"/>
        <v>Alat Angkutan Darat Bermotor</v>
      </c>
      <c r="S204" s="860">
        <f t="shared" si="49"/>
        <v>7</v>
      </c>
      <c r="T204" s="861">
        <f t="shared" si="50"/>
        <v>2642336.9307289002</v>
      </c>
      <c r="U204" s="860">
        <f t="shared" si="51"/>
        <v>1</v>
      </c>
      <c r="V204" s="861">
        <f t="shared" si="52"/>
        <v>2642336.9307289002</v>
      </c>
      <c r="W204" s="861">
        <f t="shared" si="53"/>
        <v>2642336.9307289002</v>
      </c>
      <c r="X204" s="861">
        <f t="shared" si="54"/>
        <v>2642336.9307289002</v>
      </c>
      <c r="Y204" s="861">
        <f t="shared" si="55"/>
        <v>2642336.9307289002</v>
      </c>
      <c r="Z204" s="861">
        <f t="shared" si="56"/>
        <v>2642336.9307289002</v>
      </c>
      <c r="AA204" s="861">
        <f t="shared" si="62"/>
        <v>2642336.9307289002</v>
      </c>
      <c r="AB204" s="876">
        <f t="shared" si="57"/>
        <v>2013</v>
      </c>
      <c r="AC204" s="861">
        <f t="shared" si="58"/>
        <v>18496358.515102301</v>
      </c>
      <c r="AD204" s="877">
        <f t="shared" si="60"/>
        <v>2642336.9307288975</v>
      </c>
      <c r="AE204" s="878">
        <f t="shared" si="61"/>
        <v>15854021.584373403</v>
      </c>
    </row>
    <row r="205" spans="1:31" s="821" customFormat="1" ht="15" hidden="1" customHeight="1">
      <c r="A205" s="853"/>
      <c r="B205" s="842" t="s">
        <v>28</v>
      </c>
      <c r="C205" s="874" t="s">
        <v>2049</v>
      </c>
      <c r="D205" s="873" t="s">
        <v>126</v>
      </c>
      <c r="E205" s="871" t="s">
        <v>444</v>
      </c>
      <c r="F205" s="873" t="s">
        <v>2418</v>
      </c>
      <c r="G205" s="839">
        <v>150</v>
      </c>
      <c r="H205" s="873" t="s">
        <v>863</v>
      </c>
      <c r="I205" s="872">
        <v>2013</v>
      </c>
      <c r="J205" s="838"/>
      <c r="K205" s="836" t="s">
        <v>2707</v>
      </c>
      <c r="L205" s="838" t="s">
        <v>2708</v>
      </c>
      <c r="M205" s="838" t="s">
        <v>2709</v>
      </c>
      <c r="N205" s="838" t="s">
        <v>2710</v>
      </c>
      <c r="O205" s="872" t="s">
        <v>133</v>
      </c>
      <c r="P205" s="888">
        <v>18496358.515102301</v>
      </c>
      <c r="Q205" s="853" t="str">
        <f t="shared" si="59"/>
        <v>2.03.01</v>
      </c>
      <c r="R205" s="841" t="str">
        <f t="shared" si="48"/>
        <v>Alat Angkutan Darat Bermotor</v>
      </c>
      <c r="S205" s="860">
        <f t="shared" si="49"/>
        <v>7</v>
      </c>
      <c r="T205" s="861">
        <f t="shared" si="50"/>
        <v>2642336.9307289002</v>
      </c>
      <c r="U205" s="860">
        <f t="shared" si="51"/>
        <v>1</v>
      </c>
      <c r="V205" s="861">
        <f t="shared" si="52"/>
        <v>2642336.9307289002</v>
      </c>
      <c r="W205" s="861">
        <f t="shared" si="53"/>
        <v>2642336.9307289002</v>
      </c>
      <c r="X205" s="861">
        <f t="shared" si="54"/>
        <v>2642336.9307289002</v>
      </c>
      <c r="Y205" s="861">
        <f t="shared" si="55"/>
        <v>2642336.9307289002</v>
      </c>
      <c r="Z205" s="861">
        <f t="shared" si="56"/>
        <v>2642336.9307289002</v>
      </c>
      <c r="AA205" s="861">
        <f t="shared" si="62"/>
        <v>2642336.9307289002</v>
      </c>
      <c r="AB205" s="876">
        <f t="shared" si="57"/>
        <v>2013</v>
      </c>
      <c r="AC205" s="861">
        <f t="shared" si="58"/>
        <v>18496358.515102301</v>
      </c>
      <c r="AD205" s="877">
        <f t="shared" si="60"/>
        <v>2642336.9307288975</v>
      </c>
      <c r="AE205" s="878">
        <f t="shared" si="61"/>
        <v>15854021.584373403</v>
      </c>
    </row>
    <row r="206" spans="1:31" s="821" customFormat="1" ht="15" hidden="1" customHeight="1">
      <c r="A206" s="853"/>
      <c r="B206" s="842" t="s">
        <v>28</v>
      </c>
      <c r="C206" s="874" t="s">
        <v>2049</v>
      </c>
      <c r="D206" s="873" t="s">
        <v>126</v>
      </c>
      <c r="E206" s="871" t="s">
        <v>444</v>
      </c>
      <c r="F206" s="873" t="s">
        <v>2418</v>
      </c>
      <c r="G206" s="839">
        <v>150</v>
      </c>
      <c r="H206" s="873" t="s">
        <v>863</v>
      </c>
      <c r="I206" s="872">
        <v>2013</v>
      </c>
      <c r="J206" s="838"/>
      <c r="K206" s="836" t="s">
        <v>2711</v>
      </c>
      <c r="L206" s="838" t="s">
        <v>2712</v>
      </c>
      <c r="M206" s="838" t="s">
        <v>2713</v>
      </c>
      <c r="N206" s="838" t="s">
        <v>2714</v>
      </c>
      <c r="O206" s="872" t="s">
        <v>133</v>
      </c>
      <c r="P206" s="888">
        <v>18496358.515102301</v>
      </c>
      <c r="Q206" s="853" t="str">
        <f t="shared" si="59"/>
        <v>2.03.01</v>
      </c>
      <c r="R206" s="841" t="str">
        <f t="shared" si="48"/>
        <v>Alat Angkutan Darat Bermotor</v>
      </c>
      <c r="S206" s="860">
        <f t="shared" si="49"/>
        <v>7</v>
      </c>
      <c r="T206" s="861">
        <f t="shared" si="50"/>
        <v>2642336.9307289002</v>
      </c>
      <c r="U206" s="860">
        <f t="shared" si="51"/>
        <v>1</v>
      </c>
      <c r="V206" s="861">
        <f t="shared" si="52"/>
        <v>2642336.9307289002</v>
      </c>
      <c r="W206" s="861">
        <f t="shared" si="53"/>
        <v>2642336.9307289002</v>
      </c>
      <c r="X206" s="861">
        <f t="shared" si="54"/>
        <v>2642336.9307289002</v>
      </c>
      <c r="Y206" s="861">
        <f t="shared" si="55"/>
        <v>2642336.9307289002</v>
      </c>
      <c r="Z206" s="861">
        <f t="shared" si="56"/>
        <v>2642336.9307289002</v>
      </c>
      <c r="AA206" s="861">
        <f t="shared" si="62"/>
        <v>2642336.9307289002</v>
      </c>
      <c r="AB206" s="876">
        <f t="shared" si="57"/>
        <v>2013</v>
      </c>
      <c r="AC206" s="861">
        <f t="shared" si="58"/>
        <v>18496358.515102301</v>
      </c>
      <c r="AD206" s="877">
        <f t="shared" si="60"/>
        <v>2642336.9307288975</v>
      </c>
      <c r="AE206" s="878">
        <f t="shared" si="61"/>
        <v>15854021.584373403</v>
      </c>
    </row>
    <row r="207" spans="1:31" s="821" customFormat="1" ht="15" hidden="1" customHeight="1">
      <c r="A207" s="853"/>
      <c r="B207" s="842" t="s">
        <v>28</v>
      </c>
      <c r="C207" s="874" t="s">
        <v>2049</v>
      </c>
      <c r="D207" s="873" t="s">
        <v>126</v>
      </c>
      <c r="E207" s="871" t="s">
        <v>444</v>
      </c>
      <c r="F207" s="873" t="s">
        <v>2418</v>
      </c>
      <c r="G207" s="839">
        <v>150</v>
      </c>
      <c r="H207" s="873" t="s">
        <v>863</v>
      </c>
      <c r="I207" s="872">
        <v>2013</v>
      </c>
      <c r="J207" s="838"/>
      <c r="K207" s="836" t="s">
        <v>2715</v>
      </c>
      <c r="L207" s="838" t="s">
        <v>2716</v>
      </c>
      <c r="M207" s="838" t="s">
        <v>2717</v>
      </c>
      <c r="N207" s="838" t="s">
        <v>2718</v>
      </c>
      <c r="O207" s="872" t="s">
        <v>133</v>
      </c>
      <c r="P207" s="888">
        <v>18496358.515102301</v>
      </c>
      <c r="Q207" s="853" t="str">
        <f t="shared" si="59"/>
        <v>2.03.01</v>
      </c>
      <c r="R207" s="841" t="str">
        <f t="shared" si="48"/>
        <v>Alat Angkutan Darat Bermotor</v>
      </c>
      <c r="S207" s="860">
        <f t="shared" si="49"/>
        <v>7</v>
      </c>
      <c r="T207" s="861">
        <f t="shared" si="50"/>
        <v>2642336.9307289002</v>
      </c>
      <c r="U207" s="860">
        <f t="shared" si="51"/>
        <v>1</v>
      </c>
      <c r="V207" s="861">
        <f t="shared" si="52"/>
        <v>2642336.9307289002</v>
      </c>
      <c r="W207" s="861">
        <f t="shared" si="53"/>
        <v>2642336.9307289002</v>
      </c>
      <c r="X207" s="861">
        <f t="shared" si="54"/>
        <v>2642336.9307289002</v>
      </c>
      <c r="Y207" s="861">
        <f t="shared" si="55"/>
        <v>2642336.9307289002</v>
      </c>
      <c r="Z207" s="861">
        <f t="shared" si="56"/>
        <v>2642336.9307289002</v>
      </c>
      <c r="AA207" s="861">
        <f t="shared" si="62"/>
        <v>2642336.9307289002</v>
      </c>
      <c r="AB207" s="876">
        <f t="shared" si="57"/>
        <v>2013</v>
      </c>
      <c r="AC207" s="861">
        <f t="shared" si="58"/>
        <v>18496358.515102301</v>
      </c>
      <c r="AD207" s="877">
        <f t="shared" si="60"/>
        <v>2642336.9307288975</v>
      </c>
      <c r="AE207" s="878">
        <f t="shared" si="61"/>
        <v>15854021.584373403</v>
      </c>
    </row>
    <row r="208" spans="1:31" s="821" customFormat="1" ht="15" hidden="1" customHeight="1">
      <c r="A208" s="853"/>
      <c r="B208" s="842" t="s">
        <v>28</v>
      </c>
      <c r="C208" s="874" t="s">
        <v>2049</v>
      </c>
      <c r="D208" s="873" t="s">
        <v>126</v>
      </c>
      <c r="E208" s="871" t="s">
        <v>444</v>
      </c>
      <c r="F208" s="873" t="s">
        <v>2418</v>
      </c>
      <c r="G208" s="839">
        <v>150</v>
      </c>
      <c r="H208" s="873" t="s">
        <v>863</v>
      </c>
      <c r="I208" s="872">
        <v>2013</v>
      </c>
      <c r="J208" s="838"/>
      <c r="K208" s="836" t="s">
        <v>2719</v>
      </c>
      <c r="L208" s="838" t="s">
        <v>2720</v>
      </c>
      <c r="M208" s="838" t="s">
        <v>2721</v>
      </c>
      <c r="N208" s="838" t="s">
        <v>2722</v>
      </c>
      <c r="O208" s="872" t="s">
        <v>133</v>
      </c>
      <c r="P208" s="888">
        <v>18496358.515102301</v>
      </c>
      <c r="Q208" s="853" t="str">
        <f t="shared" si="59"/>
        <v>2.03.01</v>
      </c>
      <c r="R208" s="841" t="str">
        <f t="shared" si="48"/>
        <v>Alat Angkutan Darat Bermotor</v>
      </c>
      <c r="S208" s="860">
        <f t="shared" si="49"/>
        <v>7</v>
      </c>
      <c r="T208" s="861">
        <f t="shared" si="50"/>
        <v>2642336.9307289002</v>
      </c>
      <c r="U208" s="860">
        <f t="shared" si="51"/>
        <v>1</v>
      </c>
      <c r="V208" s="861">
        <f t="shared" si="52"/>
        <v>2642336.9307289002</v>
      </c>
      <c r="W208" s="861">
        <f t="shared" si="53"/>
        <v>2642336.9307289002</v>
      </c>
      <c r="X208" s="861">
        <f t="shared" si="54"/>
        <v>2642336.9307289002</v>
      </c>
      <c r="Y208" s="861">
        <f t="shared" si="55"/>
        <v>2642336.9307289002</v>
      </c>
      <c r="Z208" s="861">
        <f t="shared" si="56"/>
        <v>2642336.9307289002</v>
      </c>
      <c r="AA208" s="861">
        <f t="shared" si="62"/>
        <v>2642336.9307289002</v>
      </c>
      <c r="AB208" s="876">
        <f t="shared" si="57"/>
        <v>2013</v>
      </c>
      <c r="AC208" s="861">
        <f t="shared" si="58"/>
        <v>18496358.515102301</v>
      </c>
      <c r="AD208" s="877">
        <f t="shared" si="60"/>
        <v>2642336.9307288975</v>
      </c>
      <c r="AE208" s="878">
        <f t="shared" si="61"/>
        <v>15854021.584373403</v>
      </c>
    </row>
    <row r="209" spans="1:31" s="821" customFormat="1" ht="15" hidden="1" customHeight="1">
      <c r="A209" s="853"/>
      <c r="B209" s="842" t="s">
        <v>28</v>
      </c>
      <c r="C209" s="874" t="s">
        <v>2049</v>
      </c>
      <c r="D209" s="873" t="s">
        <v>126</v>
      </c>
      <c r="E209" s="871" t="s">
        <v>444</v>
      </c>
      <c r="F209" s="873" t="s">
        <v>2418</v>
      </c>
      <c r="G209" s="839">
        <v>150</v>
      </c>
      <c r="H209" s="873" t="s">
        <v>863</v>
      </c>
      <c r="I209" s="872">
        <v>2013</v>
      </c>
      <c r="J209" s="838"/>
      <c r="K209" s="836" t="s">
        <v>2723</v>
      </c>
      <c r="L209" s="838" t="s">
        <v>2724</v>
      </c>
      <c r="M209" s="838" t="s">
        <v>2725</v>
      </c>
      <c r="N209" s="838" t="s">
        <v>2726</v>
      </c>
      <c r="O209" s="872" t="s">
        <v>133</v>
      </c>
      <c r="P209" s="888">
        <v>18496358.515102301</v>
      </c>
      <c r="Q209" s="853" t="str">
        <f t="shared" si="59"/>
        <v>2.03.01</v>
      </c>
      <c r="R209" s="841" t="str">
        <f t="shared" si="48"/>
        <v>Alat Angkutan Darat Bermotor</v>
      </c>
      <c r="S209" s="860">
        <f t="shared" si="49"/>
        <v>7</v>
      </c>
      <c r="T209" s="861">
        <f t="shared" si="50"/>
        <v>2642336.9307289002</v>
      </c>
      <c r="U209" s="860">
        <f t="shared" si="51"/>
        <v>1</v>
      </c>
      <c r="V209" s="861">
        <f t="shared" si="52"/>
        <v>2642336.9307289002</v>
      </c>
      <c r="W209" s="861">
        <f t="shared" si="53"/>
        <v>2642336.9307289002</v>
      </c>
      <c r="X209" s="861">
        <f t="shared" si="54"/>
        <v>2642336.9307289002</v>
      </c>
      <c r="Y209" s="861">
        <f t="shared" si="55"/>
        <v>2642336.9307289002</v>
      </c>
      <c r="Z209" s="861">
        <f t="shared" si="56"/>
        <v>2642336.9307289002</v>
      </c>
      <c r="AA209" s="861">
        <f t="shared" si="62"/>
        <v>2642336.9307289002</v>
      </c>
      <c r="AB209" s="876">
        <f t="shared" si="57"/>
        <v>2013</v>
      </c>
      <c r="AC209" s="861">
        <f t="shared" si="58"/>
        <v>18496358.515102301</v>
      </c>
      <c r="AD209" s="877">
        <f t="shared" si="60"/>
        <v>2642336.9307288975</v>
      </c>
      <c r="AE209" s="878">
        <f t="shared" si="61"/>
        <v>15854021.584373403</v>
      </c>
    </row>
    <row r="210" spans="1:31" s="821" customFormat="1" ht="15" hidden="1" customHeight="1">
      <c r="A210" s="853"/>
      <c r="B210" s="842" t="s">
        <v>28</v>
      </c>
      <c r="C210" s="874" t="s">
        <v>2049</v>
      </c>
      <c r="D210" s="873" t="s">
        <v>126</v>
      </c>
      <c r="E210" s="871" t="s">
        <v>444</v>
      </c>
      <c r="F210" s="873" t="s">
        <v>2418</v>
      </c>
      <c r="G210" s="839">
        <v>150</v>
      </c>
      <c r="H210" s="873" t="s">
        <v>863</v>
      </c>
      <c r="I210" s="872">
        <v>2013</v>
      </c>
      <c r="J210" s="838"/>
      <c r="K210" s="836" t="s">
        <v>2727</v>
      </c>
      <c r="L210" s="838" t="s">
        <v>2728</v>
      </c>
      <c r="M210" s="838" t="s">
        <v>2729</v>
      </c>
      <c r="N210" s="838" t="s">
        <v>2730</v>
      </c>
      <c r="O210" s="872" t="s">
        <v>133</v>
      </c>
      <c r="P210" s="888">
        <v>18496358.515102301</v>
      </c>
      <c r="Q210" s="853" t="str">
        <f t="shared" si="59"/>
        <v>2.03.01</v>
      </c>
      <c r="R210" s="841" t="str">
        <f t="shared" si="48"/>
        <v>Alat Angkutan Darat Bermotor</v>
      </c>
      <c r="S210" s="860">
        <f t="shared" si="49"/>
        <v>7</v>
      </c>
      <c r="T210" s="861">
        <f t="shared" si="50"/>
        <v>2642336.9307289002</v>
      </c>
      <c r="U210" s="860">
        <f t="shared" si="51"/>
        <v>1</v>
      </c>
      <c r="V210" s="861">
        <f t="shared" si="52"/>
        <v>2642336.9307289002</v>
      </c>
      <c r="W210" s="861">
        <f t="shared" si="53"/>
        <v>2642336.9307289002</v>
      </c>
      <c r="X210" s="861">
        <f t="shared" si="54"/>
        <v>2642336.9307289002</v>
      </c>
      <c r="Y210" s="861">
        <f t="shared" si="55"/>
        <v>2642336.9307289002</v>
      </c>
      <c r="Z210" s="861">
        <f t="shared" si="56"/>
        <v>2642336.9307289002</v>
      </c>
      <c r="AA210" s="861">
        <f t="shared" si="62"/>
        <v>2642336.9307289002</v>
      </c>
      <c r="AB210" s="876">
        <f t="shared" si="57"/>
        <v>2013</v>
      </c>
      <c r="AC210" s="861">
        <f t="shared" si="58"/>
        <v>18496358.515102301</v>
      </c>
      <c r="AD210" s="877">
        <f t="shared" si="60"/>
        <v>2642336.9307288975</v>
      </c>
      <c r="AE210" s="878">
        <f t="shared" si="61"/>
        <v>15854021.584373403</v>
      </c>
    </row>
    <row r="211" spans="1:31" s="821" customFormat="1" ht="15" hidden="1" customHeight="1">
      <c r="A211" s="853"/>
      <c r="B211" s="842" t="s">
        <v>28</v>
      </c>
      <c r="C211" s="874" t="s">
        <v>2049</v>
      </c>
      <c r="D211" s="873" t="s">
        <v>126</v>
      </c>
      <c r="E211" s="871" t="s">
        <v>444</v>
      </c>
      <c r="F211" s="873" t="s">
        <v>2418</v>
      </c>
      <c r="G211" s="839">
        <v>150</v>
      </c>
      <c r="H211" s="873" t="s">
        <v>863</v>
      </c>
      <c r="I211" s="872">
        <v>2013</v>
      </c>
      <c r="J211" s="838"/>
      <c r="K211" s="836" t="s">
        <v>2731</v>
      </c>
      <c r="L211" s="838" t="s">
        <v>2732</v>
      </c>
      <c r="M211" s="838" t="s">
        <v>2733</v>
      </c>
      <c r="N211" s="838" t="s">
        <v>2734</v>
      </c>
      <c r="O211" s="872" t="s">
        <v>133</v>
      </c>
      <c r="P211" s="888">
        <v>18496358.515102301</v>
      </c>
      <c r="Q211" s="853" t="str">
        <f t="shared" si="59"/>
        <v>2.03.01</v>
      </c>
      <c r="R211" s="841" t="str">
        <f t="shared" si="48"/>
        <v>Alat Angkutan Darat Bermotor</v>
      </c>
      <c r="S211" s="860">
        <f t="shared" si="49"/>
        <v>7</v>
      </c>
      <c r="T211" s="861">
        <f t="shared" si="50"/>
        <v>2642336.9307289002</v>
      </c>
      <c r="U211" s="860">
        <f t="shared" si="51"/>
        <v>1</v>
      </c>
      <c r="V211" s="861">
        <f t="shared" si="52"/>
        <v>2642336.9307289002</v>
      </c>
      <c r="W211" s="861">
        <f t="shared" si="53"/>
        <v>2642336.9307289002</v>
      </c>
      <c r="X211" s="861">
        <f t="shared" si="54"/>
        <v>2642336.9307289002</v>
      </c>
      <c r="Y211" s="861">
        <f t="shared" si="55"/>
        <v>2642336.9307289002</v>
      </c>
      <c r="Z211" s="861">
        <f t="shared" si="56"/>
        <v>2642336.9307289002</v>
      </c>
      <c r="AA211" s="861">
        <f t="shared" si="62"/>
        <v>2642336.9307289002</v>
      </c>
      <c r="AB211" s="876">
        <f t="shared" si="57"/>
        <v>2013</v>
      </c>
      <c r="AC211" s="861">
        <f t="shared" si="58"/>
        <v>18496358.515102301</v>
      </c>
      <c r="AD211" s="877">
        <f t="shared" si="60"/>
        <v>2642336.9307288975</v>
      </c>
      <c r="AE211" s="878">
        <f t="shared" si="61"/>
        <v>15854021.584373403</v>
      </c>
    </row>
    <row r="212" spans="1:31" s="821" customFormat="1" ht="15" hidden="1" customHeight="1">
      <c r="A212" s="853"/>
      <c r="B212" s="842" t="s">
        <v>28</v>
      </c>
      <c r="C212" s="874" t="s">
        <v>2049</v>
      </c>
      <c r="D212" s="873" t="s">
        <v>126</v>
      </c>
      <c r="E212" s="871" t="s">
        <v>444</v>
      </c>
      <c r="F212" s="873" t="s">
        <v>2418</v>
      </c>
      <c r="G212" s="839">
        <v>150</v>
      </c>
      <c r="H212" s="873" t="s">
        <v>863</v>
      </c>
      <c r="I212" s="872">
        <v>2013</v>
      </c>
      <c r="J212" s="838"/>
      <c r="K212" s="836" t="s">
        <v>2735</v>
      </c>
      <c r="L212" s="838" t="s">
        <v>2736</v>
      </c>
      <c r="M212" s="838" t="s">
        <v>2737</v>
      </c>
      <c r="N212" s="838" t="s">
        <v>2738</v>
      </c>
      <c r="O212" s="872" t="s">
        <v>133</v>
      </c>
      <c r="P212" s="888">
        <v>18496358.515102301</v>
      </c>
      <c r="Q212" s="853" t="str">
        <f t="shared" si="59"/>
        <v>2.03.01</v>
      </c>
      <c r="R212" s="841" t="str">
        <f t="shared" si="48"/>
        <v>Alat Angkutan Darat Bermotor</v>
      </c>
      <c r="S212" s="860">
        <f t="shared" si="49"/>
        <v>7</v>
      </c>
      <c r="T212" s="861">
        <f t="shared" si="50"/>
        <v>2642336.9307289002</v>
      </c>
      <c r="U212" s="860">
        <f t="shared" si="51"/>
        <v>1</v>
      </c>
      <c r="V212" s="861">
        <f t="shared" si="52"/>
        <v>2642336.9307289002</v>
      </c>
      <c r="W212" s="861">
        <f t="shared" si="53"/>
        <v>2642336.9307289002</v>
      </c>
      <c r="X212" s="861">
        <f t="shared" si="54"/>
        <v>2642336.9307289002</v>
      </c>
      <c r="Y212" s="861">
        <f t="shared" si="55"/>
        <v>2642336.9307289002</v>
      </c>
      <c r="Z212" s="861">
        <f t="shared" si="56"/>
        <v>2642336.9307289002</v>
      </c>
      <c r="AA212" s="861">
        <f t="shared" si="62"/>
        <v>2642336.9307289002</v>
      </c>
      <c r="AB212" s="876">
        <f t="shared" si="57"/>
        <v>2013</v>
      </c>
      <c r="AC212" s="861">
        <f t="shared" si="58"/>
        <v>18496358.515102301</v>
      </c>
      <c r="AD212" s="877">
        <f t="shared" si="60"/>
        <v>2642336.9307288975</v>
      </c>
      <c r="AE212" s="878">
        <f t="shared" si="61"/>
        <v>15854021.584373403</v>
      </c>
    </row>
    <row r="213" spans="1:31" s="821" customFormat="1" ht="15" hidden="1" customHeight="1">
      <c r="A213" s="853"/>
      <c r="B213" s="842" t="s">
        <v>28</v>
      </c>
      <c r="C213" s="874" t="s">
        <v>2049</v>
      </c>
      <c r="D213" s="873" t="s">
        <v>126</v>
      </c>
      <c r="E213" s="871" t="s">
        <v>444</v>
      </c>
      <c r="F213" s="873" t="s">
        <v>2418</v>
      </c>
      <c r="G213" s="839">
        <v>150</v>
      </c>
      <c r="H213" s="873" t="s">
        <v>863</v>
      </c>
      <c r="I213" s="872">
        <v>2013</v>
      </c>
      <c r="J213" s="838"/>
      <c r="K213" s="836" t="s">
        <v>2739</v>
      </c>
      <c r="L213" s="838" t="s">
        <v>2740</v>
      </c>
      <c r="M213" s="838" t="s">
        <v>2741</v>
      </c>
      <c r="N213" s="838" t="s">
        <v>2742</v>
      </c>
      <c r="O213" s="872" t="s">
        <v>133</v>
      </c>
      <c r="P213" s="888">
        <v>18496358.515102301</v>
      </c>
      <c r="Q213" s="853" t="str">
        <f t="shared" si="59"/>
        <v>2.03.01</v>
      </c>
      <c r="R213" s="841" t="str">
        <f t="shared" si="48"/>
        <v>Alat Angkutan Darat Bermotor</v>
      </c>
      <c r="S213" s="860">
        <f t="shared" si="49"/>
        <v>7</v>
      </c>
      <c r="T213" s="861">
        <f t="shared" si="50"/>
        <v>2642336.9307289002</v>
      </c>
      <c r="U213" s="860">
        <f t="shared" si="51"/>
        <v>1</v>
      </c>
      <c r="V213" s="861">
        <f t="shared" si="52"/>
        <v>2642336.9307289002</v>
      </c>
      <c r="W213" s="861">
        <f t="shared" si="53"/>
        <v>2642336.9307289002</v>
      </c>
      <c r="X213" s="861">
        <f t="shared" si="54"/>
        <v>2642336.9307289002</v>
      </c>
      <c r="Y213" s="861">
        <f t="shared" si="55"/>
        <v>2642336.9307289002</v>
      </c>
      <c r="Z213" s="861">
        <f t="shared" si="56"/>
        <v>2642336.9307289002</v>
      </c>
      <c r="AA213" s="861">
        <f t="shared" si="62"/>
        <v>2642336.9307289002</v>
      </c>
      <c r="AB213" s="876">
        <f t="shared" si="57"/>
        <v>2013</v>
      </c>
      <c r="AC213" s="861">
        <f t="shared" si="58"/>
        <v>18496358.515102301</v>
      </c>
      <c r="AD213" s="877">
        <f t="shared" si="60"/>
        <v>2642336.9307288975</v>
      </c>
      <c r="AE213" s="878">
        <f t="shared" si="61"/>
        <v>15854021.584373403</v>
      </c>
    </row>
    <row r="214" spans="1:31" s="821" customFormat="1" ht="15" hidden="1" customHeight="1">
      <c r="A214" s="853"/>
      <c r="B214" s="842" t="s">
        <v>28</v>
      </c>
      <c r="C214" s="874" t="s">
        <v>2049</v>
      </c>
      <c r="D214" s="873" t="s">
        <v>126</v>
      </c>
      <c r="E214" s="871" t="s">
        <v>444</v>
      </c>
      <c r="F214" s="873" t="s">
        <v>2418</v>
      </c>
      <c r="G214" s="839">
        <v>150</v>
      </c>
      <c r="H214" s="873" t="s">
        <v>863</v>
      </c>
      <c r="I214" s="872">
        <v>2013</v>
      </c>
      <c r="J214" s="838"/>
      <c r="K214" s="836" t="s">
        <v>2743</v>
      </c>
      <c r="L214" s="838" t="s">
        <v>2744</v>
      </c>
      <c r="M214" s="838" t="s">
        <v>2745</v>
      </c>
      <c r="N214" s="838" t="s">
        <v>2746</v>
      </c>
      <c r="O214" s="872" t="s">
        <v>133</v>
      </c>
      <c r="P214" s="888">
        <v>18496358.515102301</v>
      </c>
      <c r="Q214" s="853" t="str">
        <f t="shared" si="59"/>
        <v>2.03.01</v>
      </c>
      <c r="R214" s="841" t="str">
        <f t="shared" si="48"/>
        <v>Alat Angkutan Darat Bermotor</v>
      </c>
      <c r="S214" s="860">
        <f t="shared" si="49"/>
        <v>7</v>
      </c>
      <c r="T214" s="861">
        <f t="shared" si="50"/>
        <v>2642336.9307289002</v>
      </c>
      <c r="U214" s="860">
        <f t="shared" si="51"/>
        <v>1</v>
      </c>
      <c r="V214" s="861">
        <f t="shared" si="52"/>
        <v>2642336.9307289002</v>
      </c>
      <c r="W214" s="861">
        <f t="shared" si="53"/>
        <v>2642336.9307289002</v>
      </c>
      <c r="X214" s="861">
        <f t="shared" si="54"/>
        <v>2642336.9307289002</v>
      </c>
      <c r="Y214" s="861">
        <f t="shared" si="55"/>
        <v>2642336.9307289002</v>
      </c>
      <c r="Z214" s="861">
        <f t="shared" si="56"/>
        <v>2642336.9307289002</v>
      </c>
      <c r="AA214" s="861">
        <f t="shared" si="62"/>
        <v>2642336.9307289002</v>
      </c>
      <c r="AB214" s="876">
        <f t="shared" si="57"/>
        <v>2013</v>
      </c>
      <c r="AC214" s="861">
        <f t="shared" si="58"/>
        <v>18496358.515102301</v>
      </c>
      <c r="AD214" s="877">
        <f t="shared" si="60"/>
        <v>2642336.9307288975</v>
      </c>
      <c r="AE214" s="878">
        <f t="shared" si="61"/>
        <v>15854021.584373403</v>
      </c>
    </row>
    <row r="215" spans="1:31" s="821" customFormat="1" ht="15" hidden="1" customHeight="1">
      <c r="A215" s="853"/>
      <c r="B215" s="842" t="s">
        <v>28</v>
      </c>
      <c r="C215" s="874" t="s">
        <v>2049</v>
      </c>
      <c r="D215" s="873" t="s">
        <v>126</v>
      </c>
      <c r="E215" s="871" t="s">
        <v>444</v>
      </c>
      <c r="F215" s="873" t="s">
        <v>2418</v>
      </c>
      <c r="G215" s="839">
        <v>150</v>
      </c>
      <c r="H215" s="873" t="s">
        <v>863</v>
      </c>
      <c r="I215" s="872">
        <v>2013</v>
      </c>
      <c r="J215" s="838"/>
      <c r="K215" s="836" t="s">
        <v>2747</v>
      </c>
      <c r="L215" s="838" t="s">
        <v>2748</v>
      </c>
      <c r="M215" s="838" t="s">
        <v>2749</v>
      </c>
      <c r="N215" s="838" t="s">
        <v>2750</v>
      </c>
      <c r="O215" s="872" t="s">
        <v>133</v>
      </c>
      <c r="P215" s="888">
        <v>18496358.515102301</v>
      </c>
      <c r="Q215" s="853" t="str">
        <f t="shared" si="59"/>
        <v>2.03.01</v>
      </c>
      <c r="R215" s="841" t="str">
        <f t="shared" si="48"/>
        <v>Alat Angkutan Darat Bermotor</v>
      </c>
      <c r="S215" s="860">
        <f t="shared" si="49"/>
        <v>7</v>
      </c>
      <c r="T215" s="861">
        <f t="shared" si="50"/>
        <v>2642336.9307289002</v>
      </c>
      <c r="U215" s="860">
        <f t="shared" si="51"/>
        <v>1</v>
      </c>
      <c r="V215" s="861">
        <f t="shared" si="52"/>
        <v>2642336.9307289002</v>
      </c>
      <c r="W215" s="861">
        <f t="shared" si="53"/>
        <v>2642336.9307289002</v>
      </c>
      <c r="X215" s="861">
        <f t="shared" si="54"/>
        <v>2642336.9307289002</v>
      </c>
      <c r="Y215" s="861">
        <f t="shared" si="55"/>
        <v>2642336.9307289002</v>
      </c>
      <c r="Z215" s="861">
        <f t="shared" si="56"/>
        <v>2642336.9307289002</v>
      </c>
      <c r="AA215" s="861">
        <f t="shared" si="62"/>
        <v>2642336.9307289002</v>
      </c>
      <c r="AB215" s="876">
        <f t="shared" si="57"/>
        <v>2013</v>
      </c>
      <c r="AC215" s="861">
        <f t="shared" si="58"/>
        <v>18496358.515102301</v>
      </c>
      <c r="AD215" s="877">
        <f t="shared" si="60"/>
        <v>2642336.9307288975</v>
      </c>
      <c r="AE215" s="878">
        <f t="shared" si="61"/>
        <v>15854021.584373403</v>
      </c>
    </row>
    <row r="216" spans="1:31" s="821" customFormat="1" ht="15" hidden="1" customHeight="1">
      <c r="A216" s="853"/>
      <c r="B216" s="842" t="s">
        <v>28</v>
      </c>
      <c r="C216" s="874" t="s">
        <v>2049</v>
      </c>
      <c r="D216" s="873" t="s">
        <v>126</v>
      </c>
      <c r="E216" s="871" t="s">
        <v>444</v>
      </c>
      <c r="F216" s="873" t="s">
        <v>2418</v>
      </c>
      <c r="G216" s="839">
        <v>150</v>
      </c>
      <c r="H216" s="873" t="s">
        <v>863</v>
      </c>
      <c r="I216" s="872">
        <v>2013</v>
      </c>
      <c r="J216" s="838"/>
      <c r="K216" s="836" t="s">
        <v>2751</v>
      </c>
      <c r="L216" s="838" t="s">
        <v>2752</v>
      </c>
      <c r="M216" s="838" t="s">
        <v>2753</v>
      </c>
      <c r="N216" s="838" t="s">
        <v>2754</v>
      </c>
      <c r="O216" s="872" t="s">
        <v>133</v>
      </c>
      <c r="P216" s="888">
        <v>18496358.515102301</v>
      </c>
      <c r="Q216" s="853" t="str">
        <f t="shared" si="59"/>
        <v>2.03.01</v>
      </c>
      <c r="R216" s="841" t="str">
        <f t="shared" ref="R216:R279" si="63">VLOOKUP(Q216,kelompok,2,0)</f>
        <v>Alat Angkutan Darat Bermotor</v>
      </c>
      <c r="S216" s="860">
        <f t="shared" ref="S216:S279" si="64">VLOOKUP(Q216,MASAMANFAAT,4,0)</f>
        <v>7</v>
      </c>
      <c r="T216" s="861">
        <f t="shared" ref="T216:T279" si="65">(P216)/S216</f>
        <v>2642336.9307289002</v>
      </c>
      <c r="U216" s="860">
        <f t="shared" ref="U216:U279" si="66">2013-AB216+1</f>
        <v>1</v>
      </c>
      <c r="V216" s="861">
        <f t="shared" ref="V216:V279" si="67">IF(U216&gt;S216,P216,T216*U216)</f>
        <v>2642336.9307289002</v>
      </c>
      <c r="W216" s="861">
        <f t="shared" ref="W216:W279" si="68">IF(P216=V216,0,T216)</f>
        <v>2642336.9307289002</v>
      </c>
      <c r="X216" s="861">
        <f t="shared" ref="X216:X279" si="69">IF(P216=V216+W216,0,T216)</f>
        <v>2642336.9307289002</v>
      </c>
      <c r="Y216" s="861">
        <f t="shared" ref="Y216:Y279" si="70">IF(P216=V216+W216+X216,0,T216)</f>
        <v>2642336.9307289002</v>
      </c>
      <c r="Z216" s="861">
        <f t="shared" ref="Z216:Z279" si="71">IF(P216=W216+X216+Y216+V216,0,T216)</f>
        <v>2642336.9307289002</v>
      </c>
      <c r="AA216" s="861">
        <f t="shared" si="62"/>
        <v>2642336.9307289002</v>
      </c>
      <c r="AB216" s="876">
        <f t="shared" ref="AB216:AB279" si="72">I216</f>
        <v>2013</v>
      </c>
      <c r="AC216" s="861">
        <f t="shared" ref="AC216:AC279" si="73">P216</f>
        <v>18496358.515102301</v>
      </c>
      <c r="AD216" s="877">
        <f t="shared" si="60"/>
        <v>2642336.9307288975</v>
      </c>
      <c r="AE216" s="878">
        <f t="shared" si="61"/>
        <v>15854021.584373403</v>
      </c>
    </row>
    <row r="217" spans="1:31" s="821" customFormat="1" ht="15" hidden="1" customHeight="1">
      <c r="A217" s="853"/>
      <c r="B217" s="842" t="s">
        <v>28</v>
      </c>
      <c r="C217" s="874" t="s">
        <v>2049</v>
      </c>
      <c r="D217" s="873" t="s">
        <v>126</v>
      </c>
      <c r="E217" s="871" t="s">
        <v>444</v>
      </c>
      <c r="F217" s="873" t="s">
        <v>2418</v>
      </c>
      <c r="G217" s="839">
        <v>150</v>
      </c>
      <c r="H217" s="873" t="s">
        <v>863</v>
      </c>
      <c r="I217" s="872">
        <v>2013</v>
      </c>
      <c r="J217" s="838"/>
      <c r="K217" s="836" t="s">
        <v>2755</v>
      </c>
      <c r="L217" s="838" t="s">
        <v>2756</v>
      </c>
      <c r="M217" s="838" t="s">
        <v>2757</v>
      </c>
      <c r="N217" s="838" t="s">
        <v>2758</v>
      </c>
      <c r="O217" s="872" t="s">
        <v>133</v>
      </c>
      <c r="P217" s="888">
        <v>18496358.515102301</v>
      </c>
      <c r="Q217" s="853" t="str">
        <f t="shared" ref="Q217:Q280" si="74">MID(C217,2,7)</f>
        <v>2.03.01</v>
      </c>
      <c r="R217" s="841" t="str">
        <f t="shared" si="63"/>
        <v>Alat Angkutan Darat Bermotor</v>
      </c>
      <c r="S217" s="860">
        <f t="shared" si="64"/>
        <v>7</v>
      </c>
      <c r="T217" s="861">
        <f t="shared" si="65"/>
        <v>2642336.9307289002</v>
      </c>
      <c r="U217" s="860">
        <f t="shared" si="66"/>
        <v>1</v>
      </c>
      <c r="V217" s="861">
        <f t="shared" si="67"/>
        <v>2642336.9307289002</v>
      </c>
      <c r="W217" s="861">
        <f t="shared" si="68"/>
        <v>2642336.9307289002</v>
      </c>
      <c r="X217" s="861">
        <f t="shared" si="69"/>
        <v>2642336.9307289002</v>
      </c>
      <c r="Y217" s="861">
        <f t="shared" si="70"/>
        <v>2642336.9307289002</v>
      </c>
      <c r="Z217" s="861">
        <f t="shared" si="71"/>
        <v>2642336.9307289002</v>
      </c>
      <c r="AA217" s="861">
        <f t="shared" si="62"/>
        <v>2642336.9307289002</v>
      </c>
      <c r="AB217" s="876">
        <f t="shared" si="72"/>
        <v>2013</v>
      </c>
      <c r="AC217" s="861">
        <f t="shared" si="73"/>
        <v>18496358.515102301</v>
      </c>
      <c r="AD217" s="877">
        <f t="shared" ref="AD217:AD280" si="75">P217-(V217+W217+X217+Y217+Z217+AA217)</f>
        <v>2642336.9307288975</v>
      </c>
      <c r="AE217" s="878">
        <f t="shared" ref="AE217:AE280" si="76">SUM(V217:AA217)</f>
        <v>15854021.584373403</v>
      </c>
    </row>
    <row r="218" spans="1:31" s="821" customFormat="1" ht="15" hidden="1" customHeight="1">
      <c r="A218" s="853"/>
      <c r="B218" s="842" t="s">
        <v>28</v>
      </c>
      <c r="C218" s="874" t="s">
        <v>2049</v>
      </c>
      <c r="D218" s="873" t="s">
        <v>126</v>
      </c>
      <c r="E218" s="871" t="s">
        <v>444</v>
      </c>
      <c r="F218" s="873" t="s">
        <v>2418</v>
      </c>
      <c r="G218" s="839">
        <v>150</v>
      </c>
      <c r="H218" s="873" t="s">
        <v>863</v>
      </c>
      <c r="I218" s="872">
        <v>2013</v>
      </c>
      <c r="J218" s="838"/>
      <c r="K218" s="836" t="s">
        <v>2759</v>
      </c>
      <c r="L218" s="838" t="s">
        <v>2760</v>
      </c>
      <c r="M218" s="838" t="s">
        <v>2761</v>
      </c>
      <c r="N218" s="838" t="s">
        <v>2762</v>
      </c>
      <c r="O218" s="872" t="s">
        <v>133</v>
      </c>
      <c r="P218" s="888">
        <v>18496358.515102301</v>
      </c>
      <c r="Q218" s="853" t="str">
        <f t="shared" si="74"/>
        <v>2.03.01</v>
      </c>
      <c r="R218" s="841" t="str">
        <f t="shared" si="63"/>
        <v>Alat Angkutan Darat Bermotor</v>
      </c>
      <c r="S218" s="860">
        <f t="shared" si="64"/>
        <v>7</v>
      </c>
      <c r="T218" s="861">
        <f t="shared" si="65"/>
        <v>2642336.9307289002</v>
      </c>
      <c r="U218" s="860">
        <f t="shared" si="66"/>
        <v>1</v>
      </c>
      <c r="V218" s="861">
        <f t="shared" si="67"/>
        <v>2642336.9307289002</v>
      </c>
      <c r="W218" s="861">
        <f t="shared" si="68"/>
        <v>2642336.9307289002</v>
      </c>
      <c r="X218" s="861">
        <f t="shared" si="69"/>
        <v>2642336.9307289002</v>
      </c>
      <c r="Y218" s="861">
        <f t="shared" si="70"/>
        <v>2642336.9307289002</v>
      </c>
      <c r="Z218" s="861">
        <f t="shared" si="71"/>
        <v>2642336.9307289002</v>
      </c>
      <c r="AA218" s="861">
        <f t="shared" si="62"/>
        <v>2642336.9307289002</v>
      </c>
      <c r="AB218" s="876">
        <f t="shared" si="72"/>
        <v>2013</v>
      </c>
      <c r="AC218" s="861">
        <f t="shared" si="73"/>
        <v>18496358.515102301</v>
      </c>
      <c r="AD218" s="877">
        <f t="shared" si="75"/>
        <v>2642336.9307288975</v>
      </c>
      <c r="AE218" s="878">
        <f t="shared" si="76"/>
        <v>15854021.584373403</v>
      </c>
    </row>
    <row r="219" spans="1:31" s="821" customFormat="1" ht="15" hidden="1" customHeight="1">
      <c r="A219" s="853"/>
      <c r="B219" s="842" t="s">
        <v>28</v>
      </c>
      <c r="C219" s="874" t="s">
        <v>2049</v>
      </c>
      <c r="D219" s="873" t="s">
        <v>126</v>
      </c>
      <c r="E219" s="871" t="s">
        <v>444</v>
      </c>
      <c r="F219" s="873" t="s">
        <v>2418</v>
      </c>
      <c r="G219" s="839">
        <v>150</v>
      </c>
      <c r="H219" s="873" t="s">
        <v>863</v>
      </c>
      <c r="I219" s="872">
        <v>2013</v>
      </c>
      <c r="J219" s="838"/>
      <c r="K219" s="836" t="s">
        <v>2763</v>
      </c>
      <c r="L219" s="838" t="s">
        <v>2764</v>
      </c>
      <c r="M219" s="838" t="s">
        <v>2765</v>
      </c>
      <c r="N219" s="838" t="s">
        <v>2766</v>
      </c>
      <c r="O219" s="872" t="s">
        <v>133</v>
      </c>
      <c r="P219" s="888">
        <v>18496358.515102301</v>
      </c>
      <c r="Q219" s="853" t="str">
        <f t="shared" si="74"/>
        <v>2.03.01</v>
      </c>
      <c r="R219" s="841" t="str">
        <f t="shared" si="63"/>
        <v>Alat Angkutan Darat Bermotor</v>
      </c>
      <c r="S219" s="860">
        <f t="shared" si="64"/>
        <v>7</v>
      </c>
      <c r="T219" s="861">
        <f t="shared" si="65"/>
        <v>2642336.9307289002</v>
      </c>
      <c r="U219" s="860">
        <f t="shared" si="66"/>
        <v>1</v>
      </c>
      <c r="V219" s="861">
        <f t="shared" si="67"/>
        <v>2642336.9307289002</v>
      </c>
      <c r="W219" s="861">
        <f t="shared" si="68"/>
        <v>2642336.9307289002</v>
      </c>
      <c r="X219" s="861">
        <f t="shared" si="69"/>
        <v>2642336.9307289002</v>
      </c>
      <c r="Y219" s="861">
        <f t="shared" si="70"/>
        <v>2642336.9307289002</v>
      </c>
      <c r="Z219" s="861">
        <f t="shared" si="71"/>
        <v>2642336.9307289002</v>
      </c>
      <c r="AA219" s="861">
        <f t="shared" si="62"/>
        <v>2642336.9307289002</v>
      </c>
      <c r="AB219" s="876">
        <f t="shared" si="72"/>
        <v>2013</v>
      </c>
      <c r="AC219" s="861">
        <f t="shared" si="73"/>
        <v>18496358.515102301</v>
      </c>
      <c r="AD219" s="877">
        <f t="shared" si="75"/>
        <v>2642336.9307288975</v>
      </c>
      <c r="AE219" s="878">
        <f t="shared" si="76"/>
        <v>15854021.584373403</v>
      </c>
    </row>
    <row r="220" spans="1:31" s="821" customFormat="1" ht="15" hidden="1" customHeight="1">
      <c r="A220" s="853"/>
      <c r="B220" s="842" t="s">
        <v>28</v>
      </c>
      <c r="C220" s="874" t="s">
        <v>2049</v>
      </c>
      <c r="D220" s="873" t="s">
        <v>126</v>
      </c>
      <c r="E220" s="871" t="s">
        <v>444</v>
      </c>
      <c r="F220" s="873" t="s">
        <v>2418</v>
      </c>
      <c r="G220" s="839">
        <v>150</v>
      </c>
      <c r="H220" s="873" t="s">
        <v>863</v>
      </c>
      <c r="I220" s="872">
        <v>2013</v>
      </c>
      <c r="J220" s="838"/>
      <c r="K220" s="836" t="s">
        <v>2767</v>
      </c>
      <c r="L220" s="838" t="s">
        <v>2768</v>
      </c>
      <c r="M220" s="838" t="s">
        <v>2769</v>
      </c>
      <c r="N220" s="838" t="s">
        <v>2770</v>
      </c>
      <c r="O220" s="872" t="s">
        <v>133</v>
      </c>
      <c r="P220" s="888">
        <v>18496358.515102301</v>
      </c>
      <c r="Q220" s="853" t="str">
        <f t="shared" si="74"/>
        <v>2.03.01</v>
      </c>
      <c r="R220" s="841" t="str">
        <f t="shared" si="63"/>
        <v>Alat Angkutan Darat Bermotor</v>
      </c>
      <c r="S220" s="860">
        <f t="shared" si="64"/>
        <v>7</v>
      </c>
      <c r="T220" s="861">
        <f t="shared" si="65"/>
        <v>2642336.9307289002</v>
      </c>
      <c r="U220" s="860">
        <f t="shared" si="66"/>
        <v>1</v>
      </c>
      <c r="V220" s="861">
        <f t="shared" si="67"/>
        <v>2642336.9307289002</v>
      </c>
      <c r="W220" s="861">
        <f t="shared" si="68"/>
        <v>2642336.9307289002</v>
      </c>
      <c r="X220" s="861">
        <f t="shared" si="69"/>
        <v>2642336.9307289002</v>
      </c>
      <c r="Y220" s="861">
        <f t="shared" si="70"/>
        <v>2642336.9307289002</v>
      </c>
      <c r="Z220" s="861">
        <f t="shared" si="71"/>
        <v>2642336.9307289002</v>
      </c>
      <c r="AA220" s="861">
        <f t="shared" ref="AA220:AA283" si="77">IF(P220=V220+X220+Y220+Z220+W220,0,T220)</f>
        <v>2642336.9307289002</v>
      </c>
      <c r="AB220" s="876">
        <f t="shared" si="72"/>
        <v>2013</v>
      </c>
      <c r="AC220" s="861">
        <f t="shared" si="73"/>
        <v>18496358.515102301</v>
      </c>
      <c r="AD220" s="877">
        <f t="shared" si="75"/>
        <v>2642336.9307288975</v>
      </c>
      <c r="AE220" s="878">
        <f t="shared" si="76"/>
        <v>15854021.584373403</v>
      </c>
    </row>
    <row r="221" spans="1:31" s="821" customFormat="1" ht="15" hidden="1" customHeight="1">
      <c r="A221" s="853"/>
      <c r="B221" s="842" t="s">
        <v>28</v>
      </c>
      <c r="C221" s="874" t="s">
        <v>2049</v>
      </c>
      <c r="D221" s="873" t="s">
        <v>126</v>
      </c>
      <c r="E221" s="871" t="s">
        <v>444</v>
      </c>
      <c r="F221" s="873" t="s">
        <v>2418</v>
      </c>
      <c r="G221" s="839">
        <v>150</v>
      </c>
      <c r="H221" s="873" t="s">
        <v>863</v>
      </c>
      <c r="I221" s="872">
        <v>2013</v>
      </c>
      <c r="J221" s="838"/>
      <c r="K221" s="836" t="s">
        <v>2771</v>
      </c>
      <c r="L221" s="838" t="s">
        <v>2772</v>
      </c>
      <c r="M221" s="838" t="s">
        <v>2773</v>
      </c>
      <c r="N221" s="838" t="s">
        <v>2774</v>
      </c>
      <c r="O221" s="872" t="s">
        <v>133</v>
      </c>
      <c r="P221" s="888">
        <v>18496358.515102301</v>
      </c>
      <c r="Q221" s="853" t="str">
        <f t="shared" si="74"/>
        <v>2.03.01</v>
      </c>
      <c r="R221" s="841" t="str">
        <f t="shared" si="63"/>
        <v>Alat Angkutan Darat Bermotor</v>
      </c>
      <c r="S221" s="860">
        <f t="shared" si="64"/>
        <v>7</v>
      </c>
      <c r="T221" s="861">
        <f t="shared" si="65"/>
        <v>2642336.9307289002</v>
      </c>
      <c r="U221" s="860">
        <f t="shared" si="66"/>
        <v>1</v>
      </c>
      <c r="V221" s="861">
        <f t="shared" si="67"/>
        <v>2642336.9307289002</v>
      </c>
      <c r="W221" s="861">
        <f t="shared" si="68"/>
        <v>2642336.9307289002</v>
      </c>
      <c r="X221" s="861">
        <f t="shared" si="69"/>
        <v>2642336.9307289002</v>
      </c>
      <c r="Y221" s="861">
        <f t="shared" si="70"/>
        <v>2642336.9307289002</v>
      </c>
      <c r="Z221" s="861">
        <f t="shared" si="71"/>
        <v>2642336.9307289002</v>
      </c>
      <c r="AA221" s="861">
        <f t="shared" si="77"/>
        <v>2642336.9307289002</v>
      </c>
      <c r="AB221" s="876">
        <f t="shared" si="72"/>
        <v>2013</v>
      </c>
      <c r="AC221" s="861">
        <f t="shared" si="73"/>
        <v>18496358.515102301</v>
      </c>
      <c r="AD221" s="877">
        <f t="shared" si="75"/>
        <v>2642336.9307288975</v>
      </c>
      <c r="AE221" s="878">
        <f t="shared" si="76"/>
        <v>15854021.584373403</v>
      </c>
    </row>
    <row r="222" spans="1:31" s="821" customFormat="1" ht="15" hidden="1" customHeight="1">
      <c r="A222" s="853"/>
      <c r="B222" s="842" t="s">
        <v>28</v>
      </c>
      <c r="C222" s="874" t="s">
        <v>2049</v>
      </c>
      <c r="D222" s="873" t="s">
        <v>126</v>
      </c>
      <c r="E222" s="871" t="s">
        <v>444</v>
      </c>
      <c r="F222" s="873" t="s">
        <v>2418</v>
      </c>
      <c r="G222" s="839">
        <v>150</v>
      </c>
      <c r="H222" s="873" t="s">
        <v>863</v>
      </c>
      <c r="I222" s="872">
        <v>2013</v>
      </c>
      <c r="J222" s="838"/>
      <c r="K222" s="836" t="s">
        <v>2775</v>
      </c>
      <c r="L222" s="838" t="s">
        <v>2776</v>
      </c>
      <c r="M222" s="838" t="s">
        <v>2777</v>
      </c>
      <c r="N222" s="838" t="s">
        <v>2778</v>
      </c>
      <c r="O222" s="872" t="s">
        <v>133</v>
      </c>
      <c r="P222" s="888">
        <v>18496358.515102301</v>
      </c>
      <c r="Q222" s="853" t="str">
        <f t="shared" si="74"/>
        <v>2.03.01</v>
      </c>
      <c r="R222" s="841" t="str">
        <f t="shared" si="63"/>
        <v>Alat Angkutan Darat Bermotor</v>
      </c>
      <c r="S222" s="860">
        <f t="shared" si="64"/>
        <v>7</v>
      </c>
      <c r="T222" s="861">
        <f t="shared" si="65"/>
        <v>2642336.9307289002</v>
      </c>
      <c r="U222" s="860">
        <f t="shared" si="66"/>
        <v>1</v>
      </c>
      <c r="V222" s="861">
        <f t="shared" si="67"/>
        <v>2642336.9307289002</v>
      </c>
      <c r="W222" s="861">
        <f t="shared" si="68"/>
        <v>2642336.9307289002</v>
      </c>
      <c r="X222" s="861">
        <f t="shared" si="69"/>
        <v>2642336.9307289002</v>
      </c>
      <c r="Y222" s="861">
        <f t="shared" si="70"/>
        <v>2642336.9307289002</v>
      </c>
      <c r="Z222" s="861">
        <f t="shared" si="71"/>
        <v>2642336.9307289002</v>
      </c>
      <c r="AA222" s="861">
        <f t="shared" si="77"/>
        <v>2642336.9307289002</v>
      </c>
      <c r="AB222" s="876">
        <f t="shared" si="72"/>
        <v>2013</v>
      </c>
      <c r="AC222" s="861">
        <f t="shared" si="73"/>
        <v>18496358.515102301</v>
      </c>
      <c r="AD222" s="877">
        <f t="shared" si="75"/>
        <v>2642336.9307288975</v>
      </c>
      <c r="AE222" s="878">
        <f t="shared" si="76"/>
        <v>15854021.584373403</v>
      </c>
    </row>
    <row r="223" spans="1:31" s="821" customFormat="1" ht="15" hidden="1" customHeight="1">
      <c r="A223" s="853"/>
      <c r="B223" s="842" t="s">
        <v>28</v>
      </c>
      <c r="C223" s="874" t="s">
        <v>2049</v>
      </c>
      <c r="D223" s="873" t="s">
        <v>126</v>
      </c>
      <c r="E223" s="871" t="s">
        <v>444</v>
      </c>
      <c r="F223" s="873" t="s">
        <v>2418</v>
      </c>
      <c r="G223" s="839">
        <v>150</v>
      </c>
      <c r="H223" s="873" t="s">
        <v>863</v>
      </c>
      <c r="I223" s="872">
        <v>2013</v>
      </c>
      <c r="J223" s="838"/>
      <c r="K223" s="836" t="s">
        <v>2779</v>
      </c>
      <c r="L223" s="838" t="s">
        <v>2780</v>
      </c>
      <c r="M223" s="838" t="s">
        <v>2781</v>
      </c>
      <c r="N223" s="838" t="s">
        <v>2782</v>
      </c>
      <c r="O223" s="872" t="s">
        <v>133</v>
      </c>
      <c r="P223" s="888">
        <v>18496358.515102301</v>
      </c>
      <c r="Q223" s="853" t="str">
        <f t="shared" si="74"/>
        <v>2.03.01</v>
      </c>
      <c r="R223" s="841" t="str">
        <f t="shared" si="63"/>
        <v>Alat Angkutan Darat Bermotor</v>
      </c>
      <c r="S223" s="860">
        <f t="shared" si="64"/>
        <v>7</v>
      </c>
      <c r="T223" s="861">
        <f t="shared" si="65"/>
        <v>2642336.9307289002</v>
      </c>
      <c r="U223" s="860">
        <f t="shared" si="66"/>
        <v>1</v>
      </c>
      <c r="V223" s="861">
        <f t="shared" si="67"/>
        <v>2642336.9307289002</v>
      </c>
      <c r="W223" s="861">
        <f t="shared" si="68"/>
        <v>2642336.9307289002</v>
      </c>
      <c r="X223" s="861">
        <f t="shared" si="69"/>
        <v>2642336.9307289002</v>
      </c>
      <c r="Y223" s="861">
        <f t="shared" si="70"/>
        <v>2642336.9307289002</v>
      </c>
      <c r="Z223" s="861">
        <f t="shared" si="71"/>
        <v>2642336.9307289002</v>
      </c>
      <c r="AA223" s="861">
        <f t="shared" si="77"/>
        <v>2642336.9307289002</v>
      </c>
      <c r="AB223" s="876">
        <f t="shared" si="72"/>
        <v>2013</v>
      </c>
      <c r="AC223" s="861">
        <f t="shared" si="73"/>
        <v>18496358.515102301</v>
      </c>
      <c r="AD223" s="877">
        <f t="shared" si="75"/>
        <v>2642336.9307288975</v>
      </c>
      <c r="AE223" s="878">
        <f t="shared" si="76"/>
        <v>15854021.584373403</v>
      </c>
    </row>
    <row r="224" spans="1:31" s="821" customFormat="1" ht="15" hidden="1" customHeight="1">
      <c r="A224" s="853"/>
      <c r="B224" s="842" t="s">
        <v>28</v>
      </c>
      <c r="C224" s="874" t="s">
        <v>2049</v>
      </c>
      <c r="D224" s="873" t="s">
        <v>126</v>
      </c>
      <c r="E224" s="871" t="s">
        <v>444</v>
      </c>
      <c r="F224" s="873" t="s">
        <v>2418</v>
      </c>
      <c r="G224" s="839">
        <v>150</v>
      </c>
      <c r="H224" s="873" t="s">
        <v>863</v>
      </c>
      <c r="I224" s="872">
        <v>2013</v>
      </c>
      <c r="J224" s="838"/>
      <c r="K224" s="836" t="s">
        <v>2783</v>
      </c>
      <c r="L224" s="838" t="s">
        <v>2784</v>
      </c>
      <c r="M224" s="838" t="s">
        <v>2785</v>
      </c>
      <c r="N224" s="838" t="s">
        <v>2786</v>
      </c>
      <c r="O224" s="872" t="s">
        <v>133</v>
      </c>
      <c r="P224" s="888">
        <v>18496358.515102301</v>
      </c>
      <c r="Q224" s="853" t="str">
        <f t="shared" si="74"/>
        <v>2.03.01</v>
      </c>
      <c r="R224" s="841" t="str">
        <f t="shared" si="63"/>
        <v>Alat Angkutan Darat Bermotor</v>
      </c>
      <c r="S224" s="860">
        <f t="shared" si="64"/>
        <v>7</v>
      </c>
      <c r="T224" s="861">
        <f t="shared" si="65"/>
        <v>2642336.9307289002</v>
      </c>
      <c r="U224" s="860">
        <f t="shared" si="66"/>
        <v>1</v>
      </c>
      <c r="V224" s="861">
        <f t="shared" si="67"/>
        <v>2642336.9307289002</v>
      </c>
      <c r="W224" s="861">
        <f t="shared" si="68"/>
        <v>2642336.9307289002</v>
      </c>
      <c r="X224" s="861">
        <f t="shared" si="69"/>
        <v>2642336.9307289002</v>
      </c>
      <c r="Y224" s="861">
        <f t="shared" si="70"/>
        <v>2642336.9307289002</v>
      </c>
      <c r="Z224" s="861">
        <f t="shared" si="71"/>
        <v>2642336.9307289002</v>
      </c>
      <c r="AA224" s="861">
        <f t="shared" si="77"/>
        <v>2642336.9307289002</v>
      </c>
      <c r="AB224" s="876">
        <f t="shared" si="72"/>
        <v>2013</v>
      </c>
      <c r="AC224" s="861">
        <f t="shared" si="73"/>
        <v>18496358.515102301</v>
      </c>
      <c r="AD224" s="877">
        <f t="shared" si="75"/>
        <v>2642336.9307288975</v>
      </c>
      <c r="AE224" s="878">
        <f t="shared" si="76"/>
        <v>15854021.584373403</v>
      </c>
    </row>
    <row r="225" spans="1:31" s="821" customFormat="1" ht="15" hidden="1" customHeight="1">
      <c r="A225" s="853"/>
      <c r="B225" s="842" t="s">
        <v>28</v>
      </c>
      <c r="C225" s="874" t="s">
        <v>2049</v>
      </c>
      <c r="D225" s="873" t="s">
        <v>126</v>
      </c>
      <c r="E225" s="871" t="s">
        <v>444</v>
      </c>
      <c r="F225" s="873" t="s">
        <v>2418</v>
      </c>
      <c r="G225" s="839">
        <v>150</v>
      </c>
      <c r="H225" s="873" t="s">
        <v>863</v>
      </c>
      <c r="I225" s="872">
        <v>2013</v>
      </c>
      <c r="J225" s="838"/>
      <c r="K225" s="836" t="s">
        <v>2787</v>
      </c>
      <c r="L225" s="838" t="s">
        <v>2788</v>
      </c>
      <c r="M225" s="838" t="s">
        <v>2789</v>
      </c>
      <c r="N225" s="838" t="s">
        <v>2790</v>
      </c>
      <c r="O225" s="872" t="s">
        <v>133</v>
      </c>
      <c r="P225" s="888">
        <v>18496358.515102301</v>
      </c>
      <c r="Q225" s="853" t="str">
        <f t="shared" si="74"/>
        <v>2.03.01</v>
      </c>
      <c r="R225" s="841" t="str">
        <f t="shared" si="63"/>
        <v>Alat Angkutan Darat Bermotor</v>
      </c>
      <c r="S225" s="860">
        <f t="shared" si="64"/>
        <v>7</v>
      </c>
      <c r="T225" s="861">
        <f t="shared" si="65"/>
        <v>2642336.9307289002</v>
      </c>
      <c r="U225" s="860">
        <f t="shared" si="66"/>
        <v>1</v>
      </c>
      <c r="V225" s="861">
        <f t="shared" si="67"/>
        <v>2642336.9307289002</v>
      </c>
      <c r="W225" s="861">
        <f t="shared" si="68"/>
        <v>2642336.9307289002</v>
      </c>
      <c r="X225" s="861">
        <f t="shared" si="69"/>
        <v>2642336.9307289002</v>
      </c>
      <c r="Y225" s="861">
        <f t="shared" si="70"/>
        <v>2642336.9307289002</v>
      </c>
      <c r="Z225" s="861">
        <f t="shared" si="71"/>
        <v>2642336.9307289002</v>
      </c>
      <c r="AA225" s="861">
        <f t="shared" si="77"/>
        <v>2642336.9307289002</v>
      </c>
      <c r="AB225" s="876">
        <f t="shared" si="72"/>
        <v>2013</v>
      </c>
      <c r="AC225" s="861">
        <f t="shared" si="73"/>
        <v>18496358.515102301</v>
      </c>
      <c r="AD225" s="877">
        <f t="shared" si="75"/>
        <v>2642336.9307288975</v>
      </c>
      <c r="AE225" s="878">
        <f t="shared" si="76"/>
        <v>15854021.584373403</v>
      </c>
    </row>
    <row r="226" spans="1:31" s="821" customFormat="1" ht="15" hidden="1" customHeight="1">
      <c r="A226" s="853"/>
      <c r="B226" s="842" t="s">
        <v>28</v>
      </c>
      <c r="C226" s="874" t="s">
        <v>2049</v>
      </c>
      <c r="D226" s="873" t="s">
        <v>126</v>
      </c>
      <c r="E226" s="871" t="s">
        <v>444</v>
      </c>
      <c r="F226" s="873" t="s">
        <v>2418</v>
      </c>
      <c r="G226" s="839">
        <v>150</v>
      </c>
      <c r="H226" s="873" t="s">
        <v>863</v>
      </c>
      <c r="I226" s="872">
        <v>2013</v>
      </c>
      <c r="J226" s="838"/>
      <c r="K226" s="836" t="s">
        <v>2791</v>
      </c>
      <c r="L226" s="838" t="s">
        <v>2792</v>
      </c>
      <c r="M226" s="838" t="s">
        <v>2793</v>
      </c>
      <c r="N226" s="838" t="s">
        <v>2794</v>
      </c>
      <c r="O226" s="872" t="s">
        <v>133</v>
      </c>
      <c r="P226" s="888">
        <v>18496358.515102301</v>
      </c>
      <c r="Q226" s="853" t="str">
        <f t="shared" si="74"/>
        <v>2.03.01</v>
      </c>
      <c r="R226" s="841" t="str">
        <f t="shared" si="63"/>
        <v>Alat Angkutan Darat Bermotor</v>
      </c>
      <c r="S226" s="860">
        <f t="shared" si="64"/>
        <v>7</v>
      </c>
      <c r="T226" s="861">
        <f t="shared" si="65"/>
        <v>2642336.9307289002</v>
      </c>
      <c r="U226" s="860">
        <f t="shared" si="66"/>
        <v>1</v>
      </c>
      <c r="V226" s="861">
        <f t="shared" si="67"/>
        <v>2642336.9307289002</v>
      </c>
      <c r="W226" s="861">
        <f t="shared" si="68"/>
        <v>2642336.9307289002</v>
      </c>
      <c r="X226" s="861">
        <f t="shared" si="69"/>
        <v>2642336.9307289002</v>
      </c>
      <c r="Y226" s="861">
        <f t="shared" si="70"/>
        <v>2642336.9307289002</v>
      </c>
      <c r="Z226" s="861">
        <f t="shared" si="71"/>
        <v>2642336.9307289002</v>
      </c>
      <c r="AA226" s="861">
        <f t="shared" si="77"/>
        <v>2642336.9307289002</v>
      </c>
      <c r="AB226" s="876">
        <f t="shared" si="72"/>
        <v>2013</v>
      </c>
      <c r="AC226" s="861">
        <f t="shared" si="73"/>
        <v>18496358.515102301</v>
      </c>
      <c r="AD226" s="877">
        <f t="shared" si="75"/>
        <v>2642336.9307288975</v>
      </c>
      <c r="AE226" s="878">
        <f t="shared" si="76"/>
        <v>15854021.584373403</v>
      </c>
    </row>
    <row r="227" spans="1:31" s="821" customFormat="1" ht="15" hidden="1" customHeight="1">
      <c r="A227" s="853"/>
      <c r="B227" s="842" t="s">
        <v>28</v>
      </c>
      <c r="C227" s="874" t="s">
        <v>2049</v>
      </c>
      <c r="D227" s="873" t="s">
        <v>126</v>
      </c>
      <c r="E227" s="871" t="s">
        <v>444</v>
      </c>
      <c r="F227" s="873" t="s">
        <v>2418</v>
      </c>
      <c r="G227" s="839">
        <v>150</v>
      </c>
      <c r="H227" s="873" t="s">
        <v>863</v>
      </c>
      <c r="I227" s="872">
        <v>2013</v>
      </c>
      <c r="J227" s="838"/>
      <c r="K227" s="836" t="s">
        <v>2795</v>
      </c>
      <c r="L227" s="838" t="s">
        <v>2796</v>
      </c>
      <c r="M227" s="838" t="s">
        <v>2797</v>
      </c>
      <c r="N227" s="838" t="s">
        <v>2798</v>
      </c>
      <c r="O227" s="872" t="s">
        <v>133</v>
      </c>
      <c r="P227" s="888">
        <v>18496358.515102301</v>
      </c>
      <c r="Q227" s="853" t="str">
        <f t="shared" si="74"/>
        <v>2.03.01</v>
      </c>
      <c r="R227" s="841" t="str">
        <f t="shared" si="63"/>
        <v>Alat Angkutan Darat Bermotor</v>
      </c>
      <c r="S227" s="860">
        <f t="shared" si="64"/>
        <v>7</v>
      </c>
      <c r="T227" s="861">
        <f t="shared" si="65"/>
        <v>2642336.9307289002</v>
      </c>
      <c r="U227" s="860">
        <f t="shared" si="66"/>
        <v>1</v>
      </c>
      <c r="V227" s="861">
        <f t="shared" si="67"/>
        <v>2642336.9307289002</v>
      </c>
      <c r="W227" s="861">
        <f t="shared" si="68"/>
        <v>2642336.9307289002</v>
      </c>
      <c r="X227" s="861">
        <f t="shared" si="69"/>
        <v>2642336.9307289002</v>
      </c>
      <c r="Y227" s="861">
        <f t="shared" si="70"/>
        <v>2642336.9307289002</v>
      </c>
      <c r="Z227" s="861">
        <f t="shared" si="71"/>
        <v>2642336.9307289002</v>
      </c>
      <c r="AA227" s="861">
        <f t="shared" si="77"/>
        <v>2642336.9307289002</v>
      </c>
      <c r="AB227" s="876">
        <f t="shared" si="72"/>
        <v>2013</v>
      </c>
      <c r="AC227" s="861">
        <f t="shared" si="73"/>
        <v>18496358.515102301</v>
      </c>
      <c r="AD227" s="877">
        <f t="shared" si="75"/>
        <v>2642336.9307288975</v>
      </c>
      <c r="AE227" s="878">
        <f t="shared" si="76"/>
        <v>15854021.584373403</v>
      </c>
    </row>
    <row r="228" spans="1:31" s="821" customFormat="1" ht="15" hidden="1" customHeight="1">
      <c r="A228" s="853"/>
      <c r="B228" s="842" t="s">
        <v>28</v>
      </c>
      <c r="C228" s="874" t="s">
        <v>2049</v>
      </c>
      <c r="D228" s="873" t="s">
        <v>126</v>
      </c>
      <c r="E228" s="871" t="s">
        <v>444</v>
      </c>
      <c r="F228" s="873" t="s">
        <v>2418</v>
      </c>
      <c r="G228" s="839">
        <v>150</v>
      </c>
      <c r="H228" s="873" t="s">
        <v>863</v>
      </c>
      <c r="I228" s="872">
        <v>2013</v>
      </c>
      <c r="J228" s="838"/>
      <c r="K228" s="836" t="s">
        <v>2799</v>
      </c>
      <c r="L228" s="838" t="s">
        <v>2800</v>
      </c>
      <c r="M228" s="838" t="s">
        <v>2801</v>
      </c>
      <c r="N228" s="838" t="s">
        <v>2802</v>
      </c>
      <c r="O228" s="872" t="s">
        <v>133</v>
      </c>
      <c r="P228" s="888">
        <v>18496358.515102301</v>
      </c>
      <c r="Q228" s="853" t="str">
        <f t="shared" si="74"/>
        <v>2.03.01</v>
      </c>
      <c r="R228" s="841" t="str">
        <f t="shared" si="63"/>
        <v>Alat Angkutan Darat Bermotor</v>
      </c>
      <c r="S228" s="860">
        <f t="shared" si="64"/>
        <v>7</v>
      </c>
      <c r="T228" s="861">
        <f t="shared" si="65"/>
        <v>2642336.9307289002</v>
      </c>
      <c r="U228" s="860">
        <f t="shared" si="66"/>
        <v>1</v>
      </c>
      <c r="V228" s="861">
        <f t="shared" si="67"/>
        <v>2642336.9307289002</v>
      </c>
      <c r="W228" s="861">
        <f t="shared" si="68"/>
        <v>2642336.9307289002</v>
      </c>
      <c r="X228" s="861">
        <f t="shared" si="69"/>
        <v>2642336.9307289002</v>
      </c>
      <c r="Y228" s="861">
        <f t="shared" si="70"/>
        <v>2642336.9307289002</v>
      </c>
      <c r="Z228" s="861">
        <f t="shared" si="71"/>
        <v>2642336.9307289002</v>
      </c>
      <c r="AA228" s="861">
        <f t="shared" si="77"/>
        <v>2642336.9307289002</v>
      </c>
      <c r="AB228" s="876">
        <f t="shared" si="72"/>
        <v>2013</v>
      </c>
      <c r="AC228" s="861">
        <f t="shared" si="73"/>
        <v>18496358.515102301</v>
      </c>
      <c r="AD228" s="877">
        <f t="shared" si="75"/>
        <v>2642336.9307288975</v>
      </c>
      <c r="AE228" s="878">
        <f t="shared" si="76"/>
        <v>15854021.584373403</v>
      </c>
    </row>
    <row r="229" spans="1:31" s="821" customFormat="1" ht="15" hidden="1" customHeight="1">
      <c r="A229" s="853"/>
      <c r="B229" s="842" t="s">
        <v>28</v>
      </c>
      <c r="C229" s="874" t="s">
        <v>2049</v>
      </c>
      <c r="D229" s="873" t="s">
        <v>126</v>
      </c>
      <c r="E229" s="871" t="s">
        <v>444</v>
      </c>
      <c r="F229" s="873" t="s">
        <v>2418</v>
      </c>
      <c r="G229" s="839">
        <v>150</v>
      </c>
      <c r="H229" s="873" t="s">
        <v>863</v>
      </c>
      <c r="I229" s="872">
        <v>2013</v>
      </c>
      <c r="J229" s="838"/>
      <c r="K229" s="836" t="s">
        <v>2803</v>
      </c>
      <c r="L229" s="838" t="s">
        <v>2804</v>
      </c>
      <c r="M229" s="838" t="s">
        <v>2805</v>
      </c>
      <c r="N229" s="838" t="s">
        <v>2806</v>
      </c>
      <c r="O229" s="872" t="s">
        <v>133</v>
      </c>
      <c r="P229" s="888">
        <v>18496358.515102301</v>
      </c>
      <c r="Q229" s="853" t="str">
        <f t="shared" si="74"/>
        <v>2.03.01</v>
      </c>
      <c r="R229" s="841" t="str">
        <f t="shared" si="63"/>
        <v>Alat Angkutan Darat Bermotor</v>
      </c>
      <c r="S229" s="860">
        <f t="shared" si="64"/>
        <v>7</v>
      </c>
      <c r="T229" s="861">
        <f t="shared" si="65"/>
        <v>2642336.9307289002</v>
      </c>
      <c r="U229" s="860">
        <f t="shared" si="66"/>
        <v>1</v>
      </c>
      <c r="V229" s="861">
        <f t="shared" si="67"/>
        <v>2642336.9307289002</v>
      </c>
      <c r="W229" s="861">
        <f t="shared" si="68"/>
        <v>2642336.9307289002</v>
      </c>
      <c r="X229" s="861">
        <f t="shared" si="69"/>
        <v>2642336.9307289002</v>
      </c>
      <c r="Y229" s="861">
        <f t="shared" si="70"/>
        <v>2642336.9307289002</v>
      </c>
      <c r="Z229" s="861">
        <f t="shared" si="71"/>
        <v>2642336.9307289002</v>
      </c>
      <c r="AA229" s="861">
        <f t="shared" si="77"/>
        <v>2642336.9307289002</v>
      </c>
      <c r="AB229" s="876">
        <f t="shared" si="72"/>
        <v>2013</v>
      </c>
      <c r="AC229" s="861">
        <f t="shared" si="73"/>
        <v>18496358.515102301</v>
      </c>
      <c r="AD229" s="877">
        <f t="shared" si="75"/>
        <v>2642336.9307288975</v>
      </c>
      <c r="AE229" s="878">
        <f t="shared" si="76"/>
        <v>15854021.584373403</v>
      </c>
    </row>
    <row r="230" spans="1:31" s="821" customFormat="1" ht="15" hidden="1" customHeight="1">
      <c r="A230" s="853"/>
      <c r="B230" s="842" t="s">
        <v>28</v>
      </c>
      <c r="C230" s="874" t="s">
        <v>2049</v>
      </c>
      <c r="D230" s="873" t="s">
        <v>126</v>
      </c>
      <c r="E230" s="871" t="s">
        <v>444</v>
      </c>
      <c r="F230" s="873" t="s">
        <v>2418</v>
      </c>
      <c r="G230" s="839">
        <v>150</v>
      </c>
      <c r="H230" s="873" t="s">
        <v>863</v>
      </c>
      <c r="I230" s="872">
        <v>2013</v>
      </c>
      <c r="J230" s="838"/>
      <c r="K230" s="836" t="s">
        <v>2807</v>
      </c>
      <c r="L230" s="838" t="s">
        <v>2808</v>
      </c>
      <c r="M230" s="838" t="s">
        <v>2809</v>
      </c>
      <c r="N230" s="838" t="s">
        <v>2810</v>
      </c>
      <c r="O230" s="872" t="s">
        <v>133</v>
      </c>
      <c r="P230" s="888">
        <v>18496358.515102301</v>
      </c>
      <c r="Q230" s="853" t="str">
        <f t="shared" si="74"/>
        <v>2.03.01</v>
      </c>
      <c r="R230" s="841" t="str">
        <f t="shared" si="63"/>
        <v>Alat Angkutan Darat Bermotor</v>
      </c>
      <c r="S230" s="860">
        <f t="shared" si="64"/>
        <v>7</v>
      </c>
      <c r="T230" s="861">
        <f t="shared" si="65"/>
        <v>2642336.9307289002</v>
      </c>
      <c r="U230" s="860">
        <f t="shared" si="66"/>
        <v>1</v>
      </c>
      <c r="V230" s="861">
        <f t="shared" si="67"/>
        <v>2642336.9307289002</v>
      </c>
      <c r="W230" s="861">
        <f t="shared" si="68"/>
        <v>2642336.9307289002</v>
      </c>
      <c r="X230" s="861">
        <f t="shared" si="69"/>
        <v>2642336.9307289002</v>
      </c>
      <c r="Y230" s="861">
        <f t="shared" si="70"/>
        <v>2642336.9307289002</v>
      </c>
      <c r="Z230" s="861">
        <f t="shared" si="71"/>
        <v>2642336.9307289002</v>
      </c>
      <c r="AA230" s="861">
        <f t="shared" si="77"/>
        <v>2642336.9307289002</v>
      </c>
      <c r="AB230" s="876">
        <f t="shared" si="72"/>
        <v>2013</v>
      </c>
      <c r="AC230" s="861">
        <f t="shared" si="73"/>
        <v>18496358.515102301</v>
      </c>
      <c r="AD230" s="877">
        <f t="shared" si="75"/>
        <v>2642336.9307288975</v>
      </c>
      <c r="AE230" s="878">
        <f t="shared" si="76"/>
        <v>15854021.584373403</v>
      </c>
    </row>
    <row r="231" spans="1:31" s="821" customFormat="1" ht="15" hidden="1" customHeight="1">
      <c r="A231" s="853"/>
      <c r="B231" s="842" t="s">
        <v>28</v>
      </c>
      <c r="C231" s="874" t="s">
        <v>2049</v>
      </c>
      <c r="D231" s="873" t="s">
        <v>126</v>
      </c>
      <c r="E231" s="871" t="s">
        <v>444</v>
      </c>
      <c r="F231" s="873" t="s">
        <v>2418</v>
      </c>
      <c r="G231" s="839">
        <v>150</v>
      </c>
      <c r="H231" s="873" t="s">
        <v>863</v>
      </c>
      <c r="I231" s="872">
        <v>2013</v>
      </c>
      <c r="J231" s="838"/>
      <c r="K231" s="836" t="s">
        <v>2811</v>
      </c>
      <c r="L231" s="838" t="s">
        <v>2812</v>
      </c>
      <c r="M231" s="838" t="s">
        <v>2813</v>
      </c>
      <c r="N231" s="838" t="s">
        <v>2814</v>
      </c>
      <c r="O231" s="872" t="s">
        <v>133</v>
      </c>
      <c r="P231" s="888">
        <v>18496358.515102301</v>
      </c>
      <c r="Q231" s="853" t="str">
        <f t="shared" si="74"/>
        <v>2.03.01</v>
      </c>
      <c r="R231" s="841" t="str">
        <f t="shared" si="63"/>
        <v>Alat Angkutan Darat Bermotor</v>
      </c>
      <c r="S231" s="860">
        <f t="shared" si="64"/>
        <v>7</v>
      </c>
      <c r="T231" s="861">
        <f t="shared" si="65"/>
        <v>2642336.9307289002</v>
      </c>
      <c r="U231" s="860">
        <f t="shared" si="66"/>
        <v>1</v>
      </c>
      <c r="V231" s="861">
        <f t="shared" si="67"/>
        <v>2642336.9307289002</v>
      </c>
      <c r="W231" s="861">
        <f t="shared" si="68"/>
        <v>2642336.9307289002</v>
      </c>
      <c r="X231" s="861">
        <f t="shared" si="69"/>
        <v>2642336.9307289002</v>
      </c>
      <c r="Y231" s="861">
        <f t="shared" si="70"/>
        <v>2642336.9307289002</v>
      </c>
      <c r="Z231" s="861">
        <f t="shared" si="71"/>
        <v>2642336.9307289002</v>
      </c>
      <c r="AA231" s="861">
        <f t="shared" si="77"/>
        <v>2642336.9307289002</v>
      </c>
      <c r="AB231" s="876">
        <f t="shared" si="72"/>
        <v>2013</v>
      </c>
      <c r="AC231" s="861">
        <f t="shared" si="73"/>
        <v>18496358.515102301</v>
      </c>
      <c r="AD231" s="877">
        <f t="shared" si="75"/>
        <v>2642336.9307288975</v>
      </c>
      <c r="AE231" s="878">
        <f t="shared" si="76"/>
        <v>15854021.584373403</v>
      </c>
    </row>
    <row r="232" spans="1:31" s="821" customFormat="1" ht="15" hidden="1" customHeight="1">
      <c r="A232" s="853"/>
      <c r="B232" s="842" t="s">
        <v>28</v>
      </c>
      <c r="C232" s="874" t="s">
        <v>2049</v>
      </c>
      <c r="D232" s="873" t="s">
        <v>126</v>
      </c>
      <c r="E232" s="871" t="s">
        <v>444</v>
      </c>
      <c r="F232" s="873" t="s">
        <v>2418</v>
      </c>
      <c r="G232" s="839">
        <v>150</v>
      </c>
      <c r="H232" s="873" t="s">
        <v>863</v>
      </c>
      <c r="I232" s="872">
        <v>2013</v>
      </c>
      <c r="J232" s="838"/>
      <c r="K232" s="836" t="s">
        <v>2815</v>
      </c>
      <c r="L232" s="838" t="s">
        <v>2816</v>
      </c>
      <c r="M232" s="838" t="s">
        <v>2817</v>
      </c>
      <c r="N232" s="838" t="s">
        <v>2810</v>
      </c>
      <c r="O232" s="872" t="s">
        <v>133</v>
      </c>
      <c r="P232" s="888">
        <v>18496358.515102301</v>
      </c>
      <c r="Q232" s="853" t="str">
        <f t="shared" si="74"/>
        <v>2.03.01</v>
      </c>
      <c r="R232" s="841" t="str">
        <f t="shared" si="63"/>
        <v>Alat Angkutan Darat Bermotor</v>
      </c>
      <c r="S232" s="860">
        <f t="shared" si="64"/>
        <v>7</v>
      </c>
      <c r="T232" s="861">
        <f t="shared" si="65"/>
        <v>2642336.9307289002</v>
      </c>
      <c r="U232" s="860">
        <f t="shared" si="66"/>
        <v>1</v>
      </c>
      <c r="V232" s="861">
        <f t="shared" si="67"/>
        <v>2642336.9307289002</v>
      </c>
      <c r="W232" s="861">
        <f t="shared" si="68"/>
        <v>2642336.9307289002</v>
      </c>
      <c r="X232" s="861">
        <f t="shared" si="69"/>
        <v>2642336.9307289002</v>
      </c>
      <c r="Y232" s="861">
        <f t="shared" si="70"/>
        <v>2642336.9307289002</v>
      </c>
      <c r="Z232" s="861">
        <f t="shared" si="71"/>
        <v>2642336.9307289002</v>
      </c>
      <c r="AA232" s="861">
        <f t="shared" si="77"/>
        <v>2642336.9307289002</v>
      </c>
      <c r="AB232" s="876">
        <f t="shared" si="72"/>
        <v>2013</v>
      </c>
      <c r="AC232" s="861">
        <f t="shared" si="73"/>
        <v>18496358.515102301</v>
      </c>
      <c r="AD232" s="877">
        <f t="shared" si="75"/>
        <v>2642336.9307288975</v>
      </c>
      <c r="AE232" s="878">
        <f t="shared" si="76"/>
        <v>15854021.584373403</v>
      </c>
    </row>
    <row r="233" spans="1:31" s="821" customFormat="1" ht="15" hidden="1" customHeight="1">
      <c r="A233" s="853"/>
      <c r="B233" s="842" t="s">
        <v>28</v>
      </c>
      <c r="C233" s="874" t="s">
        <v>2049</v>
      </c>
      <c r="D233" s="873" t="s">
        <v>126</v>
      </c>
      <c r="E233" s="871" t="s">
        <v>444</v>
      </c>
      <c r="F233" s="873" t="s">
        <v>2418</v>
      </c>
      <c r="G233" s="839">
        <v>150</v>
      </c>
      <c r="H233" s="873" t="s">
        <v>863</v>
      </c>
      <c r="I233" s="872">
        <v>2013</v>
      </c>
      <c r="J233" s="838"/>
      <c r="K233" s="836" t="s">
        <v>2818</v>
      </c>
      <c r="L233" s="838" t="s">
        <v>2819</v>
      </c>
      <c r="M233" s="838" t="s">
        <v>2820</v>
      </c>
      <c r="N233" s="838" t="s">
        <v>2821</v>
      </c>
      <c r="O233" s="872" t="s">
        <v>133</v>
      </c>
      <c r="P233" s="888">
        <v>18496358.515102301</v>
      </c>
      <c r="Q233" s="853" t="str">
        <f t="shared" si="74"/>
        <v>2.03.01</v>
      </c>
      <c r="R233" s="841" t="str">
        <f t="shared" si="63"/>
        <v>Alat Angkutan Darat Bermotor</v>
      </c>
      <c r="S233" s="860">
        <f t="shared" si="64"/>
        <v>7</v>
      </c>
      <c r="T233" s="861">
        <f t="shared" si="65"/>
        <v>2642336.9307289002</v>
      </c>
      <c r="U233" s="860">
        <f t="shared" si="66"/>
        <v>1</v>
      </c>
      <c r="V233" s="861">
        <f t="shared" si="67"/>
        <v>2642336.9307289002</v>
      </c>
      <c r="W233" s="861">
        <f t="shared" si="68"/>
        <v>2642336.9307289002</v>
      </c>
      <c r="X233" s="861">
        <f t="shared" si="69"/>
        <v>2642336.9307289002</v>
      </c>
      <c r="Y233" s="861">
        <f t="shared" si="70"/>
        <v>2642336.9307289002</v>
      </c>
      <c r="Z233" s="861">
        <f t="shared" si="71"/>
        <v>2642336.9307289002</v>
      </c>
      <c r="AA233" s="861">
        <f t="shared" si="77"/>
        <v>2642336.9307289002</v>
      </c>
      <c r="AB233" s="876">
        <f t="shared" si="72"/>
        <v>2013</v>
      </c>
      <c r="AC233" s="861">
        <f t="shared" si="73"/>
        <v>18496358.515102301</v>
      </c>
      <c r="AD233" s="877">
        <f t="shared" si="75"/>
        <v>2642336.9307288975</v>
      </c>
      <c r="AE233" s="878">
        <f t="shared" si="76"/>
        <v>15854021.584373403</v>
      </c>
    </row>
    <row r="234" spans="1:31" s="821" customFormat="1" ht="15" hidden="1" customHeight="1">
      <c r="A234" s="853"/>
      <c r="B234" s="842" t="s">
        <v>28</v>
      </c>
      <c r="C234" s="874" t="s">
        <v>2049</v>
      </c>
      <c r="D234" s="873" t="s">
        <v>126</v>
      </c>
      <c r="E234" s="871" t="s">
        <v>444</v>
      </c>
      <c r="F234" s="873" t="s">
        <v>2418</v>
      </c>
      <c r="G234" s="839">
        <v>150</v>
      </c>
      <c r="H234" s="873" t="s">
        <v>863</v>
      </c>
      <c r="I234" s="872">
        <v>2013</v>
      </c>
      <c r="J234" s="838"/>
      <c r="K234" s="836" t="s">
        <v>2822</v>
      </c>
      <c r="L234" s="838" t="s">
        <v>2823</v>
      </c>
      <c r="M234" s="838" t="s">
        <v>2824</v>
      </c>
      <c r="N234" s="838" t="s">
        <v>2825</v>
      </c>
      <c r="O234" s="872" t="s">
        <v>133</v>
      </c>
      <c r="P234" s="888">
        <v>18496358.515102301</v>
      </c>
      <c r="Q234" s="853" t="str">
        <f t="shared" si="74"/>
        <v>2.03.01</v>
      </c>
      <c r="R234" s="841" t="str">
        <f t="shared" si="63"/>
        <v>Alat Angkutan Darat Bermotor</v>
      </c>
      <c r="S234" s="860">
        <f t="shared" si="64"/>
        <v>7</v>
      </c>
      <c r="T234" s="861">
        <f t="shared" si="65"/>
        <v>2642336.9307289002</v>
      </c>
      <c r="U234" s="860">
        <f t="shared" si="66"/>
        <v>1</v>
      </c>
      <c r="V234" s="861">
        <f t="shared" si="67"/>
        <v>2642336.9307289002</v>
      </c>
      <c r="W234" s="861">
        <f t="shared" si="68"/>
        <v>2642336.9307289002</v>
      </c>
      <c r="X234" s="861">
        <f t="shared" si="69"/>
        <v>2642336.9307289002</v>
      </c>
      <c r="Y234" s="861">
        <f t="shared" si="70"/>
        <v>2642336.9307289002</v>
      </c>
      <c r="Z234" s="861">
        <f t="shared" si="71"/>
        <v>2642336.9307289002</v>
      </c>
      <c r="AA234" s="861">
        <f t="shared" si="77"/>
        <v>2642336.9307289002</v>
      </c>
      <c r="AB234" s="876">
        <f t="shared" si="72"/>
        <v>2013</v>
      </c>
      <c r="AC234" s="861">
        <f t="shared" si="73"/>
        <v>18496358.515102301</v>
      </c>
      <c r="AD234" s="877">
        <f t="shared" si="75"/>
        <v>2642336.9307288975</v>
      </c>
      <c r="AE234" s="878">
        <f t="shared" si="76"/>
        <v>15854021.584373403</v>
      </c>
    </row>
    <row r="235" spans="1:31" s="821" customFormat="1" ht="15" hidden="1" customHeight="1">
      <c r="A235" s="853"/>
      <c r="B235" s="842" t="s">
        <v>28</v>
      </c>
      <c r="C235" s="874" t="s">
        <v>2049</v>
      </c>
      <c r="D235" s="873" t="s">
        <v>126</v>
      </c>
      <c r="E235" s="871" t="s">
        <v>444</v>
      </c>
      <c r="F235" s="873" t="s">
        <v>2418</v>
      </c>
      <c r="G235" s="839">
        <v>150</v>
      </c>
      <c r="H235" s="873" t="s">
        <v>863</v>
      </c>
      <c r="I235" s="872">
        <v>2013</v>
      </c>
      <c r="J235" s="838"/>
      <c r="K235" s="836" t="s">
        <v>2826</v>
      </c>
      <c r="L235" s="838" t="s">
        <v>2827</v>
      </c>
      <c r="M235" s="838" t="s">
        <v>2828</v>
      </c>
      <c r="N235" s="838" t="s">
        <v>2829</v>
      </c>
      <c r="O235" s="872" t="s">
        <v>133</v>
      </c>
      <c r="P235" s="888">
        <v>18496358.515102301</v>
      </c>
      <c r="Q235" s="853" t="str">
        <f t="shared" si="74"/>
        <v>2.03.01</v>
      </c>
      <c r="R235" s="841" t="str">
        <f t="shared" si="63"/>
        <v>Alat Angkutan Darat Bermotor</v>
      </c>
      <c r="S235" s="860">
        <f t="shared" si="64"/>
        <v>7</v>
      </c>
      <c r="T235" s="861">
        <f t="shared" si="65"/>
        <v>2642336.9307289002</v>
      </c>
      <c r="U235" s="860">
        <f t="shared" si="66"/>
        <v>1</v>
      </c>
      <c r="V235" s="861">
        <f t="shared" si="67"/>
        <v>2642336.9307289002</v>
      </c>
      <c r="W235" s="861">
        <f t="shared" si="68"/>
        <v>2642336.9307289002</v>
      </c>
      <c r="X235" s="861">
        <f t="shared" si="69"/>
        <v>2642336.9307289002</v>
      </c>
      <c r="Y235" s="861">
        <f t="shared" si="70"/>
        <v>2642336.9307289002</v>
      </c>
      <c r="Z235" s="861">
        <f t="shared" si="71"/>
        <v>2642336.9307289002</v>
      </c>
      <c r="AA235" s="861">
        <f t="shared" si="77"/>
        <v>2642336.9307289002</v>
      </c>
      <c r="AB235" s="876">
        <f t="shared" si="72"/>
        <v>2013</v>
      </c>
      <c r="AC235" s="861">
        <f t="shared" si="73"/>
        <v>18496358.515102301</v>
      </c>
      <c r="AD235" s="877">
        <f t="shared" si="75"/>
        <v>2642336.9307288975</v>
      </c>
      <c r="AE235" s="878">
        <f t="shared" si="76"/>
        <v>15854021.584373403</v>
      </c>
    </row>
    <row r="236" spans="1:31" s="821" customFormat="1" ht="15" hidden="1" customHeight="1">
      <c r="A236" s="853"/>
      <c r="B236" s="842" t="s">
        <v>28</v>
      </c>
      <c r="C236" s="874" t="s">
        <v>2049</v>
      </c>
      <c r="D236" s="873" t="s">
        <v>126</v>
      </c>
      <c r="E236" s="871" t="s">
        <v>444</v>
      </c>
      <c r="F236" s="873" t="s">
        <v>2418</v>
      </c>
      <c r="G236" s="839">
        <v>150</v>
      </c>
      <c r="H236" s="873" t="s">
        <v>863</v>
      </c>
      <c r="I236" s="872">
        <v>2013</v>
      </c>
      <c r="J236" s="838"/>
      <c r="K236" s="836" t="s">
        <v>2830</v>
      </c>
      <c r="L236" s="838" t="s">
        <v>2831</v>
      </c>
      <c r="M236" s="838" t="s">
        <v>2832</v>
      </c>
      <c r="N236" s="838" t="s">
        <v>2833</v>
      </c>
      <c r="O236" s="872" t="s">
        <v>133</v>
      </c>
      <c r="P236" s="888">
        <v>18496358.515102301</v>
      </c>
      <c r="Q236" s="853" t="str">
        <f t="shared" si="74"/>
        <v>2.03.01</v>
      </c>
      <c r="R236" s="841" t="str">
        <f t="shared" si="63"/>
        <v>Alat Angkutan Darat Bermotor</v>
      </c>
      <c r="S236" s="860">
        <f t="shared" si="64"/>
        <v>7</v>
      </c>
      <c r="T236" s="861">
        <f t="shared" si="65"/>
        <v>2642336.9307289002</v>
      </c>
      <c r="U236" s="860">
        <f t="shared" si="66"/>
        <v>1</v>
      </c>
      <c r="V236" s="861">
        <f t="shared" si="67"/>
        <v>2642336.9307289002</v>
      </c>
      <c r="W236" s="861">
        <f t="shared" si="68"/>
        <v>2642336.9307289002</v>
      </c>
      <c r="X236" s="861">
        <f t="shared" si="69"/>
        <v>2642336.9307289002</v>
      </c>
      <c r="Y236" s="861">
        <f t="shared" si="70"/>
        <v>2642336.9307289002</v>
      </c>
      <c r="Z236" s="861">
        <f t="shared" si="71"/>
        <v>2642336.9307289002</v>
      </c>
      <c r="AA236" s="861">
        <f t="shared" si="77"/>
        <v>2642336.9307289002</v>
      </c>
      <c r="AB236" s="876">
        <f t="shared" si="72"/>
        <v>2013</v>
      </c>
      <c r="AC236" s="861">
        <f t="shared" si="73"/>
        <v>18496358.515102301</v>
      </c>
      <c r="AD236" s="877">
        <f t="shared" si="75"/>
        <v>2642336.9307288975</v>
      </c>
      <c r="AE236" s="878">
        <f t="shared" si="76"/>
        <v>15854021.584373403</v>
      </c>
    </row>
    <row r="237" spans="1:31" s="821" customFormat="1" ht="15" hidden="1" customHeight="1">
      <c r="A237" s="853"/>
      <c r="B237" s="842" t="s">
        <v>28</v>
      </c>
      <c r="C237" s="874" t="s">
        <v>2049</v>
      </c>
      <c r="D237" s="873" t="s">
        <v>126</v>
      </c>
      <c r="E237" s="871" t="s">
        <v>444</v>
      </c>
      <c r="F237" s="873" t="s">
        <v>2418</v>
      </c>
      <c r="G237" s="839">
        <v>150</v>
      </c>
      <c r="H237" s="873" t="s">
        <v>863</v>
      </c>
      <c r="I237" s="872">
        <v>2013</v>
      </c>
      <c r="J237" s="838"/>
      <c r="K237" s="836" t="s">
        <v>2834</v>
      </c>
      <c r="L237" s="838" t="s">
        <v>2835</v>
      </c>
      <c r="M237" s="838" t="s">
        <v>2836</v>
      </c>
      <c r="N237" s="838" t="s">
        <v>2837</v>
      </c>
      <c r="O237" s="872" t="s">
        <v>133</v>
      </c>
      <c r="P237" s="888">
        <v>18496358.515102301</v>
      </c>
      <c r="Q237" s="853" t="str">
        <f t="shared" si="74"/>
        <v>2.03.01</v>
      </c>
      <c r="R237" s="841" t="str">
        <f t="shared" si="63"/>
        <v>Alat Angkutan Darat Bermotor</v>
      </c>
      <c r="S237" s="860">
        <f t="shared" si="64"/>
        <v>7</v>
      </c>
      <c r="T237" s="861">
        <f t="shared" si="65"/>
        <v>2642336.9307289002</v>
      </c>
      <c r="U237" s="860">
        <f t="shared" si="66"/>
        <v>1</v>
      </c>
      <c r="V237" s="861">
        <f t="shared" si="67"/>
        <v>2642336.9307289002</v>
      </c>
      <c r="W237" s="861">
        <f t="shared" si="68"/>
        <v>2642336.9307289002</v>
      </c>
      <c r="X237" s="861">
        <f t="shared" si="69"/>
        <v>2642336.9307289002</v>
      </c>
      <c r="Y237" s="861">
        <f t="shared" si="70"/>
        <v>2642336.9307289002</v>
      </c>
      <c r="Z237" s="861">
        <f t="shared" si="71"/>
        <v>2642336.9307289002</v>
      </c>
      <c r="AA237" s="861">
        <f t="shared" si="77"/>
        <v>2642336.9307289002</v>
      </c>
      <c r="AB237" s="876">
        <f t="shared" si="72"/>
        <v>2013</v>
      </c>
      <c r="AC237" s="861">
        <f t="shared" si="73"/>
        <v>18496358.515102301</v>
      </c>
      <c r="AD237" s="877">
        <f t="shared" si="75"/>
        <v>2642336.9307288975</v>
      </c>
      <c r="AE237" s="878">
        <f t="shared" si="76"/>
        <v>15854021.584373403</v>
      </c>
    </row>
    <row r="238" spans="1:31" s="821" customFormat="1" ht="15" hidden="1" customHeight="1">
      <c r="A238" s="853"/>
      <c r="B238" s="842" t="s">
        <v>28</v>
      </c>
      <c r="C238" s="874" t="s">
        <v>2049</v>
      </c>
      <c r="D238" s="873" t="s">
        <v>126</v>
      </c>
      <c r="E238" s="871" t="s">
        <v>444</v>
      </c>
      <c r="F238" s="873" t="s">
        <v>2418</v>
      </c>
      <c r="G238" s="839">
        <v>150</v>
      </c>
      <c r="H238" s="873" t="s">
        <v>863</v>
      </c>
      <c r="I238" s="872">
        <v>2013</v>
      </c>
      <c r="J238" s="838"/>
      <c r="K238" s="836" t="s">
        <v>2838</v>
      </c>
      <c r="L238" s="838" t="s">
        <v>2839</v>
      </c>
      <c r="M238" s="838" t="s">
        <v>2840</v>
      </c>
      <c r="N238" s="838" t="s">
        <v>2841</v>
      </c>
      <c r="O238" s="872" t="s">
        <v>133</v>
      </c>
      <c r="P238" s="888">
        <v>18496358.515102301</v>
      </c>
      <c r="Q238" s="853" t="str">
        <f t="shared" si="74"/>
        <v>2.03.01</v>
      </c>
      <c r="R238" s="841" t="str">
        <f t="shared" si="63"/>
        <v>Alat Angkutan Darat Bermotor</v>
      </c>
      <c r="S238" s="860">
        <f t="shared" si="64"/>
        <v>7</v>
      </c>
      <c r="T238" s="861">
        <f t="shared" si="65"/>
        <v>2642336.9307289002</v>
      </c>
      <c r="U238" s="860">
        <f t="shared" si="66"/>
        <v>1</v>
      </c>
      <c r="V238" s="861">
        <f t="shared" si="67"/>
        <v>2642336.9307289002</v>
      </c>
      <c r="W238" s="861">
        <f t="shared" si="68"/>
        <v>2642336.9307289002</v>
      </c>
      <c r="X238" s="861">
        <f t="shared" si="69"/>
        <v>2642336.9307289002</v>
      </c>
      <c r="Y238" s="861">
        <f t="shared" si="70"/>
        <v>2642336.9307289002</v>
      </c>
      <c r="Z238" s="861">
        <f t="shared" si="71"/>
        <v>2642336.9307289002</v>
      </c>
      <c r="AA238" s="861">
        <f t="shared" si="77"/>
        <v>2642336.9307289002</v>
      </c>
      <c r="AB238" s="876">
        <f t="shared" si="72"/>
        <v>2013</v>
      </c>
      <c r="AC238" s="861">
        <f t="shared" si="73"/>
        <v>18496358.515102301</v>
      </c>
      <c r="AD238" s="877">
        <f t="shared" si="75"/>
        <v>2642336.9307288975</v>
      </c>
      <c r="AE238" s="878">
        <f t="shared" si="76"/>
        <v>15854021.584373403</v>
      </c>
    </row>
    <row r="239" spans="1:31" s="821" customFormat="1" ht="15" hidden="1" customHeight="1">
      <c r="A239" s="853"/>
      <c r="B239" s="842" t="s">
        <v>28</v>
      </c>
      <c r="C239" s="874" t="s">
        <v>2049</v>
      </c>
      <c r="D239" s="873" t="s">
        <v>126</v>
      </c>
      <c r="E239" s="871" t="s">
        <v>444</v>
      </c>
      <c r="F239" s="873" t="s">
        <v>2418</v>
      </c>
      <c r="G239" s="839">
        <v>150</v>
      </c>
      <c r="H239" s="873" t="s">
        <v>863</v>
      </c>
      <c r="I239" s="872">
        <v>2013</v>
      </c>
      <c r="J239" s="838"/>
      <c r="K239" s="836" t="s">
        <v>2842</v>
      </c>
      <c r="L239" s="838" t="s">
        <v>2843</v>
      </c>
      <c r="M239" s="838" t="s">
        <v>2844</v>
      </c>
      <c r="N239" s="838" t="s">
        <v>2845</v>
      </c>
      <c r="O239" s="872" t="s">
        <v>133</v>
      </c>
      <c r="P239" s="888">
        <v>18496358.515102301</v>
      </c>
      <c r="Q239" s="853" t="str">
        <f t="shared" si="74"/>
        <v>2.03.01</v>
      </c>
      <c r="R239" s="841" t="str">
        <f t="shared" si="63"/>
        <v>Alat Angkutan Darat Bermotor</v>
      </c>
      <c r="S239" s="860">
        <f t="shared" si="64"/>
        <v>7</v>
      </c>
      <c r="T239" s="861">
        <f t="shared" si="65"/>
        <v>2642336.9307289002</v>
      </c>
      <c r="U239" s="860">
        <f t="shared" si="66"/>
        <v>1</v>
      </c>
      <c r="V239" s="861">
        <f t="shared" si="67"/>
        <v>2642336.9307289002</v>
      </c>
      <c r="W239" s="861">
        <f t="shared" si="68"/>
        <v>2642336.9307289002</v>
      </c>
      <c r="X239" s="861">
        <f t="shared" si="69"/>
        <v>2642336.9307289002</v>
      </c>
      <c r="Y239" s="861">
        <f t="shared" si="70"/>
        <v>2642336.9307289002</v>
      </c>
      <c r="Z239" s="861">
        <f t="shared" si="71"/>
        <v>2642336.9307289002</v>
      </c>
      <c r="AA239" s="861">
        <f t="shared" si="77"/>
        <v>2642336.9307289002</v>
      </c>
      <c r="AB239" s="876">
        <f t="shared" si="72"/>
        <v>2013</v>
      </c>
      <c r="AC239" s="861">
        <f t="shared" si="73"/>
        <v>18496358.515102301</v>
      </c>
      <c r="AD239" s="877">
        <f t="shared" si="75"/>
        <v>2642336.9307288975</v>
      </c>
      <c r="AE239" s="878">
        <f t="shared" si="76"/>
        <v>15854021.584373403</v>
      </c>
    </row>
    <row r="240" spans="1:31" s="821" customFormat="1" ht="15" hidden="1" customHeight="1">
      <c r="A240" s="853"/>
      <c r="B240" s="842" t="s">
        <v>28</v>
      </c>
      <c r="C240" s="874" t="s">
        <v>2049</v>
      </c>
      <c r="D240" s="873" t="s">
        <v>126</v>
      </c>
      <c r="E240" s="871" t="s">
        <v>444</v>
      </c>
      <c r="F240" s="873" t="s">
        <v>2418</v>
      </c>
      <c r="G240" s="839">
        <v>150</v>
      </c>
      <c r="H240" s="873" t="s">
        <v>863</v>
      </c>
      <c r="I240" s="872">
        <v>2013</v>
      </c>
      <c r="J240" s="838"/>
      <c r="K240" s="836" t="s">
        <v>2846</v>
      </c>
      <c r="L240" s="838" t="s">
        <v>2847</v>
      </c>
      <c r="M240" s="838" t="s">
        <v>2848</v>
      </c>
      <c r="N240" s="838" t="s">
        <v>2849</v>
      </c>
      <c r="O240" s="872" t="s">
        <v>133</v>
      </c>
      <c r="P240" s="888">
        <v>18496358.515102301</v>
      </c>
      <c r="Q240" s="853" t="str">
        <f t="shared" si="74"/>
        <v>2.03.01</v>
      </c>
      <c r="R240" s="841" t="str">
        <f t="shared" si="63"/>
        <v>Alat Angkutan Darat Bermotor</v>
      </c>
      <c r="S240" s="860">
        <f t="shared" si="64"/>
        <v>7</v>
      </c>
      <c r="T240" s="861">
        <f t="shared" si="65"/>
        <v>2642336.9307289002</v>
      </c>
      <c r="U240" s="860">
        <f t="shared" si="66"/>
        <v>1</v>
      </c>
      <c r="V240" s="861">
        <f t="shared" si="67"/>
        <v>2642336.9307289002</v>
      </c>
      <c r="W240" s="861">
        <f t="shared" si="68"/>
        <v>2642336.9307289002</v>
      </c>
      <c r="X240" s="861">
        <f t="shared" si="69"/>
        <v>2642336.9307289002</v>
      </c>
      <c r="Y240" s="861">
        <f t="shared" si="70"/>
        <v>2642336.9307289002</v>
      </c>
      <c r="Z240" s="861">
        <f t="shared" si="71"/>
        <v>2642336.9307289002</v>
      </c>
      <c r="AA240" s="861">
        <f t="shared" si="77"/>
        <v>2642336.9307289002</v>
      </c>
      <c r="AB240" s="876">
        <f t="shared" si="72"/>
        <v>2013</v>
      </c>
      <c r="AC240" s="861">
        <f t="shared" si="73"/>
        <v>18496358.515102301</v>
      </c>
      <c r="AD240" s="877">
        <f t="shared" si="75"/>
        <v>2642336.9307288975</v>
      </c>
      <c r="AE240" s="878">
        <f t="shared" si="76"/>
        <v>15854021.584373403</v>
      </c>
    </row>
    <row r="241" spans="1:31" s="821" customFormat="1" ht="15" hidden="1" customHeight="1">
      <c r="A241" s="853"/>
      <c r="B241" s="842" t="s">
        <v>28</v>
      </c>
      <c r="C241" s="874" t="s">
        <v>2049</v>
      </c>
      <c r="D241" s="873" t="s">
        <v>126</v>
      </c>
      <c r="E241" s="871" t="s">
        <v>444</v>
      </c>
      <c r="F241" s="873" t="s">
        <v>2418</v>
      </c>
      <c r="G241" s="839">
        <v>150</v>
      </c>
      <c r="H241" s="873" t="s">
        <v>863</v>
      </c>
      <c r="I241" s="872">
        <v>2013</v>
      </c>
      <c r="J241" s="838"/>
      <c r="K241" s="836" t="s">
        <v>2850</v>
      </c>
      <c r="L241" s="838" t="s">
        <v>2851</v>
      </c>
      <c r="M241" s="838" t="s">
        <v>2852</v>
      </c>
      <c r="N241" s="838" t="s">
        <v>2853</v>
      </c>
      <c r="O241" s="872" t="s">
        <v>133</v>
      </c>
      <c r="P241" s="888">
        <v>18496358.515102301</v>
      </c>
      <c r="Q241" s="853" t="str">
        <f t="shared" si="74"/>
        <v>2.03.01</v>
      </c>
      <c r="R241" s="841" t="str">
        <f t="shared" si="63"/>
        <v>Alat Angkutan Darat Bermotor</v>
      </c>
      <c r="S241" s="860">
        <f t="shared" si="64"/>
        <v>7</v>
      </c>
      <c r="T241" s="861">
        <f t="shared" si="65"/>
        <v>2642336.9307289002</v>
      </c>
      <c r="U241" s="860">
        <f t="shared" si="66"/>
        <v>1</v>
      </c>
      <c r="V241" s="861">
        <f t="shared" si="67"/>
        <v>2642336.9307289002</v>
      </c>
      <c r="W241" s="861">
        <f t="shared" si="68"/>
        <v>2642336.9307289002</v>
      </c>
      <c r="X241" s="861">
        <f t="shared" si="69"/>
        <v>2642336.9307289002</v>
      </c>
      <c r="Y241" s="861">
        <f t="shared" si="70"/>
        <v>2642336.9307289002</v>
      </c>
      <c r="Z241" s="861">
        <f t="shared" si="71"/>
        <v>2642336.9307289002</v>
      </c>
      <c r="AA241" s="861">
        <f t="shared" si="77"/>
        <v>2642336.9307289002</v>
      </c>
      <c r="AB241" s="876">
        <f t="shared" si="72"/>
        <v>2013</v>
      </c>
      <c r="AC241" s="861">
        <f t="shared" si="73"/>
        <v>18496358.515102301</v>
      </c>
      <c r="AD241" s="877">
        <f t="shared" si="75"/>
        <v>2642336.9307288975</v>
      </c>
      <c r="AE241" s="878">
        <f t="shared" si="76"/>
        <v>15854021.584373403</v>
      </c>
    </row>
    <row r="242" spans="1:31" s="821" customFormat="1" ht="15" hidden="1" customHeight="1">
      <c r="A242" s="853"/>
      <c r="B242" s="842" t="s">
        <v>28</v>
      </c>
      <c r="C242" s="874" t="s">
        <v>2049</v>
      </c>
      <c r="D242" s="873" t="s">
        <v>126</v>
      </c>
      <c r="E242" s="871" t="s">
        <v>444</v>
      </c>
      <c r="F242" s="873" t="s">
        <v>2418</v>
      </c>
      <c r="G242" s="839">
        <v>150</v>
      </c>
      <c r="H242" s="873" t="s">
        <v>863</v>
      </c>
      <c r="I242" s="872">
        <v>2013</v>
      </c>
      <c r="J242" s="838"/>
      <c r="K242" s="836" t="s">
        <v>2854</v>
      </c>
      <c r="L242" s="838" t="s">
        <v>2855</v>
      </c>
      <c r="M242" s="838" t="s">
        <v>2856</v>
      </c>
      <c r="N242" s="838" t="s">
        <v>2857</v>
      </c>
      <c r="O242" s="872" t="s">
        <v>133</v>
      </c>
      <c r="P242" s="888">
        <v>18496358.515102301</v>
      </c>
      <c r="Q242" s="853" t="str">
        <f t="shared" si="74"/>
        <v>2.03.01</v>
      </c>
      <c r="R242" s="841" t="str">
        <f t="shared" si="63"/>
        <v>Alat Angkutan Darat Bermotor</v>
      </c>
      <c r="S242" s="860">
        <f t="shared" si="64"/>
        <v>7</v>
      </c>
      <c r="T242" s="861">
        <f t="shared" si="65"/>
        <v>2642336.9307289002</v>
      </c>
      <c r="U242" s="860">
        <f t="shared" si="66"/>
        <v>1</v>
      </c>
      <c r="V242" s="861">
        <f t="shared" si="67"/>
        <v>2642336.9307289002</v>
      </c>
      <c r="W242" s="861">
        <f t="shared" si="68"/>
        <v>2642336.9307289002</v>
      </c>
      <c r="X242" s="861">
        <f t="shared" si="69"/>
        <v>2642336.9307289002</v>
      </c>
      <c r="Y242" s="861">
        <f t="shared" si="70"/>
        <v>2642336.9307289002</v>
      </c>
      <c r="Z242" s="861">
        <f t="shared" si="71"/>
        <v>2642336.9307289002</v>
      </c>
      <c r="AA242" s="861">
        <f t="shared" si="77"/>
        <v>2642336.9307289002</v>
      </c>
      <c r="AB242" s="876">
        <f t="shared" si="72"/>
        <v>2013</v>
      </c>
      <c r="AC242" s="861">
        <f t="shared" si="73"/>
        <v>18496358.515102301</v>
      </c>
      <c r="AD242" s="877">
        <f t="shared" si="75"/>
        <v>2642336.9307288975</v>
      </c>
      <c r="AE242" s="878">
        <f t="shared" si="76"/>
        <v>15854021.584373403</v>
      </c>
    </row>
    <row r="243" spans="1:31" s="821" customFormat="1" ht="15" hidden="1" customHeight="1">
      <c r="A243" s="853"/>
      <c r="B243" s="842" t="s">
        <v>28</v>
      </c>
      <c r="C243" s="874" t="s">
        <v>2049</v>
      </c>
      <c r="D243" s="873" t="s">
        <v>126</v>
      </c>
      <c r="E243" s="871" t="s">
        <v>444</v>
      </c>
      <c r="F243" s="873" t="s">
        <v>2418</v>
      </c>
      <c r="G243" s="839">
        <v>150</v>
      </c>
      <c r="H243" s="873" t="s">
        <v>863</v>
      </c>
      <c r="I243" s="872">
        <v>2013</v>
      </c>
      <c r="J243" s="838"/>
      <c r="K243" s="836" t="s">
        <v>2858</v>
      </c>
      <c r="L243" s="838" t="s">
        <v>2859</v>
      </c>
      <c r="M243" s="838" t="s">
        <v>2860</v>
      </c>
      <c r="N243" s="838" t="s">
        <v>2861</v>
      </c>
      <c r="O243" s="872" t="s">
        <v>133</v>
      </c>
      <c r="P243" s="888">
        <v>18496358.515102301</v>
      </c>
      <c r="Q243" s="853" t="str">
        <f t="shared" si="74"/>
        <v>2.03.01</v>
      </c>
      <c r="R243" s="841" t="str">
        <f t="shared" si="63"/>
        <v>Alat Angkutan Darat Bermotor</v>
      </c>
      <c r="S243" s="860">
        <f t="shared" si="64"/>
        <v>7</v>
      </c>
      <c r="T243" s="861">
        <f t="shared" si="65"/>
        <v>2642336.9307289002</v>
      </c>
      <c r="U243" s="860">
        <f t="shared" si="66"/>
        <v>1</v>
      </c>
      <c r="V243" s="861">
        <f t="shared" si="67"/>
        <v>2642336.9307289002</v>
      </c>
      <c r="W243" s="861">
        <f t="shared" si="68"/>
        <v>2642336.9307289002</v>
      </c>
      <c r="X243" s="861">
        <f t="shared" si="69"/>
        <v>2642336.9307289002</v>
      </c>
      <c r="Y243" s="861">
        <f t="shared" si="70"/>
        <v>2642336.9307289002</v>
      </c>
      <c r="Z243" s="861">
        <f t="shared" si="71"/>
        <v>2642336.9307289002</v>
      </c>
      <c r="AA243" s="861">
        <f t="shared" si="77"/>
        <v>2642336.9307289002</v>
      </c>
      <c r="AB243" s="876">
        <f t="shared" si="72"/>
        <v>2013</v>
      </c>
      <c r="AC243" s="861">
        <f t="shared" si="73"/>
        <v>18496358.515102301</v>
      </c>
      <c r="AD243" s="877">
        <f t="shared" si="75"/>
        <v>2642336.9307288975</v>
      </c>
      <c r="AE243" s="878">
        <f t="shared" si="76"/>
        <v>15854021.584373403</v>
      </c>
    </row>
    <row r="244" spans="1:31" s="821" customFormat="1" ht="15" hidden="1" customHeight="1">
      <c r="A244" s="853"/>
      <c r="B244" s="842" t="s">
        <v>28</v>
      </c>
      <c r="C244" s="874" t="s">
        <v>2049</v>
      </c>
      <c r="D244" s="873" t="s">
        <v>126</v>
      </c>
      <c r="E244" s="871" t="s">
        <v>444</v>
      </c>
      <c r="F244" s="873" t="s">
        <v>2418</v>
      </c>
      <c r="G244" s="839">
        <v>150</v>
      </c>
      <c r="H244" s="873" t="s">
        <v>863</v>
      </c>
      <c r="I244" s="872">
        <v>2013</v>
      </c>
      <c r="J244" s="838"/>
      <c r="K244" s="836" t="s">
        <v>2862</v>
      </c>
      <c r="L244" s="838" t="s">
        <v>2863</v>
      </c>
      <c r="M244" s="838" t="s">
        <v>2864</v>
      </c>
      <c r="N244" s="838" t="s">
        <v>2865</v>
      </c>
      <c r="O244" s="872" t="s">
        <v>133</v>
      </c>
      <c r="P244" s="888">
        <v>18496358.515102301</v>
      </c>
      <c r="Q244" s="853" t="str">
        <f t="shared" si="74"/>
        <v>2.03.01</v>
      </c>
      <c r="R244" s="841" t="str">
        <f t="shared" si="63"/>
        <v>Alat Angkutan Darat Bermotor</v>
      </c>
      <c r="S244" s="860">
        <f t="shared" si="64"/>
        <v>7</v>
      </c>
      <c r="T244" s="861">
        <f t="shared" si="65"/>
        <v>2642336.9307289002</v>
      </c>
      <c r="U244" s="860">
        <f t="shared" si="66"/>
        <v>1</v>
      </c>
      <c r="V244" s="861">
        <f t="shared" si="67"/>
        <v>2642336.9307289002</v>
      </c>
      <c r="W244" s="861">
        <f t="shared" si="68"/>
        <v>2642336.9307289002</v>
      </c>
      <c r="X244" s="861">
        <f t="shared" si="69"/>
        <v>2642336.9307289002</v>
      </c>
      <c r="Y244" s="861">
        <f t="shared" si="70"/>
        <v>2642336.9307289002</v>
      </c>
      <c r="Z244" s="861">
        <f t="shared" si="71"/>
        <v>2642336.9307289002</v>
      </c>
      <c r="AA244" s="861">
        <f t="shared" si="77"/>
        <v>2642336.9307289002</v>
      </c>
      <c r="AB244" s="876">
        <f t="shared" si="72"/>
        <v>2013</v>
      </c>
      <c r="AC244" s="861">
        <f t="shared" si="73"/>
        <v>18496358.515102301</v>
      </c>
      <c r="AD244" s="877">
        <f t="shared" si="75"/>
        <v>2642336.9307288975</v>
      </c>
      <c r="AE244" s="878">
        <f t="shared" si="76"/>
        <v>15854021.584373403</v>
      </c>
    </row>
    <row r="245" spans="1:31" s="821" customFormat="1" ht="15" hidden="1" customHeight="1">
      <c r="A245" s="853"/>
      <c r="B245" s="842" t="s">
        <v>28</v>
      </c>
      <c r="C245" s="874" t="s">
        <v>2049</v>
      </c>
      <c r="D245" s="873" t="s">
        <v>126</v>
      </c>
      <c r="E245" s="871" t="s">
        <v>444</v>
      </c>
      <c r="F245" s="873" t="s">
        <v>2418</v>
      </c>
      <c r="G245" s="839">
        <v>150</v>
      </c>
      <c r="H245" s="873" t="s">
        <v>863</v>
      </c>
      <c r="I245" s="872">
        <v>2013</v>
      </c>
      <c r="J245" s="838"/>
      <c r="K245" s="836" t="s">
        <v>2866</v>
      </c>
      <c r="L245" s="838" t="s">
        <v>2867</v>
      </c>
      <c r="M245" s="838" t="s">
        <v>2868</v>
      </c>
      <c r="N245" s="838" t="s">
        <v>2869</v>
      </c>
      <c r="O245" s="872" t="s">
        <v>133</v>
      </c>
      <c r="P245" s="888">
        <v>18496358.515102301</v>
      </c>
      <c r="Q245" s="853" t="str">
        <f t="shared" si="74"/>
        <v>2.03.01</v>
      </c>
      <c r="R245" s="841" t="str">
        <f t="shared" si="63"/>
        <v>Alat Angkutan Darat Bermotor</v>
      </c>
      <c r="S245" s="860">
        <f t="shared" si="64"/>
        <v>7</v>
      </c>
      <c r="T245" s="861">
        <f t="shared" si="65"/>
        <v>2642336.9307289002</v>
      </c>
      <c r="U245" s="860">
        <f t="shared" si="66"/>
        <v>1</v>
      </c>
      <c r="V245" s="861">
        <f t="shared" si="67"/>
        <v>2642336.9307289002</v>
      </c>
      <c r="W245" s="861">
        <f t="shared" si="68"/>
        <v>2642336.9307289002</v>
      </c>
      <c r="X245" s="861">
        <f t="shared" si="69"/>
        <v>2642336.9307289002</v>
      </c>
      <c r="Y245" s="861">
        <f t="shared" si="70"/>
        <v>2642336.9307289002</v>
      </c>
      <c r="Z245" s="861">
        <f t="shared" si="71"/>
        <v>2642336.9307289002</v>
      </c>
      <c r="AA245" s="861">
        <f t="shared" si="77"/>
        <v>2642336.9307289002</v>
      </c>
      <c r="AB245" s="876">
        <f t="shared" si="72"/>
        <v>2013</v>
      </c>
      <c r="AC245" s="861">
        <f t="shared" si="73"/>
        <v>18496358.515102301</v>
      </c>
      <c r="AD245" s="877">
        <f t="shared" si="75"/>
        <v>2642336.9307288975</v>
      </c>
      <c r="AE245" s="878">
        <f t="shared" si="76"/>
        <v>15854021.584373403</v>
      </c>
    </row>
    <row r="246" spans="1:31" s="821" customFormat="1" ht="15" hidden="1" customHeight="1">
      <c r="A246" s="853"/>
      <c r="B246" s="842" t="s">
        <v>28</v>
      </c>
      <c r="C246" s="874" t="s">
        <v>2049</v>
      </c>
      <c r="D246" s="873" t="s">
        <v>126</v>
      </c>
      <c r="E246" s="871" t="s">
        <v>444</v>
      </c>
      <c r="F246" s="873" t="s">
        <v>2418</v>
      </c>
      <c r="G246" s="839">
        <v>150</v>
      </c>
      <c r="H246" s="873" t="s">
        <v>863</v>
      </c>
      <c r="I246" s="872">
        <v>2013</v>
      </c>
      <c r="J246" s="838"/>
      <c r="K246" s="836" t="s">
        <v>2870</v>
      </c>
      <c r="L246" s="838" t="s">
        <v>2871</v>
      </c>
      <c r="M246" s="838" t="s">
        <v>2872</v>
      </c>
      <c r="N246" s="838" t="s">
        <v>2873</v>
      </c>
      <c r="O246" s="872" t="s">
        <v>133</v>
      </c>
      <c r="P246" s="888">
        <v>18496358.515102301</v>
      </c>
      <c r="Q246" s="853" t="str">
        <f t="shared" si="74"/>
        <v>2.03.01</v>
      </c>
      <c r="R246" s="841" t="str">
        <f t="shared" si="63"/>
        <v>Alat Angkutan Darat Bermotor</v>
      </c>
      <c r="S246" s="860">
        <f t="shared" si="64"/>
        <v>7</v>
      </c>
      <c r="T246" s="861">
        <f t="shared" si="65"/>
        <v>2642336.9307289002</v>
      </c>
      <c r="U246" s="860">
        <f t="shared" si="66"/>
        <v>1</v>
      </c>
      <c r="V246" s="861">
        <f t="shared" si="67"/>
        <v>2642336.9307289002</v>
      </c>
      <c r="W246" s="861">
        <f t="shared" si="68"/>
        <v>2642336.9307289002</v>
      </c>
      <c r="X246" s="861">
        <f t="shared" si="69"/>
        <v>2642336.9307289002</v>
      </c>
      <c r="Y246" s="861">
        <f t="shared" si="70"/>
        <v>2642336.9307289002</v>
      </c>
      <c r="Z246" s="861">
        <f t="shared" si="71"/>
        <v>2642336.9307289002</v>
      </c>
      <c r="AA246" s="861">
        <f t="shared" si="77"/>
        <v>2642336.9307289002</v>
      </c>
      <c r="AB246" s="876">
        <f t="shared" si="72"/>
        <v>2013</v>
      </c>
      <c r="AC246" s="861">
        <f t="shared" si="73"/>
        <v>18496358.515102301</v>
      </c>
      <c r="AD246" s="877">
        <f t="shared" si="75"/>
        <v>2642336.9307288975</v>
      </c>
      <c r="AE246" s="878">
        <f t="shared" si="76"/>
        <v>15854021.584373403</v>
      </c>
    </row>
    <row r="247" spans="1:31" s="821" customFormat="1" ht="15" hidden="1" customHeight="1">
      <c r="A247" s="853"/>
      <c r="B247" s="842" t="s">
        <v>28</v>
      </c>
      <c r="C247" s="874" t="s">
        <v>2049</v>
      </c>
      <c r="D247" s="873" t="s">
        <v>126</v>
      </c>
      <c r="E247" s="871" t="s">
        <v>444</v>
      </c>
      <c r="F247" s="873" t="s">
        <v>2418</v>
      </c>
      <c r="G247" s="839">
        <v>150</v>
      </c>
      <c r="H247" s="873" t="s">
        <v>863</v>
      </c>
      <c r="I247" s="872">
        <v>2013</v>
      </c>
      <c r="J247" s="838"/>
      <c r="K247" s="836" t="s">
        <v>2874</v>
      </c>
      <c r="L247" s="838" t="s">
        <v>2875</v>
      </c>
      <c r="M247" s="838" t="s">
        <v>2876</v>
      </c>
      <c r="N247" s="838" t="s">
        <v>2877</v>
      </c>
      <c r="O247" s="872" t="s">
        <v>133</v>
      </c>
      <c r="P247" s="888">
        <v>18496358.515102301</v>
      </c>
      <c r="Q247" s="853" t="str">
        <f t="shared" si="74"/>
        <v>2.03.01</v>
      </c>
      <c r="R247" s="841" t="str">
        <f t="shared" si="63"/>
        <v>Alat Angkutan Darat Bermotor</v>
      </c>
      <c r="S247" s="860">
        <f t="shared" si="64"/>
        <v>7</v>
      </c>
      <c r="T247" s="861">
        <f t="shared" si="65"/>
        <v>2642336.9307289002</v>
      </c>
      <c r="U247" s="860">
        <f t="shared" si="66"/>
        <v>1</v>
      </c>
      <c r="V247" s="861">
        <f t="shared" si="67"/>
        <v>2642336.9307289002</v>
      </c>
      <c r="W247" s="861">
        <f t="shared" si="68"/>
        <v>2642336.9307289002</v>
      </c>
      <c r="X247" s="861">
        <f t="shared" si="69"/>
        <v>2642336.9307289002</v>
      </c>
      <c r="Y247" s="861">
        <f t="shared" si="70"/>
        <v>2642336.9307289002</v>
      </c>
      <c r="Z247" s="861">
        <f t="shared" si="71"/>
        <v>2642336.9307289002</v>
      </c>
      <c r="AA247" s="861">
        <f t="shared" si="77"/>
        <v>2642336.9307289002</v>
      </c>
      <c r="AB247" s="876">
        <f t="shared" si="72"/>
        <v>2013</v>
      </c>
      <c r="AC247" s="861">
        <f t="shared" si="73"/>
        <v>18496358.515102301</v>
      </c>
      <c r="AD247" s="877">
        <f t="shared" si="75"/>
        <v>2642336.9307288975</v>
      </c>
      <c r="AE247" s="878">
        <f t="shared" si="76"/>
        <v>15854021.584373403</v>
      </c>
    </row>
    <row r="248" spans="1:31" s="821" customFormat="1" ht="15" hidden="1" customHeight="1">
      <c r="A248" s="853"/>
      <c r="B248" s="842" t="s">
        <v>28</v>
      </c>
      <c r="C248" s="874" t="s">
        <v>2049</v>
      </c>
      <c r="D248" s="873" t="s">
        <v>126</v>
      </c>
      <c r="E248" s="871" t="s">
        <v>444</v>
      </c>
      <c r="F248" s="873" t="s">
        <v>2418</v>
      </c>
      <c r="G248" s="839">
        <v>150</v>
      </c>
      <c r="H248" s="873" t="s">
        <v>863</v>
      </c>
      <c r="I248" s="872">
        <v>2013</v>
      </c>
      <c r="J248" s="838"/>
      <c r="K248" s="836" t="s">
        <v>2878</v>
      </c>
      <c r="L248" s="838" t="s">
        <v>2879</v>
      </c>
      <c r="M248" s="838" t="s">
        <v>2880</v>
      </c>
      <c r="N248" s="838" t="s">
        <v>2881</v>
      </c>
      <c r="O248" s="872" t="s">
        <v>133</v>
      </c>
      <c r="P248" s="888">
        <v>18496358.515102301</v>
      </c>
      <c r="Q248" s="853" t="str">
        <f t="shared" si="74"/>
        <v>2.03.01</v>
      </c>
      <c r="R248" s="841" t="str">
        <f t="shared" si="63"/>
        <v>Alat Angkutan Darat Bermotor</v>
      </c>
      <c r="S248" s="860">
        <f t="shared" si="64"/>
        <v>7</v>
      </c>
      <c r="T248" s="861">
        <f t="shared" si="65"/>
        <v>2642336.9307289002</v>
      </c>
      <c r="U248" s="860">
        <f t="shared" si="66"/>
        <v>1</v>
      </c>
      <c r="V248" s="861">
        <f t="shared" si="67"/>
        <v>2642336.9307289002</v>
      </c>
      <c r="W248" s="861">
        <f t="shared" si="68"/>
        <v>2642336.9307289002</v>
      </c>
      <c r="X248" s="861">
        <f t="shared" si="69"/>
        <v>2642336.9307289002</v>
      </c>
      <c r="Y248" s="861">
        <f t="shared" si="70"/>
        <v>2642336.9307289002</v>
      </c>
      <c r="Z248" s="861">
        <f t="shared" si="71"/>
        <v>2642336.9307289002</v>
      </c>
      <c r="AA248" s="861">
        <f t="shared" si="77"/>
        <v>2642336.9307289002</v>
      </c>
      <c r="AB248" s="876">
        <f t="shared" si="72"/>
        <v>2013</v>
      </c>
      <c r="AC248" s="861">
        <f t="shared" si="73"/>
        <v>18496358.515102301</v>
      </c>
      <c r="AD248" s="877">
        <f t="shared" si="75"/>
        <v>2642336.9307288975</v>
      </c>
      <c r="AE248" s="878">
        <f t="shared" si="76"/>
        <v>15854021.584373403</v>
      </c>
    </row>
    <row r="249" spans="1:31" s="821" customFormat="1" ht="15" hidden="1" customHeight="1">
      <c r="A249" s="853"/>
      <c r="B249" s="842" t="s">
        <v>28</v>
      </c>
      <c r="C249" s="874" t="s">
        <v>2049</v>
      </c>
      <c r="D249" s="873" t="s">
        <v>126</v>
      </c>
      <c r="E249" s="871" t="s">
        <v>444</v>
      </c>
      <c r="F249" s="873" t="s">
        <v>2418</v>
      </c>
      <c r="G249" s="839">
        <v>150</v>
      </c>
      <c r="H249" s="873" t="s">
        <v>863</v>
      </c>
      <c r="I249" s="872">
        <v>2013</v>
      </c>
      <c r="J249" s="838"/>
      <c r="K249" s="836" t="s">
        <v>2882</v>
      </c>
      <c r="L249" s="838" t="s">
        <v>2883</v>
      </c>
      <c r="M249" s="838" t="s">
        <v>2884</v>
      </c>
      <c r="N249" s="838" t="s">
        <v>2885</v>
      </c>
      <c r="O249" s="872" t="s">
        <v>133</v>
      </c>
      <c r="P249" s="888">
        <v>18496358.515102301</v>
      </c>
      <c r="Q249" s="853" t="str">
        <f t="shared" si="74"/>
        <v>2.03.01</v>
      </c>
      <c r="R249" s="841" t="str">
        <f t="shared" si="63"/>
        <v>Alat Angkutan Darat Bermotor</v>
      </c>
      <c r="S249" s="860">
        <f t="shared" si="64"/>
        <v>7</v>
      </c>
      <c r="T249" s="861">
        <f t="shared" si="65"/>
        <v>2642336.9307289002</v>
      </c>
      <c r="U249" s="860">
        <f t="shared" si="66"/>
        <v>1</v>
      </c>
      <c r="V249" s="861">
        <f t="shared" si="67"/>
        <v>2642336.9307289002</v>
      </c>
      <c r="W249" s="861">
        <f t="shared" si="68"/>
        <v>2642336.9307289002</v>
      </c>
      <c r="X249" s="861">
        <f t="shared" si="69"/>
        <v>2642336.9307289002</v>
      </c>
      <c r="Y249" s="861">
        <f t="shared" si="70"/>
        <v>2642336.9307289002</v>
      </c>
      <c r="Z249" s="861">
        <f t="shared" si="71"/>
        <v>2642336.9307289002</v>
      </c>
      <c r="AA249" s="861">
        <f t="shared" si="77"/>
        <v>2642336.9307289002</v>
      </c>
      <c r="AB249" s="876">
        <f t="shared" si="72"/>
        <v>2013</v>
      </c>
      <c r="AC249" s="861">
        <f t="shared" si="73"/>
        <v>18496358.515102301</v>
      </c>
      <c r="AD249" s="877">
        <f t="shared" si="75"/>
        <v>2642336.9307288975</v>
      </c>
      <c r="AE249" s="878">
        <f t="shared" si="76"/>
        <v>15854021.584373403</v>
      </c>
    </row>
    <row r="250" spans="1:31" s="821" customFormat="1" ht="15" hidden="1" customHeight="1">
      <c r="A250" s="853"/>
      <c r="B250" s="842" t="s">
        <v>28</v>
      </c>
      <c r="C250" s="874" t="s">
        <v>2049</v>
      </c>
      <c r="D250" s="873" t="s">
        <v>126</v>
      </c>
      <c r="E250" s="871" t="s">
        <v>444</v>
      </c>
      <c r="F250" s="873" t="s">
        <v>2418</v>
      </c>
      <c r="G250" s="839">
        <v>150</v>
      </c>
      <c r="H250" s="873" t="s">
        <v>863</v>
      </c>
      <c r="I250" s="872">
        <v>2013</v>
      </c>
      <c r="J250" s="838"/>
      <c r="K250" s="836" t="s">
        <v>2886</v>
      </c>
      <c r="L250" s="838" t="s">
        <v>2887</v>
      </c>
      <c r="M250" s="838" t="s">
        <v>2888</v>
      </c>
      <c r="N250" s="838" t="s">
        <v>2889</v>
      </c>
      <c r="O250" s="872" t="s">
        <v>133</v>
      </c>
      <c r="P250" s="888">
        <v>18496358.515102301</v>
      </c>
      <c r="Q250" s="853" t="str">
        <f t="shared" si="74"/>
        <v>2.03.01</v>
      </c>
      <c r="R250" s="841" t="str">
        <f t="shared" si="63"/>
        <v>Alat Angkutan Darat Bermotor</v>
      </c>
      <c r="S250" s="860">
        <f t="shared" si="64"/>
        <v>7</v>
      </c>
      <c r="T250" s="861">
        <f t="shared" si="65"/>
        <v>2642336.9307289002</v>
      </c>
      <c r="U250" s="860">
        <f t="shared" si="66"/>
        <v>1</v>
      </c>
      <c r="V250" s="861">
        <f t="shared" si="67"/>
        <v>2642336.9307289002</v>
      </c>
      <c r="W250" s="861">
        <f t="shared" si="68"/>
        <v>2642336.9307289002</v>
      </c>
      <c r="X250" s="861">
        <f t="shared" si="69"/>
        <v>2642336.9307289002</v>
      </c>
      <c r="Y250" s="861">
        <f t="shared" si="70"/>
        <v>2642336.9307289002</v>
      </c>
      <c r="Z250" s="861">
        <f t="shared" si="71"/>
        <v>2642336.9307289002</v>
      </c>
      <c r="AA250" s="861">
        <f t="shared" si="77"/>
        <v>2642336.9307289002</v>
      </c>
      <c r="AB250" s="876">
        <f t="shared" si="72"/>
        <v>2013</v>
      </c>
      <c r="AC250" s="861">
        <f t="shared" si="73"/>
        <v>18496358.515102301</v>
      </c>
      <c r="AD250" s="877">
        <f t="shared" si="75"/>
        <v>2642336.9307288975</v>
      </c>
      <c r="AE250" s="878">
        <f t="shared" si="76"/>
        <v>15854021.584373403</v>
      </c>
    </row>
    <row r="251" spans="1:31" s="821" customFormat="1" ht="15" hidden="1" customHeight="1">
      <c r="A251" s="853"/>
      <c r="B251" s="842" t="s">
        <v>28</v>
      </c>
      <c r="C251" s="874" t="s">
        <v>2049</v>
      </c>
      <c r="D251" s="873" t="s">
        <v>126</v>
      </c>
      <c r="E251" s="871" t="s">
        <v>444</v>
      </c>
      <c r="F251" s="873" t="s">
        <v>2418</v>
      </c>
      <c r="G251" s="839">
        <v>150</v>
      </c>
      <c r="H251" s="873" t="s">
        <v>863</v>
      </c>
      <c r="I251" s="872">
        <v>2013</v>
      </c>
      <c r="J251" s="838"/>
      <c r="K251" s="836" t="s">
        <v>2890</v>
      </c>
      <c r="L251" s="838" t="s">
        <v>2891</v>
      </c>
      <c r="M251" s="838" t="s">
        <v>2892</v>
      </c>
      <c r="N251" s="838" t="s">
        <v>2893</v>
      </c>
      <c r="O251" s="872" t="s">
        <v>133</v>
      </c>
      <c r="P251" s="888">
        <v>18496358.515102301</v>
      </c>
      <c r="Q251" s="853" t="str">
        <f t="shared" si="74"/>
        <v>2.03.01</v>
      </c>
      <c r="R251" s="841" t="str">
        <f t="shared" si="63"/>
        <v>Alat Angkutan Darat Bermotor</v>
      </c>
      <c r="S251" s="860">
        <f t="shared" si="64"/>
        <v>7</v>
      </c>
      <c r="T251" s="861">
        <f t="shared" si="65"/>
        <v>2642336.9307289002</v>
      </c>
      <c r="U251" s="860">
        <f t="shared" si="66"/>
        <v>1</v>
      </c>
      <c r="V251" s="861">
        <f t="shared" si="67"/>
        <v>2642336.9307289002</v>
      </c>
      <c r="W251" s="861">
        <f t="shared" si="68"/>
        <v>2642336.9307289002</v>
      </c>
      <c r="X251" s="861">
        <f t="shared" si="69"/>
        <v>2642336.9307289002</v>
      </c>
      <c r="Y251" s="861">
        <f t="shared" si="70"/>
        <v>2642336.9307289002</v>
      </c>
      <c r="Z251" s="861">
        <f t="shared" si="71"/>
        <v>2642336.9307289002</v>
      </c>
      <c r="AA251" s="861">
        <f t="shared" si="77"/>
        <v>2642336.9307289002</v>
      </c>
      <c r="AB251" s="876">
        <f t="shared" si="72"/>
        <v>2013</v>
      </c>
      <c r="AC251" s="861">
        <f t="shared" si="73"/>
        <v>18496358.515102301</v>
      </c>
      <c r="AD251" s="877">
        <f t="shared" si="75"/>
        <v>2642336.9307288975</v>
      </c>
      <c r="AE251" s="878">
        <f t="shared" si="76"/>
        <v>15854021.584373403</v>
      </c>
    </row>
    <row r="252" spans="1:31" s="821" customFormat="1" ht="15" hidden="1" customHeight="1">
      <c r="A252" s="853"/>
      <c r="B252" s="842" t="s">
        <v>28</v>
      </c>
      <c r="C252" s="874" t="s">
        <v>2049</v>
      </c>
      <c r="D252" s="873" t="s">
        <v>126</v>
      </c>
      <c r="E252" s="871" t="s">
        <v>444</v>
      </c>
      <c r="F252" s="873" t="s">
        <v>2418</v>
      </c>
      <c r="G252" s="839">
        <v>150</v>
      </c>
      <c r="H252" s="873" t="s">
        <v>863</v>
      </c>
      <c r="I252" s="872">
        <v>2013</v>
      </c>
      <c r="J252" s="838"/>
      <c r="K252" s="836" t="s">
        <v>2894</v>
      </c>
      <c r="L252" s="838" t="s">
        <v>2895</v>
      </c>
      <c r="M252" s="838" t="s">
        <v>2896</v>
      </c>
      <c r="N252" s="838" t="s">
        <v>2897</v>
      </c>
      <c r="O252" s="872" t="s">
        <v>133</v>
      </c>
      <c r="P252" s="888">
        <v>18496358.515102301</v>
      </c>
      <c r="Q252" s="853" t="str">
        <f t="shared" si="74"/>
        <v>2.03.01</v>
      </c>
      <c r="R252" s="841" t="str">
        <f t="shared" si="63"/>
        <v>Alat Angkutan Darat Bermotor</v>
      </c>
      <c r="S252" s="860">
        <f t="shared" si="64"/>
        <v>7</v>
      </c>
      <c r="T252" s="861">
        <f t="shared" si="65"/>
        <v>2642336.9307289002</v>
      </c>
      <c r="U252" s="860">
        <f t="shared" si="66"/>
        <v>1</v>
      </c>
      <c r="V252" s="861">
        <f t="shared" si="67"/>
        <v>2642336.9307289002</v>
      </c>
      <c r="W252" s="861">
        <f t="shared" si="68"/>
        <v>2642336.9307289002</v>
      </c>
      <c r="X252" s="861">
        <f t="shared" si="69"/>
        <v>2642336.9307289002</v>
      </c>
      <c r="Y252" s="861">
        <f t="shared" si="70"/>
        <v>2642336.9307289002</v>
      </c>
      <c r="Z252" s="861">
        <f t="shared" si="71"/>
        <v>2642336.9307289002</v>
      </c>
      <c r="AA252" s="861">
        <f t="shared" si="77"/>
        <v>2642336.9307289002</v>
      </c>
      <c r="AB252" s="876">
        <f t="shared" si="72"/>
        <v>2013</v>
      </c>
      <c r="AC252" s="861">
        <f t="shared" si="73"/>
        <v>18496358.515102301</v>
      </c>
      <c r="AD252" s="877">
        <f t="shared" si="75"/>
        <v>2642336.9307288975</v>
      </c>
      <c r="AE252" s="878">
        <f t="shared" si="76"/>
        <v>15854021.584373403</v>
      </c>
    </row>
    <row r="253" spans="1:31" s="821" customFormat="1" ht="15" hidden="1" customHeight="1">
      <c r="A253" s="853"/>
      <c r="B253" s="842" t="s">
        <v>28</v>
      </c>
      <c r="C253" s="874" t="s">
        <v>2049</v>
      </c>
      <c r="D253" s="873" t="s">
        <v>126</v>
      </c>
      <c r="E253" s="871" t="s">
        <v>444</v>
      </c>
      <c r="F253" s="873" t="s">
        <v>2418</v>
      </c>
      <c r="G253" s="839">
        <v>150</v>
      </c>
      <c r="H253" s="873" t="s">
        <v>863</v>
      </c>
      <c r="I253" s="872">
        <v>2013</v>
      </c>
      <c r="J253" s="838"/>
      <c r="K253" s="836" t="s">
        <v>2898</v>
      </c>
      <c r="L253" s="838" t="s">
        <v>2899</v>
      </c>
      <c r="M253" s="838" t="s">
        <v>2900</v>
      </c>
      <c r="N253" s="838" t="s">
        <v>2901</v>
      </c>
      <c r="O253" s="872" t="s">
        <v>133</v>
      </c>
      <c r="P253" s="888">
        <v>18496358.515102301</v>
      </c>
      <c r="Q253" s="853" t="str">
        <f t="shared" si="74"/>
        <v>2.03.01</v>
      </c>
      <c r="R253" s="841" t="str">
        <f t="shared" si="63"/>
        <v>Alat Angkutan Darat Bermotor</v>
      </c>
      <c r="S253" s="860">
        <f t="shared" si="64"/>
        <v>7</v>
      </c>
      <c r="T253" s="861">
        <f t="shared" si="65"/>
        <v>2642336.9307289002</v>
      </c>
      <c r="U253" s="860">
        <f t="shared" si="66"/>
        <v>1</v>
      </c>
      <c r="V253" s="861">
        <f t="shared" si="67"/>
        <v>2642336.9307289002</v>
      </c>
      <c r="W253" s="861">
        <f t="shared" si="68"/>
        <v>2642336.9307289002</v>
      </c>
      <c r="X253" s="861">
        <f t="shared" si="69"/>
        <v>2642336.9307289002</v>
      </c>
      <c r="Y253" s="861">
        <f t="shared" si="70"/>
        <v>2642336.9307289002</v>
      </c>
      <c r="Z253" s="861">
        <f t="shared" si="71"/>
        <v>2642336.9307289002</v>
      </c>
      <c r="AA253" s="861">
        <f t="shared" si="77"/>
        <v>2642336.9307289002</v>
      </c>
      <c r="AB253" s="876">
        <f t="shared" si="72"/>
        <v>2013</v>
      </c>
      <c r="AC253" s="861">
        <f t="shared" si="73"/>
        <v>18496358.515102301</v>
      </c>
      <c r="AD253" s="877">
        <f t="shared" si="75"/>
        <v>2642336.9307288975</v>
      </c>
      <c r="AE253" s="878">
        <f t="shared" si="76"/>
        <v>15854021.584373403</v>
      </c>
    </row>
    <row r="254" spans="1:31" s="821" customFormat="1" ht="15" hidden="1" customHeight="1">
      <c r="A254" s="853"/>
      <c r="B254" s="842" t="s">
        <v>28</v>
      </c>
      <c r="C254" s="874" t="s">
        <v>2049</v>
      </c>
      <c r="D254" s="873" t="s">
        <v>126</v>
      </c>
      <c r="E254" s="871" t="s">
        <v>444</v>
      </c>
      <c r="F254" s="873" t="s">
        <v>2418</v>
      </c>
      <c r="G254" s="839">
        <v>150</v>
      </c>
      <c r="H254" s="873" t="s">
        <v>863</v>
      </c>
      <c r="I254" s="872">
        <v>2013</v>
      </c>
      <c r="J254" s="838"/>
      <c r="K254" s="836" t="s">
        <v>2902</v>
      </c>
      <c r="L254" s="838" t="s">
        <v>2903</v>
      </c>
      <c r="M254" s="838" t="s">
        <v>2904</v>
      </c>
      <c r="N254" s="838" t="s">
        <v>2905</v>
      </c>
      <c r="O254" s="872" t="s">
        <v>133</v>
      </c>
      <c r="P254" s="888">
        <v>18496358.515102301</v>
      </c>
      <c r="Q254" s="853" t="str">
        <f t="shared" si="74"/>
        <v>2.03.01</v>
      </c>
      <c r="R254" s="841" t="str">
        <f t="shared" si="63"/>
        <v>Alat Angkutan Darat Bermotor</v>
      </c>
      <c r="S254" s="860">
        <f t="shared" si="64"/>
        <v>7</v>
      </c>
      <c r="T254" s="861">
        <f t="shared" si="65"/>
        <v>2642336.9307289002</v>
      </c>
      <c r="U254" s="860">
        <f t="shared" si="66"/>
        <v>1</v>
      </c>
      <c r="V254" s="861">
        <f t="shared" si="67"/>
        <v>2642336.9307289002</v>
      </c>
      <c r="W254" s="861">
        <f t="shared" si="68"/>
        <v>2642336.9307289002</v>
      </c>
      <c r="X254" s="861">
        <f t="shared" si="69"/>
        <v>2642336.9307289002</v>
      </c>
      <c r="Y254" s="861">
        <f t="shared" si="70"/>
        <v>2642336.9307289002</v>
      </c>
      <c r="Z254" s="861">
        <f t="shared" si="71"/>
        <v>2642336.9307289002</v>
      </c>
      <c r="AA254" s="861">
        <f t="shared" si="77"/>
        <v>2642336.9307289002</v>
      </c>
      <c r="AB254" s="876">
        <f t="shared" si="72"/>
        <v>2013</v>
      </c>
      <c r="AC254" s="861">
        <f t="shared" si="73"/>
        <v>18496358.515102301</v>
      </c>
      <c r="AD254" s="877">
        <f t="shared" si="75"/>
        <v>2642336.9307288975</v>
      </c>
      <c r="AE254" s="878">
        <f t="shared" si="76"/>
        <v>15854021.584373403</v>
      </c>
    </row>
    <row r="255" spans="1:31" s="821" customFormat="1" ht="15" hidden="1" customHeight="1">
      <c r="A255" s="853"/>
      <c r="B255" s="842" t="s">
        <v>28</v>
      </c>
      <c r="C255" s="874" t="s">
        <v>2049</v>
      </c>
      <c r="D255" s="873" t="s">
        <v>126</v>
      </c>
      <c r="E255" s="871" t="s">
        <v>444</v>
      </c>
      <c r="F255" s="873" t="s">
        <v>2418</v>
      </c>
      <c r="G255" s="839">
        <v>150</v>
      </c>
      <c r="H255" s="873" t="s">
        <v>863</v>
      </c>
      <c r="I255" s="872">
        <v>2013</v>
      </c>
      <c r="J255" s="838"/>
      <c r="K255" s="836" t="s">
        <v>2906</v>
      </c>
      <c r="L255" s="838" t="s">
        <v>2907</v>
      </c>
      <c r="M255" s="838" t="s">
        <v>2908</v>
      </c>
      <c r="N255" s="838" t="s">
        <v>2909</v>
      </c>
      <c r="O255" s="872" t="s">
        <v>133</v>
      </c>
      <c r="P255" s="888">
        <v>18496358.515102301</v>
      </c>
      <c r="Q255" s="853" t="str">
        <f t="shared" si="74"/>
        <v>2.03.01</v>
      </c>
      <c r="R255" s="841" t="str">
        <f t="shared" si="63"/>
        <v>Alat Angkutan Darat Bermotor</v>
      </c>
      <c r="S255" s="860">
        <f t="shared" si="64"/>
        <v>7</v>
      </c>
      <c r="T255" s="861">
        <f t="shared" si="65"/>
        <v>2642336.9307289002</v>
      </c>
      <c r="U255" s="860">
        <f t="shared" si="66"/>
        <v>1</v>
      </c>
      <c r="V255" s="861">
        <f t="shared" si="67"/>
        <v>2642336.9307289002</v>
      </c>
      <c r="W255" s="861">
        <f t="shared" si="68"/>
        <v>2642336.9307289002</v>
      </c>
      <c r="X255" s="861">
        <f t="shared" si="69"/>
        <v>2642336.9307289002</v>
      </c>
      <c r="Y255" s="861">
        <f t="shared" si="70"/>
        <v>2642336.9307289002</v>
      </c>
      <c r="Z255" s="861">
        <f t="shared" si="71"/>
        <v>2642336.9307289002</v>
      </c>
      <c r="AA255" s="861">
        <f t="shared" si="77"/>
        <v>2642336.9307289002</v>
      </c>
      <c r="AB255" s="876">
        <f t="shared" si="72"/>
        <v>2013</v>
      </c>
      <c r="AC255" s="861">
        <f t="shared" si="73"/>
        <v>18496358.515102301</v>
      </c>
      <c r="AD255" s="877">
        <f t="shared" si="75"/>
        <v>2642336.9307288975</v>
      </c>
      <c r="AE255" s="878">
        <f t="shared" si="76"/>
        <v>15854021.584373403</v>
      </c>
    </row>
    <row r="256" spans="1:31" s="821" customFormat="1" ht="15" hidden="1" customHeight="1">
      <c r="A256" s="853"/>
      <c r="B256" s="842" t="s">
        <v>28</v>
      </c>
      <c r="C256" s="874" t="s">
        <v>2049</v>
      </c>
      <c r="D256" s="873" t="s">
        <v>126</v>
      </c>
      <c r="E256" s="871" t="s">
        <v>444</v>
      </c>
      <c r="F256" s="873" t="s">
        <v>2418</v>
      </c>
      <c r="G256" s="839">
        <v>150</v>
      </c>
      <c r="H256" s="873" t="s">
        <v>863</v>
      </c>
      <c r="I256" s="872">
        <v>2013</v>
      </c>
      <c r="J256" s="838"/>
      <c r="K256" s="836" t="s">
        <v>2910</v>
      </c>
      <c r="L256" s="838" t="s">
        <v>2911</v>
      </c>
      <c r="M256" s="838" t="s">
        <v>2912</v>
      </c>
      <c r="N256" s="838" t="s">
        <v>2913</v>
      </c>
      <c r="O256" s="872" t="s">
        <v>133</v>
      </c>
      <c r="P256" s="888">
        <v>18496358.515102301</v>
      </c>
      <c r="Q256" s="853" t="str">
        <f t="shared" si="74"/>
        <v>2.03.01</v>
      </c>
      <c r="R256" s="841" t="str">
        <f t="shared" si="63"/>
        <v>Alat Angkutan Darat Bermotor</v>
      </c>
      <c r="S256" s="860">
        <f t="shared" si="64"/>
        <v>7</v>
      </c>
      <c r="T256" s="861">
        <f t="shared" si="65"/>
        <v>2642336.9307289002</v>
      </c>
      <c r="U256" s="860">
        <f t="shared" si="66"/>
        <v>1</v>
      </c>
      <c r="V256" s="861">
        <f t="shared" si="67"/>
        <v>2642336.9307289002</v>
      </c>
      <c r="W256" s="861">
        <f t="shared" si="68"/>
        <v>2642336.9307289002</v>
      </c>
      <c r="X256" s="861">
        <f t="shared" si="69"/>
        <v>2642336.9307289002</v>
      </c>
      <c r="Y256" s="861">
        <f t="shared" si="70"/>
        <v>2642336.9307289002</v>
      </c>
      <c r="Z256" s="861">
        <f t="shared" si="71"/>
        <v>2642336.9307289002</v>
      </c>
      <c r="AA256" s="861">
        <f t="shared" si="77"/>
        <v>2642336.9307289002</v>
      </c>
      <c r="AB256" s="876">
        <f t="shared" si="72"/>
        <v>2013</v>
      </c>
      <c r="AC256" s="861">
        <f t="shared" si="73"/>
        <v>18496358.515102301</v>
      </c>
      <c r="AD256" s="877">
        <f t="shared" si="75"/>
        <v>2642336.9307288975</v>
      </c>
      <c r="AE256" s="878">
        <f t="shared" si="76"/>
        <v>15854021.584373403</v>
      </c>
    </row>
    <row r="257" spans="1:31" s="821" customFormat="1" ht="15" hidden="1" customHeight="1">
      <c r="A257" s="853"/>
      <c r="B257" s="842" t="s">
        <v>28</v>
      </c>
      <c r="C257" s="874" t="s">
        <v>2049</v>
      </c>
      <c r="D257" s="873" t="s">
        <v>126</v>
      </c>
      <c r="E257" s="871" t="s">
        <v>444</v>
      </c>
      <c r="F257" s="873" t="s">
        <v>2418</v>
      </c>
      <c r="G257" s="839">
        <v>150</v>
      </c>
      <c r="H257" s="873" t="s">
        <v>863</v>
      </c>
      <c r="I257" s="872">
        <v>2013</v>
      </c>
      <c r="J257" s="838"/>
      <c r="K257" s="836" t="s">
        <v>2914</v>
      </c>
      <c r="L257" s="838" t="s">
        <v>2915</v>
      </c>
      <c r="M257" s="838" t="s">
        <v>2916</v>
      </c>
      <c r="N257" s="838" t="s">
        <v>2917</v>
      </c>
      <c r="O257" s="872" t="s">
        <v>133</v>
      </c>
      <c r="P257" s="888">
        <v>18496358.515102301</v>
      </c>
      <c r="Q257" s="853" t="str">
        <f t="shared" si="74"/>
        <v>2.03.01</v>
      </c>
      <c r="R257" s="841" t="str">
        <f t="shared" si="63"/>
        <v>Alat Angkutan Darat Bermotor</v>
      </c>
      <c r="S257" s="860">
        <f t="shared" si="64"/>
        <v>7</v>
      </c>
      <c r="T257" s="861">
        <f t="shared" si="65"/>
        <v>2642336.9307289002</v>
      </c>
      <c r="U257" s="860">
        <f t="shared" si="66"/>
        <v>1</v>
      </c>
      <c r="V257" s="861">
        <f t="shared" si="67"/>
        <v>2642336.9307289002</v>
      </c>
      <c r="W257" s="861">
        <f t="shared" si="68"/>
        <v>2642336.9307289002</v>
      </c>
      <c r="X257" s="861">
        <f t="shared" si="69"/>
        <v>2642336.9307289002</v>
      </c>
      <c r="Y257" s="861">
        <f t="shared" si="70"/>
        <v>2642336.9307289002</v>
      </c>
      <c r="Z257" s="861">
        <f t="shared" si="71"/>
        <v>2642336.9307289002</v>
      </c>
      <c r="AA257" s="861">
        <f t="shared" si="77"/>
        <v>2642336.9307289002</v>
      </c>
      <c r="AB257" s="876">
        <f t="shared" si="72"/>
        <v>2013</v>
      </c>
      <c r="AC257" s="861">
        <f t="shared" si="73"/>
        <v>18496358.515102301</v>
      </c>
      <c r="AD257" s="877">
        <f t="shared" si="75"/>
        <v>2642336.9307288975</v>
      </c>
      <c r="AE257" s="878">
        <f t="shared" si="76"/>
        <v>15854021.584373403</v>
      </c>
    </row>
    <row r="258" spans="1:31" s="821" customFormat="1" ht="15" hidden="1" customHeight="1">
      <c r="A258" s="853"/>
      <c r="B258" s="842" t="s">
        <v>28</v>
      </c>
      <c r="C258" s="874" t="s">
        <v>2049</v>
      </c>
      <c r="D258" s="873" t="s">
        <v>126</v>
      </c>
      <c r="E258" s="871" t="s">
        <v>444</v>
      </c>
      <c r="F258" s="873" t="s">
        <v>2418</v>
      </c>
      <c r="G258" s="839">
        <v>150</v>
      </c>
      <c r="H258" s="873" t="s">
        <v>863</v>
      </c>
      <c r="I258" s="872">
        <v>2013</v>
      </c>
      <c r="J258" s="838"/>
      <c r="K258" s="836" t="s">
        <v>2918</v>
      </c>
      <c r="L258" s="838" t="s">
        <v>2919</v>
      </c>
      <c r="M258" s="838" t="s">
        <v>2920</v>
      </c>
      <c r="N258" s="838" t="s">
        <v>2921</v>
      </c>
      <c r="O258" s="872" t="s">
        <v>133</v>
      </c>
      <c r="P258" s="888">
        <v>18496358.515102301</v>
      </c>
      <c r="Q258" s="853" t="str">
        <f t="shared" si="74"/>
        <v>2.03.01</v>
      </c>
      <c r="R258" s="841" t="str">
        <f t="shared" si="63"/>
        <v>Alat Angkutan Darat Bermotor</v>
      </c>
      <c r="S258" s="860">
        <f t="shared" si="64"/>
        <v>7</v>
      </c>
      <c r="T258" s="861">
        <f t="shared" si="65"/>
        <v>2642336.9307289002</v>
      </c>
      <c r="U258" s="860">
        <f t="shared" si="66"/>
        <v>1</v>
      </c>
      <c r="V258" s="861">
        <f t="shared" si="67"/>
        <v>2642336.9307289002</v>
      </c>
      <c r="W258" s="861">
        <f t="shared" si="68"/>
        <v>2642336.9307289002</v>
      </c>
      <c r="X258" s="861">
        <f t="shared" si="69"/>
        <v>2642336.9307289002</v>
      </c>
      <c r="Y258" s="861">
        <f t="shared" si="70"/>
        <v>2642336.9307289002</v>
      </c>
      <c r="Z258" s="861">
        <f t="shared" si="71"/>
        <v>2642336.9307289002</v>
      </c>
      <c r="AA258" s="861">
        <f t="shared" si="77"/>
        <v>2642336.9307289002</v>
      </c>
      <c r="AB258" s="876">
        <f t="shared" si="72"/>
        <v>2013</v>
      </c>
      <c r="AC258" s="861">
        <f t="shared" si="73"/>
        <v>18496358.515102301</v>
      </c>
      <c r="AD258" s="877">
        <f t="shared" si="75"/>
        <v>2642336.9307288975</v>
      </c>
      <c r="AE258" s="878">
        <f t="shared" si="76"/>
        <v>15854021.584373403</v>
      </c>
    </row>
    <row r="259" spans="1:31" s="821" customFormat="1" ht="15" hidden="1" customHeight="1">
      <c r="A259" s="853"/>
      <c r="B259" s="842" t="s">
        <v>28</v>
      </c>
      <c r="C259" s="874" t="s">
        <v>2049</v>
      </c>
      <c r="D259" s="873" t="s">
        <v>126</v>
      </c>
      <c r="E259" s="871" t="s">
        <v>444</v>
      </c>
      <c r="F259" s="873" t="s">
        <v>2418</v>
      </c>
      <c r="G259" s="839">
        <v>150</v>
      </c>
      <c r="H259" s="873" t="s">
        <v>863</v>
      </c>
      <c r="I259" s="872">
        <v>2013</v>
      </c>
      <c r="J259" s="838"/>
      <c r="K259" s="836" t="s">
        <v>2922</v>
      </c>
      <c r="L259" s="838" t="s">
        <v>2923</v>
      </c>
      <c r="M259" s="838" t="s">
        <v>2924</v>
      </c>
      <c r="N259" s="838" t="s">
        <v>2861</v>
      </c>
      <c r="O259" s="872" t="s">
        <v>133</v>
      </c>
      <c r="P259" s="888">
        <v>18496358.515102301</v>
      </c>
      <c r="Q259" s="853" t="str">
        <f t="shared" si="74"/>
        <v>2.03.01</v>
      </c>
      <c r="R259" s="841" t="str">
        <f t="shared" si="63"/>
        <v>Alat Angkutan Darat Bermotor</v>
      </c>
      <c r="S259" s="860">
        <f t="shared" si="64"/>
        <v>7</v>
      </c>
      <c r="T259" s="861">
        <f t="shared" si="65"/>
        <v>2642336.9307289002</v>
      </c>
      <c r="U259" s="860">
        <f t="shared" si="66"/>
        <v>1</v>
      </c>
      <c r="V259" s="861">
        <f t="shared" si="67"/>
        <v>2642336.9307289002</v>
      </c>
      <c r="W259" s="861">
        <f t="shared" si="68"/>
        <v>2642336.9307289002</v>
      </c>
      <c r="X259" s="861">
        <f t="shared" si="69"/>
        <v>2642336.9307289002</v>
      </c>
      <c r="Y259" s="861">
        <f t="shared" si="70"/>
        <v>2642336.9307289002</v>
      </c>
      <c r="Z259" s="861">
        <f t="shared" si="71"/>
        <v>2642336.9307289002</v>
      </c>
      <c r="AA259" s="861">
        <f t="shared" si="77"/>
        <v>2642336.9307289002</v>
      </c>
      <c r="AB259" s="876">
        <f t="shared" si="72"/>
        <v>2013</v>
      </c>
      <c r="AC259" s="861">
        <f t="shared" si="73"/>
        <v>18496358.515102301</v>
      </c>
      <c r="AD259" s="877">
        <f t="shared" si="75"/>
        <v>2642336.9307288975</v>
      </c>
      <c r="AE259" s="878">
        <f t="shared" si="76"/>
        <v>15854021.584373403</v>
      </c>
    </row>
    <row r="260" spans="1:31" s="821" customFormat="1" ht="15" hidden="1" customHeight="1">
      <c r="A260" s="853"/>
      <c r="B260" s="842" t="s">
        <v>28</v>
      </c>
      <c r="C260" s="874" t="s">
        <v>2049</v>
      </c>
      <c r="D260" s="873" t="s">
        <v>126</v>
      </c>
      <c r="E260" s="871" t="s">
        <v>444</v>
      </c>
      <c r="F260" s="873" t="s">
        <v>2418</v>
      </c>
      <c r="G260" s="839">
        <v>150</v>
      </c>
      <c r="H260" s="873" t="s">
        <v>863</v>
      </c>
      <c r="I260" s="872">
        <v>2013</v>
      </c>
      <c r="J260" s="838"/>
      <c r="K260" s="836" t="s">
        <v>2925</v>
      </c>
      <c r="L260" s="838" t="s">
        <v>2926</v>
      </c>
      <c r="M260" s="838" t="s">
        <v>2927</v>
      </c>
      <c r="N260" s="838" t="s">
        <v>2928</v>
      </c>
      <c r="O260" s="872" t="s">
        <v>133</v>
      </c>
      <c r="P260" s="888">
        <v>18496358.515102301</v>
      </c>
      <c r="Q260" s="853" t="str">
        <f t="shared" si="74"/>
        <v>2.03.01</v>
      </c>
      <c r="R260" s="841" t="str">
        <f t="shared" si="63"/>
        <v>Alat Angkutan Darat Bermotor</v>
      </c>
      <c r="S260" s="860">
        <f t="shared" si="64"/>
        <v>7</v>
      </c>
      <c r="T260" s="861">
        <f t="shared" si="65"/>
        <v>2642336.9307289002</v>
      </c>
      <c r="U260" s="860">
        <f t="shared" si="66"/>
        <v>1</v>
      </c>
      <c r="V260" s="861">
        <f t="shared" si="67"/>
        <v>2642336.9307289002</v>
      </c>
      <c r="W260" s="861">
        <f t="shared" si="68"/>
        <v>2642336.9307289002</v>
      </c>
      <c r="X260" s="861">
        <f t="shared" si="69"/>
        <v>2642336.9307289002</v>
      </c>
      <c r="Y260" s="861">
        <f t="shared" si="70"/>
        <v>2642336.9307289002</v>
      </c>
      <c r="Z260" s="861">
        <f t="shared" si="71"/>
        <v>2642336.9307289002</v>
      </c>
      <c r="AA260" s="861">
        <f t="shared" si="77"/>
        <v>2642336.9307289002</v>
      </c>
      <c r="AB260" s="876">
        <f t="shared" si="72"/>
        <v>2013</v>
      </c>
      <c r="AC260" s="861">
        <f t="shared" si="73"/>
        <v>18496358.515102301</v>
      </c>
      <c r="AD260" s="877">
        <f t="shared" si="75"/>
        <v>2642336.9307288975</v>
      </c>
      <c r="AE260" s="878">
        <f t="shared" si="76"/>
        <v>15854021.584373403</v>
      </c>
    </row>
    <row r="261" spans="1:31" s="821" customFormat="1" ht="15" hidden="1" customHeight="1">
      <c r="A261" s="853"/>
      <c r="B261" s="842" t="s">
        <v>28</v>
      </c>
      <c r="C261" s="874" t="s">
        <v>2049</v>
      </c>
      <c r="D261" s="873" t="s">
        <v>126</v>
      </c>
      <c r="E261" s="871" t="s">
        <v>444</v>
      </c>
      <c r="F261" s="873" t="s">
        <v>2418</v>
      </c>
      <c r="G261" s="839">
        <v>150</v>
      </c>
      <c r="H261" s="873" t="s">
        <v>863</v>
      </c>
      <c r="I261" s="872">
        <v>2013</v>
      </c>
      <c r="J261" s="838"/>
      <c r="K261" s="836" t="s">
        <v>2929</v>
      </c>
      <c r="L261" s="838" t="s">
        <v>2930</v>
      </c>
      <c r="M261" s="838" t="s">
        <v>2931</v>
      </c>
      <c r="N261" s="838" t="s">
        <v>2932</v>
      </c>
      <c r="O261" s="872" t="s">
        <v>133</v>
      </c>
      <c r="P261" s="888">
        <v>18496358.515102301</v>
      </c>
      <c r="Q261" s="853" t="str">
        <f t="shared" si="74"/>
        <v>2.03.01</v>
      </c>
      <c r="R261" s="841" t="str">
        <f t="shared" si="63"/>
        <v>Alat Angkutan Darat Bermotor</v>
      </c>
      <c r="S261" s="860">
        <f t="shared" si="64"/>
        <v>7</v>
      </c>
      <c r="T261" s="861">
        <f t="shared" si="65"/>
        <v>2642336.9307289002</v>
      </c>
      <c r="U261" s="860">
        <f t="shared" si="66"/>
        <v>1</v>
      </c>
      <c r="V261" s="861">
        <f t="shared" si="67"/>
        <v>2642336.9307289002</v>
      </c>
      <c r="W261" s="861">
        <f t="shared" si="68"/>
        <v>2642336.9307289002</v>
      </c>
      <c r="X261" s="861">
        <f t="shared" si="69"/>
        <v>2642336.9307289002</v>
      </c>
      <c r="Y261" s="861">
        <f t="shared" si="70"/>
        <v>2642336.9307289002</v>
      </c>
      <c r="Z261" s="861">
        <f t="shared" si="71"/>
        <v>2642336.9307289002</v>
      </c>
      <c r="AA261" s="861">
        <f t="shared" si="77"/>
        <v>2642336.9307289002</v>
      </c>
      <c r="AB261" s="876">
        <f t="shared" si="72"/>
        <v>2013</v>
      </c>
      <c r="AC261" s="861">
        <f t="shared" si="73"/>
        <v>18496358.515102301</v>
      </c>
      <c r="AD261" s="877">
        <f t="shared" si="75"/>
        <v>2642336.9307288975</v>
      </c>
      <c r="AE261" s="878">
        <f t="shared" si="76"/>
        <v>15854021.584373403</v>
      </c>
    </row>
    <row r="262" spans="1:31" s="821" customFormat="1" ht="15" hidden="1" customHeight="1">
      <c r="A262" s="853"/>
      <c r="B262" s="842" t="s">
        <v>28</v>
      </c>
      <c r="C262" s="874" t="s">
        <v>2049</v>
      </c>
      <c r="D262" s="873" t="s">
        <v>126</v>
      </c>
      <c r="E262" s="871" t="s">
        <v>444</v>
      </c>
      <c r="F262" s="873" t="s">
        <v>2418</v>
      </c>
      <c r="G262" s="839">
        <v>150</v>
      </c>
      <c r="H262" s="873" t="s">
        <v>863</v>
      </c>
      <c r="I262" s="872">
        <v>2013</v>
      </c>
      <c r="J262" s="838"/>
      <c r="K262" s="836" t="s">
        <v>2933</v>
      </c>
      <c r="L262" s="838" t="s">
        <v>2934</v>
      </c>
      <c r="M262" s="838" t="s">
        <v>2935</v>
      </c>
      <c r="N262" s="838" t="s">
        <v>2936</v>
      </c>
      <c r="O262" s="872" t="s">
        <v>133</v>
      </c>
      <c r="P262" s="888">
        <v>18496358.515102301</v>
      </c>
      <c r="Q262" s="853" t="str">
        <f t="shared" si="74"/>
        <v>2.03.01</v>
      </c>
      <c r="R262" s="841" t="str">
        <f t="shared" si="63"/>
        <v>Alat Angkutan Darat Bermotor</v>
      </c>
      <c r="S262" s="860">
        <f t="shared" si="64"/>
        <v>7</v>
      </c>
      <c r="T262" s="861">
        <f t="shared" si="65"/>
        <v>2642336.9307289002</v>
      </c>
      <c r="U262" s="860">
        <f t="shared" si="66"/>
        <v>1</v>
      </c>
      <c r="V262" s="861">
        <f t="shared" si="67"/>
        <v>2642336.9307289002</v>
      </c>
      <c r="W262" s="861">
        <f t="shared" si="68"/>
        <v>2642336.9307289002</v>
      </c>
      <c r="X262" s="861">
        <f t="shared" si="69"/>
        <v>2642336.9307289002</v>
      </c>
      <c r="Y262" s="861">
        <f t="shared" si="70"/>
        <v>2642336.9307289002</v>
      </c>
      <c r="Z262" s="861">
        <f t="shared" si="71"/>
        <v>2642336.9307289002</v>
      </c>
      <c r="AA262" s="861">
        <f t="shared" si="77"/>
        <v>2642336.9307289002</v>
      </c>
      <c r="AB262" s="876">
        <f t="shared" si="72"/>
        <v>2013</v>
      </c>
      <c r="AC262" s="861">
        <f t="shared" si="73"/>
        <v>18496358.515102301</v>
      </c>
      <c r="AD262" s="877">
        <f t="shared" si="75"/>
        <v>2642336.9307288975</v>
      </c>
      <c r="AE262" s="878">
        <f t="shared" si="76"/>
        <v>15854021.584373403</v>
      </c>
    </row>
    <row r="263" spans="1:31" s="821" customFormat="1" ht="15" hidden="1" customHeight="1">
      <c r="A263" s="853"/>
      <c r="B263" s="842" t="s">
        <v>28</v>
      </c>
      <c r="C263" s="874" t="s">
        <v>2049</v>
      </c>
      <c r="D263" s="873" t="s">
        <v>126</v>
      </c>
      <c r="E263" s="871" t="s">
        <v>444</v>
      </c>
      <c r="F263" s="873" t="s">
        <v>2418</v>
      </c>
      <c r="G263" s="839">
        <v>150</v>
      </c>
      <c r="H263" s="873" t="s">
        <v>863</v>
      </c>
      <c r="I263" s="872">
        <v>2013</v>
      </c>
      <c r="J263" s="838"/>
      <c r="K263" s="836" t="s">
        <v>2937</v>
      </c>
      <c r="L263" s="838" t="s">
        <v>2938</v>
      </c>
      <c r="M263" s="838" t="s">
        <v>2939</v>
      </c>
      <c r="N263" s="838" t="s">
        <v>2940</v>
      </c>
      <c r="O263" s="872" t="s">
        <v>133</v>
      </c>
      <c r="P263" s="888">
        <v>18496358.515102301</v>
      </c>
      <c r="Q263" s="853" t="str">
        <f t="shared" si="74"/>
        <v>2.03.01</v>
      </c>
      <c r="R263" s="841" t="str">
        <f t="shared" si="63"/>
        <v>Alat Angkutan Darat Bermotor</v>
      </c>
      <c r="S263" s="860">
        <f t="shared" si="64"/>
        <v>7</v>
      </c>
      <c r="T263" s="861">
        <f t="shared" si="65"/>
        <v>2642336.9307289002</v>
      </c>
      <c r="U263" s="860">
        <f t="shared" si="66"/>
        <v>1</v>
      </c>
      <c r="V263" s="861">
        <f t="shared" si="67"/>
        <v>2642336.9307289002</v>
      </c>
      <c r="W263" s="861">
        <f t="shared" si="68"/>
        <v>2642336.9307289002</v>
      </c>
      <c r="X263" s="861">
        <f t="shared" si="69"/>
        <v>2642336.9307289002</v>
      </c>
      <c r="Y263" s="861">
        <f t="shared" si="70"/>
        <v>2642336.9307289002</v>
      </c>
      <c r="Z263" s="861">
        <f t="shared" si="71"/>
        <v>2642336.9307289002</v>
      </c>
      <c r="AA263" s="861">
        <f t="shared" si="77"/>
        <v>2642336.9307289002</v>
      </c>
      <c r="AB263" s="876">
        <f t="shared" si="72"/>
        <v>2013</v>
      </c>
      <c r="AC263" s="861">
        <f t="shared" si="73"/>
        <v>18496358.515102301</v>
      </c>
      <c r="AD263" s="877">
        <f t="shared" si="75"/>
        <v>2642336.9307288975</v>
      </c>
      <c r="AE263" s="878">
        <f t="shared" si="76"/>
        <v>15854021.584373403</v>
      </c>
    </row>
    <row r="264" spans="1:31" s="821" customFormat="1" ht="15" hidden="1" customHeight="1">
      <c r="A264" s="853"/>
      <c r="B264" s="842" t="s">
        <v>28</v>
      </c>
      <c r="C264" s="874" t="s">
        <v>2049</v>
      </c>
      <c r="D264" s="873" t="s">
        <v>126</v>
      </c>
      <c r="E264" s="871" t="s">
        <v>444</v>
      </c>
      <c r="F264" s="873" t="s">
        <v>2418</v>
      </c>
      <c r="G264" s="839">
        <v>150</v>
      </c>
      <c r="H264" s="873" t="s">
        <v>863</v>
      </c>
      <c r="I264" s="872">
        <v>2013</v>
      </c>
      <c r="J264" s="838"/>
      <c r="K264" s="836" t="s">
        <v>2941</v>
      </c>
      <c r="L264" s="838" t="s">
        <v>2942</v>
      </c>
      <c r="M264" s="838" t="s">
        <v>2943</v>
      </c>
      <c r="N264" s="838" t="s">
        <v>2944</v>
      </c>
      <c r="O264" s="872" t="s">
        <v>133</v>
      </c>
      <c r="P264" s="888">
        <v>18496358.515102301</v>
      </c>
      <c r="Q264" s="853" t="str">
        <f t="shared" si="74"/>
        <v>2.03.01</v>
      </c>
      <c r="R264" s="841" t="str">
        <f t="shared" si="63"/>
        <v>Alat Angkutan Darat Bermotor</v>
      </c>
      <c r="S264" s="860">
        <f t="shared" si="64"/>
        <v>7</v>
      </c>
      <c r="T264" s="861">
        <f t="shared" si="65"/>
        <v>2642336.9307289002</v>
      </c>
      <c r="U264" s="860">
        <f t="shared" si="66"/>
        <v>1</v>
      </c>
      <c r="V264" s="861">
        <f t="shared" si="67"/>
        <v>2642336.9307289002</v>
      </c>
      <c r="W264" s="861">
        <f t="shared" si="68"/>
        <v>2642336.9307289002</v>
      </c>
      <c r="X264" s="861">
        <f t="shared" si="69"/>
        <v>2642336.9307289002</v>
      </c>
      <c r="Y264" s="861">
        <f t="shared" si="70"/>
        <v>2642336.9307289002</v>
      </c>
      <c r="Z264" s="861">
        <f t="shared" si="71"/>
        <v>2642336.9307289002</v>
      </c>
      <c r="AA264" s="861">
        <f t="shared" si="77"/>
        <v>2642336.9307289002</v>
      </c>
      <c r="AB264" s="876">
        <f t="shared" si="72"/>
        <v>2013</v>
      </c>
      <c r="AC264" s="861">
        <f t="shared" si="73"/>
        <v>18496358.515102301</v>
      </c>
      <c r="AD264" s="877">
        <f t="shared" si="75"/>
        <v>2642336.9307288975</v>
      </c>
      <c r="AE264" s="878">
        <f t="shared" si="76"/>
        <v>15854021.584373403</v>
      </c>
    </row>
    <row r="265" spans="1:31" s="821" customFormat="1" ht="15" hidden="1" customHeight="1">
      <c r="A265" s="853"/>
      <c r="B265" s="842" t="s">
        <v>28</v>
      </c>
      <c r="C265" s="874" t="s">
        <v>2049</v>
      </c>
      <c r="D265" s="873" t="s">
        <v>126</v>
      </c>
      <c r="E265" s="871" t="s">
        <v>444</v>
      </c>
      <c r="F265" s="873" t="s">
        <v>2418</v>
      </c>
      <c r="G265" s="839">
        <v>150</v>
      </c>
      <c r="H265" s="873" t="s">
        <v>863</v>
      </c>
      <c r="I265" s="872">
        <v>2013</v>
      </c>
      <c r="J265" s="838"/>
      <c r="K265" s="836" t="s">
        <v>2945</v>
      </c>
      <c r="L265" s="838" t="s">
        <v>2946</v>
      </c>
      <c r="M265" s="838" t="s">
        <v>2947</v>
      </c>
      <c r="N265" s="838" t="s">
        <v>2948</v>
      </c>
      <c r="O265" s="872" t="s">
        <v>133</v>
      </c>
      <c r="P265" s="888">
        <v>18496358.515102301</v>
      </c>
      <c r="Q265" s="853" t="str">
        <f t="shared" si="74"/>
        <v>2.03.01</v>
      </c>
      <c r="R265" s="841" t="str">
        <f t="shared" si="63"/>
        <v>Alat Angkutan Darat Bermotor</v>
      </c>
      <c r="S265" s="860">
        <f t="shared" si="64"/>
        <v>7</v>
      </c>
      <c r="T265" s="861">
        <f t="shared" si="65"/>
        <v>2642336.9307289002</v>
      </c>
      <c r="U265" s="860">
        <f t="shared" si="66"/>
        <v>1</v>
      </c>
      <c r="V265" s="861">
        <f t="shared" si="67"/>
        <v>2642336.9307289002</v>
      </c>
      <c r="W265" s="861">
        <f t="shared" si="68"/>
        <v>2642336.9307289002</v>
      </c>
      <c r="X265" s="861">
        <f t="shared" si="69"/>
        <v>2642336.9307289002</v>
      </c>
      <c r="Y265" s="861">
        <f t="shared" si="70"/>
        <v>2642336.9307289002</v>
      </c>
      <c r="Z265" s="861">
        <f t="shared" si="71"/>
        <v>2642336.9307289002</v>
      </c>
      <c r="AA265" s="861">
        <f t="shared" si="77"/>
        <v>2642336.9307289002</v>
      </c>
      <c r="AB265" s="876">
        <f t="shared" si="72"/>
        <v>2013</v>
      </c>
      <c r="AC265" s="861">
        <f t="shared" si="73"/>
        <v>18496358.515102301</v>
      </c>
      <c r="AD265" s="877">
        <f t="shared" si="75"/>
        <v>2642336.9307288975</v>
      </c>
      <c r="AE265" s="878">
        <f t="shared" si="76"/>
        <v>15854021.584373403</v>
      </c>
    </row>
    <row r="266" spans="1:31" s="821" customFormat="1" ht="15" hidden="1" customHeight="1">
      <c r="A266" s="853"/>
      <c r="B266" s="842" t="s">
        <v>28</v>
      </c>
      <c r="C266" s="874" t="s">
        <v>2049</v>
      </c>
      <c r="D266" s="873" t="s">
        <v>126</v>
      </c>
      <c r="E266" s="871" t="s">
        <v>444</v>
      </c>
      <c r="F266" s="873" t="s">
        <v>2418</v>
      </c>
      <c r="G266" s="839">
        <v>150</v>
      </c>
      <c r="H266" s="873" t="s">
        <v>863</v>
      </c>
      <c r="I266" s="872">
        <v>2013</v>
      </c>
      <c r="J266" s="838"/>
      <c r="K266" s="836" t="s">
        <v>2949</v>
      </c>
      <c r="L266" s="838" t="s">
        <v>2950</v>
      </c>
      <c r="M266" s="838" t="s">
        <v>2951</v>
      </c>
      <c r="N266" s="838" t="s">
        <v>2952</v>
      </c>
      <c r="O266" s="872" t="s">
        <v>133</v>
      </c>
      <c r="P266" s="888">
        <v>18496358.515102301</v>
      </c>
      <c r="Q266" s="853" t="str">
        <f t="shared" si="74"/>
        <v>2.03.01</v>
      </c>
      <c r="R266" s="841" t="str">
        <f t="shared" si="63"/>
        <v>Alat Angkutan Darat Bermotor</v>
      </c>
      <c r="S266" s="860">
        <f t="shared" si="64"/>
        <v>7</v>
      </c>
      <c r="T266" s="861">
        <f t="shared" si="65"/>
        <v>2642336.9307289002</v>
      </c>
      <c r="U266" s="860">
        <f t="shared" si="66"/>
        <v>1</v>
      </c>
      <c r="V266" s="861">
        <f t="shared" si="67"/>
        <v>2642336.9307289002</v>
      </c>
      <c r="W266" s="861">
        <f t="shared" si="68"/>
        <v>2642336.9307289002</v>
      </c>
      <c r="X266" s="861">
        <f t="shared" si="69"/>
        <v>2642336.9307289002</v>
      </c>
      <c r="Y266" s="861">
        <f t="shared" si="70"/>
        <v>2642336.9307289002</v>
      </c>
      <c r="Z266" s="861">
        <f t="shared" si="71"/>
        <v>2642336.9307289002</v>
      </c>
      <c r="AA266" s="861">
        <f t="shared" si="77"/>
        <v>2642336.9307289002</v>
      </c>
      <c r="AB266" s="876">
        <f t="shared" si="72"/>
        <v>2013</v>
      </c>
      <c r="AC266" s="861">
        <f t="shared" si="73"/>
        <v>18496358.515102301</v>
      </c>
      <c r="AD266" s="877">
        <f t="shared" si="75"/>
        <v>2642336.9307288975</v>
      </c>
      <c r="AE266" s="878">
        <f t="shared" si="76"/>
        <v>15854021.584373403</v>
      </c>
    </row>
    <row r="267" spans="1:31" s="821" customFormat="1" ht="15" hidden="1" customHeight="1">
      <c r="A267" s="853"/>
      <c r="B267" s="842" t="s">
        <v>28</v>
      </c>
      <c r="C267" s="874" t="s">
        <v>2049</v>
      </c>
      <c r="D267" s="873" t="s">
        <v>126</v>
      </c>
      <c r="E267" s="871" t="s">
        <v>444</v>
      </c>
      <c r="F267" s="873" t="s">
        <v>2418</v>
      </c>
      <c r="G267" s="839">
        <v>150</v>
      </c>
      <c r="H267" s="873" t="s">
        <v>863</v>
      </c>
      <c r="I267" s="872">
        <v>2013</v>
      </c>
      <c r="J267" s="838"/>
      <c r="K267" s="836" t="s">
        <v>2953</v>
      </c>
      <c r="L267" s="838" t="s">
        <v>2954</v>
      </c>
      <c r="M267" s="838" t="s">
        <v>2955</v>
      </c>
      <c r="N267" s="838" t="s">
        <v>2956</v>
      </c>
      <c r="O267" s="872" t="s">
        <v>133</v>
      </c>
      <c r="P267" s="888">
        <v>18496358.515102301</v>
      </c>
      <c r="Q267" s="853" t="str">
        <f t="shared" si="74"/>
        <v>2.03.01</v>
      </c>
      <c r="R267" s="841" t="str">
        <f t="shared" si="63"/>
        <v>Alat Angkutan Darat Bermotor</v>
      </c>
      <c r="S267" s="860">
        <f t="shared" si="64"/>
        <v>7</v>
      </c>
      <c r="T267" s="861">
        <f t="shared" si="65"/>
        <v>2642336.9307289002</v>
      </c>
      <c r="U267" s="860">
        <f t="shared" si="66"/>
        <v>1</v>
      </c>
      <c r="V267" s="861">
        <f t="shared" si="67"/>
        <v>2642336.9307289002</v>
      </c>
      <c r="W267" s="861">
        <f t="shared" si="68"/>
        <v>2642336.9307289002</v>
      </c>
      <c r="X267" s="861">
        <f t="shared" si="69"/>
        <v>2642336.9307289002</v>
      </c>
      <c r="Y267" s="861">
        <f t="shared" si="70"/>
        <v>2642336.9307289002</v>
      </c>
      <c r="Z267" s="861">
        <f t="shared" si="71"/>
        <v>2642336.9307289002</v>
      </c>
      <c r="AA267" s="861">
        <f t="shared" si="77"/>
        <v>2642336.9307289002</v>
      </c>
      <c r="AB267" s="876">
        <f t="shared" si="72"/>
        <v>2013</v>
      </c>
      <c r="AC267" s="861">
        <f t="shared" si="73"/>
        <v>18496358.515102301</v>
      </c>
      <c r="AD267" s="877">
        <f t="shared" si="75"/>
        <v>2642336.9307288975</v>
      </c>
      <c r="AE267" s="878">
        <f t="shared" si="76"/>
        <v>15854021.584373403</v>
      </c>
    </row>
    <row r="268" spans="1:31" s="821" customFormat="1" ht="15" hidden="1" customHeight="1">
      <c r="A268" s="853"/>
      <c r="B268" s="842" t="s">
        <v>28</v>
      </c>
      <c r="C268" s="874" t="s">
        <v>2049</v>
      </c>
      <c r="D268" s="873" t="s">
        <v>126</v>
      </c>
      <c r="E268" s="871" t="s">
        <v>444</v>
      </c>
      <c r="F268" s="873" t="s">
        <v>2418</v>
      </c>
      <c r="G268" s="839">
        <v>150</v>
      </c>
      <c r="H268" s="873" t="s">
        <v>863</v>
      </c>
      <c r="I268" s="872">
        <v>2013</v>
      </c>
      <c r="J268" s="838"/>
      <c r="K268" s="836" t="s">
        <v>2957</v>
      </c>
      <c r="L268" s="838" t="s">
        <v>2958</v>
      </c>
      <c r="M268" s="838" t="s">
        <v>2959</v>
      </c>
      <c r="N268" s="838" t="s">
        <v>2960</v>
      </c>
      <c r="O268" s="872" t="s">
        <v>133</v>
      </c>
      <c r="P268" s="888">
        <v>18496358.515102301</v>
      </c>
      <c r="Q268" s="853" t="str">
        <f t="shared" si="74"/>
        <v>2.03.01</v>
      </c>
      <c r="R268" s="841" t="str">
        <f t="shared" si="63"/>
        <v>Alat Angkutan Darat Bermotor</v>
      </c>
      <c r="S268" s="860">
        <f t="shared" si="64"/>
        <v>7</v>
      </c>
      <c r="T268" s="861">
        <f t="shared" si="65"/>
        <v>2642336.9307289002</v>
      </c>
      <c r="U268" s="860">
        <f t="shared" si="66"/>
        <v>1</v>
      </c>
      <c r="V268" s="861">
        <f t="shared" si="67"/>
        <v>2642336.9307289002</v>
      </c>
      <c r="W268" s="861">
        <f t="shared" si="68"/>
        <v>2642336.9307289002</v>
      </c>
      <c r="X268" s="861">
        <f t="shared" si="69"/>
        <v>2642336.9307289002</v>
      </c>
      <c r="Y268" s="861">
        <f t="shared" si="70"/>
        <v>2642336.9307289002</v>
      </c>
      <c r="Z268" s="861">
        <f t="shared" si="71"/>
        <v>2642336.9307289002</v>
      </c>
      <c r="AA268" s="861">
        <f t="shared" si="77"/>
        <v>2642336.9307289002</v>
      </c>
      <c r="AB268" s="876">
        <f t="shared" si="72"/>
        <v>2013</v>
      </c>
      <c r="AC268" s="861">
        <f t="shared" si="73"/>
        <v>18496358.515102301</v>
      </c>
      <c r="AD268" s="877">
        <f t="shared" si="75"/>
        <v>2642336.9307288975</v>
      </c>
      <c r="AE268" s="878">
        <f t="shared" si="76"/>
        <v>15854021.584373403</v>
      </c>
    </row>
    <row r="269" spans="1:31" s="821" customFormat="1" ht="15" hidden="1" customHeight="1">
      <c r="A269" s="853"/>
      <c r="B269" s="842" t="s">
        <v>28</v>
      </c>
      <c r="C269" s="874" t="s">
        <v>2049</v>
      </c>
      <c r="D269" s="873" t="s">
        <v>126</v>
      </c>
      <c r="E269" s="871" t="s">
        <v>444</v>
      </c>
      <c r="F269" s="873" t="s">
        <v>2418</v>
      </c>
      <c r="G269" s="839">
        <v>150</v>
      </c>
      <c r="H269" s="873" t="s">
        <v>863</v>
      </c>
      <c r="I269" s="872">
        <v>2013</v>
      </c>
      <c r="J269" s="838"/>
      <c r="K269" s="836" t="s">
        <v>2961</v>
      </c>
      <c r="L269" s="838" t="s">
        <v>2962</v>
      </c>
      <c r="M269" s="838" t="s">
        <v>2963</v>
      </c>
      <c r="N269" s="838" t="s">
        <v>2964</v>
      </c>
      <c r="O269" s="872" t="s">
        <v>133</v>
      </c>
      <c r="P269" s="888">
        <v>18496358.515102301</v>
      </c>
      <c r="Q269" s="853" t="str">
        <f t="shared" si="74"/>
        <v>2.03.01</v>
      </c>
      <c r="R269" s="841" t="str">
        <f t="shared" si="63"/>
        <v>Alat Angkutan Darat Bermotor</v>
      </c>
      <c r="S269" s="860">
        <f t="shared" si="64"/>
        <v>7</v>
      </c>
      <c r="T269" s="861">
        <f t="shared" si="65"/>
        <v>2642336.9307289002</v>
      </c>
      <c r="U269" s="860">
        <f t="shared" si="66"/>
        <v>1</v>
      </c>
      <c r="V269" s="861">
        <f t="shared" si="67"/>
        <v>2642336.9307289002</v>
      </c>
      <c r="W269" s="861">
        <f t="shared" si="68"/>
        <v>2642336.9307289002</v>
      </c>
      <c r="X269" s="861">
        <f t="shared" si="69"/>
        <v>2642336.9307289002</v>
      </c>
      <c r="Y269" s="861">
        <f t="shared" si="70"/>
        <v>2642336.9307289002</v>
      </c>
      <c r="Z269" s="861">
        <f t="shared" si="71"/>
        <v>2642336.9307289002</v>
      </c>
      <c r="AA269" s="861">
        <f t="shared" si="77"/>
        <v>2642336.9307289002</v>
      </c>
      <c r="AB269" s="876">
        <f t="shared" si="72"/>
        <v>2013</v>
      </c>
      <c r="AC269" s="861">
        <f t="shared" si="73"/>
        <v>18496358.515102301</v>
      </c>
      <c r="AD269" s="877">
        <f t="shared" si="75"/>
        <v>2642336.9307288975</v>
      </c>
      <c r="AE269" s="878">
        <f t="shared" si="76"/>
        <v>15854021.584373403</v>
      </c>
    </row>
    <row r="270" spans="1:31" s="821" customFormat="1" ht="15" hidden="1" customHeight="1">
      <c r="A270" s="853"/>
      <c r="B270" s="842" t="s">
        <v>28</v>
      </c>
      <c r="C270" s="874" t="s">
        <v>2049</v>
      </c>
      <c r="D270" s="873" t="s">
        <v>126</v>
      </c>
      <c r="E270" s="871" t="s">
        <v>444</v>
      </c>
      <c r="F270" s="873" t="s">
        <v>2418</v>
      </c>
      <c r="G270" s="839">
        <v>150</v>
      </c>
      <c r="H270" s="873" t="s">
        <v>863</v>
      </c>
      <c r="I270" s="872">
        <v>2013</v>
      </c>
      <c r="J270" s="838"/>
      <c r="K270" s="836" t="s">
        <v>2965</v>
      </c>
      <c r="L270" s="838" t="s">
        <v>2966</v>
      </c>
      <c r="M270" s="838" t="s">
        <v>2967</v>
      </c>
      <c r="N270" s="838" t="s">
        <v>2968</v>
      </c>
      <c r="O270" s="872" t="s">
        <v>133</v>
      </c>
      <c r="P270" s="888">
        <v>18496358.515102301</v>
      </c>
      <c r="Q270" s="853" t="str">
        <f t="shared" si="74"/>
        <v>2.03.01</v>
      </c>
      <c r="R270" s="841" t="str">
        <f t="shared" si="63"/>
        <v>Alat Angkutan Darat Bermotor</v>
      </c>
      <c r="S270" s="860">
        <f t="shared" si="64"/>
        <v>7</v>
      </c>
      <c r="T270" s="861">
        <f t="shared" si="65"/>
        <v>2642336.9307289002</v>
      </c>
      <c r="U270" s="860">
        <f t="shared" si="66"/>
        <v>1</v>
      </c>
      <c r="V270" s="861">
        <f t="shared" si="67"/>
        <v>2642336.9307289002</v>
      </c>
      <c r="W270" s="861">
        <f t="shared" si="68"/>
        <v>2642336.9307289002</v>
      </c>
      <c r="X270" s="861">
        <f t="shared" si="69"/>
        <v>2642336.9307289002</v>
      </c>
      <c r="Y270" s="861">
        <f t="shared" si="70"/>
        <v>2642336.9307289002</v>
      </c>
      <c r="Z270" s="861">
        <f t="shared" si="71"/>
        <v>2642336.9307289002</v>
      </c>
      <c r="AA270" s="861">
        <f t="shared" si="77"/>
        <v>2642336.9307289002</v>
      </c>
      <c r="AB270" s="876">
        <f t="shared" si="72"/>
        <v>2013</v>
      </c>
      <c r="AC270" s="861">
        <f t="shared" si="73"/>
        <v>18496358.515102301</v>
      </c>
      <c r="AD270" s="877">
        <f t="shared" si="75"/>
        <v>2642336.9307288975</v>
      </c>
      <c r="AE270" s="878">
        <f t="shared" si="76"/>
        <v>15854021.584373403</v>
      </c>
    </row>
    <row r="271" spans="1:31" s="821" customFormat="1" ht="15" hidden="1" customHeight="1">
      <c r="A271" s="853"/>
      <c r="B271" s="842" t="s">
        <v>28</v>
      </c>
      <c r="C271" s="874" t="s">
        <v>2049</v>
      </c>
      <c r="D271" s="873" t="s">
        <v>126</v>
      </c>
      <c r="E271" s="871" t="s">
        <v>444</v>
      </c>
      <c r="F271" s="873" t="s">
        <v>2418</v>
      </c>
      <c r="G271" s="839">
        <v>150</v>
      </c>
      <c r="H271" s="873" t="s">
        <v>863</v>
      </c>
      <c r="I271" s="872">
        <v>2013</v>
      </c>
      <c r="J271" s="838"/>
      <c r="K271" s="836" t="s">
        <v>2969</v>
      </c>
      <c r="L271" s="838" t="s">
        <v>2970</v>
      </c>
      <c r="M271" s="838" t="s">
        <v>2971</v>
      </c>
      <c r="N271" s="838" t="s">
        <v>2972</v>
      </c>
      <c r="O271" s="872" t="s">
        <v>133</v>
      </c>
      <c r="P271" s="888">
        <v>18496358.515102301</v>
      </c>
      <c r="Q271" s="853" t="str">
        <f t="shared" si="74"/>
        <v>2.03.01</v>
      </c>
      <c r="R271" s="841" t="str">
        <f t="shared" si="63"/>
        <v>Alat Angkutan Darat Bermotor</v>
      </c>
      <c r="S271" s="860">
        <f t="shared" si="64"/>
        <v>7</v>
      </c>
      <c r="T271" s="861">
        <f t="shared" si="65"/>
        <v>2642336.9307289002</v>
      </c>
      <c r="U271" s="860">
        <f t="shared" si="66"/>
        <v>1</v>
      </c>
      <c r="V271" s="861">
        <f t="shared" si="67"/>
        <v>2642336.9307289002</v>
      </c>
      <c r="W271" s="861">
        <f t="shared" si="68"/>
        <v>2642336.9307289002</v>
      </c>
      <c r="X271" s="861">
        <f t="shared" si="69"/>
        <v>2642336.9307289002</v>
      </c>
      <c r="Y271" s="861">
        <f t="shared" si="70"/>
        <v>2642336.9307289002</v>
      </c>
      <c r="Z271" s="861">
        <f t="shared" si="71"/>
        <v>2642336.9307289002</v>
      </c>
      <c r="AA271" s="861">
        <f t="shared" si="77"/>
        <v>2642336.9307289002</v>
      </c>
      <c r="AB271" s="876">
        <f t="shared" si="72"/>
        <v>2013</v>
      </c>
      <c r="AC271" s="861">
        <f t="shared" si="73"/>
        <v>18496358.515102301</v>
      </c>
      <c r="AD271" s="877">
        <f t="shared" si="75"/>
        <v>2642336.9307288975</v>
      </c>
      <c r="AE271" s="878">
        <f t="shared" si="76"/>
        <v>15854021.584373403</v>
      </c>
    </row>
    <row r="272" spans="1:31" s="821" customFormat="1" ht="15" hidden="1" customHeight="1">
      <c r="A272" s="853"/>
      <c r="B272" s="842" t="s">
        <v>28</v>
      </c>
      <c r="C272" s="874" t="s">
        <v>2049</v>
      </c>
      <c r="D272" s="873" t="s">
        <v>126</v>
      </c>
      <c r="E272" s="871" t="s">
        <v>444</v>
      </c>
      <c r="F272" s="873" t="s">
        <v>2418</v>
      </c>
      <c r="G272" s="839">
        <v>150</v>
      </c>
      <c r="H272" s="873" t="s">
        <v>863</v>
      </c>
      <c r="I272" s="872">
        <v>2013</v>
      </c>
      <c r="J272" s="838"/>
      <c r="K272" s="836" t="s">
        <v>2973</v>
      </c>
      <c r="L272" s="838" t="s">
        <v>2974</v>
      </c>
      <c r="M272" s="838" t="s">
        <v>2975</v>
      </c>
      <c r="N272" s="838" t="s">
        <v>2976</v>
      </c>
      <c r="O272" s="872" t="s">
        <v>133</v>
      </c>
      <c r="P272" s="888">
        <v>18496358.515102301</v>
      </c>
      <c r="Q272" s="853" t="str">
        <f t="shared" si="74"/>
        <v>2.03.01</v>
      </c>
      <c r="R272" s="841" t="str">
        <f t="shared" si="63"/>
        <v>Alat Angkutan Darat Bermotor</v>
      </c>
      <c r="S272" s="860">
        <f t="shared" si="64"/>
        <v>7</v>
      </c>
      <c r="T272" s="861">
        <f t="shared" si="65"/>
        <v>2642336.9307289002</v>
      </c>
      <c r="U272" s="860">
        <f t="shared" si="66"/>
        <v>1</v>
      </c>
      <c r="V272" s="861">
        <f t="shared" si="67"/>
        <v>2642336.9307289002</v>
      </c>
      <c r="W272" s="861">
        <f t="shared" si="68"/>
        <v>2642336.9307289002</v>
      </c>
      <c r="X272" s="861">
        <f t="shared" si="69"/>
        <v>2642336.9307289002</v>
      </c>
      <c r="Y272" s="861">
        <f t="shared" si="70"/>
        <v>2642336.9307289002</v>
      </c>
      <c r="Z272" s="861">
        <f t="shared" si="71"/>
        <v>2642336.9307289002</v>
      </c>
      <c r="AA272" s="861">
        <f t="shared" si="77"/>
        <v>2642336.9307289002</v>
      </c>
      <c r="AB272" s="876">
        <f t="shared" si="72"/>
        <v>2013</v>
      </c>
      <c r="AC272" s="861">
        <f t="shared" si="73"/>
        <v>18496358.515102301</v>
      </c>
      <c r="AD272" s="877">
        <f t="shared" si="75"/>
        <v>2642336.9307288975</v>
      </c>
      <c r="AE272" s="878">
        <f t="shared" si="76"/>
        <v>15854021.584373403</v>
      </c>
    </row>
    <row r="273" spans="1:31" s="821" customFormat="1" ht="15" hidden="1" customHeight="1">
      <c r="A273" s="853"/>
      <c r="B273" s="842" t="s">
        <v>28</v>
      </c>
      <c r="C273" s="874" t="s">
        <v>2049</v>
      </c>
      <c r="D273" s="873" t="s">
        <v>126</v>
      </c>
      <c r="E273" s="871" t="s">
        <v>444</v>
      </c>
      <c r="F273" s="873" t="s">
        <v>2418</v>
      </c>
      <c r="G273" s="839">
        <v>150</v>
      </c>
      <c r="H273" s="873" t="s">
        <v>863</v>
      </c>
      <c r="I273" s="872">
        <v>2013</v>
      </c>
      <c r="J273" s="838"/>
      <c r="K273" s="836" t="s">
        <v>2977</v>
      </c>
      <c r="L273" s="838" t="s">
        <v>2978</v>
      </c>
      <c r="M273" s="838" t="s">
        <v>2979</v>
      </c>
      <c r="N273" s="838" t="s">
        <v>2980</v>
      </c>
      <c r="O273" s="872" t="s">
        <v>133</v>
      </c>
      <c r="P273" s="888">
        <v>18496358.515102301</v>
      </c>
      <c r="Q273" s="853" t="str">
        <f t="shared" si="74"/>
        <v>2.03.01</v>
      </c>
      <c r="R273" s="841" t="str">
        <f t="shared" si="63"/>
        <v>Alat Angkutan Darat Bermotor</v>
      </c>
      <c r="S273" s="860">
        <f t="shared" si="64"/>
        <v>7</v>
      </c>
      <c r="T273" s="861">
        <f t="shared" si="65"/>
        <v>2642336.9307289002</v>
      </c>
      <c r="U273" s="860">
        <f t="shared" si="66"/>
        <v>1</v>
      </c>
      <c r="V273" s="861">
        <f t="shared" si="67"/>
        <v>2642336.9307289002</v>
      </c>
      <c r="W273" s="861">
        <f t="shared" si="68"/>
        <v>2642336.9307289002</v>
      </c>
      <c r="X273" s="861">
        <f t="shared" si="69"/>
        <v>2642336.9307289002</v>
      </c>
      <c r="Y273" s="861">
        <f t="shared" si="70"/>
        <v>2642336.9307289002</v>
      </c>
      <c r="Z273" s="861">
        <f t="shared" si="71"/>
        <v>2642336.9307289002</v>
      </c>
      <c r="AA273" s="861">
        <f t="shared" si="77"/>
        <v>2642336.9307289002</v>
      </c>
      <c r="AB273" s="876">
        <f t="shared" si="72"/>
        <v>2013</v>
      </c>
      <c r="AC273" s="861">
        <f t="shared" si="73"/>
        <v>18496358.515102301</v>
      </c>
      <c r="AD273" s="877">
        <f t="shared" si="75"/>
        <v>2642336.9307288975</v>
      </c>
      <c r="AE273" s="878">
        <f t="shared" si="76"/>
        <v>15854021.584373403</v>
      </c>
    </row>
    <row r="274" spans="1:31" s="821" customFormat="1" ht="15" hidden="1" customHeight="1">
      <c r="A274" s="853"/>
      <c r="B274" s="842" t="s">
        <v>28</v>
      </c>
      <c r="C274" s="874" t="s">
        <v>2049</v>
      </c>
      <c r="D274" s="873" t="s">
        <v>126</v>
      </c>
      <c r="E274" s="871" t="s">
        <v>444</v>
      </c>
      <c r="F274" s="873" t="s">
        <v>2418</v>
      </c>
      <c r="G274" s="839">
        <v>150</v>
      </c>
      <c r="H274" s="873" t="s">
        <v>863</v>
      </c>
      <c r="I274" s="872">
        <v>2013</v>
      </c>
      <c r="J274" s="838"/>
      <c r="K274" s="836" t="s">
        <v>2981</v>
      </c>
      <c r="L274" s="838" t="s">
        <v>2982</v>
      </c>
      <c r="M274" s="838" t="s">
        <v>2983</v>
      </c>
      <c r="N274" s="838" t="s">
        <v>2984</v>
      </c>
      <c r="O274" s="872" t="s">
        <v>133</v>
      </c>
      <c r="P274" s="888">
        <v>18496358.515102301</v>
      </c>
      <c r="Q274" s="853" t="str">
        <f t="shared" si="74"/>
        <v>2.03.01</v>
      </c>
      <c r="R274" s="841" t="str">
        <f t="shared" si="63"/>
        <v>Alat Angkutan Darat Bermotor</v>
      </c>
      <c r="S274" s="860">
        <f t="shared" si="64"/>
        <v>7</v>
      </c>
      <c r="T274" s="861">
        <f t="shared" si="65"/>
        <v>2642336.9307289002</v>
      </c>
      <c r="U274" s="860">
        <f t="shared" si="66"/>
        <v>1</v>
      </c>
      <c r="V274" s="861">
        <f t="shared" si="67"/>
        <v>2642336.9307289002</v>
      </c>
      <c r="W274" s="861">
        <f t="shared" si="68"/>
        <v>2642336.9307289002</v>
      </c>
      <c r="X274" s="861">
        <f t="shared" si="69"/>
        <v>2642336.9307289002</v>
      </c>
      <c r="Y274" s="861">
        <f t="shared" si="70"/>
        <v>2642336.9307289002</v>
      </c>
      <c r="Z274" s="861">
        <f t="shared" si="71"/>
        <v>2642336.9307289002</v>
      </c>
      <c r="AA274" s="861">
        <f t="shared" si="77"/>
        <v>2642336.9307289002</v>
      </c>
      <c r="AB274" s="876">
        <f t="shared" si="72"/>
        <v>2013</v>
      </c>
      <c r="AC274" s="861">
        <f t="shared" si="73"/>
        <v>18496358.515102301</v>
      </c>
      <c r="AD274" s="877">
        <f t="shared" si="75"/>
        <v>2642336.9307288975</v>
      </c>
      <c r="AE274" s="878">
        <f t="shared" si="76"/>
        <v>15854021.584373403</v>
      </c>
    </row>
    <row r="275" spans="1:31" s="821" customFormat="1" ht="15" hidden="1" customHeight="1">
      <c r="A275" s="853"/>
      <c r="B275" s="842" t="s">
        <v>28</v>
      </c>
      <c r="C275" s="874" t="s">
        <v>2049</v>
      </c>
      <c r="D275" s="873" t="s">
        <v>126</v>
      </c>
      <c r="E275" s="871" t="s">
        <v>444</v>
      </c>
      <c r="F275" s="873" t="s">
        <v>2418</v>
      </c>
      <c r="G275" s="839">
        <v>150</v>
      </c>
      <c r="H275" s="873" t="s">
        <v>863</v>
      </c>
      <c r="I275" s="872">
        <v>2013</v>
      </c>
      <c r="J275" s="838"/>
      <c r="K275" s="836" t="s">
        <v>2985</v>
      </c>
      <c r="L275" s="838" t="s">
        <v>2986</v>
      </c>
      <c r="M275" s="838" t="s">
        <v>2987</v>
      </c>
      <c r="N275" s="838" t="s">
        <v>2988</v>
      </c>
      <c r="O275" s="872" t="s">
        <v>133</v>
      </c>
      <c r="P275" s="888">
        <v>18496358.515102301</v>
      </c>
      <c r="Q275" s="853" t="str">
        <f t="shared" si="74"/>
        <v>2.03.01</v>
      </c>
      <c r="R275" s="841" t="str">
        <f t="shared" si="63"/>
        <v>Alat Angkutan Darat Bermotor</v>
      </c>
      <c r="S275" s="860">
        <f t="shared" si="64"/>
        <v>7</v>
      </c>
      <c r="T275" s="861">
        <f t="shared" si="65"/>
        <v>2642336.9307289002</v>
      </c>
      <c r="U275" s="860">
        <f t="shared" si="66"/>
        <v>1</v>
      </c>
      <c r="V275" s="861">
        <f t="shared" si="67"/>
        <v>2642336.9307289002</v>
      </c>
      <c r="W275" s="861">
        <f t="shared" si="68"/>
        <v>2642336.9307289002</v>
      </c>
      <c r="X275" s="861">
        <f t="shared" si="69"/>
        <v>2642336.9307289002</v>
      </c>
      <c r="Y275" s="861">
        <f t="shared" si="70"/>
        <v>2642336.9307289002</v>
      </c>
      <c r="Z275" s="861">
        <f t="shared" si="71"/>
        <v>2642336.9307289002</v>
      </c>
      <c r="AA275" s="861">
        <f t="shared" si="77"/>
        <v>2642336.9307289002</v>
      </c>
      <c r="AB275" s="876">
        <f t="shared" si="72"/>
        <v>2013</v>
      </c>
      <c r="AC275" s="861">
        <f t="shared" si="73"/>
        <v>18496358.515102301</v>
      </c>
      <c r="AD275" s="877">
        <f t="shared" si="75"/>
        <v>2642336.9307288975</v>
      </c>
      <c r="AE275" s="878">
        <f t="shared" si="76"/>
        <v>15854021.584373403</v>
      </c>
    </row>
    <row r="276" spans="1:31" s="821" customFormat="1" ht="15" hidden="1" customHeight="1">
      <c r="A276" s="853"/>
      <c r="B276" s="842" t="s">
        <v>28</v>
      </c>
      <c r="C276" s="874" t="s">
        <v>2049</v>
      </c>
      <c r="D276" s="873" t="s">
        <v>126</v>
      </c>
      <c r="E276" s="871" t="s">
        <v>444</v>
      </c>
      <c r="F276" s="873" t="s">
        <v>2418</v>
      </c>
      <c r="G276" s="839">
        <v>150</v>
      </c>
      <c r="H276" s="873" t="s">
        <v>863</v>
      </c>
      <c r="I276" s="872">
        <v>2013</v>
      </c>
      <c r="J276" s="838"/>
      <c r="K276" s="836" t="s">
        <v>2989</v>
      </c>
      <c r="L276" s="838" t="s">
        <v>2990</v>
      </c>
      <c r="M276" s="838" t="s">
        <v>2991</v>
      </c>
      <c r="N276" s="838" t="s">
        <v>2992</v>
      </c>
      <c r="O276" s="872" t="s">
        <v>133</v>
      </c>
      <c r="P276" s="888">
        <v>18496358.515102301</v>
      </c>
      <c r="Q276" s="853" t="str">
        <f t="shared" si="74"/>
        <v>2.03.01</v>
      </c>
      <c r="R276" s="841" t="str">
        <f t="shared" si="63"/>
        <v>Alat Angkutan Darat Bermotor</v>
      </c>
      <c r="S276" s="860">
        <f t="shared" si="64"/>
        <v>7</v>
      </c>
      <c r="T276" s="861">
        <f t="shared" si="65"/>
        <v>2642336.9307289002</v>
      </c>
      <c r="U276" s="860">
        <f t="shared" si="66"/>
        <v>1</v>
      </c>
      <c r="V276" s="861">
        <f t="shared" si="67"/>
        <v>2642336.9307289002</v>
      </c>
      <c r="W276" s="861">
        <f t="shared" si="68"/>
        <v>2642336.9307289002</v>
      </c>
      <c r="X276" s="861">
        <f t="shared" si="69"/>
        <v>2642336.9307289002</v>
      </c>
      <c r="Y276" s="861">
        <f t="shared" si="70"/>
        <v>2642336.9307289002</v>
      </c>
      <c r="Z276" s="861">
        <f t="shared" si="71"/>
        <v>2642336.9307289002</v>
      </c>
      <c r="AA276" s="861">
        <f t="shared" si="77"/>
        <v>2642336.9307289002</v>
      </c>
      <c r="AB276" s="876">
        <f t="shared" si="72"/>
        <v>2013</v>
      </c>
      <c r="AC276" s="861">
        <f t="shared" si="73"/>
        <v>18496358.515102301</v>
      </c>
      <c r="AD276" s="877">
        <f t="shared" si="75"/>
        <v>2642336.9307288975</v>
      </c>
      <c r="AE276" s="878">
        <f t="shared" si="76"/>
        <v>15854021.584373403</v>
      </c>
    </row>
    <row r="277" spans="1:31" s="821" customFormat="1" ht="15" hidden="1" customHeight="1">
      <c r="A277" s="853"/>
      <c r="B277" s="842" t="s">
        <v>28</v>
      </c>
      <c r="C277" s="874" t="s">
        <v>2049</v>
      </c>
      <c r="D277" s="873" t="s">
        <v>126</v>
      </c>
      <c r="E277" s="871" t="s">
        <v>444</v>
      </c>
      <c r="F277" s="873" t="s">
        <v>2418</v>
      </c>
      <c r="G277" s="839">
        <v>150</v>
      </c>
      <c r="H277" s="873" t="s">
        <v>863</v>
      </c>
      <c r="I277" s="872">
        <v>2013</v>
      </c>
      <c r="J277" s="838"/>
      <c r="K277" s="836" t="s">
        <v>2993</v>
      </c>
      <c r="L277" s="838" t="s">
        <v>2994</v>
      </c>
      <c r="M277" s="838" t="s">
        <v>2995</v>
      </c>
      <c r="N277" s="838" t="s">
        <v>2996</v>
      </c>
      <c r="O277" s="872" t="s">
        <v>133</v>
      </c>
      <c r="P277" s="888">
        <v>18496358.515102301</v>
      </c>
      <c r="Q277" s="853" t="str">
        <f t="shared" si="74"/>
        <v>2.03.01</v>
      </c>
      <c r="R277" s="841" t="str">
        <f t="shared" si="63"/>
        <v>Alat Angkutan Darat Bermotor</v>
      </c>
      <c r="S277" s="860">
        <f t="shared" si="64"/>
        <v>7</v>
      </c>
      <c r="T277" s="861">
        <f t="shared" si="65"/>
        <v>2642336.9307289002</v>
      </c>
      <c r="U277" s="860">
        <f t="shared" si="66"/>
        <v>1</v>
      </c>
      <c r="V277" s="861">
        <f t="shared" si="67"/>
        <v>2642336.9307289002</v>
      </c>
      <c r="W277" s="861">
        <f t="shared" si="68"/>
        <v>2642336.9307289002</v>
      </c>
      <c r="X277" s="861">
        <f t="shared" si="69"/>
        <v>2642336.9307289002</v>
      </c>
      <c r="Y277" s="861">
        <f t="shared" si="70"/>
        <v>2642336.9307289002</v>
      </c>
      <c r="Z277" s="861">
        <f t="shared" si="71"/>
        <v>2642336.9307289002</v>
      </c>
      <c r="AA277" s="861">
        <f t="shared" si="77"/>
        <v>2642336.9307289002</v>
      </c>
      <c r="AB277" s="876">
        <f t="shared" si="72"/>
        <v>2013</v>
      </c>
      <c r="AC277" s="861">
        <f t="shared" si="73"/>
        <v>18496358.515102301</v>
      </c>
      <c r="AD277" s="877">
        <f t="shared" si="75"/>
        <v>2642336.9307288975</v>
      </c>
      <c r="AE277" s="878">
        <f t="shared" si="76"/>
        <v>15854021.584373403</v>
      </c>
    </row>
    <row r="278" spans="1:31" s="821" customFormat="1" ht="15" hidden="1" customHeight="1">
      <c r="A278" s="853"/>
      <c r="B278" s="842" t="s">
        <v>28</v>
      </c>
      <c r="C278" s="874" t="s">
        <v>2049</v>
      </c>
      <c r="D278" s="873" t="s">
        <v>126</v>
      </c>
      <c r="E278" s="871" t="s">
        <v>444</v>
      </c>
      <c r="F278" s="873" t="s">
        <v>2418</v>
      </c>
      <c r="G278" s="839">
        <v>150</v>
      </c>
      <c r="H278" s="873" t="s">
        <v>863</v>
      </c>
      <c r="I278" s="872">
        <v>2013</v>
      </c>
      <c r="J278" s="838"/>
      <c r="K278" s="836" t="s">
        <v>2997</v>
      </c>
      <c r="L278" s="838" t="s">
        <v>2998</v>
      </c>
      <c r="M278" s="838" t="s">
        <v>2999</v>
      </c>
      <c r="N278" s="838" t="s">
        <v>3000</v>
      </c>
      <c r="O278" s="872" t="s">
        <v>133</v>
      </c>
      <c r="P278" s="888">
        <v>18496358.515102301</v>
      </c>
      <c r="Q278" s="853" t="str">
        <f t="shared" si="74"/>
        <v>2.03.01</v>
      </c>
      <c r="R278" s="841" t="str">
        <f t="shared" si="63"/>
        <v>Alat Angkutan Darat Bermotor</v>
      </c>
      <c r="S278" s="860">
        <f t="shared" si="64"/>
        <v>7</v>
      </c>
      <c r="T278" s="861">
        <f t="shared" si="65"/>
        <v>2642336.9307289002</v>
      </c>
      <c r="U278" s="860">
        <f t="shared" si="66"/>
        <v>1</v>
      </c>
      <c r="V278" s="861">
        <f t="shared" si="67"/>
        <v>2642336.9307289002</v>
      </c>
      <c r="W278" s="861">
        <f t="shared" si="68"/>
        <v>2642336.9307289002</v>
      </c>
      <c r="X278" s="861">
        <f t="shared" si="69"/>
        <v>2642336.9307289002</v>
      </c>
      <c r="Y278" s="861">
        <f t="shared" si="70"/>
        <v>2642336.9307289002</v>
      </c>
      <c r="Z278" s="861">
        <f t="shared" si="71"/>
        <v>2642336.9307289002</v>
      </c>
      <c r="AA278" s="861">
        <f t="shared" si="77"/>
        <v>2642336.9307289002</v>
      </c>
      <c r="AB278" s="876">
        <f t="shared" si="72"/>
        <v>2013</v>
      </c>
      <c r="AC278" s="861">
        <f t="shared" si="73"/>
        <v>18496358.515102301</v>
      </c>
      <c r="AD278" s="877">
        <f t="shared" si="75"/>
        <v>2642336.9307288975</v>
      </c>
      <c r="AE278" s="878">
        <f t="shared" si="76"/>
        <v>15854021.584373403</v>
      </c>
    </row>
    <row r="279" spans="1:31" s="821" customFormat="1" ht="15" hidden="1" customHeight="1">
      <c r="A279" s="853"/>
      <c r="B279" s="842" t="s">
        <v>28</v>
      </c>
      <c r="C279" s="874" t="s">
        <v>2049</v>
      </c>
      <c r="D279" s="873" t="s">
        <v>126</v>
      </c>
      <c r="E279" s="871" t="s">
        <v>444</v>
      </c>
      <c r="F279" s="873" t="s">
        <v>2418</v>
      </c>
      <c r="G279" s="839">
        <v>150</v>
      </c>
      <c r="H279" s="873" t="s">
        <v>863</v>
      </c>
      <c r="I279" s="872">
        <v>2013</v>
      </c>
      <c r="J279" s="838"/>
      <c r="K279" s="836" t="s">
        <v>3001</v>
      </c>
      <c r="L279" s="838" t="s">
        <v>3002</v>
      </c>
      <c r="M279" s="838" t="s">
        <v>3003</v>
      </c>
      <c r="N279" s="838" t="s">
        <v>3004</v>
      </c>
      <c r="O279" s="872" t="s">
        <v>133</v>
      </c>
      <c r="P279" s="888">
        <v>18496358.515102301</v>
      </c>
      <c r="Q279" s="853" t="str">
        <f t="shared" si="74"/>
        <v>2.03.01</v>
      </c>
      <c r="R279" s="841" t="str">
        <f t="shared" si="63"/>
        <v>Alat Angkutan Darat Bermotor</v>
      </c>
      <c r="S279" s="860">
        <f t="shared" si="64"/>
        <v>7</v>
      </c>
      <c r="T279" s="861">
        <f t="shared" si="65"/>
        <v>2642336.9307289002</v>
      </c>
      <c r="U279" s="860">
        <f t="shared" si="66"/>
        <v>1</v>
      </c>
      <c r="V279" s="861">
        <f t="shared" si="67"/>
        <v>2642336.9307289002</v>
      </c>
      <c r="W279" s="861">
        <f t="shared" si="68"/>
        <v>2642336.9307289002</v>
      </c>
      <c r="X279" s="861">
        <f t="shared" si="69"/>
        <v>2642336.9307289002</v>
      </c>
      <c r="Y279" s="861">
        <f t="shared" si="70"/>
        <v>2642336.9307289002</v>
      </c>
      <c r="Z279" s="861">
        <f t="shared" si="71"/>
        <v>2642336.9307289002</v>
      </c>
      <c r="AA279" s="861">
        <f t="shared" si="77"/>
        <v>2642336.9307289002</v>
      </c>
      <c r="AB279" s="876">
        <f t="shared" si="72"/>
        <v>2013</v>
      </c>
      <c r="AC279" s="861">
        <f t="shared" si="73"/>
        <v>18496358.515102301</v>
      </c>
      <c r="AD279" s="877">
        <f t="shared" si="75"/>
        <v>2642336.9307288975</v>
      </c>
      <c r="AE279" s="878">
        <f t="shared" si="76"/>
        <v>15854021.584373403</v>
      </c>
    </row>
    <row r="280" spans="1:31" s="821" customFormat="1" ht="15" hidden="1" customHeight="1">
      <c r="A280" s="853"/>
      <c r="B280" s="842" t="s">
        <v>28</v>
      </c>
      <c r="C280" s="874" t="s">
        <v>2049</v>
      </c>
      <c r="D280" s="873" t="s">
        <v>126</v>
      </c>
      <c r="E280" s="871" t="s">
        <v>444</v>
      </c>
      <c r="F280" s="873" t="s">
        <v>2418</v>
      </c>
      <c r="G280" s="839">
        <v>150</v>
      </c>
      <c r="H280" s="873" t="s">
        <v>863</v>
      </c>
      <c r="I280" s="872">
        <v>2013</v>
      </c>
      <c r="J280" s="838"/>
      <c r="K280" s="836" t="s">
        <v>3005</v>
      </c>
      <c r="L280" s="838" t="s">
        <v>3006</v>
      </c>
      <c r="M280" s="838" t="s">
        <v>3007</v>
      </c>
      <c r="N280" s="838" t="s">
        <v>3008</v>
      </c>
      <c r="O280" s="872" t="s">
        <v>133</v>
      </c>
      <c r="P280" s="888">
        <v>18496358.515102301</v>
      </c>
      <c r="Q280" s="853" t="str">
        <f t="shared" si="74"/>
        <v>2.03.01</v>
      </c>
      <c r="R280" s="841" t="str">
        <f t="shared" ref="R280:R343" si="78">VLOOKUP(Q280,kelompok,2,0)</f>
        <v>Alat Angkutan Darat Bermotor</v>
      </c>
      <c r="S280" s="860">
        <f t="shared" ref="S280:S343" si="79">VLOOKUP(Q280,MASAMANFAAT,4,0)</f>
        <v>7</v>
      </c>
      <c r="T280" s="861">
        <f t="shared" ref="T280:T343" si="80">(P280)/S280</f>
        <v>2642336.9307289002</v>
      </c>
      <c r="U280" s="860">
        <f t="shared" ref="U280:U343" si="81">2013-AB280+1</f>
        <v>1</v>
      </c>
      <c r="V280" s="861">
        <f t="shared" ref="V280:V343" si="82">IF(U280&gt;S280,P280,T280*U280)</f>
        <v>2642336.9307289002</v>
      </c>
      <c r="W280" s="861">
        <f t="shared" ref="W280:W343" si="83">IF(P280=V280,0,T280)</f>
        <v>2642336.9307289002</v>
      </c>
      <c r="X280" s="861">
        <f t="shared" ref="X280:X343" si="84">IF(P280=V280+W280,0,T280)</f>
        <v>2642336.9307289002</v>
      </c>
      <c r="Y280" s="861">
        <f t="shared" ref="Y280:Y343" si="85">IF(P280=V280+W280+X280,0,T280)</f>
        <v>2642336.9307289002</v>
      </c>
      <c r="Z280" s="861">
        <f t="shared" ref="Z280:Z343" si="86">IF(P280=W280+X280+Y280+V280,0,T280)</f>
        <v>2642336.9307289002</v>
      </c>
      <c r="AA280" s="861">
        <f t="shared" si="77"/>
        <v>2642336.9307289002</v>
      </c>
      <c r="AB280" s="876">
        <f t="shared" ref="AB280:AB343" si="87">I280</f>
        <v>2013</v>
      </c>
      <c r="AC280" s="861">
        <f t="shared" ref="AC280:AC343" si="88">P280</f>
        <v>18496358.515102301</v>
      </c>
      <c r="AD280" s="877">
        <f t="shared" si="75"/>
        <v>2642336.9307288975</v>
      </c>
      <c r="AE280" s="878">
        <f t="shared" si="76"/>
        <v>15854021.584373403</v>
      </c>
    </row>
    <row r="281" spans="1:31" s="821" customFormat="1" ht="15" hidden="1" customHeight="1">
      <c r="A281" s="853"/>
      <c r="B281" s="842" t="s">
        <v>28</v>
      </c>
      <c r="C281" s="874" t="s">
        <v>2049</v>
      </c>
      <c r="D281" s="873" t="s">
        <v>126</v>
      </c>
      <c r="E281" s="871" t="s">
        <v>444</v>
      </c>
      <c r="F281" s="873" t="s">
        <v>2418</v>
      </c>
      <c r="G281" s="839">
        <v>150</v>
      </c>
      <c r="H281" s="873" t="s">
        <v>863</v>
      </c>
      <c r="I281" s="872">
        <v>2013</v>
      </c>
      <c r="J281" s="838"/>
      <c r="K281" s="836" t="s">
        <v>3009</v>
      </c>
      <c r="L281" s="838" t="s">
        <v>3010</v>
      </c>
      <c r="M281" s="838" t="s">
        <v>3011</v>
      </c>
      <c r="N281" s="838" t="s">
        <v>3012</v>
      </c>
      <c r="O281" s="872" t="s">
        <v>133</v>
      </c>
      <c r="P281" s="888">
        <v>18496358.515102301</v>
      </c>
      <c r="Q281" s="853" t="str">
        <f t="shared" ref="Q281:Q344" si="89">MID(C281,2,7)</f>
        <v>2.03.01</v>
      </c>
      <c r="R281" s="841" t="str">
        <f t="shared" si="78"/>
        <v>Alat Angkutan Darat Bermotor</v>
      </c>
      <c r="S281" s="860">
        <f t="shared" si="79"/>
        <v>7</v>
      </c>
      <c r="T281" s="861">
        <f t="shared" si="80"/>
        <v>2642336.9307289002</v>
      </c>
      <c r="U281" s="860">
        <f t="shared" si="81"/>
        <v>1</v>
      </c>
      <c r="V281" s="861">
        <f t="shared" si="82"/>
        <v>2642336.9307289002</v>
      </c>
      <c r="W281" s="861">
        <f t="shared" si="83"/>
        <v>2642336.9307289002</v>
      </c>
      <c r="X281" s="861">
        <f t="shared" si="84"/>
        <v>2642336.9307289002</v>
      </c>
      <c r="Y281" s="861">
        <f t="shared" si="85"/>
        <v>2642336.9307289002</v>
      </c>
      <c r="Z281" s="861">
        <f t="shared" si="86"/>
        <v>2642336.9307289002</v>
      </c>
      <c r="AA281" s="861">
        <f t="shared" si="77"/>
        <v>2642336.9307289002</v>
      </c>
      <c r="AB281" s="876">
        <f t="shared" si="87"/>
        <v>2013</v>
      </c>
      <c r="AC281" s="861">
        <f t="shared" si="88"/>
        <v>18496358.515102301</v>
      </c>
      <c r="AD281" s="877">
        <f t="shared" ref="AD281:AD344" si="90">P281-(V281+W281+X281+Y281+Z281+AA281)</f>
        <v>2642336.9307288975</v>
      </c>
      <c r="AE281" s="878">
        <f t="shared" ref="AE281:AE344" si="91">SUM(V281:AA281)</f>
        <v>15854021.584373403</v>
      </c>
    </row>
    <row r="282" spans="1:31" s="821" customFormat="1" ht="15" hidden="1" customHeight="1">
      <c r="A282" s="853"/>
      <c r="B282" s="842" t="s">
        <v>28</v>
      </c>
      <c r="C282" s="874" t="s">
        <v>2049</v>
      </c>
      <c r="D282" s="873" t="s">
        <v>126</v>
      </c>
      <c r="E282" s="871" t="s">
        <v>444</v>
      </c>
      <c r="F282" s="873" t="s">
        <v>2418</v>
      </c>
      <c r="G282" s="839">
        <v>150</v>
      </c>
      <c r="H282" s="873" t="s">
        <v>863</v>
      </c>
      <c r="I282" s="872">
        <v>2013</v>
      </c>
      <c r="J282" s="838"/>
      <c r="K282" s="836" t="s">
        <v>3013</v>
      </c>
      <c r="L282" s="838" t="s">
        <v>3014</v>
      </c>
      <c r="M282" s="838" t="s">
        <v>3015</v>
      </c>
      <c r="N282" s="838" t="s">
        <v>3016</v>
      </c>
      <c r="O282" s="872" t="s">
        <v>133</v>
      </c>
      <c r="P282" s="888">
        <v>18496358.515102301</v>
      </c>
      <c r="Q282" s="853" t="str">
        <f t="shared" si="89"/>
        <v>2.03.01</v>
      </c>
      <c r="R282" s="841" t="str">
        <f t="shared" si="78"/>
        <v>Alat Angkutan Darat Bermotor</v>
      </c>
      <c r="S282" s="860">
        <f t="shared" si="79"/>
        <v>7</v>
      </c>
      <c r="T282" s="861">
        <f t="shared" si="80"/>
        <v>2642336.9307289002</v>
      </c>
      <c r="U282" s="860">
        <f t="shared" si="81"/>
        <v>1</v>
      </c>
      <c r="V282" s="861">
        <f t="shared" si="82"/>
        <v>2642336.9307289002</v>
      </c>
      <c r="W282" s="861">
        <f t="shared" si="83"/>
        <v>2642336.9307289002</v>
      </c>
      <c r="X282" s="861">
        <f t="shared" si="84"/>
        <v>2642336.9307289002</v>
      </c>
      <c r="Y282" s="861">
        <f t="shared" si="85"/>
        <v>2642336.9307289002</v>
      </c>
      <c r="Z282" s="861">
        <f t="shared" si="86"/>
        <v>2642336.9307289002</v>
      </c>
      <c r="AA282" s="861">
        <f t="shared" si="77"/>
        <v>2642336.9307289002</v>
      </c>
      <c r="AB282" s="876">
        <f t="shared" si="87"/>
        <v>2013</v>
      </c>
      <c r="AC282" s="861">
        <f t="shared" si="88"/>
        <v>18496358.515102301</v>
      </c>
      <c r="AD282" s="877">
        <f t="shared" si="90"/>
        <v>2642336.9307288975</v>
      </c>
      <c r="AE282" s="878">
        <f t="shared" si="91"/>
        <v>15854021.584373403</v>
      </c>
    </row>
    <row r="283" spans="1:31" s="821" customFormat="1" ht="15" hidden="1" customHeight="1">
      <c r="A283" s="853"/>
      <c r="B283" s="842" t="s">
        <v>28</v>
      </c>
      <c r="C283" s="874" t="s">
        <v>2049</v>
      </c>
      <c r="D283" s="873" t="s">
        <v>126</v>
      </c>
      <c r="E283" s="871" t="s">
        <v>444</v>
      </c>
      <c r="F283" s="873" t="s">
        <v>2418</v>
      </c>
      <c r="G283" s="839">
        <v>150</v>
      </c>
      <c r="H283" s="873" t="s">
        <v>863</v>
      </c>
      <c r="I283" s="872">
        <v>2013</v>
      </c>
      <c r="J283" s="838"/>
      <c r="K283" s="836" t="s">
        <v>3017</v>
      </c>
      <c r="L283" s="838" t="s">
        <v>3018</v>
      </c>
      <c r="M283" s="838" t="s">
        <v>3019</v>
      </c>
      <c r="N283" s="838" t="s">
        <v>3020</v>
      </c>
      <c r="O283" s="872" t="s">
        <v>133</v>
      </c>
      <c r="P283" s="888">
        <v>18496358.515102301</v>
      </c>
      <c r="Q283" s="853" t="str">
        <f t="shared" si="89"/>
        <v>2.03.01</v>
      </c>
      <c r="R283" s="841" t="str">
        <f t="shared" si="78"/>
        <v>Alat Angkutan Darat Bermotor</v>
      </c>
      <c r="S283" s="860">
        <f t="shared" si="79"/>
        <v>7</v>
      </c>
      <c r="T283" s="861">
        <f t="shared" si="80"/>
        <v>2642336.9307289002</v>
      </c>
      <c r="U283" s="860">
        <f t="shared" si="81"/>
        <v>1</v>
      </c>
      <c r="V283" s="861">
        <f t="shared" si="82"/>
        <v>2642336.9307289002</v>
      </c>
      <c r="W283" s="861">
        <f t="shared" si="83"/>
        <v>2642336.9307289002</v>
      </c>
      <c r="X283" s="861">
        <f t="shared" si="84"/>
        <v>2642336.9307289002</v>
      </c>
      <c r="Y283" s="861">
        <f t="shared" si="85"/>
        <v>2642336.9307289002</v>
      </c>
      <c r="Z283" s="861">
        <f t="shared" si="86"/>
        <v>2642336.9307289002</v>
      </c>
      <c r="AA283" s="861">
        <f t="shared" si="77"/>
        <v>2642336.9307289002</v>
      </c>
      <c r="AB283" s="876">
        <f t="shared" si="87"/>
        <v>2013</v>
      </c>
      <c r="AC283" s="861">
        <f t="shared" si="88"/>
        <v>18496358.515102301</v>
      </c>
      <c r="AD283" s="877">
        <f t="shared" si="90"/>
        <v>2642336.9307288975</v>
      </c>
      <c r="AE283" s="878">
        <f t="shared" si="91"/>
        <v>15854021.584373403</v>
      </c>
    </row>
    <row r="284" spans="1:31" s="821" customFormat="1" ht="15" hidden="1" customHeight="1">
      <c r="A284" s="853"/>
      <c r="B284" s="842" t="s">
        <v>28</v>
      </c>
      <c r="C284" s="874" t="s">
        <v>2049</v>
      </c>
      <c r="D284" s="873" t="s">
        <v>126</v>
      </c>
      <c r="E284" s="871" t="s">
        <v>444</v>
      </c>
      <c r="F284" s="873" t="s">
        <v>2418</v>
      </c>
      <c r="G284" s="839">
        <v>150</v>
      </c>
      <c r="H284" s="873" t="s">
        <v>863</v>
      </c>
      <c r="I284" s="872">
        <v>2013</v>
      </c>
      <c r="J284" s="838"/>
      <c r="K284" s="836" t="s">
        <v>3021</v>
      </c>
      <c r="L284" s="838" t="s">
        <v>3022</v>
      </c>
      <c r="M284" s="838" t="s">
        <v>3023</v>
      </c>
      <c r="N284" s="838" t="s">
        <v>3024</v>
      </c>
      <c r="O284" s="872" t="s">
        <v>133</v>
      </c>
      <c r="P284" s="888">
        <v>18496358.515102301</v>
      </c>
      <c r="Q284" s="853" t="str">
        <f t="shared" si="89"/>
        <v>2.03.01</v>
      </c>
      <c r="R284" s="841" t="str">
        <f t="shared" si="78"/>
        <v>Alat Angkutan Darat Bermotor</v>
      </c>
      <c r="S284" s="860">
        <f t="shared" si="79"/>
        <v>7</v>
      </c>
      <c r="T284" s="861">
        <f t="shared" si="80"/>
        <v>2642336.9307289002</v>
      </c>
      <c r="U284" s="860">
        <f t="shared" si="81"/>
        <v>1</v>
      </c>
      <c r="V284" s="861">
        <f t="shared" si="82"/>
        <v>2642336.9307289002</v>
      </c>
      <c r="W284" s="861">
        <f t="shared" si="83"/>
        <v>2642336.9307289002</v>
      </c>
      <c r="X284" s="861">
        <f t="shared" si="84"/>
        <v>2642336.9307289002</v>
      </c>
      <c r="Y284" s="861">
        <f t="shared" si="85"/>
        <v>2642336.9307289002</v>
      </c>
      <c r="Z284" s="861">
        <f t="shared" si="86"/>
        <v>2642336.9307289002</v>
      </c>
      <c r="AA284" s="861">
        <f t="shared" ref="AA284:AA347" si="92">IF(P284=V284+X284+Y284+Z284+W284,0,T284)</f>
        <v>2642336.9307289002</v>
      </c>
      <c r="AB284" s="876">
        <f t="shared" si="87"/>
        <v>2013</v>
      </c>
      <c r="AC284" s="861">
        <f t="shared" si="88"/>
        <v>18496358.515102301</v>
      </c>
      <c r="AD284" s="877">
        <f t="shared" si="90"/>
        <v>2642336.9307288975</v>
      </c>
      <c r="AE284" s="878">
        <f t="shared" si="91"/>
        <v>15854021.584373403</v>
      </c>
    </row>
    <row r="285" spans="1:31" s="821" customFormat="1" ht="15" hidden="1" customHeight="1">
      <c r="A285" s="853"/>
      <c r="B285" s="842" t="s">
        <v>28</v>
      </c>
      <c r="C285" s="874" t="s">
        <v>2049</v>
      </c>
      <c r="D285" s="873" t="s">
        <v>126</v>
      </c>
      <c r="E285" s="871" t="s">
        <v>444</v>
      </c>
      <c r="F285" s="873" t="s">
        <v>2418</v>
      </c>
      <c r="G285" s="839">
        <v>150</v>
      </c>
      <c r="H285" s="873" t="s">
        <v>863</v>
      </c>
      <c r="I285" s="872">
        <v>2013</v>
      </c>
      <c r="J285" s="838"/>
      <c r="K285" s="836" t="s">
        <v>3025</v>
      </c>
      <c r="L285" s="838" t="s">
        <v>3026</v>
      </c>
      <c r="M285" s="838" t="s">
        <v>3027</v>
      </c>
      <c r="N285" s="838" t="s">
        <v>3028</v>
      </c>
      <c r="O285" s="872" t="s">
        <v>133</v>
      </c>
      <c r="P285" s="888">
        <v>18496358.515102301</v>
      </c>
      <c r="Q285" s="853" t="str">
        <f t="shared" si="89"/>
        <v>2.03.01</v>
      </c>
      <c r="R285" s="841" t="str">
        <f t="shared" si="78"/>
        <v>Alat Angkutan Darat Bermotor</v>
      </c>
      <c r="S285" s="860">
        <f t="shared" si="79"/>
        <v>7</v>
      </c>
      <c r="T285" s="861">
        <f t="shared" si="80"/>
        <v>2642336.9307289002</v>
      </c>
      <c r="U285" s="860">
        <f t="shared" si="81"/>
        <v>1</v>
      </c>
      <c r="V285" s="861">
        <f t="shared" si="82"/>
        <v>2642336.9307289002</v>
      </c>
      <c r="W285" s="861">
        <f t="shared" si="83"/>
        <v>2642336.9307289002</v>
      </c>
      <c r="X285" s="861">
        <f t="shared" si="84"/>
        <v>2642336.9307289002</v>
      </c>
      <c r="Y285" s="861">
        <f t="shared" si="85"/>
        <v>2642336.9307289002</v>
      </c>
      <c r="Z285" s="861">
        <f t="shared" si="86"/>
        <v>2642336.9307289002</v>
      </c>
      <c r="AA285" s="861">
        <f t="shared" si="92"/>
        <v>2642336.9307289002</v>
      </c>
      <c r="AB285" s="876">
        <f t="shared" si="87"/>
        <v>2013</v>
      </c>
      <c r="AC285" s="861">
        <f t="shared" si="88"/>
        <v>18496358.515102301</v>
      </c>
      <c r="AD285" s="877">
        <f t="shared" si="90"/>
        <v>2642336.9307288975</v>
      </c>
      <c r="AE285" s="878">
        <f t="shared" si="91"/>
        <v>15854021.584373403</v>
      </c>
    </row>
    <row r="286" spans="1:31" s="821" customFormat="1" ht="15" hidden="1" customHeight="1">
      <c r="A286" s="853"/>
      <c r="B286" s="842" t="s">
        <v>28</v>
      </c>
      <c r="C286" s="874" t="s">
        <v>2049</v>
      </c>
      <c r="D286" s="873" t="s">
        <v>126</v>
      </c>
      <c r="E286" s="871" t="s">
        <v>444</v>
      </c>
      <c r="F286" s="873" t="s">
        <v>2418</v>
      </c>
      <c r="G286" s="839">
        <v>150</v>
      </c>
      <c r="H286" s="873" t="s">
        <v>863</v>
      </c>
      <c r="I286" s="872">
        <v>2013</v>
      </c>
      <c r="J286" s="838"/>
      <c r="K286" s="836" t="s">
        <v>3029</v>
      </c>
      <c r="L286" s="838" t="s">
        <v>3030</v>
      </c>
      <c r="M286" s="838" t="s">
        <v>3031</v>
      </c>
      <c r="N286" s="838" t="s">
        <v>3032</v>
      </c>
      <c r="O286" s="872" t="s">
        <v>133</v>
      </c>
      <c r="P286" s="888">
        <v>18496358.515102301</v>
      </c>
      <c r="Q286" s="853" t="str">
        <f t="shared" si="89"/>
        <v>2.03.01</v>
      </c>
      <c r="R286" s="841" t="str">
        <f t="shared" si="78"/>
        <v>Alat Angkutan Darat Bermotor</v>
      </c>
      <c r="S286" s="860">
        <f t="shared" si="79"/>
        <v>7</v>
      </c>
      <c r="T286" s="861">
        <f t="shared" si="80"/>
        <v>2642336.9307289002</v>
      </c>
      <c r="U286" s="860">
        <f t="shared" si="81"/>
        <v>1</v>
      </c>
      <c r="V286" s="861">
        <f t="shared" si="82"/>
        <v>2642336.9307289002</v>
      </c>
      <c r="W286" s="861">
        <f t="shared" si="83"/>
        <v>2642336.9307289002</v>
      </c>
      <c r="X286" s="861">
        <f t="shared" si="84"/>
        <v>2642336.9307289002</v>
      </c>
      <c r="Y286" s="861">
        <f t="shared" si="85"/>
        <v>2642336.9307289002</v>
      </c>
      <c r="Z286" s="861">
        <f t="shared" si="86"/>
        <v>2642336.9307289002</v>
      </c>
      <c r="AA286" s="861">
        <f t="shared" si="92"/>
        <v>2642336.9307289002</v>
      </c>
      <c r="AB286" s="876">
        <f t="shared" si="87"/>
        <v>2013</v>
      </c>
      <c r="AC286" s="861">
        <f t="shared" si="88"/>
        <v>18496358.515102301</v>
      </c>
      <c r="AD286" s="877">
        <f t="shared" si="90"/>
        <v>2642336.9307288975</v>
      </c>
      <c r="AE286" s="878">
        <f t="shared" si="91"/>
        <v>15854021.584373403</v>
      </c>
    </row>
    <row r="287" spans="1:31" s="821" customFormat="1" ht="15" hidden="1" customHeight="1">
      <c r="A287" s="853"/>
      <c r="B287" s="842" t="s">
        <v>28</v>
      </c>
      <c r="C287" s="874" t="s">
        <v>2049</v>
      </c>
      <c r="D287" s="873" t="s">
        <v>126</v>
      </c>
      <c r="E287" s="871" t="s">
        <v>444</v>
      </c>
      <c r="F287" s="873" t="s">
        <v>2418</v>
      </c>
      <c r="G287" s="839">
        <v>150</v>
      </c>
      <c r="H287" s="873" t="s">
        <v>863</v>
      </c>
      <c r="I287" s="872">
        <v>2013</v>
      </c>
      <c r="J287" s="838"/>
      <c r="K287" s="836" t="s">
        <v>3033</v>
      </c>
      <c r="L287" s="838" t="s">
        <v>3034</v>
      </c>
      <c r="M287" s="838" t="s">
        <v>3035</v>
      </c>
      <c r="N287" s="838" t="s">
        <v>3036</v>
      </c>
      <c r="O287" s="872" t="s">
        <v>133</v>
      </c>
      <c r="P287" s="888">
        <v>18496358.515102301</v>
      </c>
      <c r="Q287" s="853" t="str">
        <f t="shared" si="89"/>
        <v>2.03.01</v>
      </c>
      <c r="R287" s="841" t="str">
        <f t="shared" si="78"/>
        <v>Alat Angkutan Darat Bermotor</v>
      </c>
      <c r="S287" s="860">
        <f t="shared" si="79"/>
        <v>7</v>
      </c>
      <c r="T287" s="861">
        <f t="shared" si="80"/>
        <v>2642336.9307289002</v>
      </c>
      <c r="U287" s="860">
        <f t="shared" si="81"/>
        <v>1</v>
      </c>
      <c r="V287" s="861">
        <f t="shared" si="82"/>
        <v>2642336.9307289002</v>
      </c>
      <c r="W287" s="861">
        <f t="shared" si="83"/>
        <v>2642336.9307289002</v>
      </c>
      <c r="X287" s="861">
        <f t="shared" si="84"/>
        <v>2642336.9307289002</v>
      </c>
      <c r="Y287" s="861">
        <f t="shared" si="85"/>
        <v>2642336.9307289002</v>
      </c>
      <c r="Z287" s="861">
        <f t="shared" si="86"/>
        <v>2642336.9307289002</v>
      </c>
      <c r="AA287" s="861">
        <f t="shared" si="92"/>
        <v>2642336.9307289002</v>
      </c>
      <c r="AB287" s="876">
        <f t="shared" si="87"/>
        <v>2013</v>
      </c>
      <c r="AC287" s="861">
        <f t="shared" si="88"/>
        <v>18496358.515102301</v>
      </c>
      <c r="AD287" s="877">
        <f t="shared" si="90"/>
        <v>2642336.9307288975</v>
      </c>
      <c r="AE287" s="878">
        <f t="shared" si="91"/>
        <v>15854021.584373403</v>
      </c>
    </row>
    <row r="288" spans="1:31" s="821" customFormat="1" ht="15" hidden="1" customHeight="1">
      <c r="A288" s="853"/>
      <c r="B288" s="842" t="s">
        <v>28</v>
      </c>
      <c r="C288" s="874" t="s">
        <v>2049</v>
      </c>
      <c r="D288" s="873" t="s">
        <v>126</v>
      </c>
      <c r="E288" s="871" t="s">
        <v>444</v>
      </c>
      <c r="F288" s="873" t="s">
        <v>2418</v>
      </c>
      <c r="G288" s="839">
        <v>150</v>
      </c>
      <c r="H288" s="873" t="s">
        <v>863</v>
      </c>
      <c r="I288" s="872">
        <v>2013</v>
      </c>
      <c r="J288" s="838"/>
      <c r="K288" s="836" t="s">
        <v>3037</v>
      </c>
      <c r="L288" s="838" t="s">
        <v>3038</v>
      </c>
      <c r="M288" s="838" t="s">
        <v>3039</v>
      </c>
      <c r="N288" s="838" t="s">
        <v>3040</v>
      </c>
      <c r="O288" s="872" t="s">
        <v>133</v>
      </c>
      <c r="P288" s="888">
        <v>18496358.515102301</v>
      </c>
      <c r="Q288" s="853" t="str">
        <f t="shared" si="89"/>
        <v>2.03.01</v>
      </c>
      <c r="R288" s="841" t="str">
        <f t="shared" si="78"/>
        <v>Alat Angkutan Darat Bermotor</v>
      </c>
      <c r="S288" s="860">
        <f t="shared" si="79"/>
        <v>7</v>
      </c>
      <c r="T288" s="861">
        <f t="shared" si="80"/>
        <v>2642336.9307289002</v>
      </c>
      <c r="U288" s="860">
        <f t="shared" si="81"/>
        <v>1</v>
      </c>
      <c r="V288" s="861">
        <f t="shared" si="82"/>
        <v>2642336.9307289002</v>
      </c>
      <c r="W288" s="861">
        <f t="shared" si="83"/>
        <v>2642336.9307289002</v>
      </c>
      <c r="X288" s="861">
        <f t="shared" si="84"/>
        <v>2642336.9307289002</v>
      </c>
      <c r="Y288" s="861">
        <f t="shared" si="85"/>
        <v>2642336.9307289002</v>
      </c>
      <c r="Z288" s="861">
        <f t="shared" si="86"/>
        <v>2642336.9307289002</v>
      </c>
      <c r="AA288" s="861">
        <f t="shared" si="92"/>
        <v>2642336.9307289002</v>
      </c>
      <c r="AB288" s="876">
        <f t="shared" si="87"/>
        <v>2013</v>
      </c>
      <c r="AC288" s="861">
        <f t="shared" si="88"/>
        <v>18496358.515102301</v>
      </c>
      <c r="AD288" s="877">
        <f t="shared" si="90"/>
        <v>2642336.9307288975</v>
      </c>
      <c r="AE288" s="878">
        <f t="shared" si="91"/>
        <v>15854021.584373403</v>
      </c>
    </row>
    <row r="289" spans="1:31" s="821" customFormat="1" ht="15" hidden="1" customHeight="1">
      <c r="A289" s="853"/>
      <c r="B289" s="842" t="s">
        <v>28</v>
      </c>
      <c r="C289" s="874" t="s">
        <v>2049</v>
      </c>
      <c r="D289" s="873" t="s">
        <v>126</v>
      </c>
      <c r="E289" s="871" t="s">
        <v>444</v>
      </c>
      <c r="F289" s="873" t="s">
        <v>2418</v>
      </c>
      <c r="G289" s="839">
        <v>150</v>
      </c>
      <c r="H289" s="873" t="s">
        <v>863</v>
      </c>
      <c r="I289" s="872">
        <v>2013</v>
      </c>
      <c r="J289" s="838"/>
      <c r="K289" s="836" t="s">
        <v>3041</v>
      </c>
      <c r="L289" s="838" t="s">
        <v>3042</v>
      </c>
      <c r="M289" s="838" t="s">
        <v>3043</v>
      </c>
      <c r="N289" s="838" t="s">
        <v>3044</v>
      </c>
      <c r="O289" s="872" t="s">
        <v>133</v>
      </c>
      <c r="P289" s="888">
        <v>18496358.515102301</v>
      </c>
      <c r="Q289" s="853" t="str">
        <f t="shared" si="89"/>
        <v>2.03.01</v>
      </c>
      <c r="R289" s="841" t="str">
        <f t="shared" si="78"/>
        <v>Alat Angkutan Darat Bermotor</v>
      </c>
      <c r="S289" s="860">
        <f t="shared" si="79"/>
        <v>7</v>
      </c>
      <c r="T289" s="861">
        <f t="shared" si="80"/>
        <v>2642336.9307289002</v>
      </c>
      <c r="U289" s="860">
        <f t="shared" si="81"/>
        <v>1</v>
      </c>
      <c r="V289" s="861">
        <f t="shared" si="82"/>
        <v>2642336.9307289002</v>
      </c>
      <c r="W289" s="861">
        <f t="shared" si="83"/>
        <v>2642336.9307289002</v>
      </c>
      <c r="X289" s="861">
        <f t="shared" si="84"/>
        <v>2642336.9307289002</v>
      </c>
      <c r="Y289" s="861">
        <f t="shared" si="85"/>
        <v>2642336.9307289002</v>
      </c>
      <c r="Z289" s="861">
        <f t="shared" si="86"/>
        <v>2642336.9307289002</v>
      </c>
      <c r="AA289" s="861">
        <f t="shared" si="92"/>
        <v>2642336.9307289002</v>
      </c>
      <c r="AB289" s="876">
        <f t="shared" si="87"/>
        <v>2013</v>
      </c>
      <c r="AC289" s="861">
        <f t="shared" si="88"/>
        <v>18496358.515102301</v>
      </c>
      <c r="AD289" s="877">
        <f t="shared" si="90"/>
        <v>2642336.9307288975</v>
      </c>
      <c r="AE289" s="878">
        <f t="shared" si="91"/>
        <v>15854021.584373403</v>
      </c>
    </row>
    <row r="290" spans="1:31" s="821" customFormat="1" ht="15" hidden="1" customHeight="1">
      <c r="A290" s="853"/>
      <c r="B290" s="842" t="s">
        <v>28</v>
      </c>
      <c r="C290" s="874" t="s">
        <v>2049</v>
      </c>
      <c r="D290" s="873" t="s">
        <v>126</v>
      </c>
      <c r="E290" s="871" t="s">
        <v>444</v>
      </c>
      <c r="F290" s="873" t="s">
        <v>2418</v>
      </c>
      <c r="G290" s="839">
        <v>150</v>
      </c>
      <c r="H290" s="873" t="s">
        <v>863</v>
      </c>
      <c r="I290" s="872">
        <v>2013</v>
      </c>
      <c r="J290" s="838"/>
      <c r="K290" s="836" t="s">
        <v>3045</v>
      </c>
      <c r="L290" s="838" t="s">
        <v>3046</v>
      </c>
      <c r="M290" s="838" t="s">
        <v>3047</v>
      </c>
      <c r="N290" s="838" t="s">
        <v>3048</v>
      </c>
      <c r="O290" s="872" t="s">
        <v>133</v>
      </c>
      <c r="P290" s="888">
        <v>18496358.515102301</v>
      </c>
      <c r="Q290" s="853" t="str">
        <f t="shared" si="89"/>
        <v>2.03.01</v>
      </c>
      <c r="R290" s="841" t="str">
        <f t="shared" si="78"/>
        <v>Alat Angkutan Darat Bermotor</v>
      </c>
      <c r="S290" s="860">
        <f t="shared" si="79"/>
        <v>7</v>
      </c>
      <c r="T290" s="861">
        <f t="shared" si="80"/>
        <v>2642336.9307289002</v>
      </c>
      <c r="U290" s="860">
        <f t="shared" si="81"/>
        <v>1</v>
      </c>
      <c r="V290" s="861">
        <f t="shared" si="82"/>
        <v>2642336.9307289002</v>
      </c>
      <c r="W290" s="861">
        <f t="shared" si="83"/>
        <v>2642336.9307289002</v>
      </c>
      <c r="X290" s="861">
        <f t="shared" si="84"/>
        <v>2642336.9307289002</v>
      </c>
      <c r="Y290" s="861">
        <f t="shared" si="85"/>
        <v>2642336.9307289002</v>
      </c>
      <c r="Z290" s="861">
        <f t="shared" si="86"/>
        <v>2642336.9307289002</v>
      </c>
      <c r="AA290" s="861">
        <f t="shared" si="92"/>
        <v>2642336.9307289002</v>
      </c>
      <c r="AB290" s="876">
        <f t="shared" si="87"/>
        <v>2013</v>
      </c>
      <c r="AC290" s="861">
        <f t="shared" si="88"/>
        <v>18496358.515102301</v>
      </c>
      <c r="AD290" s="877">
        <f t="shared" si="90"/>
        <v>2642336.9307288975</v>
      </c>
      <c r="AE290" s="878">
        <f t="shared" si="91"/>
        <v>15854021.584373403</v>
      </c>
    </row>
    <row r="291" spans="1:31" s="821" customFormat="1" ht="15" hidden="1" customHeight="1">
      <c r="A291" s="853"/>
      <c r="B291" s="842" t="s">
        <v>28</v>
      </c>
      <c r="C291" s="874" t="s">
        <v>2049</v>
      </c>
      <c r="D291" s="873" t="s">
        <v>126</v>
      </c>
      <c r="E291" s="871" t="s">
        <v>444</v>
      </c>
      <c r="F291" s="873" t="s">
        <v>2418</v>
      </c>
      <c r="G291" s="839">
        <v>150</v>
      </c>
      <c r="H291" s="873" t="s">
        <v>863</v>
      </c>
      <c r="I291" s="872">
        <v>2013</v>
      </c>
      <c r="J291" s="838"/>
      <c r="K291" s="836" t="s">
        <v>3049</v>
      </c>
      <c r="L291" s="838" t="s">
        <v>3050</v>
      </c>
      <c r="M291" s="838" t="s">
        <v>3051</v>
      </c>
      <c r="N291" s="838" t="s">
        <v>3052</v>
      </c>
      <c r="O291" s="872" t="s">
        <v>133</v>
      </c>
      <c r="P291" s="888">
        <v>18496358.515102301</v>
      </c>
      <c r="Q291" s="853" t="str">
        <f t="shared" si="89"/>
        <v>2.03.01</v>
      </c>
      <c r="R291" s="841" t="str">
        <f t="shared" si="78"/>
        <v>Alat Angkutan Darat Bermotor</v>
      </c>
      <c r="S291" s="860">
        <f t="shared" si="79"/>
        <v>7</v>
      </c>
      <c r="T291" s="861">
        <f t="shared" si="80"/>
        <v>2642336.9307289002</v>
      </c>
      <c r="U291" s="860">
        <f t="shared" si="81"/>
        <v>1</v>
      </c>
      <c r="V291" s="861">
        <f t="shared" si="82"/>
        <v>2642336.9307289002</v>
      </c>
      <c r="W291" s="861">
        <f t="shared" si="83"/>
        <v>2642336.9307289002</v>
      </c>
      <c r="X291" s="861">
        <f t="shared" si="84"/>
        <v>2642336.9307289002</v>
      </c>
      <c r="Y291" s="861">
        <f t="shared" si="85"/>
        <v>2642336.9307289002</v>
      </c>
      <c r="Z291" s="861">
        <f t="shared" si="86"/>
        <v>2642336.9307289002</v>
      </c>
      <c r="AA291" s="861">
        <f t="shared" si="92"/>
        <v>2642336.9307289002</v>
      </c>
      <c r="AB291" s="876">
        <f t="shared" si="87"/>
        <v>2013</v>
      </c>
      <c r="AC291" s="861">
        <f t="shared" si="88"/>
        <v>18496358.515102301</v>
      </c>
      <c r="AD291" s="877">
        <f t="shared" si="90"/>
        <v>2642336.9307288975</v>
      </c>
      <c r="AE291" s="878">
        <f t="shared" si="91"/>
        <v>15854021.584373403</v>
      </c>
    </row>
    <row r="292" spans="1:31" s="821" customFormat="1" ht="15" hidden="1" customHeight="1">
      <c r="A292" s="853"/>
      <c r="B292" s="842" t="s">
        <v>28</v>
      </c>
      <c r="C292" s="874" t="s">
        <v>2049</v>
      </c>
      <c r="D292" s="873" t="s">
        <v>126</v>
      </c>
      <c r="E292" s="871" t="s">
        <v>444</v>
      </c>
      <c r="F292" s="873" t="s">
        <v>2418</v>
      </c>
      <c r="G292" s="839">
        <v>150</v>
      </c>
      <c r="H292" s="873" t="s">
        <v>863</v>
      </c>
      <c r="I292" s="872">
        <v>2013</v>
      </c>
      <c r="J292" s="838"/>
      <c r="K292" s="836" t="s">
        <v>3053</v>
      </c>
      <c r="L292" s="838" t="s">
        <v>3054</v>
      </c>
      <c r="M292" s="838" t="s">
        <v>3055</v>
      </c>
      <c r="N292" s="838" t="s">
        <v>3056</v>
      </c>
      <c r="O292" s="872" t="s">
        <v>133</v>
      </c>
      <c r="P292" s="888">
        <v>18496358.515102301</v>
      </c>
      <c r="Q292" s="853" t="str">
        <f t="shared" si="89"/>
        <v>2.03.01</v>
      </c>
      <c r="R292" s="841" t="str">
        <f t="shared" si="78"/>
        <v>Alat Angkutan Darat Bermotor</v>
      </c>
      <c r="S292" s="860">
        <f t="shared" si="79"/>
        <v>7</v>
      </c>
      <c r="T292" s="861">
        <f t="shared" si="80"/>
        <v>2642336.9307289002</v>
      </c>
      <c r="U292" s="860">
        <f t="shared" si="81"/>
        <v>1</v>
      </c>
      <c r="V292" s="861">
        <f t="shared" si="82"/>
        <v>2642336.9307289002</v>
      </c>
      <c r="W292" s="861">
        <f t="shared" si="83"/>
        <v>2642336.9307289002</v>
      </c>
      <c r="X292" s="861">
        <f t="shared" si="84"/>
        <v>2642336.9307289002</v>
      </c>
      <c r="Y292" s="861">
        <f t="shared" si="85"/>
        <v>2642336.9307289002</v>
      </c>
      <c r="Z292" s="861">
        <f t="shared" si="86"/>
        <v>2642336.9307289002</v>
      </c>
      <c r="AA292" s="861">
        <f t="shared" si="92"/>
        <v>2642336.9307289002</v>
      </c>
      <c r="AB292" s="876">
        <f t="shared" si="87"/>
        <v>2013</v>
      </c>
      <c r="AC292" s="861">
        <f t="shared" si="88"/>
        <v>18496358.515102301</v>
      </c>
      <c r="AD292" s="877">
        <f t="shared" si="90"/>
        <v>2642336.9307288975</v>
      </c>
      <c r="AE292" s="878">
        <f t="shared" si="91"/>
        <v>15854021.584373403</v>
      </c>
    </row>
    <row r="293" spans="1:31" s="821" customFormat="1" ht="15" hidden="1" customHeight="1">
      <c r="A293" s="853"/>
      <c r="B293" s="842" t="s">
        <v>28</v>
      </c>
      <c r="C293" s="874" t="s">
        <v>2049</v>
      </c>
      <c r="D293" s="873" t="s">
        <v>126</v>
      </c>
      <c r="E293" s="871" t="s">
        <v>444</v>
      </c>
      <c r="F293" s="873" t="s">
        <v>2418</v>
      </c>
      <c r="G293" s="839">
        <v>150</v>
      </c>
      <c r="H293" s="873" t="s">
        <v>863</v>
      </c>
      <c r="I293" s="872">
        <v>2013</v>
      </c>
      <c r="J293" s="838"/>
      <c r="K293" s="836" t="s">
        <v>3057</v>
      </c>
      <c r="L293" s="838" t="s">
        <v>3058</v>
      </c>
      <c r="M293" s="838" t="s">
        <v>3059</v>
      </c>
      <c r="N293" s="838" t="s">
        <v>3060</v>
      </c>
      <c r="O293" s="872" t="s">
        <v>133</v>
      </c>
      <c r="P293" s="888">
        <v>18496358.515102301</v>
      </c>
      <c r="Q293" s="853" t="str">
        <f t="shared" si="89"/>
        <v>2.03.01</v>
      </c>
      <c r="R293" s="841" t="str">
        <f t="shared" si="78"/>
        <v>Alat Angkutan Darat Bermotor</v>
      </c>
      <c r="S293" s="860">
        <f t="shared" si="79"/>
        <v>7</v>
      </c>
      <c r="T293" s="861">
        <f t="shared" si="80"/>
        <v>2642336.9307289002</v>
      </c>
      <c r="U293" s="860">
        <f t="shared" si="81"/>
        <v>1</v>
      </c>
      <c r="V293" s="861">
        <f t="shared" si="82"/>
        <v>2642336.9307289002</v>
      </c>
      <c r="W293" s="861">
        <f t="shared" si="83"/>
        <v>2642336.9307289002</v>
      </c>
      <c r="X293" s="861">
        <f t="shared" si="84"/>
        <v>2642336.9307289002</v>
      </c>
      <c r="Y293" s="861">
        <f t="shared" si="85"/>
        <v>2642336.9307289002</v>
      </c>
      <c r="Z293" s="861">
        <f t="shared" si="86"/>
        <v>2642336.9307289002</v>
      </c>
      <c r="AA293" s="861">
        <f t="shared" si="92"/>
        <v>2642336.9307289002</v>
      </c>
      <c r="AB293" s="876">
        <f t="shared" si="87"/>
        <v>2013</v>
      </c>
      <c r="AC293" s="861">
        <f t="shared" si="88"/>
        <v>18496358.515102301</v>
      </c>
      <c r="AD293" s="877">
        <f t="shared" si="90"/>
        <v>2642336.9307288975</v>
      </c>
      <c r="AE293" s="878">
        <f t="shared" si="91"/>
        <v>15854021.584373403</v>
      </c>
    </row>
    <row r="294" spans="1:31" s="821" customFormat="1" ht="15" hidden="1" customHeight="1">
      <c r="A294" s="853"/>
      <c r="B294" s="842" t="s">
        <v>28</v>
      </c>
      <c r="C294" s="874" t="s">
        <v>2049</v>
      </c>
      <c r="D294" s="873" t="s">
        <v>126</v>
      </c>
      <c r="E294" s="871" t="s">
        <v>444</v>
      </c>
      <c r="F294" s="873" t="s">
        <v>2418</v>
      </c>
      <c r="G294" s="839">
        <v>150</v>
      </c>
      <c r="H294" s="873" t="s">
        <v>863</v>
      </c>
      <c r="I294" s="872">
        <v>2013</v>
      </c>
      <c r="J294" s="838"/>
      <c r="K294" s="836" t="s">
        <v>3061</v>
      </c>
      <c r="L294" s="838" t="s">
        <v>3062</v>
      </c>
      <c r="M294" s="838" t="s">
        <v>3063</v>
      </c>
      <c r="N294" s="838" t="s">
        <v>3064</v>
      </c>
      <c r="O294" s="872" t="s">
        <v>133</v>
      </c>
      <c r="P294" s="888">
        <v>18496358.515102301</v>
      </c>
      <c r="Q294" s="853" t="str">
        <f t="shared" si="89"/>
        <v>2.03.01</v>
      </c>
      <c r="R294" s="841" t="str">
        <f t="shared" si="78"/>
        <v>Alat Angkutan Darat Bermotor</v>
      </c>
      <c r="S294" s="860">
        <f t="shared" si="79"/>
        <v>7</v>
      </c>
      <c r="T294" s="861">
        <f t="shared" si="80"/>
        <v>2642336.9307289002</v>
      </c>
      <c r="U294" s="860">
        <f t="shared" si="81"/>
        <v>1</v>
      </c>
      <c r="V294" s="861">
        <f t="shared" si="82"/>
        <v>2642336.9307289002</v>
      </c>
      <c r="W294" s="861">
        <f t="shared" si="83"/>
        <v>2642336.9307289002</v>
      </c>
      <c r="X294" s="861">
        <f t="shared" si="84"/>
        <v>2642336.9307289002</v>
      </c>
      <c r="Y294" s="861">
        <f t="shared" si="85"/>
        <v>2642336.9307289002</v>
      </c>
      <c r="Z294" s="861">
        <f t="shared" si="86"/>
        <v>2642336.9307289002</v>
      </c>
      <c r="AA294" s="861">
        <f t="shared" si="92"/>
        <v>2642336.9307289002</v>
      </c>
      <c r="AB294" s="876">
        <f t="shared" si="87"/>
        <v>2013</v>
      </c>
      <c r="AC294" s="861">
        <f t="shared" si="88"/>
        <v>18496358.515102301</v>
      </c>
      <c r="AD294" s="877">
        <f t="shared" si="90"/>
        <v>2642336.9307288975</v>
      </c>
      <c r="AE294" s="878">
        <f t="shared" si="91"/>
        <v>15854021.584373403</v>
      </c>
    </row>
    <row r="295" spans="1:31" s="821" customFormat="1" ht="15" hidden="1" customHeight="1">
      <c r="A295" s="853"/>
      <c r="B295" s="842" t="s">
        <v>28</v>
      </c>
      <c r="C295" s="874" t="s">
        <v>2049</v>
      </c>
      <c r="D295" s="873" t="s">
        <v>126</v>
      </c>
      <c r="E295" s="871" t="s">
        <v>444</v>
      </c>
      <c r="F295" s="873" t="s">
        <v>2418</v>
      </c>
      <c r="G295" s="839">
        <v>150</v>
      </c>
      <c r="H295" s="873" t="s">
        <v>863</v>
      </c>
      <c r="I295" s="872">
        <v>2013</v>
      </c>
      <c r="J295" s="838"/>
      <c r="K295" s="836" t="s">
        <v>3065</v>
      </c>
      <c r="L295" s="838" t="s">
        <v>3066</v>
      </c>
      <c r="M295" s="838" t="s">
        <v>3067</v>
      </c>
      <c r="N295" s="838" t="s">
        <v>3068</v>
      </c>
      <c r="O295" s="872" t="s">
        <v>133</v>
      </c>
      <c r="P295" s="888">
        <v>18496358.515102301</v>
      </c>
      <c r="Q295" s="853" t="str">
        <f t="shared" si="89"/>
        <v>2.03.01</v>
      </c>
      <c r="R295" s="841" t="str">
        <f t="shared" si="78"/>
        <v>Alat Angkutan Darat Bermotor</v>
      </c>
      <c r="S295" s="860">
        <f t="shared" si="79"/>
        <v>7</v>
      </c>
      <c r="T295" s="861">
        <f t="shared" si="80"/>
        <v>2642336.9307289002</v>
      </c>
      <c r="U295" s="860">
        <f t="shared" si="81"/>
        <v>1</v>
      </c>
      <c r="V295" s="861">
        <f t="shared" si="82"/>
        <v>2642336.9307289002</v>
      </c>
      <c r="W295" s="861">
        <f t="shared" si="83"/>
        <v>2642336.9307289002</v>
      </c>
      <c r="X295" s="861">
        <f t="shared" si="84"/>
        <v>2642336.9307289002</v>
      </c>
      <c r="Y295" s="861">
        <f t="shared" si="85"/>
        <v>2642336.9307289002</v>
      </c>
      <c r="Z295" s="861">
        <f t="shared" si="86"/>
        <v>2642336.9307289002</v>
      </c>
      <c r="AA295" s="861">
        <f t="shared" si="92"/>
        <v>2642336.9307289002</v>
      </c>
      <c r="AB295" s="876">
        <f t="shared" si="87"/>
        <v>2013</v>
      </c>
      <c r="AC295" s="861">
        <f t="shared" si="88"/>
        <v>18496358.515102301</v>
      </c>
      <c r="AD295" s="877">
        <f t="shared" si="90"/>
        <v>2642336.9307288975</v>
      </c>
      <c r="AE295" s="878">
        <f t="shared" si="91"/>
        <v>15854021.584373403</v>
      </c>
    </row>
    <row r="296" spans="1:31" s="821" customFormat="1" ht="15" hidden="1" customHeight="1">
      <c r="A296" s="853"/>
      <c r="B296" s="842" t="s">
        <v>28</v>
      </c>
      <c r="C296" s="874" t="s">
        <v>2049</v>
      </c>
      <c r="D296" s="873" t="s">
        <v>126</v>
      </c>
      <c r="E296" s="871" t="s">
        <v>444</v>
      </c>
      <c r="F296" s="873" t="s">
        <v>2418</v>
      </c>
      <c r="G296" s="839">
        <v>150</v>
      </c>
      <c r="H296" s="873" t="s">
        <v>863</v>
      </c>
      <c r="I296" s="872">
        <v>2013</v>
      </c>
      <c r="J296" s="838"/>
      <c r="K296" s="836" t="s">
        <v>3069</v>
      </c>
      <c r="L296" s="838" t="s">
        <v>3070</v>
      </c>
      <c r="M296" s="838" t="s">
        <v>3071</v>
      </c>
      <c r="N296" s="838" t="s">
        <v>3072</v>
      </c>
      <c r="O296" s="872" t="s">
        <v>133</v>
      </c>
      <c r="P296" s="888">
        <v>18496358.515102301</v>
      </c>
      <c r="Q296" s="853" t="str">
        <f t="shared" si="89"/>
        <v>2.03.01</v>
      </c>
      <c r="R296" s="841" t="str">
        <f t="shared" si="78"/>
        <v>Alat Angkutan Darat Bermotor</v>
      </c>
      <c r="S296" s="860">
        <f t="shared" si="79"/>
        <v>7</v>
      </c>
      <c r="T296" s="861">
        <f t="shared" si="80"/>
        <v>2642336.9307289002</v>
      </c>
      <c r="U296" s="860">
        <f t="shared" si="81"/>
        <v>1</v>
      </c>
      <c r="V296" s="861">
        <f t="shared" si="82"/>
        <v>2642336.9307289002</v>
      </c>
      <c r="W296" s="861">
        <f t="shared" si="83"/>
        <v>2642336.9307289002</v>
      </c>
      <c r="X296" s="861">
        <f t="shared" si="84"/>
        <v>2642336.9307289002</v>
      </c>
      <c r="Y296" s="861">
        <f t="shared" si="85"/>
        <v>2642336.9307289002</v>
      </c>
      <c r="Z296" s="861">
        <f t="shared" si="86"/>
        <v>2642336.9307289002</v>
      </c>
      <c r="AA296" s="861">
        <f t="shared" si="92"/>
        <v>2642336.9307289002</v>
      </c>
      <c r="AB296" s="876">
        <f t="shared" si="87"/>
        <v>2013</v>
      </c>
      <c r="AC296" s="861">
        <f t="shared" si="88"/>
        <v>18496358.515102301</v>
      </c>
      <c r="AD296" s="877">
        <f t="shared" si="90"/>
        <v>2642336.9307288975</v>
      </c>
      <c r="AE296" s="878">
        <f t="shared" si="91"/>
        <v>15854021.584373403</v>
      </c>
    </row>
    <row r="297" spans="1:31" s="821" customFormat="1" ht="15" hidden="1" customHeight="1">
      <c r="A297" s="853"/>
      <c r="B297" s="842" t="s">
        <v>28</v>
      </c>
      <c r="C297" s="874" t="s">
        <v>2049</v>
      </c>
      <c r="D297" s="873" t="s">
        <v>126</v>
      </c>
      <c r="E297" s="871" t="s">
        <v>444</v>
      </c>
      <c r="F297" s="873" t="s">
        <v>2418</v>
      </c>
      <c r="G297" s="839">
        <v>150</v>
      </c>
      <c r="H297" s="873" t="s">
        <v>863</v>
      </c>
      <c r="I297" s="872">
        <v>2013</v>
      </c>
      <c r="J297" s="838"/>
      <c r="K297" s="836" t="s">
        <v>3073</v>
      </c>
      <c r="L297" s="838" t="s">
        <v>3074</v>
      </c>
      <c r="M297" s="838" t="s">
        <v>3075</v>
      </c>
      <c r="N297" s="838" t="s">
        <v>3076</v>
      </c>
      <c r="O297" s="872" t="s">
        <v>133</v>
      </c>
      <c r="P297" s="888">
        <v>18496358.515102301</v>
      </c>
      <c r="Q297" s="853" t="str">
        <f t="shared" si="89"/>
        <v>2.03.01</v>
      </c>
      <c r="R297" s="841" t="str">
        <f t="shared" si="78"/>
        <v>Alat Angkutan Darat Bermotor</v>
      </c>
      <c r="S297" s="860">
        <f t="shared" si="79"/>
        <v>7</v>
      </c>
      <c r="T297" s="861">
        <f t="shared" si="80"/>
        <v>2642336.9307289002</v>
      </c>
      <c r="U297" s="860">
        <f t="shared" si="81"/>
        <v>1</v>
      </c>
      <c r="V297" s="861">
        <f t="shared" si="82"/>
        <v>2642336.9307289002</v>
      </c>
      <c r="W297" s="861">
        <f t="shared" si="83"/>
        <v>2642336.9307289002</v>
      </c>
      <c r="X297" s="861">
        <f t="shared" si="84"/>
        <v>2642336.9307289002</v>
      </c>
      <c r="Y297" s="861">
        <f t="shared" si="85"/>
        <v>2642336.9307289002</v>
      </c>
      <c r="Z297" s="861">
        <f t="shared" si="86"/>
        <v>2642336.9307289002</v>
      </c>
      <c r="AA297" s="861">
        <f t="shared" si="92"/>
        <v>2642336.9307289002</v>
      </c>
      <c r="AB297" s="876">
        <f t="shared" si="87"/>
        <v>2013</v>
      </c>
      <c r="AC297" s="861">
        <f t="shared" si="88"/>
        <v>18496358.515102301</v>
      </c>
      <c r="AD297" s="877">
        <f t="shared" si="90"/>
        <v>2642336.9307288975</v>
      </c>
      <c r="AE297" s="878">
        <f t="shared" si="91"/>
        <v>15854021.584373403</v>
      </c>
    </row>
    <row r="298" spans="1:31" s="821" customFormat="1" ht="15" hidden="1" customHeight="1">
      <c r="A298" s="853"/>
      <c r="B298" s="842" t="s">
        <v>28</v>
      </c>
      <c r="C298" s="874" t="s">
        <v>2049</v>
      </c>
      <c r="D298" s="873" t="s">
        <v>126</v>
      </c>
      <c r="E298" s="871" t="s">
        <v>444</v>
      </c>
      <c r="F298" s="873" t="s">
        <v>2418</v>
      </c>
      <c r="G298" s="839">
        <v>150</v>
      </c>
      <c r="H298" s="873" t="s">
        <v>863</v>
      </c>
      <c r="I298" s="872">
        <v>2013</v>
      </c>
      <c r="J298" s="838"/>
      <c r="K298" s="836" t="s">
        <v>3077</v>
      </c>
      <c r="L298" s="838" t="s">
        <v>3078</v>
      </c>
      <c r="M298" s="838" t="s">
        <v>3079</v>
      </c>
      <c r="N298" s="838" t="s">
        <v>3080</v>
      </c>
      <c r="O298" s="872" t="s">
        <v>133</v>
      </c>
      <c r="P298" s="888">
        <v>18496358.515102301</v>
      </c>
      <c r="Q298" s="853" t="str">
        <f t="shared" si="89"/>
        <v>2.03.01</v>
      </c>
      <c r="R298" s="841" t="str">
        <f t="shared" si="78"/>
        <v>Alat Angkutan Darat Bermotor</v>
      </c>
      <c r="S298" s="860">
        <f t="shared" si="79"/>
        <v>7</v>
      </c>
      <c r="T298" s="861">
        <f t="shared" si="80"/>
        <v>2642336.9307289002</v>
      </c>
      <c r="U298" s="860">
        <f t="shared" si="81"/>
        <v>1</v>
      </c>
      <c r="V298" s="861">
        <f t="shared" si="82"/>
        <v>2642336.9307289002</v>
      </c>
      <c r="W298" s="861">
        <f t="shared" si="83"/>
        <v>2642336.9307289002</v>
      </c>
      <c r="X298" s="861">
        <f t="shared" si="84"/>
        <v>2642336.9307289002</v>
      </c>
      <c r="Y298" s="861">
        <f t="shared" si="85"/>
        <v>2642336.9307289002</v>
      </c>
      <c r="Z298" s="861">
        <f t="shared" si="86"/>
        <v>2642336.9307289002</v>
      </c>
      <c r="AA298" s="861">
        <f t="shared" si="92"/>
        <v>2642336.9307289002</v>
      </c>
      <c r="AB298" s="876">
        <f t="shared" si="87"/>
        <v>2013</v>
      </c>
      <c r="AC298" s="861">
        <f t="shared" si="88"/>
        <v>18496358.515102301</v>
      </c>
      <c r="AD298" s="877">
        <f t="shared" si="90"/>
        <v>2642336.9307288975</v>
      </c>
      <c r="AE298" s="878">
        <f t="shared" si="91"/>
        <v>15854021.584373403</v>
      </c>
    </row>
    <row r="299" spans="1:31" s="821" customFormat="1" ht="15" hidden="1" customHeight="1">
      <c r="A299" s="853"/>
      <c r="B299" s="842" t="s">
        <v>28</v>
      </c>
      <c r="C299" s="874" t="s">
        <v>2049</v>
      </c>
      <c r="D299" s="873" t="s">
        <v>126</v>
      </c>
      <c r="E299" s="871" t="s">
        <v>444</v>
      </c>
      <c r="F299" s="873" t="s">
        <v>2418</v>
      </c>
      <c r="G299" s="839">
        <v>150</v>
      </c>
      <c r="H299" s="873" t="s">
        <v>863</v>
      </c>
      <c r="I299" s="872">
        <v>2013</v>
      </c>
      <c r="J299" s="838"/>
      <c r="K299" s="836" t="s">
        <v>3081</v>
      </c>
      <c r="L299" s="838" t="s">
        <v>3082</v>
      </c>
      <c r="M299" s="838" t="s">
        <v>3083</v>
      </c>
      <c r="N299" s="838" t="s">
        <v>3084</v>
      </c>
      <c r="O299" s="872" t="s">
        <v>133</v>
      </c>
      <c r="P299" s="888">
        <v>18496358.515102301</v>
      </c>
      <c r="Q299" s="853" t="str">
        <f t="shared" si="89"/>
        <v>2.03.01</v>
      </c>
      <c r="R299" s="841" t="str">
        <f t="shared" si="78"/>
        <v>Alat Angkutan Darat Bermotor</v>
      </c>
      <c r="S299" s="860">
        <f t="shared" si="79"/>
        <v>7</v>
      </c>
      <c r="T299" s="861">
        <f t="shared" si="80"/>
        <v>2642336.9307289002</v>
      </c>
      <c r="U299" s="860">
        <f t="shared" si="81"/>
        <v>1</v>
      </c>
      <c r="V299" s="861">
        <f t="shared" si="82"/>
        <v>2642336.9307289002</v>
      </c>
      <c r="W299" s="861">
        <f t="shared" si="83"/>
        <v>2642336.9307289002</v>
      </c>
      <c r="X299" s="861">
        <f t="shared" si="84"/>
        <v>2642336.9307289002</v>
      </c>
      <c r="Y299" s="861">
        <f t="shared" si="85"/>
        <v>2642336.9307289002</v>
      </c>
      <c r="Z299" s="861">
        <f t="shared" si="86"/>
        <v>2642336.9307289002</v>
      </c>
      <c r="AA299" s="861">
        <f t="shared" si="92"/>
        <v>2642336.9307289002</v>
      </c>
      <c r="AB299" s="876">
        <f t="shared" si="87"/>
        <v>2013</v>
      </c>
      <c r="AC299" s="861">
        <f t="shared" si="88"/>
        <v>18496358.515102301</v>
      </c>
      <c r="AD299" s="877">
        <f t="shared" si="90"/>
        <v>2642336.9307288975</v>
      </c>
      <c r="AE299" s="878">
        <f t="shared" si="91"/>
        <v>15854021.584373403</v>
      </c>
    </row>
    <row r="300" spans="1:31" s="821" customFormat="1" ht="15" hidden="1" customHeight="1">
      <c r="A300" s="853"/>
      <c r="B300" s="842" t="s">
        <v>28</v>
      </c>
      <c r="C300" s="874" t="s">
        <v>2049</v>
      </c>
      <c r="D300" s="873" t="s">
        <v>126</v>
      </c>
      <c r="E300" s="871" t="s">
        <v>444</v>
      </c>
      <c r="F300" s="873" t="s">
        <v>2418</v>
      </c>
      <c r="G300" s="839">
        <v>150</v>
      </c>
      <c r="H300" s="873" t="s">
        <v>863</v>
      </c>
      <c r="I300" s="872">
        <v>2013</v>
      </c>
      <c r="J300" s="838"/>
      <c r="K300" s="836" t="s">
        <v>3085</v>
      </c>
      <c r="L300" s="838" t="s">
        <v>3086</v>
      </c>
      <c r="M300" s="838" t="s">
        <v>3087</v>
      </c>
      <c r="N300" s="838" t="s">
        <v>3088</v>
      </c>
      <c r="O300" s="872" t="s">
        <v>133</v>
      </c>
      <c r="P300" s="888">
        <v>18496358.515102301</v>
      </c>
      <c r="Q300" s="853" t="str">
        <f t="shared" si="89"/>
        <v>2.03.01</v>
      </c>
      <c r="R300" s="841" t="str">
        <f t="shared" si="78"/>
        <v>Alat Angkutan Darat Bermotor</v>
      </c>
      <c r="S300" s="860">
        <f t="shared" si="79"/>
        <v>7</v>
      </c>
      <c r="T300" s="861">
        <f t="shared" si="80"/>
        <v>2642336.9307289002</v>
      </c>
      <c r="U300" s="860">
        <f t="shared" si="81"/>
        <v>1</v>
      </c>
      <c r="V300" s="861">
        <f t="shared" si="82"/>
        <v>2642336.9307289002</v>
      </c>
      <c r="W300" s="861">
        <f t="shared" si="83"/>
        <v>2642336.9307289002</v>
      </c>
      <c r="X300" s="861">
        <f t="shared" si="84"/>
        <v>2642336.9307289002</v>
      </c>
      <c r="Y300" s="861">
        <f t="shared" si="85"/>
        <v>2642336.9307289002</v>
      </c>
      <c r="Z300" s="861">
        <f t="shared" si="86"/>
        <v>2642336.9307289002</v>
      </c>
      <c r="AA300" s="861">
        <f t="shared" si="92"/>
        <v>2642336.9307289002</v>
      </c>
      <c r="AB300" s="876">
        <f t="shared" si="87"/>
        <v>2013</v>
      </c>
      <c r="AC300" s="861">
        <f t="shared" si="88"/>
        <v>18496358.515102301</v>
      </c>
      <c r="AD300" s="877">
        <f t="shared" si="90"/>
        <v>2642336.9307288975</v>
      </c>
      <c r="AE300" s="878">
        <f t="shared" si="91"/>
        <v>15854021.584373403</v>
      </c>
    </row>
    <row r="301" spans="1:31" s="821" customFormat="1" ht="15" hidden="1" customHeight="1">
      <c r="A301" s="853"/>
      <c r="B301" s="842" t="s">
        <v>28</v>
      </c>
      <c r="C301" s="874" t="s">
        <v>2049</v>
      </c>
      <c r="D301" s="873" t="s">
        <v>126</v>
      </c>
      <c r="E301" s="871" t="s">
        <v>444</v>
      </c>
      <c r="F301" s="873" t="s">
        <v>2418</v>
      </c>
      <c r="G301" s="839">
        <v>150</v>
      </c>
      <c r="H301" s="873" t="s">
        <v>863</v>
      </c>
      <c r="I301" s="872">
        <v>2013</v>
      </c>
      <c r="J301" s="838"/>
      <c r="K301" s="836" t="s">
        <v>3089</v>
      </c>
      <c r="L301" s="838" t="s">
        <v>3090</v>
      </c>
      <c r="M301" s="838" t="s">
        <v>3091</v>
      </c>
      <c r="N301" s="838" t="s">
        <v>3092</v>
      </c>
      <c r="O301" s="872" t="s">
        <v>133</v>
      </c>
      <c r="P301" s="888">
        <v>18496358.515102301</v>
      </c>
      <c r="Q301" s="853" t="str">
        <f t="shared" si="89"/>
        <v>2.03.01</v>
      </c>
      <c r="R301" s="841" t="str">
        <f t="shared" si="78"/>
        <v>Alat Angkutan Darat Bermotor</v>
      </c>
      <c r="S301" s="860">
        <f t="shared" si="79"/>
        <v>7</v>
      </c>
      <c r="T301" s="861">
        <f t="shared" si="80"/>
        <v>2642336.9307289002</v>
      </c>
      <c r="U301" s="860">
        <f t="shared" si="81"/>
        <v>1</v>
      </c>
      <c r="V301" s="861">
        <f t="shared" si="82"/>
        <v>2642336.9307289002</v>
      </c>
      <c r="W301" s="861">
        <f t="shared" si="83"/>
        <v>2642336.9307289002</v>
      </c>
      <c r="X301" s="861">
        <f t="shared" si="84"/>
        <v>2642336.9307289002</v>
      </c>
      <c r="Y301" s="861">
        <f t="shared" si="85"/>
        <v>2642336.9307289002</v>
      </c>
      <c r="Z301" s="861">
        <f t="shared" si="86"/>
        <v>2642336.9307289002</v>
      </c>
      <c r="AA301" s="861">
        <f t="shared" si="92"/>
        <v>2642336.9307289002</v>
      </c>
      <c r="AB301" s="876">
        <f t="shared" si="87"/>
        <v>2013</v>
      </c>
      <c r="AC301" s="861">
        <f t="shared" si="88"/>
        <v>18496358.515102301</v>
      </c>
      <c r="AD301" s="877">
        <f t="shared" si="90"/>
        <v>2642336.9307288975</v>
      </c>
      <c r="AE301" s="878">
        <f t="shared" si="91"/>
        <v>15854021.584373403</v>
      </c>
    </row>
    <row r="302" spans="1:31" s="821" customFormat="1" ht="15" hidden="1" customHeight="1">
      <c r="A302" s="853"/>
      <c r="B302" s="842" t="s">
        <v>28</v>
      </c>
      <c r="C302" s="874" t="s">
        <v>2049</v>
      </c>
      <c r="D302" s="873" t="s">
        <v>126</v>
      </c>
      <c r="E302" s="871" t="s">
        <v>444</v>
      </c>
      <c r="F302" s="873" t="s">
        <v>2418</v>
      </c>
      <c r="G302" s="839">
        <v>150</v>
      </c>
      <c r="H302" s="873" t="s">
        <v>863</v>
      </c>
      <c r="I302" s="872">
        <v>2013</v>
      </c>
      <c r="J302" s="838"/>
      <c r="K302" s="836" t="s">
        <v>3093</v>
      </c>
      <c r="L302" s="838" t="s">
        <v>3094</v>
      </c>
      <c r="M302" s="838" t="s">
        <v>3095</v>
      </c>
      <c r="N302" s="838" t="s">
        <v>3096</v>
      </c>
      <c r="O302" s="872" t="s">
        <v>133</v>
      </c>
      <c r="P302" s="888">
        <v>18496358.515102301</v>
      </c>
      <c r="Q302" s="853" t="str">
        <f t="shared" si="89"/>
        <v>2.03.01</v>
      </c>
      <c r="R302" s="841" t="str">
        <f t="shared" si="78"/>
        <v>Alat Angkutan Darat Bermotor</v>
      </c>
      <c r="S302" s="860">
        <f t="shared" si="79"/>
        <v>7</v>
      </c>
      <c r="T302" s="861">
        <f t="shared" si="80"/>
        <v>2642336.9307289002</v>
      </c>
      <c r="U302" s="860">
        <f t="shared" si="81"/>
        <v>1</v>
      </c>
      <c r="V302" s="861">
        <f t="shared" si="82"/>
        <v>2642336.9307289002</v>
      </c>
      <c r="W302" s="861">
        <f t="shared" si="83"/>
        <v>2642336.9307289002</v>
      </c>
      <c r="X302" s="861">
        <f t="shared" si="84"/>
        <v>2642336.9307289002</v>
      </c>
      <c r="Y302" s="861">
        <f t="shared" si="85"/>
        <v>2642336.9307289002</v>
      </c>
      <c r="Z302" s="861">
        <f t="shared" si="86"/>
        <v>2642336.9307289002</v>
      </c>
      <c r="AA302" s="861">
        <f t="shared" si="92"/>
        <v>2642336.9307289002</v>
      </c>
      <c r="AB302" s="876">
        <f t="shared" si="87"/>
        <v>2013</v>
      </c>
      <c r="AC302" s="861">
        <f t="shared" si="88"/>
        <v>18496358.515102301</v>
      </c>
      <c r="AD302" s="877">
        <f t="shared" si="90"/>
        <v>2642336.9307288975</v>
      </c>
      <c r="AE302" s="878">
        <f t="shared" si="91"/>
        <v>15854021.584373403</v>
      </c>
    </row>
    <row r="303" spans="1:31" s="821" customFormat="1" ht="15" hidden="1" customHeight="1">
      <c r="A303" s="853"/>
      <c r="B303" s="842" t="s">
        <v>28</v>
      </c>
      <c r="C303" s="874" t="s">
        <v>2049</v>
      </c>
      <c r="D303" s="873" t="s">
        <v>126</v>
      </c>
      <c r="E303" s="871" t="s">
        <v>444</v>
      </c>
      <c r="F303" s="873" t="s">
        <v>2418</v>
      </c>
      <c r="G303" s="839">
        <v>150</v>
      </c>
      <c r="H303" s="873" t="s">
        <v>863</v>
      </c>
      <c r="I303" s="872">
        <v>2013</v>
      </c>
      <c r="J303" s="838"/>
      <c r="K303" s="836" t="s">
        <v>3097</v>
      </c>
      <c r="L303" s="838" t="s">
        <v>3098</v>
      </c>
      <c r="M303" s="838" t="s">
        <v>3099</v>
      </c>
      <c r="N303" s="838" t="s">
        <v>3100</v>
      </c>
      <c r="O303" s="872" t="s">
        <v>133</v>
      </c>
      <c r="P303" s="888">
        <v>18496358.515102301</v>
      </c>
      <c r="Q303" s="853" t="str">
        <f t="shared" si="89"/>
        <v>2.03.01</v>
      </c>
      <c r="R303" s="841" t="str">
        <f t="shared" si="78"/>
        <v>Alat Angkutan Darat Bermotor</v>
      </c>
      <c r="S303" s="860">
        <f t="shared" si="79"/>
        <v>7</v>
      </c>
      <c r="T303" s="861">
        <f t="shared" si="80"/>
        <v>2642336.9307289002</v>
      </c>
      <c r="U303" s="860">
        <f t="shared" si="81"/>
        <v>1</v>
      </c>
      <c r="V303" s="861">
        <f t="shared" si="82"/>
        <v>2642336.9307289002</v>
      </c>
      <c r="W303" s="861">
        <f t="shared" si="83"/>
        <v>2642336.9307289002</v>
      </c>
      <c r="X303" s="861">
        <f t="shared" si="84"/>
        <v>2642336.9307289002</v>
      </c>
      <c r="Y303" s="861">
        <f t="shared" si="85"/>
        <v>2642336.9307289002</v>
      </c>
      <c r="Z303" s="861">
        <f t="shared" si="86"/>
        <v>2642336.9307289002</v>
      </c>
      <c r="AA303" s="861">
        <f t="shared" si="92"/>
        <v>2642336.9307289002</v>
      </c>
      <c r="AB303" s="876">
        <f t="shared" si="87"/>
        <v>2013</v>
      </c>
      <c r="AC303" s="861">
        <f t="shared" si="88"/>
        <v>18496358.515102301</v>
      </c>
      <c r="AD303" s="877">
        <f t="shared" si="90"/>
        <v>2642336.9307288975</v>
      </c>
      <c r="AE303" s="878">
        <f t="shared" si="91"/>
        <v>15854021.584373403</v>
      </c>
    </row>
    <row r="304" spans="1:31" s="821" customFormat="1" ht="15" hidden="1" customHeight="1">
      <c r="A304" s="853"/>
      <c r="B304" s="842" t="s">
        <v>28</v>
      </c>
      <c r="C304" s="874" t="s">
        <v>2049</v>
      </c>
      <c r="D304" s="873" t="s">
        <v>126</v>
      </c>
      <c r="E304" s="871" t="s">
        <v>444</v>
      </c>
      <c r="F304" s="873" t="s">
        <v>2418</v>
      </c>
      <c r="G304" s="839">
        <v>150</v>
      </c>
      <c r="H304" s="873" t="s">
        <v>863</v>
      </c>
      <c r="I304" s="872">
        <v>2013</v>
      </c>
      <c r="J304" s="838"/>
      <c r="K304" s="836" t="s">
        <v>3101</v>
      </c>
      <c r="L304" s="838" t="s">
        <v>3102</v>
      </c>
      <c r="M304" s="838" t="s">
        <v>3103</v>
      </c>
      <c r="N304" s="838" t="s">
        <v>3104</v>
      </c>
      <c r="O304" s="872" t="s">
        <v>133</v>
      </c>
      <c r="P304" s="888">
        <v>18496358.515102301</v>
      </c>
      <c r="Q304" s="853" t="str">
        <f t="shared" si="89"/>
        <v>2.03.01</v>
      </c>
      <c r="R304" s="841" t="str">
        <f t="shared" si="78"/>
        <v>Alat Angkutan Darat Bermotor</v>
      </c>
      <c r="S304" s="860">
        <f t="shared" si="79"/>
        <v>7</v>
      </c>
      <c r="T304" s="861">
        <f t="shared" si="80"/>
        <v>2642336.9307289002</v>
      </c>
      <c r="U304" s="860">
        <f t="shared" si="81"/>
        <v>1</v>
      </c>
      <c r="V304" s="861">
        <f t="shared" si="82"/>
        <v>2642336.9307289002</v>
      </c>
      <c r="W304" s="861">
        <f t="shared" si="83"/>
        <v>2642336.9307289002</v>
      </c>
      <c r="X304" s="861">
        <f t="shared" si="84"/>
        <v>2642336.9307289002</v>
      </c>
      <c r="Y304" s="861">
        <f t="shared" si="85"/>
        <v>2642336.9307289002</v>
      </c>
      <c r="Z304" s="861">
        <f t="shared" si="86"/>
        <v>2642336.9307289002</v>
      </c>
      <c r="AA304" s="861">
        <f t="shared" si="92"/>
        <v>2642336.9307289002</v>
      </c>
      <c r="AB304" s="876">
        <f t="shared" si="87"/>
        <v>2013</v>
      </c>
      <c r="AC304" s="861">
        <f t="shared" si="88"/>
        <v>18496358.515102301</v>
      </c>
      <c r="AD304" s="877">
        <f t="shared" si="90"/>
        <v>2642336.9307288975</v>
      </c>
      <c r="AE304" s="878">
        <f t="shared" si="91"/>
        <v>15854021.584373403</v>
      </c>
    </row>
    <row r="305" spans="1:31" s="821" customFormat="1" ht="15" hidden="1" customHeight="1">
      <c r="A305" s="853"/>
      <c r="B305" s="842" t="s">
        <v>28</v>
      </c>
      <c r="C305" s="874" t="s">
        <v>2049</v>
      </c>
      <c r="D305" s="873" t="s">
        <v>126</v>
      </c>
      <c r="E305" s="871" t="s">
        <v>444</v>
      </c>
      <c r="F305" s="873" t="s">
        <v>2418</v>
      </c>
      <c r="G305" s="839">
        <v>150</v>
      </c>
      <c r="H305" s="873" t="s">
        <v>863</v>
      </c>
      <c r="I305" s="872">
        <v>2013</v>
      </c>
      <c r="J305" s="838"/>
      <c r="K305" s="836" t="s">
        <v>3105</v>
      </c>
      <c r="L305" s="838" t="s">
        <v>3106</v>
      </c>
      <c r="M305" s="838" t="s">
        <v>3107</v>
      </c>
      <c r="N305" s="838" t="s">
        <v>3108</v>
      </c>
      <c r="O305" s="872" t="s">
        <v>133</v>
      </c>
      <c r="P305" s="888">
        <v>18496358.515102301</v>
      </c>
      <c r="Q305" s="853" t="str">
        <f t="shared" si="89"/>
        <v>2.03.01</v>
      </c>
      <c r="R305" s="841" t="str">
        <f t="shared" si="78"/>
        <v>Alat Angkutan Darat Bermotor</v>
      </c>
      <c r="S305" s="860">
        <f t="shared" si="79"/>
        <v>7</v>
      </c>
      <c r="T305" s="861">
        <f t="shared" si="80"/>
        <v>2642336.9307289002</v>
      </c>
      <c r="U305" s="860">
        <f t="shared" si="81"/>
        <v>1</v>
      </c>
      <c r="V305" s="861">
        <f t="shared" si="82"/>
        <v>2642336.9307289002</v>
      </c>
      <c r="W305" s="861">
        <f t="shared" si="83"/>
        <v>2642336.9307289002</v>
      </c>
      <c r="X305" s="861">
        <f t="shared" si="84"/>
        <v>2642336.9307289002</v>
      </c>
      <c r="Y305" s="861">
        <f t="shared" si="85"/>
        <v>2642336.9307289002</v>
      </c>
      <c r="Z305" s="861">
        <f t="shared" si="86"/>
        <v>2642336.9307289002</v>
      </c>
      <c r="AA305" s="861">
        <f t="shared" si="92"/>
        <v>2642336.9307289002</v>
      </c>
      <c r="AB305" s="876">
        <f t="shared" si="87"/>
        <v>2013</v>
      </c>
      <c r="AC305" s="861">
        <f t="shared" si="88"/>
        <v>18496358.515102301</v>
      </c>
      <c r="AD305" s="877">
        <f t="shared" si="90"/>
        <v>2642336.9307288975</v>
      </c>
      <c r="AE305" s="878">
        <f t="shared" si="91"/>
        <v>15854021.584373403</v>
      </c>
    </row>
    <row r="306" spans="1:31" s="821" customFormat="1" ht="15" hidden="1" customHeight="1">
      <c r="A306" s="853"/>
      <c r="B306" s="842" t="s">
        <v>28</v>
      </c>
      <c r="C306" s="874" t="s">
        <v>2049</v>
      </c>
      <c r="D306" s="873" t="s">
        <v>126</v>
      </c>
      <c r="E306" s="871" t="s">
        <v>444</v>
      </c>
      <c r="F306" s="873" t="s">
        <v>2418</v>
      </c>
      <c r="G306" s="839">
        <v>150</v>
      </c>
      <c r="H306" s="873" t="s">
        <v>863</v>
      </c>
      <c r="I306" s="872">
        <v>2013</v>
      </c>
      <c r="J306" s="838"/>
      <c r="K306" s="836" t="s">
        <v>3109</v>
      </c>
      <c r="L306" s="838" t="s">
        <v>3110</v>
      </c>
      <c r="M306" s="838" t="s">
        <v>3111</v>
      </c>
      <c r="N306" s="838" t="s">
        <v>3112</v>
      </c>
      <c r="O306" s="872" t="s">
        <v>133</v>
      </c>
      <c r="P306" s="888">
        <v>18496358.515102301</v>
      </c>
      <c r="Q306" s="853" t="str">
        <f t="shared" si="89"/>
        <v>2.03.01</v>
      </c>
      <c r="R306" s="841" t="str">
        <f t="shared" si="78"/>
        <v>Alat Angkutan Darat Bermotor</v>
      </c>
      <c r="S306" s="860">
        <f t="shared" si="79"/>
        <v>7</v>
      </c>
      <c r="T306" s="861">
        <f t="shared" si="80"/>
        <v>2642336.9307289002</v>
      </c>
      <c r="U306" s="860">
        <f t="shared" si="81"/>
        <v>1</v>
      </c>
      <c r="V306" s="861">
        <f t="shared" si="82"/>
        <v>2642336.9307289002</v>
      </c>
      <c r="W306" s="861">
        <f t="shared" si="83"/>
        <v>2642336.9307289002</v>
      </c>
      <c r="X306" s="861">
        <f t="shared" si="84"/>
        <v>2642336.9307289002</v>
      </c>
      <c r="Y306" s="861">
        <f t="shared" si="85"/>
        <v>2642336.9307289002</v>
      </c>
      <c r="Z306" s="861">
        <f t="shared" si="86"/>
        <v>2642336.9307289002</v>
      </c>
      <c r="AA306" s="861">
        <f t="shared" si="92"/>
        <v>2642336.9307289002</v>
      </c>
      <c r="AB306" s="876">
        <f t="shared" si="87"/>
        <v>2013</v>
      </c>
      <c r="AC306" s="861">
        <f t="shared" si="88"/>
        <v>18496358.515102301</v>
      </c>
      <c r="AD306" s="877">
        <f t="shared" si="90"/>
        <v>2642336.9307288975</v>
      </c>
      <c r="AE306" s="878">
        <f t="shared" si="91"/>
        <v>15854021.584373403</v>
      </c>
    </row>
    <row r="307" spans="1:31" s="821" customFormat="1" ht="15" hidden="1" customHeight="1">
      <c r="A307" s="853"/>
      <c r="B307" s="842" t="s">
        <v>28</v>
      </c>
      <c r="C307" s="874" t="s">
        <v>2049</v>
      </c>
      <c r="D307" s="873" t="s">
        <v>126</v>
      </c>
      <c r="E307" s="871" t="s">
        <v>444</v>
      </c>
      <c r="F307" s="873" t="s">
        <v>2418</v>
      </c>
      <c r="G307" s="839">
        <v>150</v>
      </c>
      <c r="H307" s="873" t="s">
        <v>863</v>
      </c>
      <c r="I307" s="872">
        <v>2013</v>
      </c>
      <c r="J307" s="838"/>
      <c r="K307" s="836" t="s">
        <v>3113</v>
      </c>
      <c r="L307" s="838" t="s">
        <v>3114</v>
      </c>
      <c r="M307" s="838" t="s">
        <v>3115</v>
      </c>
      <c r="N307" s="838" t="s">
        <v>3116</v>
      </c>
      <c r="O307" s="872" t="s">
        <v>133</v>
      </c>
      <c r="P307" s="888">
        <v>18496358.515102301</v>
      </c>
      <c r="Q307" s="853" t="str">
        <f t="shared" si="89"/>
        <v>2.03.01</v>
      </c>
      <c r="R307" s="841" t="str">
        <f t="shared" si="78"/>
        <v>Alat Angkutan Darat Bermotor</v>
      </c>
      <c r="S307" s="860">
        <f t="shared" si="79"/>
        <v>7</v>
      </c>
      <c r="T307" s="861">
        <f t="shared" si="80"/>
        <v>2642336.9307289002</v>
      </c>
      <c r="U307" s="860">
        <f t="shared" si="81"/>
        <v>1</v>
      </c>
      <c r="V307" s="861">
        <f t="shared" si="82"/>
        <v>2642336.9307289002</v>
      </c>
      <c r="W307" s="861">
        <f t="shared" si="83"/>
        <v>2642336.9307289002</v>
      </c>
      <c r="X307" s="861">
        <f t="shared" si="84"/>
        <v>2642336.9307289002</v>
      </c>
      <c r="Y307" s="861">
        <f t="shared" si="85"/>
        <v>2642336.9307289002</v>
      </c>
      <c r="Z307" s="861">
        <f t="shared" si="86"/>
        <v>2642336.9307289002</v>
      </c>
      <c r="AA307" s="861">
        <f t="shared" si="92"/>
        <v>2642336.9307289002</v>
      </c>
      <c r="AB307" s="876">
        <f t="shared" si="87"/>
        <v>2013</v>
      </c>
      <c r="AC307" s="861">
        <f t="shared" si="88"/>
        <v>18496358.515102301</v>
      </c>
      <c r="AD307" s="877">
        <f t="shared" si="90"/>
        <v>2642336.9307288975</v>
      </c>
      <c r="AE307" s="878">
        <f t="shared" si="91"/>
        <v>15854021.584373403</v>
      </c>
    </row>
    <row r="308" spans="1:31" s="821" customFormat="1" ht="15" hidden="1" customHeight="1">
      <c r="A308" s="853"/>
      <c r="B308" s="842" t="s">
        <v>28</v>
      </c>
      <c r="C308" s="874" t="s">
        <v>2049</v>
      </c>
      <c r="D308" s="873" t="s">
        <v>126</v>
      </c>
      <c r="E308" s="871" t="s">
        <v>444</v>
      </c>
      <c r="F308" s="873" t="s">
        <v>2418</v>
      </c>
      <c r="G308" s="839">
        <v>150</v>
      </c>
      <c r="H308" s="873" t="s">
        <v>863</v>
      </c>
      <c r="I308" s="872">
        <v>2013</v>
      </c>
      <c r="J308" s="838"/>
      <c r="K308" s="836" t="s">
        <v>3117</v>
      </c>
      <c r="L308" s="838" t="s">
        <v>3118</v>
      </c>
      <c r="M308" s="838" t="s">
        <v>3119</v>
      </c>
      <c r="N308" s="838" t="s">
        <v>3120</v>
      </c>
      <c r="O308" s="872" t="s">
        <v>133</v>
      </c>
      <c r="P308" s="888">
        <v>18496358.515102301</v>
      </c>
      <c r="Q308" s="853" t="str">
        <f t="shared" si="89"/>
        <v>2.03.01</v>
      </c>
      <c r="R308" s="841" t="str">
        <f t="shared" si="78"/>
        <v>Alat Angkutan Darat Bermotor</v>
      </c>
      <c r="S308" s="860">
        <f t="shared" si="79"/>
        <v>7</v>
      </c>
      <c r="T308" s="861">
        <f t="shared" si="80"/>
        <v>2642336.9307289002</v>
      </c>
      <c r="U308" s="860">
        <f t="shared" si="81"/>
        <v>1</v>
      </c>
      <c r="V308" s="861">
        <f t="shared" si="82"/>
        <v>2642336.9307289002</v>
      </c>
      <c r="W308" s="861">
        <f t="shared" si="83"/>
        <v>2642336.9307289002</v>
      </c>
      <c r="X308" s="861">
        <f t="shared" si="84"/>
        <v>2642336.9307289002</v>
      </c>
      <c r="Y308" s="861">
        <f t="shared" si="85"/>
        <v>2642336.9307289002</v>
      </c>
      <c r="Z308" s="861">
        <f t="shared" si="86"/>
        <v>2642336.9307289002</v>
      </c>
      <c r="AA308" s="861">
        <f t="shared" si="92"/>
        <v>2642336.9307289002</v>
      </c>
      <c r="AB308" s="876">
        <f t="shared" si="87"/>
        <v>2013</v>
      </c>
      <c r="AC308" s="861">
        <f t="shared" si="88"/>
        <v>18496358.515102301</v>
      </c>
      <c r="AD308" s="877">
        <f t="shared" si="90"/>
        <v>2642336.9307288975</v>
      </c>
      <c r="AE308" s="878">
        <f t="shared" si="91"/>
        <v>15854021.584373403</v>
      </c>
    </row>
    <row r="309" spans="1:31" s="821" customFormat="1" ht="15" hidden="1" customHeight="1">
      <c r="A309" s="853"/>
      <c r="B309" s="842" t="s">
        <v>28</v>
      </c>
      <c r="C309" s="874" t="s">
        <v>2049</v>
      </c>
      <c r="D309" s="873" t="s">
        <v>126</v>
      </c>
      <c r="E309" s="871" t="s">
        <v>444</v>
      </c>
      <c r="F309" s="873" t="s">
        <v>2418</v>
      </c>
      <c r="G309" s="839">
        <v>150</v>
      </c>
      <c r="H309" s="873" t="s">
        <v>863</v>
      </c>
      <c r="I309" s="872">
        <v>2013</v>
      </c>
      <c r="J309" s="838"/>
      <c r="K309" s="836" t="s">
        <v>3121</v>
      </c>
      <c r="L309" s="838" t="s">
        <v>3122</v>
      </c>
      <c r="M309" s="838" t="s">
        <v>3123</v>
      </c>
      <c r="N309" s="838" t="s">
        <v>3124</v>
      </c>
      <c r="O309" s="872" t="s">
        <v>133</v>
      </c>
      <c r="P309" s="888">
        <v>18496358.515102301</v>
      </c>
      <c r="Q309" s="853" t="str">
        <f t="shared" si="89"/>
        <v>2.03.01</v>
      </c>
      <c r="R309" s="841" t="str">
        <f t="shared" si="78"/>
        <v>Alat Angkutan Darat Bermotor</v>
      </c>
      <c r="S309" s="860">
        <f t="shared" si="79"/>
        <v>7</v>
      </c>
      <c r="T309" s="861">
        <f t="shared" si="80"/>
        <v>2642336.9307289002</v>
      </c>
      <c r="U309" s="860">
        <f t="shared" si="81"/>
        <v>1</v>
      </c>
      <c r="V309" s="861">
        <f t="shared" si="82"/>
        <v>2642336.9307289002</v>
      </c>
      <c r="W309" s="861">
        <f t="shared" si="83"/>
        <v>2642336.9307289002</v>
      </c>
      <c r="X309" s="861">
        <f t="shared" si="84"/>
        <v>2642336.9307289002</v>
      </c>
      <c r="Y309" s="861">
        <f t="shared" si="85"/>
        <v>2642336.9307289002</v>
      </c>
      <c r="Z309" s="861">
        <f t="shared" si="86"/>
        <v>2642336.9307289002</v>
      </c>
      <c r="AA309" s="861">
        <f t="shared" si="92"/>
        <v>2642336.9307289002</v>
      </c>
      <c r="AB309" s="876">
        <f t="shared" si="87"/>
        <v>2013</v>
      </c>
      <c r="AC309" s="861">
        <f t="shared" si="88"/>
        <v>18496358.515102301</v>
      </c>
      <c r="AD309" s="877">
        <f t="shared" si="90"/>
        <v>2642336.9307288975</v>
      </c>
      <c r="AE309" s="878">
        <f t="shared" si="91"/>
        <v>15854021.584373403</v>
      </c>
    </row>
    <row r="310" spans="1:31" s="821" customFormat="1" ht="15" hidden="1" customHeight="1">
      <c r="A310" s="853"/>
      <c r="B310" s="842" t="s">
        <v>28</v>
      </c>
      <c r="C310" s="874" t="s">
        <v>2049</v>
      </c>
      <c r="D310" s="873" t="s">
        <v>126</v>
      </c>
      <c r="E310" s="871" t="s">
        <v>444</v>
      </c>
      <c r="F310" s="873" t="s">
        <v>2418</v>
      </c>
      <c r="G310" s="839">
        <v>150</v>
      </c>
      <c r="H310" s="873" t="s">
        <v>863</v>
      </c>
      <c r="I310" s="872">
        <v>2013</v>
      </c>
      <c r="J310" s="838"/>
      <c r="K310" s="836" t="s">
        <v>3125</v>
      </c>
      <c r="L310" s="838" t="s">
        <v>3126</v>
      </c>
      <c r="M310" s="838" t="s">
        <v>3127</v>
      </c>
      <c r="N310" s="838" t="s">
        <v>3128</v>
      </c>
      <c r="O310" s="872" t="s">
        <v>133</v>
      </c>
      <c r="P310" s="888">
        <v>18496358.515102301</v>
      </c>
      <c r="Q310" s="853" t="str">
        <f t="shared" si="89"/>
        <v>2.03.01</v>
      </c>
      <c r="R310" s="841" t="str">
        <f t="shared" si="78"/>
        <v>Alat Angkutan Darat Bermotor</v>
      </c>
      <c r="S310" s="860">
        <f t="shared" si="79"/>
        <v>7</v>
      </c>
      <c r="T310" s="861">
        <f t="shared" si="80"/>
        <v>2642336.9307289002</v>
      </c>
      <c r="U310" s="860">
        <f t="shared" si="81"/>
        <v>1</v>
      </c>
      <c r="V310" s="861">
        <f t="shared" si="82"/>
        <v>2642336.9307289002</v>
      </c>
      <c r="W310" s="861">
        <f t="shared" si="83"/>
        <v>2642336.9307289002</v>
      </c>
      <c r="X310" s="861">
        <f t="shared" si="84"/>
        <v>2642336.9307289002</v>
      </c>
      <c r="Y310" s="861">
        <f t="shared" si="85"/>
        <v>2642336.9307289002</v>
      </c>
      <c r="Z310" s="861">
        <f t="shared" si="86"/>
        <v>2642336.9307289002</v>
      </c>
      <c r="AA310" s="861">
        <f t="shared" si="92"/>
        <v>2642336.9307289002</v>
      </c>
      <c r="AB310" s="876">
        <f t="shared" si="87"/>
        <v>2013</v>
      </c>
      <c r="AC310" s="861">
        <f t="shared" si="88"/>
        <v>18496358.515102301</v>
      </c>
      <c r="AD310" s="877">
        <f t="shared" si="90"/>
        <v>2642336.9307288975</v>
      </c>
      <c r="AE310" s="878">
        <f t="shared" si="91"/>
        <v>15854021.584373403</v>
      </c>
    </row>
    <row r="311" spans="1:31" s="821" customFormat="1" ht="15" hidden="1" customHeight="1">
      <c r="A311" s="853"/>
      <c r="B311" s="842" t="s">
        <v>28</v>
      </c>
      <c r="C311" s="874" t="s">
        <v>2049</v>
      </c>
      <c r="D311" s="873" t="s">
        <v>126</v>
      </c>
      <c r="E311" s="871" t="s">
        <v>444</v>
      </c>
      <c r="F311" s="873" t="s">
        <v>2418</v>
      </c>
      <c r="G311" s="839">
        <v>150</v>
      </c>
      <c r="H311" s="873" t="s">
        <v>863</v>
      </c>
      <c r="I311" s="872">
        <v>2013</v>
      </c>
      <c r="J311" s="838"/>
      <c r="K311" s="836" t="s">
        <v>3129</v>
      </c>
      <c r="L311" s="838" t="s">
        <v>3130</v>
      </c>
      <c r="M311" s="838" t="s">
        <v>3131</v>
      </c>
      <c r="N311" s="838" t="s">
        <v>3132</v>
      </c>
      <c r="O311" s="872" t="s">
        <v>133</v>
      </c>
      <c r="P311" s="888">
        <v>18496358.515102301</v>
      </c>
      <c r="Q311" s="853" t="str">
        <f t="shared" si="89"/>
        <v>2.03.01</v>
      </c>
      <c r="R311" s="841" t="str">
        <f t="shared" si="78"/>
        <v>Alat Angkutan Darat Bermotor</v>
      </c>
      <c r="S311" s="860">
        <f t="shared" si="79"/>
        <v>7</v>
      </c>
      <c r="T311" s="861">
        <f t="shared" si="80"/>
        <v>2642336.9307289002</v>
      </c>
      <c r="U311" s="860">
        <f t="shared" si="81"/>
        <v>1</v>
      </c>
      <c r="V311" s="861">
        <f t="shared" si="82"/>
        <v>2642336.9307289002</v>
      </c>
      <c r="W311" s="861">
        <f t="shared" si="83"/>
        <v>2642336.9307289002</v>
      </c>
      <c r="X311" s="861">
        <f t="shared" si="84"/>
        <v>2642336.9307289002</v>
      </c>
      <c r="Y311" s="861">
        <f t="shared" si="85"/>
        <v>2642336.9307289002</v>
      </c>
      <c r="Z311" s="861">
        <f t="shared" si="86"/>
        <v>2642336.9307289002</v>
      </c>
      <c r="AA311" s="861">
        <f t="shared" si="92"/>
        <v>2642336.9307289002</v>
      </c>
      <c r="AB311" s="876">
        <f t="shared" si="87"/>
        <v>2013</v>
      </c>
      <c r="AC311" s="861">
        <f t="shared" si="88"/>
        <v>18496358.515102301</v>
      </c>
      <c r="AD311" s="877">
        <f t="shared" si="90"/>
        <v>2642336.9307288975</v>
      </c>
      <c r="AE311" s="878">
        <f t="shared" si="91"/>
        <v>15854021.584373403</v>
      </c>
    </row>
    <row r="312" spans="1:31" s="821" customFormat="1" ht="15" hidden="1" customHeight="1">
      <c r="A312" s="853"/>
      <c r="B312" s="842" t="s">
        <v>28</v>
      </c>
      <c r="C312" s="874" t="s">
        <v>2049</v>
      </c>
      <c r="D312" s="873" t="s">
        <v>126</v>
      </c>
      <c r="E312" s="871" t="s">
        <v>444</v>
      </c>
      <c r="F312" s="873" t="s">
        <v>2418</v>
      </c>
      <c r="G312" s="839">
        <v>150</v>
      </c>
      <c r="H312" s="873" t="s">
        <v>863</v>
      </c>
      <c r="I312" s="872">
        <v>2013</v>
      </c>
      <c r="J312" s="838"/>
      <c r="K312" s="836" t="s">
        <v>3133</v>
      </c>
      <c r="L312" s="838" t="s">
        <v>3134</v>
      </c>
      <c r="M312" s="838" t="s">
        <v>3135</v>
      </c>
      <c r="N312" s="838" t="s">
        <v>3136</v>
      </c>
      <c r="O312" s="872" t="s">
        <v>133</v>
      </c>
      <c r="P312" s="888">
        <v>18496358.515102301</v>
      </c>
      <c r="Q312" s="853" t="str">
        <f t="shared" si="89"/>
        <v>2.03.01</v>
      </c>
      <c r="R312" s="841" t="str">
        <f t="shared" si="78"/>
        <v>Alat Angkutan Darat Bermotor</v>
      </c>
      <c r="S312" s="860">
        <f t="shared" si="79"/>
        <v>7</v>
      </c>
      <c r="T312" s="861">
        <f t="shared" si="80"/>
        <v>2642336.9307289002</v>
      </c>
      <c r="U312" s="860">
        <f t="shared" si="81"/>
        <v>1</v>
      </c>
      <c r="V312" s="861">
        <f t="shared" si="82"/>
        <v>2642336.9307289002</v>
      </c>
      <c r="W312" s="861">
        <f t="shared" si="83"/>
        <v>2642336.9307289002</v>
      </c>
      <c r="X312" s="861">
        <f t="shared" si="84"/>
        <v>2642336.9307289002</v>
      </c>
      <c r="Y312" s="861">
        <f t="shared" si="85"/>
        <v>2642336.9307289002</v>
      </c>
      <c r="Z312" s="861">
        <f t="shared" si="86"/>
        <v>2642336.9307289002</v>
      </c>
      <c r="AA312" s="861">
        <f t="shared" si="92"/>
        <v>2642336.9307289002</v>
      </c>
      <c r="AB312" s="876">
        <f t="shared" si="87"/>
        <v>2013</v>
      </c>
      <c r="AC312" s="861">
        <f t="shared" si="88"/>
        <v>18496358.515102301</v>
      </c>
      <c r="AD312" s="877">
        <f t="shared" si="90"/>
        <v>2642336.9307288975</v>
      </c>
      <c r="AE312" s="878">
        <f t="shared" si="91"/>
        <v>15854021.584373403</v>
      </c>
    </row>
    <row r="313" spans="1:31" s="821" customFormat="1" ht="15" hidden="1" customHeight="1">
      <c r="A313" s="853"/>
      <c r="B313" s="842" t="s">
        <v>28</v>
      </c>
      <c r="C313" s="874" t="s">
        <v>2049</v>
      </c>
      <c r="D313" s="873" t="s">
        <v>126</v>
      </c>
      <c r="E313" s="871" t="s">
        <v>444</v>
      </c>
      <c r="F313" s="873" t="s">
        <v>2418</v>
      </c>
      <c r="G313" s="839">
        <v>150</v>
      </c>
      <c r="H313" s="873" t="s">
        <v>863</v>
      </c>
      <c r="I313" s="872">
        <v>2013</v>
      </c>
      <c r="J313" s="838"/>
      <c r="K313" s="836" t="s">
        <v>3137</v>
      </c>
      <c r="L313" s="838" t="s">
        <v>3138</v>
      </c>
      <c r="M313" s="838" t="s">
        <v>3139</v>
      </c>
      <c r="N313" s="838" t="s">
        <v>3140</v>
      </c>
      <c r="O313" s="872" t="s">
        <v>133</v>
      </c>
      <c r="P313" s="888">
        <v>18496358.515102301</v>
      </c>
      <c r="Q313" s="853" t="str">
        <f t="shared" si="89"/>
        <v>2.03.01</v>
      </c>
      <c r="R313" s="841" t="str">
        <f t="shared" si="78"/>
        <v>Alat Angkutan Darat Bermotor</v>
      </c>
      <c r="S313" s="860">
        <f t="shared" si="79"/>
        <v>7</v>
      </c>
      <c r="T313" s="861">
        <f t="shared" si="80"/>
        <v>2642336.9307289002</v>
      </c>
      <c r="U313" s="860">
        <f t="shared" si="81"/>
        <v>1</v>
      </c>
      <c r="V313" s="861">
        <f t="shared" si="82"/>
        <v>2642336.9307289002</v>
      </c>
      <c r="W313" s="861">
        <f t="shared" si="83"/>
        <v>2642336.9307289002</v>
      </c>
      <c r="X313" s="861">
        <f t="shared" si="84"/>
        <v>2642336.9307289002</v>
      </c>
      <c r="Y313" s="861">
        <f t="shared" si="85"/>
        <v>2642336.9307289002</v>
      </c>
      <c r="Z313" s="861">
        <f t="shared" si="86"/>
        <v>2642336.9307289002</v>
      </c>
      <c r="AA313" s="861">
        <f t="shared" si="92"/>
        <v>2642336.9307289002</v>
      </c>
      <c r="AB313" s="876">
        <f t="shared" si="87"/>
        <v>2013</v>
      </c>
      <c r="AC313" s="861">
        <f t="shared" si="88"/>
        <v>18496358.515102301</v>
      </c>
      <c r="AD313" s="877">
        <f t="shared" si="90"/>
        <v>2642336.9307288975</v>
      </c>
      <c r="AE313" s="878">
        <f t="shared" si="91"/>
        <v>15854021.584373403</v>
      </c>
    </row>
    <row r="314" spans="1:31" s="821" customFormat="1" ht="15" hidden="1" customHeight="1">
      <c r="A314" s="853"/>
      <c r="B314" s="842" t="s">
        <v>28</v>
      </c>
      <c r="C314" s="874" t="s">
        <v>2049</v>
      </c>
      <c r="D314" s="873" t="s">
        <v>126</v>
      </c>
      <c r="E314" s="871" t="s">
        <v>444</v>
      </c>
      <c r="F314" s="873" t="s">
        <v>2418</v>
      </c>
      <c r="G314" s="839">
        <v>150</v>
      </c>
      <c r="H314" s="873" t="s">
        <v>863</v>
      </c>
      <c r="I314" s="872">
        <v>2013</v>
      </c>
      <c r="J314" s="838"/>
      <c r="K314" s="836" t="s">
        <v>3141</v>
      </c>
      <c r="L314" s="838" t="s">
        <v>3142</v>
      </c>
      <c r="M314" s="838" t="s">
        <v>3143</v>
      </c>
      <c r="N314" s="838" t="s">
        <v>3144</v>
      </c>
      <c r="O314" s="872" t="s">
        <v>133</v>
      </c>
      <c r="P314" s="888">
        <v>18496358.515102301</v>
      </c>
      <c r="Q314" s="853" t="str">
        <f t="shared" si="89"/>
        <v>2.03.01</v>
      </c>
      <c r="R314" s="841" t="str">
        <f t="shared" si="78"/>
        <v>Alat Angkutan Darat Bermotor</v>
      </c>
      <c r="S314" s="860">
        <f t="shared" si="79"/>
        <v>7</v>
      </c>
      <c r="T314" s="861">
        <f t="shared" si="80"/>
        <v>2642336.9307289002</v>
      </c>
      <c r="U314" s="860">
        <f t="shared" si="81"/>
        <v>1</v>
      </c>
      <c r="V314" s="861">
        <f t="shared" si="82"/>
        <v>2642336.9307289002</v>
      </c>
      <c r="W314" s="861">
        <f t="shared" si="83"/>
        <v>2642336.9307289002</v>
      </c>
      <c r="X314" s="861">
        <f t="shared" si="84"/>
        <v>2642336.9307289002</v>
      </c>
      <c r="Y314" s="861">
        <f t="shared" si="85"/>
        <v>2642336.9307289002</v>
      </c>
      <c r="Z314" s="861">
        <f t="shared" si="86"/>
        <v>2642336.9307289002</v>
      </c>
      <c r="AA314" s="861">
        <f t="shared" si="92"/>
        <v>2642336.9307289002</v>
      </c>
      <c r="AB314" s="876">
        <f t="shared" si="87"/>
        <v>2013</v>
      </c>
      <c r="AC314" s="861">
        <f t="shared" si="88"/>
        <v>18496358.515102301</v>
      </c>
      <c r="AD314" s="877">
        <f t="shared" si="90"/>
        <v>2642336.9307288975</v>
      </c>
      <c r="AE314" s="878">
        <f t="shared" si="91"/>
        <v>15854021.584373403</v>
      </c>
    </row>
    <row r="315" spans="1:31" s="821" customFormat="1" ht="15" hidden="1" customHeight="1">
      <c r="A315" s="853"/>
      <c r="B315" s="842" t="s">
        <v>28</v>
      </c>
      <c r="C315" s="874" t="s">
        <v>2049</v>
      </c>
      <c r="D315" s="873" t="s">
        <v>126</v>
      </c>
      <c r="E315" s="871" t="s">
        <v>444</v>
      </c>
      <c r="F315" s="873" t="s">
        <v>2418</v>
      </c>
      <c r="G315" s="839">
        <v>150</v>
      </c>
      <c r="H315" s="873" t="s">
        <v>863</v>
      </c>
      <c r="I315" s="872">
        <v>2013</v>
      </c>
      <c r="J315" s="838"/>
      <c r="K315" s="836" t="s">
        <v>3145</v>
      </c>
      <c r="L315" s="838" t="s">
        <v>3146</v>
      </c>
      <c r="M315" s="838" t="s">
        <v>3147</v>
      </c>
      <c r="N315" s="838" t="s">
        <v>3148</v>
      </c>
      <c r="O315" s="872" t="s">
        <v>133</v>
      </c>
      <c r="P315" s="888">
        <v>18496358.515102301</v>
      </c>
      <c r="Q315" s="853" t="str">
        <f t="shared" si="89"/>
        <v>2.03.01</v>
      </c>
      <c r="R315" s="841" t="str">
        <f t="shared" si="78"/>
        <v>Alat Angkutan Darat Bermotor</v>
      </c>
      <c r="S315" s="860">
        <f t="shared" si="79"/>
        <v>7</v>
      </c>
      <c r="T315" s="861">
        <f t="shared" si="80"/>
        <v>2642336.9307289002</v>
      </c>
      <c r="U315" s="860">
        <f t="shared" si="81"/>
        <v>1</v>
      </c>
      <c r="V315" s="861">
        <f t="shared" si="82"/>
        <v>2642336.9307289002</v>
      </c>
      <c r="W315" s="861">
        <f t="shared" si="83"/>
        <v>2642336.9307289002</v>
      </c>
      <c r="X315" s="861">
        <f t="shared" si="84"/>
        <v>2642336.9307289002</v>
      </c>
      <c r="Y315" s="861">
        <f t="shared" si="85"/>
        <v>2642336.9307289002</v>
      </c>
      <c r="Z315" s="861">
        <f t="shared" si="86"/>
        <v>2642336.9307289002</v>
      </c>
      <c r="AA315" s="861">
        <f t="shared" si="92"/>
        <v>2642336.9307289002</v>
      </c>
      <c r="AB315" s="876">
        <f t="shared" si="87"/>
        <v>2013</v>
      </c>
      <c r="AC315" s="861">
        <f t="shared" si="88"/>
        <v>18496358.515102301</v>
      </c>
      <c r="AD315" s="877">
        <f t="shared" si="90"/>
        <v>2642336.9307288975</v>
      </c>
      <c r="AE315" s="878">
        <f t="shared" si="91"/>
        <v>15854021.584373403</v>
      </c>
    </row>
    <row r="316" spans="1:31" s="821" customFormat="1" ht="15" hidden="1" customHeight="1">
      <c r="A316" s="853"/>
      <c r="B316" s="842" t="s">
        <v>28</v>
      </c>
      <c r="C316" s="874" t="s">
        <v>2049</v>
      </c>
      <c r="D316" s="873" t="s">
        <v>126</v>
      </c>
      <c r="E316" s="871" t="s">
        <v>444</v>
      </c>
      <c r="F316" s="873" t="s">
        <v>2418</v>
      </c>
      <c r="G316" s="839">
        <v>150</v>
      </c>
      <c r="H316" s="873" t="s">
        <v>863</v>
      </c>
      <c r="I316" s="872">
        <v>2013</v>
      </c>
      <c r="J316" s="838"/>
      <c r="K316" s="836" t="s">
        <v>3149</v>
      </c>
      <c r="L316" s="838" t="s">
        <v>3150</v>
      </c>
      <c r="M316" s="838" t="s">
        <v>3151</v>
      </c>
      <c r="N316" s="838" t="s">
        <v>3152</v>
      </c>
      <c r="O316" s="872" t="s">
        <v>133</v>
      </c>
      <c r="P316" s="888">
        <v>18496358.515102301</v>
      </c>
      <c r="Q316" s="853" t="str">
        <f t="shared" si="89"/>
        <v>2.03.01</v>
      </c>
      <c r="R316" s="841" t="str">
        <f t="shared" si="78"/>
        <v>Alat Angkutan Darat Bermotor</v>
      </c>
      <c r="S316" s="860">
        <f t="shared" si="79"/>
        <v>7</v>
      </c>
      <c r="T316" s="861">
        <f t="shared" si="80"/>
        <v>2642336.9307289002</v>
      </c>
      <c r="U316" s="860">
        <f t="shared" si="81"/>
        <v>1</v>
      </c>
      <c r="V316" s="861">
        <f t="shared" si="82"/>
        <v>2642336.9307289002</v>
      </c>
      <c r="W316" s="861">
        <f t="shared" si="83"/>
        <v>2642336.9307289002</v>
      </c>
      <c r="X316" s="861">
        <f t="shared" si="84"/>
        <v>2642336.9307289002</v>
      </c>
      <c r="Y316" s="861">
        <f t="shared" si="85"/>
        <v>2642336.9307289002</v>
      </c>
      <c r="Z316" s="861">
        <f t="shared" si="86"/>
        <v>2642336.9307289002</v>
      </c>
      <c r="AA316" s="861">
        <f t="shared" si="92"/>
        <v>2642336.9307289002</v>
      </c>
      <c r="AB316" s="876">
        <f t="shared" si="87"/>
        <v>2013</v>
      </c>
      <c r="AC316" s="861">
        <f t="shared" si="88"/>
        <v>18496358.515102301</v>
      </c>
      <c r="AD316" s="877">
        <f t="shared" si="90"/>
        <v>2642336.9307288975</v>
      </c>
      <c r="AE316" s="878">
        <f t="shared" si="91"/>
        <v>15854021.584373403</v>
      </c>
    </row>
    <row r="317" spans="1:31" s="821" customFormat="1" ht="15" hidden="1" customHeight="1">
      <c r="A317" s="853"/>
      <c r="B317" s="842" t="s">
        <v>28</v>
      </c>
      <c r="C317" s="874" t="s">
        <v>2049</v>
      </c>
      <c r="D317" s="873" t="s">
        <v>126</v>
      </c>
      <c r="E317" s="871" t="s">
        <v>444</v>
      </c>
      <c r="F317" s="873" t="s">
        <v>2418</v>
      </c>
      <c r="G317" s="839">
        <v>150</v>
      </c>
      <c r="H317" s="873" t="s">
        <v>863</v>
      </c>
      <c r="I317" s="872">
        <v>2013</v>
      </c>
      <c r="J317" s="838"/>
      <c r="K317" s="836" t="s">
        <v>3153</v>
      </c>
      <c r="L317" s="838" t="s">
        <v>3154</v>
      </c>
      <c r="M317" s="838" t="s">
        <v>3155</v>
      </c>
      <c r="N317" s="838" t="s">
        <v>3156</v>
      </c>
      <c r="O317" s="872" t="s">
        <v>133</v>
      </c>
      <c r="P317" s="888">
        <v>18496358.515102301</v>
      </c>
      <c r="Q317" s="853" t="str">
        <f t="shared" si="89"/>
        <v>2.03.01</v>
      </c>
      <c r="R317" s="841" t="str">
        <f t="shared" si="78"/>
        <v>Alat Angkutan Darat Bermotor</v>
      </c>
      <c r="S317" s="860">
        <f t="shared" si="79"/>
        <v>7</v>
      </c>
      <c r="T317" s="861">
        <f t="shared" si="80"/>
        <v>2642336.9307289002</v>
      </c>
      <c r="U317" s="860">
        <f t="shared" si="81"/>
        <v>1</v>
      </c>
      <c r="V317" s="861">
        <f t="shared" si="82"/>
        <v>2642336.9307289002</v>
      </c>
      <c r="W317" s="861">
        <f t="shared" si="83"/>
        <v>2642336.9307289002</v>
      </c>
      <c r="X317" s="861">
        <f t="shared" si="84"/>
        <v>2642336.9307289002</v>
      </c>
      <c r="Y317" s="861">
        <f t="shared" si="85"/>
        <v>2642336.9307289002</v>
      </c>
      <c r="Z317" s="861">
        <f t="shared" si="86"/>
        <v>2642336.9307289002</v>
      </c>
      <c r="AA317" s="861">
        <f t="shared" si="92"/>
        <v>2642336.9307289002</v>
      </c>
      <c r="AB317" s="876">
        <f t="shared" si="87"/>
        <v>2013</v>
      </c>
      <c r="AC317" s="861">
        <f t="shared" si="88"/>
        <v>18496358.515102301</v>
      </c>
      <c r="AD317" s="877">
        <f t="shared" si="90"/>
        <v>2642336.9307288975</v>
      </c>
      <c r="AE317" s="878">
        <f t="shared" si="91"/>
        <v>15854021.584373403</v>
      </c>
    </row>
    <row r="318" spans="1:31" s="821" customFormat="1" ht="15" hidden="1" customHeight="1">
      <c r="A318" s="853"/>
      <c r="B318" s="842" t="s">
        <v>28</v>
      </c>
      <c r="C318" s="874" t="s">
        <v>2049</v>
      </c>
      <c r="D318" s="873" t="s">
        <v>126</v>
      </c>
      <c r="E318" s="871" t="s">
        <v>444</v>
      </c>
      <c r="F318" s="873" t="s">
        <v>2418</v>
      </c>
      <c r="G318" s="839">
        <v>150</v>
      </c>
      <c r="H318" s="873" t="s">
        <v>863</v>
      </c>
      <c r="I318" s="872">
        <v>2013</v>
      </c>
      <c r="J318" s="838"/>
      <c r="K318" s="836" t="s">
        <v>3157</v>
      </c>
      <c r="L318" s="838" t="s">
        <v>3158</v>
      </c>
      <c r="M318" s="838" t="s">
        <v>3159</v>
      </c>
      <c r="N318" s="838" t="s">
        <v>3160</v>
      </c>
      <c r="O318" s="872" t="s">
        <v>133</v>
      </c>
      <c r="P318" s="888">
        <v>18496358.515102301</v>
      </c>
      <c r="Q318" s="853" t="str">
        <f t="shared" si="89"/>
        <v>2.03.01</v>
      </c>
      <c r="R318" s="841" t="str">
        <f t="shared" si="78"/>
        <v>Alat Angkutan Darat Bermotor</v>
      </c>
      <c r="S318" s="860">
        <f t="shared" si="79"/>
        <v>7</v>
      </c>
      <c r="T318" s="861">
        <f t="shared" si="80"/>
        <v>2642336.9307289002</v>
      </c>
      <c r="U318" s="860">
        <f t="shared" si="81"/>
        <v>1</v>
      </c>
      <c r="V318" s="861">
        <f t="shared" si="82"/>
        <v>2642336.9307289002</v>
      </c>
      <c r="W318" s="861">
        <f t="shared" si="83"/>
        <v>2642336.9307289002</v>
      </c>
      <c r="X318" s="861">
        <f t="shared" si="84"/>
        <v>2642336.9307289002</v>
      </c>
      <c r="Y318" s="861">
        <f t="shared" si="85"/>
        <v>2642336.9307289002</v>
      </c>
      <c r="Z318" s="861">
        <f t="shared" si="86"/>
        <v>2642336.9307289002</v>
      </c>
      <c r="AA318" s="861">
        <f t="shared" si="92"/>
        <v>2642336.9307289002</v>
      </c>
      <c r="AB318" s="876">
        <f t="shared" si="87"/>
        <v>2013</v>
      </c>
      <c r="AC318" s="861">
        <f t="shared" si="88"/>
        <v>18496358.515102301</v>
      </c>
      <c r="AD318" s="877">
        <f t="shared" si="90"/>
        <v>2642336.9307288975</v>
      </c>
      <c r="AE318" s="878">
        <f t="shared" si="91"/>
        <v>15854021.584373403</v>
      </c>
    </row>
    <row r="319" spans="1:31" s="821" customFormat="1" ht="15" hidden="1" customHeight="1">
      <c r="A319" s="853"/>
      <c r="B319" s="842" t="s">
        <v>28</v>
      </c>
      <c r="C319" s="874" t="s">
        <v>2049</v>
      </c>
      <c r="D319" s="873" t="s">
        <v>126</v>
      </c>
      <c r="E319" s="871" t="s">
        <v>444</v>
      </c>
      <c r="F319" s="873" t="s">
        <v>2418</v>
      </c>
      <c r="G319" s="839">
        <v>150</v>
      </c>
      <c r="H319" s="873" t="s">
        <v>863</v>
      </c>
      <c r="I319" s="872">
        <v>2013</v>
      </c>
      <c r="J319" s="838"/>
      <c r="K319" s="836" t="s">
        <v>3161</v>
      </c>
      <c r="L319" s="838" t="s">
        <v>3162</v>
      </c>
      <c r="M319" s="838" t="s">
        <v>3163</v>
      </c>
      <c r="N319" s="838" t="s">
        <v>3164</v>
      </c>
      <c r="O319" s="872" t="s">
        <v>133</v>
      </c>
      <c r="P319" s="888">
        <v>18496358.515102301</v>
      </c>
      <c r="Q319" s="853" t="str">
        <f t="shared" si="89"/>
        <v>2.03.01</v>
      </c>
      <c r="R319" s="841" t="str">
        <f t="shared" si="78"/>
        <v>Alat Angkutan Darat Bermotor</v>
      </c>
      <c r="S319" s="860">
        <f t="shared" si="79"/>
        <v>7</v>
      </c>
      <c r="T319" s="861">
        <f t="shared" si="80"/>
        <v>2642336.9307289002</v>
      </c>
      <c r="U319" s="860">
        <f t="shared" si="81"/>
        <v>1</v>
      </c>
      <c r="V319" s="861">
        <f t="shared" si="82"/>
        <v>2642336.9307289002</v>
      </c>
      <c r="W319" s="861">
        <f t="shared" si="83"/>
        <v>2642336.9307289002</v>
      </c>
      <c r="X319" s="861">
        <f t="shared" si="84"/>
        <v>2642336.9307289002</v>
      </c>
      <c r="Y319" s="861">
        <f t="shared" si="85"/>
        <v>2642336.9307289002</v>
      </c>
      <c r="Z319" s="861">
        <f t="shared" si="86"/>
        <v>2642336.9307289002</v>
      </c>
      <c r="AA319" s="861">
        <f t="shared" si="92"/>
        <v>2642336.9307289002</v>
      </c>
      <c r="AB319" s="876">
        <f t="shared" si="87"/>
        <v>2013</v>
      </c>
      <c r="AC319" s="861">
        <f t="shared" si="88"/>
        <v>18496358.515102301</v>
      </c>
      <c r="AD319" s="877">
        <f t="shared" si="90"/>
        <v>2642336.9307288975</v>
      </c>
      <c r="AE319" s="878">
        <f t="shared" si="91"/>
        <v>15854021.584373403</v>
      </c>
    </row>
    <row r="320" spans="1:31" s="821" customFormat="1" ht="15" hidden="1" customHeight="1">
      <c r="A320" s="853"/>
      <c r="B320" s="842" t="s">
        <v>28</v>
      </c>
      <c r="C320" s="874" t="s">
        <v>2049</v>
      </c>
      <c r="D320" s="873" t="s">
        <v>126</v>
      </c>
      <c r="E320" s="871" t="s">
        <v>444</v>
      </c>
      <c r="F320" s="873" t="s">
        <v>2418</v>
      </c>
      <c r="G320" s="839">
        <v>150</v>
      </c>
      <c r="H320" s="873" t="s">
        <v>863</v>
      </c>
      <c r="I320" s="872">
        <v>2013</v>
      </c>
      <c r="J320" s="838"/>
      <c r="K320" s="836" t="s">
        <v>3165</v>
      </c>
      <c r="L320" s="838" t="s">
        <v>3166</v>
      </c>
      <c r="M320" s="838" t="s">
        <v>3167</v>
      </c>
      <c r="N320" s="838" t="s">
        <v>3168</v>
      </c>
      <c r="O320" s="872" t="s">
        <v>133</v>
      </c>
      <c r="P320" s="888">
        <v>18496358.515102301</v>
      </c>
      <c r="Q320" s="853" t="str">
        <f t="shared" si="89"/>
        <v>2.03.01</v>
      </c>
      <c r="R320" s="841" t="str">
        <f t="shared" si="78"/>
        <v>Alat Angkutan Darat Bermotor</v>
      </c>
      <c r="S320" s="860">
        <f t="shared" si="79"/>
        <v>7</v>
      </c>
      <c r="T320" s="861">
        <f t="shared" si="80"/>
        <v>2642336.9307289002</v>
      </c>
      <c r="U320" s="860">
        <f t="shared" si="81"/>
        <v>1</v>
      </c>
      <c r="V320" s="861">
        <f t="shared" si="82"/>
        <v>2642336.9307289002</v>
      </c>
      <c r="W320" s="861">
        <f t="shared" si="83"/>
        <v>2642336.9307289002</v>
      </c>
      <c r="X320" s="861">
        <f t="shared" si="84"/>
        <v>2642336.9307289002</v>
      </c>
      <c r="Y320" s="861">
        <f t="shared" si="85"/>
        <v>2642336.9307289002</v>
      </c>
      <c r="Z320" s="861">
        <f t="shared" si="86"/>
        <v>2642336.9307289002</v>
      </c>
      <c r="AA320" s="861">
        <f t="shared" si="92"/>
        <v>2642336.9307289002</v>
      </c>
      <c r="AB320" s="876">
        <f t="shared" si="87"/>
        <v>2013</v>
      </c>
      <c r="AC320" s="861">
        <f t="shared" si="88"/>
        <v>18496358.515102301</v>
      </c>
      <c r="AD320" s="877">
        <f t="shared" si="90"/>
        <v>2642336.9307288975</v>
      </c>
      <c r="AE320" s="878">
        <f t="shared" si="91"/>
        <v>15854021.584373403</v>
      </c>
    </row>
    <row r="321" spans="1:31" s="821" customFormat="1" ht="15" hidden="1" customHeight="1">
      <c r="A321" s="853"/>
      <c r="B321" s="842" t="s">
        <v>28</v>
      </c>
      <c r="C321" s="874" t="s">
        <v>2049</v>
      </c>
      <c r="D321" s="873" t="s">
        <v>126</v>
      </c>
      <c r="E321" s="871" t="s">
        <v>444</v>
      </c>
      <c r="F321" s="873" t="s">
        <v>2418</v>
      </c>
      <c r="G321" s="839">
        <v>150</v>
      </c>
      <c r="H321" s="873" t="s">
        <v>863</v>
      </c>
      <c r="I321" s="872">
        <v>2013</v>
      </c>
      <c r="J321" s="838"/>
      <c r="K321" s="836" t="s">
        <v>3169</v>
      </c>
      <c r="L321" s="838" t="s">
        <v>3170</v>
      </c>
      <c r="M321" s="838" t="s">
        <v>3171</v>
      </c>
      <c r="N321" s="838" t="s">
        <v>3172</v>
      </c>
      <c r="O321" s="872" t="s">
        <v>133</v>
      </c>
      <c r="P321" s="888">
        <v>18496358.515102301</v>
      </c>
      <c r="Q321" s="853" t="str">
        <f t="shared" si="89"/>
        <v>2.03.01</v>
      </c>
      <c r="R321" s="841" t="str">
        <f t="shared" si="78"/>
        <v>Alat Angkutan Darat Bermotor</v>
      </c>
      <c r="S321" s="860">
        <f t="shared" si="79"/>
        <v>7</v>
      </c>
      <c r="T321" s="861">
        <f t="shared" si="80"/>
        <v>2642336.9307289002</v>
      </c>
      <c r="U321" s="860">
        <f t="shared" si="81"/>
        <v>1</v>
      </c>
      <c r="V321" s="861">
        <f t="shared" si="82"/>
        <v>2642336.9307289002</v>
      </c>
      <c r="W321" s="861">
        <f t="shared" si="83"/>
        <v>2642336.9307289002</v>
      </c>
      <c r="X321" s="861">
        <f t="shared" si="84"/>
        <v>2642336.9307289002</v>
      </c>
      <c r="Y321" s="861">
        <f t="shared" si="85"/>
        <v>2642336.9307289002</v>
      </c>
      <c r="Z321" s="861">
        <f t="shared" si="86"/>
        <v>2642336.9307289002</v>
      </c>
      <c r="AA321" s="861">
        <f t="shared" si="92"/>
        <v>2642336.9307289002</v>
      </c>
      <c r="AB321" s="876">
        <f t="shared" si="87"/>
        <v>2013</v>
      </c>
      <c r="AC321" s="861">
        <f t="shared" si="88"/>
        <v>18496358.515102301</v>
      </c>
      <c r="AD321" s="877">
        <f t="shared" si="90"/>
        <v>2642336.9307288975</v>
      </c>
      <c r="AE321" s="878">
        <f t="shared" si="91"/>
        <v>15854021.584373403</v>
      </c>
    </row>
    <row r="322" spans="1:31" s="821" customFormat="1" ht="15" hidden="1" customHeight="1">
      <c r="A322" s="853"/>
      <c r="B322" s="842" t="s">
        <v>28</v>
      </c>
      <c r="C322" s="874" t="s">
        <v>2049</v>
      </c>
      <c r="D322" s="873" t="s">
        <v>126</v>
      </c>
      <c r="E322" s="871" t="s">
        <v>444</v>
      </c>
      <c r="F322" s="873" t="s">
        <v>2418</v>
      </c>
      <c r="G322" s="839">
        <v>150</v>
      </c>
      <c r="H322" s="873" t="s">
        <v>863</v>
      </c>
      <c r="I322" s="872">
        <v>2013</v>
      </c>
      <c r="J322" s="838"/>
      <c r="K322" s="836" t="s">
        <v>3173</v>
      </c>
      <c r="L322" s="838" t="s">
        <v>3174</v>
      </c>
      <c r="M322" s="838" t="s">
        <v>3175</v>
      </c>
      <c r="N322" s="838" t="s">
        <v>3176</v>
      </c>
      <c r="O322" s="872" t="s">
        <v>133</v>
      </c>
      <c r="P322" s="888">
        <v>18496358.515102301</v>
      </c>
      <c r="Q322" s="853" t="str">
        <f t="shared" si="89"/>
        <v>2.03.01</v>
      </c>
      <c r="R322" s="841" t="str">
        <f t="shared" si="78"/>
        <v>Alat Angkutan Darat Bermotor</v>
      </c>
      <c r="S322" s="860">
        <f t="shared" si="79"/>
        <v>7</v>
      </c>
      <c r="T322" s="861">
        <f t="shared" si="80"/>
        <v>2642336.9307289002</v>
      </c>
      <c r="U322" s="860">
        <f t="shared" si="81"/>
        <v>1</v>
      </c>
      <c r="V322" s="861">
        <f t="shared" si="82"/>
        <v>2642336.9307289002</v>
      </c>
      <c r="W322" s="861">
        <f t="shared" si="83"/>
        <v>2642336.9307289002</v>
      </c>
      <c r="X322" s="861">
        <f t="shared" si="84"/>
        <v>2642336.9307289002</v>
      </c>
      <c r="Y322" s="861">
        <f t="shared" si="85"/>
        <v>2642336.9307289002</v>
      </c>
      <c r="Z322" s="861">
        <f t="shared" si="86"/>
        <v>2642336.9307289002</v>
      </c>
      <c r="AA322" s="861">
        <f t="shared" si="92"/>
        <v>2642336.9307289002</v>
      </c>
      <c r="AB322" s="876">
        <f t="shared" si="87"/>
        <v>2013</v>
      </c>
      <c r="AC322" s="861">
        <f t="shared" si="88"/>
        <v>18496358.515102301</v>
      </c>
      <c r="AD322" s="877">
        <f t="shared" si="90"/>
        <v>2642336.9307288975</v>
      </c>
      <c r="AE322" s="878">
        <f t="shared" si="91"/>
        <v>15854021.584373403</v>
      </c>
    </row>
    <row r="323" spans="1:31" s="821" customFormat="1" ht="15" hidden="1" customHeight="1">
      <c r="A323" s="853"/>
      <c r="B323" s="842" t="s">
        <v>28</v>
      </c>
      <c r="C323" s="874" t="s">
        <v>2049</v>
      </c>
      <c r="D323" s="873" t="s">
        <v>126</v>
      </c>
      <c r="E323" s="871" t="s">
        <v>444</v>
      </c>
      <c r="F323" s="873" t="s">
        <v>2418</v>
      </c>
      <c r="G323" s="839">
        <v>150</v>
      </c>
      <c r="H323" s="873" t="s">
        <v>863</v>
      </c>
      <c r="I323" s="872">
        <v>2013</v>
      </c>
      <c r="J323" s="838"/>
      <c r="K323" s="836" t="s">
        <v>3177</v>
      </c>
      <c r="L323" s="838" t="s">
        <v>3178</v>
      </c>
      <c r="M323" s="838" t="s">
        <v>3179</v>
      </c>
      <c r="N323" s="838" t="s">
        <v>3180</v>
      </c>
      <c r="O323" s="872" t="s">
        <v>133</v>
      </c>
      <c r="P323" s="888">
        <v>18496358.515102301</v>
      </c>
      <c r="Q323" s="853" t="str">
        <f t="shared" si="89"/>
        <v>2.03.01</v>
      </c>
      <c r="R323" s="841" t="str">
        <f t="shared" si="78"/>
        <v>Alat Angkutan Darat Bermotor</v>
      </c>
      <c r="S323" s="860">
        <f t="shared" si="79"/>
        <v>7</v>
      </c>
      <c r="T323" s="861">
        <f t="shared" si="80"/>
        <v>2642336.9307289002</v>
      </c>
      <c r="U323" s="860">
        <f t="shared" si="81"/>
        <v>1</v>
      </c>
      <c r="V323" s="861">
        <f t="shared" si="82"/>
        <v>2642336.9307289002</v>
      </c>
      <c r="W323" s="861">
        <f t="shared" si="83"/>
        <v>2642336.9307289002</v>
      </c>
      <c r="X323" s="861">
        <f t="shared" si="84"/>
        <v>2642336.9307289002</v>
      </c>
      <c r="Y323" s="861">
        <f t="shared" si="85"/>
        <v>2642336.9307289002</v>
      </c>
      <c r="Z323" s="861">
        <f t="shared" si="86"/>
        <v>2642336.9307289002</v>
      </c>
      <c r="AA323" s="861">
        <f t="shared" si="92"/>
        <v>2642336.9307289002</v>
      </c>
      <c r="AB323" s="876">
        <f t="shared" si="87"/>
        <v>2013</v>
      </c>
      <c r="AC323" s="861">
        <f t="shared" si="88"/>
        <v>18496358.515102301</v>
      </c>
      <c r="AD323" s="877">
        <f t="shared" si="90"/>
        <v>2642336.9307288975</v>
      </c>
      <c r="AE323" s="878">
        <f t="shared" si="91"/>
        <v>15854021.584373403</v>
      </c>
    </row>
    <row r="324" spans="1:31" s="821" customFormat="1" ht="15" hidden="1" customHeight="1">
      <c r="A324" s="853"/>
      <c r="B324" s="842" t="s">
        <v>28</v>
      </c>
      <c r="C324" s="874" t="s">
        <v>2049</v>
      </c>
      <c r="D324" s="873" t="s">
        <v>126</v>
      </c>
      <c r="E324" s="871" t="s">
        <v>444</v>
      </c>
      <c r="F324" s="873" t="s">
        <v>2418</v>
      </c>
      <c r="G324" s="839">
        <v>150</v>
      </c>
      <c r="H324" s="873" t="s">
        <v>863</v>
      </c>
      <c r="I324" s="872">
        <v>2013</v>
      </c>
      <c r="J324" s="838"/>
      <c r="K324" s="836" t="s">
        <v>3181</v>
      </c>
      <c r="L324" s="838" t="s">
        <v>3182</v>
      </c>
      <c r="M324" s="838" t="s">
        <v>3183</v>
      </c>
      <c r="N324" s="838" t="s">
        <v>3184</v>
      </c>
      <c r="O324" s="872" t="s">
        <v>133</v>
      </c>
      <c r="P324" s="888">
        <v>18496358.515102301</v>
      </c>
      <c r="Q324" s="853" t="str">
        <f t="shared" si="89"/>
        <v>2.03.01</v>
      </c>
      <c r="R324" s="841" t="str">
        <f t="shared" si="78"/>
        <v>Alat Angkutan Darat Bermotor</v>
      </c>
      <c r="S324" s="860">
        <f t="shared" si="79"/>
        <v>7</v>
      </c>
      <c r="T324" s="861">
        <f t="shared" si="80"/>
        <v>2642336.9307289002</v>
      </c>
      <c r="U324" s="860">
        <f t="shared" si="81"/>
        <v>1</v>
      </c>
      <c r="V324" s="861">
        <f t="shared" si="82"/>
        <v>2642336.9307289002</v>
      </c>
      <c r="W324" s="861">
        <f t="shared" si="83"/>
        <v>2642336.9307289002</v>
      </c>
      <c r="X324" s="861">
        <f t="shared" si="84"/>
        <v>2642336.9307289002</v>
      </c>
      <c r="Y324" s="861">
        <f t="shared" si="85"/>
        <v>2642336.9307289002</v>
      </c>
      <c r="Z324" s="861">
        <f t="shared" si="86"/>
        <v>2642336.9307289002</v>
      </c>
      <c r="AA324" s="861">
        <f t="shared" si="92"/>
        <v>2642336.9307289002</v>
      </c>
      <c r="AB324" s="876">
        <f t="shared" si="87"/>
        <v>2013</v>
      </c>
      <c r="AC324" s="861">
        <f t="shared" si="88"/>
        <v>18496358.515102301</v>
      </c>
      <c r="AD324" s="877">
        <f t="shared" si="90"/>
        <v>2642336.9307288975</v>
      </c>
      <c r="AE324" s="878">
        <f t="shared" si="91"/>
        <v>15854021.584373403</v>
      </c>
    </row>
    <row r="325" spans="1:31" s="821" customFormat="1" ht="15" hidden="1" customHeight="1">
      <c r="A325" s="853"/>
      <c r="B325" s="842" t="s">
        <v>28</v>
      </c>
      <c r="C325" s="874" t="s">
        <v>2049</v>
      </c>
      <c r="D325" s="873" t="s">
        <v>126</v>
      </c>
      <c r="E325" s="871" t="s">
        <v>444</v>
      </c>
      <c r="F325" s="873" t="s">
        <v>2418</v>
      </c>
      <c r="G325" s="839">
        <v>150</v>
      </c>
      <c r="H325" s="873" t="s">
        <v>863</v>
      </c>
      <c r="I325" s="872">
        <v>2013</v>
      </c>
      <c r="J325" s="838"/>
      <c r="K325" s="836" t="s">
        <v>3185</v>
      </c>
      <c r="L325" s="838" t="s">
        <v>3186</v>
      </c>
      <c r="M325" s="838" t="s">
        <v>3187</v>
      </c>
      <c r="N325" s="838" t="s">
        <v>3188</v>
      </c>
      <c r="O325" s="872" t="s">
        <v>133</v>
      </c>
      <c r="P325" s="888">
        <v>18496358.515102301</v>
      </c>
      <c r="Q325" s="853" t="str">
        <f t="shared" si="89"/>
        <v>2.03.01</v>
      </c>
      <c r="R325" s="841" t="str">
        <f t="shared" si="78"/>
        <v>Alat Angkutan Darat Bermotor</v>
      </c>
      <c r="S325" s="860">
        <f t="shared" si="79"/>
        <v>7</v>
      </c>
      <c r="T325" s="861">
        <f t="shared" si="80"/>
        <v>2642336.9307289002</v>
      </c>
      <c r="U325" s="860">
        <f t="shared" si="81"/>
        <v>1</v>
      </c>
      <c r="V325" s="861">
        <f t="shared" si="82"/>
        <v>2642336.9307289002</v>
      </c>
      <c r="W325" s="861">
        <f t="shared" si="83"/>
        <v>2642336.9307289002</v>
      </c>
      <c r="X325" s="861">
        <f t="shared" si="84"/>
        <v>2642336.9307289002</v>
      </c>
      <c r="Y325" s="861">
        <f t="shared" si="85"/>
        <v>2642336.9307289002</v>
      </c>
      <c r="Z325" s="861">
        <f t="shared" si="86"/>
        <v>2642336.9307289002</v>
      </c>
      <c r="AA325" s="861">
        <f t="shared" si="92"/>
        <v>2642336.9307289002</v>
      </c>
      <c r="AB325" s="876">
        <f t="shared" si="87"/>
        <v>2013</v>
      </c>
      <c r="AC325" s="861">
        <f t="shared" si="88"/>
        <v>18496358.515102301</v>
      </c>
      <c r="AD325" s="877">
        <f t="shared" si="90"/>
        <v>2642336.9307288975</v>
      </c>
      <c r="AE325" s="878">
        <f t="shared" si="91"/>
        <v>15854021.584373403</v>
      </c>
    </row>
    <row r="326" spans="1:31" s="821" customFormat="1" ht="15" hidden="1" customHeight="1">
      <c r="A326" s="853"/>
      <c r="B326" s="842" t="s">
        <v>28</v>
      </c>
      <c r="C326" s="874" t="s">
        <v>2049</v>
      </c>
      <c r="D326" s="873" t="s">
        <v>126</v>
      </c>
      <c r="E326" s="871" t="s">
        <v>444</v>
      </c>
      <c r="F326" s="873" t="s">
        <v>2418</v>
      </c>
      <c r="G326" s="839">
        <v>150</v>
      </c>
      <c r="H326" s="873" t="s">
        <v>863</v>
      </c>
      <c r="I326" s="872">
        <v>2013</v>
      </c>
      <c r="J326" s="838"/>
      <c r="K326" s="836" t="s">
        <v>3189</v>
      </c>
      <c r="L326" s="838" t="s">
        <v>3190</v>
      </c>
      <c r="M326" s="838" t="s">
        <v>3191</v>
      </c>
      <c r="N326" s="838" t="s">
        <v>3192</v>
      </c>
      <c r="O326" s="872" t="s">
        <v>133</v>
      </c>
      <c r="P326" s="888">
        <v>18496358.515102301</v>
      </c>
      <c r="Q326" s="853" t="str">
        <f t="shared" si="89"/>
        <v>2.03.01</v>
      </c>
      <c r="R326" s="841" t="str">
        <f t="shared" si="78"/>
        <v>Alat Angkutan Darat Bermotor</v>
      </c>
      <c r="S326" s="860">
        <f t="shared" si="79"/>
        <v>7</v>
      </c>
      <c r="T326" s="861">
        <f t="shared" si="80"/>
        <v>2642336.9307289002</v>
      </c>
      <c r="U326" s="860">
        <f t="shared" si="81"/>
        <v>1</v>
      </c>
      <c r="V326" s="861">
        <f t="shared" si="82"/>
        <v>2642336.9307289002</v>
      </c>
      <c r="W326" s="861">
        <f t="shared" si="83"/>
        <v>2642336.9307289002</v>
      </c>
      <c r="X326" s="861">
        <f t="shared" si="84"/>
        <v>2642336.9307289002</v>
      </c>
      <c r="Y326" s="861">
        <f t="shared" si="85"/>
        <v>2642336.9307289002</v>
      </c>
      <c r="Z326" s="861">
        <f t="shared" si="86"/>
        <v>2642336.9307289002</v>
      </c>
      <c r="AA326" s="861">
        <f t="shared" si="92"/>
        <v>2642336.9307289002</v>
      </c>
      <c r="AB326" s="876">
        <f t="shared" si="87"/>
        <v>2013</v>
      </c>
      <c r="AC326" s="861">
        <f t="shared" si="88"/>
        <v>18496358.515102301</v>
      </c>
      <c r="AD326" s="877">
        <f t="shared" si="90"/>
        <v>2642336.9307288975</v>
      </c>
      <c r="AE326" s="878">
        <f t="shared" si="91"/>
        <v>15854021.584373403</v>
      </c>
    </row>
    <row r="327" spans="1:31" s="821" customFormat="1" ht="15" hidden="1" customHeight="1">
      <c r="A327" s="853"/>
      <c r="B327" s="842" t="s">
        <v>28</v>
      </c>
      <c r="C327" s="874" t="s">
        <v>2049</v>
      </c>
      <c r="D327" s="873" t="s">
        <v>126</v>
      </c>
      <c r="E327" s="871" t="s">
        <v>444</v>
      </c>
      <c r="F327" s="873" t="s">
        <v>2418</v>
      </c>
      <c r="G327" s="839">
        <v>150</v>
      </c>
      <c r="H327" s="873" t="s">
        <v>863</v>
      </c>
      <c r="I327" s="872">
        <v>2013</v>
      </c>
      <c r="J327" s="838"/>
      <c r="K327" s="836" t="s">
        <v>3193</v>
      </c>
      <c r="L327" s="838" t="s">
        <v>3194</v>
      </c>
      <c r="M327" s="838" t="s">
        <v>3195</v>
      </c>
      <c r="N327" s="838" t="s">
        <v>3196</v>
      </c>
      <c r="O327" s="872" t="s">
        <v>133</v>
      </c>
      <c r="P327" s="888">
        <v>18496358.515102301</v>
      </c>
      <c r="Q327" s="853" t="str">
        <f t="shared" si="89"/>
        <v>2.03.01</v>
      </c>
      <c r="R327" s="841" t="str">
        <f t="shared" si="78"/>
        <v>Alat Angkutan Darat Bermotor</v>
      </c>
      <c r="S327" s="860">
        <f t="shared" si="79"/>
        <v>7</v>
      </c>
      <c r="T327" s="861">
        <f t="shared" si="80"/>
        <v>2642336.9307289002</v>
      </c>
      <c r="U327" s="860">
        <f t="shared" si="81"/>
        <v>1</v>
      </c>
      <c r="V327" s="861">
        <f t="shared" si="82"/>
        <v>2642336.9307289002</v>
      </c>
      <c r="W327" s="861">
        <f t="shared" si="83"/>
        <v>2642336.9307289002</v>
      </c>
      <c r="X327" s="861">
        <f t="shared" si="84"/>
        <v>2642336.9307289002</v>
      </c>
      <c r="Y327" s="861">
        <f t="shared" si="85"/>
        <v>2642336.9307289002</v>
      </c>
      <c r="Z327" s="861">
        <f t="shared" si="86"/>
        <v>2642336.9307289002</v>
      </c>
      <c r="AA327" s="861">
        <f t="shared" si="92"/>
        <v>2642336.9307289002</v>
      </c>
      <c r="AB327" s="876">
        <f t="shared" si="87"/>
        <v>2013</v>
      </c>
      <c r="AC327" s="861">
        <f t="shared" si="88"/>
        <v>18496358.515102301</v>
      </c>
      <c r="AD327" s="877">
        <f t="shared" si="90"/>
        <v>2642336.9307288975</v>
      </c>
      <c r="AE327" s="878">
        <f t="shared" si="91"/>
        <v>15854021.584373403</v>
      </c>
    </row>
    <row r="328" spans="1:31" s="821" customFormat="1" ht="15" hidden="1" customHeight="1">
      <c r="A328" s="853"/>
      <c r="B328" s="842" t="s">
        <v>28</v>
      </c>
      <c r="C328" s="874" t="s">
        <v>2049</v>
      </c>
      <c r="D328" s="873" t="s">
        <v>126</v>
      </c>
      <c r="E328" s="871" t="s">
        <v>444</v>
      </c>
      <c r="F328" s="873" t="s">
        <v>2418</v>
      </c>
      <c r="G328" s="839">
        <v>150</v>
      </c>
      <c r="H328" s="873" t="s">
        <v>863</v>
      </c>
      <c r="I328" s="872">
        <v>2013</v>
      </c>
      <c r="J328" s="838"/>
      <c r="K328" s="836" t="s">
        <v>3197</v>
      </c>
      <c r="L328" s="838" t="s">
        <v>3198</v>
      </c>
      <c r="M328" s="838" t="s">
        <v>3199</v>
      </c>
      <c r="N328" s="838" t="s">
        <v>3200</v>
      </c>
      <c r="O328" s="872" t="s">
        <v>133</v>
      </c>
      <c r="P328" s="888">
        <v>18496358.515102301</v>
      </c>
      <c r="Q328" s="853" t="str">
        <f t="shared" si="89"/>
        <v>2.03.01</v>
      </c>
      <c r="R328" s="841" t="str">
        <f t="shared" si="78"/>
        <v>Alat Angkutan Darat Bermotor</v>
      </c>
      <c r="S328" s="860">
        <f t="shared" si="79"/>
        <v>7</v>
      </c>
      <c r="T328" s="861">
        <f t="shared" si="80"/>
        <v>2642336.9307289002</v>
      </c>
      <c r="U328" s="860">
        <f t="shared" si="81"/>
        <v>1</v>
      </c>
      <c r="V328" s="861">
        <f t="shared" si="82"/>
        <v>2642336.9307289002</v>
      </c>
      <c r="W328" s="861">
        <f t="shared" si="83"/>
        <v>2642336.9307289002</v>
      </c>
      <c r="X328" s="861">
        <f t="shared" si="84"/>
        <v>2642336.9307289002</v>
      </c>
      <c r="Y328" s="861">
        <f t="shared" si="85"/>
        <v>2642336.9307289002</v>
      </c>
      <c r="Z328" s="861">
        <f t="shared" si="86"/>
        <v>2642336.9307289002</v>
      </c>
      <c r="AA328" s="861">
        <f t="shared" si="92"/>
        <v>2642336.9307289002</v>
      </c>
      <c r="AB328" s="876">
        <f t="shared" si="87"/>
        <v>2013</v>
      </c>
      <c r="AC328" s="861">
        <f t="shared" si="88"/>
        <v>18496358.515102301</v>
      </c>
      <c r="AD328" s="877">
        <f t="shared" si="90"/>
        <v>2642336.9307288975</v>
      </c>
      <c r="AE328" s="878">
        <f t="shared" si="91"/>
        <v>15854021.584373403</v>
      </c>
    </row>
    <row r="329" spans="1:31" s="821" customFormat="1" ht="15" hidden="1" customHeight="1">
      <c r="A329" s="853"/>
      <c r="B329" s="842" t="s">
        <v>28</v>
      </c>
      <c r="C329" s="874" t="s">
        <v>2049</v>
      </c>
      <c r="D329" s="873" t="s">
        <v>126</v>
      </c>
      <c r="E329" s="871" t="s">
        <v>444</v>
      </c>
      <c r="F329" s="873" t="s">
        <v>2418</v>
      </c>
      <c r="G329" s="839">
        <v>150</v>
      </c>
      <c r="H329" s="873" t="s">
        <v>863</v>
      </c>
      <c r="I329" s="872">
        <v>2013</v>
      </c>
      <c r="J329" s="838"/>
      <c r="K329" s="836" t="s">
        <v>3201</v>
      </c>
      <c r="L329" s="838" t="s">
        <v>3202</v>
      </c>
      <c r="M329" s="838" t="s">
        <v>3203</v>
      </c>
      <c r="N329" s="838" t="s">
        <v>3204</v>
      </c>
      <c r="O329" s="872" t="s">
        <v>133</v>
      </c>
      <c r="P329" s="888">
        <v>18496358.515102301</v>
      </c>
      <c r="Q329" s="853" t="str">
        <f t="shared" si="89"/>
        <v>2.03.01</v>
      </c>
      <c r="R329" s="841" t="str">
        <f t="shared" si="78"/>
        <v>Alat Angkutan Darat Bermotor</v>
      </c>
      <c r="S329" s="860">
        <f t="shared" si="79"/>
        <v>7</v>
      </c>
      <c r="T329" s="861">
        <f t="shared" si="80"/>
        <v>2642336.9307289002</v>
      </c>
      <c r="U329" s="860">
        <f t="shared" si="81"/>
        <v>1</v>
      </c>
      <c r="V329" s="861">
        <f t="shared" si="82"/>
        <v>2642336.9307289002</v>
      </c>
      <c r="W329" s="861">
        <f t="shared" si="83"/>
        <v>2642336.9307289002</v>
      </c>
      <c r="X329" s="861">
        <f t="shared" si="84"/>
        <v>2642336.9307289002</v>
      </c>
      <c r="Y329" s="861">
        <f t="shared" si="85"/>
        <v>2642336.9307289002</v>
      </c>
      <c r="Z329" s="861">
        <f t="shared" si="86"/>
        <v>2642336.9307289002</v>
      </c>
      <c r="AA329" s="861">
        <f t="shared" si="92"/>
        <v>2642336.9307289002</v>
      </c>
      <c r="AB329" s="876">
        <f t="shared" si="87"/>
        <v>2013</v>
      </c>
      <c r="AC329" s="861">
        <f t="shared" si="88"/>
        <v>18496358.515102301</v>
      </c>
      <c r="AD329" s="877">
        <f t="shared" si="90"/>
        <v>2642336.9307288975</v>
      </c>
      <c r="AE329" s="878">
        <f t="shared" si="91"/>
        <v>15854021.584373403</v>
      </c>
    </row>
    <row r="330" spans="1:31" s="821" customFormat="1" ht="15" hidden="1" customHeight="1">
      <c r="A330" s="853"/>
      <c r="B330" s="842" t="s">
        <v>28</v>
      </c>
      <c r="C330" s="874" t="s">
        <v>2049</v>
      </c>
      <c r="D330" s="873" t="s">
        <v>126</v>
      </c>
      <c r="E330" s="871" t="s">
        <v>444</v>
      </c>
      <c r="F330" s="873" t="s">
        <v>2418</v>
      </c>
      <c r="G330" s="839">
        <v>150</v>
      </c>
      <c r="H330" s="873" t="s">
        <v>863</v>
      </c>
      <c r="I330" s="872">
        <v>2013</v>
      </c>
      <c r="J330" s="838"/>
      <c r="K330" s="836" t="s">
        <v>3205</v>
      </c>
      <c r="L330" s="838" t="s">
        <v>3206</v>
      </c>
      <c r="M330" s="838" t="s">
        <v>3207</v>
      </c>
      <c r="N330" s="838" t="s">
        <v>3208</v>
      </c>
      <c r="O330" s="872" t="s">
        <v>133</v>
      </c>
      <c r="P330" s="888">
        <v>18496358.515102301</v>
      </c>
      <c r="Q330" s="853" t="str">
        <f t="shared" si="89"/>
        <v>2.03.01</v>
      </c>
      <c r="R330" s="841" t="str">
        <f t="shared" si="78"/>
        <v>Alat Angkutan Darat Bermotor</v>
      </c>
      <c r="S330" s="860">
        <f t="shared" si="79"/>
        <v>7</v>
      </c>
      <c r="T330" s="861">
        <f t="shared" si="80"/>
        <v>2642336.9307289002</v>
      </c>
      <c r="U330" s="860">
        <f t="shared" si="81"/>
        <v>1</v>
      </c>
      <c r="V330" s="861">
        <f t="shared" si="82"/>
        <v>2642336.9307289002</v>
      </c>
      <c r="W330" s="861">
        <f t="shared" si="83"/>
        <v>2642336.9307289002</v>
      </c>
      <c r="X330" s="861">
        <f t="shared" si="84"/>
        <v>2642336.9307289002</v>
      </c>
      <c r="Y330" s="861">
        <f t="shared" si="85"/>
        <v>2642336.9307289002</v>
      </c>
      <c r="Z330" s="861">
        <f t="shared" si="86"/>
        <v>2642336.9307289002</v>
      </c>
      <c r="AA330" s="861">
        <f t="shared" si="92"/>
        <v>2642336.9307289002</v>
      </c>
      <c r="AB330" s="876">
        <f t="shared" si="87"/>
        <v>2013</v>
      </c>
      <c r="AC330" s="861">
        <f t="shared" si="88"/>
        <v>18496358.515102301</v>
      </c>
      <c r="AD330" s="877">
        <f t="shared" si="90"/>
        <v>2642336.9307288975</v>
      </c>
      <c r="AE330" s="878">
        <f t="shared" si="91"/>
        <v>15854021.584373403</v>
      </c>
    </row>
    <row r="331" spans="1:31" s="821" customFormat="1" ht="15" hidden="1" customHeight="1">
      <c r="A331" s="853"/>
      <c r="B331" s="842" t="s">
        <v>28</v>
      </c>
      <c r="C331" s="874" t="s">
        <v>2049</v>
      </c>
      <c r="D331" s="873" t="s">
        <v>126</v>
      </c>
      <c r="E331" s="871" t="s">
        <v>444</v>
      </c>
      <c r="F331" s="873" t="s">
        <v>2418</v>
      </c>
      <c r="G331" s="839">
        <v>150</v>
      </c>
      <c r="H331" s="873" t="s">
        <v>863</v>
      </c>
      <c r="I331" s="872">
        <v>2013</v>
      </c>
      <c r="J331" s="838"/>
      <c r="K331" s="836" t="s">
        <v>3209</v>
      </c>
      <c r="L331" s="838" t="s">
        <v>3210</v>
      </c>
      <c r="M331" s="838" t="s">
        <v>3211</v>
      </c>
      <c r="N331" s="838" t="s">
        <v>3212</v>
      </c>
      <c r="O331" s="872" t="s">
        <v>133</v>
      </c>
      <c r="P331" s="888">
        <v>18496358.515102301</v>
      </c>
      <c r="Q331" s="853" t="str">
        <f t="shared" si="89"/>
        <v>2.03.01</v>
      </c>
      <c r="R331" s="841" t="str">
        <f t="shared" si="78"/>
        <v>Alat Angkutan Darat Bermotor</v>
      </c>
      <c r="S331" s="860">
        <f t="shared" si="79"/>
        <v>7</v>
      </c>
      <c r="T331" s="861">
        <f t="shared" si="80"/>
        <v>2642336.9307289002</v>
      </c>
      <c r="U331" s="860">
        <f t="shared" si="81"/>
        <v>1</v>
      </c>
      <c r="V331" s="861">
        <f t="shared" si="82"/>
        <v>2642336.9307289002</v>
      </c>
      <c r="W331" s="861">
        <f t="shared" si="83"/>
        <v>2642336.9307289002</v>
      </c>
      <c r="X331" s="861">
        <f t="shared" si="84"/>
        <v>2642336.9307289002</v>
      </c>
      <c r="Y331" s="861">
        <f t="shared" si="85"/>
        <v>2642336.9307289002</v>
      </c>
      <c r="Z331" s="861">
        <f t="shared" si="86"/>
        <v>2642336.9307289002</v>
      </c>
      <c r="AA331" s="861">
        <f t="shared" si="92"/>
        <v>2642336.9307289002</v>
      </c>
      <c r="AB331" s="876">
        <f t="shared" si="87"/>
        <v>2013</v>
      </c>
      <c r="AC331" s="861">
        <f t="shared" si="88"/>
        <v>18496358.515102301</v>
      </c>
      <c r="AD331" s="877">
        <f t="shared" si="90"/>
        <v>2642336.9307288975</v>
      </c>
      <c r="AE331" s="878">
        <f t="shared" si="91"/>
        <v>15854021.584373403</v>
      </c>
    </row>
    <row r="332" spans="1:31" s="821" customFormat="1" ht="15" hidden="1" customHeight="1">
      <c r="A332" s="853"/>
      <c r="B332" s="842" t="s">
        <v>28</v>
      </c>
      <c r="C332" s="874" t="s">
        <v>2049</v>
      </c>
      <c r="D332" s="873" t="s">
        <v>126</v>
      </c>
      <c r="E332" s="871" t="s">
        <v>444</v>
      </c>
      <c r="F332" s="873" t="s">
        <v>2418</v>
      </c>
      <c r="G332" s="839">
        <v>150</v>
      </c>
      <c r="H332" s="873" t="s">
        <v>863</v>
      </c>
      <c r="I332" s="872">
        <v>2013</v>
      </c>
      <c r="J332" s="838"/>
      <c r="K332" s="836" t="s">
        <v>3213</v>
      </c>
      <c r="L332" s="838" t="s">
        <v>3214</v>
      </c>
      <c r="M332" s="838" t="s">
        <v>3215</v>
      </c>
      <c r="N332" s="838" t="s">
        <v>3216</v>
      </c>
      <c r="O332" s="872" t="s">
        <v>133</v>
      </c>
      <c r="P332" s="888">
        <v>18496358.515102301</v>
      </c>
      <c r="Q332" s="853" t="str">
        <f t="shared" si="89"/>
        <v>2.03.01</v>
      </c>
      <c r="R332" s="841" t="str">
        <f t="shared" si="78"/>
        <v>Alat Angkutan Darat Bermotor</v>
      </c>
      <c r="S332" s="860">
        <f t="shared" si="79"/>
        <v>7</v>
      </c>
      <c r="T332" s="861">
        <f t="shared" si="80"/>
        <v>2642336.9307289002</v>
      </c>
      <c r="U332" s="860">
        <f t="shared" si="81"/>
        <v>1</v>
      </c>
      <c r="V332" s="861">
        <f t="shared" si="82"/>
        <v>2642336.9307289002</v>
      </c>
      <c r="W332" s="861">
        <f t="shared" si="83"/>
        <v>2642336.9307289002</v>
      </c>
      <c r="X332" s="861">
        <f t="shared" si="84"/>
        <v>2642336.9307289002</v>
      </c>
      <c r="Y332" s="861">
        <f t="shared" si="85"/>
        <v>2642336.9307289002</v>
      </c>
      <c r="Z332" s="861">
        <f t="shared" si="86"/>
        <v>2642336.9307289002</v>
      </c>
      <c r="AA332" s="861">
        <f t="shared" si="92"/>
        <v>2642336.9307289002</v>
      </c>
      <c r="AB332" s="876">
        <f t="shared" si="87"/>
        <v>2013</v>
      </c>
      <c r="AC332" s="861">
        <f t="shared" si="88"/>
        <v>18496358.515102301</v>
      </c>
      <c r="AD332" s="877">
        <f t="shared" si="90"/>
        <v>2642336.9307288975</v>
      </c>
      <c r="AE332" s="878">
        <f t="shared" si="91"/>
        <v>15854021.584373403</v>
      </c>
    </row>
    <row r="333" spans="1:31" s="821" customFormat="1" ht="15" hidden="1" customHeight="1">
      <c r="A333" s="853"/>
      <c r="B333" s="842" t="s">
        <v>28</v>
      </c>
      <c r="C333" s="874" t="s">
        <v>2049</v>
      </c>
      <c r="D333" s="873" t="s">
        <v>126</v>
      </c>
      <c r="E333" s="871" t="s">
        <v>444</v>
      </c>
      <c r="F333" s="873" t="s">
        <v>2418</v>
      </c>
      <c r="G333" s="839">
        <v>150</v>
      </c>
      <c r="H333" s="873" t="s">
        <v>863</v>
      </c>
      <c r="I333" s="872">
        <v>2013</v>
      </c>
      <c r="J333" s="838"/>
      <c r="K333" s="836" t="s">
        <v>3217</v>
      </c>
      <c r="L333" s="838" t="s">
        <v>3218</v>
      </c>
      <c r="M333" s="838" t="s">
        <v>3219</v>
      </c>
      <c r="N333" s="838" t="s">
        <v>3220</v>
      </c>
      <c r="O333" s="872" t="s">
        <v>133</v>
      </c>
      <c r="P333" s="888">
        <v>18496358.515102301</v>
      </c>
      <c r="Q333" s="853" t="str">
        <f t="shared" si="89"/>
        <v>2.03.01</v>
      </c>
      <c r="R333" s="841" t="str">
        <f t="shared" si="78"/>
        <v>Alat Angkutan Darat Bermotor</v>
      </c>
      <c r="S333" s="860">
        <f t="shared" si="79"/>
        <v>7</v>
      </c>
      <c r="T333" s="861">
        <f t="shared" si="80"/>
        <v>2642336.9307289002</v>
      </c>
      <c r="U333" s="860">
        <f t="shared" si="81"/>
        <v>1</v>
      </c>
      <c r="V333" s="861">
        <f t="shared" si="82"/>
        <v>2642336.9307289002</v>
      </c>
      <c r="W333" s="861">
        <f t="shared" si="83"/>
        <v>2642336.9307289002</v>
      </c>
      <c r="X333" s="861">
        <f t="shared" si="84"/>
        <v>2642336.9307289002</v>
      </c>
      <c r="Y333" s="861">
        <f t="shared" si="85"/>
        <v>2642336.9307289002</v>
      </c>
      <c r="Z333" s="861">
        <f t="shared" si="86"/>
        <v>2642336.9307289002</v>
      </c>
      <c r="AA333" s="861">
        <f t="shared" si="92"/>
        <v>2642336.9307289002</v>
      </c>
      <c r="AB333" s="876">
        <f t="shared" si="87"/>
        <v>2013</v>
      </c>
      <c r="AC333" s="861">
        <f t="shared" si="88"/>
        <v>18496358.515102301</v>
      </c>
      <c r="AD333" s="877">
        <f t="shared" si="90"/>
        <v>2642336.9307288975</v>
      </c>
      <c r="AE333" s="878">
        <f t="shared" si="91"/>
        <v>15854021.584373403</v>
      </c>
    </row>
    <row r="334" spans="1:31" s="821" customFormat="1" ht="15" hidden="1" customHeight="1">
      <c r="A334" s="853"/>
      <c r="B334" s="842" t="s">
        <v>28</v>
      </c>
      <c r="C334" s="874" t="s">
        <v>2049</v>
      </c>
      <c r="D334" s="873" t="s">
        <v>126</v>
      </c>
      <c r="E334" s="871" t="s">
        <v>444</v>
      </c>
      <c r="F334" s="873" t="s">
        <v>2418</v>
      </c>
      <c r="G334" s="839">
        <v>150</v>
      </c>
      <c r="H334" s="873" t="s">
        <v>863</v>
      </c>
      <c r="I334" s="872">
        <v>2013</v>
      </c>
      <c r="J334" s="838"/>
      <c r="K334" s="836" t="s">
        <v>3221</v>
      </c>
      <c r="L334" s="838" t="s">
        <v>3222</v>
      </c>
      <c r="M334" s="838" t="s">
        <v>3223</v>
      </c>
      <c r="N334" s="838" t="s">
        <v>3224</v>
      </c>
      <c r="O334" s="872" t="s">
        <v>133</v>
      </c>
      <c r="P334" s="888">
        <v>18496358.515102301</v>
      </c>
      <c r="Q334" s="853" t="str">
        <f t="shared" si="89"/>
        <v>2.03.01</v>
      </c>
      <c r="R334" s="841" t="str">
        <f t="shared" si="78"/>
        <v>Alat Angkutan Darat Bermotor</v>
      </c>
      <c r="S334" s="860">
        <f t="shared" si="79"/>
        <v>7</v>
      </c>
      <c r="T334" s="861">
        <f t="shared" si="80"/>
        <v>2642336.9307289002</v>
      </c>
      <c r="U334" s="860">
        <f t="shared" si="81"/>
        <v>1</v>
      </c>
      <c r="V334" s="861">
        <f t="shared" si="82"/>
        <v>2642336.9307289002</v>
      </c>
      <c r="W334" s="861">
        <f t="shared" si="83"/>
        <v>2642336.9307289002</v>
      </c>
      <c r="X334" s="861">
        <f t="shared" si="84"/>
        <v>2642336.9307289002</v>
      </c>
      <c r="Y334" s="861">
        <f t="shared" si="85"/>
        <v>2642336.9307289002</v>
      </c>
      <c r="Z334" s="861">
        <f t="shared" si="86"/>
        <v>2642336.9307289002</v>
      </c>
      <c r="AA334" s="861">
        <f t="shared" si="92"/>
        <v>2642336.9307289002</v>
      </c>
      <c r="AB334" s="876">
        <f t="shared" si="87"/>
        <v>2013</v>
      </c>
      <c r="AC334" s="861">
        <f t="shared" si="88"/>
        <v>18496358.515102301</v>
      </c>
      <c r="AD334" s="877">
        <f t="shared" si="90"/>
        <v>2642336.9307288975</v>
      </c>
      <c r="AE334" s="878">
        <f t="shared" si="91"/>
        <v>15854021.584373403</v>
      </c>
    </row>
    <row r="335" spans="1:31" s="821" customFormat="1" ht="15" hidden="1" customHeight="1">
      <c r="A335" s="853"/>
      <c r="B335" s="842" t="s">
        <v>28</v>
      </c>
      <c r="C335" s="874" t="s">
        <v>2049</v>
      </c>
      <c r="D335" s="873" t="s">
        <v>126</v>
      </c>
      <c r="E335" s="871" t="s">
        <v>444</v>
      </c>
      <c r="F335" s="873" t="s">
        <v>2418</v>
      </c>
      <c r="G335" s="839">
        <v>150</v>
      </c>
      <c r="H335" s="873" t="s">
        <v>863</v>
      </c>
      <c r="I335" s="872">
        <v>2013</v>
      </c>
      <c r="J335" s="838"/>
      <c r="K335" s="836" t="s">
        <v>3225</v>
      </c>
      <c r="L335" s="838" t="s">
        <v>3226</v>
      </c>
      <c r="M335" s="838" t="s">
        <v>3227</v>
      </c>
      <c r="N335" s="838" t="s">
        <v>3228</v>
      </c>
      <c r="O335" s="872" t="s">
        <v>133</v>
      </c>
      <c r="P335" s="888">
        <v>18496358.515102301</v>
      </c>
      <c r="Q335" s="853" t="str">
        <f t="shared" si="89"/>
        <v>2.03.01</v>
      </c>
      <c r="R335" s="841" t="str">
        <f t="shared" si="78"/>
        <v>Alat Angkutan Darat Bermotor</v>
      </c>
      <c r="S335" s="860">
        <f t="shared" si="79"/>
        <v>7</v>
      </c>
      <c r="T335" s="861">
        <f t="shared" si="80"/>
        <v>2642336.9307289002</v>
      </c>
      <c r="U335" s="860">
        <f t="shared" si="81"/>
        <v>1</v>
      </c>
      <c r="V335" s="861">
        <f t="shared" si="82"/>
        <v>2642336.9307289002</v>
      </c>
      <c r="W335" s="861">
        <f t="shared" si="83"/>
        <v>2642336.9307289002</v>
      </c>
      <c r="X335" s="861">
        <f t="shared" si="84"/>
        <v>2642336.9307289002</v>
      </c>
      <c r="Y335" s="861">
        <f t="shared" si="85"/>
        <v>2642336.9307289002</v>
      </c>
      <c r="Z335" s="861">
        <f t="shared" si="86"/>
        <v>2642336.9307289002</v>
      </c>
      <c r="AA335" s="861">
        <f t="shared" si="92"/>
        <v>2642336.9307289002</v>
      </c>
      <c r="AB335" s="876">
        <f t="shared" si="87"/>
        <v>2013</v>
      </c>
      <c r="AC335" s="861">
        <f t="shared" si="88"/>
        <v>18496358.515102301</v>
      </c>
      <c r="AD335" s="877">
        <f t="shared" si="90"/>
        <v>2642336.9307288975</v>
      </c>
      <c r="AE335" s="878">
        <f t="shared" si="91"/>
        <v>15854021.584373403</v>
      </c>
    </row>
    <row r="336" spans="1:31" s="821" customFormat="1" ht="15" hidden="1" customHeight="1">
      <c r="A336" s="853"/>
      <c r="B336" s="842" t="s">
        <v>28</v>
      </c>
      <c r="C336" s="874" t="s">
        <v>2049</v>
      </c>
      <c r="D336" s="873" t="s">
        <v>126</v>
      </c>
      <c r="E336" s="871" t="s">
        <v>444</v>
      </c>
      <c r="F336" s="873" t="s">
        <v>2418</v>
      </c>
      <c r="G336" s="839">
        <v>150</v>
      </c>
      <c r="H336" s="873" t="s">
        <v>863</v>
      </c>
      <c r="I336" s="872">
        <v>2013</v>
      </c>
      <c r="J336" s="838"/>
      <c r="K336" s="836" t="s">
        <v>3229</v>
      </c>
      <c r="L336" s="838" t="s">
        <v>3230</v>
      </c>
      <c r="M336" s="838" t="s">
        <v>3231</v>
      </c>
      <c r="N336" s="838" t="s">
        <v>3232</v>
      </c>
      <c r="O336" s="872" t="s">
        <v>133</v>
      </c>
      <c r="P336" s="888">
        <v>18496358.515102301</v>
      </c>
      <c r="Q336" s="853" t="str">
        <f t="shared" si="89"/>
        <v>2.03.01</v>
      </c>
      <c r="R336" s="841" t="str">
        <f t="shared" si="78"/>
        <v>Alat Angkutan Darat Bermotor</v>
      </c>
      <c r="S336" s="860">
        <f t="shared" si="79"/>
        <v>7</v>
      </c>
      <c r="T336" s="861">
        <f t="shared" si="80"/>
        <v>2642336.9307289002</v>
      </c>
      <c r="U336" s="860">
        <f t="shared" si="81"/>
        <v>1</v>
      </c>
      <c r="V336" s="861">
        <f t="shared" si="82"/>
        <v>2642336.9307289002</v>
      </c>
      <c r="W336" s="861">
        <f t="shared" si="83"/>
        <v>2642336.9307289002</v>
      </c>
      <c r="X336" s="861">
        <f t="shared" si="84"/>
        <v>2642336.9307289002</v>
      </c>
      <c r="Y336" s="861">
        <f t="shared" si="85"/>
        <v>2642336.9307289002</v>
      </c>
      <c r="Z336" s="861">
        <f t="shared" si="86"/>
        <v>2642336.9307289002</v>
      </c>
      <c r="AA336" s="861">
        <f t="shared" si="92"/>
        <v>2642336.9307289002</v>
      </c>
      <c r="AB336" s="876">
        <f t="shared" si="87"/>
        <v>2013</v>
      </c>
      <c r="AC336" s="861">
        <f t="shared" si="88"/>
        <v>18496358.515102301</v>
      </c>
      <c r="AD336" s="877">
        <f t="shared" si="90"/>
        <v>2642336.9307288975</v>
      </c>
      <c r="AE336" s="878">
        <f t="shared" si="91"/>
        <v>15854021.584373403</v>
      </c>
    </row>
    <row r="337" spans="1:31" s="821" customFormat="1" ht="15" hidden="1" customHeight="1">
      <c r="A337" s="853"/>
      <c r="B337" s="842" t="s">
        <v>28</v>
      </c>
      <c r="C337" s="874" t="s">
        <v>2049</v>
      </c>
      <c r="D337" s="873" t="s">
        <v>126</v>
      </c>
      <c r="E337" s="871" t="s">
        <v>444</v>
      </c>
      <c r="F337" s="873" t="s">
        <v>2418</v>
      </c>
      <c r="G337" s="839">
        <v>150</v>
      </c>
      <c r="H337" s="873" t="s">
        <v>863</v>
      </c>
      <c r="I337" s="872">
        <v>2013</v>
      </c>
      <c r="J337" s="838"/>
      <c r="K337" s="836" t="s">
        <v>3233</v>
      </c>
      <c r="L337" s="838" t="s">
        <v>3234</v>
      </c>
      <c r="M337" s="838" t="s">
        <v>3235</v>
      </c>
      <c r="N337" s="838" t="s">
        <v>3236</v>
      </c>
      <c r="O337" s="872" t="s">
        <v>133</v>
      </c>
      <c r="P337" s="888">
        <v>18496358.515102301</v>
      </c>
      <c r="Q337" s="853" t="str">
        <f t="shared" si="89"/>
        <v>2.03.01</v>
      </c>
      <c r="R337" s="841" t="str">
        <f t="shared" si="78"/>
        <v>Alat Angkutan Darat Bermotor</v>
      </c>
      <c r="S337" s="860">
        <f t="shared" si="79"/>
        <v>7</v>
      </c>
      <c r="T337" s="861">
        <f t="shared" si="80"/>
        <v>2642336.9307289002</v>
      </c>
      <c r="U337" s="860">
        <f t="shared" si="81"/>
        <v>1</v>
      </c>
      <c r="V337" s="861">
        <f t="shared" si="82"/>
        <v>2642336.9307289002</v>
      </c>
      <c r="W337" s="861">
        <f t="shared" si="83"/>
        <v>2642336.9307289002</v>
      </c>
      <c r="X337" s="861">
        <f t="shared" si="84"/>
        <v>2642336.9307289002</v>
      </c>
      <c r="Y337" s="861">
        <f t="shared" si="85"/>
        <v>2642336.9307289002</v>
      </c>
      <c r="Z337" s="861">
        <f t="shared" si="86"/>
        <v>2642336.9307289002</v>
      </c>
      <c r="AA337" s="861">
        <f t="shared" si="92"/>
        <v>2642336.9307289002</v>
      </c>
      <c r="AB337" s="876">
        <f t="shared" si="87"/>
        <v>2013</v>
      </c>
      <c r="AC337" s="861">
        <f t="shared" si="88"/>
        <v>18496358.515102301</v>
      </c>
      <c r="AD337" s="877">
        <f t="shared" si="90"/>
        <v>2642336.9307288975</v>
      </c>
      <c r="AE337" s="878">
        <f t="shared" si="91"/>
        <v>15854021.584373403</v>
      </c>
    </row>
    <row r="338" spans="1:31" s="821" customFormat="1" ht="15" hidden="1" customHeight="1">
      <c r="A338" s="853"/>
      <c r="B338" s="842" t="s">
        <v>28</v>
      </c>
      <c r="C338" s="874" t="s">
        <v>2049</v>
      </c>
      <c r="D338" s="873" t="s">
        <v>126</v>
      </c>
      <c r="E338" s="871" t="s">
        <v>444</v>
      </c>
      <c r="F338" s="873" t="s">
        <v>2418</v>
      </c>
      <c r="G338" s="839">
        <v>150</v>
      </c>
      <c r="H338" s="873" t="s">
        <v>863</v>
      </c>
      <c r="I338" s="872">
        <v>2013</v>
      </c>
      <c r="J338" s="838"/>
      <c r="K338" s="836" t="s">
        <v>3237</v>
      </c>
      <c r="L338" s="838" t="s">
        <v>3238</v>
      </c>
      <c r="M338" s="838" t="s">
        <v>3239</v>
      </c>
      <c r="N338" s="838" t="s">
        <v>3240</v>
      </c>
      <c r="O338" s="872" t="s">
        <v>133</v>
      </c>
      <c r="P338" s="888">
        <v>18496358.515102301</v>
      </c>
      <c r="Q338" s="853" t="str">
        <f t="shared" si="89"/>
        <v>2.03.01</v>
      </c>
      <c r="R338" s="841" t="str">
        <f t="shared" si="78"/>
        <v>Alat Angkutan Darat Bermotor</v>
      </c>
      <c r="S338" s="860">
        <f t="shared" si="79"/>
        <v>7</v>
      </c>
      <c r="T338" s="861">
        <f t="shared" si="80"/>
        <v>2642336.9307289002</v>
      </c>
      <c r="U338" s="860">
        <f t="shared" si="81"/>
        <v>1</v>
      </c>
      <c r="V338" s="861">
        <f t="shared" si="82"/>
        <v>2642336.9307289002</v>
      </c>
      <c r="W338" s="861">
        <f t="shared" si="83"/>
        <v>2642336.9307289002</v>
      </c>
      <c r="X338" s="861">
        <f t="shared" si="84"/>
        <v>2642336.9307289002</v>
      </c>
      <c r="Y338" s="861">
        <f t="shared" si="85"/>
        <v>2642336.9307289002</v>
      </c>
      <c r="Z338" s="861">
        <f t="shared" si="86"/>
        <v>2642336.9307289002</v>
      </c>
      <c r="AA338" s="861">
        <f t="shared" si="92"/>
        <v>2642336.9307289002</v>
      </c>
      <c r="AB338" s="876">
        <f t="shared" si="87"/>
        <v>2013</v>
      </c>
      <c r="AC338" s="861">
        <f t="shared" si="88"/>
        <v>18496358.515102301</v>
      </c>
      <c r="AD338" s="877">
        <f t="shared" si="90"/>
        <v>2642336.9307288975</v>
      </c>
      <c r="AE338" s="878">
        <f t="shared" si="91"/>
        <v>15854021.584373403</v>
      </c>
    </row>
    <row r="339" spans="1:31" s="821" customFormat="1" ht="15" hidden="1" customHeight="1">
      <c r="A339" s="853"/>
      <c r="B339" s="842" t="s">
        <v>28</v>
      </c>
      <c r="C339" s="874" t="s">
        <v>2049</v>
      </c>
      <c r="D339" s="873" t="s">
        <v>126</v>
      </c>
      <c r="E339" s="871" t="s">
        <v>444</v>
      </c>
      <c r="F339" s="873" t="s">
        <v>2418</v>
      </c>
      <c r="G339" s="839">
        <v>150</v>
      </c>
      <c r="H339" s="873" t="s">
        <v>863</v>
      </c>
      <c r="I339" s="872">
        <v>2013</v>
      </c>
      <c r="J339" s="838"/>
      <c r="K339" s="836" t="s">
        <v>3241</v>
      </c>
      <c r="L339" s="838" t="s">
        <v>3242</v>
      </c>
      <c r="M339" s="838" t="s">
        <v>3243</v>
      </c>
      <c r="N339" s="838" t="s">
        <v>3244</v>
      </c>
      <c r="O339" s="872" t="s">
        <v>133</v>
      </c>
      <c r="P339" s="888">
        <v>18496358.515102301</v>
      </c>
      <c r="Q339" s="853" t="str">
        <f t="shared" si="89"/>
        <v>2.03.01</v>
      </c>
      <c r="R339" s="841" t="str">
        <f t="shared" si="78"/>
        <v>Alat Angkutan Darat Bermotor</v>
      </c>
      <c r="S339" s="860">
        <f t="shared" si="79"/>
        <v>7</v>
      </c>
      <c r="T339" s="861">
        <f t="shared" si="80"/>
        <v>2642336.9307289002</v>
      </c>
      <c r="U339" s="860">
        <f t="shared" si="81"/>
        <v>1</v>
      </c>
      <c r="V339" s="861">
        <f t="shared" si="82"/>
        <v>2642336.9307289002</v>
      </c>
      <c r="W339" s="861">
        <f t="shared" si="83"/>
        <v>2642336.9307289002</v>
      </c>
      <c r="X339" s="861">
        <f t="shared" si="84"/>
        <v>2642336.9307289002</v>
      </c>
      <c r="Y339" s="861">
        <f t="shared" si="85"/>
        <v>2642336.9307289002</v>
      </c>
      <c r="Z339" s="861">
        <f t="shared" si="86"/>
        <v>2642336.9307289002</v>
      </c>
      <c r="AA339" s="861">
        <f t="shared" si="92"/>
        <v>2642336.9307289002</v>
      </c>
      <c r="AB339" s="876">
        <f t="shared" si="87"/>
        <v>2013</v>
      </c>
      <c r="AC339" s="861">
        <f t="shared" si="88"/>
        <v>18496358.515102301</v>
      </c>
      <c r="AD339" s="877">
        <f t="shared" si="90"/>
        <v>2642336.9307288975</v>
      </c>
      <c r="AE339" s="878">
        <f t="shared" si="91"/>
        <v>15854021.584373403</v>
      </c>
    </row>
    <row r="340" spans="1:31" s="821" customFormat="1" ht="15" hidden="1" customHeight="1">
      <c r="A340" s="853"/>
      <c r="B340" s="842" t="s">
        <v>28</v>
      </c>
      <c r="C340" s="874" t="s">
        <v>2049</v>
      </c>
      <c r="D340" s="873" t="s">
        <v>126</v>
      </c>
      <c r="E340" s="871" t="s">
        <v>444</v>
      </c>
      <c r="F340" s="873" t="s">
        <v>2418</v>
      </c>
      <c r="G340" s="839">
        <v>150</v>
      </c>
      <c r="H340" s="873" t="s">
        <v>863</v>
      </c>
      <c r="I340" s="872">
        <v>2013</v>
      </c>
      <c r="J340" s="838"/>
      <c r="K340" s="836" t="s">
        <v>3245</v>
      </c>
      <c r="L340" s="838" t="s">
        <v>3246</v>
      </c>
      <c r="M340" s="838" t="s">
        <v>3247</v>
      </c>
      <c r="N340" s="838" t="s">
        <v>3248</v>
      </c>
      <c r="O340" s="872" t="s">
        <v>133</v>
      </c>
      <c r="P340" s="888">
        <v>18496358.515102301</v>
      </c>
      <c r="Q340" s="853" t="str">
        <f t="shared" si="89"/>
        <v>2.03.01</v>
      </c>
      <c r="R340" s="841" t="str">
        <f t="shared" si="78"/>
        <v>Alat Angkutan Darat Bermotor</v>
      </c>
      <c r="S340" s="860">
        <f t="shared" si="79"/>
        <v>7</v>
      </c>
      <c r="T340" s="861">
        <f t="shared" si="80"/>
        <v>2642336.9307289002</v>
      </c>
      <c r="U340" s="860">
        <f t="shared" si="81"/>
        <v>1</v>
      </c>
      <c r="V340" s="861">
        <f t="shared" si="82"/>
        <v>2642336.9307289002</v>
      </c>
      <c r="W340" s="861">
        <f t="shared" si="83"/>
        <v>2642336.9307289002</v>
      </c>
      <c r="X340" s="861">
        <f t="shared" si="84"/>
        <v>2642336.9307289002</v>
      </c>
      <c r="Y340" s="861">
        <f t="shared" si="85"/>
        <v>2642336.9307289002</v>
      </c>
      <c r="Z340" s="861">
        <f t="shared" si="86"/>
        <v>2642336.9307289002</v>
      </c>
      <c r="AA340" s="861">
        <f t="shared" si="92"/>
        <v>2642336.9307289002</v>
      </c>
      <c r="AB340" s="876">
        <f t="shared" si="87"/>
        <v>2013</v>
      </c>
      <c r="AC340" s="861">
        <f t="shared" si="88"/>
        <v>18496358.515102301</v>
      </c>
      <c r="AD340" s="877">
        <f t="shared" si="90"/>
        <v>2642336.9307288975</v>
      </c>
      <c r="AE340" s="878">
        <f t="shared" si="91"/>
        <v>15854021.584373403</v>
      </c>
    </row>
    <row r="341" spans="1:31" s="821" customFormat="1" ht="15" hidden="1" customHeight="1">
      <c r="A341" s="853"/>
      <c r="B341" s="842" t="s">
        <v>28</v>
      </c>
      <c r="C341" s="874" t="s">
        <v>2049</v>
      </c>
      <c r="D341" s="873" t="s">
        <v>126</v>
      </c>
      <c r="E341" s="871" t="s">
        <v>444</v>
      </c>
      <c r="F341" s="873" t="s">
        <v>2418</v>
      </c>
      <c r="G341" s="839">
        <v>150</v>
      </c>
      <c r="H341" s="873" t="s">
        <v>863</v>
      </c>
      <c r="I341" s="872">
        <v>2013</v>
      </c>
      <c r="J341" s="838"/>
      <c r="K341" s="836" t="s">
        <v>3249</v>
      </c>
      <c r="L341" s="838" t="s">
        <v>3250</v>
      </c>
      <c r="M341" s="838" t="s">
        <v>3251</v>
      </c>
      <c r="N341" s="838" t="s">
        <v>3252</v>
      </c>
      <c r="O341" s="872" t="s">
        <v>133</v>
      </c>
      <c r="P341" s="888">
        <v>18496358.515102301</v>
      </c>
      <c r="Q341" s="853" t="str">
        <f t="shared" si="89"/>
        <v>2.03.01</v>
      </c>
      <c r="R341" s="841" t="str">
        <f t="shared" si="78"/>
        <v>Alat Angkutan Darat Bermotor</v>
      </c>
      <c r="S341" s="860">
        <f t="shared" si="79"/>
        <v>7</v>
      </c>
      <c r="T341" s="861">
        <f t="shared" si="80"/>
        <v>2642336.9307289002</v>
      </c>
      <c r="U341" s="860">
        <f t="shared" si="81"/>
        <v>1</v>
      </c>
      <c r="V341" s="861">
        <f t="shared" si="82"/>
        <v>2642336.9307289002</v>
      </c>
      <c r="W341" s="861">
        <f t="shared" si="83"/>
        <v>2642336.9307289002</v>
      </c>
      <c r="X341" s="861">
        <f t="shared" si="84"/>
        <v>2642336.9307289002</v>
      </c>
      <c r="Y341" s="861">
        <f t="shared" si="85"/>
        <v>2642336.9307289002</v>
      </c>
      <c r="Z341" s="861">
        <f t="shared" si="86"/>
        <v>2642336.9307289002</v>
      </c>
      <c r="AA341" s="861">
        <f t="shared" si="92"/>
        <v>2642336.9307289002</v>
      </c>
      <c r="AB341" s="876">
        <f t="shared" si="87"/>
        <v>2013</v>
      </c>
      <c r="AC341" s="861">
        <f t="shared" si="88"/>
        <v>18496358.515102301</v>
      </c>
      <c r="AD341" s="877">
        <f t="shared" si="90"/>
        <v>2642336.9307288975</v>
      </c>
      <c r="AE341" s="878">
        <f t="shared" si="91"/>
        <v>15854021.584373403</v>
      </c>
    </row>
    <row r="342" spans="1:31" s="821" customFormat="1" ht="15" hidden="1" customHeight="1">
      <c r="A342" s="853"/>
      <c r="B342" s="842" t="s">
        <v>28</v>
      </c>
      <c r="C342" s="874" t="s">
        <v>2049</v>
      </c>
      <c r="D342" s="873" t="s">
        <v>126</v>
      </c>
      <c r="E342" s="871" t="s">
        <v>444</v>
      </c>
      <c r="F342" s="873" t="s">
        <v>2418</v>
      </c>
      <c r="G342" s="839">
        <v>150</v>
      </c>
      <c r="H342" s="873" t="s">
        <v>863</v>
      </c>
      <c r="I342" s="872">
        <v>2013</v>
      </c>
      <c r="J342" s="838"/>
      <c r="K342" s="836" t="s">
        <v>3253</v>
      </c>
      <c r="L342" s="838" t="s">
        <v>3254</v>
      </c>
      <c r="M342" s="838" t="s">
        <v>3255</v>
      </c>
      <c r="N342" s="838" t="s">
        <v>3256</v>
      </c>
      <c r="O342" s="872" t="s">
        <v>133</v>
      </c>
      <c r="P342" s="888">
        <v>18496358.515102301</v>
      </c>
      <c r="Q342" s="853" t="str">
        <f t="shared" si="89"/>
        <v>2.03.01</v>
      </c>
      <c r="R342" s="841" t="str">
        <f t="shared" si="78"/>
        <v>Alat Angkutan Darat Bermotor</v>
      </c>
      <c r="S342" s="860">
        <f t="shared" si="79"/>
        <v>7</v>
      </c>
      <c r="T342" s="861">
        <f t="shared" si="80"/>
        <v>2642336.9307289002</v>
      </c>
      <c r="U342" s="860">
        <f t="shared" si="81"/>
        <v>1</v>
      </c>
      <c r="V342" s="861">
        <f t="shared" si="82"/>
        <v>2642336.9307289002</v>
      </c>
      <c r="W342" s="861">
        <f t="shared" si="83"/>
        <v>2642336.9307289002</v>
      </c>
      <c r="X342" s="861">
        <f t="shared" si="84"/>
        <v>2642336.9307289002</v>
      </c>
      <c r="Y342" s="861">
        <f t="shared" si="85"/>
        <v>2642336.9307289002</v>
      </c>
      <c r="Z342" s="861">
        <f t="shared" si="86"/>
        <v>2642336.9307289002</v>
      </c>
      <c r="AA342" s="861">
        <f t="shared" si="92"/>
        <v>2642336.9307289002</v>
      </c>
      <c r="AB342" s="876">
        <f t="shared" si="87"/>
        <v>2013</v>
      </c>
      <c r="AC342" s="861">
        <f t="shared" si="88"/>
        <v>18496358.515102301</v>
      </c>
      <c r="AD342" s="877">
        <f t="shared" si="90"/>
        <v>2642336.9307288975</v>
      </c>
      <c r="AE342" s="878">
        <f t="shared" si="91"/>
        <v>15854021.584373403</v>
      </c>
    </row>
    <row r="343" spans="1:31" s="821" customFormat="1" ht="15" hidden="1" customHeight="1">
      <c r="A343" s="853"/>
      <c r="B343" s="842" t="s">
        <v>28</v>
      </c>
      <c r="C343" s="874" t="s">
        <v>2049</v>
      </c>
      <c r="D343" s="873" t="s">
        <v>126</v>
      </c>
      <c r="E343" s="871" t="s">
        <v>444</v>
      </c>
      <c r="F343" s="873" t="s">
        <v>2418</v>
      </c>
      <c r="G343" s="839">
        <v>150</v>
      </c>
      <c r="H343" s="873" t="s">
        <v>863</v>
      </c>
      <c r="I343" s="872">
        <v>2013</v>
      </c>
      <c r="J343" s="838"/>
      <c r="K343" s="836" t="s">
        <v>3257</v>
      </c>
      <c r="L343" s="838" t="s">
        <v>3258</v>
      </c>
      <c r="M343" s="838" t="s">
        <v>3259</v>
      </c>
      <c r="N343" s="838" t="s">
        <v>3260</v>
      </c>
      <c r="O343" s="872" t="s">
        <v>133</v>
      </c>
      <c r="P343" s="888">
        <v>18496358.515102301</v>
      </c>
      <c r="Q343" s="853" t="str">
        <f t="shared" si="89"/>
        <v>2.03.01</v>
      </c>
      <c r="R343" s="841" t="str">
        <f t="shared" si="78"/>
        <v>Alat Angkutan Darat Bermotor</v>
      </c>
      <c r="S343" s="860">
        <f t="shared" si="79"/>
        <v>7</v>
      </c>
      <c r="T343" s="861">
        <f t="shared" si="80"/>
        <v>2642336.9307289002</v>
      </c>
      <c r="U343" s="860">
        <f t="shared" si="81"/>
        <v>1</v>
      </c>
      <c r="V343" s="861">
        <f t="shared" si="82"/>
        <v>2642336.9307289002</v>
      </c>
      <c r="W343" s="861">
        <f t="shared" si="83"/>
        <v>2642336.9307289002</v>
      </c>
      <c r="X343" s="861">
        <f t="shared" si="84"/>
        <v>2642336.9307289002</v>
      </c>
      <c r="Y343" s="861">
        <f t="shared" si="85"/>
        <v>2642336.9307289002</v>
      </c>
      <c r="Z343" s="861">
        <f t="shared" si="86"/>
        <v>2642336.9307289002</v>
      </c>
      <c r="AA343" s="861">
        <f t="shared" si="92"/>
        <v>2642336.9307289002</v>
      </c>
      <c r="AB343" s="876">
        <f t="shared" si="87"/>
        <v>2013</v>
      </c>
      <c r="AC343" s="861">
        <f t="shared" si="88"/>
        <v>18496358.515102301</v>
      </c>
      <c r="AD343" s="877">
        <f t="shared" si="90"/>
        <v>2642336.9307288975</v>
      </c>
      <c r="AE343" s="878">
        <f t="shared" si="91"/>
        <v>15854021.584373403</v>
      </c>
    </row>
    <row r="344" spans="1:31" s="821" customFormat="1" ht="15" hidden="1" customHeight="1">
      <c r="A344" s="853"/>
      <c r="B344" s="842" t="s">
        <v>28</v>
      </c>
      <c r="C344" s="874" t="s">
        <v>2049</v>
      </c>
      <c r="D344" s="873" t="s">
        <v>126</v>
      </c>
      <c r="E344" s="871" t="s">
        <v>444</v>
      </c>
      <c r="F344" s="873" t="s">
        <v>2418</v>
      </c>
      <c r="G344" s="839">
        <v>150</v>
      </c>
      <c r="H344" s="873" t="s">
        <v>863</v>
      </c>
      <c r="I344" s="872">
        <v>2013</v>
      </c>
      <c r="J344" s="838"/>
      <c r="K344" s="836" t="s">
        <v>3261</v>
      </c>
      <c r="L344" s="838" t="s">
        <v>3262</v>
      </c>
      <c r="M344" s="838" t="s">
        <v>3263</v>
      </c>
      <c r="N344" s="838" t="s">
        <v>3264</v>
      </c>
      <c r="O344" s="872" t="s">
        <v>133</v>
      </c>
      <c r="P344" s="888">
        <v>18496358.515102301</v>
      </c>
      <c r="Q344" s="853" t="str">
        <f t="shared" si="89"/>
        <v>2.03.01</v>
      </c>
      <c r="R344" s="841" t="str">
        <f t="shared" ref="R344:R408" si="93">VLOOKUP(Q344,kelompok,2,0)</f>
        <v>Alat Angkutan Darat Bermotor</v>
      </c>
      <c r="S344" s="860">
        <f t="shared" ref="S344:S408" si="94">VLOOKUP(Q344,MASAMANFAAT,4,0)</f>
        <v>7</v>
      </c>
      <c r="T344" s="861">
        <f t="shared" ref="T344:T407" si="95">(P344)/S344</f>
        <v>2642336.9307289002</v>
      </c>
      <c r="U344" s="860">
        <f t="shared" ref="U344:U361" si="96">2013-AB344+1</f>
        <v>1</v>
      </c>
      <c r="V344" s="861">
        <f t="shared" ref="V344:V361" si="97">IF(U344&gt;S344,P344,T344*U344)</f>
        <v>2642336.9307289002</v>
      </c>
      <c r="W344" s="861">
        <f t="shared" ref="W344:W407" si="98">IF(P344=V344,0,T344)</f>
        <v>2642336.9307289002</v>
      </c>
      <c r="X344" s="861">
        <f t="shared" ref="X344:X407" si="99">IF(P344=V344+W344,0,T344)</f>
        <v>2642336.9307289002</v>
      </c>
      <c r="Y344" s="861">
        <f t="shared" ref="Y344:Y407" si="100">IF(P344=V344+W344+X344,0,T344)</f>
        <v>2642336.9307289002</v>
      </c>
      <c r="Z344" s="861">
        <f t="shared" ref="Z344:Z407" si="101">IF(P344=W344+X344+Y344+V344,0,T344)</f>
        <v>2642336.9307289002</v>
      </c>
      <c r="AA344" s="861">
        <f t="shared" si="92"/>
        <v>2642336.9307289002</v>
      </c>
      <c r="AB344" s="876">
        <f t="shared" ref="AB344:AB408" si="102">I344</f>
        <v>2013</v>
      </c>
      <c r="AC344" s="861">
        <f t="shared" ref="AC344:AC408" si="103">P344</f>
        <v>18496358.515102301</v>
      </c>
      <c r="AD344" s="877">
        <f t="shared" si="90"/>
        <v>2642336.9307288975</v>
      </c>
      <c r="AE344" s="878">
        <f t="shared" si="91"/>
        <v>15854021.584373403</v>
      </c>
    </row>
    <row r="345" spans="1:31" s="821" customFormat="1" ht="15" hidden="1" customHeight="1">
      <c r="A345" s="853"/>
      <c r="B345" s="842" t="s">
        <v>28</v>
      </c>
      <c r="C345" s="874" t="s">
        <v>2049</v>
      </c>
      <c r="D345" s="873" t="s">
        <v>126</v>
      </c>
      <c r="E345" s="871" t="s">
        <v>444</v>
      </c>
      <c r="F345" s="873" t="s">
        <v>2418</v>
      </c>
      <c r="G345" s="839">
        <v>150</v>
      </c>
      <c r="H345" s="873" t="s">
        <v>863</v>
      </c>
      <c r="I345" s="872">
        <v>2013</v>
      </c>
      <c r="J345" s="838"/>
      <c r="K345" s="836" t="s">
        <v>3265</v>
      </c>
      <c r="L345" s="838" t="s">
        <v>3266</v>
      </c>
      <c r="M345" s="838" t="s">
        <v>3267</v>
      </c>
      <c r="N345" s="838" t="s">
        <v>3268</v>
      </c>
      <c r="O345" s="872" t="s">
        <v>133</v>
      </c>
      <c r="P345" s="888">
        <v>18496358.515102301</v>
      </c>
      <c r="Q345" s="853" t="str">
        <f t="shared" ref="Q345:Q409" si="104">MID(C345,2,7)</f>
        <v>2.03.01</v>
      </c>
      <c r="R345" s="841" t="str">
        <f t="shared" si="93"/>
        <v>Alat Angkutan Darat Bermotor</v>
      </c>
      <c r="S345" s="860">
        <f t="shared" si="94"/>
        <v>7</v>
      </c>
      <c r="T345" s="861">
        <f t="shared" si="95"/>
        <v>2642336.9307289002</v>
      </c>
      <c r="U345" s="860">
        <f t="shared" si="96"/>
        <v>1</v>
      </c>
      <c r="V345" s="861">
        <f t="shared" si="97"/>
        <v>2642336.9307289002</v>
      </c>
      <c r="W345" s="861">
        <f t="shared" si="98"/>
        <v>2642336.9307289002</v>
      </c>
      <c r="X345" s="861">
        <f t="shared" si="99"/>
        <v>2642336.9307289002</v>
      </c>
      <c r="Y345" s="861">
        <f t="shared" si="100"/>
        <v>2642336.9307289002</v>
      </c>
      <c r="Z345" s="861">
        <f t="shared" si="101"/>
        <v>2642336.9307289002</v>
      </c>
      <c r="AA345" s="861">
        <f t="shared" si="92"/>
        <v>2642336.9307289002</v>
      </c>
      <c r="AB345" s="876">
        <f t="shared" si="102"/>
        <v>2013</v>
      </c>
      <c r="AC345" s="861">
        <f t="shared" si="103"/>
        <v>18496358.515102301</v>
      </c>
      <c r="AD345" s="877">
        <f t="shared" ref="AD345:AD409" si="105">P345-(V345+W345+X345+Y345+Z345+AA345)</f>
        <v>2642336.9307288975</v>
      </c>
      <c r="AE345" s="878">
        <f t="shared" ref="AE345:AE408" si="106">SUM(V345:AA345)</f>
        <v>15854021.584373403</v>
      </c>
    </row>
    <row r="346" spans="1:31" s="821" customFormat="1" ht="15" hidden="1" customHeight="1">
      <c r="A346" s="853"/>
      <c r="B346" s="842" t="s">
        <v>28</v>
      </c>
      <c r="C346" s="874" t="s">
        <v>2049</v>
      </c>
      <c r="D346" s="873" t="s">
        <v>126</v>
      </c>
      <c r="E346" s="871" t="s">
        <v>444</v>
      </c>
      <c r="F346" s="873" t="s">
        <v>2418</v>
      </c>
      <c r="G346" s="839">
        <v>150</v>
      </c>
      <c r="H346" s="873" t="s">
        <v>863</v>
      </c>
      <c r="I346" s="872">
        <v>2013</v>
      </c>
      <c r="J346" s="838"/>
      <c r="K346" s="836" t="s">
        <v>3269</v>
      </c>
      <c r="L346" s="838" t="s">
        <v>3270</v>
      </c>
      <c r="M346" s="838" t="s">
        <v>3271</v>
      </c>
      <c r="N346" s="838" t="s">
        <v>3272</v>
      </c>
      <c r="O346" s="872" t="s">
        <v>133</v>
      </c>
      <c r="P346" s="888">
        <v>18496358.515102301</v>
      </c>
      <c r="Q346" s="853" t="str">
        <f t="shared" si="104"/>
        <v>2.03.01</v>
      </c>
      <c r="R346" s="841" t="str">
        <f t="shared" si="93"/>
        <v>Alat Angkutan Darat Bermotor</v>
      </c>
      <c r="S346" s="860">
        <f t="shared" si="94"/>
        <v>7</v>
      </c>
      <c r="T346" s="861">
        <f t="shared" si="95"/>
        <v>2642336.9307289002</v>
      </c>
      <c r="U346" s="860">
        <f t="shared" si="96"/>
        <v>1</v>
      </c>
      <c r="V346" s="861">
        <f t="shared" si="97"/>
        <v>2642336.9307289002</v>
      </c>
      <c r="W346" s="861">
        <f t="shared" si="98"/>
        <v>2642336.9307289002</v>
      </c>
      <c r="X346" s="861">
        <f t="shared" si="99"/>
        <v>2642336.9307289002</v>
      </c>
      <c r="Y346" s="861">
        <f t="shared" si="100"/>
        <v>2642336.9307289002</v>
      </c>
      <c r="Z346" s="861">
        <f t="shared" si="101"/>
        <v>2642336.9307289002</v>
      </c>
      <c r="AA346" s="861">
        <f t="shared" si="92"/>
        <v>2642336.9307289002</v>
      </c>
      <c r="AB346" s="876">
        <f t="shared" si="102"/>
        <v>2013</v>
      </c>
      <c r="AC346" s="861">
        <f t="shared" si="103"/>
        <v>18496358.515102301</v>
      </c>
      <c r="AD346" s="877">
        <f t="shared" si="105"/>
        <v>2642336.9307288975</v>
      </c>
      <c r="AE346" s="878">
        <f t="shared" si="106"/>
        <v>15854021.584373403</v>
      </c>
    </row>
    <row r="347" spans="1:31" s="821" customFormat="1" ht="15" hidden="1" customHeight="1">
      <c r="A347" s="853"/>
      <c r="B347" s="842" t="s">
        <v>28</v>
      </c>
      <c r="C347" s="874" t="s">
        <v>2049</v>
      </c>
      <c r="D347" s="873" t="s">
        <v>126</v>
      </c>
      <c r="E347" s="871" t="s">
        <v>444</v>
      </c>
      <c r="F347" s="873" t="s">
        <v>2418</v>
      </c>
      <c r="G347" s="839">
        <v>150</v>
      </c>
      <c r="H347" s="873" t="s">
        <v>863</v>
      </c>
      <c r="I347" s="872">
        <v>2013</v>
      </c>
      <c r="J347" s="838"/>
      <c r="K347" s="836" t="s">
        <v>3273</v>
      </c>
      <c r="L347" s="838" t="s">
        <v>3274</v>
      </c>
      <c r="M347" s="838" t="s">
        <v>3275</v>
      </c>
      <c r="N347" s="838" t="s">
        <v>3276</v>
      </c>
      <c r="O347" s="872" t="s">
        <v>133</v>
      </c>
      <c r="P347" s="888">
        <v>18496358.515102301</v>
      </c>
      <c r="Q347" s="853" t="str">
        <f t="shared" si="104"/>
        <v>2.03.01</v>
      </c>
      <c r="R347" s="841" t="str">
        <f t="shared" si="93"/>
        <v>Alat Angkutan Darat Bermotor</v>
      </c>
      <c r="S347" s="860">
        <f t="shared" si="94"/>
        <v>7</v>
      </c>
      <c r="T347" s="861">
        <f t="shared" si="95"/>
        <v>2642336.9307289002</v>
      </c>
      <c r="U347" s="860">
        <f t="shared" si="96"/>
        <v>1</v>
      </c>
      <c r="V347" s="861">
        <f t="shared" si="97"/>
        <v>2642336.9307289002</v>
      </c>
      <c r="W347" s="861">
        <f t="shared" si="98"/>
        <v>2642336.9307289002</v>
      </c>
      <c r="X347" s="861">
        <f t="shared" si="99"/>
        <v>2642336.9307289002</v>
      </c>
      <c r="Y347" s="861">
        <f t="shared" si="100"/>
        <v>2642336.9307289002</v>
      </c>
      <c r="Z347" s="861">
        <f t="shared" si="101"/>
        <v>2642336.9307289002</v>
      </c>
      <c r="AA347" s="861">
        <f t="shared" si="92"/>
        <v>2642336.9307289002</v>
      </c>
      <c r="AB347" s="876">
        <f t="shared" si="102"/>
        <v>2013</v>
      </c>
      <c r="AC347" s="861">
        <f t="shared" si="103"/>
        <v>18496358.515102301</v>
      </c>
      <c r="AD347" s="877">
        <f t="shared" si="105"/>
        <v>2642336.9307288975</v>
      </c>
      <c r="AE347" s="878">
        <f t="shared" si="106"/>
        <v>15854021.584373403</v>
      </c>
    </row>
    <row r="348" spans="1:31" s="821" customFormat="1" ht="15" hidden="1" customHeight="1">
      <c r="A348" s="853"/>
      <c r="B348" s="842" t="s">
        <v>28</v>
      </c>
      <c r="C348" s="874" t="s">
        <v>2049</v>
      </c>
      <c r="D348" s="873" t="s">
        <v>126</v>
      </c>
      <c r="E348" s="871" t="s">
        <v>444</v>
      </c>
      <c r="F348" s="873" t="s">
        <v>2418</v>
      </c>
      <c r="G348" s="839">
        <v>150</v>
      </c>
      <c r="H348" s="873" t="s">
        <v>863</v>
      </c>
      <c r="I348" s="872">
        <v>2013</v>
      </c>
      <c r="J348" s="838"/>
      <c r="K348" s="836" t="s">
        <v>3277</v>
      </c>
      <c r="L348" s="838" t="s">
        <v>3278</v>
      </c>
      <c r="M348" s="838" t="s">
        <v>3279</v>
      </c>
      <c r="N348" s="838" t="s">
        <v>3280</v>
      </c>
      <c r="O348" s="872" t="s">
        <v>133</v>
      </c>
      <c r="P348" s="888">
        <v>18496358.515102301</v>
      </c>
      <c r="Q348" s="853" t="str">
        <f t="shared" si="104"/>
        <v>2.03.01</v>
      </c>
      <c r="R348" s="841" t="str">
        <f t="shared" si="93"/>
        <v>Alat Angkutan Darat Bermotor</v>
      </c>
      <c r="S348" s="860">
        <f t="shared" si="94"/>
        <v>7</v>
      </c>
      <c r="T348" s="861">
        <f t="shared" si="95"/>
        <v>2642336.9307289002</v>
      </c>
      <c r="U348" s="860">
        <f t="shared" si="96"/>
        <v>1</v>
      </c>
      <c r="V348" s="861">
        <f t="shared" si="97"/>
        <v>2642336.9307289002</v>
      </c>
      <c r="W348" s="861">
        <f t="shared" si="98"/>
        <v>2642336.9307289002</v>
      </c>
      <c r="X348" s="861">
        <f t="shared" si="99"/>
        <v>2642336.9307289002</v>
      </c>
      <c r="Y348" s="861">
        <f t="shared" si="100"/>
        <v>2642336.9307289002</v>
      </c>
      <c r="Z348" s="861">
        <f t="shared" si="101"/>
        <v>2642336.9307289002</v>
      </c>
      <c r="AA348" s="861">
        <f t="shared" ref="AA348:AA411" si="107">IF(P348=V348+X348+Y348+Z348+W348,0,T348)</f>
        <v>2642336.9307289002</v>
      </c>
      <c r="AB348" s="876">
        <f t="shared" si="102"/>
        <v>2013</v>
      </c>
      <c r="AC348" s="861">
        <f t="shared" si="103"/>
        <v>18496358.515102301</v>
      </c>
      <c r="AD348" s="877">
        <f t="shared" si="105"/>
        <v>2642336.9307288975</v>
      </c>
      <c r="AE348" s="878">
        <f t="shared" si="106"/>
        <v>15854021.584373403</v>
      </c>
    </row>
    <row r="349" spans="1:31" s="821" customFormat="1" ht="15" hidden="1" customHeight="1">
      <c r="A349" s="853"/>
      <c r="B349" s="842" t="s">
        <v>28</v>
      </c>
      <c r="C349" s="874" t="s">
        <v>2049</v>
      </c>
      <c r="D349" s="873" t="s">
        <v>126</v>
      </c>
      <c r="E349" s="871" t="s">
        <v>444</v>
      </c>
      <c r="F349" s="873" t="s">
        <v>2418</v>
      </c>
      <c r="G349" s="839">
        <v>150</v>
      </c>
      <c r="H349" s="873" t="s">
        <v>863</v>
      </c>
      <c r="I349" s="872">
        <v>2013</v>
      </c>
      <c r="J349" s="838"/>
      <c r="K349" s="836" t="s">
        <v>3281</v>
      </c>
      <c r="L349" s="838" t="s">
        <v>3282</v>
      </c>
      <c r="M349" s="838" t="s">
        <v>3283</v>
      </c>
      <c r="N349" s="838" t="s">
        <v>3284</v>
      </c>
      <c r="O349" s="872" t="s">
        <v>133</v>
      </c>
      <c r="P349" s="888">
        <v>18496358.515102301</v>
      </c>
      <c r="Q349" s="853" t="str">
        <f t="shared" si="104"/>
        <v>2.03.01</v>
      </c>
      <c r="R349" s="841" t="str">
        <f t="shared" si="93"/>
        <v>Alat Angkutan Darat Bermotor</v>
      </c>
      <c r="S349" s="860">
        <f t="shared" si="94"/>
        <v>7</v>
      </c>
      <c r="T349" s="861">
        <f t="shared" si="95"/>
        <v>2642336.9307289002</v>
      </c>
      <c r="U349" s="860">
        <f t="shared" si="96"/>
        <v>1</v>
      </c>
      <c r="V349" s="861">
        <f t="shared" si="97"/>
        <v>2642336.9307289002</v>
      </c>
      <c r="W349" s="861">
        <f t="shared" si="98"/>
        <v>2642336.9307289002</v>
      </c>
      <c r="X349" s="861">
        <f t="shared" si="99"/>
        <v>2642336.9307289002</v>
      </c>
      <c r="Y349" s="861">
        <f t="shared" si="100"/>
        <v>2642336.9307289002</v>
      </c>
      <c r="Z349" s="861">
        <f t="shared" si="101"/>
        <v>2642336.9307289002</v>
      </c>
      <c r="AA349" s="861">
        <f t="shared" si="107"/>
        <v>2642336.9307289002</v>
      </c>
      <c r="AB349" s="876">
        <f t="shared" si="102"/>
        <v>2013</v>
      </c>
      <c r="AC349" s="861">
        <f t="shared" si="103"/>
        <v>18496358.515102301</v>
      </c>
      <c r="AD349" s="877">
        <f t="shared" si="105"/>
        <v>2642336.9307288975</v>
      </c>
      <c r="AE349" s="878">
        <f t="shared" si="106"/>
        <v>15854021.584373403</v>
      </c>
    </row>
    <row r="350" spans="1:31" s="821" customFormat="1" ht="15" hidden="1" customHeight="1">
      <c r="A350" s="853"/>
      <c r="B350" s="842" t="s">
        <v>28</v>
      </c>
      <c r="C350" s="874" t="s">
        <v>2049</v>
      </c>
      <c r="D350" s="873" t="s">
        <v>126</v>
      </c>
      <c r="E350" s="871" t="s">
        <v>444</v>
      </c>
      <c r="F350" s="873" t="s">
        <v>2418</v>
      </c>
      <c r="G350" s="839">
        <v>150</v>
      </c>
      <c r="H350" s="873" t="s">
        <v>863</v>
      </c>
      <c r="I350" s="872">
        <v>2013</v>
      </c>
      <c r="J350" s="838"/>
      <c r="K350" s="836" t="s">
        <v>3285</v>
      </c>
      <c r="L350" s="838" t="s">
        <v>3286</v>
      </c>
      <c r="M350" s="838" t="s">
        <v>3287</v>
      </c>
      <c r="N350" s="838" t="s">
        <v>3288</v>
      </c>
      <c r="O350" s="872" t="s">
        <v>133</v>
      </c>
      <c r="P350" s="888">
        <v>18496358.515102301</v>
      </c>
      <c r="Q350" s="853" t="str">
        <f t="shared" si="104"/>
        <v>2.03.01</v>
      </c>
      <c r="R350" s="841" t="str">
        <f t="shared" si="93"/>
        <v>Alat Angkutan Darat Bermotor</v>
      </c>
      <c r="S350" s="860">
        <f t="shared" si="94"/>
        <v>7</v>
      </c>
      <c r="T350" s="861">
        <f t="shared" si="95"/>
        <v>2642336.9307289002</v>
      </c>
      <c r="U350" s="860">
        <f t="shared" si="96"/>
        <v>1</v>
      </c>
      <c r="V350" s="861">
        <f t="shared" si="97"/>
        <v>2642336.9307289002</v>
      </c>
      <c r="W350" s="861">
        <f t="shared" si="98"/>
        <v>2642336.9307289002</v>
      </c>
      <c r="X350" s="861">
        <f t="shared" si="99"/>
        <v>2642336.9307289002</v>
      </c>
      <c r="Y350" s="861">
        <f t="shared" si="100"/>
        <v>2642336.9307289002</v>
      </c>
      <c r="Z350" s="861">
        <f t="shared" si="101"/>
        <v>2642336.9307289002</v>
      </c>
      <c r="AA350" s="861">
        <f t="shared" si="107"/>
        <v>2642336.9307289002</v>
      </c>
      <c r="AB350" s="876">
        <f t="shared" si="102"/>
        <v>2013</v>
      </c>
      <c r="AC350" s="861">
        <f t="shared" si="103"/>
        <v>18496358.515102301</v>
      </c>
      <c r="AD350" s="877">
        <f t="shared" si="105"/>
        <v>2642336.9307288975</v>
      </c>
      <c r="AE350" s="878">
        <f t="shared" si="106"/>
        <v>15854021.584373403</v>
      </c>
    </row>
    <row r="351" spans="1:31" s="821" customFormat="1" ht="15" hidden="1" customHeight="1">
      <c r="A351" s="853"/>
      <c r="B351" s="842" t="s">
        <v>28</v>
      </c>
      <c r="C351" s="874" t="s">
        <v>2049</v>
      </c>
      <c r="D351" s="873" t="s">
        <v>126</v>
      </c>
      <c r="E351" s="871" t="s">
        <v>444</v>
      </c>
      <c r="F351" s="873" t="s">
        <v>2418</v>
      </c>
      <c r="G351" s="839">
        <v>150</v>
      </c>
      <c r="H351" s="873" t="s">
        <v>863</v>
      </c>
      <c r="I351" s="872">
        <v>2013</v>
      </c>
      <c r="J351" s="838"/>
      <c r="K351" s="836" t="s">
        <v>3289</v>
      </c>
      <c r="L351" s="838" t="s">
        <v>3290</v>
      </c>
      <c r="M351" s="838" t="s">
        <v>3291</v>
      </c>
      <c r="N351" s="838" t="s">
        <v>3292</v>
      </c>
      <c r="O351" s="872" t="s">
        <v>133</v>
      </c>
      <c r="P351" s="888">
        <v>18496358.515102301</v>
      </c>
      <c r="Q351" s="853" t="str">
        <f t="shared" si="104"/>
        <v>2.03.01</v>
      </c>
      <c r="R351" s="841" t="str">
        <f t="shared" si="93"/>
        <v>Alat Angkutan Darat Bermotor</v>
      </c>
      <c r="S351" s="860">
        <f t="shared" si="94"/>
        <v>7</v>
      </c>
      <c r="T351" s="861">
        <f t="shared" si="95"/>
        <v>2642336.9307289002</v>
      </c>
      <c r="U351" s="860">
        <f t="shared" si="96"/>
        <v>1</v>
      </c>
      <c r="V351" s="861">
        <f t="shared" si="97"/>
        <v>2642336.9307289002</v>
      </c>
      <c r="W351" s="861">
        <f t="shared" si="98"/>
        <v>2642336.9307289002</v>
      </c>
      <c r="X351" s="861">
        <f t="shared" si="99"/>
        <v>2642336.9307289002</v>
      </c>
      <c r="Y351" s="861">
        <f t="shared" si="100"/>
        <v>2642336.9307289002</v>
      </c>
      <c r="Z351" s="861">
        <f t="shared" si="101"/>
        <v>2642336.9307289002</v>
      </c>
      <c r="AA351" s="861">
        <f t="shared" si="107"/>
        <v>2642336.9307289002</v>
      </c>
      <c r="AB351" s="876">
        <f t="shared" si="102"/>
        <v>2013</v>
      </c>
      <c r="AC351" s="861">
        <f t="shared" si="103"/>
        <v>18496358.515102301</v>
      </c>
      <c r="AD351" s="877">
        <f t="shared" si="105"/>
        <v>2642336.9307288975</v>
      </c>
      <c r="AE351" s="878">
        <f t="shared" si="106"/>
        <v>15854021.584373403</v>
      </c>
    </row>
    <row r="352" spans="1:31" s="821" customFormat="1" ht="15" hidden="1" customHeight="1">
      <c r="A352" s="853"/>
      <c r="B352" s="842" t="s">
        <v>28</v>
      </c>
      <c r="C352" s="874" t="s">
        <v>2049</v>
      </c>
      <c r="D352" s="873" t="s">
        <v>126</v>
      </c>
      <c r="E352" s="871" t="s">
        <v>444</v>
      </c>
      <c r="F352" s="873" t="s">
        <v>2418</v>
      </c>
      <c r="G352" s="839">
        <v>150</v>
      </c>
      <c r="H352" s="873" t="s">
        <v>863</v>
      </c>
      <c r="I352" s="872">
        <v>2013</v>
      </c>
      <c r="J352" s="838"/>
      <c r="K352" s="836" t="s">
        <v>3293</v>
      </c>
      <c r="L352" s="838" t="s">
        <v>3294</v>
      </c>
      <c r="M352" s="838" t="s">
        <v>3295</v>
      </c>
      <c r="N352" s="838" t="s">
        <v>3296</v>
      </c>
      <c r="O352" s="872" t="s">
        <v>133</v>
      </c>
      <c r="P352" s="888">
        <v>18496358.515102301</v>
      </c>
      <c r="Q352" s="853" t="str">
        <f t="shared" si="104"/>
        <v>2.03.01</v>
      </c>
      <c r="R352" s="841" t="str">
        <f t="shared" si="93"/>
        <v>Alat Angkutan Darat Bermotor</v>
      </c>
      <c r="S352" s="860">
        <f t="shared" si="94"/>
        <v>7</v>
      </c>
      <c r="T352" s="861">
        <f t="shared" si="95"/>
        <v>2642336.9307289002</v>
      </c>
      <c r="U352" s="860">
        <f t="shared" si="96"/>
        <v>1</v>
      </c>
      <c r="V352" s="861">
        <f t="shared" si="97"/>
        <v>2642336.9307289002</v>
      </c>
      <c r="W352" s="861">
        <f t="shared" si="98"/>
        <v>2642336.9307289002</v>
      </c>
      <c r="X352" s="861">
        <f t="shared" si="99"/>
        <v>2642336.9307289002</v>
      </c>
      <c r="Y352" s="861">
        <f t="shared" si="100"/>
        <v>2642336.9307289002</v>
      </c>
      <c r="Z352" s="861">
        <f t="shared" si="101"/>
        <v>2642336.9307289002</v>
      </c>
      <c r="AA352" s="861">
        <f t="shared" si="107"/>
        <v>2642336.9307289002</v>
      </c>
      <c r="AB352" s="876">
        <f t="shared" si="102"/>
        <v>2013</v>
      </c>
      <c r="AC352" s="861">
        <f t="shared" si="103"/>
        <v>18496358.515102301</v>
      </c>
      <c r="AD352" s="877">
        <f t="shared" si="105"/>
        <v>2642336.9307288975</v>
      </c>
      <c r="AE352" s="878">
        <f t="shared" si="106"/>
        <v>15854021.584373403</v>
      </c>
    </row>
    <row r="353" spans="1:31" s="821" customFormat="1" ht="15" hidden="1" customHeight="1">
      <c r="A353" s="853"/>
      <c r="B353" s="842" t="s">
        <v>28</v>
      </c>
      <c r="C353" s="874" t="s">
        <v>2049</v>
      </c>
      <c r="D353" s="873" t="s">
        <v>126</v>
      </c>
      <c r="E353" s="871" t="s">
        <v>444</v>
      </c>
      <c r="F353" s="873" t="s">
        <v>2418</v>
      </c>
      <c r="G353" s="839">
        <v>150</v>
      </c>
      <c r="H353" s="873" t="s">
        <v>863</v>
      </c>
      <c r="I353" s="872">
        <v>2013</v>
      </c>
      <c r="J353" s="838"/>
      <c r="K353" s="836" t="s">
        <v>3297</v>
      </c>
      <c r="L353" s="838" t="s">
        <v>3298</v>
      </c>
      <c r="M353" s="838" t="s">
        <v>3299</v>
      </c>
      <c r="N353" s="838" t="s">
        <v>3300</v>
      </c>
      <c r="O353" s="872" t="s">
        <v>133</v>
      </c>
      <c r="P353" s="888">
        <v>18496358.515102301</v>
      </c>
      <c r="Q353" s="853" t="str">
        <f t="shared" si="104"/>
        <v>2.03.01</v>
      </c>
      <c r="R353" s="841" t="str">
        <f t="shared" si="93"/>
        <v>Alat Angkutan Darat Bermotor</v>
      </c>
      <c r="S353" s="860">
        <f t="shared" si="94"/>
        <v>7</v>
      </c>
      <c r="T353" s="861">
        <f t="shared" si="95"/>
        <v>2642336.9307289002</v>
      </c>
      <c r="U353" s="860">
        <f t="shared" si="96"/>
        <v>1</v>
      </c>
      <c r="V353" s="861">
        <f t="shared" si="97"/>
        <v>2642336.9307289002</v>
      </c>
      <c r="W353" s="861">
        <f t="shared" si="98"/>
        <v>2642336.9307289002</v>
      </c>
      <c r="X353" s="861">
        <f t="shared" si="99"/>
        <v>2642336.9307289002</v>
      </c>
      <c r="Y353" s="861">
        <f t="shared" si="100"/>
        <v>2642336.9307289002</v>
      </c>
      <c r="Z353" s="861">
        <f t="shared" si="101"/>
        <v>2642336.9307289002</v>
      </c>
      <c r="AA353" s="861">
        <f t="shared" si="107"/>
        <v>2642336.9307289002</v>
      </c>
      <c r="AB353" s="876">
        <f t="shared" si="102"/>
        <v>2013</v>
      </c>
      <c r="AC353" s="861">
        <f t="shared" si="103"/>
        <v>18496358.515102301</v>
      </c>
      <c r="AD353" s="877">
        <f t="shared" si="105"/>
        <v>2642336.9307288975</v>
      </c>
      <c r="AE353" s="878">
        <f t="shared" si="106"/>
        <v>15854021.584373403</v>
      </c>
    </row>
    <row r="354" spans="1:31" s="821" customFormat="1" ht="15" hidden="1" customHeight="1">
      <c r="A354" s="853"/>
      <c r="B354" s="842" t="s">
        <v>28</v>
      </c>
      <c r="C354" s="874" t="s">
        <v>2049</v>
      </c>
      <c r="D354" s="873" t="s">
        <v>126</v>
      </c>
      <c r="E354" s="871" t="s">
        <v>444</v>
      </c>
      <c r="F354" s="873" t="s">
        <v>2418</v>
      </c>
      <c r="G354" s="839">
        <v>150</v>
      </c>
      <c r="H354" s="873" t="s">
        <v>863</v>
      </c>
      <c r="I354" s="872">
        <v>2013</v>
      </c>
      <c r="J354" s="838"/>
      <c r="K354" s="836" t="s">
        <v>3301</v>
      </c>
      <c r="L354" s="838" t="s">
        <v>3302</v>
      </c>
      <c r="M354" s="838" t="s">
        <v>3303</v>
      </c>
      <c r="N354" s="838" t="s">
        <v>3304</v>
      </c>
      <c r="O354" s="872" t="s">
        <v>133</v>
      </c>
      <c r="P354" s="888">
        <v>18496358.515102301</v>
      </c>
      <c r="Q354" s="853" t="str">
        <f t="shared" si="104"/>
        <v>2.03.01</v>
      </c>
      <c r="R354" s="841" t="str">
        <f t="shared" si="93"/>
        <v>Alat Angkutan Darat Bermotor</v>
      </c>
      <c r="S354" s="860">
        <f t="shared" si="94"/>
        <v>7</v>
      </c>
      <c r="T354" s="861">
        <f t="shared" si="95"/>
        <v>2642336.9307289002</v>
      </c>
      <c r="U354" s="860">
        <f t="shared" si="96"/>
        <v>1</v>
      </c>
      <c r="V354" s="861">
        <f t="shared" si="97"/>
        <v>2642336.9307289002</v>
      </c>
      <c r="W354" s="861">
        <f t="shared" si="98"/>
        <v>2642336.9307289002</v>
      </c>
      <c r="X354" s="861">
        <f t="shared" si="99"/>
        <v>2642336.9307289002</v>
      </c>
      <c r="Y354" s="861">
        <f t="shared" si="100"/>
        <v>2642336.9307289002</v>
      </c>
      <c r="Z354" s="861">
        <f t="shared" si="101"/>
        <v>2642336.9307289002</v>
      </c>
      <c r="AA354" s="861">
        <f t="shared" si="107"/>
        <v>2642336.9307289002</v>
      </c>
      <c r="AB354" s="876">
        <f t="shared" si="102"/>
        <v>2013</v>
      </c>
      <c r="AC354" s="861">
        <f t="shared" si="103"/>
        <v>18496358.515102301</v>
      </c>
      <c r="AD354" s="877">
        <f t="shared" si="105"/>
        <v>2642336.9307288975</v>
      </c>
      <c r="AE354" s="878">
        <f t="shared" si="106"/>
        <v>15854021.584373403</v>
      </c>
    </row>
    <row r="355" spans="1:31" s="821" customFormat="1" ht="15" hidden="1" customHeight="1">
      <c r="A355" s="853"/>
      <c r="B355" s="842" t="s">
        <v>28</v>
      </c>
      <c r="C355" s="874" t="s">
        <v>2049</v>
      </c>
      <c r="D355" s="873" t="s">
        <v>126</v>
      </c>
      <c r="E355" s="871" t="s">
        <v>444</v>
      </c>
      <c r="F355" s="873" t="s">
        <v>2418</v>
      </c>
      <c r="G355" s="839">
        <v>150</v>
      </c>
      <c r="H355" s="873" t="s">
        <v>863</v>
      </c>
      <c r="I355" s="872">
        <v>2013</v>
      </c>
      <c r="J355" s="838"/>
      <c r="K355" s="836" t="s">
        <v>3305</v>
      </c>
      <c r="L355" s="838" t="s">
        <v>3306</v>
      </c>
      <c r="M355" s="838" t="s">
        <v>3307</v>
      </c>
      <c r="N355" s="838" t="s">
        <v>3308</v>
      </c>
      <c r="O355" s="872" t="s">
        <v>133</v>
      </c>
      <c r="P355" s="888">
        <v>18496358.515102301</v>
      </c>
      <c r="Q355" s="853" t="str">
        <f t="shared" si="104"/>
        <v>2.03.01</v>
      </c>
      <c r="R355" s="841" t="str">
        <f t="shared" si="93"/>
        <v>Alat Angkutan Darat Bermotor</v>
      </c>
      <c r="S355" s="860">
        <f t="shared" si="94"/>
        <v>7</v>
      </c>
      <c r="T355" s="861">
        <f t="shared" si="95"/>
        <v>2642336.9307289002</v>
      </c>
      <c r="U355" s="860">
        <f t="shared" si="96"/>
        <v>1</v>
      </c>
      <c r="V355" s="861">
        <f t="shared" si="97"/>
        <v>2642336.9307289002</v>
      </c>
      <c r="W355" s="861">
        <f t="shared" si="98"/>
        <v>2642336.9307289002</v>
      </c>
      <c r="X355" s="861">
        <f t="shared" si="99"/>
        <v>2642336.9307289002</v>
      </c>
      <c r="Y355" s="861">
        <f t="shared" si="100"/>
        <v>2642336.9307289002</v>
      </c>
      <c r="Z355" s="861">
        <f t="shared" si="101"/>
        <v>2642336.9307289002</v>
      </c>
      <c r="AA355" s="861">
        <f t="shared" si="107"/>
        <v>2642336.9307289002</v>
      </c>
      <c r="AB355" s="876">
        <f t="shared" si="102"/>
        <v>2013</v>
      </c>
      <c r="AC355" s="861">
        <f t="shared" si="103"/>
        <v>18496358.515102301</v>
      </c>
      <c r="AD355" s="877">
        <f t="shared" si="105"/>
        <v>2642336.9307288975</v>
      </c>
      <c r="AE355" s="878">
        <f t="shared" si="106"/>
        <v>15854021.584373403</v>
      </c>
    </row>
    <row r="356" spans="1:31" s="821" customFormat="1" ht="15" hidden="1" customHeight="1">
      <c r="A356" s="853"/>
      <c r="B356" s="842" t="s">
        <v>28</v>
      </c>
      <c r="C356" s="874" t="s">
        <v>2049</v>
      </c>
      <c r="D356" s="873" t="s">
        <v>126</v>
      </c>
      <c r="E356" s="871" t="s">
        <v>444</v>
      </c>
      <c r="F356" s="873" t="s">
        <v>2418</v>
      </c>
      <c r="G356" s="839">
        <v>150</v>
      </c>
      <c r="H356" s="873" t="s">
        <v>863</v>
      </c>
      <c r="I356" s="872">
        <v>2013</v>
      </c>
      <c r="J356" s="838"/>
      <c r="K356" s="836" t="s">
        <v>3309</v>
      </c>
      <c r="L356" s="838" t="s">
        <v>3310</v>
      </c>
      <c r="M356" s="838" t="s">
        <v>3311</v>
      </c>
      <c r="N356" s="838" t="s">
        <v>3312</v>
      </c>
      <c r="O356" s="872" t="s">
        <v>133</v>
      </c>
      <c r="P356" s="888">
        <v>18496358.515102301</v>
      </c>
      <c r="Q356" s="853" t="str">
        <f t="shared" si="104"/>
        <v>2.03.01</v>
      </c>
      <c r="R356" s="841" t="str">
        <f t="shared" si="93"/>
        <v>Alat Angkutan Darat Bermotor</v>
      </c>
      <c r="S356" s="860">
        <f t="shared" si="94"/>
        <v>7</v>
      </c>
      <c r="T356" s="861">
        <f t="shared" si="95"/>
        <v>2642336.9307289002</v>
      </c>
      <c r="U356" s="860">
        <f t="shared" si="96"/>
        <v>1</v>
      </c>
      <c r="V356" s="861">
        <f t="shared" si="97"/>
        <v>2642336.9307289002</v>
      </c>
      <c r="W356" s="861">
        <f t="shared" si="98"/>
        <v>2642336.9307289002</v>
      </c>
      <c r="X356" s="861">
        <f t="shared" si="99"/>
        <v>2642336.9307289002</v>
      </c>
      <c r="Y356" s="861">
        <f t="shared" si="100"/>
        <v>2642336.9307289002</v>
      </c>
      <c r="Z356" s="861">
        <f t="shared" si="101"/>
        <v>2642336.9307289002</v>
      </c>
      <c r="AA356" s="861">
        <f t="shared" si="107"/>
        <v>2642336.9307289002</v>
      </c>
      <c r="AB356" s="876">
        <f t="shared" si="102"/>
        <v>2013</v>
      </c>
      <c r="AC356" s="861">
        <f t="shared" si="103"/>
        <v>18496358.515102301</v>
      </c>
      <c r="AD356" s="877">
        <f t="shared" si="105"/>
        <v>2642336.9307288975</v>
      </c>
      <c r="AE356" s="878">
        <f t="shared" si="106"/>
        <v>15854021.584373403</v>
      </c>
    </row>
    <row r="357" spans="1:31" s="821" customFormat="1" ht="15" hidden="1" customHeight="1">
      <c r="A357" s="853"/>
      <c r="B357" s="842" t="s">
        <v>28</v>
      </c>
      <c r="C357" s="874" t="s">
        <v>2049</v>
      </c>
      <c r="D357" s="873" t="s">
        <v>126</v>
      </c>
      <c r="E357" s="871" t="s">
        <v>444</v>
      </c>
      <c r="F357" s="873" t="s">
        <v>2418</v>
      </c>
      <c r="G357" s="839">
        <v>150</v>
      </c>
      <c r="H357" s="873" t="s">
        <v>863</v>
      </c>
      <c r="I357" s="872">
        <v>2013</v>
      </c>
      <c r="J357" s="838"/>
      <c r="K357" s="836" t="s">
        <v>3313</v>
      </c>
      <c r="L357" s="838" t="s">
        <v>3314</v>
      </c>
      <c r="M357" s="838" t="s">
        <v>3315</v>
      </c>
      <c r="N357" s="838" t="s">
        <v>3316</v>
      </c>
      <c r="O357" s="872" t="s">
        <v>133</v>
      </c>
      <c r="P357" s="888">
        <v>18496358.515102301</v>
      </c>
      <c r="Q357" s="853" t="str">
        <f t="shared" si="104"/>
        <v>2.03.01</v>
      </c>
      <c r="R357" s="841" t="str">
        <f t="shared" si="93"/>
        <v>Alat Angkutan Darat Bermotor</v>
      </c>
      <c r="S357" s="860">
        <f t="shared" si="94"/>
        <v>7</v>
      </c>
      <c r="T357" s="861">
        <f t="shared" si="95"/>
        <v>2642336.9307289002</v>
      </c>
      <c r="U357" s="860">
        <f t="shared" si="96"/>
        <v>1</v>
      </c>
      <c r="V357" s="861">
        <f t="shared" si="97"/>
        <v>2642336.9307289002</v>
      </c>
      <c r="W357" s="861">
        <f t="shared" si="98"/>
        <v>2642336.9307289002</v>
      </c>
      <c r="X357" s="861">
        <f t="shared" si="99"/>
        <v>2642336.9307289002</v>
      </c>
      <c r="Y357" s="861">
        <f t="shared" si="100"/>
        <v>2642336.9307289002</v>
      </c>
      <c r="Z357" s="861">
        <f t="shared" si="101"/>
        <v>2642336.9307289002</v>
      </c>
      <c r="AA357" s="861">
        <f t="shared" si="107"/>
        <v>2642336.9307289002</v>
      </c>
      <c r="AB357" s="876">
        <f t="shared" si="102"/>
        <v>2013</v>
      </c>
      <c r="AC357" s="861">
        <f t="shared" si="103"/>
        <v>18496358.515102301</v>
      </c>
      <c r="AD357" s="877">
        <f t="shared" si="105"/>
        <v>2642336.9307288975</v>
      </c>
      <c r="AE357" s="878">
        <f t="shared" si="106"/>
        <v>15854021.584373403</v>
      </c>
    </row>
    <row r="358" spans="1:31" s="821" customFormat="1" ht="15" hidden="1" customHeight="1">
      <c r="A358" s="853"/>
      <c r="B358" s="842" t="s">
        <v>28</v>
      </c>
      <c r="C358" s="874" t="s">
        <v>2049</v>
      </c>
      <c r="D358" s="873" t="s">
        <v>126</v>
      </c>
      <c r="E358" s="871" t="s">
        <v>444</v>
      </c>
      <c r="F358" s="873" t="s">
        <v>2418</v>
      </c>
      <c r="G358" s="839">
        <v>150</v>
      </c>
      <c r="H358" s="873" t="s">
        <v>863</v>
      </c>
      <c r="I358" s="872">
        <v>2013</v>
      </c>
      <c r="J358" s="838"/>
      <c r="K358" s="836" t="s">
        <v>3317</v>
      </c>
      <c r="L358" s="838" t="s">
        <v>3318</v>
      </c>
      <c r="M358" s="838" t="s">
        <v>3319</v>
      </c>
      <c r="N358" s="838" t="s">
        <v>3320</v>
      </c>
      <c r="O358" s="872" t="s">
        <v>133</v>
      </c>
      <c r="P358" s="888">
        <v>18496358.515102301</v>
      </c>
      <c r="Q358" s="853" t="str">
        <f t="shared" si="104"/>
        <v>2.03.01</v>
      </c>
      <c r="R358" s="841" t="str">
        <f t="shared" si="93"/>
        <v>Alat Angkutan Darat Bermotor</v>
      </c>
      <c r="S358" s="860">
        <f t="shared" si="94"/>
        <v>7</v>
      </c>
      <c r="T358" s="861">
        <f t="shared" si="95"/>
        <v>2642336.9307289002</v>
      </c>
      <c r="U358" s="860">
        <f t="shared" si="96"/>
        <v>1</v>
      </c>
      <c r="V358" s="861">
        <f t="shared" si="97"/>
        <v>2642336.9307289002</v>
      </c>
      <c r="W358" s="861">
        <f t="shared" si="98"/>
        <v>2642336.9307289002</v>
      </c>
      <c r="X358" s="861">
        <f t="shared" si="99"/>
        <v>2642336.9307289002</v>
      </c>
      <c r="Y358" s="861">
        <f t="shared" si="100"/>
        <v>2642336.9307289002</v>
      </c>
      <c r="Z358" s="861">
        <f t="shared" si="101"/>
        <v>2642336.9307289002</v>
      </c>
      <c r="AA358" s="861">
        <f t="shared" si="107"/>
        <v>2642336.9307289002</v>
      </c>
      <c r="AB358" s="876">
        <f t="shared" si="102"/>
        <v>2013</v>
      </c>
      <c r="AC358" s="861">
        <f t="shared" si="103"/>
        <v>18496358.515102301</v>
      </c>
      <c r="AD358" s="877">
        <f t="shared" si="105"/>
        <v>2642336.9307288975</v>
      </c>
      <c r="AE358" s="878">
        <f t="shared" si="106"/>
        <v>15854021.584373403</v>
      </c>
    </row>
    <row r="359" spans="1:31" s="821" customFormat="1" ht="15" hidden="1" customHeight="1">
      <c r="A359" s="853"/>
      <c r="B359" s="842" t="s">
        <v>28</v>
      </c>
      <c r="C359" s="874" t="s">
        <v>2049</v>
      </c>
      <c r="D359" s="873" t="s">
        <v>126</v>
      </c>
      <c r="E359" s="871" t="s">
        <v>444</v>
      </c>
      <c r="F359" s="873" t="s">
        <v>2418</v>
      </c>
      <c r="G359" s="839">
        <v>150</v>
      </c>
      <c r="H359" s="873" t="s">
        <v>863</v>
      </c>
      <c r="I359" s="872">
        <v>2013</v>
      </c>
      <c r="J359" s="838"/>
      <c r="K359" s="836" t="s">
        <v>3321</v>
      </c>
      <c r="L359" s="838" t="s">
        <v>3322</v>
      </c>
      <c r="M359" s="838" t="s">
        <v>3323</v>
      </c>
      <c r="N359" s="838" t="s">
        <v>3324</v>
      </c>
      <c r="O359" s="872" t="s">
        <v>133</v>
      </c>
      <c r="P359" s="888">
        <v>18496358.515102301</v>
      </c>
      <c r="Q359" s="853" t="str">
        <f t="shared" si="104"/>
        <v>2.03.01</v>
      </c>
      <c r="R359" s="841" t="str">
        <f t="shared" si="93"/>
        <v>Alat Angkutan Darat Bermotor</v>
      </c>
      <c r="S359" s="860">
        <f t="shared" si="94"/>
        <v>7</v>
      </c>
      <c r="T359" s="861">
        <f t="shared" si="95"/>
        <v>2642336.9307289002</v>
      </c>
      <c r="U359" s="860">
        <f t="shared" si="96"/>
        <v>1</v>
      </c>
      <c r="V359" s="861">
        <f t="shared" si="97"/>
        <v>2642336.9307289002</v>
      </c>
      <c r="W359" s="861">
        <f t="shared" si="98"/>
        <v>2642336.9307289002</v>
      </c>
      <c r="X359" s="861">
        <f t="shared" si="99"/>
        <v>2642336.9307289002</v>
      </c>
      <c r="Y359" s="861">
        <f t="shared" si="100"/>
        <v>2642336.9307289002</v>
      </c>
      <c r="Z359" s="861">
        <f t="shared" si="101"/>
        <v>2642336.9307289002</v>
      </c>
      <c r="AA359" s="861">
        <f t="shared" si="107"/>
        <v>2642336.9307289002</v>
      </c>
      <c r="AB359" s="876">
        <f t="shared" si="102"/>
        <v>2013</v>
      </c>
      <c r="AC359" s="861">
        <f t="shared" si="103"/>
        <v>18496358.515102301</v>
      </c>
      <c r="AD359" s="877">
        <f t="shared" si="105"/>
        <v>2642336.9307288975</v>
      </c>
      <c r="AE359" s="878">
        <f t="shared" si="106"/>
        <v>15854021.584373403</v>
      </c>
    </row>
    <row r="360" spans="1:31" s="821" customFormat="1" ht="15" hidden="1" customHeight="1">
      <c r="A360" s="853"/>
      <c r="B360" s="842" t="s">
        <v>28</v>
      </c>
      <c r="C360" s="874" t="s">
        <v>2049</v>
      </c>
      <c r="D360" s="873" t="s">
        <v>126</v>
      </c>
      <c r="E360" s="871" t="s">
        <v>444</v>
      </c>
      <c r="F360" s="873" t="s">
        <v>2418</v>
      </c>
      <c r="G360" s="839">
        <v>150</v>
      </c>
      <c r="H360" s="873" t="s">
        <v>863</v>
      </c>
      <c r="I360" s="872">
        <v>2013</v>
      </c>
      <c r="J360" s="838"/>
      <c r="K360" s="836" t="s">
        <v>3325</v>
      </c>
      <c r="L360" s="838" t="s">
        <v>3326</v>
      </c>
      <c r="M360" s="838" t="s">
        <v>3327</v>
      </c>
      <c r="N360" s="838" t="s">
        <v>3328</v>
      </c>
      <c r="O360" s="872" t="s">
        <v>133</v>
      </c>
      <c r="P360" s="888">
        <v>18496358.515102301</v>
      </c>
      <c r="Q360" s="853" t="str">
        <f t="shared" si="104"/>
        <v>2.03.01</v>
      </c>
      <c r="R360" s="841" t="str">
        <f t="shared" si="93"/>
        <v>Alat Angkutan Darat Bermotor</v>
      </c>
      <c r="S360" s="860">
        <f t="shared" si="94"/>
        <v>7</v>
      </c>
      <c r="T360" s="861">
        <f t="shared" si="95"/>
        <v>2642336.9307289002</v>
      </c>
      <c r="U360" s="860">
        <f t="shared" si="96"/>
        <v>1</v>
      </c>
      <c r="V360" s="861">
        <f t="shared" si="97"/>
        <v>2642336.9307289002</v>
      </c>
      <c r="W360" s="861">
        <f t="shared" si="98"/>
        <v>2642336.9307289002</v>
      </c>
      <c r="X360" s="861">
        <f t="shared" si="99"/>
        <v>2642336.9307289002</v>
      </c>
      <c r="Y360" s="861">
        <f t="shared" si="100"/>
        <v>2642336.9307289002</v>
      </c>
      <c r="Z360" s="861">
        <f t="shared" si="101"/>
        <v>2642336.9307289002</v>
      </c>
      <c r="AA360" s="861">
        <f t="shared" si="107"/>
        <v>2642336.9307289002</v>
      </c>
      <c r="AB360" s="876">
        <f t="shared" si="102"/>
        <v>2013</v>
      </c>
      <c r="AC360" s="861">
        <f t="shared" si="103"/>
        <v>18496358.515102301</v>
      </c>
      <c r="AD360" s="877">
        <f t="shared" si="105"/>
        <v>2642336.9307288975</v>
      </c>
      <c r="AE360" s="878">
        <f t="shared" si="106"/>
        <v>15854021.584373403</v>
      </c>
    </row>
    <row r="361" spans="1:31" s="821" customFormat="1" ht="15" hidden="1" customHeight="1">
      <c r="A361" s="853"/>
      <c r="B361" s="842" t="s">
        <v>28</v>
      </c>
      <c r="C361" s="874" t="s">
        <v>2049</v>
      </c>
      <c r="D361" s="873" t="s">
        <v>126</v>
      </c>
      <c r="E361" s="871" t="s">
        <v>444</v>
      </c>
      <c r="F361" s="873" t="s">
        <v>2418</v>
      </c>
      <c r="G361" s="839">
        <v>150</v>
      </c>
      <c r="H361" s="873" t="s">
        <v>863</v>
      </c>
      <c r="I361" s="872">
        <v>2013</v>
      </c>
      <c r="J361" s="838"/>
      <c r="K361" s="836" t="s">
        <v>3329</v>
      </c>
      <c r="L361" s="838" t="s">
        <v>3330</v>
      </c>
      <c r="M361" s="838" t="s">
        <v>3331</v>
      </c>
      <c r="N361" s="838" t="s">
        <v>3332</v>
      </c>
      <c r="O361" s="872" t="s">
        <v>133</v>
      </c>
      <c r="P361" s="888">
        <v>18496358.515102301</v>
      </c>
      <c r="Q361" s="853" t="str">
        <f t="shared" si="104"/>
        <v>2.03.01</v>
      </c>
      <c r="R361" s="841" t="str">
        <f t="shared" si="93"/>
        <v>Alat Angkutan Darat Bermotor</v>
      </c>
      <c r="S361" s="860">
        <f t="shared" si="94"/>
        <v>7</v>
      </c>
      <c r="T361" s="861">
        <f t="shared" si="95"/>
        <v>2642336.9307289002</v>
      </c>
      <c r="U361" s="889">
        <f t="shared" si="96"/>
        <v>1</v>
      </c>
      <c r="V361" s="861">
        <f t="shared" si="97"/>
        <v>2642336.9307289002</v>
      </c>
      <c r="W361" s="861">
        <f t="shared" si="98"/>
        <v>2642336.9307289002</v>
      </c>
      <c r="X361" s="861">
        <f t="shared" si="99"/>
        <v>2642336.9307289002</v>
      </c>
      <c r="Y361" s="861">
        <f t="shared" si="100"/>
        <v>2642336.9307289002</v>
      </c>
      <c r="Z361" s="861">
        <f t="shared" si="101"/>
        <v>2642336.9307289002</v>
      </c>
      <c r="AA361" s="861">
        <f t="shared" si="107"/>
        <v>2642336.9307289002</v>
      </c>
      <c r="AB361" s="876">
        <f t="shared" si="102"/>
        <v>2013</v>
      </c>
      <c r="AC361" s="861">
        <f t="shared" si="103"/>
        <v>18496358.515102301</v>
      </c>
      <c r="AD361" s="877">
        <f t="shared" si="105"/>
        <v>2642336.9307288975</v>
      </c>
      <c r="AE361" s="878">
        <f t="shared" si="106"/>
        <v>15854021.584373403</v>
      </c>
    </row>
    <row r="362" spans="1:31" s="821" customFormat="1" ht="25.5" hidden="1" customHeight="1">
      <c r="A362" s="853"/>
      <c r="B362" s="842" t="s">
        <v>28</v>
      </c>
      <c r="C362" s="838" t="s">
        <v>2131</v>
      </c>
      <c r="D362" s="870" t="s">
        <v>127</v>
      </c>
      <c r="E362" s="871" t="s">
        <v>444</v>
      </c>
      <c r="F362" s="873" t="s">
        <v>3333</v>
      </c>
      <c r="G362" s="839">
        <v>150</v>
      </c>
      <c r="H362" s="873" t="s">
        <v>863</v>
      </c>
      <c r="I362" s="872">
        <v>2014</v>
      </c>
      <c r="J362" s="838"/>
      <c r="K362" s="836" t="s">
        <v>3334</v>
      </c>
      <c r="L362" s="838" t="s">
        <v>3335</v>
      </c>
      <c r="M362" s="838" t="s">
        <v>3336</v>
      </c>
      <c r="N362" s="838"/>
      <c r="O362" s="872" t="s">
        <v>133</v>
      </c>
      <c r="P362" s="888">
        <v>267935404.65473047</v>
      </c>
      <c r="Q362" s="853" t="str">
        <f t="shared" si="104"/>
        <v>2.03.01</v>
      </c>
      <c r="R362" s="841" t="str">
        <f t="shared" si="93"/>
        <v>Alat Angkutan Darat Bermotor</v>
      </c>
      <c r="S362" s="860">
        <f t="shared" si="94"/>
        <v>7</v>
      </c>
      <c r="T362" s="861">
        <f t="shared" si="95"/>
        <v>38276486.379247211</v>
      </c>
      <c r="U362" s="889" t="s">
        <v>132</v>
      </c>
      <c r="V362" s="861"/>
      <c r="W362" s="861">
        <f t="shared" si="98"/>
        <v>38276486.379247211</v>
      </c>
      <c r="X362" s="861">
        <f t="shared" si="99"/>
        <v>38276486.379247211</v>
      </c>
      <c r="Y362" s="861">
        <f t="shared" si="100"/>
        <v>38276486.379247211</v>
      </c>
      <c r="Z362" s="861">
        <f t="shared" si="101"/>
        <v>38276486.379247211</v>
      </c>
      <c r="AA362" s="861">
        <f t="shared" si="107"/>
        <v>38276486.379247211</v>
      </c>
      <c r="AB362" s="876">
        <f t="shared" si="102"/>
        <v>2014</v>
      </c>
      <c r="AC362" s="861">
        <f t="shared" si="103"/>
        <v>267935404.65473047</v>
      </c>
      <c r="AD362" s="877">
        <f t="shared" si="105"/>
        <v>76552972.758494407</v>
      </c>
      <c r="AE362" s="878">
        <f t="shared" si="106"/>
        <v>191382431.89623606</v>
      </c>
    </row>
    <row r="363" spans="1:31" s="821" customFormat="1" ht="25.5" hidden="1" customHeight="1">
      <c r="A363" s="853"/>
      <c r="B363" s="842" t="s">
        <v>28</v>
      </c>
      <c r="C363" s="838" t="s">
        <v>2131</v>
      </c>
      <c r="D363" s="870" t="s">
        <v>127</v>
      </c>
      <c r="E363" s="871" t="s">
        <v>444</v>
      </c>
      <c r="F363" s="873" t="s">
        <v>3337</v>
      </c>
      <c r="G363" s="839">
        <v>150</v>
      </c>
      <c r="H363" s="873" t="s">
        <v>863</v>
      </c>
      <c r="I363" s="872">
        <v>2014</v>
      </c>
      <c r="J363" s="838"/>
      <c r="K363" s="836" t="s">
        <v>3338</v>
      </c>
      <c r="L363" s="838" t="s">
        <v>3339</v>
      </c>
      <c r="M363" s="838" t="s">
        <v>3340</v>
      </c>
      <c r="N363" s="838"/>
      <c r="O363" s="872" t="s">
        <v>133</v>
      </c>
      <c r="P363" s="888">
        <v>280841927.1343646</v>
      </c>
      <c r="Q363" s="853" t="str">
        <f t="shared" si="104"/>
        <v>2.03.01</v>
      </c>
      <c r="R363" s="841" t="str">
        <f t="shared" si="93"/>
        <v>Alat Angkutan Darat Bermotor</v>
      </c>
      <c r="S363" s="860">
        <f t="shared" si="94"/>
        <v>7</v>
      </c>
      <c r="T363" s="861">
        <f t="shared" si="95"/>
        <v>40120275.304909229</v>
      </c>
      <c r="U363" s="889" t="s">
        <v>132</v>
      </c>
      <c r="V363" s="861"/>
      <c r="W363" s="861">
        <f t="shared" si="98"/>
        <v>40120275.304909229</v>
      </c>
      <c r="X363" s="861">
        <f t="shared" si="99"/>
        <v>40120275.304909229</v>
      </c>
      <c r="Y363" s="861">
        <f t="shared" si="100"/>
        <v>40120275.304909229</v>
      </c>
      <c r="Z363" s="861">
        <f t="shared" si="101"/>
        <v>40120275.304909229</v>
      </c>
      <c r="AA363" s="861">
        <f t="shared" si="107"/>
        <v>40120275.304909229</v>
      </c>
      <c r="AB363" s="876">
        <f t="shared" si="102"/>
        <v>2014</v>
      </c>
      <c r="AC363" s="861">
        <f t="shared" si="103"/>
        <v>280841927.1343646</v>
      </c>
      <c r="AD363" s="877">
        <f t="shared" si="105"/>
        <v>80240550.609818459</v>
      </c>
      <c r="AE363" s="878">
        <f t="shared" si="106"/>
        <v>200601376.52454615</v>
      </c>
    </row>
    <row r="364" spans="1:31" s="821" customFormat="1" ht="25.5" hidden="1" customHeight="1">
      <c r="A364" s="853"/>
      <c r="B364" s="842" t="s">
        <v>28</v>
      </c>
      <c r="C364" s="838" t="s">
        <v>2131</v>
      </c>
      <c r="D364" s="870" t="s">
        <v>127</v>
      </c>
      <c r="E364" s="871" t="s">
        <v>444</v>
      </c>
      <c r="F364" s="873" t="s">
        <v>3337</v>
      </c>
      <c r="G364" s="839">
        <v>150</v>
      </c>
      <c r="H364" s="873" t="s">
        <v>863</v>
      </c>
      <c r="I364" s="872">
        <v>2014</v>
      </c>
      <c r="J364" s="838"/>
      <c r="K364" s="836" t="s">
        <v>3341</v>
      </c>
      <c r="L364" s="838" t="s">
        <v>3342</v>
      </c>
      <c r="M364" s="838" t="s">
        <v>3343</v>
      </c>
      <c r="N364" s="838"/>
      <c r="O364" s="872" t="s">
        <v>133</v>
      </c>
      <c r="P364" s="888">
        <v>280841927.1343646</v>
      </c>
      <c r="Q364" s="853" t="str">
        <f t="shared" si="104"/>
        <v>2.03.01</v>
      </c>
      <c r="R364" s="841" t="str">
        <f t="shared" si="93"/>
        <v>Alat Angkutan Darat Bermotor</v>
      </c>
      <c r="S364" s="860">
        <f t="shared" si="94"/>
        <v>7</v>
      </c>
      <c r="T364" s="861">
        <f t="shared" si="95"/>
        <v>40120275.304909229</v>
      </c>
      <c r="U364" s="889" t="s">
        <v>132</v>
      </c>
      <c r="V364" s="861"/>
      <c r="W364" s="861">
        <f t="shared" si="98"/>
        <v>40120275.304909229</v>
      </c>
      <c r="X364" s="861">
        <f t="shared" si="99"/>
        <v>40120275.304909229</v>
      </c>
      <c r="Y364" s="861">
        <f t="shared" si="100"/>
        <v>40120275.304909229</v>
      </c>
      <c r="Z364" s="861">
        <f t="shared" si="101"/>
        <v>40120275.304909229</v>
      </c>
      <c r="AA364" s="861">
        <f t="shared" si="107"/>
        <v>40120275.304909229</v>
      </c>
      <c r="AB364" s="876">
        <f t="shared" si="102"/>
        <v>2014</v>
      </c>
      <c r="AC364" s="861">
        <f t="shared" si="103"/>
        <v>280841927.1343646</v>
      </c>
      <c r="AD364" s="877">
        <f t="shared" si="105"/>
        <v>80240550.609818459</v>
      </c>
      <c r="AE364" s="878">
        <f t="shared" si="106"/>
        <v>200601376.52454615</v>
      </c>
    </row>
    <row r="365" spans="1:31" s="821" customFormat="1" ht="25.5" hidden="1" customHeight="1">
      <c r="A365" s="853"/>
      <c r="B365" s="842" t="s">
        <v>28</v>
      </c>
      <c r="C365" s="838" t="s">
        <v>2131</v>
      </c>
      <c r="D365" s="870" t="s">
        <v>127</v>
      </c>
      <c r="E365" s="871" t="s">
        <v>444</v>
      </c>
      <c r="F365" s="873" t="s">
        <v>3337</v>
      </c>
      <c r="G365" s="839">
        <v>150</v>
      </c>
      <c r="H365" s="873" t="s">
        <v>863</v>
      </c>
      <c r="I365" s="872">
        <v>2014</v>
      </c>
      <c r="J365" s="838"/>
      <c r="K365" s="836" t="s">
        <v>3344</v>
      </c>
      <c r="L365" s="838" t="s">
        <v>3345</v>
      </c>
      <c r="M365" s="838" t="s">
        <v>3346</v>
      </c>
      <c r="N365" s="838"/>
      <c r="O365" s="872" t="s">
        <v>133</v>
      </c>
      <c r="P365" s="888">
        <v>280841927.1343646</v>
      </c>
      <c r="Q365" s="853" t="str">
        <f t="shared" si="104"/>
        <v>2.03.01</v>
      </c>
      <c r="R365" s="841" t="str">
        <f t="shared" si="93"/>
        <v>Alat Angkutan Darat Bermotor</v>
      </c>
      <c r="S365" s="860">
        <f t="shared" si="94"/>
        <v>7</v>
      </c>
      <c r="T365" s="861">
        <f t="shared" si="95"/>
        <v>40120275.304909229</v>
      </c>
      <c r="U365" s="889" t="s">
        <v>132</v>
      </c>
      <c r="V365" s="861"/>
      <c r="W365" s="861">
        <f t="shared" si="98"/>
        <v>40120275.304909229</v>
      </c>
      <c r="X365" s="861">
        <f t="shared" si="99"/>
        <v>40120275.304909229</v>
      </c>
      <c r="Y365" s="861">
        <f t="shared" si="100"/>
        <v>40120275.304909229</v>
      </c>
      <c r="Z365" s="861">
        <f t="shared" si="101"/>
        <v>40120275.304909229</v>
      </c>
      <c r="AA365" s="861">
        <f t="shared" si="107"/>
        <v>40120275.304909229</v>
      </c>
      <c r="AB365" s="876">
        <f t="shared" si="102"/>
        <v>2014</v>
      </c>
      <c r="AC365" s="861">
        <f t="shared" si="103"/>
        <v>280841927.1343646</v>
      </c>
      <c r="AD365" s="877">
        <f t="shared" si="105"/>
        <v>80240550.609818459</v>
      </c>
      <c r="AE365" s="878">
        <f t="shared" si="106"/>
        <v>200601376.52454615</v>
      </c>
    </row>
    <row r="366" spans="1:31" s="821" customFormat="1" ht="25.5" hidden="1" customHeight="1">
      <c r="A366" s="853"/>
      <c r="B366" s="842" t="s">
        <v>28</v>
      </c>
      <c r="C366" s="838" t="s">
        <v>2131</v>
      </c>
      <c r="D366" s="870" t="s">
        <v>127</v>
      </c>
      <c r="E366" s="871" t="s">
        <v>444</v>
      </c>
      <c r="F366" s="873" t="s">
        <v>3337</v>
      </c>
      <c r="G366" s="839">
        <v>150</v>
      </c>
      <c r="H366" s="873" t="s">
        <v>863</v>
      </c>
      <c r="I366" s="872">
        <v>2014</v>
      </c>
      <c r="J366" s="838"/>
      <c r="K366" s="836" t="s">
        <v>3347</v>
      </c>
      <c r="L366" s="838" t="s">
        <v>3348</v>
      </c>
      <c r="M366" s="838" t="s">
        <v>3349</v>
      </c>
      <c r="N366" s="838"/>
      <c r="O366" s="872" t="s">
        <v>133</v>
      </c>
      <c r="P366" s="888">
        <v>280841927.1343646</v>
      </c>
      <c r="Q366" s="853" t="str">
        <f t="shared" si="104"/>
        <v>2.03.01</v>
      </c>
      <c r="R366" s="841" t="str">
        <f t="shared" si="93"/>
        <v>Alat Angkutan Darat Bermotor</v>
      </c>
      <c r="S366" s="860">
        <f t="shared" si="94"/>
        <v>7</v>
      </c>
      <c r="T366" s="861">
        <f t="shared" si="95"/>
        <v>40120275.304909229</v>
      </c>
      <c r="U366" s="889" t="s">
        <v>132</v>
      </c>
      <c r="V366" s="861"/>
      <c r="W366" s="861">
        <f t="shared" si="98"/>
        <v>40120275.304909229</v>
      </c>
      <c r="X366" s="861">
        <f t="shared" si="99"/>
        <v>40120275.304909229</v>
      </c>
      <c r="Y366" s="861">
        <f t="shared" si="100"/>
        <v>40120275.304909229</v>
      </c>
      <c r="Z366" s="861">
        <f t="shared" si="101"/>
        <v>40120275.304909229</v>
      </c>
      <c r="AA366" s="861">
        <f t="shared" si="107"/>
        <v>40120275.304909229</v>
      </c>
      <c r="AB366" s="876">
        <f t="shared" si="102"/>
        <v>2014</v>
      </c>
      <c r="AC366" s="861">
        <f t="shared" si="103"/>
        <v>280841927.1343646</v>
      </c>
      <c r="AD366" s="877">
        <f t="shared" si="105"/>
        <v>80240550.609818459</v>
      </c>
      <c r="AE366" s="878">
        <f t="shared" si="106"/>
        <v>200601376.52454615</v>
      </c>
    </row>
    <row r="367" spans="1:31" s="821" customFormat="1" ht="25.5" hidden="1" customHeight="1">
      <c r="A367" s="853"/>
      <c r="B367" s="842" t="s">
        <v>28</v>
      </c>
      <c r="C367" s="838" t="s">
        <v>2131</v>
      </c>
      <c r="D367" s="870" t="s">
        <v>127</v>
      </c>
      <c r="E367" s="871" t="s">
        <v>444</v>
      </c>
      <c r="F367" s="873" t="s">
        <v>3337</v>
      </c>
      <c r="G367" s="839">
        <v>150</v>
      </c>
      <c r="H367" s="873" t="s">
        <v>863</v>
      </c>
      <c r="I367" s="872">
        <v>2014</v>
      </c>
      <c r="J367" s="838"/>
      <c r="K367" s="836" t="s">
        <v>3350</v>
      </c>
      <c r="L367" s="838" t="s">
        <v>3351</v>
      </c>
      <c r="M367" s="838" t="s">
        <v>3352</v>
      </c>
      <c r="N367" s="838"/>
      <c r="O367" s="872" t="s">
        <v>133</v>
      </c>
      <c r="P367" s="888">
        <v>280841927.1343646</v>
      </c>
      <c r="Q367" s="853" t="str">
        <f t="shared" si="104"/>
        <v>2.03.01</v>
      </c>
      <c r="R367" s="841" t="str">
        <f t="shared" si="93"/>
        <v>Alat Angkutan Darat Bermotor</v>
      </c>
      <c r="S367" s="860">
        <f t="shared" si="94"/>
        <v>7</v>
      </c>
      <c r="T367" s="861">
        <f t="shared" si="95"/>
        <v>40120275.304909229</v>
      </c>
      <c r="U367" s="889" t="s">
        <v>132</v>
      </c>
      <c r="V367" s="861"/>
      <c r="W367" s="861">
        <f t="shared" si="98"/>
        <v>40120275.304909229</v>
      </c>
      <c r="X367" s="861">
        <f t="shared" si="99"/>
        <v>40120275.304909229</v>
      </c>
      <c r="Y367" s="861">
        <f t="shared" si="100"/>
        <v>40120275.304909229</v>
      </c>
      <c r="Z367" s="861">
        <f t="shared" si="101"/>
        <v>40120275.304909229</v>
      </c>
      <c r="AA367" s="861">
        <f t="shared" si="107"/>
        <v>40120275.304909229</v>
      </c>
      <c r="AB367" s="876">
        <f t="shared" si="102"/>
        <v>2014</v>
      </c>
      <c r="AC367" s="861">
        <f t="shared" si="103"/>
        <v>280841927.1343646</v>
      </c>
      <c r="AD367" s="877">
        <f t="shared" si="105"/>
        <v>80240550.609818459</v>
      </c>
      <c r="AE367" s="878">
        <f t="shared" si="106"/>
        <v>200601376.52454615</v>
      </c>
    </row>
    <row r="368" spans="1:31" s="821" customFormat="1" ht="25.5" hidden="1" customHeight="1">
      <c r="A368" s="853"/>
      <c r="B368" s="842" t="s">
        <v>28</v>
      </c>
      <c r="C368" s="838" t="s">
        <v>2131</v>
      </c>
      <c r="D368" s="870" t="s">
        <v>127</v>
      </c>
      <c r="E368" s="871" t="s">
        <v>444</v>
      </c>
      <c r="F368" s="873" t="s">
        <v>3337</v>
      </c>
      <c r="G368" s="839">
        <v>150</v>
      </c>
      <c r="H368" s="873" t="s">
        <v>863</v>
      </c>
      <c r="I368" s="872">
        <v>2014</v>
      </c>
      <c r="J368" s="838"/>
      <c r="K368" s="836" t="s">
        <v>3353</v>
      </c>
      <c r="L368" s="838" t="s">
        <v>3354</v>
      </c>
      <c r="M368" s="838" t="s">
        <v>3355</v>
      </c>
      <c r="N368" s="838"/>
      <c r="O368" s="872" t="s">
        <v>133</v>
      </c>
      <c r="P368" s="888">
        <v>280841927.1343646</v>
      </c>
      <c r="Q368" s="853" t="str">
        <f t="shared" si="104"/>
        <v>2.03.01</v>
      </c>
      <c r="R368" s="841" t="str">
        <f t="shared" si="93"/>
        <v>Alat Angkutan Darat Bermotor</v>
      </c>
      <c r="S368" s="860">
        <f t="shared" si="94"/>
        <v>7</v>
      </c>
      <c r="T368" s="861">
        <f t="shared" si="95"/>
        <v>40120275.304909229</v>
      </c>
      <c r="U368" s="889" t="s">
        <v>132</v>
      </c>
      <c r="V368" s="861"/>
      <c r="W368" s="861">
        <f t="shared" si="98"/>
        <v>40120275.304909229</v>
      </c>
      <c r="X368" s="861">
        <f t="shared" si="99"/>
        <v>40120275.304909229</v>
      </c>
      <c r="Y368" s="861">
        <f t="shared" si="100"/>
        <v>40120275.304909229</v>
      </c>
      <c r="Z368" s="861">
        <f t="shared" si="101"/>
        <v>40120275.304909229</v>
      </c>
      <c r="AA368" s="861">
        <f t="shared" si="107"/>
        <v>40120275.304909229</v>
      </c>
      <c r="AB368" s="876">
        <f t="shared" si="102"/>
        <v>2014</v>
      </c>
      <c r="AC368" s="861">
        <f t="shared" si="103"/>
        <v>280841927.1343646</v>
      </c>
      <c r="AD368" s="877">
        <f t="shared" si="105"/>
        <v>80240550.609818459</v>
      </c>
      <c r="AE368" s="878">
        <f t="shared" si="106"/>
        <v>200601376.52454615</v>
      </c>
    </row>
    <row r="369" spans="1:31" s="821" customFormat="1" ht="25.5" hidden="1" customHeight="1">
      <c r="A369" s="853"/>
      <c r="B369" s="842" t="s">
        <v>28</v>
      </c>
      <c r="C369" s="838" t="s">
        <v>2131</v>
      </c>
      <c r="D369" s="870" t="s">
        <v>127</v>
      </c>
      <c r="E369" s="871" t="s">
        <v>444</v>
      </c>
      <c r="F369" s="873" t="s">
        <v>3337</v>
      </c>
      <c r="G369" s="839">
        <v>150</v>
      </c>
      <c r="H369" s="873" t="s">
        <v>863</v>
      </c>
      <c r="I369" s="872">
        <v>2014</v>
      </c>
      <c r="J369" s="838"/>
      <c r="K369" s="836" t="s">
        <v>3356</v>
      </c>
      <c r="L369" s="838" t="s">
        <v>3357</v>
      </c>
      <c r="M369" s="838" t="s">
        <v>3358</v>
      </c>
      <c r="N369" s="838"/>
      <c r="O369" s="872" t="s">
        <v>133</v>
      </c>
      <c r="P369" s="888">
        <v>280841927.1343646</v>
      </c>
      <c r="Q369" s="853" t="str">
        <f t="shared" si="104"/>
        <v>2.03.01</v>
      </c>
      <c r="R369" s="841" t="str">
        <f t="shared" si="93"/>
        <v>Alat Angkutan Darat Bermotor</v>
      </c>
      <c r="S369" s="860">
        <f t="shared" si="94"/>
        <v>7</v>
      </c>
      <c r="T369" s="861">
        <f t="shared" si="95"/>
        <v>40120275.304909229</v>
      </c>
      <c r="U369" s="889" t="s">
        <v>132</v>
      </c>
      <c r="V369" s="861"/>
      <c r="W369" s="861">
        <f t="shared" si="98"/>
        <v>40120275.304909229</v>
      </c>
      <c r="X369" s="861">
        <f t="shared" si="99"/>
        <v>40120275.304909229</v>
      </c>
      <c r="Y369" s="861">
        <f t="shared" si="100"/>
        <v>40120275.304909229</v>
      </c>
      <c r="Z369" s="861">
        <f t="shared" si="101"/>
        <v>40120275.304909229</v>
      </c>
      <c r="AA369" s="861">
        <f t="shared" si="107"/>
        <v>40120275.304909229</v>
      </c>
      <c r="AB369" s="876">
        <f t="shared" si="102"/>
        <v>2014</v>
      </c>
      <c r="AC369" s="861">
        <f t="shared" si="103"/>
        <v>280841927.1343646</v>
      </c>
      <c r="AD369" s="877">
        <f t="shared" si="105"/>
        <v>80240550.609818459</v>
      </c>
      <c r="AE369" s="878">
        <f t="shared" si="106"/>
        <v>200601376.52454615</v>
      </c>
    </row>
    <row r="370" spans="1:31" s="821" customFormat="1" ht="25.5" hidden="1" customHeight="1">
      <c r="A370" s="853"/>
      <c r="B370" s="842" t="s">
        <v>28</v>
      </c>
      <c r="C370" s="838" t="s">
        <v>2131</v>
      </c>
      <c r="D370" s="870" t="s">
        <v>127</v>
      </c>
      <c r="E370" s="871" t="s">
        <v>444</v>
      </c>
      <c r="F370" s="873" t="s">
        <v>3337</v>
      </c>
      <c r="G370" s="839">
        <v>150</v>
      </c>
      <c r="H370" s="873" t="s">
        <v>863</v>
      </c>
      <c r="I370" s="872">
        <v>2014</v>
      </c>
      <c r="J370" s="838"/>
      <c r="K370" s="836" t="s">
        <v>3359</v>
      </c>
      <c r="L370" s="838" t="s">
        <v>3360</v>
      </c>
      <c r="M370" s="838" t="s">
        <v>3361</v>
      </c>
      <c r="N370" s="838"/>
      <c r="O370" s="872" t="s">
        <v>133</v>
      </c>
      <c r="P370" s="888">
        <v>280841927.1343646</v>
      </c>
      <c r="Q370" s="853" t="str">
        <f t="shared" si="104"/>
        <v>2.03.01</v>
      </c>
      <c r="R370" s="841" t="str">
        <f t="shared" si="93"/>
        <v>Alat Angkutan Darat Bermotor</v>
      </c>
      <c r="S370" s="860">
        <f t="shared" si="94"/>
        <v>7</v>
      </c>
      <c r="T370" s="861">
        <f t="shared" si="95"/>
        <v>40120275.304909229</v>
      </c>
      <c r="U370" s="889" t="s">
        <v>132</v>
      </c>
      <c r="V370" s="861"/>
      <c r="W370" s="861">
        <f t="shared" si="98"/>
        <v>40120275.304909229</v>
      </c>
      <c r="X370" s="861">
        <f t="shared" si="99"/>
        <v>40120275.304909229</v>
      </c>
      <c r="Y370" s="861">
        <f t="shared" si="100"/>
        <v>40120275.304909229</v>
      </c>
      <c r="Z370" s="861">
        <f t="shared" si="101"/>
        <v>40120275.304909229</v>
      </c>
      <c r="AA370" s="861">
        <f t="shared" si="107"/>
        <v>40120275.304909229</v>
      </c>
      <c r="AB370" s="876">
        <f t="shared" si="102"/>
        <v>2014</v>
      </c>
      <c r="AC370" s="861">
        <f t="shared" si="103"/>
        <v>280841927.1343646</v>
      </c>
      <c r="AD370" s="877">
        <f t="shared" si="105"/>
        <v>80240550.609818459</v>
      </c>
      <c r="AE370" s="878">
        <f t="shared" si="106"/>
        <v>200601376.52454615</v>
      </c>
    </row>
    <row r="371" spans="1:31" s="821" customFormat="1" ht="25.5" hidden="1" customHeight="1">
      <c r="A371" s="853"/>
      <c r="B371" s="842" t="s">
        <v>28</v>
      </c>
      <c r="C371" s="838" t="s">
        <v>2131</v>
      </c>
      <c r="D371" s="870" t="s">
        <v>127</v>
      </c>
      <c r="E371" s="871" t="s">
        <v>444</v>
      </c>
      <c r="F371" s="873" t="s">
        <v>3337</v>
      </c>
      <c r="G371" s="839">
        <v>150</v>
      </c>
      <c r="H371" s="873" t="s">
        <v>863</v>
      </c>
      <c r="I371" s="872">
        <v>2014</v>
      </c>
      <c r="J371" s="838"/>
      <c r="K371" s="883" t="s">
        <v>3362</v>
      </c>
      <c r="L371" s="884" t="s">
        <v>3363</v>
      </c>
      <c r="M371" s="884" t="s">
        <v>3364</v>
      </c>
      <c r="N371" s="838"/>
      <c r="O371" s="872" t="s">
        <v>133</v>
      </c>
      <c r="P371" s="888">
        <v>280841927.1343646</v>
      </c>
      <c r="Q371" s="853" t="str">
        <f t="shared" si="104"/>
        <v>2.03.01</v>
      </c>
      <c r="R371" s="841" t="str">
        <f t="shared" si="93"/>
        <v>Alat Angkutan Darat Bermotor</v>
      </c>
      <c r="S371" s="860">
        <f t="shared" si="94"/>
        <v>7</v>
      </c>
      <c r="T371" s="861">
        <f t="shared" si="95"/>
        <v>40120275.304909229</v>
      </c>
      <c r="U371" s="889" t="s">
        <v>132</v>
      </c>
      <c r="V371" s="861"/>
      <c r="W371" s="861">
        <f t="shared" si="98"/>
        <v>40120275.304909229</v>
      </c>
      <c r="X371" s="861">
        <f t="shared" si="99"/>
        <v>40120275.304909229</v>
      </c>
      <c r="Y371" s="861">
        <f t="shared" si="100"/>
        <v>40120275.304909229</v>
      </c>
      <c r="Z371" s="861">
        <f t="shared" si="101"/>
        <v>40120275.304909229</v>
      </c>
      <c r="AA371" s="861">
        <f t="shared" si="107"/>
        <v>40120275.304909229</v>
      </c>
      <c r="AB371" s="876">
        <f t="shared" si="102"/>
        <v>2014</v>
      </c>
      <c r="AC371" s="861">
        <f t="shared" si="103"/>
        <v>280841927.1343646</v>
      </c>
      <c r="AD371" s="877">
        <f t="shared" si="105"/>
        <v>80240550.609818459</v>
      </c>
      <c r="AE371" s="878">
        <f t="shared" si="106"/>
        <v>200601376.52454615</v>
      </c>
    </row>
    <row r="372" spans="1:31" s="821" customFormat="1" ht="25.5" hidden="1" customHeight="1">
      <c r="A372" s="853"/>
      <c r="B372" s="842" t="s">
        <v>28</v>
      </c>
      <c r="C372" s="838" t="s">
        <v>2131</v>
      </c>
      <c r="D372" s="870" t="s">
        <v>127</v>
      </c>
      <c r="E372" s="871" t="s">
        <v>444</v>
      </c>
      <c r="F372" s="873" t="s">
        <v>3337</v>
      </c>
      <c r="G372" s="839">
        <v>150</v>
      </c>
      <c r="H372" s="873" t="s">
        <v>863</v>
      </c>
      <c r="I372" s="872">
        <v>2014</v>
      </c>
      <c r="J372" s="838"/>
      <c r="K372" s="836" t="s">
        <v>3365</v>
      </c>
      <c r="L372" s="838" t="s">
        <v>3366</v>
      </c>
      <c r="M372" s="838" t="s">
        <v>3367</v>
      </c>
      <c r="N372" s="838"/>
      <c r="O372" s="872" t="s">
        <v>133</v>
      </c>
      <c r="P372" s="888">
        <v>280841927.1343646</v>
      </c>
      <c r="Q372" s="853" t="str">
        <f t="shared" si="104"/>
        <v>2.03.01</v>
      </c>
      <c r="R372" s="841" t="str">
        <f t="shared" si="93"/>
        <v>Alat Angkutan Darat Bermotor</v>
      </c>
      <c r="S372" s="860">
        <f t="shared" si="94"/>
        <v>7</v>
      </c>
      <c r="T372" s="861">
        <f t="shared" si="95"/>
        <v>40120275.304909229</v>
      </c>
      <c r="U372" s="889" t="s">
        <v>132</v>
      </c>
      <c r="V372" s="861"/>
      <c r="W372" s="861">
        <f t="shared" si="98"/>
        <v>40120275.304909229</v>
      </c>
      <c r="X372" s="861">
        <f t="shared" si="99"/>
        <v>40120275.304909229</v>
      </c>
      <c r="Y372" s="861">
        <f t="shared" si="100"/>
        <v>40120275.304909229</v>
      </c>
      <c r="Z372" s="861">
        <f t="shared" si="101"/>
        <v>40120275.304909229</v>
      </c>
      <c r="AA372" s="861">
        <f t="shared" si="107"/>
        <v>40120275.304909229</v>
      </c>
      <c r="AB372" s="876">
        <f t="shared" si="102"/>
        <v>2014</v>
      </c>
      <c r="AC372" s="861">
        <f t="shared" si="103"/>
        <v>280841927.1343646</v>
      </c>
      <c r="AD372" s="877">
        <f t="shared" si="105"/>
        <v>80240550.609818459</v>
      </c>
      <c r="AE372" s="878">
        <f t="shared" si="106"/>
        <v>200601376.52454615</v>
      </c>
    </row>
    <row r="373" spans="1:31" s="821" customFormat="1" ht="25.5" hidden="1" customHeight="1">
      <c r="A373" s="853"/>
      <c r="B373" s="842" t="s">
        <v>28</v>
      </c>
      <c r="C373" s="838" t="s">
        <v>2131</v>
      </c>
      <c r="D373" s="870" t="s">
        <v>127</v>
      </c>
      <c r="E373" s="871" t="s">
        <v>444</v>
      </c>
      <c r="F373" s="873" t="s">
        <v>3337</v>
      </c>
      <c r="G373" s="839">
        <v>150</v>
      </c>
      <c r="H373" s="873" t="s">
        <v>863</v>
      </c>
      <c r="I373" s="872">
        <v>2014</v>
      </c>
      <c r="J373" s="838"/>
      <c r="K373" s="836" t="s">
        <v>3368</v>
      </c>
      <c r="L373" s="838" t="s">
        <v>3369</v>
      </c>
      <c r="M373" s="838" t="s">
        <v>3370</v>
      </c>
      <c r="N373" s="838"/>
      <c r="O373" s="872" t="s">
        <v>133</v>
      </c>
      <c r="P373" s="888">
        <v>280841927.1343646</v>
      </c>
      <c r="Q373" s="853" t="str">
        <f t="shared" si="104"/>
        <v>2.03.01</v>
      </c>
      <c r="R373" s="841" t="str">
        <f t="shared" si="93"/>
        <v>Alat Angkutan Darat Bermotor</v>
      </c>
      <c r="S373" s="860">
        <f t="shared" si="94"/>
        <v>7</v>
      </c>
      <c r="T373" s="861">
        <f t="shared" si="95"/>
        <v>40120275.304909229</v>
      </c>
      <c r="U373" s="889" t="s">
        <v>132</v>
      </c>
      <c r="V373" s="861"/>
      <c r="W373" s="861">
        <f t="shared" si="98"/>
        <v>40120275.304909229</v>
      </c>
      <c r="X373" s="861">
        <f t="shared" si="99"/>
        <v>40120275.304909229</v>
      </c>
      <c r="Y373" s="861">
        <f t="shared" si="100"/>
        <v>40120275.304909229</v>
      </c>
      <c r="Z373" s="861">
        <f t="shared" si="101"/>
        <v>40120275.304909229</v>
      </c>
      <c r="AA373" s="861">
        <f t="shared" si="107"/>
        <v>40120275.304909229</v>
      </c>
      <c r="AB373" s="876">
        <f t="shared" si="102"/>
        <v>2014</v>
      </c>
      <c r="AC373" s="861">
        <f t="shared" si="103"/>
        <v>280841927.1343646</v>
      </c>
      <c r="AD373" s="877">
        <f t="shared" si="105"/>
        <v>80240550.609818459</v>
      </c>
      <c r="AE373" s="878">
        <f t="shared" si="106"/>
        <v>200601376.52454615</v>
      </c>
    </row>
    <row r="374" spans="1:31" s="821" customFormat="1" ht="25.5" hidden="1" customHeight="1">
      <c r="A374" s="853"/>
      <c r="B374" s="842" t="s">
        <v>28</v>
      </c>
      <c r="C374" s="838" t="s">
        <v>2131</v>
      </c>
      <c r="D374" s="870" t="s">
        <v>127</v>
      </c>
      <c r="E374" s="871" t="s">
        <v>444</v>
      </c>
      <c r="F374" s="873" t="s">
        <v>3337</v>
      </c>
      <c r="G374" s="839">
        <v>150</v>
      </c>
      <c r="H374" s="873" t="s">
        <v>863</v>
      </c>
      <c r="I374" s="872">
        <v>2014</v>
      </c>
      <c r="J374" s="838"/>
      <c r="K374" s="836" t="s">
        <v>3371</v>
      </c>
      <c r="L374" s="838" t="s">
        <v>3372</v>
      </c>
      <c r="M374" s="838" t="s">
        <v>3373</v>
      </c>
      <c r="N374" s="838"/>
      <c r="O374" s="872" t="s">
        <v>133</v>
      </c>
      <c r="P374" s="888">
        <v>280841927.1343646</v>
      </c>
      <c r="Q374" s="853" t="str">
        <f t="shared" si="104"/>
        <v>2.03.01</v>
      </c>
      <c r="R374" s="841" t="str">
        <f t="shared" si="93"/>
        <v>Alat Angkutan Darat Bermotor</v>
      </c>
      <c r="S374" s="860">
        <f t="shared" si="94"/>
        <v>7</v>
      </c>
      <c r="T374" s="861">
        <f t="shared" si="95"/>
        <v>40120275.304909229</v>
      </c>
      <c r="U374" s="889" t="s">
        <v>132</v>
      </c>
      <c r="V374" s="861"/>
      <c r="W374" s="861">
        <f t="shared" si="98"/>
        <v>40120275.304909229</v>
      </c>
      <c r="X374" s="861">
        <f t="shared" si="99"/>
        <v>40120275.304909229</v>
      </c>
      <c r="Y374" s="861">
        <f t="shared" si="100"/>
        <v>40120275.304909229</v>
      </c>
      <c r="Z374" s="861">
        <f t="shared" si="101"/>
        <v>40120275.304909229</v>
      </c>
      <c r="AA374" s="861">
        <f t="shared" si="107"/>
        <v>40120275.304909229</v>
      </c>
      <c r="AB374" s="876">
        <f t="shared" si="102"/>
        <v>2014</v>
      </c>
      <c r="AC374" s="861">
        <f t="shared" si="103"/>
        <v>280841927.1343646</v>
      </c>
      <c r="AD374" s="877">
        <f t="shared" si="105"/>
        <v>80240550.609818459</v>
      </c>
      <c r="AE374" s="878">
        <f t="shared" si="106"/>
        <v>200601376.52454615</v>
      </c>
    </row>
    <row r="375" spans="1:31" s="821" customFormat="1" ht="25.5" hidden="1" customHeight="1">
      <c r="A375" s="853"/>
      <c r="B375" s="842" t="s">
        <v>28</v>
      </c>
      <c r="C375" s="838" t="s">
        <v>2131</v>
      </c>
      <c r="D375" s="870" t="s">
        <v>127</v>
      </c>
      <c r="E375" s="871" t="s">
        <v>444</v>
      </c>
      <c r="F375" s="873" t="s">
        <v>3337</v>
      </c>
      <c r="G375" s="839">
        <v>150</v>
      </c>
      <c r="H375" s="873" t="s">
        <v>863</v>
      </c>
      <c r="I375" s="872">
        <v>2014</v>
      </c>
      <c r="J375" s="838"/>
      <c r="K375" s="836" t="s">
        <v>3374</v>
      </c>
      <c r="L375" s="838" t="s">
        <v>3375</v>
      </c>
      <c r="M375" s="838" t="s">
        <v>3376</v>
      </c>
      <c r="N375" s="838"/>
      <c r="O375" s="872" t="s">
        <v>133</v>
      </c>
      <c r="P375" s="888">
        <v>280841927.1343646</v>
      </c>
      <c r="Q375" s="853" t="str">
        <f t="shared" si="104"/>
        <v>2.03.01</v>
      </c>
      <c r="R375" s="841" t="str">
        <f t="shared" si="93"/>
        <v>Alat Angkutan Darat Bermotor</v>
      </c>
      <c r="S375" s="860">
        <f t="shared" si="94"/>
        <v>7</v>
      </c>
      <c r="T375" s="861">
        <f t="shared" si="95"/>
        <v>40120275.304909229</v>
      </c>
      <c r="U375" s="889" t="s">
        <v>132</v>
      </c>
      <c r="V375" s="861"/>
      <c r="W375" s="861">
        <f t="shared" si="98"/>
        <v>40120275.304909229</v>
      </c>
      <c r="X375" s="861">
        <f t="shared" si="99"/>
        <v>40120275.304909229</v>
      </c>
      <c r="Y375" s="861">
        <f t="shared" si="100"/>
        <v>40120275.304909229</v>
      </c>
      <c r="Z375" s="861">
        <f t="shared" si="101"/>
        <v>40120275.304909229</v>
      </c>
      <c r="AA375" s="861">
        <f t="shared" si="107"/>
        <v>40120275.304909229</v>
      </c>
      <c r="AB375" s="876">
        <f t="shared" si="102"/>
        <v>2014</v>
      </c>
      <c r="AC375" s="861">
        <f t="shared" si="103"/>
        <v>280841927.1343646</v>
      </c>
      <c r="AD375" s="877">
        <f t="shared" si="105"/>
        <v>80240550.609818459</v>
      </c>
      <c r="AE375" s="878">
        <f t="shared" si="106"/>
        <v>200601376.52454615</v>
      </c>
    </row>
    <row r="376" spans="1:31" s="821" customFormat="1" ht="25.5" hidden="1" customHeight="1">
      <c r="A376" s="853"/>
      <c r="B376" s="842" t="s">
        <v>28</v>
      </c>
      <c r="C376" s="838" t="s">
        <v>2131</v>
      </c>
      <c r="D376" s="870" t="s">
        <v>127</v>
      </c>
      <c r="E376" s="871" t="s">
        <v>444</v>
      </c>
      <c r="F376" s="873" t="s">
        <v>3337</v>
      </c>
      <c r="G376" s="839">
        <v>150</v>
      </c>
      <c r="H376" s="873" t="s">
        <v>863</v>
      </c>
      <c r="I376" s="872">
        <v>2014</v>
      </c>
      <c r="J376" s="838"/>
      <c r="K376" s="836" t="s">
        <v>3377</v>
      </c>
      <c r="L376" s="838" t="s">
        <v>3378</v>
      </c>
      <c r="M376" s="838" t="s">
        <v>3379</v>
      </c>
      <c r="N376" s="838"/>
      <c r="O376" s="872" t="s">
        <v>133</v>
      </c>
      <c r="P376" s="888">
        <v>280841927.1343646</v>
      </c>
      <c r="Q376" s="853" t="str">
        <f t="shared" si="104"/>
        <v>2.03.01</v>
      </c>
      <c r="R376" s="841" t="str">
        <f t="shared" si="93"/>
        <v>Alat Angkutan Darat Bermotor</v>
      </c>
      <c r="S376" s="860">
        <f t="shared" si="94"/>
        <v>7</v>
      </c>
      <c r="T376" s="861">
        <f t="shared" si="95"/>
        <v>40120275.304909229</v>
      </c>
      <c r="U376" s="889" t="s">
        <v>132</v>
      </c>
      <c r="V376" s="861"/>
      <c r="W376" s="861">
        <f t="shared" si="98"/>
        <v>40120275.304909229</v>
      </c>
      <c r="X376" s="861">
        <f t="shared" si="99"/>
        <v>40120275.304909229</v>
      </c>
      <c r="Y376" s="861">
        <f t="shared" si="100"/>
        <v>40120275.304909229</v>
      </c>
      <c r="Z376" s="861">
        <f t="shared" si="101"/>
        <v>40120275.304909229</v>
      </c>
      <c r="AA376" s="861">
        <f t="shared" si="107"/>
        <v>40120275.304909229</v>
      </c>
      <c r="AB376" s="876">
        <f t="shared" si="102"/>
        <v>2014</v>
      </c>
      <c r="AC376" s="861">
        <f t="shared" si="103"/>
        <v>280841927.1343646</v>
      </c>
      <c r="AD376" s="877">
        <f t="shared" si="105"/>
        <v>80240550.609818459</v>
      </c>
      <c r="AE376" s="878">
        <f t="shared" si="106"/>
        <v>200601376.52454615</v>
      </c>
    </row>
    <row r="377" spans="1:31" s="821" customFormat="1" ht="25.5" hidden="1" customHeight="1">
      <c r="A377" s="853"/>
      <c r="B377" s="842" t="s">
        <v>28</v>
      </c>
      <c r="C377" s="838" t="s">
        <v>2131</v>
      </c>
      <c r="D377" s="870" t="s">
        <v>127</v>
      </c>
      <c r="E377" s="871" t="s">
        <v>444</v>
      </c>
      <c r="F377" s="873" t="s">
        <v>3337</v>
      </c>
      <c r="G377" s="839">
        <v>150</v>
      </c>
      <c r="H377" s="873" t="s">
        <v>863</v>
      </c>
      <c r="I377" s="872">
        <v>2014</v>
      </c>
      <c r="J377" s="838"/>
      <c r="K377" s="836" t="s">
        <v>3380</v>
      </c>
      <c r="L377" s="838" t="s">
        <v>3381</v>
      </c>
      <c r="M377" s="838" t="s">
        <v>3382</v>
      </c>
      <c r="N377" s="838"/>
      <c r="O377" s="872" t="s">
        <v>133</v>
      </c>
      <c r="P377" s="888">
        <v>280841927.1343646</v>
      </c>
      <c r="Q377" s="853" t="str">
        <f t="shared" si="104"/>
        <v>2.03.01</v>
      </c>
      <c r="R377" s="841" t="str">
        <f t="shared" si="93"/>
        <v>Alat Angkutan Darat Bermotor</v>
      </c>
      <c r="S377" s="860">
        <f t="shared" si="94"/>
        <v>7</v>
      </c>
      <c r="T377" s="861">
        <f t="shared" si="95"/>
        <v>40120275.304909229</v>
      </c>
      <c r="U377" s="889" t="s">
        <v>132</v>
      </c>
      <c r="V377" s="861"/>
      <c r="W377" s="861">
        <f t="shared" si="98"/>
        <v>40120275.304909229</v>
      </c>
      <c r="X377" s="861">
        <f t="shared" si="99"/>
        <v>40120275.304909229</v>
      </c>
      <c r="Y377" s="861">
        <f t="shared" si="100"/>
        <v>40120275.304909229</v>
      </c>
      <c r="Z377" s="861">
        <f t="shared" si="101"/>
        <v>40120275.304909229</v>
      </c>
      <c r="AA377" s="861">
        <f t="shared" si="107"/>
        <v>40120275.304909229</v>
      </c>
      <c r="AB377" s="876">
        <f t="shared" si="102"/>
        <v>2014</v>
      </c>
      <c r="AC377" s="861">
        <f t="shared" si="103"/>
        <v>280841927.1343646</v>
      </c>
      <c r="AD377" s="877">
        <f t="shared" si="105"/>
        <v>80240550.609818459</v>
      </c>
      <c r="AE377" s="878">
        <f t="shared" si="106"/>
        <v>200601376.52454615</v>
      </c>
    </row>
    <row r="378" spans="1:31" s="821" customFormat="1" ht="25.5" hidden="1" customHeight="1">
      <c r="A378" s="853"/>
      <c r="B378" s="842" t="s">
        <v>28</v>
      </c>
      <c r="C378" s="838" t="s">
        <v>2131</v>
      </c>
      <c r="D378" s="870" t="s">
        <v>127</v>
      </c>
      <c r="E378" s="871" t="s">
        <v>444</v>
      </c>
      <c r="F378" s="873" t="s">
        <v>3337</v>
      </c>
      <c r="G378" s="839">
        <v>150</v>
      </c>
      <c r="H378" s="873" t="s">
        <v>863</v>
      </c>
      <c r="I378" s="872">
        <v>2014</v>
      </c>
      <c r="J378" s="838"/>
      <c r="K378" s="836" t="s">
        <v>3383</v>
      </c>
      <c r="L378" s="838" t="s">
        <v>3384</v>
      </c>
      <c r="M378" s="838" t="s">
        <v>3385</v>
      </c>
      <c r="N378" s="838"/>
      <c r="O378" s="872" t="s">
        <v>133</v>
      </c>
      <c r="P378" s="888">
        <v>280841927.1343646</v>
      </c>
      <c r="Q378" s="853" t="str">
        <f t="shared" si="104"/>
        <v>2.03.01</v>
      </c>
      <c r="R378" s="841" t="str">
        <f t="shared" si="93"/>
        <v>Alat Angkutan Darat Bermotor</v>
      </c>
      <c r="S378" s="860">
        <f t="shared" si="94"/>
        <v>7</v>
      </c>
      <c r="T378" s="861">
        <f t="shared" si="95"/>
        <v>40120275.304909229</v>
      </c>
      <c r="U378" s="889" t="s">
        <v>132</v>
      </c>
      <c r="V378" s="861"/>
      <c r="W378" s="861">
        <f t="shared" si="98"/>
        <v>40120275.304909229</v>
      </c>
      <c r="X378" s="861">
        <f t="shared" si="99"/>
        <v>40120275.304909229</v>
      </c>
      <c r="Y378" s="861">
        <f t="shared" si="100"/>
        <v>40120275.304909229</v>
      </c>
      <c r="Z378" s="861">
        <f t="shared" si="101"/>
        <v>40120275.304909229</v>
      </c>
      <c r="AA378" s="861">
        <f t="shared" si="107"/>
        <v>40120275.304909229</v>
      </c>
      <c r="AB378" s="876">
        <f t="shared" si="102"/>
        <v>2014</v>
      </c>
      <c r="AC378" s="861">
        <f t="shared" si="103"/>
        <v>280841927.1343646</v>
      </c>
      <c r="AD378" s="877">
        <f t="shared" si="105"/>
        <v>80240550.609818459</v>
      </c>
      <c r="AE378" s="878">
        <f t="shared" si="106"/>
        <v>200601376.52454615</v>
      </c>
    </row>
    <row r="379" spans="1:31" s="821" customFormat="1" ht="25.5" hidden="1" customHeight="1">
      <c r="A379" s="853"/>
      <c r="B379" s="842" t="s">
        <v>28</v>
      </c>
      <c r="C379" s="838" t="s">
        <v>2131</v>
      </c>
      <c r="D379" s="870" t="s">
        <v>127</v>
      </c>
      <c r="E379" s="871" t="s">
        <v>444</v>
      </c>
      <c r="F379" s="873" t="s">
        <v>3337</v>
      </c>
      <c r="G379" s="839">
        <v>150</v>
      </c>
      <c r="H379" s="873" t="s">
        <v>863</v>
      </c>
      <c r="I379" s="872">
        <v>2014</v>
      </c>
      <c r="J379" s="838"/>
      <c r="K379" s="836" t="s">
        <v>3386</v>
      </c>
      <c r="L379" s="838" t="s">
        <v>3387</v>
      </c>
      <c r="M379" s="838" t="s">
        <v>3388</v>
      </c>
      <c r="N379" s="838"/>
      <c r="O379" s="872" t="s">
        <v>133</v>
      </c>
      <c r="P379" s="888">
        <v>280841927.1343646</v>
      </c>
      <c r="Q379" s="853" t="str">
        <f t="shared" si="104"/>
        <v>2.03.01</v>
      </c>
      <c r="R379" s="841" t="str">
        <f t="shared" si="93"/>
        <v>Alat Angkutan Darat Bermotor</v>
      </c>
      <c r="S379" s="860">
        <f t="shared" si="94"/>
        <v>7</v>
      </c>
      <c r="T379" s="861">
        <f t="shared" si="95"/>
        <v>40120275.304909229</v>
      </c>
      <c r="U379" s="889" t="s">
        <v>132</v>
      </c>
      <c r="V379" s="861"/>
      <c r="W379" s="861">
        <f t="shared" si="98"/>
        <v>40120275.304909229</v>
      </c>
      <c r="X379" s="861">
        <f t="shared" si="99"/>
        <v>40120275.304909229</v>
      </c>
      <c r="Y379" s="861">
        <f t="shared" si="100"/>
        <v>40120275.304909229</v>
      </c>
      <c r="Z379" s="861">
        <f t="shared" si="101"/>
        <v>40120275.304909229</v>
      </c>
      <c r="AA379" s="861">
        <f t="shared" si="107"/>
        <v>40120275.304909229</v>
      </c>
      <c r="AB379" s="876">
        <f t="shared" si="102"/>
        <v>2014</v>
      </c>
      <c r="AC379" s="861">
        <f t="shared" si="103"/>
        <v>280841927.1343646</v>
      </c>
      <c r="AD379" s="877">
        <f t="shared" si="105"/>
        <v>80240550.609818459</v>
      </c>
      <c r="AE379" s="878">
        <f t="shared" si="106"/>
        <v>200601376.52454615</v>
      </c>
    </row>
    <row r="380" spans="1:31" s="821" customFormat="1" ht="25.5" hidden="1" customHeight="1">
      <c r="A380" s="853"/>
      <c r="B380" s="842" t="s">
        <v>28</v>
      </c>
      <c r="C380" s="838" t="s">
        <v>2131</v>
      </c>
      <c r="D380" s="870" t="s">
        <v>127</v>
      </c>
      <c r="E380" s="871" t="s">
        <v>444</v>
      </c>
      <c r="F380" s="873" t="s">
        <v>3337</v>
      </c>
      <c r="G380" s="839">
        <v>150</v>
      </c>
      <c r="H380" s="873" t="s">
        <v>863</v>
      </c>
      <c r="I380" s="872">
        <v>2014</v>
      </c>
      <c r="J380" s="838"/>
      <c r="K380" s="836" t="s">
        <v>3389</v>
      </c>
      <c r="L380" s="838" t="s">
        <v>3390</v>
      </c>
      <c r="M380" s="838" t="s">
        <v>3391</v>
      </c>
      <c r="N380" s="838"/>
      <c r="O380" s="872" t="s">
        <v>133</v>
      </c>
      <c r="P380" s="888">
        <v>280841927.1343646</v>
      </c>
      <c r="Q380" s="853" t="str">
        <f t="shared" si="104"/>
        <v>2.03.01</v>
      </c>
      <c r="R380" s="841" t="str">
        <f t="shared" si="93"/>
        <v>Alat Angkutan Darat Bermotor</v>
      </c>
      <c r="S380" s="860">
        <f t="shared" si="94"/>
        <v>7</v>
      </c>
      <c r="T380" s="861">
        <f t="shared" si="95"/>
        <v>40120275.304909229</v>
      </c>
      <c r="U380" s="889" t="s">
        <v>132</v>
      </c>
      <c r="V380" s="861"/>
      <c r="W380" s="861">
        <f t="shared" si="98"/>
        <v>40120275.304909229</v>
      </c>
      <c r="X380" s="861">
        <f t="shared" si="99"/>
        <v>40120275.304909229</v>
      </c>
      <c r="Y380" s="861">
        <f t="shared" si="100"/>
        <v>40120275.304909229</v>
      </c>
      <c r="Z380" s="861">
        <f t="shared" si="101"/>
        <v>40120275.304909229</v>
      </c>
      <c r="AA380" s="861">
        <f t="shared" si="107"/>
        <v>40120275.304909229</v>
      </c>
      <c r="AB380" s="876">
        <f t="shared" si="102"/>
        <v>2014</v>
      </c>
      <c r="AC380" s="861">
        <f t="shared" si="103"/>
        <v>280841927.1343646</v>
      </c>
      <c r="AD380" s="877">
        <f t="shared" si="105"/>
        <v>80240550.609818459</v>
      </c>
      <c r="AE380" s="878">
        <f t="shared" si="106"/>
        <v>200601376.52454615</v>
      </c>
    </row>
    <row r="381" spans="1:31" s="821" customFormat="1" ht="25.5" hidden="1" customHeight="1">
      <c r="A381" s="853"/>
      <c r="B381" s="842" t="s">
        <v>28</v>
      </c>
      <c r="C381" s="838" t="s">
        <v>2131</v>
      </c>
      <c r="D381" s="870" t="s">
        <v>127</v>
      </c>
      <c r="E381" s="871" t="s">
        <v>444</v>
      </c>
      <c r="F381" s="873" t="s">
        <v>3337</v>
      </c>
      <c r="G381" s="839">
        <v>150</v>
      </c>
      <c r="H381" s="873" t="s">
        <v>863</v>
      </c>
      <c r="I381" s="872">
        <v>2014</v>
      </c>
      <c r="J381" s="838"/>
      <c r="K381" s="836" t="s">
        <v>3392</v>
      </c>
      <c r="L381" s="838" t="s">
        <v>3393</v>
      </c>
      <c r="M381" s="838" t="s">
        <v>3394</v>
      </c>
      <c r="N381" s="838"/>
      <c r="O381" s="872" t="s">
        <v>133</v>
      </c>
      <c r="P381" s="888">
        <v>280841927.1343646</v>
      </c>
      <c r="Q381" s="853" t="str">
        <f t="shared" si="104"/>
        <v>2.03.01</v>
      </c>
      <c r="R381" s="841" t="str">
        <f t="shared" si="93"/>
        <v>Alat Angkutan Darat Bermotor</v>
      </c>
      <c r="S381" s="860">
        <f t="shared" si="94"/>
        <v>7</v>
      </c>
      <c r="T381" s="861">
        <f t="shared" si="95"/>
        <v>40120275.304909229</v>
      </c>
      <c r="U381" s="889" t="s">
        <v>132</v>
      </c>
      <c r="V381" s="861"/>
      <c r="W381" s="861">
        <f t="shared" si="98"/>
        <v>40120275.304909229</v>
      </c>
      <c r="X381" s="861">
        <f t="shared" si="99"/>
        <v>40120275.304909229</v>
      </c>
      <c r="Y381" s="861">
        <f t="shared" si="100"/>
        <v>40120275.304909229</v>
      </c>
      <c r="Z381" s="861">
        <f t="shared" si="101"/>
        <v>40120275.304909229</v>
      </c>
      <c r="AA381" s="861">
        <f t="shared" si="107"/>
        <v>40120275.304909229</v>
      </c>
      <c r="AB381" s="876">
        <f t="shared" si="102"/>
        <v>2014</v>
      </c>
      <c r="AC381" s="861">
        <f t="shared" si="103"/>
        <v>280841927.1343646</v>
      </c>
      <c r="AD381" s="877">
        <f t="shared" si="105"/>
        <v>80240550.609818459</v>
      </c>
      <c r="AE381" s="878">
        <f t="shared" si="106"/>
        <v>200601376.52454615</v>
      </c>
    </row>
    <row r="382" spans="1:31" s="821" customFormat="1" ht="25.5" hidden="1" customHeight="1">
      <c r="A382" s="853"/>
      <c r="B382" s="842" t="s">
        <v>28</v>
      </c>
      <c r="C382" s="838" t="s">
        <v>2131</v>
      </c>
      <c r="D382" s="870" t="s">
        <v>127</v>
      </c>
      <c r="E382" s="871" t="s">
        <v>444</v>
      </c>
      <c r="F382" s="873" t="s">
        <v>3337</v>
      </c>
      <c r="G382" s="839">
        <v>150</v>
      </c>
      <c r="H382" s="873" t="s">
        <v>863</v>
      </c>
      <c r="I382" s="872">
        <v>2014</v>
      </c>
      <c r="J382" s="838"/>
      <c r="K382" s="836" t="s">
        <v>3395</v>
      </c>
      <c r="L382" s="838" t="s">
        <v>3396</v>
      </c>
      <c r="M382" s="838" t="s">
        <v>3397</v>
      </c>
      <c r="N382" s="838"/>
      <c r="O382" s="872" t="s">
        <v>133</v>
      </c>
      <c r="P382" s="888">
        <v>280841927.1343646</v>
      </c>
      <c r="Q382" s="853" t="str">
        <f t="shared" si="104"/>
        <v>2.03.01</v>
      </c>
      <c r="R382" s="841" t="str">
        <f t="shared" si="93"/>
        <v>Alat Angkutan Darat Bermotor</v>
      </c>
      <c r="S382" s="860">
        <f t="shared" si="94"/>
        <v>7</v>
      </c>
      <c r="T382" s="861">
        <f t="shared" si="95"/>
        <v>40120275.304909229</v>
      </c>
      <c r="U382" s="889" t="s">
        <v>132</v>
      </c>
      <c r="V382" s="861"/>
      <c r="W382" s="861">
        <f t="shared" si="98"/>
        <v>40120275.304909229</v>
      </c>
      <c r="X382" s="861">
        <f t="shared" si="99"/>
        <v>40120275.304909229</v>
      </c>
      <c r="Y382" s="861">
        <f t="shared" si="100"/>
        <v>40120275.304909229</v>
      </c>
      <c r="Z382" s="861">
        <f t="shared" si="101"/>
        <v>40120275.304909229</v>
      </c>
      <c r="AA382" s="861">
        <f t="shared" si="107"/>
        <v>40120275.304909229</v>
      </c>
      <c r="AB382" s="876">
        <f t="shared" si="102"/>
        <v>2014</v>
      </c>
      <c r="AC382" s="861">
        <f t="shared" si="103"/>
        <v>280841927.1343646</v>
      </c>
      <c r="AD382" s="877">
        <f t="shared" si="105"/>
        <v>80240550.609818459</v>
      </c>
      <c r="AE382" s="878">
        <f t="shared" si="106"/>
        <v>200601376.52454615</v>
      </c>
    </row>
    <row r="383" spans="1:31" s="821" customFormat="1" ht="25.5" hidden="1" customHeight="1">
      <c r="A383" s="853"/>
      <c r="B383" s="842" t="s">
        <v>28</v>
      </c>
      <c r="C383" s="838" t="s">
        <v>2131</v>
      </c>
      <c r="D383" s="870" t="s">
        <v>127</v>
      </c>
      <c r="E383" s="871" t="s">
        <v>444</v>
      </c>
      <c r="F383" s="873" t="s">
        <v>3337</v>
      </c>
      <c r="G383" s="839">
        <v>150</v>
      </c>
      <c r="H383" s="873" t="s">
        <v>863</v>
      </c>
      <c r="I383" s="872">
        <v>2014</v>
      </c>
      <c r="J383" s="838"/>
      <c r="K383" s="836" t="s">
        <v>3398</v>
      </c>
      <c r="L383" s="838" t="s">
        <v>3399</v>
      </c>
      <c r="M383" s="838" t="s">
        <v>3400</v>
      </c>
      <c r="N383" s="838"/>
      <c r="O383" s="872" t="s">
        <v>133</v>
      </c>
      <c r="P383" s="888">
        <v>280841927.1343646</v>
      </c>
      <c r="Q383" s="853" t="str">
        <f t="shared" si="104"/>
        <v>2.03.01</v>
      </c>
      <c r="R383" s="841" t="str">
        <f t="shared" si="93"/>
        <v>Alat Angkutan Darat Bermotor</v>
      </c>
      <c r="S383" s="860">
        <f t="shared" si="94"/>
        <v>7</v>
      </c>
      <c r="T383" s="861">
        <f t="shared" si="95"/>
        <v>40120275.304909229</v>
      </c>
      <c r="U383" s="889" t="s">
        <v>132</v>
      </c>
      <c r="V383" s="861"/>
      <c r="W383" s="861">
        <f t="shared" si="98"/>
        <v>40120275.304909229</v>
      </c>
      <c r="X383" s="861">
        <f t="shared" si="99"/>
        <v>40120275.304909229</v>
      </c>
      <c r="Y383" s="861">
        <f t="shared" si="100"/>
        <v>40120275.304909229</v>
      </c>
      <c r="Z383" s="861">
        <f t="shared" si="101"/>
        <v>40120275.304909229</v>
      </c>
      <c r="AA383" s="861">
        <f t="shared" si="107"/>
        <v>40120275.304909229</v>
      </c>
      <c r="AB383" s="876">
        <f t="shared" si="102"/>
        <v>2014</v>
      </c>
      <c r="AC383" s="861">
        <f t="shared" si="103"/>
        <v>280841927.1343646</v>
      </c>
      <c r="AD383" s="877">
        <f t="shared" si="105"/>
        <v>80240550.609818459</v>
      </c>
      <c r="AE383" s="878">
        <f t="shared" si="106"/>
        <v>200601376.52454615</v>
      </c>
    </row>
    <row r="384" spans="1:31" s="821" customFormat="1" ht="25.5" hidden="1" customHeight="1">
      <c r="A384" s="853"/>
      <c r="B384" s="842" t="s">
        <v>28</v>
      </c>
      <c r="C384" s="838" t="s">
        <v>2131</v>
      </c>
      <c r="D384" s="870" t="s">
        <v>127</v>
      </c>
      <c r="E384" s="871" t="s">
        <v>444</v>
      </c>
      <c r="F384" s="873" t="s">
        <v>3337</v>
      </c>
      <c r="G384" s="839">
        <v>150</v>
      </c>
      <c r="H384" s="873" t="s">
        <v>863</v>
      </c>
      <c r="I384" s="872">
        <v>2014</v>
      </c>
      <c r="J384" s="838"/>
      <c r="K384" s="836" t="s">
        <v>3401</v>
      </c>
      <c r="L384" s="838" t="s">
        <v>3402</v>
      </c>
      <c r="M384" s="838" t="s">
        <v>3403</v>
      </c>
      <c r="N384" s="838"/>
      <c r="O384" s="872" t="s">
        <v>133</v>
      </c>
      <c r="P384" s="888">
        <v>280841927.1343646</v>
      </c>
      <c r="Q384" s="853" t="str">
        <f t="shared" si="104"/>
        <v>2.03.01</v>
      </c>
      <c r="R384" s="841" t="str">
        <f t="shared" si="93"/>
        <v>Alat Angkutan Darat Bermotor</v>
      </c>
      <c r="S384" s="860">
        <f t="shared" si="94"/>
        <v>7</v>
      </c>
      <c r="T384" s="861">
        <f t="shared" si="95"/>
        <v>40120275.304909229</v>
      </c>
      <c r="U384" s="889" t="s">
        <v>132</v>
      </c>
      <c r="V384" s="861"/>
      <c r="W384" s="861">
        <f t="shared" si="98"/>
        <v>40120275.304909229</v>
      </c>
      <c r="X384" s="861">
        <f t="shared" si="99"/>
        <v>40120275.304909229</v>
      </c>
      <c r="Y384" s="861">
        <f t="shared" si="100"/>
        <v>40120275.304909229</v>
      </c>
      <c r="Z384" s="861">
        <f t="shared" si="101"/>
        <v>40120275.304909229</v>
      </c>
      <c r="AA384" s="861">
        <f t="shared" si="107"/>
        <v>40120275.304909229</v>
      </c>
      <c r="AB384" s="876">
        <f t="shared" si="102"/>
        <v>2014</v>
      </c>
      <c r="AC384" s="861">
        <f t="shared" si="103"/>
        <v>280841927.1343646</v>
      </c>
      <c r="AD384" s="877">
        <f t="shared" si="105"/>
        <v>80240550.609818459</v>
      </c>
      <c r="AE384" s="878">
        <f t="shared" si="106"/>
        <v>200601376.52454615</v>
      </c>
    </row>
    <row r="385" spans="1:31" s="821" customFormat="1" ht="25.5" hidden="1" customHeight="1">
      <c r="A385" s="853"/>
      <c r="B385" s="842" t="s">
        <v>28</v>
      </c>
      <c r="C385" s="838" t="s">
        <v>2131</v>
      </c>
      <c r="D385" s="870" t="s">
        <v>127</v>
      </c>
      <c r="E385" s="871" t="s">
        <v>444</v>
      </c>
      <c r="F385" s="873" t="s">
        <v>3337</v>
      </c>
      <c r="G385" s="839">
        <v>150</v>
      </c>
      <c r="H385" s="873" t="s">
        <v>863</v>
      </c>
      <c r="I385" s="872">
        <v>2014</v>
      </c>
      <c r="J385" s="838"/>
      <c r="K385" s="836" t="s">
        <v>3404</v>
      </c>
      <c r="L385" s="838" t="s">
        <v>3405</v>
      </c>
      <c r="M385" s="838" t="s">
        <v>3406</v>
      </c>
      <c r="N385" s="838"/>
      <c r="O385" s="872" t="s">
        <v>133</v>
      </c>
      <c r="P385" s="888">
        <v>280841927.1343646</v>
      </c>
      <c r="Q385" s="853" t="str">
        <f t="shared" si="104"/>
        <v>2.03.01</v>
      </c>
      <c r="R385" s="841" t="str">
        <f t="shared" si="93"/>
        <v>Alat Angkutan Darat Bermotor</v>
      </c>
      <c r="S385" s="860">
        <f t="shared" si="94"/>
        <v>7</v>
      </c>
      <c r="T385" s="861">
        <f t="shared" si="95"/>
        <v>40120275.304909229</v>
      </c>
      <c r="U385" s="889" t="s">
        <v>132</v>
      </c>
      <c r="V385" s="861"/>
      <c r="W385" s="861">
        <f t="shared" si="98"/>
        <v>40120275.304909229</v>
      </c>
      <c r="X385" s="861">
        <f t="shared" si="99"/>
        <v>40120275.304909229</v>
      </c>
      <c r="Y385" s="861">
        <f t="shared" si="100"/>
        <v>40120275.304909229</v>
      </c>
      <c r="Z385" s="861">
        <f t="shared" si="101"/>
        <v>40120275.304909229</v>
      </c>
      <c r="AA385" s="861">
        <f t="shared" si="107"/>
        <v>40120275.304909229</v>
      </c>
      <c r="AB385" s="876">
        <f t="shared" si="102"/>
        <v>2014</v>
      </c>
      <c r="AC385" s="861">
        <f t="shared" si="103"/>
        <v>280841927.1343646</v>
      </c>
      <c r="AD385" s="877">
        <f t="shared" si="105"/>
        <v>80240550.609818459</v>
      </c>
      <c r="AE385" s="878">
        <f t="shared" si="106"/>
        <v>200601376.52454615</v>
      </c>
    </row>
    <row r="386" spans="1:31" s="821" customFormat="1" ht="25.5" hidden="1" customHeight="1">
      <c r="A386" s="853"/>
      <c r="B386" s="842" t="s">
        <v>28</v>
      </c>
      <c r="C386" s="838" t="s">
        <v>2131</v>
      </c>
      <c r="D386" s="870" t="s">
        <v>127</v>
      </c>
      <c r="E386" s="871" t="s">
        <v>444</v>
      </c>
      <c r="F386" s="873" t="s">
        <v>3337</v>
      </c>
      <c r="G386" s="839">
        <v>150</v>
      </c>
      <c r="H386" s="873" t="s">
        <v>863</v>
      </c>
      <c r="I386" s="872">
        <v>2014</v>
      </c>
      <c r="J386" s="838"/>
      <c r="K386" s="836" t="s">
        <v>3407</v>
      </c>
      <c r="L386" s="838" t="s">
        <v>3408</v>
      </c>
      <c r="M386" s="838" t="s">
        <v>3409</v>
      </c>
      <c r="N386" s="838"/>
      <c r="O386" s="872" t="s">
        <v>133</v>
      </c>
      <c r="P386" s="888">
        <v>280841927.1343646</v>
      </c>
      <c r="Q386" s="853" t="str">
        <f t="shared" si="104"/>
        <v>2.03.01</v>
      </c>
      <c r="R386" s="841" t="str">
        <f t="shared" si="93"/>
        <v>Alat Angkutan Darat Bermotor</v>
      </c>
      <c r="S386" s="860">
        <f t="shared" si="94"/>
        <v>7</v>
      </c>
      <c r="T386" s="861">
        <f t="shared" si="95"/>
        <v>40120275.304909229</v>
      </c>
      <c r="U386" s="889" t="s">
        <v>132</v>
      </c>
      <c r="V386" s="861"/>
      <c r="W386" s="861">
        <f t="shared" si="98"/>
        <v>40120275.304909229</v>
      </c>
      <c r="X386" s="861">
        <f t="shared" si="99"/>
        <v>40120275.304909229</v>
      </c>
      <c r="Y386" s="861">
        <f t="shared" si="100"/>
        <v>40120275.304909229</v>
      </c>
      <c r="Z386" s="861">
        <f t="shared" si="101"/>
        <v>40120275.304909229</v>
      </c>
      <c r="AA386" s="861">
        <f t="shared" si="107"/>
        <v>40120275.304909229</v>
      </c>
      <c r="AB386" s="876">
        <f t="shared" si="102"/>
        <v>2014</v>
      </c>
      <c r="AC386" s="861">
        <f t="shared" si="103"/>
        <v>280841927.1343646</v>
      </c>
      <c r="AD386" s="877">
        <f t="shared" si="105"/>
        <v>80240550.609818459</v>
      </c>
      <c r="AE386" s="878">
        <f t="shared" si="106"/>
        <v>200601376.52454615</v>
      </c>
    </row>
    <row r="387" spans="1:31" s="821" customFormat="1" ht="25.5" hidden="1" customHeight="1">
      <c r="A387" s="853"/>
      <c r="B387" s="842" t="s">
        <v>28</v>
      </c>
      <c r="C387" s="838" t="s">
        <v>2131</v>
      </c>
      <c r="D387" s="870" t="s">
        <v>127</v>
      </c>
      <c r="E387" s="871" t="s">
        <v>444</v>
      </c>
      <c r="F387" s="873" t="s">
        <v>3337</v>
      </c>
      <c r="G387" s="839">
        <v>150</v>
      </c>
      <c r="H387" s="873" t="s">
        <v>863</v>
      </c>
      <c r="I387" s="872">
        <v>2014</v>
      </c>
      <c r="J387" s="838"/>
      <c r="K387" s="836" t="s">
        <v>3410</v>
      </c>
      <c r="L387" s="838" t="s">
        <v>3411</v>
      </c>
      <c r="M387" s="838" t="s">
        <v>3412</v>
      </c>
      <c r="N387" s="838"/>
      <c r="O387" s="872" t="s">
        <v>133</v>
      </c>
      <c r="P387" s="888">
        <v>280841927.1343646</v>
      </c>
      <c r="Q387" s="853" t="str">
        <f t="shared" si="104"/>
        <v>2.03.01</v>
      </c>
      <c r="R387" s="841" t="str">
        <f t="shared" si="93"/>
        <v>Alat Angkutan Darat Bermotor</v>
      </c>
      <c r="S387" s="860">
        <f t="shared" si="94"/>
        <v>7</v>
      </c>
      <c r="T387" s="861">
        <f t="shared" si="95"/>
        <v>40120275.304909229</v>
      </c>
      <c r="U387" s="889" t="s">
        <v>132</v>
      </c>
      <c r="V387" s="861"/>
      <c r="W387" s="861">
        <f t="shared" si="98"/>
        <v>40120275.304909229</v>
      </c>
      <c r="X387" s="861">
        <f t="shared" si="99"/>
        <v>40120275.304909229</v>
      </c>
      <c r="Y387" s="861">
        <f t="shared" si="100"/>
        <v>40120275.304909229</v>
      </c>
      <c r="Z387" s="861">
        <f t="shared" si="101"/>
        <v>40120275.304909229</v>
      </c>
      <c r="AA387" s="861">
        <f t="shared" si="107"/>
        <v>40120275.304909229</v>
      </c>
      <c r="AB387" s="876">
        <f t="shared" si="102"/>
        <v>2014</v>
      </c>
      <c r="AC387" s="861">
        <f t="shared" si="103"/>
        <v>280841927.1343646</v>
      </c>
      <c r="AD387" s="877">
        <f t="shared" si="105"/>
        <v>80240550.609818459</v>
      </c>
      <c r="AE387" s="878">
        <f t="shared" si="106"/>
        <v>200601376.52454615</v>
      </c>
    </row>
    <row r="388" spans="1:31" s="821" customFormat="1" ht="25.5" hidden="1" customHeight="1">
      <c r="A388" s="853"/>
      <c r="B388" s="842" t="s">
        <v>28</v>
      </c>
      <c r="C388" s="838" t="s">
        <v>2131</v>
      </c>
      <c r="D388" s="870" t="s">
        <v>127</v>
      </c>
      <c r="E388" s="871" t="s">
        <v>444</v>
      </c>
      <c r="F388" s="873" t="s">
        <v>3337</v>
      </c>
      <c r="G388" s="839">
        <v>150</v>
      </c>
      <c r="H388" s="873" t="s">
        <v>863</v>
      </c>
      <c r="I388" s="872">
        <v>2014</v>
      </c>
      <c r="J388" s="838"/>
      <c r="K388" s="836" t="s">
        <v>3413</v>
      </c>
      <c r="L388" s="838" t="s">
        <v>3414</v>
      </c>
      <c r="M388" s="838" t="s">
        <v>3415</v>
      </c>
      <c r="N388" s="838"/>
      <c r="O388" s="872" t="s">
        <v>133</v>
      </c>
      <c r="P388" s="888">
        <v>280841927.1343646</v>
      </c>
      <c r="Q388" s="853" t="str">
        <f t="shared" si="104"/>
        <v>2.03.01</v>
      </c>
      <c r="R388" s="841" t="str">
        <f t="shared" si="93"/>
        <v>Alat Angkutan Darat Bermotor</v>
      </c>
      <c r="S388" s="860">
        <f t="shared" si="94"/>
        <v>7</v>
      </c>
      <c r="T388" s="861">
        <f t="shared" si="95"/>
        <v>40120275.304909229</v>
      </c>
      <c r="U388" s="889" t="s">
        <v>132</v>
      </c>
      <c r="V388" s="861"/>
      <c r="W388" s="861">
        <f t="shared" si="98"/>
        <v>40120275.304909229</v>
      </c>
      <c r="X388" s="861">
        <f t="shared" si="99"/>
        <v>40120275.304909229</v>
      </c>
      <c r="Y388" s="861">
        <f t="shared" si="100"/>
        <v>40120275.304909229</v>
      </c>
      <c r="Z388" s="861">
        <f t="shared" si="101"/>
        <v>40120275.304909229</v>
      </c>
      <c r="AA388" s="861">
        <f t="shared" si="107"/>
        <v>40120275.304909229</v>
      </c>
      <c r="AB388" s="876">
        <f t="shared" si="102"/>
        <v>2014</v>
      </c>
      <c r="AC388" s="861">
        <f t="shared" si="103"/>
        <v>280841927.1343646</v>
      </c>
      <c r="AD388" s="877">
        <f t="shared" si="105"/>
        <v>80240550.609818459</v>
      </c>
      <c r="AE388" s="878">
        <f t="shared" si="106"/>
        <v>200601376.52454615</v>
      </c>
    </row>
    <row r="389" spans="1:31" s="821" customFormat="1" ht="25.5" hidden="1" customHeight="1">
      <c r="A389" s="853"/>
      <c r="B389" s="842" t="s">
        <v>28</v>
      </c>
      <c r="C389" s="838" t="s">
        <v>2131</v>
      </c>
      <c r="D389" s="870" t="s">
        <v>127</v>
      </c>
      <c r="E389" s="871" t="s">
        <v>444</v>
      </c>
      <c r="F389" s="873" t="s">
        <v>3337</v>
      </c>
      <c r="G389" s="839">
        <v>150</v>
      </c>
      <c r="H389" s="873" t="s">
        <v>863</v>
      </c>
      <c r="I389" s="872">
        <v>2014</v>
      </c>
      <c r="J389" s="838"/>
      <c r="K389" s="836" t="s">
        <v>3416</v>
      </c>
      <c r="L389" s="838" t="s">
        <v>3417</v>
      </c>
      <c r="M389" s="838" t="s">
        <v>3418</v>
      </c>
      <c r="N389" s="838"/>
      <c r="O389" s="872" t="s">
        <v>133</v>
      </c>
      <c r="P389" s="888">
        <v>280841927.1343646</v>
      </c>
      <c r="Q389" s="853" t="str">
        <f t="shared" si="104"/>
        <v>2.03.01</v>
      </c>
      <c r="R389" s="841" t="str">
        <f t="shared" si="93"/>
        <v>Alat Angkutan Darat Bermotor</v>
      </c>
      <c r="S389" s="860">
        <f t="shared" si="94"/>
        <v>7</v>
      </c>
      <c r="T389" s="861">
        <f t="shared" si="95"/>
        <v>40120275.304909229</v>
      </c>
      <c r="U389" s="889" t="s">
        <v>132</v>
      </c>
      <c r="V389" s="861"/>
      <c r="W389" s="861">
        <f t="shared" si="98"/>
        <v>40120275.304909229</v>
      </c>
      <c r="X389" s="861">
        <f t="shared" si="99"/>
        <v>40120275.304909229</v>
      </c>
      <c r="Y389" s="861">
        <f t="shared" si="100"/>
        <v>40120275.304909229</v>
      </c>
      <c r="Z389" s="861">
        <f t="shared" si="101"/>
        <v>40120275.304909229</v>
      </c>
      <c r="AA389" s="861">
        <f t="shared" si="107"/>
        <v>40120275.304909229</v>
      </c>
      <c r="AB389" s="876">
        <f t="shared" si="102"/>
        <v>2014</v>
      </c>
      <c r="AC389" s="861">
        <f t="shared" si="103"/>
        <v>280841927.1343646</v>
      </c>
      <c r="AD389" s="877">
        <f t="shared" si="105"/>
        <v>80240550.609818459</v>
      </c>
      <c r="AE389" s="878">
        <f t="shared" si="106"/>
        <v>200601376.52454615</v>
      </c>
    </row>
    <row r="390" spans="1:31" s="821" customFormat="1" ht="25.5" hidden="1" customHeight="1">
      <c r="A390" s="853"/>
      <c r="B390" s="842" t="s">
        <v>28</v>
      </c>
      <c r="C390" s="838" t="s">
        <v>2131</v>
      </c>
      <c r="D390" s="870" t="s">
        <v>127</v>
      </c>
      <c r="E390" s="871" t="s">
        <v>444</v>
      </c>
      <c r="F390" s="873" t="s">
        <v>3337</v>
      </c>
      <c r="G390" s="839">
        <v>150</v>
      </c>
      <c r="H390" s="873" t="s">
        <v>863</v>
      </c>
      <c r="I390" s="872">
        <v>2014</v>
      </c>
      <c r="J390" s="838"/>
      <c r="K390" s="836" t="s">
        <v>3419</v>
      </c>
      <c r="L390" s="838" t="s">
        <v>3420</v>
      </c>
      <c r="M390" s="838" t="s">
        <v>3421</v>
      </c>
      <c r="N390" s="838"/>
      <c r="O390" s="872" t="s">
        <v>133</v>
      </c>
      <c r="P390" s="888">
        <v>280841927.1343646</v>
      </c>
      <c r="Q390" s="853" t="str">
        <f t="shared" si="104"/>
        <v>2.03.01</v>
      </c>
      <c r="R390" s="841" t="str">
        <f t="shared" si="93"/>
        <v>Alat Angkutan Darat Bermotor</v>
      </c>
      <c r="S390" s="860">
        <f t="shared" si="94"/>
        <v>7</v>
      </c>
      <c r="T390" s="861">
        <f t="shared" si="95"/>
        <v>40120275.304909229</v>
      </c>
      <c r="U390" s="889" t="s">
        <v>132</v>
      </c>
      <c r="V390" s="861"/>
      <c r="W390" s="861">
        <f t="shared" si="98"/>
        <v>40120275.304909229</v>
      </c>
      <c r="X390" s="861">
        <f t="shared" si="99"/>
        <v>40120275.304909229</v>
      </c>
      <c r="Y390" s="861">
        <f t="shared" si="100"/>
        <v>40120275.304909229</v>
      </c>
      <c r="Z390" s="861">
        <f t="shared" si="101"/>
        <v>40120275.304909229</v>
      </c>
      <c r="AA390" s="861">
        <f t="shared" si="107"/>
        <v>40120275.304909229</v>
      </c>
      <c r="AB390" s="876">
        <f t="shared" si="102"/>
        <v>2014</v>
      </c>
      <c r="AC390" s="861">
        <f t="shared" si="103"/>
        <v>280841927.1343646</v>
      </c>
      <c r="AD390" s="877">
        <f t="shared" si="105"/>
        <v>80240550.609818459</v>
      </c>
      <c r="AE390" s="878">
        <f t="shared" si="106"/>
        <v>200601376.52454615</v>
      </c>
    </row>
    <row r="391" spans="1:31" s="821" customFormat="1" ht="25.5" hidden="1" customHeight="1">
      <c r="A391" s="853"/>
      <c r="B391" s="842" t="s">
        <v>28</v>
      </c>
      <c r="C391" s="838" t="s">
        <v>2131</v>
      </c>
      <c r="D391" s="870" t="s">
        <v>127</v>
      </c>
      <c r="E391" s="871" t="s">
        <v>444</v>
      </c>
      <c r="F391" s="873" t="s">
        <v>3337</v>
      </c>
      <c r="G391" s="839">
        <v>150</v>
      </c>
      <c r="H391" s="873" t="s">
        <v>863</v>
      </c>
      <c r="I391" s="872">
        <v>2014</v>
      </c>
      <c r="J391" s="838"/>
      <c r="K391" s="836" t="s">
        <v>3422</v>
      </c>
      <c r="L391" s="838" t="s">
        <v>3423</v>
      </c>
      <c r="M391" s="838" t="s">
        <v>3424</v>
      </c>
      <c r="N391" s="838"/>
      <c r="O391" s="872" t="s">
        <v>133</v>
      </c>
      <c r="P391" s="888">
        <v>280841927.1343646</v>
      </c>
      <c r="Q391" s="853" t="str">
        <f t="shared" si="104"/>
        <v>2.03.01</v>
      </c>
      <c r="R391" s="841" t="str">
        <f t="shared" si="93"/>
        <v>Alat Angkutan Darat Bermotor</v>
      </c>
      <c r="S391" s="860">
        <f t="shared" si="94"/>
        <v>7</v>
      </c>
      <c r="T391" s="861">
        <f t="shared" si="95"/>
        <v>40120275.304909229</v>
      </c>
      <c r="U391" s="889" t="s">
        <v>132</v>
      </c>
      <c r="V391" s="861"/>
      <c r="W391" s="861">
        <f t="shared" si="98"/>
        <v>40120275.304909229</v>
      </c>
      <c r="X391" s="861">
        <f t="shared" si="99"/>
        <v>40120275.304909229</v>
      </c>
      <c r="Y391" s="861">
        <f t="shared" si="100"/>
        <v>40120275.304909229</v>
      </c>
      <c r="Z391" s="861">
        <f t="shared" si="101"/>
        <v>40120275.304909229</v>
      </c>
      <c r="AA391" s="861">
        <f t="shared" si="107"/>
        <v>40120275.304909229</v>
      </c>
      <c r="AB391" s="876">
        <f t="shared" si="102"/>
        <v>2014</v>
      </c>
      <c r="AC391" s="861">
        <f t="shared" si="103"/>
        <v>280841927.1343646</v>
      </c>
      <c r="AD391" s="877">
        <f t="shared" si="105"/>
        <v>80240550.609818459</v>
      </c>
      <c r="AE391" s="878">
        <f t="shared" si="106"/>
        <v>200601376.52454615</v>
      </c>
    </row>
    <row r="392" spans="1:31" s="821" customFormat="1" ht="25.5" hidden="1" customHeight="1">
      <c r="A392" s="853"/>
      <c r="B392" s="842" t="s">
        <v>28</v>
      </c>
      <c r="C392" s="838" t="s">
        <v>2131</v>
      </c>
      <c r="D392" s="870" t="s">
        <v>127</v>
      </c>
      <c r="E392" s="871" t="s">
        <v>444</v>
      </c>
      <c r="F392" s="873" t="s">
        <v>3337</v>
      </c>
      <c r="G392" s="839">
        <v>150</v>
      </c>
      <c r="H392" s="873" t="s">
        <v>863</v>
      </c>
      <c r="I392" s="872">
        <v>2014</v>
      </c>
      <c r="J392" s="838"/>
      <c r="K392" s="836" t="s">
        <v>3425</v>
      </c>
      <c r="L392" s="838" t="s">
        <v>3426</v>
      </c>
      <c r="M392" s="838" t="s">
        <v>3427</v>
      </c>
      <c r="N392" s="838"/>
      <c r="O392" s="872" t="s">
        <v>133</v>
      </c>
      <c r="P392" s="888">
        <v>280841927.1343646</v>
      </c>
      <c r="Q392" s="853" t="str">
        <f t="shared" si="104"/>
        <v>2.03.01</v>
      </c>
      <c r="R392" s="841" t="str">
        <f t="shared" si="93"/>
        <v>Alat Angkutan Darat Bermotor</v>
      </c>
      <c r="S392" s="860">
        <f t="shared" si="94"/>
        <v>7</v>
      </c>
      <c r="T392" s="861">
        <f t="shared" si="95"/>
        <v>40120275.304909229</v>
      </c>
      <c r="U392" s="889" t="s">
        <v>132</v>
      </c>
      <c r="V392" s="861"/>
      <c r="W392" s="861">
        <f t="shared" si="98"/>
        <v>40120275.304909229</v>
      </c>
      <c r="X392" s="861">
        <f t="shared" si="99"/>
        <v>40120275.304909229</v>
      </c>
      <c r="Y392" s="861">
        <f t="shared" si="100"/>
        <v>40120275.304909229</v>
      </c>
      <c r="Z392" s="861">
        <f t="shared" si="101"/>
        <v>40120275.304909229</v>
      </c>
      <c r="AA392" s="861">
        <f t="shared" si="107"/>
        <v>40120275.304909229</v>
      </c>
      <c r="AB392" s="876">
        <f t="shared" si="102"/>
        <v>2014</v>
      </c>
      <c r="AC392" s="861">
        <f t="shared" si="103"/>
        <v>280841927.1343646</v>
      </c>
      <c r="AD392" s="877">
        <f t="shared" si="105"/>
        <v>80240550.609818459</v>
      </c>
      <c r="AE392" s="878">
        <f t="shared" si="106"/>
        <v>200601376.52454615</v>
      </c>
    </row>
    <row r="393" spans="1:31" s="821" customFormat="1" ht="25.5" hidden="1" customHeight="1">
      <c r="A393" s="853"/>
      <c r="B393" s="842" t="s">
        <v>28</v>
      </c>
      <c r="C393" s="838" t="s">
        <v>2131</v>
      </c>
      <c r="D393" s="870" t="s">
        <v>127</v>
      </c>
      <c r="E393" s="871" t="s">
        <v>444</v>
      </c>
      <c r="F393" s="873" t="s">
        <v>3337</v>
      </c>
      <c r="G393" s="839">
        <v>150</v>
      </c>
      <c r="H393" s="873" t="s">
        <v>863</v>
      </c>
      <c r="I393" s="872">
        <v>2014</v>
      </c>
      <c r="J393" s="838"/>
      <c r="K393" s="836" t="s">
        <v>3428</v>
      </c>
      <c r="L393" s="838" t="s">
        <v>3429</v>
      </c>
      <c r="M393" s="838" t="s">
        <v>3430</v>
      </c>
      <c r="N393" s="838"/>
      <c r="O393" s="872" t="s">
        <v>133</v>
      </c>
      <c r="P393" s="888">
        <v>280841927.1343646</v>
      </c>
      <c r="Q393" s="853" t="str">
        <f t="shared" si="104"/>
        <v>2.03.01</v>
      </c>
      <c r="R393" s="841" t="str">
        <f t="shared" si="93"/>
        <v>Alat Angkutan Darat Bermotor</v>
      </c>
      <c r="S393" s="860">
        <f t="shared" si="94"/>
        <v>7</v>
      </c>
      <c r="T393" s="861">
        <f t="shared" si="95"/>
        <v>40120275.304909229</v>
      </c>
      <c r="U393" s="889" t="s">
        <v>132</v>
      </c>
      <c r="V393" s="861"/>
      <c r="W393" s="861">
        <f t="shared" si="98"/>
        <v>40120275.304909229</v>
      </c>
      <c r="X393" s="861">
        <f t="shared" si="99"/>
        <v>40120275.304909229</v>
      </c>
      <c r="Y393" s="861">
        <f t="shared" si="100"/>
        <v>40120275.304909229</v>
      </c>
      <c r="Z393" s="861">
        <f t="shared" si="101"/>
        <v>40120275.304909229</v>
      </c>
      <c r="AA393" s="861">
        <f t="shared" si="107"/>
        <v>40120275.304909229</v>
      </c>
      <c r="AB393" s="876">
        <f t="shared" si="102"/>
        <v>2014</v>
      </c>
      <c r="AC393" s="861">
        <f t="shared" si="103"/>
        <v>280841927.1343646</v>
      </c>
      <c r="AD393" s="877">
        <f t="shared" si="105"/>
        <v>80240550.609818459</v>
      </c>
      <c r="AE393" s="878">
        <f t="shared" si="106"/>
        <v>200601376.52454615</v>
      </c>
    </row>
    <row r="394" spans="1:31" s="821" customFormat="1" ht="25.5" hidden="1" customHeight="1">
      <c r="A394" s="853"/>
      <c r="B394" s="842" t="s">
        <v>28</v>
      </c>
      <c r="C394" s="838" t="s">
        <v>2131</v>
      </c>
      <c r="D394" s="870" t="s">
        <v>127</v>
      </c>
      <c r="E394" s="871" t="s">
        <v>444</v>
      </c>
      <c r="F394" s="873" t="s">
        <v>3337</v>
      </c>
      <c r="G394" s="839">
        <v>150</v>
      </c>
      <c r="H394" s="873" t="s">
        <v>863</v>
      </c>
      <c r="I394" s="872">
        <v>2014</v>
      </c>
      <c r="J394" s="838"/>
      <c r="K394" s="836" t="s">
        <v>3431</v>
      </c>
      <c r="L394" s="838" t="s">
        <v>3432</v>
      </c>
      <c r="M394" s="838" t="s">
        <v>3433</v>
      </c>
      <c r="N394" s="838"/>
      <c r="O394" s="872" t="s">
        <v>133</v>
      </c>
      <c r="P394" s="888">
        <v>280841927.1343646</v>
      </c>
      <c r="Q394" s="853" t="str">
        <f t="shared" si="104"/>
        <v>2.03.01</v>
      </c>
      <c r="R394" s="841" t="str">
        <f t="shared" si="93"/>
        <v>Alat Angkutan Darat Bermotor</v>
      </c>
      <c r="S394" s="860">
        <f t="shared" si="94"/>
        <v>7</v>
      </c>
      <c r="T394" s="861">
        <f t="shared" si="95"/>
        <v>40120275.304909229</v>
      </c>
      <c r="U394" s="889" t="s">
        <v>132</v>
      </c>
      <c r="V394" s="861"/>
      <c r="W394" s="861">
        <f t="shared" si="98"/>
        <v>40120275.304909229</v>
      </c>
      <c r="X394" s="861">
        <f t="shared" si="99"/>
        <v>40120275.304909229</v>
      </c>
      <c r="Y394" s="861">
        <f t="shared" si="100"/>
        <v>40120275.304909229</v>
      </c>
      <c r="Z394" s="861">
        <f t="shared" si="101"/>
        <v>40120275.304909229</v>
      </c>
      <c r="AA394" s="861">
        <f t="shared" si="107"/>
        <v>40120275.304909229</v>
      </c>
      <c r="AB394" s="876">
        <f t="shared" si="102"/>
        <v>2014</v>
      </c>
      <c r="AC394" s="861">
        <f t="shared" si="103"/>
        <v>280841927.1343646</v>
      </c>
      <c r="AD394" s="877">
        <f t="shared" si="105"/>
        <v>80240550.609818459</v>
      </c>
      <c r="AE394" s="878">
        <f t="shared" si="106"/>
        <v>200601376.52454615</v>
      </c>
    </row>
    <row r="395" spans="1:31" s="821" customFormat="1" ht="25.5" hidden="1" customHeight="1">
      <c r="A395" s="853"/>
      <c r="B395" s="842" t="s">
        <v>28</v>
      </c>
      <c r="C395" s="838" t="s">
        <v>2131</v>
      </c>
      <c r="D395" s="870" t="s">
        <v>127</v>
      </c>
      <c r="E395" s="871" t="s">
        <v>444</v>
      </c>
      <c r="F395" s="873" t="s">
        <v>3337</v>
      </c>
      <c r="G395" s="839">
        <v>150</v>
      </c>
      <c r="H395" s="873" t="s">
        <v>863</v>
      </c>
      <c r="I395" s="872">
        <v>2014</v>
      </c>
      <c r="J395" s="838"/>
      <c r="K395" s="836" t="s">
        <v>3434</v>
      </c>
      <c r="L395" s="838" t="s">
        <v>3435</v>
      </c>
      <c r="M395" s="838" t="s">
        <v>3436</v>
      </c>
      <c r="N395" s="838"/>
      <c r="O395" s="872" t="s">
        <v>133</v>
      </c>
      <c r="P395" s="888">
        <v>280841927.1343646</v>
      </c>
      <c r="Q395" s="853" t="str">
        <f t="shared" si="104"/>
        <v>2.03.01</v>
      </c>
      <c r="R395" s="841" t="str">
        <f t="shared" si="93"/>
        <v>Alat Angkutan Darat Bermotor</v>
      </c>
      <c r="S395" s="860">
        <f t="shared" si="94"/>
        <v>7</v>
      </c>
      <c r="T395" s="861">
        <f t="shared" si="95"/>
        <v>40120275.304909229</v>
      </c>
      <c r="U395" s="889" t="s">
        <v>132</v>
      </c>
      <c r="V395" s="861"/>
      <c r="W395" s="861">
        <f t="shared" si="98"/>
        <v>40120275.304909229</v>
      </c>
      <c r="X395" s="861">
        <f t="shared" si="99"/>
        <v>40120275.304909229</v>
      </c>
      <c r="Y395" s="861">
        <f t="shared" si="100"/>
        <v>40120275.304909229</v>
      </c>
      <c r="Z395" s="861">
        <f t="shared" si="101"/>
        <v>40120275.304909229</v>
      </c>
      <c r="AA395" s="861">
        <f t="shared" si="107"/>
        <v>40120275.304909229</v>
      </c>
      <c r="AB395" s="876">
        <f t="shared" si="102"/>
        <v>2014</v>
      </c>
      <c r="AC395" s="861">
        <f t="shared" si="103"/>
        <v>280841927.1343646</v>
      </c>
      <c r="AD395" s="877">
        <f t="shared" si="105"/>
        <v>80240550.609818459</v>
      </c>
      <c r="AE395" s="878">
        <f t="shared" si="106"/>
        <v>200601376.52454615</v>
      </c>
    </row>
    <row r="396" spans="1:31" s="821" customFormat="1" ht="25.5" hidden="1" customHeight="1">
      <c r="A396" s="853"/>
      <c r="B396" s="842" t="s">
        <v>28</v>
      </c>
      <c r="C396" s="838" t="s">
        <v>2131</v>
      </c>
      <c r="D396" s="870" t="s">
        <v>127</v>
      </c>
      <c r="E396" s="871" t="s">
        <v>444</v>
      </c>
      <c r="F396" s="873" t="s">
        <v>3337</v>
      </c>
      <c r="G396" s="839">
        <v>150</v>
      </c>
      <c r="H396" s="873" t="s">
        <v>863</v>
      </c>
      <c r="I396" s="872">
        <v>2014</v>
      </c>
      <c r="J396" s="838"/>
      <c r="K396" s="836"/>
      <c r="L396" s="838"/>
      <c r="M396" s="838"/>
      <c r="N396" s="838"/>
      <c r="O396" s="872" t="s">
        <v>133</v>
      </c>
      <c r="P396" s="888">
        <v>280841927.1343646</v>
      </c>
      <c r="Q396" s="853" t="str">
        <f t="shared" si="104"/>
        <v>2.03.01</v>
      </c>
      <c r="R396" s="841" t="str">
        <f t="shared" si="93"/>
        <v>Alat Angkutan Darat Bermotor</v>
      </c>
      <c r="S396" s="860">
        <f t="shared" si="94"/>
        <v>7</v>
      </c>
      <c r="T396" s="861">
        <f t="shared" si="95"/>
        <v>40120275.304909229</v>
      </c>
      <c r="U396" s="889" t="s">
        <v>132</v>
      </c>
      <c r="V396" s="861"/>
      <c r="W396" s="861">
        <f t="shared" si="98"/>
        <v>40120275.304909229</v>
      </c>
      <c r="X396" s="861">
        <f t="shared" si="99"/>
        <v>40120275.304909229</v>
      </c>
      <c r="Y396" s="861">
        <f t="shared" si="100"/>
        <v>40120275.304909229</v>
      </c>
      <c r="Z396" s="861">
        <f t="shared" si="101"/>
        <v>40120275.304909229</v>
      </c>
      <c r="AA396" s="861">
        <f t="shared" si="107"/>
        <v>40120275.304909229</v>
      </c>
      <c r="AB396" s="876">
        <f t="shared" si="102"/>
        <v>2014</v>
      </c>
      <c r="AC396" s="861">
        <f t="shared" si="103"/>
        <v>280841927.1343646</v>
      </c>
      <c r="AD396" s="877">
        <f t="shared" si="105"/>
        <v>80240550.609818459</v>
      </c>
      <c r="AE396" s="878">
        <f t="shared" si="106"/>
        <v>200601376.52454615</v>
      </c>
    </row>
    <row r="397" spans="1:31" s="821" customFormat="1" ht="32.25" hidden="1" customHeight="1">
      <c r="A397" s="853"/>
      <c r="B397" s="842" t="s">
        <v>28</v>
      </c>
      <c r="C397" s="838" t="s">
        <v>2131</v>
      </c>
      <c r="D397" s="870" t="s">
        <v>127</v>
      </c>
      <c r="E397" s="871" t="s">
        <v>444</v>
      </c>
      <c r="F397" s="873" t="s">
        <v>3437</v>
      </c>
      <c r="G397" s="839" t="s">
        <v>3438</v>
      </c>
      <c r="H397" s="873" t="s">
        <v>863</v>
      </c>
      <c r="I397" s="872">
        <v>2014</v>
      </c>
      <c r="J397" s="838"/>
      <c r="K397" s="836" t="s">
        <v>3439</v>
      </c>
      <c r="L397" s="838" t="s">
        <v>3440</v>
      </c>
      <c r="M397" s="838" t="s">
        <v>3441</v>
      </c>
      <c r="N397" s="838"/>
      <c r="O397" s="872" t="s">
        <v>133</v>
      </c>
      <c r="P397" s="880">
        <v>1505560854.8336012</v>
      </c>
      <c r="Q397" s="853" t="str">
        <f t="shared" si="104"/>
        <v>2.03.01</v>
      </c>
      <c r="R397" s="841" t="str">
        <f t="shared" si="93"/>
        <v>Alat Angkutan Darat Bermotor</v>
      </c>
      <c r="S397" s="860">
        <f t="shared" si="94"/>
        <v>7</v>
      </c>
      <c r="T397" s="861">
        <f t="shared" si="95"/>
        <v>215080122.11908588</v>
      </c>
      <c r="U397" s="889" t="s">
        <v>132</v>
      </c>
      <c r="V397" s="861"/>
      <c r="W397" s="861">
        <f t="shared" si="98"/>
        <v>215080122.11908588</v>
      </c>
      <c r="X397" s="861">
        <f t="shared" si="99"/>
        <v>215080122.11908588</v>
      </c>
      <c r="Y397" s="861">
        <f t="shared" si="100"/>
        <v>215080122.11908588</v>
      </c>
      <c r="Z397" s="861">
        <f t="shared" si="101"/>
        <v>215080122.11908588</v>
      </c>
      <c r="AA397" s="861">
        <f t="shared" si="107"/>
        <v>215080122.11908588</v>
      </c>
      <c r="AB397" s="876">
        <f t="shared" si="102"/>
        <v>2014</v>
      </c>
      <c r="AC397" s="861">
        <f t="shared" si="103"/>
        <v>1505560854.8336012</v>
      </c>
      <c r="AD397" s="877">
        <f t="shared" si="105"/>
        <v>430160244.23817182</v>
      </c>
      <c r="AE397" s="878">
        <f t="shared" si="106"/>
        <v>1075400610.5954294</v>
      </c>
    </row>
    <row r="398" spans="1:31" s="821" customFormat="1" ht="21.75" hidden="1" customHeight="1">
      <c r="A398" s="853"/>
      <c r="B398" s="842" t="s">
        <v>28</v>
      </c>
      <c r="C398" s="838" t="s">
        <v>2131</v>
      </c>
      <c r="D398" s="870" t="s">
        <v>127</v>
      </c>
      <c r="E398" s="871" t="s">
        <v>444</v>
      </c>
      <c r="F398" s="873" t="s">
        <v>3442</v>
      </c>
      <c r="G398" s="839"/>
      <c r="H398" s="873" t="s">
        <v>863</v>
      </c>
      <c r="I398" s="872">
        <v>2014</v>
      </c>
      <c r="J398" s="838"/>
      <c r="K398" s="836" t="s">
        <v>3443</v>
      </c>
      <c r="L398" s="838" t="s">
        <v>3444</v>
      </c>
      <c r="M398" s="838" t="s">
        <v>3445</v>
      </c>
      <c r="N398" s="838"/>
      <c r="O398" s="872" t="s">
        <v>133</v>
      </c>
      <c r="P398" s="880">
        <v>383231671.12822497</v>
      </c>
      <c r="Q398" s="853" t="str">
        <f t="shared" si="104"/>
        <v>2.03.01</v>
      </c>
      <c r="R398" s="841" t="str">
        <f t="shared" si="93"/>
        <v>Alat Angkutan Darat Bermotor</v>
      </c>
      <c r="S398" s="860">
        <f t="shared" si="94"/>
        <v>7</v>
      </c>
      <c r="T398" s="861">
        <f t="shared" si="95"/>
        <v>54747381.589746423</v>
      </c>
      <c r="U398" s="889" t="s">
        <v>132</v>
      </c>
      <c r="V398" s="861"/>
      <c r="W398" s="861">
        <f t="shared" si="98"/>
        <v>54747381.589746423</v>
      </c>
      <c r="X398" s="861">
        <f t="shared" si="99"/>
        <v>54747381.589746423</v>
      </c>
      <c r="Y398" s="861">
        <f t="shared" si="100"/>
        <v>54747381.589746423</v>
      </c>
      <c r="Z398" s="861">
        <f t="shared" si="101"/>
        <v>54747381.589746423</v>
      </c>
      <c r="AA398" s="861">
        <f t="shared" si="107"/>
        <v>54747381.589746423</v>
      </c>
      <c r="AB398" s="876">
        <f t="shared" si="102"/>
        <v>2014</v>
      </c>
      <c r="AC398" s="861">
        <f t="shared" si="103"/>
        <v>383231671.12822497</v>
      </c>
      <c r="AD398" s="877">
        <f t="shared" si="105"/>
        <v>109494763.17949283</v>
      </c>
      <c r="AE398" s="878">
        <f t="shared" si="106"/>
        <v>273736907.94873214</v>
      </c>
    </row>
    <row r="399" spans="1:31" s="821" customFormat="1" ht="21.75" hidden="1" customHeight="1">
      <c r="A399" s="853"/>
      <c r="B399" s="842" t="s">
        <v>28</v>
      </c>
      <c r="C399" s="838" t="s">
        <v>2131</v>
      </c>
      <c r="D399" s="870" t="s">
        <v>127</v>
      </c>
      <c r="E399" s="871" t="s">
        <v>444</v>
      </c>
      <c r="F399" s="873" t="s">
        <v>3442</v>
      </c>
      <c r="G399" s="839"/>
      <c r="H399" s="873" t="s">
        <v>863</v>
      </c>
      <c r="I399" s="872">
        <v>2014</v>
      </c>
      <c r="J399" s="838"/>
      <c r="K399" s="836" t="s">
        <v>3446</v>
      </c>
      <c r="L399" s="838" t="s">
        <v>3447</v>
      </c>
      <c r="M399" s="838" t="s">
        <v>3448</v>
      </c>
      <c r="N399" s="838"/>
      <c r="O399" s="872" t="s">
        <v>133</v>
      </c>
      <c r="P399" s="880">
        <v>383231671.12822497</v>
      </c>
      <c r="Q399" s="853" t="str">
        <f t="shared" si="104"/>
        <v>2.03.01</v>
      </c>
      <c r="R399" s="841" t="str">
        <f t="shared" si="93"/>
        <v>Alat Angkutan Darat Bermotor</v>
      </c>
      <c r="S399" s="860">
        <f t="shared" si="94"/>
        <v>7</v>
      </c>
      <c r="T399" s="861">
        <f t="shared" si="95"/>
        <v>54747381.589746423</v>
      </c>
      <c r="U399" s="889" t="s">
        <v>132</v>
      </c>
      <c r="V399" s="861"/>
      <c r="W399" s="861">
        <f t="shared" si="98"/>
        <v>54747381.589746423</v>
      </c>
      <c r="X399" s="861">
        <f t="shared" si="99"/>
        <v>54747381.589746423</v>
      </c>
      <c r="Y399" s="861">
        <f t="shared" si="100"/>
        <v>54747381.589746423</v>
      </c>
      <c r="Z399" s="861">
        <f t="shared" si="101"/>
        <v>54747381.589746423</v>
      </c>
      <c r="AA399" s="861">
        <f t="shared" si="107"/>
        <v>54747381.589746423</v>
      </c>
      <c r="AB399" s="876">
        <f t="shared" si="102"/>
        <v>2014</v>
      </c>
      <c r="AC399" s="861">
        <f t="shared" si="103"/>
        <v>383231671.12822497</v>
      </c>
      <c r="AD399" s="877">
        <f t="shared" si="105"/>
        <v>109494763.17949283</v>
      </c>
      <c r="AE399" s="878">
        <f t="shared" si="106"/>
        <v>273736907.94873214</v>
      </c>
    </row>
    <row r="400" spans="1:31" s="821" customFormat="1" ht="27.75" hidden="1" customHeight="1">
      <c r="A400" s="853"/>
      <c r="B400" s="842" t="s">
        <v>28</v>
      </c>
      <c r="C400" s="873" t="s">
        <v>2402</v>
      </c>
      <c r="D400" s="873" t="s">
        <v>3449</v>
      </c>
      <c r="E400" s="871" t="s">
        <v>444</v>
      </c>
      <c r="F400" s="873" t="s">
        <v>3450</v>
      </c>
      <c r="G400" s="839"/>
      <c r="H400" s="873" t="s">
        <v>863</v>
      </c>
      <c r="I400" s="872">
        <v>2014</v>
      </c>
      <c r="J400" s="838"/>
      <c r="K400" s="836" t="s">
        <v>3451</v>
      </c>
      <c r="L400" s="838" t="s">
        <v>3452</v>
      </c>
      <c r="M400" s="838" t="s">
        <v>3453</v>
      </c>
      <c r="N400" s="838"/>
      <c r="O400" s="872" t="s">
        <v>133</v>
      </c>
      <c r="P400" s="880">
        <v>312307528.68690336</v>
      </c>
      <c r="Q400" s="853" t="str">
        <f t="shared" si="104"/>
        <v>2.03.01</v>
      </c>
      <c r="R400" s="841" t="str">
        <f t="shared" si="93"/>
        <v>Alat Angkutan Darat Bermotor</v>
      </c>
      <c r="S400" s="860">
        <f t="shared" si="94"/>
        <v>7</v>
      </c>
      <c r="T400" s="861">
        <f t="shared" si="95"/>
        <v>44615361.240986191</v>
      </c>
      <c r="U400" s="889" t="s">
        <v>132</v>
      </c>
      <c r="V400" s="861"/>
      <c r="W400" s="861">
        <f t="shared" si="98"/>
        <v>44615361.240986191</v>
      </c>
      <c r="X400" s="861">
        <f t="shared" si="99"/>
        <v>44615361.240986191</v>
      </c>
      <c r="Y400" s="861">
        <f t="shared" si="100"/>
        <v>44615361.240986191</v>
      </c>
      <c r="Z400" s="861">
        <f t="shared" si="101"/>
        <v>44615361.240986191</v>
      </c>
      <c r="AA400" s="861">
        <f t="shared" si="107"/>
        <v>44615361.240986191</v>
      </c>
      <c r="AB400" s="876">
        <f t="shared" si="102"/>
        <v>2014</v>
      </c>
      <c r="AC400" s="861">
        <f t="shared" si="103"/>
        <v>312307528.68690336</v>
      </c>
      <c r="AD400" s="877">
        <f t="shared" si="105"/>
        <v>89230722.481972396</v>
      </c>
      <c r="AE400" s="878">
        <f t="shared" si="106"/>
        <v>223076806.20493096</v>
      </c>
    </row>
    <row r="401" spans="1:31" s="821" customFormat="1" ht="20.25" hidden="1" customHeight="1">
      <c r="A401" s="853"/>
      <c r="B401" s="842" t="s">
        <v>28</v>
      </c>
      <c r="C401" s="873" t="s">
        <v>2242</v>
      </c>
      <c r="D401" s="873" t="s">
        <v>2246</v>
      </c>
      <c r="E401" s="871" t="s">
        <v>444</v>
      </c>
      <c r="F401" s="873" t="s">
        <v>3454</v>
      </c>
      <c r="G401" s="839"/>
      <c r="H401" s="873" t="s">
        <v>863</v>
      </c>
      <c r="I401" s="872">
        <v>2014</v>
      </c>
      <c r="J401" s="838"/>
      <c r="K401" s="836" t="s">
        <v>3455</v>
      </c>
      <c r="L401" s="838" t="s">
        <v>3456</v>
      </c>
      <c r="M401" s="838" t="s">
        <v>3457</v>
      </c>
      <c r="N401" s="838"/>
      <c r="O401" s="872" t="s">
        <v>133</v>
      </c>
      <c r="P401" s="880">
        <v>169035424.25846419</v>
      </c>
      <c r="Q401" s="853" t="str">
        <f t="shared" si="104"/>
        <v>2.03.01</v>
      </c>
      <c r="R401" s="841" t="str">
        <f t="shared" si="93"/>
        <v>Alat Angkutan Darat Bermotor</v>
      </c>
      <c r="S401" s="860">
        <f t="shared" si="94"/>
        <v>7</v>
      </c>
      <c r="T401" s="861">
        <f t="shared" si="95"/>
        <v>24147917.75120917</v>
      </c>
      <c r="U401" s="889" t="s">
        <v>132</v>
      </c>
      <c r="V401" s="861"/>
      <c r="W401" s="861">
        <f t="shared" si="98"/>
        <v>24147917.75120917</v>
      </c>
      <c r="X401" s="861">
        <f t="shared" si="99"/>
        <v>24147917.75120917</v>
      </c>
      <c r="Y401" s="861">
        <f t="shared" si="100"/>
        <v>24147917.75120917</v>
      </c>
      <c r="Z401" s="861">
        <f t="shared" si="101"/>
        <v>24147917.75120917</v>
      </c>
      <c r="AA401" s="861">
        <f t="shared" si="107"/>
        <v>24147917.75120917</v>
      </c>
      <c r="AB401" s="876">
        <f t="shared" si="102"/>
        <v>2014</v>
      </c>
      <c r="AC401" s="861">
        <f t="shared" si="103"/>
        <v>169035424.25846419</v>
      </c>
      <c r="AD401" s="877">
        <f t="shared" si="105"/>
        <v>48295835.502418339</v>
      </c>
      <c r="AE401" s="878">
        <f t="shared" si="106"/>
        <v>120739588.75604585</v>
      </c>
    </row>
    <row r="402" spans="1:31" s="821" customFormat="1" ht="20.25" hidden="1" customHeight="1">
      <c r="A402" s="853"/>
      <c r="B402" s="842" t="s">
        <v>28</v>
      </c>
      <c r="C402" s="873" t="s">
        <v>2242</v>
      </c>
      <c r="D402" s="873" t="s">
        <v>2246</v>
      </c>
      <c r="E402" s="871" t="s">
        <v>444</v>
      </c>
      <c r="F402" s="873" t="s">
        <v>3454</v>
      </c>
      <c r="G402" s="839"/>
      <c r="H402" s="873" t="s">
        <v>863</v>
      </c>
      <c r="I402" s="872">
        <v>2014</v>
      </c>
      <c r="J402" s="838"/>
      <c r="K402" s="836" t="s">
        <v>3458</v>
      </c>
      <c r="L402" s="838" t="s">
        <v>3459</v>
      </c>
      <c r="M402" s="838" t="s">
        <v>3460</v>
      </c>
      <c r="N402" s="838"/>
      <c r="O402" s="872" t="s">
        <v>133</v>
      </c>
      <c r="P402" s="880">
        <v>169035424.25846419</v>
      </c>
      <c r="Q402" s="853" t="str">
        <f t="shared" si="104"/>
        <v>2.03.01</v>
      </c>
      <c r="R402" s="841" t="str">
        <f t="shared" si="93"/>
        <v>Alat Angkutan Darat Bermotor</v>
      </c>
      <c r="S402" s="860">
        <f t="shared" si="94"/>
        <v>7</v>
      </c>
      <c r="T402" s="861">
        <f t="shared" si="95"/>
        <v>24147917.75120917</v>
      </c>
      <c r="U402" s="889" t="s">
        <v>132</v>
      </c>
      <c r="V402" s="861"/>
      <c r="W402" s="861">
        <f t="shared" si="98"/>
        <v>24147917.75120917</v>
      </c>
      <c r="X402" s="861">
        <f t="shared" si="99"/>
        <v>24147917.75120917</v>
      </c>
      <c r="Y402" s="861">
        <f t="shared" si="100"/>
        <v>24147917.75120917</v>
      </c>
      <c r="Z402" s="861">
        <f t="shared" si="101"/>
        <v>24147917.75120917</v>
      </c>
      <c r="AA402" s="861">
        <f t="shared" si="107"/>
        <v>24147917.75120917</v>
      </c>
      <c r="AB402" s="876">
        <f t="shared" si="102"/>
        <v>2014</v>
      </c>
      <c r="AC402" s="861">
        <f t="shared" si="103"/>
        <v>169035424.25846419</v>
      </c>
      <c r="AD402" s="877">
        <f t="shared" si="105"/>
        <v>48295835.502418339</v>
      </c>
      <c r="AE402" s="878">
        <f t="shared" si="106"/>
        <v>120739588.75604585</v>
      </c>
    </row>
    <row r="403" spans="1:31" s="821" customFormat="1" ht="20.25" hidden="1" customHeight="1">
      <c r="A403" s="853"/>
      <c r="B403" s="842" t="s">
        <v>28</v>
      </c>
      <c r="C403" s="873" t="s">
        <v>2242</v>
      </c>
      <c r="D403" s="873" t="s">
        <v>2246</v>
      </c>
      <c r="E403" s="871" t="s">
        <v>444</v>
      </c>
      <c r="F403" s="873" t="s">
        <v>3454</v>
      </c>
      <c r="G403" s="839"/>
      <c r="H403" s="873" t="s">
        <v>863</v>
      </c>
      <c r="I403" s="872">
        <v>2014</v>
      </c>
      <c r="J403" s="838"/>
      <c r="K403" s="836" t="s">
        <v>3461</v>
      </c>
      <c r="L403" s="838" t="s">
        <v>3462</v>
      </c>
      <c r="M403" s="838" t="s">
        <v>3463</v>
      </c>
      <c r="N403" s="838"/>
      <c r="O403" s="872" t="s">
        <v>133</v>
      </c>
      <c r="P403" s="880">
        <v>169035424.25846419</v>
      </c>
      <c r="Q403" s="853" t="str">
        <f t="shared" si="104"/>
        <v>2.03.01</v>
      </c>
      <c r="R403" s="841" t="str">
        <f t="shared" si="93"/>
        <v>Alat Angkutan Darat Bermotor</v>
      </c>
      <c r="S403" s="860">
        <f t="shared" si="94"/>
        <v>7</v>
      </c>
      <c r="T403" s="861">
        <f t="shared" si="95"/>
        <v>24147917.75120917</v>
      </c>
      <c r="U403" s="889" t="s">
        <v>132</v>
      </c>
      <c r="V403" s="861"/>
      <c r="W403" s="861">
        <f t="shared" si="98"/>
        <v>24147917.75120917</v>
      </c>
      <c r="X403" s="861">
        <f t="shared" si="99"/>
        <v>24147917.75120917</v>
      </c>
      <c r="Y403" s="861">
        <f t="shared" si="100"/>
        <v>24147917.75120917</v>
      </c>
      <c r="Z403" s="861">
        <f t="shared" si="101"/>
        <v>24147917.75120917</v>
      </c>
      <c r="AA403" s="861">
        <f t="shared" si="107"/>
        <v>24147917.75120917</v>
      </c>
      <c r="AB403" s="876">
        <f t="shared" si="102"/>
        <v>2014</v>
      </c>
      <c r="AC403" s="861">
        <f t="shared" si="103"/>
        <v>169035424.25846419</v>
      </c>
      <c r="AD403" s="877">
        <f t="shared" si="105"/>
        <v>48295835.502418339</v>
      </c>
      <c r="AE403" s="878">
        <f t="shared" si="106"/>
        <v>120739588.75604585</v>
      </c>
    </row>
    <row r="404" spans="1:31" s="821" customFormat="1" ht="20.25" hidden="1" customHeight="1">
      <c r="A404" s="853"/>
      <c r="B404" s="842" t="s">
        <v>28</v>
      </c>
      <c r="C404" s="873" t="s">
        <v>2242</v>
      </c>
      <c r="D404" s="873" t="s">
        <v>2246</v>
      </c>
      <c r="E404" s="871" t="s">
        <v>444</v>
      </c>
      <c r="F404" s="873" t="s">
        <v>3464</v>
      </c>
      <c r="G404" s="839"/>
      <c r="H404" s="873" t="s">
        <v>863</v>
      </c>
      <c r="I404" s="872">
        <v>2014</v>
      </c>
      <c r="J404" s="838"/>
      <c r="K404" s="836" t="s">
        <v>3465</v>
      </c>
      <c r="L404" s="838" t="s">
        <v>3466</v>
      </c>
      <c r="M404" s="838" t="s">
        <v>3467</v>
      </c>
      <c r="N404" s="838"/>
      <c r="O404" s="872" t="s">
        <v>133</v>
      </c>
      <c r="P404" s="880">
        <v>344424059.19488782</v>
      </c>
      <c r="Q404" s="853" t="str">
        <f t="shared" si="104"/>
        <v>2.03.01</v>
      </c>
      <c r="R404" s="841" t="str">
        <f t="shared" si="93"/>
        <v>Alat Angkutan Darat Bermotor</v>
      </c>
      <c r="S404" s="860">
        <f t="shared" si="94"/>
        <v>7</v>
      </c>
      <c r="T404" s="861">
        <f t="shared" si="95"/>
        <v>49203437.027841114</v>
      </c>
      <c r="U404" s="889" t="s">
        <v>132</v>
      </c>
      <c r="V404" s="861"/>
      <c r="W404" s="861">
        <f t="shared" si="98"/>
        <v>49203437.027841114</v>
      </c>
      <c r="X404" s="861">
        <f t="shared" si="99"/>
        <v>49203437.027841114</v>
      </c>
      <c r="Y404" s="861">
        <f t="shared" si="100"/>
        <v>49203437.027841114</v>
      </c>
      <c r="Z404" s="861">
        <f t="shared" si="101"/>
        <v>49203437.027841114</v>
      </c>
      <c r="AA404" s="861">
        <f t="shared" si="107"/>
        <v>49203437.027841114</v>
      </c>
      <c r="AB404" s="876">
        <f t="shared" si="102"/>
        <v>2014</v>
      </c>
      <c r="AC404" s="861">
        <f t="shared" si="103"/>
        <v>344424059.19488782</v>
      </c>
      <c r="AD404" s="877">
        <f t="shared" si="105"/>
        <v>98406874.055682242</v>
      </c>
      <c r="AE404" s="878">
        <f t="shared" si="106"/>
        <v>246017185.13920557</v>
      </c>
    </row>
    <row r="405" spans="1:31" s="821" customFormat="1" ht="25.5" hidden="1" customHeight="1">
      <c r="A405" s="853"/>
      <c r="B405" s="842" t="s">
        <v>28</v>
      </c>
      <c r="C405" s="873" t="s">
        <v>2242</v>
      </c>
      <c r="D405" s="873" t="s">
        <v>2246</v>
      </c>
      <c r="E405" s="871" t="s">
        <v>444</v>
      </c>
      <c r="F405" s="873" t="s">
        <v>3468</v>
      </c>
      <c r="G405" s="839"/>
      <c r="H405" s="873" t="s">
        <v>863</v>
      </c>
      <c r="I405" s="872">
        <v>2014</v>
      </c>
      <c r="J405" s="838"/>
      <c r="K405" s="836" t="s">
        <v>3469</v>
      </c>
      <c r="L405" s="838" t="s">
        <v>3470</v>
      </c>
      <c r="M405" s="838" t="s">
        <v>3471</v>
      </c>
      <c r="N405" s="838"/>
      <c r="O405" s="872" t="s">
        <v>133</v>
      </c>
      <c r="P405" s="880">
        <v>365884904.71334922</v>
      </c>
      <c r="Q405" s="853" t="str">
        <f t="shared" si="104"/>
        <v>2.03.01</v>
      </c>
      <c r="R405" s="841" t="str">
        <f t="shared" si="93"/>
        <v>Alat Angkutan Darat Bermotor</v>
      </c>
      <c r="S405" s="860">
        <f t="shared" si="94"/>
        <v>7</v>
      </c>
      <c r="T405" s="861">
        <f t="shared" si="95"/>
        <v>52269272.10190703</v>
      </c>
      <c r="U405" s="889" t="s">
        <v>132</v>
      </c>
      <c r="V405" s="861"/>
      <c r="W405" s="861">
        <f t="shared" si="98"/>
        <v>52269272.10190703</v>
      </c>
      <c r="X405" s="861">
        <f t="shared" si="99"/>
        <v>52269272.10190703</v>
      </c>
      <c r="Y405" s="861">
        <f t="shared" si="100"/>
        <v>52269272.10190703</v>
      </c>
      <c r="Z405" s="861">
        <f t="shared" si="101"/>
        <v>52269272.10190703</v>
      </c>
      <c r="AA405" s="861">
        <f t="shared" si="107"/>
        <v>52269272.10190703</v>
      </c>
      <c r="AB405" s="876">
        <f t="shared" si="102"/>
        <v>2014</v>
      </c>
      <c r="AC405" s="861">
        <f t="shared" si="103"/>
        <v>365884904.71334922</v>
      </c>
      <c r="AD405" s="877">
        <f t="shared" si="105"/>
        <v>104538544.20381409</v>
      </c>
      <c r="AE405" s="878">
        <f t="shared" si="106"/>
        <v>261346360.50953513</v>
      </c>
    </row>
    <row r="406" spans="1:31" s="821" customFormat="1" ht="25.5" hidden="1" customHeight="1">
      <c r="A406" s="853"/>
      <c r="B406" s="842" t="s">
        <v>28</v>
      </c>
      <c r="C406" s="873" t="s">
        <v>2242</v>
      </c>
      <c r="D406" s="873" t="s">
        <v>2246</v>
      </c>
      <c r="E406" s="871" t="s">
        <v>444</v>
      </c>
      <c r="F406" s="873" t="s">
        <v>3468</v>
      </c>
      <c r="G406" s="839"/>
      <c r="H406" s="873" t="s">
        <v>863</v>
      </c>
      <c r="I406" s="872">
        <v>2014</v>
      </c>
      <c r="J406" s="838"/>
      <c r="K406" s="836" t="s">
        <v>3472</v>
      </c>
      <c r="L406" s="838" t="s">
        <v>3473</v>
      </c>
      <c r="M406" s="838" t="s">
        <v>3474</v>
      </c>
      <c r="N406" s="838"/>
      <c r="O406" s="872" t="s">
        <v>133</v>
      </c>
      <c r="P406" s="880">
        <v>365884904.71334922</v>
      </c>
      <c r="Q406" s="853" t="str">
        <f t="shared" si="104"/>
        <v>2.03.01</v>
      </c>
      <c r="R406" s="841" t="str">
        <f t="shared" si="93"/>
        <v>Alat Angkutan Darat Bermotor</v>
      </c>
      <c r="S406" s="860">
        <f t="shared" si="94"/>
        <v>7</v>
      </c>
      <c r="T406" s="861">
        <f t="shared" si="95"/>
        <v>52269272.10190703</v>
      </c>
      <c r="U406" s="889" t="s">
        <v>132</v>
      </c>
      <c r="V406" s="861"/>
      <c r="W406" s="861">
        <f t="shared" si="98"/>
        <v>52269272.10190703</v>
      </c>
      <c r="X406" s="861">
        <f t="shared" si="99"/>
        <v>52269272.10190703</v>
      </c>
      <c r="Y406" s="861">
        <f t="shared" si="100"/>
        <v>52269272.10190703</v>
      </c>
      <c r="Z406" s="861">
        <f t="shared" si="101"/>
        <v>52269272.10190703</v>
      </c>
      <c r="AA406" s="861">
        <f t="shared" si="107"/>
        <v>52269272.10190703</v>
      </c>
      <c r="AB406" s="876">
        <f t="shared" si="102"/>
        <v>2014</v>
      </c>
      <c r="AC406" s="861">
        <f t="shared" si="103"/>
        <v>365884904.71334922</v>
      </c>
      <c r="AD406" s="877">
        <f t="shared" si="105"/>
        <v>104538544.20381409</v>
      </c>
      <c r="AE406" s="878">
        <f t="shared" si="106"/>
        <v>261346360.50953513</v>
      </c>
    </row>
    <row r="407" spans="1:31" s="821" customFormat="1" ht="25.5" hidden="1" customHeight="1">
      <c r="A407" s="853"/>
      <c r="B407" s="842" t="s">
        <v>28</v>
      </c>
      <c r="C407" s="873" t="s">
        <v>2242</v>
      </c>
      <c r="D407" s="873" t="s">
        <v>2246</v>
      </c>
      <c r="E407" s="871" t="s">
        <v>444</v>
      </c>
      <c r="F407" s="873" t="s">
        <v>3468</v>
      </c>
      <c r="G407" s="839"/>
      <c r="H407" s="873" t="s">
        <v>863</v>
      </c>
      <c r="I407" s="872">
        <v>2014</v>
      </c>
      <c r="J407" s="838"/>
      <c r="K407" s="836" t="s">
        <v>3475</v>
      </c>
      <c r="L407" s="838" t="s">
        <v>3476</v>
      </c>
      <c r="M407" s="838" t="s">
        <v>3477</v>
      </c>
      <c r="N407" s="838"/>
      <c r="O407" s="872" t="s">
        <v>133</v>
      </c>
      <c r="P407" s="880">
        <v>365884904.71334922</v>
      </c>
      <c r="Q407" s="853" t="str">
        <f t="shared" si="104"/>
        <v>2.03.01</v>
      </c>
      <c r="R407" s="841" t="str">
        <f t="shared" si="93"/>
        <v>Alat Angkutan Darat Bermotor</v>
      </c>
      <c r="S407" s="860">
        <f t="shared" si="94"/>
        <v>7</v>
      </c>
      <c r="T407" s="861">
        <f t="shared" si="95"/>
        <v>52269272.10190703</v>
      </c>
      <c r="U407" s="889" t="s">
        <v>132</v>
      </c>
      <c r="V407" s="861"/>
      <c r="W407" s="861">
        <f t="shared" si="98"/>
        <v>52269272.10190703</v>
      </c>
      <c r="X407" s="861">
        <f t="shared" si="99"/>
        <v>52269272.10190703</v>
      </c>
      <c r="Y407" s="861">
        <f t="shared" si="100"/>
        <v>52269272.10190703</v>
      </c>
      <c r="Z407" s="861">
        <f t="shared" si="101"/>
        <v>52269272.10190703</v>
      </c>
      <c r="AA407" s="861">
        <f t="shared" si="107"/>
        <v>52269272.10190703</v>
      </c>
      <c r="AB407" s="876">
        <f t="shared" si="102"/>
        <v>2014</v>
      </c>
      <c r="AC407" s="861">
        <f t="shared" si="103"/>
        <v>365884904.71334922</v>
      </c>
      <c r="AD407" s="877">
        <f t="shared" si="105"/>
        <v>104538544.20381409</v>
      </c>
      <c r="AE407" s="878">
        <f t="shared" si="106"/>
        <v>261346360.50953513</v>
      </c>
    </row>
    <row r="408" spans="1:31" s="821" customFormat="1" ht="25.5" hidden="1" customHeight="1">
      <c r="A408" s="853"/>
      <c r="B408" s="842" t="s">
        <v>28</v>
      </c>
      <c r="C408" s="873" t="s">
        <v>2242</v>
      </c>
      <c r="D408" s="873" t="s">
        <v>2246</v>
      </c>
      <c r="E408" s="871" t="s">
        <v>444</v>
      </c>
      <c r="F408" s="873" t="s">
        <v>3468</v>
      </c>
      <c r="G408" s="839"/>
      <c r="H408" s="873" t="s">
        <v>863</v>
      </c>
      <c r="I408" s="872">
        <v>2014</v>
      </c>
      <c r="J408" s="838"/>
      <c r="K408" s="836" t="s">
        <v>3478</v>
      </c>
      <c r="L408" s="838" t="s">
        <v>3479</v>
      </c>
      <c r="M408" s="838" t="s">
        <v>3480</v>
      </c>
      <c r="N408" s="838"/>
      <c r="O408" s="872" t="s">
        <v>133</v>
      </c>
      <c r="P408" s="880">
        <v>365884904.71334922</v>
      </c>
      <c r="Q408" s="853" t="str">
        <f t="shared" si="104"/>
        <v>2.03.01</v>
      </c>
      <c r="R408" s="841" t="str">
        <f t="shared" si="93"/>
        <v>Alat Angkutan Darat Bermotor</v>
      </c>
      <c r="S408" s="860">
        <f t="shared" si="94"/>
        <v>7</v>
      </c>
      <c r="T408" s="861">
        <f t="shared" ref="T408:T471" si="108">(P408)/S408</f>
        <v>52269272.10190703</v>
      </c>
      <c r="U408" s="889" t="s">
        <v>132</v>
      </c>
      <c r="V408" s="861"/>
      <c r="W408" s="861">
        <f t="shared" ref="W408:W427" si="109">IF(P408=V408,0,T408)</f>
        <v>52269272.10190703</v>
      </c>
      <c r="X408" s="861">
        <f t="shared" ref="X408:X471" si="110">IF(P408=V408+W408,0,T408)</f>
        <v>52269272.10190703</v>
      </c>
      <c r="Y408" s="861">
        <f t="shared" ref="Y408:Y427" si="111">IF(P408=V408+W408+X408,0,T408)</f>
        <v>52269272.10190703</v>
      </c>
      <c r="Z408" s="861">
        <f t="shared" ref="Z408:Z427" si="112">IF(P408=W408+X408+Y408+V408,0,T408)</f>
        <v>52269272.10190703</v>
      </c>
      <c r="AA408" s="861">
        <f t="shared" si="107"/>
        <v>52269272.10190703</v>
      </c>
      <c r="AB408" s="876">
        <f t="shared" si="102"/>
        <v>2014</v>
      </c>
      <c r="AC408" s="861">
        <f t="shared" si="103"/>
        <v>365884904.71334922</v>
      </c>
      <c r="AD408" s="877">
        <f t="shared" si="105"/>
        <v>104538544.20381409</v>
      </c>
      <c r="AE408" s="878">
        <f t="shared" si="106"/>
        <v>261346360.50953513</v>
      </c>
    </row>
    <row r="409" spans="1:31" s="821" customFormat="1" ht="25.5" hidden="1" customHeight="1">
      <c r="A409" s="853"/>
      <c r="B409" s="842" t="s">
        <v>28</v>
      </c>
      <c r="C409" s="873" t="s">
        <v>2242</v>
      </c>
      <c r="D409" s="873" t="s">
        <v>2246</v>
      </c>
      <c r="E409" s="871" t="s">
        <v>444</v>
      </c>
      <c r="F409" s="873" t="s">
        <v>3468</v>
      </c>
      <c r="G409" s="839"/>
      <c r="H409" s="873" t="s">
        <v>863</v>
      </c>
      <c r="I409" s="872">
        <v>2014</v>
      </c>
      <c r="J409" s="838"/>
      <c r="K409" s="836" t="s">
        <v>3481</v>
      </c>
      <c r="L409" s="838" t="s">
        <v>3482</v>
      </c>
      <c r="M409" s="838" t="s">
        <v>3483</v>
      </c>
      <c r="N409" s="838"/>
      <c r="O409" s="872" t="s">
        <v>133</v>
      </c>
      <c r="P409" s="880">
        <v>365884904.71334922</v>
      </c>
      <c r="Q409" s="853" t="str">
        <f t="shared" si="104"/>
        <v>2.03.01</v>
      </c>
      <c r="R409" s="841" t="str">
        <f t="shared" ref="R409:R472" si="113">VLOOKUP(Q409,kelompok,2,0)</f>
        <v>Alat Angkutan Darat Bermotor</v>
      </c>
      <c r="S409" s="860">
        <f t="shared" ref="S409:S472" si="114">VLOOKUP(Q409,MASAMANFAAT,4,0)</f>
        <v>7</v>
      </c>
      <c r="T409" s="861">
        <f t="shared" si="108"/>
        <v>52269272.10190703</v>
      </c>
      <c r="U409" s="889" t="s">
        <v>132</v>
      </c>
      <c r="V409" s="861"/>
      <c r="W409" s="861">
        <f t="shared" si="109"/>
        <v>52269272.10190703</v>
      </c>
      <c r="X409" s="861">
        <f t="shared" si="110"/>
        <v>52269272.10190703</v>
      </c>
      <c r="Y409" s="861">
        <f t="shared" si="111"/>
        <v>52269272.10190703</v>
      </c>
      <c r="Z409" s="861">
        <f t="shared" si="112"/>
        <v>52269272.10190703</v>
      </c>
      <c r="AA409" s="861">
        <f t="shared" si="107"/>
        <v>52269272.10190703</v>
      </c>
      <c r="AB409" s="876">
        <f t="shared" ref="AB409:AB472" si="115">I409</f>
        <v>2014</v>
      </c>
      <c r="AC409" s="861">
        <f t="shared" ref="AC409:AC472" si="116">P409</f>
        <v>365884904.71334922</v>
      </c>
      <c r="AD409" s="877">
        <f t="shared" si="105"/>
        <v>104538544.20381409</v>
      </c>
      <c r="AE409" s="878">
        <f t="shared" ref="AE409:AE472" si="117">SUM(V409:AA409)</f>
        <v>261346360.50953513</v>
      </c>
    </row>
    <row r="410" spans="1:31" s="821" customFormat="1" ht="25.5" hidden="1" customHeight="1">
      <c r="A410" s="853"/>
      <c r="B410" s="842" t="s">
        <v>28</v>
      </c>
      <c r="C410" s="873" t="s">
        <v>2258</v>
      </c>
      <c r="D410" s="873" t="s">
        <v>3484</v>
      </c>
      <c r="E410" s="871" t="s">
        <v>444</v>
      </c>
      <c r="F410" s="873" t="s">
        <v>3485</v>
      </c>
      <c r="G410" s="839"/>
      <c r="H410" s="873" t="s">
        <v>863</v>
      </c>
      <c r="I410" s="872">
        <v>2014</v>
      </c>
      <c r="J410" s="838"/>
      <c r="K410" s="836" t="s">
        <v>3486</v>
      </c>
      <c r="L410" s="838" t="s">
        <v>3487</v>
      </c>
      <c r="M410" s="838" t="s">
        <v>2241</v>
      </c>
      <c r="N410" s="838"/>
      <c r="O410" s="872" t="s">
        <v>133</v>
      </c>
      <c r="P410" s="880">
        <v>394770188.26850116</v>
      </c>
      <c r="Q410" s="853" t="str">
        <f t="shared" ref="Q410:Q473" si="118">MID(C410,2,7)</f>
        <v>2.03.01</v>
      </c>
      <c r="R410" s="841" t="str">
        <f t="shared" si="113"/>
        <v>Alat Angkutan Darat Bermotor</v>
      </c>
      <c r="S410" s="860">
        <f t="shared" si="114"/>
        <v>7</v>
      </c>
      <c r="T410" s="861">
        <f t="shared" si="108"/>
        <v>56395741.181214452</v>
      </c>
      <c r="U410" s="889" t="s">
        <v>132</v>
      </c>
      <c r="V410" s="861"/>
      <c r="W410" s="861">
        <f t="shared" si="109"/>
        <v>56395741.181214452</v>
      </c>
      <c r="X410" s="861">
        <f t="shared" si="110"/>
        <v>56395741.181214452</v>
      </c>
      <c r="Y410" s="861">
        <f t="shared" si="111"/>
        <v>56395741.181214452</v>
      </c>
      <c r="Z410" s="861">
        <f t="shared" si="112"/>
        <v>56395741.181214452</v>
      </c>
      <c r="AA410" s="861">
        <f t="shared" si="107"/>
        <v>56395741.181214452</v>
      </c>
      <c r="AB410" s="876">
        <f t="shared" si="115"/>
        <v>2014</v>
      </c>
      <c r="AC410" s="861">
        <f t="shared" si="116"/>
        <v>394770188.26850116</v>
      </c>
      <c r="AD410" s="877">
        <f t="shared" ref="AD410:AD473" si="119">P410-(V410+W410+X410+Y410+Z410+AA410)</f>
        <v>112791482.3624289</v>
      </c>
      <c r="AE410" s="878">
        <f t="shared" si="117"/>
        <v>281978705.90607226</v>
      </c>
    </row>
    <row r="411" spans="1:31" s="821" customFormat="1" ht="25.5" hidden="1" customHeight="1">
      <c r="A411" s="853"/>
      <c r="B411" s="842" t="s">
        <v>28</v>
      </c>
      <c r="C411" s="873" t="s">
        <v>2258</v>
      </c>
      <c r="D411" s="873" t="s">
        <v>3484</v>
      </c>
      <c r="E411" s="871" t="s">
        <v>444</v>
      </c>
      <c r="F411" s="873" t="s">
        <v>3485</v>
      </c>
      <c r="G411" s="839"/>
      <c r="H411" s="873" t="s">
        <v>863</v>
      </c>
      <c r="I411" s="872">
        <v>2014</v>
      </c>
      <c r="J411" s="838"/>
      <c r="K411" s="836" t="s">
        <v>3488</v>
      </c>
      <c r="L411" s="838" t="s">
        <v>3489</v>
      </c>
      <c r="M411" s="838" t="s">
        <v>3490</v>
      </c>
      <c r="N411" s="838"/>
      <c r="O411" s="872" t="s">
        <v>133</v>
      </c>
      <c r="P411" s="880">
        <v>394770188.26850116</v>
      </c>
      <c r="Q411" s="853" t="str">
        <f t="shared" si="118"/>
        <v>2.03.01</v>
      </c>
      <c r="R411" s="841" t="str">
        <f t="shared" si="113"/>
        <v>Alat Angkutan Darat Bermotor</v>
      </c>
      <c r="S411" s="860">
        <f t="shared" si="114"/>
        <v>7</v>
      </c>
      <c r="T411" s="861">
        <f t="shared" si="108"/>
        <v>56395741.181214452</v>
      </c>
      <c r="U411" s="889" t="s">
        <v>132</v>
      </c>
      <c r="V411" s="861"/>
      <c r="W411" s="861">
        <f t="shared" si="109"/>
        <v>56395741.181214452</v>
      </c>
      <c r="X411" s="861">
        <f t="shared" si="110"/>
        <v>56395741.181214452</v>
      </c>
      <c r="Y411" s="861">
        <f t="shared" si="111"/>
        <v>56395741.181214452</v>
      </c>
      <c r="Z411" s="861">
        <f t="shared" si="112"/>
        <v>56395741.181214452</v>
      </c>
      <c r="AA411" s="861">
        <f t="shared" si="107"/>
        <v>56395741.181214452</v>
      </c>
      <c r="AB411" s="876">
        <f t="shared" si="115"/>
        <v>2014</v>
      </c>
      <c r="AC411" s="861">
        <f t="shared" si="116"/>
        <v>394770188.26850116</v>
      </c>
      <c r="AD411" s="877">
        <f t="shared" si="119"/>
        <v>112791482.3624289</v>
      </c>
      <c r="AE411" s="878">
        <f t="shared" si="117"/>
        <v>281978705.90607226</v>
      </c>
    </row>
    <row r="412" spans="1:31" s="821" customFormat="1" ht="25.5" hidden="1" customHeight="1">
      <c r="A412" s="853"/>
      <c r="B412" s="842" t="s">
        <v>28</v>
      </c>
      <c r="C412" s="873" t="s">
        <v>2258</v>
      </c>
      <c r="D412" s="873" t="s">
        <v>3484</v>
      </c>
      <c r="E412" s="871" t="s">
        <v>444</v>
      </c>
      <c r="F412" s="873" t="s">
        <v>3485</v>
      </c>
      <c r="G412" s="839"/>
      <c r="H412" s="873" t="s">
        <v>863</v>
      </c>
      <c r="I412" s="872">
        <v>2014</v>
      </c>
      <c r="J412" s="838"/>
      <c r="K412" s="836" t="s">
        <v>3491</v>
      </c>
      <c r="L412" s="838" t="s">
        <v>3492</v>
      </c>
      <c r="M412" s="838" t="s">
        <v>3493</v>
      </c>
      <c r="N412" s="838"/>
      <c r="O412" s="872" t="s">
        <v>133</v>
      </c>
      <c r="P412" s="880">
        <v>394770188.26850116</v>
      </c>
      <c r="Q412" s="853" t="str">
        <f t="shared" si="118"/>
        <v>2.03.01</v>
      </c>
      <c r="R412" s="841" t="str">
        <f t="shared" si="113"/>
        <v>Alat Angkutan Darat Bermotor</v>
      </c>
      <c r="S412" s="860">
        <f t="shared" si="114"/>
        <v>7</v>
      </c>
      <c r="T412" s="861">
        <f t="shared" si="108"/>
        <v>56395741.181214452</v>
      </c>
      <c r="U412" s="889" t="s">
        <v>132</v>
      </c>
      <c r="V412" s="861"/>
      <c r="W412" s="861">
        <f t="shared" si="109"/>
        <v>56395741.181214452</v>
      </c>
      <c r="X412" s="861">
        <f t="shared" si="110"/>
        <v>56395741.181214452</v>
      </c>
      <c r="Y412" s="861">
        <f t="shared" si="111"/>
        <v>56395741.181214452</v>
      </c>
      <c r="Z412" s="861">
        <f t="shared" si="112"/>
        <v>56395741.181214452</v>
      </c>
      <c r="AA412" s="861">
        <f t="shared" ref="AA412:AA427" si="120">IF(P412=V412+X412+Y412+Z412+W412,0,T412)</f>
        <v>56395741.181214452</v>
      </c>
      <c r="AB412" s="876">
        <f t="shared" si="115"/>
        <v>2014</v>
      </c>
      <c r="AC412" s="861">
        <f t="shared" si="116"/>
        <v>394770188.26850116</v>
      </c>
      <c r="AD412" s="877">
        <f t="shared" si="119"/>
        <v>112791482.3624289</v>
      </c>
      <c r="AE412" s="878">
        <f t="shared" si="117"/>
        <v>281978705.90607226</v>
      </c>
    </row>
    <row r="413" spans="1:31" s="821" customFormat="1" ht="25.5" hidden="1" customHeight="1">
      <c r="A413" s="853"/>
      <c r="B413" s="842" t="s">
        <v>28</v>
      </c>
      <c r="C413" s="873" t="s">
        <v>2258</v>
      </c>
      <c r="D413" s="873" t="s">
        <v>3484</v>
      </c>
      <c r="E413" s="871" t="s">
        <v>444</v>
      </c>
      <c r="F413" s="873" t="s">
        <v>3485</v>
      </c>
      <c r="G413" s="838"/>
      <c r="H413" s="873" t="s">
        <v>863</v>
      </c>
      <c r="I413" s="872">
        <v>2014</v>
      </c>
      <c r="J413" s="838"/>
      <c r="K413" s="836" t="s">
        <v>3494</v>
      </c>
      <c r="L413" s="838" t="s">
        <v>3495</v>
      </c>
      <c r="M413" s="838" t="s">
        <v>3496</v>
      </c>
      <c r="N413" s="838"/>
      <c r="O413" s="872" t="s">
        <v>133</v>
      </c>
      <c r="P413" s="880">
        <v>394770188.26850116</v>
      </c>
      <c r="Q413" s="853" t="str">
        <f t="shared" si="118"/>
        <v>2.03.01</v>
      </c>
      <c r="R413" s="841" t="str">
        <f t="shared" si="113"/>
        <v>Alat Angkutan Darat Bermotor</v>
      </c>
      <c r="S413" s="860">
        <f t="shared" si="114"/>
        <v>7</v>
      </c>
      <c r="T413" s="861">
        <f t="shared" si="108"/>
        <v>56395741.181214452</v>
      </c>
      <c r="U413" s="889" t="s">
        <v>132</v>
      </c>
      <c r="V413" s="861"/>
      <c r="W413" s="861">
        <f t="shared" si="109"/>
        <v>56395741.181214452</v>
      </c>
      <c r="X413" s="861">
        <f t="shared" si="110"/>
        <v>56395741.181214452</v>
      </c>
      <c r="Y413" s="861">
        <f t="shared" si="111"/>
        <v>56395741.181214452</v>
      </c>
      <c r="Z413" s="861">
        <f t="shared" si="112"/>
        <v>56395741.181214452</v>
      </c>
      <c r="AA413" s="861">
        <f t="shared" si="120"/>
        <v>56395741.181214452</v>
      </c>
      <c r="AB413" s="876">
        <f t="shared" si="115"/>
        <v>2014</v>
      </c>
      <c r="AC413" s="861">
        <f t="shared" si="116"/>
        <v>394770188.26850116</v>
      </c>
      <c r="AD413" s="877">
        <f t="shared" si="119"/>
        <v>112791482.3624289</v>
      </c>
      <c r="AE413" s="878">
        <f t="shared" si="117"/>
        <v>281978705.90607226</v>
      </c>
    </row>
    <row r="414" spans="1:31" s="821" customFormat="1" ht="25.5" hidden="1" customHeight="1">
      <c r="A414" s="853"/>
      <c r="B414" s="842" t="s">
        <v>28</v>
      </c>
      <c r="C414" s="873" t="s">
        <v>2258</v>
      </c>
      <c r="D414" s="873" t="s">
        <v>3484</v>
      </c>
      <c r="E414" s="871" t="s">
        <v>444</v>
      </c>
      <c r="F414" s="873" t="s">
        <v>3485</v>
      </c>
      <c r="G414" s="838"/>
      <c r="H414" s="873" t="s">
        <v>863</v>
      </c>
      <c r="I414" s="872">
        <v>2014</v>
      </c>
      <c r="J414" s="838"/>
      <c r="K414" s="836" t="s">
        <v>3497</v>
      </c>
      <c r="L414" s="838" t="s">
        <v>3498</v>
      </c>
      <c r="M414" s="838" t="s">
        <v>3499</v>
      </c>
      <c r="N414" s="838"/>
      <c r="O414" s="872" t="s">
        <v>133</v>
      </c>
      <c r="P414" s="880">
        <v>394770188.26850116</v>
      </c>
      <c r="Q414" s="853" t="str">
        <f t="shared" si="118"/>
        <v>2.03.01</v>
      </c>
      <c r="R414" s="841" t="str">
        <f t="shared" si="113"/>
        <v>Alat Angkutan Darat Bermotor</v>
      </c>
      <c r="S414" s="860">
        <f t="shared" si="114"/>
        <v>7</v>
      </c>
      <c r="T414" s="861">
        <f t="shared" si="108"/>
        <v>56395741.181214452</v>
      </c>
      <c r="U414" s="889" t="s">
        <v>132</v>
      </c>
      <c r="V414" s="861"/>
      <c r="W414" s="861">
        <f t="shared" si="109"/>
        <v>56395741.181214452</v>
      </c>
      <c r="X414" s="861">
        <f t="shared" si="110"/>
        <v>56395741.181214452</v>
      </c>
      <c r="Y414" s="861">
        <f t="shared" si="111"/>
        <v>56395741.181214452</v>
      </c>
      <c r="Z414" s="861">
        <f t="shared" si="112"/>
        <v>56395741.181214452</v>
      </c>
      <c r="AA414" s="861">
        <f t="shared" si="120"/>
        <v>56395741.181214452</v>
      </c>
      <c r="AB414" s="876">
        <f t="shared" si="115"/>
        <v>2014</v>
      </c>
      <c r="AC414" s="861">
        <f t="shared" si="116"/>
        <v>394770188.26850116</v>
      </c>
      <c r="AD414" s="877">
        <f t="shared" si="119"/>
        <v>112791482.3624289</v>
      </c>
      <c r="AE414" s="878">
        <f t="shared" si="117"/>
        <v>281978705.90607226</v>
      </c>
    </row>
    <row r="415" spans="1:31" s="821" customFormat="1" ht="25.5" hidden="1" customHeight="1">
      <c r="A415" s="853"/>
      <c r="B415" s="842" t="s">
        <v>28</v>
      </c>
      <c r="C415" s="873" t="s">
        <v>2258</v>
      </c>
      <c r="D415" s="873" t="s">
        <v>3484</v>
      </c>
      <c r="E415" s="871" t="s">
        <v>444</v>
      </c>
      <c r="F415" s="873" t="s">
        <v>3485</v>
      </c>
      <c r="G415" s="838"/>
      <c r="H415" s="873" t="s">
        <v>863</v>
      </c>
      <c r="I415" s="872">
        <v>2014</v>
      </c>
      <c r="J415" s="838"/>
      <c r="K415" s="836" t="s">
        <v>3500</v>
      </c>
      <c r="L415" s="838" t="s">
        <v>3501</v>
      </c>
      <c r="M415" s="838" t="s">
        <v>3502</v>
      </c>
      <c r="N415" s="838"/>
      <c r="O415" s="872" t="s">
        <v>133</v>
      </c>
      <c r="P415" s="880">
        <v>394770188.26850116</v>
      </c>
      <c r="Q415" s="853" t="str">
        <f t="shared" si="118"/>
        <v>2.03.01</v>
      </c>
      <c r="R415" s="841" t="str">
        <f t="shared" si="113"/>
        <v>Alat Angkutan Darat Bermotor</v>
      </c>
      <c r="S415" s="860">
        <f t="shared" si="114"/>
        <v>7</v>
      </c>
      <c r="T415" s="861">
        <f t="shared" si="108"/>
        <v>56395741.181214452</v>
      </c>
      <c r="U415" s="889" t="s">
        <v>132</v>
      </c>
      <c r="V415" s="861"/>
      <c r="W415" s="861">
        <f t="shared" si="109"/>
        <v>56395741.181214452</v>
      </c>
      <c r="X415" s="861">
        <f t="shared" si="110"/>
        <v>56395741.181214452</v>
      </c>
      <c r="Y415" s="861">
        <f t="shared" si="111"/>
        <v>56395741.181214452</v>
      </c>
      <c r="Z415" s="861">
        <f t="shared" si="112"/>
        <v>56395741.181214452</v>
      </c>
      <c r="AA415" s="861">
        <f t="shared" si="120"/>
        <v>56395741.181214452</v>
      </c>
      <c r="AB415" s="876">
        <f t="shared" si="115"/>
        <v>2014</v>
      </c>
      <c r="AC415" s="861">
        <f t="shared" si="116"/>
        <v>394770188.26850116</v>
      </c>
      <c r="AD415" s="877">
        <f t="shared" si="119"/>
        <v>112791482.3624289</v>
      </c>
      <c r="AE415" s="878">
        <f t="shared" si="117"/>
        <v>281978705.90607226</v>
      </c>
    </row>
    <row r="416" spans="1:31" s="821" customFormat="1" ht="25.5" hidden="1" customHeight="1">
      <c r="A416" s="853"/>
      <c r="B416" s="842" t="s">
        <v>28</v>
      </c>
      <c r="C416" s="873" t="s">
        <v>2258</v>
      </c>
      <c r="D416" s="873" t="s">
        <v>3484</v>
      </c>
      <c r="E416" s="871" t="s">
        <v>444</v>
      </c>
      <c r="F416" s="873" t="s">
        <v>3485</v>
      </c>
      <c r="G416" s="838"/>
      <c r="H416" s="873" t="s">
        <v>863</v>
      </c>
      <c r="I416" s="872">
        <v>2014</v>
      </c>
      <c r="J416" s="838"/>
      <c r="K416" s="836" t="s">
        <v>3503</v>
      </c>
      <c r="L416" s="838" t="s">
        <v>3504</v>
      </c>
      <c r="M416" s="838" t="s">
        <v>3505</v>
      </c>
      <c r="N416" s="838"/>
      <c r="O416" s="872" t="s">
        <v>133</v>
      </c>
      <c r="P416" s="880">
        <v>394770188.26850116</v>
      </c>
      <c r="Q416" s="853" t="str">
        <f t="shared" si="118"/>
        <v>2.03.01</v>
      </c>
      <c r="R416" s="841" t="str">
        <f t="shared" si="113"/>
        <v>Alat Angkutan Darat Bermotor</v>
      </c>
      <c r="S416" s="860">
        <f t="shared" si="114"/>
        <v>7</v>
      </c>
      <c r="T416" s="861">
        <f t="shared" si="108"/>
        <v>56395741.181214452</v>
      </c>
      <c r="U416" s="889" t="s">
        <v>132</v>
      </c>
      <c r="V416" s="861"/>
      <c r="W416" s="861">
        <f t="shared" si="109"/>
        <v>56395741.181214452</v>
      </c>
      <c r="X416" s="861">
        <f t="shared" si="110"/>
        <v>56395741.181214452</v>
      </c>
      <c r="Y416" s="861">
        <f t="shared" si="111"/>
        <v>56395741.181214452</v>
      </c>
      <c r="Z416" s="861">
        <f t="shared" si="112"/>
        <v>56395741.181214452</v>
      </c>
      <c r="AA416" s="861">
        <f t="shared" si="120"/>
        <v>56395741.181214452</v>
      </c>
      <c r="AB416" s="876">
        <f t="shared" si="115"/>
        <v>2014</v>
      </c>
      <c r="AC416" s="861">
        <f t="shared" si="116"/>
        <v>394770188.26850116</v>
      </c>
      <c r="AD416" s="877">
        <f t="shared" si="119"/>
        <v>112791482.3624289</v>
      </c>
      <c r="AE416" s="878">
        <f t="shared" si="117"/>
        <v>281978705.90607226</v>
      </c>
    </row>
    <row r="417" spans="1:31" s="821" customFormat="1" ht="25.5" hidden="1" customHeight="1">
      <c r="A417" s="853"/>
      <c r="B417" s="842" t="s">
        <v>28</v>
      </c>
      <c r="C417" s="873" t="s">
        <v>2258</v>
      </c>
      <c r="D417" s="873" t="s">
        <v>3484</v>
      </c>
      <c r="E417" s="871" t="s">
        <v>444</v>
      </c>
      <c r="F417" s="873" t="s">
        <v>3485</v>
      </c>
      <c r="G417" s="838"/>
      <c r="H417" s="873" t="s">
        <v>863</v>
      </c>
      <c r="I417" s="872">
        <v>2014</v>
      </c>
      <c r="J417" s="838"/>
      <c r="K417" s="836" t="s">
        <v>3506</v>
      </c>
      <c r="L417" s="838" t="s">
        <v>3507</v>
      </c>
      <c r="M417" s="838" t="s">
        <v>3508</v>
      </c>
      <c r="N417" s="838"/>
      <c r="O417" s="872" t="s">
        <v>133</v>
      </c>
      <c r="P417" s="880">
        <v>394770188.26850116</v>
      </c>
      <c r="Q417" s="853" t="str">
        <f t="shared" si="118"/>
        <v>2.03.01</v>
      </c>
      <c r="R417" s="841" t="str">
        <f t="shared" si="113"/>
        <v>Alat Angkutan Darat Bermotor</v>
      </c>
      <c r="S417" s="860">
        <f t="shared" si="114"/>
        <v>7</v>
      </c>
      <c r="T417" s="861">
        <f t="shared" si="108"/>
        <v>56395741.181214452</v>
      </c>
      <c r="U417" s="889" t="s">
        <v>132</v>
      </c>
      <c r="V417" s="861"/>
      <c r="W417" s="861">
        <f t="shared" si="109"/>
        <v>56395741.181214452</v>
      </c>
      <c r="X417" s="861">
        <f t="shared" si="110"/>
        <v>56395741.181214452</v>
      </c>
      <c r="Y417" s="861">
        <f t="shared" si="111"/>
        <v>56395741.181214452</v>
      </c>
      <c r="Z417" s="861">
        <f t="shared" si="112"/>
        <v>56395741.181214452</v>
      </c>
      <c r="AA417" s="861">
        <f t="shared" si="120"/>
        <v>56395741.181214452</v>
      </c>
      <c r="AB417" s="876">
        <f t="shared" si="115"/>
        <v>2014</v>
      </c>
      <c r="AC417" s="861">
        <f t="shared" si="116"/>
        <v>394770188.26850116</v>
      </c>
      <c r="AD417" s="877">
        <f t="shared" si="119"/>
        <v>112791482.3624289</v>
      </c>
      <c r="AE417" s="878">
        <f t="shared" si="117"/>
        <v>281978705.90607226</v>
      </c>
    </row>
    <row r="418" spans="1:31" s="821" customFormat="1" ht="25.5" hidden="1" customHeight="1">
      <c r="A418" s="853"/>
      <c r="B418" s="842" t="s">
        <v>28</v>
      </c>
      <c r="C418" s="873" t="s">
        <v>2258</v>
      </c>
      <c r="D418" s="873" t="s">
        <v>3484</v>
      </c>
      <c r="E418" s="871" t="s">
        <v>444</v>
      </c>
      <c r="F418" s="873" t="s">
        <v>3485</v>
      </c>
      <c r="G418" s="838"/>
      <c r="H418" s="873" t="s">
        <v>863</v>
      </c>
      <c r="I418" s="872">
        <v>2014</v>
      </c>
      <c r="J418" s="838"/>
      <c r="K418" s="836" t="s">
        <v>3509</v>
      </c>
      <c r="L418" s="838" t="s">
        <v>3510</v>
      </c>
      <c r="M418" s="838" t="s">
        <v>3511</v>
      </c>
      <c r="N418" s="838"/>
      <c r="O418" s="872" t="s">
        <v>133</v>
      </c>
      <c r="P418" s="880">
        <v>394770188.26850116</v>
      </c>
      <c r="Q418" s="853" t="str">
        <f t="shared" si="118"/>
        <v>2.03.01</v>
      </c>
      <c r="R418" s="841" t="str">
        <f t="shared" si="113"/>
        <v>Alat Angkutan Darat Bermotor</v>
      </c>
      <c r="S418" s="860">
        <f t="shared" si="114"/>
        <v>7</v>
      </c>
      <c r="T418" s="861">
        <f t="shared" si="108"/>
        <v>56395741.181214452</v>
      </c>
      <c r="U418" s="889" t="s">
        <v>132</v>
      </c>
      <c r="V418" s="861"/>
      <c r="W418" s="861">
        <f t="shared" si="109"/>
        <v>56395741.181214452</v>
      </c>
      <c r="X418" s="861">
        <f t="shared" si="110"/>
        <v>56395741.181214452</v>
      </c>
      <c r="Y418" s="861">
        <f t="shared" si="111"/>
        <v>56395741.181214452</v>
      </c>
      <c r="Z418" s="861">
        <f t="shared" si="112"/>
        <v>56395741.181214452</v>
      </c>
      <c r="AA418" s="861">
        <f t="shared" si="120"/>
        <v>56395741.181214452</v>
      </c>
      <c r="AB418" s="876">
        <f t="shared" si="115"/>
        <v>2014</v>
      </c>
      <c r="AC418" s="861">
        <f t="shared" si="116"/>
        <v>394770188.26850116</v>
      </c>
      <c r="AD418" s="877">
        <f t="shared" si="119"/>
        <v>112791482.3624289</v>
      </c>
      <c r="AE418" s="878">
        <f t="shared" si="117"/>
        <v>281978705.90607226</v>
      </c>
    </row>
    <row r="419" spans="1:31" s="821" customFormat="1" ht="25.5" hidden="1" customHeight="1">
      <c r="A419" s="853"/>
      <c r="B419" s="842" t="s">
        <v>28</v>
      </c>
      <c r="C419" s="873" t="s">
        <v>2258</v>
      </c>
      <c r="D419" s="873" t="s">
        <v>3484</v>
      </c>
      <c r="E419" s="871" t="s">
        <v>444</v>
      </c>
      <c r="F419" s="873" t="s">
        <v>3485</v>
      </c>
      <c r="G419" s="838"/>
      <c r="H419" s="873" t="s">
        <v>863</v>
      </c>
      <c r="I419" s="872">
        <v>2014</v>
      </c>
      <c r="J419" s="838"/>
      <c r="K419" s="836" t="s">
        <v>3512</v>
      </c>
      <c r="L419" s="838" t="s">
        <v>3513</v>
      </c>
      <c r="M419" s="838" t="s">
        <v>3514</v>
      </c>
      <c r="N419" s="838"/>
      <c r="O419" s="872" t="s">
        <v>133</v>
      </c>
      <c r="P419" s="880">
        <v>394770188.26850116</v>
      </c>
      <c r="Q419" s="853" t="str">
        <f t="shared" si="118"/>
        <v>2.03.01</v>
      </c>
      <c r="R419" s="841" t="str">
        <f t="shared" si="113"/>
        <v>Alat Angkutan Darat Bermotor</v>
      </c>
      <c r="S419" s="860">
        <f t="shared" si="114"/>
        <v>7</v>
      </c>
      <c r="T419" s="861">
        <f t="shared" si="108"/>
        <v>56395741.181214452</v>
      </c>
      <c r="U419" s="889" t="s">
        <v>132</v>
      </c>
      <c r="V419" s="861"/>
      <c r="W419" s="861">
        <f t="shared" si="109"/>
        <v>56395741.181214452</v>
      </c>
      <c r="X419" s="861">
        <f t="shared" si="110"/>
        <v>56395741.181214452</v>
      </c>
      <c r="Y419" s="861">
        <f t="shared" si="111"/>
        <v>56395741.181214452</v>
      </c>
      <c r="Z419" s="861">
        <f t="shared" si="112"/>
        <v>56395741.181214452</v>
      </c>
      <c r="AA419" s="861">
        <f t="shared" si="120"/>
        <v>56395741.181214452</v>
      </c>
      <c r="AB419" s="876">
        <f t="shared" si="115"/>
        <v>2014</v>
      </c>
      <c r="AC419" s="861">
        <f t="shared" si="116"/>
        <v>394770188.26850116</v>
      </c>
      <c r="AD419" s="877">
        <f t="shared" si="119"/>
        <v>112791482.3624289</v>
      </c>
      <c r="AE419" s="878">
        <f t="shared" si="117"/>
        <v>281978705.90607226</v>
      </c>
    </row>
    <row r="420" spans="1:31" s="821" customFormat="1" ht="25.5" hidden="1" customHeight="1">
      <c r="A420" s="853"/>
      <c r="B420" s="842" t="s">
        <v>28</v>
      </c>
      <c r="C420" s="873" t="s">
        <v>2258</v>
      </c>
      <c r="D420" s="873" t="s">
        <v>3484</v>
      </c>
      <c r="E420" s="871" t="s">
        <v>444</v>
      </c>
      <c r="F420" s="873" t="s">
        <v>3485</v>
      </c>
      <c r="G420" s="838"/>
      <c r="H420" s="873" t="s">
        <v>863</v>
      </c>
      <c r="I420" s="872">
        <v>2014</v>
      </c>
      <c r="J420" s="838"/>
      <c r="K420" s="836" t="s">
        <v>3515</v>
      </c>
      <c r="L420" s="838" t="s">
        <v>3516</v>
      </c>
      <c r="M420" s="838" t="s">
        <v>3517</v>
      </c>
      <c r="N420" s="838"/>
      <c r="O420" s="872" t="s">
        <v>133</v>
      </c>
      <c r="P420" s="880">
        <v>394770188.26850116</v>
      </c>
      <c r="Q420" s="853" t="str">
        <f t="shared" si="118"/>
        <v>2.03.01</v>
      </c>
      <c r="R420" s="841" t="str">
        <f t="shared" si="113"/>
        <v>Alat Angkutan Darat Bermotor</v>
      </c>
      <c r="S420" s="860">
        <f t="shared" si="114"/>
        <v>7</v>
      </c>
      <c r="T420" s="861">
        <f t="shared" si="108"/>
        <v>56395741.181214452</v>
      </c>
      <c r="U420" s="889" t="s">
        <v>132</v>
      </c>
      <c r="V420" s="861"/>
      <c r="W420" s="861">
        <f t="shared" si="109"/>
        <v>56395741.181214452</v>
      </c>
      <c r="X420" s="861">
        <f t="shared" si="110"/>
        <v>56395741.181214452</v>
      </c>
      <c r="Y420" s="861">
        <f t="shared" si="111"/>
        <v>56395741.181214452</v>
      </c>
      <c r="Z420" s="861">
        <f t="shared" si="112"/>
        <v>56395741.181214452</v>
      </c>
      <c r="AA420" s="861">
        <f t="shared" si="120"/>
        <v>56395741.181214452</v>
      </c>
      <c r="AB420" s="876">
        <f t="shared" si="115"/>
        <v>2014</v>
      </c>
      <c r="AC420" s="861">
        <f t="shared" si="116"/>
        <v>394770188.26850116</v>
      </c>
      <c r="AD420" s="877">
        <f t="shared" si="119"/>
        <v>112791482.3624289</v>
      </c>
      <c r="AE420" s="878">
        <f t="shared" si="117"/>
        <v>281978705.90607226</v>
      </c>
    </row>
    <row r="421" spans="1:31" s="821" customFormat="1" ht="25.5" hidden="1" customHeight="1">
      <c r="A421" s="853"/>
      <c r="B421" s="842" t="s">
        <v>28</v>
      </c>
      <c r="C421" s="873" t="s">
        <v>2258</v>
      </c>
      <c r="D421" s="873" t="s">
        <v>3484</v>
      </c>
      <c r="E421" s="871" t="s">
        <v>444</v>
      </c>
      <c r="F421" s="873" t="s">
        <v>3485</v>
      </c>
      <c r="G421" s="838"/>
      <c r="H421" s="873" t="s">
        <v>863</v>
      </c>
      <c r="I421" s="872">
        <v>2014</v>
      </c>
      <c r="J421" s="838"/>
      <c r="K421" s="836" t="s">
        <v>3518</v>
      </c>
      <c r="L421" s="838" t="s">
        <v>3519</v>
      </c>
      <c r="M421" s="838" t="s">
        <v>3520</v>
      </c>
      <c r="N421" s="838"/>
      <c r="O421" s="872" t="s">
        <v>133</v>
      </c>
      <c r="P421" s="880">
        <v>394770188.26850116</v>
      </c>
      <c r="Q421" s="853" t="str">
        <f t="shared" si="118"/>
        <v>2.03.01</v>
      </c>
      <c r="R421" s="841" t="str">
        <f t="shared" si="113"/>
        <v>Alat Angkutan Darat Bermotor</v>
      </c>
      <c r="S421" s="860">
        <f t="shared" si="114"/>
        <v>7</v>
      </c>
      <c r="T421" s="861">
        <f t="shared" si="108"/>
        <v>56395741.181214452</v>
      </c>
      <c r="U421" s="889" t="s">
        <v>132</v>
      </c>
      <c r="V421" s="861"/>
      <c r="W421" s="861">
        <f t="shared" si="109"/>
        <v>56395741.181214452</v>
      </c>
      <c r="X421" s="861">
        <f t="shared" si="110"/>
        <v>56395741.181214452</v>
      </c>
      <c r="Y421" s="861">
        <f t="shared" si="111"/>
        <v>56395741.181214452</v>
      </c>
      <c r="Z421" s="861">
        <f t="shared" si="112"/>
        <v>56395741.181214452</v>
      </c>
      <c r="AA421" s="861">
        <f t="shared" si="120"/>
        <v>56395741.181214452</v>
      </c>
      <c r="AB421" s="876">
        <f t="shared" si="115"/>
        <v>2014</v>
      </c>
      <c r="AC421" s="861">
        <f t="shared" si="116"/>
        <v>394770188.26850116</v>
      </c>
      <c r="AD421" s="877">
        <f t="shared" si="119"/>
        <v>112791482.3624289</v>
      </c>
      <c r="AE421" s="878">
        <f t="shared" si="117"/>
        <v>281978705.90607226</v>
      </c>
    </row>
    <row r="422" spans="1:31" s="821" customFormat="1" ht="25.5" hidden="1" customHeight="1">
      <c r="A422" s="853"/>
      <c r="B422" s="842" t="s">
        <v>28</v>
      </c>
      <c r="C422" s="873" t="s">
        <v>2258</v>
      </c>
      <c r="D422" s="873" t="s">
        <v>3484</v>
      </c>
      <c r="E422" s="871" t="s">
        <v>444</v>
      </c>
      <c r="F422" s="873" t="s">
        <v>3485</v>
      </c>
      <c r="G422" s="838"/>
      <c r="H422" s="873" t="s">
        <v>863</v>
      </c>
      <c r="I422" s="872">
        <v>2014</v>
      </c>
      <c r="J422" s="838"/>
      <c r="K422" s="836" t="s">
        <v>3521</v>
      </c>
      <c r="L422" s="838" t="s">
        <v>3522</v>
      </c>
      <c r="M422" s="838" t="s">
        <v>3523</v>
      </c>
      <c r="N422" s="838"/>
      <c r="O422" s="872" t="s">
        <v>133</v>
      </c>
      <c r="P422" s="880">
        <v>394770188.26850116</v>
      </c>
      <c r="Q422" s="853" t="str">
        <f t="shared" si="118"/>
        <v>2.03.01</v>
      </c>
      <c r="R422" s="841" t="str">
        <f t="shared" si="113"/>
        <v>Alat Angkutan Darat Bermotor</v>
      </c>
      <c r="S422" s="860">
        <f t="shared" si="114"/>
        <v>7</v>
      </c>
      <c r="T422" s="861">
        <f t="shared" si="108"/>
        <v>56395741.181214452</v>
      </c>
      <c r="U422" s="889" t="s">
        <v>132</v>
      </c>
      <c r="V422" s="861"/>
      <c r="W422" s="861">
        <f t="shared" si="109"/>
        <v>56395741.181214452</v>
      </c>
      <c r="X422" s="861">
        <f t="shared" si="110"/>
        <v>56395741.181214452</v>
      </c>
      <c r="Y422" s="861">
        <f t="shared" si="111"/>
        <v>56395741.181214452</v>
      </c>
      <c r="Z422" s="861">
        <f t="shared" si="112"/>
        <v>56395741.181214452</v>
      </c>
      <c r="AA422" s="861">
        <f t="shared" si="120"/>
        <v>56395741.181214452</v>
      </c>
      <c r="AB422" s="876">
        <f t="shared" si="115"/>
        <v>2014</v>
      </c>
      <c r="AC422" s="861">
        <f t="shared" si="116"/>
        <v>394770188.26850116</v>
      </c>
      <c r="AD422" s="877">
        <f t="shared" si="119"/>
        <v>112791482.3624289</v>
      </c>
      <c r="AE422" s="878">
        <f t="shared" si="117"/>
        <v>281978705.90607226</v>
      </c>
    </row>
    <row r="423" spans="1:31" s="821" customFormat="1" ht="25.5" hidden="1" customHeight="1">
      <c r="A423" s="853"/>
      <c r="B423" s="842" t="s">
        <v>28</v>
      </c>
      <c r="C423" s="890" t="s">
        <v>2049</v>
      </c>
      <c r="D423" s="873" t="s">
        <v>126</v>
      </c>
      <c r="E423" s="871" t="s">
        <v>444</v>
      </c>
      <c r="F423" s="873" t="s">
        <v>3524</v>
      </c>
      <c r="G423" s="839">
        <v>150</v>
      </c>
      <c r="H423" s="873" t="s">
        <v>863</v>
      </c>
      <c r="I423" s="872">
        <v>2014</v>
      </c>
      <c r="J423" s="838"/>
      <c r="K423" s="836" t="s">
        <v>3525</v>
      </c>
      <c r="L423" s="838" t="s">
        <v>3526</v>
      </c>
      <c r="M423" s="838" t="s">
        <v>3527</v>
      </c>
      <c r="N423" s="838"/>
      <c r="O423" s="872" t="s">
        <v>133</v>
      </c>
      <c r="P423" s="880">
        <v>39895161.540729567</v>
      </c>
      <c r="Q423" s="853" t="str">
        <f t="shared" si="118"/>
        <v>2.03.01</v>
      </c>
      <c r="R423" s="841" t="str">
        <f t="shared" si="113"/>
        <v>Alat Angkutan Darat Bermotor</v>
      </c>
      <c r="S423" s="860">
        <f t="shared" si="114"/>
        <v>7</v>
      </c>
      <c r="T423" s="861">
        <f t="shared" si="108"/>
        <v>5699308.7915327949</v>
      </c>
      <c r="U423" s="889" t="s">
        <v>132</v>
      </c>
      <c r="V423" s="861"/>
      <c r="W423" s="861">
        <f t="shared" si="109"/>
        <v>5699308.7915327949</v>
      </c>
      <c r="X423" s="861">
        <f t="shared" si="110"/>
        <v>5699308.7915327949</v>
      </c>
      <c r="Y423" s="861">
        <f t="shared" si="111"/>
        <v>5699308.7915327949</v>
      </c>
      <c r="Z423" s="861">
        <f t="shared" si="112"/>
        <v>5699308.7915327949</v>
      </c>
      <c r="AA423" s="861">
        <f t="shared" si="120"/>
        <v>5699308.7915327949</v>
      </c>
      <c r="AB423" s="876">
        <f t="shared" si="115"/>
        <v>2014</v>
      </c>
      <c r="AC423" s="861">
        <f t="shared" si="116"/>
        <v>39895161.540729567</v>
      </c>
      <c r="AD423" s="877">
        <f t="shared" si="119"/>
        <v>11398617.583065592</v>
      </c>
      <c r="AE423" s="878">
        <f t="shared" si="117"/>
        <v>28496543.957663976</v>
      </c>
    </row>
    <row r="424" spans="1:31" s="821" customFormat="1" ht="25.5" hidden="1" customHeight="1">
      <c r="A424" s="853"/>
      <c r="B424" s="842" t="s">
        <v>28</v>
      </c>
      <c r="C424" s="890" t="s">
        <v>2049</v>
      </c>
      <c r="D424" s="873" t="s">
        <v>126</v>
      </c>
      <c r="E424" s="871" t="s">
        <v>444</v>
      </c>
      <c r="F424" s="873" t="s">
        <v>3524</v>
      </c>
      <c r="G424" s="839">
        <v>150</v>
      </c>
      <c r="H424" s="873" t="s">
        <v>863</v>
      </c>
      <c r="I424" s="872">
        <v>2014</v>
      </c>
      <c r="J424" s="838"/>
      <c r="K424" s="836" t="s">
        <v>3528</v>
      </c>
      <c r="L424" s="838" t="s">
        <v>3529</v>
      </c>
      <c r="M424" s="838" t="s">
        <v>3530</v>
      </c>
      <c r="N424" s="838"/>
      <c r="O424" s="872" t="s">
        <v>133</v>
      </c>
      <c r="P424" s="880">
        <v>39895161.540729567</v>
      </c>
      <c r="Q424" s="853" t="str">
        <f t="shared" si="118"/>
        <v>2.03.01</v>
      </c>
      <c r="R424" s="841" t="str">
        <f t="shared" si="113"/>
        <v>Alat Angkutan Darat Bermotor</v>
      </c>
      <c r="S424" s="860">
        <f t="shared" si="114"/>
        <v>7</v>
      </c>
      <c r="T424" s="861">
        <f t="shared" si="108"/>
        <v>5699308.7915327949</v>
      </c>
      <c r="U424" s="889" t="s">
        <v>132</v>
      </c>
      <c r="V424" s="861"/>
      <c r="W424" s="861">
        <f t="shared" si="109"/>
        <v>5699308.7915327949</v>
      </c>
      <c r="X424" s="861">
        <f t="shared" si="110"/>
        <v>5699308.7915327949</v>
      </c>
      <c r="Y424" s="861">
        <f t="shared" si="111"/>
        <v>5699308.7915327949</v>
      </c>
      <c r="Z424" s="861">
        <f t="shared" si="112"/>
        <v>5699308.7915327949</v>
      </c>
      <c r="AA424" s="861">
        <f t="shared" si="120"/>
        <v>5699308.7915327949</v>
      </c>
      <c r="AB424" s="876">
        <f t="shared" si="115"/>
        <v>2014</v>
      </c>
      <c r="AC424" s="861">
        <f t="shared" si="116"/>
        <v>39895161.540729567</v>
      </c>
      <c r="AD424" s="877">
        <f t="shared" si="119"/>
        <v>11398617.583065592</v>
      </c>
      <c r="AE424" s="878">
        <f t="shared" si="117"/>
        <v>28496543.957663976</v>
      </c>
    </row>
    <row r="425" spans="1:31" s="821" customFormat="1" ht="25.5" hidden="1" customHeight="1">
      <c r="A425" s="853"/>
      <c r="B425" s="842" t="s">
        <v>28</v>
      </c>
      <c r="C425" s="890" t="s">
        <v>2049</v>
      </c>
      <c r="D425" s="873" t="s">
        <v>126</v>
      </c>
      <c r="E425" s="871" t="s">
        <v>444</v>
      </c>
      <c r="F425" s="873" t="s">
        <v>3524</v>
      </c>
      <c r="G425" s="839">
        <v>150</v>
      </c>
      <c r="H425" s="873" t="s">
        <v>863</v>
      </c>
      <c r="I425" s="872">
        <v>2014</v>
      </c>
      <c r="J425" s="838"/>
      <c r="K425" s="836" t="s">
        <v>3531</v>
      </c>
      <c r="L425" s="838" t="s">
        <v>3532</v>
      </c>
      <c r="M425" s="838" t="s">
        <v>3533</v>
      </c>
      <c r="N425" s="838"/>
      <c r="O425" s="872" t="s">
        <v>133</v>
      </c>
      <c r="P425" s="880">
        <v>39895161.540729567</v>
      </c>
      <c r="Q425" s="853" t="str">
        <f t="shared" si="118"/>
        <v>2.03.01</v>
      </c>
      <c r="R425" s="841" t="str">
        <f t="shared" si="113"/>
        <v>Alat Angkutan Darat Bermotor</v>
      </c>
      <c r="S425" s="860">
        <f t="shared" si="114"/>
        <v>7</v>
      </c>
      <c r="T425" s="861">
        <f t="shared" si="108"/>
        <v>5699308.7915327949</v>
      </c>
      <c r="U425" s="889" t="s">
        <v>132</v>
      </c>
      <c r="V425" s="861"/>
      <c r="W425" s="861">
        <f t="shared" si="109"/>
        <v>5699308.7915327949</v>
      </c>
      <c r="X425" s="861">
        <f t="shared" si="110"/>
        <v>5699308.7915327949</v>
      </c>
      <c r="Y425" s="861">
        <f t="shared" si="111"/>
        <v>5699308.7915327949</v>
      </c>
      <c r="Z425" s="861">
        <f t="shared" si="112"/>
        <v>5699308.7915327949</v>
      </c>
      <c r="AA425" s="861">
        <f t="shared" si="120"/>
        <v>5699308.7915327949</v>
      </c>
      <c r="AB425" s="876">
        <f t="shared" si="115"/>
        <v>2014</v>
      </c>
      <c r="AC425" s="861">
        <f t="shared" si="116"/>
        <v>39895161.540729567</v>
      </c>
      <c r="AD425" s="877">
        <f t="shared" si="119"/>
        <v>11398617.583065592</v>
      </c>
      <c r="AE425" s="878">
        <f t="shared" si="117"/>
        <v>28496543.957663976</v>
      </c>
    </row>
    <row r="426" spans="1:31" s="821" customFormat="1" ht="25.5" hidden="1" customHeight="1">
      <c r="A426" s="853"/>
      <c r="B426" s="842" t="s">
        <v>28</v>
      </c>
      <c r="C426" s="890" t="s">
        <v>2049</v>
      </c>
      <c r="D426" s="873" t="s">
        <v>126</v>
      </c>
      <c r="E426" s="871" t="s">
        <v>444</v>
      </c>
      <c r="F426" s="873" t="s">
        <v>3524</v>
      </c>
      <c r="G426" s="839">
        <v>150</v>
      </c>
      <c r="H426" s="873" t="s">
        <v>863</v>
      </c>
      <c r="I426" s="872">
        <v>2014</v>
      </c>
      <c r="J426" s="838"/>
      <c r="K426" s="836" t="s">
        <v>3534</v>
      </c>
      <c r="L426" s="838" t="s">
        <v>3535</v>
      </c>
      <c r="M426" s="838" t="s">
        <v>3536</v>
      </c>
      <c r="N426" s="838"/>
      <c r="O426" s="872" t="s">
        <v>133</v>
      </c>
      <c r="P426" s="880">
        <v>39895161.540729567</v>
      </c>
      <c r="Q426" s="853" t="str">
        <f t="shared" si="118"/>
        <v>2.03.01</v>
      </c>
      <c r="R426" s="841" t="str">
        <f t="shared" si="113"/>
        <v>Alat Angkutan Darat Bermotor</v>
      </c>
      <c r="S426" s="860">
        <f t="shared" si="114"/>
        <v>7</v>
      </c>
      <c r="T426" s="861">
        <f t="shared" si="108"/>
        <v>5699308.7915327949</v>
      </c>
      <c r="U426" s="889" t="s">
        <v>132</v>
      </c>
      <c r="V426" s="861"/>
      <c r="W426" s="861">
        <f t="shared" si="109"/>
        <v>5699308.7915327949</v>
      </c>
      <c r="X426" s="861">
        <f t="shared" si="110"/>
        <v>5699308.7915327949</v>
      </c>
      <c r="Y426" s="861">
        <f t="shared" si="111"/>
        <v>5699308.7915327949</v>
      </c>
      <c r="Z426" s="861">
        <f t="shared" si="112"/>
        <v>5699308.7915327949</v>
      </c>
      <c r="AA426" s="861">
        <f t="shared" si="120"/>
        <v>5699308.7915327949</v>
      </c>
      <c r="AB426" s="876">
        <f t="shared" si="115"/>
        <v>2014</v>
      </c>
      <c r="AC426" s="861">
        <f t="shared" si="116"/>
        <v>39895161.540729567</v>
      </c>
      <c r="AD426" s="877">
        <f t="shared" si="119"/>
        <v>11398617.583065592</v>
      </c>
      <c r="AE426" s="878">
        <f t="shared" si="117"/>
        <v>28496543.957663976</v>
      </c>
    </row>
    <row r="427" spans="1:31" s="821" customFormat="1" ht="25.5" hidden="1" customHeight="1">
      <c r="A427" s="853"/>
      <c r="B427" s="842" t="s">
        <v>28</v>
      </c>
      <c r="C427" s="890" t="s">
        <v>2049</v>
      </c>
      <c r="D427" s="873" t="s">
        <v>126</v>
      </c>
      <c r="E427" s="871" t="s">
        <v>444</v>
      </c>
      <c r="F427" s="873" t="s">
        <v>3524</v>
      </c>
      <c r="G427" s="839">
        <v>150</v>
      </c>
      <c r="H427" s="873" t="s">
        <v>863</v>
      </c>
      <c r="I427" s="872">
        <v>2014</v>
      </c>
      <c r="J427" s="838"/>
      <c r="K427" s="836"/>
      <c r="L427" s="838"/>
      <c r="M427" s="838"/>
      <c r="N427" s="838"/>
      <c r="O427" s="872" t="s">
        <v>133</v>
      </c>
      <c r="P427" s="880">
        <v>39895161.540729567</v>
      </c>
      <c r="Q427" s="853" t="str">
        <f t="shared" si="118"/>
        <v>2.03.01</v>
      </c>
      <c r="R427" s="841" t="str">
        <f t="shared" si="113"/>
        <v>Alat Angkutan Darat Bermotor</v>
      </c>
      <c r="S427" s="860">
        <f t="shared" si="114"/>
        <v>7</v>
      </c>
      <c r="T427" s="861">
        <f t="shared" si="108"/>
        <v>5699308.7915327949</v>
      </c>
      <c r="U427" s="889" t="s">
        <v>132</v>
      </c>
      <c r="V427" s="861"/>
      <c r="W427" s="861">
        <f t="shared" si="109"/>
        <v>5699308.7915327949</v>
      </c>
      <c r="X427" s="861">
        <f t="shared" si="110"/>
        <v>5699308.7915327949</v>
      </c>
      <c r="Y427" s="861">
        <f t="shared" si="111"/>
        <v>5699308.7915327949</v>
      </c>
      <c r="Z427" s="861">
        <f t="shared" si="112"/>
        <v>5699308.7915327949</v>
      </c>
      <c r="AA427" s="861">
        <f t="shared" si="120"/>
        <v>5699308.7915327949</v>
      </c>
      <c r="AB427" s="876">
        <f t="shared" si="115"/>
        <v>2014</v>
      </c>
      <c r="AC427" s="861">
        <f t="shared" si="116"/>
        <v>39895161.540729567</v>
      </c>
      <c r="AD427" s="877">
        <f t="shared" si="119"/>
        <v>11398617.583065592</v>
      </c>
      <c r="AE427" s="878">
        <f t="shared" si="117"/>
        <v>28496543.957663976</v>
      </c>
    </row>
    <row r="428" spans="1:31" s="821" customFormat="1" ht="25.5" hidden="1" customHeight="1">
      <c r="A428" s="853"/>
      <c r="B428" s="842" t="s">
        <v>28</v>
      </c>
      <c r="C428" s="838" t="s">
        <v>2131</v>
      </c>
      <c r="D428" s="870" t="s">
        <v>127</v>
      </c>
      <c r="E428" s="871" t="s">
        <v>444</v>
      </c>
      <c r="F428" s="873" t="s">
        <v>3537</v>
      </c>
      <c r="G428" s="839"/>
      <c r="H428" s="873" t="s">
        <v>863</v>
      </c>
      <c r="I428" s="872">
        <v>2015</v>
      </c>
      <c r="J428" s="838"/>
      <c r="K428" s="836" t="s">
        <v>3538</v>
      </c>
      <c r="L428" s="838" t="s">
        <v>3539</v>
      </c>
      <c r="M428" s="838" t="s">
        <v>3540</v>
      </c>
      <c r="N428" s="838"/>
      <c r="O428" s="872" t="s">
        <v>133</v>
      </c>
      <c r="P428" s="880">
        <v>526441655.47725224</v>
      </c>
      <c r="Q428" s="853" t="str">
        <f t="shared" si="118"/>
        <v>2.03.01</v>
      </c>
      <c r="R428" s="841" t="str">
        <f t="shared" si="113"/>
        <v>Alat Angkutan Darat Bermotor</v>
      </c>
      <c r="S428" s="860">
        <f t="shared" si="114"/>
        <v>7</v>
      </c>
      <c r="T428" s="861">
        <f t="shared" si="108"/>
        <v>75205950.782464609</v>
      </c>
      <c r="U428" s="889" t="s">
        <v>132</v>
      </c>
      <c r="V428" s="861"/>
      <c r="W428" s="861"/>
      <c r="X428" s="861">
        <f t="shared" si="110"/>
        <v>75205950.782464609</v>
      </c>
      <c r="Y428" s="861">
        <f t="shared" ref="Y428:Y491" si="121">IF(P428-10=V428+W428+X428,0,T428)</f>
        <v>75205950.782464609</v>
      </c>
      <c r="Z428" s="861">
        <f t="shared" ref="Z428:Z491" si="122">IF(P428-10=W428+X428+Y428+V428,0,T428)</f>
        <v>75205950.782464609</v>
      </c>
      <c r="AA428" s="861">
        <f t="shared" ref="AA428:AA491" si="123">IF(P428-10=V428+X428+Y428+Z428+W428,0,T428)</f>
        <v>75205950.782464609</v>
      </c>
      <c r="AB428" s="876">
        <f t="shared" si="115"/>
        <v>2015</v>
      </c>
      <c r="AC428" s="861">
        <f t="shared" si="116"/>
        <v>526441655.47725224</v>
      </c>
      <c r="AD428" s="877">
        <f t="shared" si="119"/>
        <v>225617852.34739381</v>
      </c>
      <c r="AE428" s="878">
        <f t="shared" si="117"/>
        <v>300823803.12985843</v>
      </c>
    </row>
    <row r="429" spans="1:31" s="821" customFormat="1" ht="25.5" hidden="1" customHeight="1">
      <c r="A429" s="853"/>
      <c r="B429" s="842" t="s">
        <v>28</v>
      </c>
      <c r="C429" s="838" t="s">
        <v>2131</v>
      </c>
      <c r="D429" s="870" t="s">
        <v>127</v>
      </c>
      <c r="E429" s="871" t="s">
        <v>444</v>
      </c>
      <c r="F429" s="873" t="s">
        <v>3537</v>
      </c>
      <c r="G429" s="839"/>
      <c r="H429" s="873" t="s">
        <v>863</v>
      </c>
      <c r="I429" s="872">
        <v>2015</v>
      </c>
      <c r="J429" s="838"/>
      <c r="K429" s="836" t="s">
        <v>3541</v>
      </c>
      <c r="L429" s="838" t="s">
        <v>3542</v>
      </c>
      <c r="M429" s="838" t="s">
        <v>3543</v>
      </c>
      <c r="N429" s="838"/>
      <c r="O429" s="872" t="s">
        <v>133</v>
      </c>
      <c r="P429" s="880">
        <v>526441655.47725224</v>
      </c>
      <c r="Q429" s="853" t="str">
        <f t="shared" si="118"/>
        <v>2.03.01</v>
      </c>
      <c r="R429" s="841" t="str">
        <f t="shared" si="113"/>
        <v>Alat Angkutan Darat Bermotor</v>
      </c>
      <c r="S429" s="860">
        <f t="shared" si="114"/>
        <v>7</v>
      </c>
      <c r="T429" s="861">
        <f t="shared" si="108"/>
        <v>75205950.782464609</v>
      </c>
      <c r="U429" s="889" t="s">
        <v>132</v>
      </c>
      <c r="V429" s="861"/>
      <c r="W429" s="861"/>
      <c r="X429" s="861">
        <f t="shared" si="110"/>
        <v>75205950.782464609</v>
      </c>
      <c r="Y429" s="861">
        <f t="shared" si="121"/>
        <v>75205950.782464609</v>
      </c>
      <c r="Z429" s="861">
        <f t="shared" si="122"/>
        <v>75205950.782464609</v>
      </c>
      <c r="AA429" s="861">
        <f t="shared" si="123"/>
        <v>75205950.782464609</v>
      </c>
      <c r="AB429" s="876">
        <f t="shared" si="115"/>
        <v>2015</v>
      </c>
      <c r="AC429" s="861">
        <f t="shared" si="116"/>
        <v>526441655.47725224</v>
      </c>
      <c r="AD429" s="877">
        <f t="shared" si="119"/>
        <v>225617852.34739381</v>
      </c>
      <c r="AE429" s="878">
        <f t="shared" si="117"/>
        <v>300823803.12985843</v>
      </c>
    </row>
    <row r="430" spans="1:31" s="821" customFormat="1" ht="25.5" hidden="1" customHeight="1">
      <c r="A430" s="853"/>
      <c r="B430" s="842" t="s">
        <v>28</v>
      </c>
      <c r="C430" s="838" t="s">
        <v>2131</v>
      </c>
      <c r="D430" s="870" t="s">
        <v>127</v>
      </c>
      <c r="E430" s="871" t="s">
        <v>444</v>
      </c>
      <c r="F430" s="873" t="s">
        <v>3537</v>
      </c>
      <c r="G430" s="839"/>
      <c r="H430" s="873" t="s">
        <v>863</v>
      </c>
      <c r="I430" s="872">
        <v>2015</v>
      </c>
      <c r="J430" s="838"/>
      <c r="K430" s="836" t="s">
        <v>3544</v>
      </c>
      <c r="L430" s="838" t="s">
        <v>3545</v>
      </c>
      <c r="M430" s="838" t="s">
        <v>3546</v>
      </c>
      <c r="N430" s="838"/>
      <c r="O430" s="872" t="s">
        <v>133</v>
      </c>
      <c r="P430" s="880">
        <v>526441655.47725224</v>
      </c>
      <c r="Q430" s="853" t="str">
        <f t="shared" si="118"/>
        <v>2.03.01</v>
      </c>
      <c r="R430" s="841" t="str">
        <f t="shared" si="113"/>
        <v>Alat Angkutan Darat Bermotor</v>
      </c>
      <c r="S430" s="860">
        <f t="shared" si="114"/>
        <v>7</v>
      </c>
      <c r="T430" s="861">
        <f t="shared" si="108"/>
        <v>75205950.782464609</v>
      </c>
      <c r="U430" s="889" t="s">
        <v>132</v>
      </c>
      <c r="V430" s="861"/>
      <c r="W430" s="861"/>
      <c r="X430" s="861">
        <f t="shared" si="110"/>
        <v>75205950.782464609</v>
      </c>
      <c r="Y430" s="861">
        <f t="shared" si="121"/>
        <v>75205950.782464609</v>
      </c>
      <c r="Z430" s="861">
        <f t="shared" si="122"/>
        <v>75205950.782464609</v>
      </c>
      <c r="AA430" s="861">
        <f t="shared" si="123"/>
        <v>75205950.782464609</v>
      </c>
      <c r="AB430" s="876">
        <f t="shared" si="115"/>
        <v>2015</v>
      </c>
      <c r="AC430" s="861">
        <f t="shared" si="116"/>
        <v>526441655.47725224</v>
      </c>
      <c r="AD430" s="877">
        <f t="shared" si="119"/>
        <v>225617852.34739381</v>
      </c>
      <c r="AE430" s="878">
        <f t="shared" si="117"/>
        <v>300823803.12985843</v>
      </c>
    </row>
    <row r="431" spans="1:31" s="821" customFormat="1" ht="21" hidden="1" customHeight="1">
      <c r="A431" s="853"/>
      <c r="B431" s="842" t="s">
        <v>28</v>
      </c>
      <c r="C431" s="838" t="s">
        <v>2131</v>
      </c>
      <c r="D431" s="870" t="s">
        <v>127</v>
      </c>
      <c r="E431" s="871" t="s">
        <v>444</v>
      </c>
      <c r="F431" s="873" t="s">
        <v>3547</v>
      </c>
      <c r="G431" s="839"/>
      <c r="H431" s="873" t="s">
        <v>863</v>
      </c>
      <c r="I431" s="872">
        <v>2015</v>
      </c>
      <c r="J431" s="838"/>
      <c r="K431" s="836" t="s">
        <v>3548</v>
      </c>
      <c r="L431" s="838" t="s">
        <v>3549</v>
      </c>
      <c r="M431" s="838" t="s">
        <v>3550</v>
      </c>
      <c r="N431" s="838"/>
      <c r="O431" s="872" t="s">
        <v>133</v>
      </c>
      <c r="P431" s="880">
        <v>444430641.9493351</v>
      </c>
      <c r="Q431" s="853" t="str">
        <f t="shared" si="118"/>
        <v>2.03.01</v>
      </c>
      <c r="R431" s="841" t="str">
        <f t="shared" si="113"/>
        <v>Alat Angkutan Darat Bermotor</v>
      </c>
      <c r="S431" s="860">
        <f t="shared" si="114"/>
        <v>7</v>
      </c>
      <c r="T431" s="861">
        <f t="shared" si="108"/>
        <v>63490091.707047872</v>
      </c>
      <c r="U431" s="889" t="s">
        <v>132</v>
      </c>
      <c r="V431" s="861"/>
      <c r="W431" s="861"/>
      <c r="X431" s="861">
        <f t="shared" si="110"/>
        <v>63490091.707047872</v>
      </c>
      <c r="Y431" s="861">
        <f t="shared" si="121"/>
        <v>63490091.707047872</v>
      </c>
      <c r="Z431" s="861">
        <f t="shared" si="122"/>
        <v>63490091.707047872</v>
      </c>
      <c r="AA431" s="861">
        <f t="shared" si="123"/>
        <v>63490091.707047872</v>
      </c>
      <c r="AB431" s="876">
        <f t="shared" si="115"/>
        <v>2015</v>
      </c>
      <c r="AC431" s="861">
        <f t="shared" si="116"/>
        <v>444430641.9493351</v>
      </c>
      <c r="AD431" s="877">
        <f t="shared" si="119"/>
        <v>190470275.12114361</v>
      </c>
      <c r="AE431" s="878">
        <f t="shared" si="117"/>
        <v>253960366.82819149</v>
      </c>
    </row>
    <row r="432" spans="1:31" s="821" customFormat="1" ht="21" hidden="1" customHeight="1">
      <c r="A432" s="853"/>
      <c r="B432" s="842" t="s">
        <v>28</v>
      </c>
      <c r="C432" s="838" t="s">
        <v>2131</v>
      </c>
      <c r="D432" s="870" t="s">
        <v>127</v>
      </c>
      <c r="E432" s="871" t="s">
        <v>444</v>
      </c>
      <c r="F432" s="873" t="s">
        <v>3547</v>
      </c>
      <c r="G432" s="839"/>
      <c r="H432" s="873" t="s">
        <v>863</v>
      </c>
      <c r="I432" s="872">
        <v>2015</v>
      </c>
      <c r="J432" s="838"/>
      <c r="K432" s="836" t="s">
        <v>3551</v>
      </c>
      <c r="L432" s="838" t="s">
        <v>3552</v>
      </c>
      <c r="M432" s="838" t="s">
        <v>3553</v>
      </c>
      <c r="N432" s="838"/>
      <c r="O432" s="872" t="s">
        <v>133</v>
      </c>
      <c r="P432" s="880">
        <v>444430641.9493351</v>
      </c>
      <c r="Q432" s="853" t="str">
        <f t="shared" si="118"/>
        <v>2.03.01</v>
      </c>
      <c r="R432" s="841" t="str">
        <f t="shared" si="113"/>
        <v>Alat Angkutan Darat Bermotor</v>
      </c>
      <c r="S432" s="860">
        <f t="shared" si="114"/>
        <v>7</v>
      </c>
      <c r="T432" s="861">
        <f t="shared" si="108"/>
        <v>63490091.707047872</v>
      </c>
      <c r="U432" s="889" t="s">
        <v>132</v>
      </c>
      <c r="V432" s="861"/>
      <c r="W432" s="861"/>
      <c r="X432" s="861">
        <f t="shared" si="110"/>
        <v>63490091.707047872</v>
      </c>
      <c r="Y432" s="861">
        <f t="shared" si="121"/>
        <v>63490091.707047872</v>
      </c>
      <c r="Z432" s="861">
        <f t="shared" si="122"/>
        <v>63490091.707047872</v>
      </c>
      <c r="AA432" s="861">
        <f t="shared" si="123"/>
        <v>63490091.707047872</v>
      </c>
      <c r="AB432" s="876">
        <f t="shared" si="115"/>
        <v>2015</v>
      </c>
      <c r="AC432" s="861">
        <f t="shared" si="116"/>
        <v>444430641.9493351</v>
      </c>
      <c r="AD432" s="877">
        <f t="shared" si="119"/>
        <v>190470275.12114361</v>
      </c>
      <c r="AE432" s="878">
        <f t="shared" si="117"/>
        <v>253960366.82819149</v>
      </c>
    </row>
    <row r="433" spans="1:31" s="821" customFormat="1" ht="21" hidden="1" customHeight="1">
      <c r="A433" s="853"/>
      <c r="B433" s="842" t="s">
        <v>28</v>
      </c>
      <c r="C433" s="838" t="s">
        <v>2131</v>
      </c>
      <c r="D433" s="870" t="s">
        <v>127</v>
      </c>
      <c r="E433" s="871" t="s">
        <v>444</v>
      </c>
      <c r="F433" s="873" t="s">
        <v>3547</v>
      </c>
      <c r="G433" s="839"/>
      <c r="H433" s="873" t="s">
        <v>863</v>
      </c>
      <c r="I433" s="872">
        <v>2015</v>
      </c>
      <c r="J433" s="838"/>
      <c r="K433" s="836" t="s">
        <v>3554</v>
      </c>
      <c r="L433" s="838" t="s">
        <v>3555</v>
      </c>
      <c r="M433" s="838" t="s">
        <v>3556</v>
      </c>
      <c r="N433" s="838"/>
      <c r="O433" s="872" t="s">
        <v>133</v>
      </c>
      <c r="P433" s="880">
        <v>444430641.9493351</v>
      </c>
      <c r="Q433" s="853" t="str">
        <f t="shared" si="118"/>
        <v>2.03.01</v>
      </c>
      <c r="R433" s="841" t="str">
        <f t="shared" si="113"/>
        <v>Alat Angkutan Darat Bermotor</v>
      </c>
      <c r="S433" s="860">
        <f t="shared" si="114"/>
        <v>7</v>
      </c>
      <c r="T433" s="861">
        <f t="shared" si="108"/>
        <v>63490091.707047872</v>
      </c>
      <c r="U433" s="889" t="s">
        <v>132</v>
      </c>
      <c r="V433" s="861"/>
      <c r="W433" s="861"/>
      <c r="X433" s="861">
        <f t="shared" si="110"/>
        <v>63490091.707047872</v>
      </c>
      <c r="Y433" s="861">
        <f t="shared" si="121"/>
        <v>63490091.707047872</v>
      </c>
      <c r="Z433" s="861">
        <f t="shared" si="122"/>
        <v>63490091.707047872</v>
      </c>
      <c r="AA433" s="861">
        <f t="shared" si="123"/>
        <v>63490091.707047872</v>
      </c>
      <c r="AB433" s="876">
        <f t="shared" si="115"/>
        <v>2015</v>
      </c>
      <c r="AC433" s="861">
        <f t="shared" si="116"/>
        <v>444430641.9493351</v>
      </c>
      <c r="AD433" s="877">
        <f t="shared" si="119"/>
        <v>190470275.12114361</v>
      </c>
      <c r="AE433" s="878">
        <f t="shared" si="117"/>
        <v>253960366.82819149</v>
      </c>
    </row>
    <row r="434" spans="1:31" s="821" customFormat="1" ht="25.5" hidden="1" customHeight="1">
      <c r="A434" s="853"/>
      <c r="B434" s="842" t="s">
        <v>28</v>
      </c>
      <c r="C434" s="873" t="s">
        <v>3557</v>
      </c>
      <c r="D434" s="873" t="s">
        <v>2246</v>
      </c>
      <c r="E434" s="871" t="s">
        <v>444</v>
      </c>
      <c r="F434" s="873" t="s">
        <v>3558</v>
      </c>
      <c r="G434" s="839"/>
      <c r="H434" s="873" t="s">
        <v>863</v>
      </c>
      <c r="I434" s="872">
        <v>2015</v>
      </c>
      <c r="J434" s="838"/>
      <c r="K434" s="836" t="s">
        <v>3559</v>
      </c>
      <c r="L434" s="838" t="s">
        <v>3560</v>
      </c>
      <c r="M434" s="838" t="s">
        <v>3561</v>
      </c>
      <c r="N434" s="838"/>
      <c r="O434" s="872" t="s">
        <v>133</v>
      </c>
      <c r="P434" s="880">
        <v>205803110.82387021</v>
      </c>
      <c r="Q434" s="853" t="str">
        <f t="shared" si="118"/>
        <v>2.03.01</v>
      </c>
      <c r="R434" s="841" t="str">
        <f t="shared" si="113"/>
        <v>Alat Angkutan Darat Bermotor</v>
      </c>
      <c r="S434" s="860">
        <f t="shared" si="114"/>
        <v>7</v>
      </c>
      <c r="T434" s="861">
        <f t="shared" si="108"/>
        <v>29400444.403410029</v>
      </c>
      <c r="U434" s="889" t="s">
        <v>132</v>
      </c>
      <c r="V434" s="861"/>
      <c r="W434" s="861"/>
      <c r="X434" s="861">
        <f t="shared" si="110"/>
        <v>29400444.403410029</v>
      </c>
      <c r="Y434" s="861">
        <f t="shared" si="121"/>
        <v>29400444.403410029</v>
      </c>
      <c r="Z434" s="861">
        <f t="shared" si="122"/>
        <v>29400444.403410029</v>
      </c>
      <c r="AA434" s="861">
        <f t="shared" si="123"/>
        <v>29400444.403410029</v>
      </c>
      <c r="AB434" s="876">
        <f t="shared" si="115"/>
        <v>2015</v>
      </c>
      <c r="AC434" s="861">
        <f t="shared" si="116"/>
        <v>205803110.82387021</v>
      </c>
      <c r="AD434" s="877">
        <f t="shared" si="119"/>
        <v>88201333.210230097</v>
      </c>
      <c r="AE434" s="878">
        <f t="shared" si="117"/>
        <v>117601777.61364011</v>
      </c>
    </row>
    <row r="435" spans="1:31" s="821" customFormat="1" ht="25.5" hidden="1" customHeight="1">
      <c r="A435" s="853"/>
      <c r="B435" s="842" t="s">
        <v>28</v>
      </c>
      <c r="C435" s="838" t="s">
        <v>2131</v>
      </c>
      <c r="D435" s="870" t="s">
        <v>127</v>
      </c>
      <c r="E435" s="871" t="s">
        <v>444</v>
      </c>
      <c r="F435" s="873" t="s">
        <v>3562</v>
      </c>
      <c r="G435" s="839"/>
      <c r="H435" s="873" t="s">
        <v>863</v>
      </c>
      <c r="I435" s="872">
        <v>2015</v>
      </c>
      <c r="J435" s="838"/>
      <c r="K435" s="836" t="s">
        <v>3563</v>
      </c>
      <c r="L435" s="838" t="s">
        <v>3564</v>
      </c>
      <c r="M435" s="838" t="s">
        <v>3565</v>
      </c>
      <c r="N435" s="838"/>
      <c r="O435" s="872" t="s">
        <v>133</v>
      </c>
      <c r="P435" s="880">
        <v>442396628.70960975</v>
      </c>
      <c r="Q435" s="853" t="str">
        <f t="shared" si="118"/>
        <v>2.03.01</v>
      </c>
      <c r="R435" s="841" t="str">
        <f t="shared" si="113"/>
        <v>Alat Angkutan Darat Bermotor</v>
      </c>
      <c r="S435" s="860">
        <f t="shared" si="114"/>
        <v>7</v>
      </c>
      <c r="T435" s="861">
        <f t="shared" si="108"/>
        <v>63199518.387087107</v>
      </c>
      <c r="U435" s="889" t="s">
        <v>132</v>
      </c>
      <c r="V435" s="861"/>
      <c r="W435" s="861"/>
      <c r="X435" s="861">
        <f t="shared" si="110"/>
        <v>63199518.387087107</v>
      </c>
      <c r="Y435" s="861">
        <f t="shared" si="121"/>
        <v>63199518.387087107</v>
      </c>
      <c r="Z435" s="861">
        <f t="shared" si="122"/>
        <v>63199518.387087107</v>
      </c>
      <c r="AA435" s="861">
        <f t="shared" si="123"/>
        <v>63199518.387087107</v>
      </c>
      <c r="AB435" s="876">
        <f t="shared" si="115"/>
        <v>2015</v>
      </c>
      <c r="AC435" s="861">
        <f t="shared" si="116"/>
        <v>442396628.70960975</v>
      </c>
      <c r="AD435" s="877">
        <f t="shared" si="119"/>
        <v>189598555.16126132</v>
      </c>
      <c r="AE435" s="878">
        <f t="shared" si="117"/>
        <v>252798073.54834843</v>
      </c>
    </row>
    <row r="436" spans="1:31" s="821" customFormat="1" ht="25.5" hidden="1" customHeight="1">
      <c r="A436" s="853"/>
      <c r="B436" s="842" t="s">
        <v>28</v>
      </c>
      <c r="C436" s="890" t="s">
        <v>2049</v>
      </c>
      <c r="D436" s="873" t="s">
        <v>126</v>
      </c>
      <c r="E436" s="871" t="s">
        <v>444</v>
      </c>
      <c r="F436" s="873" t="s">
        <v>3566</v>
      </c>
      <c r="G436" s="839"/>
      <c r="H436" s="873" t="s">
        <v>863</v>
      </c>
      <c r="I436" s="872">
        <v>2015</v>
      </c>
      <c r="J436" s="838"/>
      <c r="K436" s="836" t="s">
        <v>3567</v>
      </c>
      <c r="L436" s="838" t="s">
        <v>3568</v>
      </c>
      <c r="M436" s="838" t="s">
        <v>3569</v>
      </c>
      <c r="N436" s="838"/>
      <c r="O436" s="872" t="s">
        <v>133</v>
      </c>
      <c r="P436" s="880">
        <v>20164001.361488748</v>
      </c>
      <c r="Q436" s="853" t="str">
        <f t="shared" si="118"/>
        <v>2.03.01</v>
      </c>
      <c r="R436" s="841" t="str">
        <f t="shared" si="113"/>
        <v>Alat Angkutan Darat Bermotor</v>
      </c>
      <c r="S436" s="860">
        <f t="shared" si="114"/>
        <v>7</v>
      </c>
      <c r="T436" s="861">
        <f t="shared" si="108"/>
        <v>2880571.6230698214</v>
      </c>
      <c r="U436" s="889" t="s">
        <v>132</v>
      </c>
      <c r="V436" s="861"/>
      <c r="W436" s="861"/>
      <c r="X436" s="861">
        <f t="shared" si="110"/>
        <v>2880571.6230698214</v>
      </c>
      <c r="Y436" s="861">
        <f t="shared" si="121"/>
        <v>2880571.6230698214</v>
      </c>
      <c r="Z436" s="861">
        <f t="shared" si="122"/>
        <v>2880571.6230698214</v>
      </c>
      <c r="AA436" s="861">
        <f t="shared" si="123"/>
        <v>2880571.6230698214</v>
      </c>
      <c r="AB436" s="876">
        <f t="shared" si="115"/>
        <v>2015</v>
      </c>
      <c r="AC436" s="861">
        <f t="shared" si="116"/>
        <v>20164001.361488748</v>
      </c>
      <c r="AD436" s="877">
        <f t="shared" si="119"/>
        <v>8641714.8692094628</v>
      </c>
      <c r="AE436" s="878">
        <f t="shared" si="117"/>
        <v>11522286.492279286</v>
      </c>
    </row>
    <row r="437" spans="1:31" s="821" customFormat="1" ht="15" hidden="1" customHeight="1">
      <c r="A437" s="853"/>
      <c r="B437" s="842" t="s">
        <v>28</v>
      </c>
      <c r="C437" s="890" t="s">
        <v>2049</v>
      </c>
      <c r="D437" s="873" t="s">
        <v>126</v>
      </c>
      <c r="E437" s="871" t="s">
        <v>444</v>
      </c>
      <c r="F437" s="873" t="s">
        <v>3570</v>
      </c>
      <c r="G437" s="839"/>
      <c r="H437" s="873" t="s">
        <v>863</v>
      </c>
      <c r="I437" s="872">
        <v>2015</v>
      </c>
      <c r="J437" s="838"/>
      <c r="K437" s="836" t="s">
        <v>3571</v>
      </c>
      <c r="L437" s="838" t="s">
        <v>3572</v>
      </c>
      <c r="M437" s="838" t="s">
        <v>3573</v>
      </c>
      <c r="N437" s="838"/>
      <c r="O437" s="872" t="s">
        <v>133</v>
      </c>
      <c r="P437" s="880">
        <v>21309853.838480391</v>
      </c>
      <c r="Q437" s="853" t="str">
        <f t="shared" si="118"/>
        <v>2.03.01</v>
      </c>
      <c r="R437" s="841" t="str">
        <f t="shared" si="113"/>
        <v>Alat Angkutan Darat Bermotor</v>
      </c>
      <c r="S437" s="860">
        <f t="shared" si="114"/>
        <v>7</v>
      </c>
      <c r="T437" s="861">
        <f t="shared" si="108"/>
        <v>3044264.8340686271</v>
      </c>
      <c r="U437" s="889" t="s">
        <v>132</v>
      </c>
      <c r="V437" s="861"/>
      <c r="W437" s="861"/>
      <c r="X437" s="861">
        <f t="shared" si="110"/>
        <v>3044264.8340686271</v>
      </c>
      <c r="Y437" s="861">
        <f t="shared" si="121"/>
        <v>3044264.8340686271</v>
      </c>
      <c r="Z437" s="861">
        <f t="shared" si="122"/>
        <v>3044264.8340686271</v>
      </c>
      <c r="AA437" s="861">
        <f t="shared" si="123"/>
        <v>3044264.8340686271</v>
      </c>
      <c r="AB437" s="876">
        <f t="shared" si="115"/>
        <v>2015</v>
      </c>
      <c r="AC437" s="861">
        <f t="shared" si="116"/>
        <v>21309853.838480391</v>
      </c>
      <c r="AD437" s="877">
        <f t="shared" si="119"/>
        <v>9132794.5022058822</v>
      </c>
      <c r="AE437" s="878">
        <f t="shared" si="117"/>
        <v>12177059.336274508</v>
      </c>
    </row>
    <row r="438" spans="1:31" s="821" customFormat="1" ht="15" hidden="1" customHeight="1">
      <c r="A438" s="853"/>
      <c r="B438" s="842" t="s">
        <v>28</v>
      </c>
      <c r="C438" s="890" t="s">
        <v>2049</v>
      </c>
      <c r="D438" s="873" t="s">
        <v>126</v>
      </c>
      <c r="E438" s="871" t="s">
        <v>444</v>
      </c>
      <c r="F438" s="873" t="s">
        <v>3570</v>
      </c>
      <c r="G438" s="839"/>
      <c r="H438" s="873" t="s">
        <v>863</v>
      </c>
      <c r="I438" s="872">
        <v>2015</v>
      </c>
      <c r="J438" s="838"/>
      <c r="K438" s="836" t="s">
        <v>3574</v>
      </c>
      <c r="L438" s="838" t="s">
        <v>3575</v>
      </c>
      <c r="M438" s="838" t="s">
        <v>3576</v>
      </c>
      <c r="N438" s="838"/>
      <c r="O438" s="872" t="s">
        <v>133</v>
      </c>
      <c r="P438" s="880">
        <v>21309853.838480391</v>
      </c>
      <c r="Q438" s="853" t="str">
        <f t="shared" si="118"/>
        <v>2.03.01</v>
      </c>
      <c r="R438" s="841" t="str">
        <f t="shared" si="113"/>
        <v>Alat Angkutan Darat Bermotor</v>
      </c>
      <c r="S438" s="860">
        <f t="shared" si="114"/>
        <v>7</v>
      </c>
      <c r="T438" s="861">
        <f t="shared" si="108"/>
        <v>3044264.8340686271</v>
      </c>
      <c r="U438" s="889" t="s">
        <v>132</v>
      </c>
      <c r="V438" s="861"/>
      <c r="W438" s="861"/>
      <c r="X438" s="861">
        <f t="shared" si="110"/>
        <v>3044264.8340686271</v>
      </c>
      <c r="Y438" s="861">
        <f t="shared" si="121"/>
        <v>3044264.8340686271</v>
      </c>
      <c r="Z438" s="861">
        <f t="shared" si="122"/>
        <v>3044264.8340686271</v>
      </c>
      <c r="AA438" s="861">
        <f t="shared" si="123"/>
        <v>3044264.8340686271</v>
      </c>
      <c r="AB438" s="876">
        <f t="shared" si="115"/>
        <v>2015</v>
      </c>
      <c r="AC438" s="861">
        <f t="shared" si="116"/>
        <v>21309853.838480391</v>
      </c>
      <c r="AD438" s="877">
        <f t="shared" si="119"/>
        <v>9132794.5022058822</v>
      </c>
      <c r="AE438" s="878">
        <f t="shared" si="117"/>
        <v>12177059.336274508</v>
      </c>
    </row>
    <row r="439" spans="1:31" s="821" customFormat="1" ht="15" hidden="1" customHeight="1">
      <c r="A439" s="853"/>
      <c r="B439" s="842" t="s">
        <v>28</v>
      </c>
      <c r="C439" s="890" t="s">
        <v>2049</v>
      </c>
      <c r="D439" s="873" t="s">
        <v>126</v>
      </c>
      <c r="E439" s="871" t="s">
        <v>444</v>
      </c>
      <c r="F439" s="873" t="s">
        <v>3570</v>
      </c>
      <c r="G439" s="839"/>
      <c r="H439" s="873" t="s">
        <v>863</v>
      </c>
      <c r="I439" s="872">
        <v>2015</v>
      </c>
      <c r="J439" s="838"/>
      <c r="K439" s="836" t="s">
        <v>3577</v>
      </c>
      <c r="L439" s="838" t="s">
        <v>3578</v>
      </c>
      <c r="M439" s="838" t="s">
        <v>3579</v>
      </c>
      <c r="N439" s="838"/>
      <c r="O439" s="872" t="s">
        <v>133</v>
      </c>
      <c r="P439" s="880">
        <v>21309853.838480391</v>
      </c>
      <c r="Q439" s="853" t="str">
        <f t="shared" si="118"/>
        <v>2.03.01</v>
      </c>
      <c r="R439" s="841" t="str">
        <f t="shared" si="113"/>
        <v>Alat Angkutan Darat Bermotor</v>
      </c>
      <c r="S439" s="860">
        <f t="shared" si="114"/>
        <v>7</v>
      </c>
      <c r="T439" s="861">
        <f t="shared" si="108"/>
        <v>3044264.8340686271</v>
      </c>
      <c r="U439" s="889" t="s">
        <v>132</v>
      </c>
      <c r="V439" s="861"/>
      <c r="W439" s="861"/>
      <c r="X439" s="861">
        <f t="shared" si="110"/>
        <v>3044264.8340686271</v>
      </c>
      <c r="Y439" s="861">
        <f t="shared" si="121"/>
        <v>3044264.8340686271</v>
      </c>
      <c r="Z439" s="861">
        <f t="shared" si="122"/>
        <v>3044264.8340686271</v>
      </c>
      <c r="AA439" s="861">
        <f t="shared" si="123"/>
        <v>3044264.8340686271</v>
      </c>
      <c r="AB439" s="876">
        <f t="shared" si="115"/>
        <v>2015</v>
      </c>
      <c r="AC439" s="861">
        <f t="shared" si="116"/>
        <v>21309853.838480391</v>
      </c>
      <c r="AD439" s="877">
        <f t="shared" si="119"/>
        <v>9132794.5022058822</v>
      </c>
      <c r="AE439" s="878">
        <f t="shared" si="117"/>
        <v>12177059.336274508</v>
      </c>
    </row>
    <row r="440" spans="1:31" s="821" customFormat="1" ht="15" hidden="1" customHeight="1">
      <c r="A440" s="853"/>
      <c r="B440" s="842" t="s">
        <v>28</v>
      </c>
      <c r="C440" s="890" t="s">
        <v>2049</v>
      </c>
      <c r="D440" s="873" t="s">
        <v>126</v>
      </c>
      <c r="E440" s="871" t="s">
        <v>444</v>
      </c>
      <c r="F440" s="873" t="s">
        <v>3570</v>
      </c>
      <c r="G440" s="839"/>
      <c r="H440" s="873" t="s">
        <v>863</v>
      </c>
      <c r="I440" s="872">
        <v>2015</v>
      </c>
      <c r="J440" s="838"/>
      <c r="K440" s="836" t="s">
        <v>3580</v>
      </c>
      <c r="L440" s="838" t="s">
        <v>3581</v>
      </c>
      <c r="M440" s="838" t="s">
        <v>3582</v>
      </c>
      <c r="N440" s="838"/>
      <c r="O440" s="872" t="s">
        <v>133</v>
      </c>
      <c r="P440" s="880">
        <v>21309853.838480391</v>
      </c>
      <c r="Q440" s="853" t="str">
        <f t="shared" si="118"/>
        <v>2.03.01</v>
      </c>
      <c r="R440" s="841" t="str">
        <f t="shared" si="113"/>
        <v>Alat Angkutan Darat Bermotor</v>
      </c>
      <c r="S440" s="860">
        <f t="shared" si="114"/>
        <v>7</v>
      </c>
      <c r="T440" s="861">
        <f t="shared" si="108"/>
        <v>3044264.8340686271</v>
      </c>
      <c r="U440" s="889" t="s">
        <v>132</v>
      </c>
      <c r="V440" s="861"/>
      <c r="W440" s="861"/>
      <c r="X440" s="861">
        <f t="shared" si="110"/>
        <v>3044264.8340686271</v>
      </c>
      <c r="Y440" s="861">
        <f t="shared" si="121"/>
        <v>3044264.8340686271</v>
      </c>
      <c r="Z440" s="861">
        <f t="shared" si="122"/>
        <v>3044264.8340686271</v>
      </c>
      <c r="AA440" s="861">
        <f t="shared" si="123"/>
        <v>3044264.8340686271</v>
      </c>
      <c r="AB440" s="876">
        <f t="shared" si="115"/>
        <v>2015</v>
      </c>
      <c r="AC440" s="861">
        <f t="shared" si="116"/>
        <v>21309853.838480391</v>
      </c>
      <c r="AD440" s="877">
        <f t="shared" si="119"/>
        <v>9132794.5022058822</v>
      </c>
      <c r="AE440" s="878">
        <f t="shared" si="117"/>
        <v>12177059.336274508</v>
      </c>
    </row>
    <row r="441" spans="1:31" s="821" customFormat="1" ht="15" hidden="1" customHeight="1">
      <c r="A441" s="853"/>
      <c r="B441" s="842" t="s">
        <v>28</v>
      </c>
      <c r="C441" s="890" t="s">
        <v>2049</v>
      </c>
      <c r="D441" s="873" t="s">
        <v>126</v>
      </c>
      <c r="E441" s="871" t="s">
        <v>444</v>
      </c>
      <c r="F441" s="873" t="s">
        <v>3570</v>
      </c>
      <c r="G441" s="839"/>
      <c r="H441" s="873" t="s">
        <v>863</v>
      </c>
      <c r="I441" s="872">
        <v>2015</v>
      </c>
      <c r="J441" s="838"/>
      <c r="K441" s="836" t="s">
        <v>3583</v>
      </c>
      <c r="L441" s="838" t="s">
        <v>3584</v>
      </c>
      <c r="M441" s="838" t="s">
        <v>3585</v>
      </c>
      <c r="N441" s="838"/>
      <c r="O441" s="872" t="s">
        <v>133</v>
      </c>
      <c r="P441" s="880">
        <v>21309853.838480391</v>
      </c>
      <c r="Q441" s="853" t="str">
        <f t="shared" si="118"/>
        <v>2.03.01</v>
      </c>
      <c r="R441" s="841" t="str">
        <f t="shared" si="113"/>
        <v>Alat Angkutan Darat Bermotor</v>
      </c>
      <c r="S441" s="860">
        <f t="shared" si="114"/>
        <v>7</v>
      </c>
      <c r="T441" s="861">
        <f t="shared" si="108"/>
        <v>3044264.8340686271</v>
      </c>
      <c r="U441" s="889" t="s">
        <v>132</v>
      </c>
      <c r="V441" s="861"/>
      <c r="W441" s="861"/>
      <c r="X441" s="861">
        <f t="shared" si="110"/>
        <v>3044264.8340686271</v>
      </c>
      <c r="Y441" s="861">
        <f t="shared" si="121"/>
        <v>3044264.8340686271</v>
      </c>
      <c r="Z441" s="861">
        <f t="shared" si="122"/>
        <v>3044264.8340686271</v>
      </c>
      <c r="AA441" s="861">
        <f t="shared" si="123"/>
        <v>3044264.8340686271</v>
      </c>
      <c r="AB441" s="876">
        <f t="shared" si="115"/>
        <v>2015</v>
      </c>
      <c r="AC441" s="861">
        <f t="shared" si="116"/>
        <v>21309853.838480391</v>
      </c>
      <c r="AD441" s="877">
        <f t="shared" si="119"/>
        <v>9132794.5022058822</v>
      </c>
      <c r="AE441" s="878">
        <f t="shared" si="117"/>
        <v>12177059.336274508</v>
      </c>
    </row>
    <row r="442" spans="1:31" s="821" customFormat="1" ht="15" hidden="1" customHeight="1">
      <c r="A442" s="853"/>
      <c r="B442" s="842" t="s">
        <v>28</v>
      </c>
      <c r="C442" s="890" t="s">
        <v>2049</v>
      </c>
      <c r="D442" s="873" t="s">
        <v>126</v>
      </c>
      <c r="E442" s="871" t="s">
        <v>444</v>
      </c>
      <c r="F442" s="873" t="s">
        <v>3570</v>
      </c>
      <c r="G442" s="839"/>
      <c r="H442" s="873" t="s">
        <v>863</v>
      </c>
      <c r="I442" s="872">
        <v>2015</v>
      </c>
      <c r="J442" s="838"/>
      <c r="K442" s="836" t="s">
        <v>3586</v>
      </c>
      <c r="L442" s="838" t="s">
        <v>3587</v>
      </c>
      <c r="M442" s="838" t="s">
        <v>3588</v>
      </c>
      <c r="N442" s="838"/>
      <c r="O442" s="872" t="s">
        <v>133</v>
      </c>
      <c r="P442" s="880">
        <v>21309853.838480391</v>
      </c>
      <c r="Q442" s="853" t="str">
        <f t="shared" si="118"/>
        <v>2.03.01</v>
      </c>
      <c r="R442" s="841" t="str">
        <f t="shared" si="113"/>
        <v>Alat Angkutan Darat Bermotor</v>
      </c>
      <c r="S442" s="860">
        <f t="shared" si="114"/>
        <v>7</v>
      </c>
      <c r="T442" s="861">
        <f t="shared" si="108"/>
        <v>3044264.8340686271</v>
      </c>
      <c r="U442" s="889" t="s">
        <v>132</v>
      </c>
      <c r="V442" s="861"/>
      <c r="W442" s="861"/>
      <c r="X442" s="861">
        <f t="shared" si="110"/>
        <v>3044264.8340686271</v>
      </c>
      <c r="Y442" s="861">
        <f t="shared" si="121"/>
        <v>3044264.8340686271</v>
      </c>
      <c r="Z442" s="861">
        <f t="shared" si="122"/>
        <v>3044264.8340686271</v>
      </c>
      <c r="AA442" s="861">
        <f t="shared" si="123"/>
        <v>3044264.8340686271</v>
      </c>
      <c r="AB442" s="876">
        <f t="shared" si="115"/>
        <v>2015</v>
      </c>
      <c r="AC442" s="861">
        <f t="shared" si="116"/>
        <v>21309853.838480391</v>
      </c>
      <c r="AD442" s="877">
        <f t="shared" si="119"/>
        <v>9132794.5022058822</v>
      </c>
      <c r="AE442" s="878">
        <f t="shared" si="117"/>
        <v>12177059.336274508</v>
      </c>
    </row>
    <row r="443" spans="1:31" s="821" customFormat="1" ht="15" hidden="1" customHeight="1">
      <c r="A443" s="853"/>
      <c r="B443" s="842" t="s">
        <v>28</v>
      </c>
      <c r="C443" s="890" t="s">
        <v>2049</v>
      </c>
      <c r="D443" s="873" t="s">
        <v>126</v>
      </c>
      <c r="E443" s="871" t="s">
        <v>444</v>
      </c>
      <c r="F443" s="873" t="s">
        <v>3570</v>
      </c>
      <c r="G443" s="839"/>
      <c r="H443" s="873" t="s">
        <v>863</v>
      </c>
      <c r="I443" s="872">
        <v>2015</v>
      </c>
      <c r="J443" s="838"/>
      <c r="K443" s="836" t="s">
        <v>3589</v>
      </c>
      <c r="L443" s="838" t="s">
        <v>3590</v>
      </c>
      <c r="M443" s="838" t="s">
        <v>3591</v>
      </c>
      <c r="N443" s="838"/>
      <c r="O443" s="872" t="s">
        <v>133</v>
      </c>
      <c r="P443" s="880">
        <v>21309853.838480391</v>
      </c>
      <c r="Q443" s="853" t="str">
        <f t="shared" si="118"/>
        <v>2.03.01</v>
      </c>
      <c r="R443" s="841" t="str">
        <f t="shared" si="113"/>
        <v>Alat Angkutan Darat Bermotor</v>
      </c>
      <c r="S443" s="860">
        <f t="shared" si="114"/>
        <v>7</v>
      </c>
      <c r="T443" s="861">
        <f t="shared" si="108"/>
        <v>3044264.8340686271</v>
      </c>
      <c r="U443" s="889" t="s">
        <v>132</v>
      </c>
      <c r="V443" s="861"/>
      <c r="W443" s="861"/>
      <c r="X443" s="861">
        <f t="shared" si="110"/>
        <v>3044264.8340686271</v>
      </c>
      <c r="Y443" s="861">
        <f t="shared" si="121"/>
        <v>3044264.8340686271</v>
      </c>
      <c r="Z443" s="861">
        <f t="shared" si="122"/>
        <v>3044264.8340686271</v>
      </c>
      <c r="AA443" s="861">
        <f t="shared" si="123"/>
        <v>3044264.8340686271</v>
      </c>
      <c r="AB443" s="876">
        <f t="shared" si="115"/>
        <v>2015</v>
      </c>
      <c r="AC443" s="861">
        <f t="shared" si="116"/>
        <v>21309853.838480391</v>
      </c>
      <c r="AD443" s="877">
        <f t="shared" si="119"/>
        <v>9132794.5022058822</v>
      </c>
      <c r="AE443" s="878">
        <f t="shared" si="117"/>
        <v>12177059.336274508</v>
      </c>
    </row>
    <row r="444" spans="1:31" s="821" customFormat="1" ht="15" hidden="1" customHeight="1">
      <c r="A444" s="853"/>
      <c r="B444" s="842" t="s">
        <v>28</v>
      </c>
      <c r="C444" s="890" t="s">
        <v>2049</v>
      </c>
      <c r="D444" s="873" t="s">
        <v>126</v>
      </c>
      <c r="E444" s="871" t="s">
        <v>444</v>
      </c>
      <c r="F444" s="873" t="s">
        <v>3570</v>
      </c>
      <c r="G444" s="839"/>
      <c r="H444" s="873" t="s">
        <v>863</v>
      </c>
      <c r="I444" s="872">
        <v>2015</v>
      </c>
      <c r="J444" s="838"/>
      <c r="K444" s="836" t="s">
        <v>3592</v>
      </c>
      <c r="L444" s="838" t="s">
        <v>3593</v>
      </c>
      <c r="M444" s="838" t="s">
        <v>3594</v>
      </c>
      <c r="N444" s="838"/>
      <c r="O444" s="872" t="s">
        <v>133</v>
      </c>
      <c r="P444" s="880">
        <v>21309853.838480391</v>
      </c>
      <c r="Q444" s="853" t="str">
        <f t="shared" si="118"/>
        <v>2.03.01</v>
      </c>
      <c r="R444" s="841" t="str">
        <f t="shared" si="113"/>
        <v>Alat Angkutan Darat Bermotor</v>
      </c>
      <c r="S444" s="860">
        <f t="shared" si="114"/>
        <v>7</v>
      </c>
      <c r="T444" s="861">
        <f t="shared" si="108"/>
        <v>3044264.8340686271</v>
      </c>
      <c r="U444" s="889" t="s">
        <v>132</v>
      </c>
      <c r="V444" s="861"/>
      <c r="W444" s="861"/>
      <c r="X444" s="861">
        <f t="shared" si="110"/>
        <v>3044264.8340686271</v>
      </c>
      <c r="Y444" s="861">
        <f t="shared" si="121"/>
        <v>3044264.8340686271</v>
      </c>
      <c r="Z444" s="861">
        <f t="shared" si="122"/>
        <v>3044264.8340686271</v>
      </c>
      <c r="AA444" s="861">
        <f t="shared" si="123"/>
        <v>3044264.8340686271</v>
      </c>
      <c r="AB444" s="876">
        <f t="shared" si="115"/>
        <v>2015</v>
      </c>
      <c r="AC444" s="861">
        <f t="shared" si="116"/>
        <v>21309853.838480391</v>
      </c>
      <c r="AD444" s="877">
        <f t="shared" si="119"/>
        <v>9132794.5022058822</v>
      </c>
      <c r="AE444" s="878">
        <f t="shared" si="117"/>
        <v>12177059.336274508</v>
      </c>
    </row>
    <row r="445" spans="1:31" s="821" customFormat="1" ht="15" hidden="1" customHeight="1">
      <c r="A445" s="853"/>
      <c r="B445" s="842" t="s">
        <v>28</v>
      </c>
      <c r="C445" s="890" t="s">
        <v>2049</v>
      </c>
      <c r="D445" s="873" t="s">
        <v>126</v>
      </c>
      <c r="E445" s="871" t="s">
        <v>444</v>
      </c>
      <c r="F445" s="873" t="s">
        <v>3570</v>
      </c>
      <c r="G445" s="839"/>
      <c r="H445" s="873" t="s">
        <v>863</v>
      </c>
      <c r="I445" s="872">
        <v>2015</v>
      </c>
      <c r="J445" s="838"/>
      <c r="K445" s="836" t="s">
        <v>3595</v>
      </c>
      <c r="L445" s="838" t="s">
        <v>3596</v>
      </c>
      <c r="M445" s="838" t="s">
        <v>3597</v>
      </c>
      <c r="N445" s="838"/>
      <c r="O445" s="872" t="s">
        <v>133</v>
      </c>
      <c r="P445" s="880">
        <v>21309853.838480391</v>
      </c>
      <c r="Q445" s="853" t="str">
        <f t="shared" si="118"/>
        <v>2.03.01</v>
      </c>
      <c r="R445" s="841" t="str">
        <f t="shared" si="113"/>
        <v>Alat Angkutan Darat Bermotor</v>
      </c>
      <c r="S445" s="860">
        <f t="shared" si="114"/>
        <v>7</v>
      </c>
      <c r="T445" s="861">
        <f t="shared" si="108"/>
        <v>3044264.8340686271</v>
      </c>
      <c r="U445" s="889" t="s">
        <v>132</v>
      </c>
      <c r="V445" s="861"/>
      <c r="W445" s="861"/>
      <c r="X445" s="861">
        <f t="shared" si="110"/>
        <v>3044264.8340686271</v>
      </c>
      <c r="Y445" s="861">
        <f t="shared" si="121"/>
        <v>3044264.8340686271</v>
      </c>
      <c r="Z445" s="861">
        <f t="shared" si="122"/>
        <v>3044264.8340686271</v>
      </c>
      <c r="AA445" s="861">
        <f t="shared" si="123"/>
        <v>3044264.8340686271</v>
      </c>
      <c r="AB445" s="876">
        <f t="shared" si="115"/>
        <v>2015</v>
      </c>
      <c r="AC445" s="861">
        <f t="shared" si="116"/>
        <v>21309853.838480391</v>
      </c>
      <c r="AD445" s="877">
        <f t="shared" si="119"/>
        <v>9132794.5022058822</v>
      </c>
      <c r="AE445" s="878">
        <f t="shared" si="117"/>
        <v>12177059.336274508</v>
      </c>
    </row>
    <row r="446" spans="1:31" s="821" customFormat="1" ht="15" hidden="1" customHeight="1">
      <c r="A446" s="853"/>
      <c r="B446" s="842" t="s">
        <v>28</v>
      </c>
      <c r="C446" s="890" t="s">
        <v>2049</v>
      </c>
      <c r="D446" s="873" t="s">
        <v>126</v>
      </c>
      <c r="E446" s="871" t="s">
        <v>444</v>
      </c>
      <c r="F446" s="873" t="s">
        <v>3570</v>
      </c>
      <c r="G446" s="839"/>
      <c r="H446" s="873" t="s">
        <v>863</v>
      </c>
      <c r="I446" s="872">
        <v>2015</v>
      </c>
      <c r="J446" s="838"/>
      <c r="K446" s="836" t="s">
        <v>3598</v>
      </c>
      <c r="L446" s="838" t="s">
        <v>3599</v>
      </c>
      <c r="M446" s="838" t="s">
        <v>3594</v>
      </c>
      <c r="N446" s="838"/>
      <c r="O446" s="872" t="s">
        <v>133</v>
      </c>
      <c r="P446" s="880">
        <v>21309853.838480391</v>
      </c>
      <c r="Q446" s="853" t="str">
        <f t="shared" si="118"/>
        <v>2.03.01</v>
      </c>
      <c r="R446" s="841" t="str">
        <f t="shared" si="113"/>
        <v>Alat Angkutan Darat Bermotor</v>
      </c>
      <c r="S446" s="860">
        <f t="shared" si="114"/>
        <v>7</v>
      </c>
      <c r="T446" s="861">
        <f t="shared" si="108"/>
        <v>3044264.8340686271</v>
      </c>
      <c r="U446" s="889" t="s">
        <v>132</v>
      </c>
      <c r="V446" s="861"/>
      <c r="W446" s="861"/>
      <c r="X446" s="861">
        <f t="shared" si="110"/>
        <v>3044264.8340686271</v>
      </c>
      <c r="Y446" s="861">
        <f t="shared" si="121"/>
        <v>3044264.8340686271</v>
      </c>
      <c r="Z446" s="861">
        <f t="shared" si="122"/>
        <v>3044264.8340686271</v>
      </c>
      <c r="AA446" s="861">
        <f t="shared" si="123"/>
        <v>3044264.8340686271</v>
      </c>
      <c r="AB446" s="876">
        <f t="shared" si="115"/>
        <v>2015</v>
      </c>
      <c r="AC446" s="861">
        <f t="shared" si="116"/>
        <v>21309853.838480391</v>
      </c>
      <c r="AD446" s="877">
        <f t="shared" si="119"/>
        <v>9132794.5022058822</v>
      </c>
      <c r="AE446" s="878">
        <f t="shared" si="117"/>
        <v>12177059.336274508</v>
      </c>
    </row>
    <row r="447" spans="1:31" s="821" customFormat="1" ht="15" hidden="1" customHeight="1">
      <c r="A447" s="853"/>
      <c r="B447" s="842" t="s">
        <v>28</v>
      </c>
      <c r="C447" s="890" t="s">
        <v>2049</v>
      </c>
      <c r="D447" s="873" t="s">
        <v>126</v>
      </c>
      <c r="E447" s="871" t="s">
        <v>444</v>
      </c>
      <c r="F447" s="873" t="s">
        <v>3570</v>
      </c>
      <c r="G447" s="839"/>
      <c r="H447" s="873" t="s">
        <v>863</v>
      </c>
      <c r="I447" s="872">
        <v>2015</v>
      </c>
      <c r="J447" s="838"/>
      <c r="K447" s="836" t="s">
        <v>3600</v>
      </c>
      <c r="L447" s="838" t="s">
        <v>3601</v>
      </c>
      <c r="M447" s="838" t="s">
        <v>3602</v>
      </c>
      <c r="N447" s="838"/>
      <c r="O447" s="872" t="s">
        <v>133</v>
      </c>
      <c r="P447" s="880">
        <v>21309853.838480391</v>
      </c>
      <c r="Q447" s="853" t="str">
        <f t="shared" si="118"/>
        <v>2.03.01</v>
      </c>
      <c r="R447" s="841" t="str">
        <f t="shared" si="113"/>
        <v>Alat Angkutan Darat Bermotor</v>
      </c>
      <c r="S447" s="860">
        <f t="shared" si="114"/>
        <v>7</v>
      </c>
      <c r="T447" s="861">
        <f t="shared" si="108"/>
        <v>3044264.8340686271</v>
      </c>
      <c r="U447" s="889" t="s">
        <v>132</v>
      </c>
      <c r="V447" s="861"/>
      <c r="W447" s="861"/>
      <c r="X447" s="861">
        <f t="shared" si="110"/>
        <v>3044264.8340686271</v>
      </c>
      <c r="Y447" s="861">
        <f t="shared" si="121"/>
        <v>3044264.8340686271</v>
      </c>
      <c r="Z447" s="861">
        <f t="shared" si="122"/>
        <v>3044264.8340686271</v>
      </c>
      <c r="AA447" s="861">
        <f t="shared" si="123"/>
        <v>3044264.8340686271</v>
      </c>
      <c r="AB447" s="876">
        <f t="shared" si="115"/>
        <v>2015</v>
      </c>
      <c r="AC447" s="861">
        <f t="shared" si="116"/>
        <v>21309853.838480391</v>
      </c>
      <c r="AD447" s="877">
        <f t="shared" si="119"/>
        <v>9132794.5022058822</v>
      </c>
      <c r="AE447" s="878">
        <f t="shared" si="117"/>
        <v>12177059.336274508</v>
      </c>
    </row>
    <row r="448" spans="1:31" s="821" customFormat="1" ht="15" hidden="1" customHeight="1">
      <c r="A448" s="853"/>
      <c r="B448" s="842" t="s">
        <v>28</v>
      </c>
      <c r="C448" s="890" t="s">
        <v>2049</v>
      </c>
      <c r="D448" s="873" t="s">
        <v>126</v>
      </c>
      <c r="E448" s="871" t="s">
        <v>444</v>
      </c>
      <c r="F448" s="873" t="s">
        <v>3570</v>
      </c>
      <c r="G448" s="839"/>
      <c r="H448" s="873" t="s">
        <v>863</v>
      </c>
      <c r="I448" s="872">
        <v>2015</v>
      </c>
      <c r="J448" s="838"/>
      <c r="K448" s="836" t="s">
        <v>3603</v>
      </c>
      <c r="L448" s="838" t="s">
        <v>3604</v>
      </c>
      <c r="M448" s="838" t="s">
        <v>3605</v>
      </c>
      <c r="N448" s="838"/>
      <c r="O448" s="872" t="s">
        <v>133</v>
      </c>
      <c r="P448" s="880">
        <v>21309853.838480391</v>
      </c>
      <c r="Q448" s="853" t="str">
        <f t="shared" si="118"/>
        <v>2.03.01</v>
      </c>
      <c r="R448" s="841" t="str">
        <f t="shared" si="113"/>
        <v>Alat Angkutan Darat Bermotor</v>
      </c>
      <c r="S448" s="860">
        <f t="shared" si="114"/>
        <v>7</v>
      </c>
      <c r="T448" s="861">
        <f t="shared" si="108"/>
        <v>3044264.8340686271</v>
      </c>
      <c r="U448" s="889" t="s">
        <v>132</v>
      </c>
      <c r="V448" s="861"/>
      <c r="W448" s="861"/>
      <c r="X448" s="861">
        <f t="shared" si="110"/>
        <v>3044264.8340686271</v>
      </c>
      <c r="Y448" s="861">
        <f t="shared" si="121"/>
        <v>3044264.8340686271</v>
      </c>
      <c r="Z448" s="861">
        <f t="shared" si="122"/>
        <v>3044264.8340686271</v>
      </c>
      <c r="AA448" s="861">
        <f t="shared" si="123"/>
        <v>3044264.8340686271</v>
      </c>
      <c r="AB448" s="876">
        <f t="shared" si="115"/>
        <v>2015</v>
      </c>
      <c r="AC448" s="861">
        <f t="shared" si="116"/>
        <v>21309853.838480391</v>
      </c>
      <c r="AD448" s="877">
        <f t="shared" si="119"/>
        <v>9132794.5022058822</v>
      </c>
      <c r="AE448" s="878">
        <f t="shared" si="117"/>
        <v>12177059.336274508</v>
      </c>
    </row>
    <row r="449" spans="1:31" s="821" customFormat="1" ht="15" hidden="1" customHeight="1">
      <c r="A449" s="853"/>
      <c r="B449" s="842" t="s">
        <v>28</v>
      </c>
      <c r="C449" s="890" t="s">
        <v>2049</v>
      </c>
      <c r="D449" s="873" t="s">
        <v>126</v>
      </c>
      <c r="E449" s="871" t="s">
        <v>444</v>
      </c>
      <c r="F449" s="873" t="s">
        <v>3570</v>
      </c>
      <c r="G449" s="839"/>
      <c r="H449" s="873" t="s">
        <v>863</v>
      </c>
      <c r="I449" s="872">
        <v>2015</v>
      </c>
      <c r="J449" s="838"/>
      <c r="K449" s="836" t="s">
        <v>3606</v>
      </c>
      <c r="L449" s="838" t="s">
        <v>3607</v>
      </c>
      <c r="M449" s="838" t="s">
        <v>3608</v>
      </c>
      <c r="N449" s="838"/>
      <c r="O449" s="872" t="s">
        <v>133</v>
      </c>
      <c r="P449" s="880">
        <v>21309853.838480391</v>
      </c>
      <c r="Q449" s="853" t="str">
        <f t="shared" si="118"/>
        <v>2.03.01</v>
      </c>
      <c r="R449" s="841" t="str">
        <f t="shared" si="113"/>
        <v>Alat Angkutan Darat Bermotor</v>
      </c>
      <c r="S449" s="860">
        <f t="shared" si="114"/>
        <v>7</v>
      </c>
      <c r="T449" s="861">
        <f t="shared" si="108"/>
        <v>3044264.8340686271</v>
      </c>
      <c r="U449" s="889" t="s">
        <v>132</v>
      </c>
      <c r="V449" s="861"/>
      <c r="W449" s="861"/>
      <c r="X449" s="861">
        <f t="shared" si="110"/>
        <v>3044264.8340686271</v>
      </c>
      <c r="Y449" s="861">
        <f t="shared" si="121"/>
        <v>3044264.8340686271</v>
      </c>
      <c r="Z449" s="861">
        <f t="shared" si="122"/>
        <v>3044264.8340686271</v>
      </c>
      <c r="AA449" s="861">
        <f t="shared" si="123"/>
        <v>3044264.8340686271</v>
      </c>
      <c r="AB449" s="876">
        <f t="shared" si="115"/>
        <v>2015</v>
      </c>
      <c r="AC449" s="861">
        <f t="shared" si="116"/>
        <v>21309853.838480391</v>
      </c>
      <c r="AD449" s="877">
        <f t="shared" si="119"/>
        <v>9132794.5022058822</v>
      </c>
      <c r="AE449" s="878">
        <f t="shared" si="117"/>
        <v>12177059.336274508</v>
      </c>
    </row>
    <row r="450" spans="1:31" s="821" customFormat="1" ht="15" hidden="1" customHeight="1">
      <c r="A450" s="853"/>
      <c r="B450" s="842" t="s">
        <v>28</v>
      </c>
      <c r="C450" s="890" t="s">
        <v>2049</v>
      </c>
      <c r="D450" s="873" t="s">
        <v>126</v>
      </c>
      <c r="E450" s="871" t="s">
        <v>444</v>
      </c>
      <c r="F450" s="873" t="s">
        <v>3570</v>
      </c>
      <c r="G450" s="839"/>
      <c r="H450" s="873" t="s">
        <v>863</v>
      </c>
      <c r="I450" s="872">
        <v>2015</v>
      </c>
      <c r="J450" s="838"/>
      <c r="K450" s="836" t="s">
        <v>3609</v>
      </c>
      <c r="L450" s="838" t="s">
        <v>3610</v>
      </c>
      <c r="M450" s="838" t="s">
        <v>3611</v>
      </c>
      <c r="N450" s="838"/>
      <c r="O450" s="872" t="s">
        <v>133</v>
      </c>
      <c r="P450" s="880">
        <v>21309853.838480391</v>
      </c>
      <c r="Q450" s="853" t="str">
        <f t="shared" si="118"/>
        <v>2.03.01</v>
      </c>
      <c r="R450" s="841" t="str">
        <f t="shared" si="113"/>
        <v>Alat Angkutan Darat Bermotor</v>
      </c>
      <c r="S450" s="860">
        <f t="shared" si="114"/>
        <v>7</v>
      </c>
      <c r="T450" s="861">
        <f t="shared" si="108"/>
        <v>3044264.8340686271</v>
      </c>
      <c r="U450" s="889" t="s">
        <v>132</v>
      </c>
      <c r="V450" s="861"/>
      <c r="W450" s="861"/>
      <c r="X450" s="861">
        <f t="shared" si="110"/>
        <v>3044264.8340686271</v>
      </c>
      <c r="Y450" s="861">
        <f t="shared" si="121"/>
        <v>3044264.8340686271</v>
      </c>
      <c r="Z450" s="861">
        <f t="shared" si="122"/>
        <v>3044264.8340686271</v>
      </c>
      <c r="AA450" s="861">
        <f t="shared" si="123"/>
        <v>3044264.8340686271</v>
      </c>
      <c r="AB450" s="876">
        <f t="shared" si="115"/>
        <v>2015</v>
      </c>
      <c r="AC450" s="861">
        <f t="shared" si="116"/>
        <v>21309853.838480391</v>
      </c>
      <c r="AD450" s="877">
        <f t="shared" si="119"/>
        <v>9132794.5022058822</v>
      </c>
      <c r="AE450" s="878">
        <f t="shared" si="117"/>
        <v>12177059.336274508</v>
      </c>
    </row>
    <row r="451" spans="1:31" s="821" customFormat="1" ht="15" hidden="1" customHeight="1">
      <c r="A451" s="853"/>
      <c r="B451" s="842" t="s">
        <v>28</v>
      </c>
      <c r="C451" s="890" t="s">
        <v>2049</v>
      </c>
      <c r="D451" s="873" t="s">
        <v>126</v>
      </c>
      <c r="E451" s="871" t="s">
        <v>444</v>
      </c>
      <c r="F451" s="873" t="s">
        <v>3570</v>
      </c>
      <c r="G451" s="839"/>
      <c r="H451" s="873" t="s">
        <v>863</v>
      </c>
      <c r="I451" s="872">
        <v>2015</v>
      </c>
      <c r="J451" s="838"/>
      <c r="K451" s="836" t="s">
        <v>3612</v>
      </c>
      <c r="L451" s="838" t="s">
        <v>3613</v>
      </c>
      <c r="M451" s="838" t="s">
        <v>3614</v>
      </c>
      <c r="N451" s="838"/>
      <c r="O451" s="872" t="s">
        <v>133</v>
      </c>
      <c r="P451" s="880">
        <v>21309853.838480391</v>
      </c>
      <c r="Q451" s="853" t="str">
        <f t="shared" si="118"/>
        <v>2.03.01</v>
      </c>
      <c r="R451" s="841" t="str">
        <f t="shared" si="113"/>
        <v>Alat Angkutan Darat Bermotor</v>
      </c>
      <c r="S451" s="860">
        <f t="shared" si="114"/>
        <v>7</v>
      </c>
      <c r="T451" s="861">
        <f t="shared" si="108"/>
        <v>3044264.8340686271</v>
      </c>
      <c r="U451" s="889" t="s">
        <v>132</v>
      </c>
      <c r="V451" s="861"/>
      <c r="W451" s="861"/>
      <c r="X451" s="861">
        <f t="shared" si="110"/>
        <v>3044264.8340686271</v>
      </c>
      <c r="Y451" s="861">
        <f t="shared" si="121"/>
        <v>3044264.8340686271</v>
      </c>
      <c r="Z451" s="861">
        <f t="shared" si="122"/>
        <v>3044264.8340686271</v>
      </c>
      <c r="AA451" s="861">
        <f t="shared" si="123"/>
        <v>3044264.8340686271</v>
      </c>
      <c r="AB451" s="876">
        <f t="shared" si="115"/>
        <v>2015</v>
      </c>
      <c r="AC451" s="861">
        <f t="shared" si="116"/>
        <v>21309853.838480391</v>
      </c>
      <c r="AD451" s="877">
        <f t="shared" si="119"/>
        <v>9132794.5022058822</v>
      </c>
      <c r="AE451" s="878">
        <f t="shared" si="117"/>
        <v>12177059.336274508</v>
      </c>
    </row>
    <row r="452" spans="1:31" s="821" customFormat="1" ht="15" hidden="1" customHeight="1">
      <c r="A452" s="853"/>
      <c r="B452" s="842" t="s">
        <v>28</v>
      </c>
      <c r="C452" s="838" t="s">
        <v>2131</v>
      </c>
      <c r="D452" s="870" t="s">
        <v>127</v>
      </c>
      <c r="E452" s="871" t="s">
        <v>444</v>
      </c>
      <c r="F452" s="873" t="s">
        <v>3615</v>
      </c>
      <c r="G452" s="839"/>
      <c r="H452" s="873" t="s">
        <v>863</v>
      </c>
      <c r="I452" s="872">
        <v>2015</v>
      </c>
      <c r="J452" s="838"/>
      <c r="K452" s="836" t="s">
        <v>3616</v>
      </c>
      <c r="L452" s="838" t="s">
        <v>3617</v>
      </c>
      <c r="M452" s="838" t="s">
        <v>3618</v>
      </c>
      <c r="N452" s="838"/>
      <c r="O452" s="872" t="s">
        <v>133</v>
      </c>
      <c r="P452" s="880">
        <v>185087699.23109555</v>
      </c>
      <c r="Q452" s="853" t="str">
        <f t="shared" si="118"/>
        <v>2.03.01</v>
      </c>
      <c r="R452" s="841" t="str">
        <f t="shared" si="113"/>
        <v>Alat Angkutan Darat Bermotor</v>
      </c>
      <c r="S452" s="860">
        <f t="shared" si="114"/>
        <v>7</v>
      </c>
      <c r="T452" s="861">
        <f t="shared" si="108"/>
        <v>26441099.890156507</v>
      </c>
      <c r="U452" s="889" t="s">
        <v>132</v>
      </c>
      <c r="V452" s="861"/>
      <c r="W452" s="861"/>
      <c r="X452" s="861">
        <f t="shared" si="110"/>
        <v>26441099.890156507</v>
      </c>
      <c r="Y452" s="861">
        <f t="shared" si="121"/>
        <v>26441099.890156507</v>
      </c>
      <c r="Z452" s="861">
        <f t="shared" si="122"/>
        <v>26441099.890156507</v>
      </c>
      <c r="AA452" s="861">
        <f t="shared" si="123"/>
        <v>26441099.890156507</v>
      </c>
      <c r="AB452" s="876">
        <f t="shared" si="115"/>
        <v>2015</v>
      </c>
      <c r="AC452" s="861">
        <f t="shared" si="116"/>
        <v>185087699.23109555</v>
      </c>
      <c r="AD452" s="877">
        <f t="shared" si="119"/>
        <v>79323299.670469522</v>
      </c>
      <c r="AE452" s="878">
        <f t="shared" si="117"/>
        <v>105764399.56062603</v>
      </c>
    </row>
    <row r="453" spans="1:31" s="821" customFormat="1" ht="15" hidden="1" customHeight="1">
      <c r="A453" s="853"/>
      <c r="B453" s="842" t="s">
        <v>28</v>
      </c>
      <c r="C453" s="838" t="s">
        <v>2131</v>
      </c>
      <c r="D453" s="870" t="s">
        <v>127</v>
      </c>
      <c r="E453" s="871" t="s">
        <v>444</v>
      </c>
      <c r="F453" s="873" t="s">
        <v>3615</v>
      </c>
      <c r="G453" s="839"/>
      <c r="H453" s="873" t="s">
        <v>863</v>
      </c>
      <c r="I453" s="872">
        <v>2015</v>
      </c>
      <c r="J453" s="838"/>
      <c r="K453" s="836" t="s">
        <v>3619</v>
      </c>
      <c r="L453" s="838" t="s">
        <v>3620</v>
      </c>
      <c r="M453" s="838" t="s">
        <v>3621</v>
      </c>
      <c r="N453" s="838"/>
      <c r="O453" s="872" t="s">
        <v>133</v>
      </c>
      <c r="P453" s="880">
        <v>185087699.23109555</v>
      </c>
      <c r="Q453" s="853" t="str">
        <f t="shared" si="118"/>
        <v>2.03.01</v>
      </c>
      <c r="R453" s="841" t="str">
        <f t="shared" si="113"/>
        <v>Alat Angkutan Darat Bermotor</v>
      </c>
      <c r="S453" s="860">
        <f t="shared" si="114"/>
        <v>7</v>
      </c>
      <c r="T453" s="861">
        <f t="shared" si="108"/>
        <v>26441099.890156507</v>
      </c>
      <c r="U453" s="889" t="s">
        <v>132</v>
      </c>
      <c r="V453" s="861"/>
      <c r="W453" s="861"/>
      <c r="X453" s="861">
        <f t="shared" si="110"/>
        <v>26441099.890156507</v>
      </c>
      <c r="Y453" s="861">
        <f t="shared" si="121"/>
        <v>26441099.890156507</v>
      </c>
      <c r="Z453" s="861">
        <f t="shared" si="122"/>
        <v>26441099.890156507</v>
      </c>
      <c r="AA453" s="861">
        <f t="shared" si="123"/>
        <v>26441099.890156507</v>
      </c>
      <c r="AB453" s="876">
        <f t="shared" si="115"/>
        <v>2015</v>
      </c>
      <c r="AC453" s="861">
        <f t="shared" si="116"/>
        <v>185087699.23109555</v>
      </c>
      <c r="AD453" s="877">
        <f t="shared" si="119"/>
        <v>79323299.670469522</v>
      </c>
      <c r="AE453" s="878">
        <f t="shared" si="117"/>
        <v>105764399.56062603</v>
      </c>
    </row>
    <row r="454" spans="1:31" s="821" customFormat="1" ht="15" hidden="1" customHeight="1">
      <c r="A454" s="853"/>
      <c r="B454" s="842" t="s">
        <v>28</v>
      </c>
      <c r="C454" s="838" t="s">
        <v>2131</v>
      </c>
      <c r="D454" s="870" t="s">
        <v>127</v>
      </c>
      <c r="E454" s="871" t="s">
        <v>444</v>
      </c>
      <c r="F454" s="873" t="s">
        <v>3615</v>
      </c>
      <c r="G454" s="839"/>
      <c r="H454" s="873" t="s">
        <v>863</v>
      </c>
      <c r="I454" s="872">
        <v>2015</v>
      </c>
      <c r="J454" s="838"/>
      <c r="K454" s="836" t="s">
        <v>3622</v>
      </c>
      <c r="L454" s="838" t="s">
        <v>3623</v>
      </c>
      <c r="M454" s="838" t="s">
        <v>3624</v>
      </c>
      <c r="N454" s="838"/>
      <c r="O454" s="872" t="s">
        <v>133</v>
      </c>
      <c r="P454" s="880">
        <v>185087699.23109555</v>
      </c>
      <c r="Q454" s="853" t="str">
        <f t="shared" si="118"/>
        <v>2.03.01</v>
      </c>
      <c r="R454" s="841" t="str">
        <f t="shared" si="113"/>
        <v>Alat Angkutan Darat Bermotor</v>
      </c>
      <c r="S454" s="860">
        <f t="shared" si="114"/>
        <v>7</v>
      </c>
      <c r="T454" s="861">
        <f t="shared" si="108"/>
        <v>26441099.890156507</v>
      </c>
      <c r="U454" s="889" t="s">
        <v>132</v>
      </c>
      <c r="V454" s="861"/>
      <c r="W454" s="861"/>
      <c r="X454" s="861">
        <f t="shared" si="110"/>
        <v>26441099.890156507</v>
      </c>
      <c r="Y454" s="861">
        <f t="shared" si="121"/>
        <v>26441099.890156507</v>
      </c>
      <c r="Z454" s="861">
        <f t="shared" si="122"/>
        <v>26441099.890156507</v>
      </c>
      <c r="AA454" s="861">
        <f t="shared" si="123"/>
        <v>26441099.890156507</v>
      </c>
      <c r="AB454" s="876">
        <f t="shared" si="115"/>
        <v>2015</v>
      </c>
      <c r="AC454" s="861">
        <f t="shared" si="116"/>
        <v>185087699.23109555</v>
      </c>
      <c r="AD454" s="877">
        <f t="shared" si="119"/>
        <v>79323299.670469522</v>
      </c>
      <c r="AE454" s="878">
        <f t="shared" si="117"/>
        <v>105764399.56062603</v>
      </c>
    </row>
    <row r="455" spans="1:31" s="821" customFormat="1" ht="15" hidden="1" customHeight="1">
      <c r="A455" s="853"/>
      <c r="B455" s="842" t="s">
        <v>28</v>
      </c>
      <c r="C455" s="838" t="s">
        <v>2131</v>
      </c>
      <c r="D455" s="870" t="s">
        <v>127</v>
      </c>
      <c r="E455" s="871" t="s">
        <v>444</v>
      </c>
      <c r="F455" s="873" t="s">
        <v>3615</v>
      </c>
      <c r="G455" s="839"/>
      <c r="H455" s="873" t="s">
        <v>863</v>
      </c>
      <c r="I455" s="872">
        <v>2015</v>
      </c>
      <c r="J455" s="838"/>
      <c r="K455" s="836" t="s">
        <v>3625</v>
      </c>
      <c r="L455" s="838" t="s">
        <v>3626</v>
      </c>
      <c r="M455" s="838" t="s">
        <v>3627</v>
      </c>
      <c r="N455" s="838"/>
      <c r="O455" s="872" t="s">
        <v>133</v>
      </c>
      <c r="P455" s="880">
        <v>185087699.23109555</v>
      </c>
      <c r="Q455" s="853" t="str">
        <f t="shared" si="118"/>
        <v>2.03.01</v>
      </c>
      <c r="R455" s="841" t="str">
        <f t="shared" si="113"/>
        <v>Alat Angkutan Darat Bermotor</v>
      </c>
      <c r="S455" s="860">
        <f t="shared" si="114"/>
        <v>7</v>
      </c>
      <c r="T455" s="861">
        <f t="shared" si="108"/>
        <v>26441099.890156507</v>
      </c>
      <c r="U455" s="889" t="s">
        <v>132</v>
      </c>
      <c r="V455" s="861"/>
      <c r="W455" s="861"/>
      <c r="X455" s="861">
        <f t="shared" si="110"/>
        <v>26441099.890156507</v>
      </c>
      <c r="Y455" s="861">
        <f t="shared" si="121"/>
        <v>26441099.890156507</v>
      </c>
      <c r="Z455" s="861">
        <f t="shared" si="122"/>
        <v>26441099.890156507</v>
      </c>
      <c r="AA455" s="861">
        <f t="shared" si="123"/>
        <v>26441099.890156507</v>
      </c>
      <c r="AB455" s="876">
        <f t="shared" si="115"/>
        <v>2015</v>
      </c>
      <c r="AC455" s="861">
        <f t="shared" si="116"/>
        <v>185087699.23109555</v>
      </c>
      <c r="AD455" s="877">
        <f t="shared" si="119"/>
        <v>79323299.670469522</v>
      </c>
      <c r="AE455" s="878">
        <f t="shared" si="117"/>
        <v>105764399.56062603</v>
      </c>
    </row>
    <row r="456" spans="1:31" s="821" customFormat="1" ht="15" hidden="1" customHeight="1">
      <c r="A456" s="853"/>
      <c r="B456" s="842" t="s">
        <v>28</v>
      </c>
      <c r="C456" s="838" t="s">
        <v>2131</v>
      </c>
      <c r="D456" s="870" t="s">
        <v>127</v>
      </c>
      <c r="E456" s="871" t="s">
        <v>444</v>
      </c>
      <c r="F456" s="873" t="s">
        <v>3615</v>
      </c>
      <c r="G456" s="839"/>
      <c r="H456" s="873" t="s">
        <v>863</v>
      </c>
      <c r="I456" s="872">
        <v>2015</v>
      </c>
      <c r="J456" s="838"/>
      <c r="K456" s="836" t="s">
        <v>3628</v>
      </c>
      <c r="L456" s="838" t="s">
        <v>3629</v>
      </c>
      <c r="M456" s="838" t="s">
        <v>3630</v>
      </c>
      <c r="N456" s="838"/>
      <c r="O456" s="872" t="s">
        <v>133</v>
      </c>
      <c r="P456" s="880">
        <v>185087699.23109555</v>
      </c>
      <c r="Q456" s="853" t="str">
        <f t="shared" si="118"/>
        <v>2.03.01</v>
      </c>
      <c r="R456" s="841" t="str">
        <f t="shared" si="113"/>
        <v>Alat Angkutan Darat Bermotor</v>
      </c>
      <c r="S456" s="860">
        <f t="shared" si="114"/>
        <v>7</v>
      </c>
      <c r="T456" s="861">
        <f t="shared" si="108"/>
        <v>26441099.890156507</v>
      </c>
      <c r="U456" s="889" t="s">
        <v>132</v>
      </c>
      <c r="V456" s="861"/>
      <c r="W456" s="861"/>
      <c r="X456" s="861">
        <f t="shared" si="110"/>
        <v>26441099.890156507</v>
      </c>
      <c r="Y456" s="861">
        <f t="shared" si="121"/>
        <v>26441099.890156507</v>
      </c>
      <c r="Z456" s="861">
        <f t="shared" si="122"/>
        <v>26441099.890156507</v>
      </c>
      <c r="AA456" s="861">
        <f t="shared" si="123"/>
        <v>26441099.890156507</v>
      </c>
      <c r="AB456" s="876">
        <f t="shared" si="115"/>
        <v>2015</v>
      </c>
      <c r="AC456" s="861">
        <f t="shared" si="116"/>
        <v>185087699.23109555</v>
      </c>
      <c r="AD456" s="877">
        <f t="shared" si="119"/>
        <v>79323299.670469522</v>
      </c>
      <c r="AE456" s="878">
        <f t="shared" si="117"/>
        <v>105764399.56062603</v>
      </c>
    </row>
    <row r="457" spans="1:31" s="821" customFormat="1" ht="15" hidden="1" customHeight="1">
      <c r="A457" s="853"/>
      <c r="B457" s="842" t="s">
        <v>28</v>
      </c>
      <c r="C457" s="838" t="s">
        <v>2131</v>
      </c>
      <c r="D457" s="870" t="s">
        <v>127</v>
      </c>
      <c r="E457" s="871" t="s">
        <v>444</v>
      </c>
      <c r="F457" s="873" t="s">
        <v>3615</v>
      </c>
      <c r="G457" s="839"/>
      <c r="H457" s="873" t="s">
        <v>863</v>
      </c>
      <c r="I457" s="872">
        <v>2015</v>
      </c>
      <c r="J457" s="838"/>
      <c r="K457" s="836" t="s">
        <v>3631</v>
      </c>
      <c r="L457" s="838" t="s">
        <v>3632</v>
      </c>
      <c r="M457" s="838" t="s">
        <v>3633</v>
      </c>
      <c r="N457" s="838"/>
      <c r="O457" s="872" t="s">
        <v>133</v>
      </c>
      <c r="P457" s="880">
        <v>185087699.23109555</v>
      </c>
      <c r="Q457" s="853" t="str">
        <f t="shared" si="118"/>
        <v>2.03.01</v>
      </c>
      <c r="R457" s="841" t="str">
        <f t="shared" si="113"/>
        <v>Alat Angkutan Darat Bermotor</v>
      </c>
      <c r="S457" s="860">
        <f t="shared" si="114"/>
        <v>7</v>
      </c>
      <c r="T457" s="861">
        <f t="shared" si="108"/>
        <v>26441099.890156507</v>
      </c>
      <c r="U457" s="889" t="s">
        <v>132</v>
      </c>
      <c r="V457" s="861"/>
      <c r="W457" s="861"/>
      <c r="X457" s="861">
        <f t="shared" si="110"/>
        <v>26441099.890156507</v>
      </c>
      <c r="Y457" s="861">
        <f t="shared" si="121"/>
        <v>26441099.890156507</v>
      </c>
      <c r="Z457" s="861">
        <f t="shared" si="122"/>
        <v>26441099.890156507</v>
      </c>
      <c r="AA457" s="861">
        <f t="shared" si="123"/>
        <v>26441099.890156507</v>
      </c>
      <c r="AB457" s="876">
        <f t="shared" si="115"/>
        <v>2015</v>
      </c>
      <c r="AC457" s="861">
        <f t="shared" si="116"/>
        <v>185087699.23109555</v>
      </c>
      <c r="AD457" s="877">
        <f t="shared" si="119"/>
        <v>79323299.670469522</v>
      </c>
      <c r="AE457" s="878">
        <f t="shared" si="117"/>
        <v>105764399.56062603</v>
      </c>
    </row>
    <row r="458" spans="1:31" s="821" customFormat="1" ht="15" hidden="1" customHeight="1">
      <c r="A458" s="853"/>
      <c r="B458" s="842" t="s">
        <v>28</v>
      </c>
      <c r="C458" s="838" t="s">
        <v>2131</v>
      </c>
      <c r="D458" s="870" t="s">
        <v>127</v>
      </c>
      <c r="E458" s="871" t="s">
        <v>444</v>
      </c>
      <c r="F458" s="873" t="s">
        <v>3634</v>
      </c>
      <c r="G458" s="839"/>
      <c r="H458" s="873" t="s">
        <v>863</v>
      </c>
      <c r="I458" s="872">
        <v>2015</v>
      </c>
      <c r="J458" s="838"/>
      <c r="K458" s="836" t="s">
        <v>3635</v>
      </c>
      <c r="L458" s="838" t="s">
        <v>3636</v>
      </c>
      <c r="M458" s="838" t="s">
        <v>3637</v>
      </c>
      <c r="N458" s="838"/>
      <c r="O458" s="872" t="s">
        <v>133</v>
      </c>
      <c r="P458" s="880">
        <v>185087699.23109555</v>
      </c>
      <c r="Q458" s="853" t="str">
        <f t="shared" si="118"/>
        <v>2.03.01</v>
      </c>
      <c r="R458" s="841" t="str">
        <f t="shared" si="113"/>
        <v>Alat Angkutan Darat Bermotor</v>
      </c>
      <c r="S458" s="860">
        <f t="shared" si="114"/>
        <v>7</v>
      </c>
      <c r="T458" s="861">
        <f t="shared" si="108"/>
        <v>26441099.890156507</v>
      </c>
      <c r="U458" s="889" t="s">
        <v>132</v>
      </c>
      <c r="V458" s="861"/>
      <c r="W458" s="861"/>
      <c r="X458" s="861">
        <f t="shared" si="110"/>
        <v>26441099.890156507</v>
      </c>
      <c r="Y458" s="861">
        <f t="shared" si="121"/>
        <v>26441099.890156507</v>
      </c>
      <c r="Z458" s="861">
        <f t="shared" si="122"/>
        <v>26441099.890156507</v>
      </c>
      <c r="AA458" s="861">
        <f t="shared" si="123"/>
        <v>26441099.890156507</v>
      </c>
      <c r="AB458" s="876">
        <f t="shared" si="115"/>
        <v>2015</v>
      </c>
      <c r="AC458" s="861">
        <f t="shared" si="116"/>
        <v>185087699.23109555</v>
      </c>
      <c r="AD458" s="877">
        <f t="shared" si="119"/>
        <v>79323299.670469522</v>
      </c>
      <c r="AE458" s="878">
        <f t="shared" si="117"/>
        <v>105764399.56062603</v>
      </c>
    </row>
    <row r="459" spans="1:31" s="821" customFormat="1" ht="15" hidden="1" customHeight="1">
      <c r="A459" s="853"/>
      <c r="B459" s="842" t="s">
        <v>28</v>
      </c>
      <c r="C459" s="838" t="s">
        <v>2131</v>
      </c>
      <c r="D459" s="870" t="s">
        <v>127</v>
      </c>
      <c r="E459" s="871" t="s">
        <v>444</v>
      </c>
      <c r="F459" s="873" t="s">
        <v>3634</v>
      </c>
      <c r="G459" s="839"/>
      <c r="H459" s="873" t="s">
        <v>863</v>
      </c>
      <c r="I459" s="872">
        <v>2015</v>
      </c>
      <c r="J459" s="838"/>
      <c r="K459" s="836" t="s">
        <v>3638</v>
      </c>
      <c r="L459" s="838" t="s">
        <v>3639</v>
      </c>
      <c r="M459" s="838" t="s">
        <v>3640</v>
      </c>
      <c r="N459" s="838"/>
      <c r="O459" s="872" t="s">
        <v>133</v>
      </c>
      <c r="P459" s="880">
        <v>185087699.23109555</v>
      </c>
      <c r="Q459" s="853" t="str">
        <f t="shared" si="118"/>
        <v>2.03.01</v>
      </c>
      <c r="R459" s="841" t="str">
        <f t="shared" si="113"/>
        <v>Alat Angkutan Darat Bermotor</v>
      </c>
      <c r="S459" s="860">
        <f t="shared" si="114"/>
        <v>7</v>
      </c>
      <c r="T459" s="861">
        <f t="shared" si="108"/>
        <v>26441099.890156507</v>
      </c>
      <c r="U459" s="889" t="s">
        <v>132</v>
      </c>
      <c r="V459" s="861"/>
      <c r="W459" s="861"/>
      <c r="X459" s="861">
        <f t="shared" si="110"/>
        <v>26441099.890156507</v>
      </c>
      <c r="Y459" s="861">
        <f t="shared" si="121"/>
        <v>26441099.890156507</v>
      </c>
      <c r="Z459" s="861">
        <f t="shared" si="122"/>
        <v>26441099.890156507</v>
      </c>
      <c r="AA459" s="861">
        <f t="shared" si="123"/>
        <v>26441099.890156507</v>
      </c>
      <c r="AB459" s="876">
        <f t="shared" si="115"/>
        <v>2015</v>
      </c>
      <c r="AC459" s="861">
        <f t="shared" si="116"/>
        <v>185087699.23109555</v>
      </c>
      <c r="AD459" s="877">
        <f t="shared" si="119"/>
        <v>79323299.670469522</v>
      </c>
      <c r="AE459" s="878">
        <f t="shared" si="117"/>
        <v>105764399.56062603</v>
      </c>
    </row>
    <row r="460" spans="1:31" s="821" customFormat="1" ht="15" hidden="1" customHeight="1">
      <c r="A460" s="853"/>
      <c r="B460" s="842" t="s">
        <v>28</v>
      </c>
      <c r="C460" s="838" t="s">
        <v>2131</v>
      </c>
      <c r="D460" s="870" t="s">
        <v>127</v>
      </c>
      <c r="E460" s="871" t="s">
        <v>444</v>
      </c>
      <c r="F460" s="873" t="s">
        <v>3634</v>
      </c>
      <c r="G460" s="839"/>
      <c r="H460" s="873" t="s">
        <v>863</v>
      </c>
      <c r="I460" s="872">
        <v>2015</v>
      </c>
      <c r="J460" s="838"/>
      <c r="K460" s="836" t="s">
        <v>3641</v>
      </c>
      <c r="L460" s="838" t="s">
        <v>3642</v>
      </c>
      <c r="M460" s="838" t="s">
        <v>3643</v>
      </c>
      <c r="N460" s="838"/>
      <c r="O460" s="872" t="s">
        <v>133</v>
      </c>
      <c r="P460" s="880">
        <v>185087699.23109555</v>
      </c>
      <c r="Q460" s="853" t="str">
        <f t="shared" si="118"/>
        <v>2.03.01</v>
      </c>
      <c r="R460" s="841" t="str">
        <f t="shared" si="113"/>
        <v>Alat Angkutan Darat Bermotor</v>
      </c>
      <c r="S460" s="860">
        <f t="shared" si="114"/>
        <v>7</v>
      </c>
      <c r="T460" s="861">
        <f t="shared" si="108"/>
        <v>26441099.890156507</v>
      </c>
      <c r="U460" s="889" t="s">
        <v>132</v>
      </c>
      <c r="V460" s="861"/>
      <c r="W460" s="861"/>
      <c r="X460" s="861">
        <f t="shared" si="110"/>
        <v>26441099.890156507</v>
      </c>
      <c r="Y460" s="861">
        <f t="shared" si="121"/>
        <v>26441099.890156507</v>
      </c>
      <c r="Z460" s="861">
        <f t="shared" si="122"/>
        <v>26441099.890156507</v>
      </c>
      <c r="AA460" s="861">
        <f t="shared" si="123"/>
        <v>26441099.890156507</v>
      </c>
      <c r="AB460" s="876">
        <f t="shared" si="115"/>
        <v>2015</v>
      </c>
      <c r="AC460" s="861">
        <f t="shared" si="116"/>
        <v>185087699.23109555</v>
      </c>
      <c r="AD460" s="877">
        <f t="shared" si="119"/>
        <v>79323299.670469522</v>
      </c>
      <c r="AE460" s="878">
        <f t="shared" si="117"/>
        <v>105764399.56062603</v>
      </c>
    </row>
    <row r="461" spans="1:31" s="821" customFormat="1" ht="15" hidden="1" customHeight="1">
      <c r="A461" s="853"/>
      <c r="B461" s="842" t="s">
        <v>28</v>
      </c>
      <c r="C461" s="838" t="s">
        <v>2131</v>
      </c>
      <c r="D461" s="870" t="s">
        <v>127</v>
      </c>
      <c r="E461" s="871" t="s">
        <v>444</v>
      </c>
      <c r="F461" s="873" t="s">
        <v>3634</v>
      </c>
      <c r="G461" s="839"/>
      <c r="H461" s="873" t="s">
        <v>863</v>
      </c>
      <c r="I461" s="872">
        <v>2015</v>
      </c>
      <c r="J461" s="838"/>
      <c r="K461" s="836" t="s">
        <v>3644</v>
      </c>
      <c r="L461" s="838" t="s">
        <v>3645</v>
      </c>
      <c r="M461" s="838" t="s">
        <v>3646</v>
      </c>
      <c r="N461" s="838"/>
      <c r="O461" s="872" t="s">
        <v>133</v>
      </c>
      <c r="P461" s="880">
        <v>185087699.23109555</v>
      </c>
      <c r="Q461" s="853" t="str">
        <f t="shared" si="118"/>
        <v>2.03.01</v>
      </c>
      <c r="R461" s="841" t="str">
        <f t="shared" si="113"/>
        <v>Alat Angkutan Darat Bermotor</v>
      </c>
      <c r="S461" s="860">
        <f t="shared" si="114"/>
        <v>7</v>
      </c>
      <c r="T461" s="861">
        <f t="shared" si="108"/>
        <v>26441099.890156507</v>
      </c>
      <c r="U461" s="889" t="s">
        <v>132</v>
      </c>
      <c r="V461" s="861"/>
      <c r="W461" s="861"/>
      <c r="X461" s="861">
        <f t="shared" si="110"/>
        <v>26441099.890156507</v>
      </c>
      <c r="Y461" s="861">
        <f t="shared" si="121"/>
        <v>26441099.890156507</v>
      </c>
      <c r="Z461" s="861">
        <f t="shared" si="122"/>
        <v>26441099.890156507</v>
      </c>
      <c r="AA461" s="861">
        <f t="shared" si="123"/>
        <v>26441099.890156507</v>
      </c>
      <c r="AB461" s="876">
        <f t="shared" si="115"/>
        <v>2015</v>
      </c>
      <c r="AC461" s="861">
        <f t="shared" si="116"/>
        <v>185087699.23109555</v>
      </c>
      <c r="AD461" s="877">
        <f t="shared" si="119"/>
        <v>79323299.670469522</v>
      </c>
      <c r="AE461" s="878">
        <f t="shared" si="117"/>
        <v>105764399.56062603</v>
      </c>
    </row>
    <row r="462" spans="1:31" s="821" customFormat="1" ht="15" hidden="1" customHeight="1">
      <c r="A462" s="853"/>
      <c r="B462" s="842" t="s">
        <v>28</v>
      </c>
      <c r="C462" s="838" t="s">
        <v>2131</v>
      </c>
      <c r="D462" s="870" t="s">
        <v>127</v>
      </c>
      <c r="E462" s="871" t="s">
        <v>444</v>
      </c>
      <c r="F462" s="873" t="s">
        <v>3647</v>
      </c>
      <c r="G462" s="839"/>
      <c r="H462" s="873" t="s">
        <v>863</v>
      </c>
      <c r="I462" s="872">
        <v>2015</v>
      </c>
      <c r="J462" s="838"/>
      <c r="K462" s="836" t="s">
        <v>3648</v>
      </c>
      <c r="L462" s="838" t="s">
        <v>3649</v>
      </c>
      <c r="M462" s="838" t="s">
        <v>3650</v>
      </c>
      <c r="N462" s="838"/>
      <c r="O462" s="872" t="s">
        <v>133</v>
      </c>
      <c r="P462" s="880">
        <v>185087699.23109555</v>
      </c>
      <c r="Q462" s="853" t="str">
        <f t="shared" si="118"/>
        <v>2.03.01</v>
      </c>
      <c r="R462" s="841" t="str">
        <f t="shared" si="113"/>
        <v>Alat Angkutan Darat Bermotor</v>
      </c>
      <c r="S462" s="860">
        <f t="shared" si="114"/>
        <v>7</v>
      </c>
      <c r="T462" s="861">
        <f t="shared" si="108"/>
        <v>26441099.890156507</v>
      </c>
      <c r="U462" s="889" t="s">
        <v>132</v>
      </c>
      <c r="V462" s="861"/>
      <c r="W462" s="861"/>
      <c r="X462" s="861">
        <f t="shared" si="110"/>
        <v>26441099.890156507</v>
      </c>
      <c r="Y462" s="861">
        <f t="shared" si="121"/>
        <v>26441099.890156507</v>
      </c>
      <c r="Z462" s="861">
        <f t="shared" si="122"/>
        <v>26441099.890156507</v>
      </c>
      <c r="AA462" s="861">
        <f t="shared" si="123"/>
        <v>26441099.890156507</v>
      </c>
      <c r="AB462" s="876">
        <f t="shared" si="115"/>
        <v>2015</v>
      </c>
      <c r="AC462" s="861">
        <f t="shared" si="116"/>
        <v>185087699.23109555</v>
      </c>
      <c r="AD462" s="877">
        <f t="shared" si="119"/>
        <v>79323299.670469522</v>
      </c>
      <c r="AE462" s="878">
        <f t="shared" si="117"/>
        <v>105764399.56062603</v>
      </c>
    </row>
    <row r="463" spans="1:31" s="821" customFormat="1" ht="15" hidden="1" customHeight="1">
      <c r="A463" s="853"/>
      <c r="B463" s="842" t="s">
        <v>28</v>
      </c>
      <c r="C463" s="838" t="s">
        <v>2131</v>
      </c>
      <c r="D463" s="870" t="s">
        <v>127</v>
      </c>
      <c r="E463" s="871" t="s">
        <v>444</v>
      </c>
      <c r="F463" s="873" t="s">
        <v>3634</v>
      </c>
      <c r="G463" s="839"/>
      <c r="H463" s="873" t="s">
        <v>863</v>
      </c>
      <c r="I463" s="872">
        <v>2015</v>
      </c>
      <c r="J463" s="838"/>
      <c r="K463" s="836" t="s">
        <v>3651</v>
      </c>
      <c r="L463" s="838" t="s">
        <v>3652</v>
      </c>
      <c r="M463" s="838" t="s">
        <v>3653</v>
      </c>
      <c r="N463" s="838"/>
      <c r="O463" s="872" t="s">
        <v>133</v>
      </c>
      <c r="P463" s="880">
        <v>185087699.23109555</v>
      </c>
      <c r="Q463" s="853" t="str">
        <f t="shared" si="118"/>
        <v>2.03.01</v>
      </c>
      <c r="R463" s="841" t="str">
        <f t="shared" si="113"/>
        <v>Alat Angkutan Darat Bermotor</v>
      </c>
      <c r="S463" s="860">
        <f t="shared" si="114"/>
        <v>7</v>
      </c>
      <c r="T463" s="861">
        <f t="shared" si="108"/>
        <v>26441099.890156507</v>
      </c>
      <c r="U463" s="889" t="s">
        <v>132</v>
      </c>
      <c r="V463" s="861"/>
      <c r="W463" s="861"/>
      <c r="X463" s="861">
        <f t="shared" si="110"/>
        <v>26441099.890156507</v>
      </c>
      <c r="Y463" s="861">
        <f t="shared" si="121"/>
        <v>26441099.890156507</v>
      </c>
      <c r="Z463" s="861">
        <f t="shared" si="122"/>
        <v>26441099.890156507</v>
      </c>
      <c r="AA463" s="861">
        <f t="shared" si="123"/>
        <v>26441099.890156507</v>
      </c>
      <c r="AB463" s="876">
        <f t="shared" si="115"/>
        <v>2015</v>
      </c>
      <c r="AC463" s="861">
        <f t="shared" si="116"/>
        <v>185087699.23109555</v>
      </c>
      <c r="AD463" s="877">
        <f t="shared" si="119"/>
        <v>79323299.670469522</v>
      </c>
      <c r="AE463" s="878">
        <f t="shared" si="117"/>
        <v>105764399.56062603</v>
      </c>
    </row>
    <row r="464" spans="1:31" s="821" customFormat="1" ht="15" hidden="1" customHeight="1">
      <c r="A464" s="853"/>
      <c r="B464" s="842" t="s">
        <v>28</v>
      </c>
      <c r="C464" s="838" t="s">
        <v>2131</v>
      </c>
      <c r="D464" s="870" t="s">
        <v>127</v>
      </c>
      <c r="E464" s="871" t="s">
        <v>444</v>
      </c>
      <c r="F464" s="873" t="s">
        <v>3634</v>
      </c>
      <c r="G464" s="839"/>
      <c r="H464" s="873" t="s">
        <v>863</v>
      </c>
      <c r="I464" s="872">
        <v>2015</v>
      </c>
      <c r="J464" s="838"/>
      <c r="K464" s="836" t="s">
        <v>3654</v>
      </c>
      <c r="L464" s="838" t="s">
        <v>3655</v>
      </c>
      <c r="M464" s="838" t="s">
        <v>3656</v>
      </c>
      <c r="N464" s="838"/>
      <c r="O464" s="872" t="s">
        <v>133</v>
      </c>
      <c r="P464" s="880">
        <v>185087699.23109555</v>
      </c>
      <c r="Q464" s="853" t="str">
        <f t="shared" si="118"/>
        <v>2.03.01</v>
      </c>
      <c r="R464" s="841" t="str">
        <f t="shared" si="113"/>
        <v>Alat Angkutan Darat Bermotor</v>
      </c>
      <c r="S464" s="860">
        <f t="shared" si="114"/>
        <v>7</v>
      </c>
      <c r="T464" s="861">
        <f t="shared" si="108"/>
        <v>26441099.890156507</v>
      </c>
      <c r="U464" s="889" t="s">
        <v>132</v>
      </c>
      <c r="V464" s="861"/>
      <c r="W464" s="861"/>
      <c r="X464" s="861">
        <f t="shared" si="110"/>
        <v>26441099.890156507</v>
      </c>
      <c r="Y464" s="861">
        <f t="shared" si="121"/>
        <v>26441099.890156507</v>
      </c>
      <c r="Z464" s="861">
        <f t="shared" si="122"/>
        <v>26441099.890156507</v>
      </c>
      <c r="AA464" s="861">
        <f t="shared" si="123"/>
        <v>26441099.890156507</v>
      </c>
      <c r="AB464" s="876">
        <f t="shared" si="115"/>
        <v>2015</v>
      </c>
      <c r="AC464" s="861">
        <f t="shared" si="116"/>
        <v>185087699.23109555</v>
      </c>
      <c r="AD464" s="877">
        <f t="shared" si="119"/>
        <v>79323299.670469522</v>
      </c>
      <c r="AE464" s="878">
        <f t="shared" si="117"/>
        <v>105764399.56062603</v>
      </c>
    </row>
    <row r="465" spans="1:31" s="821" customFormat="1" ht="15" hidden="1" customHeight="1">
      <c r="A465" s="853"/>
      <c r="B465" s="842" t="s">
        <v>28</v>
      </c>
      <c r="C465" s="838" t="s">
        <v>2131</v>
      </c>
      <c r="D465" s="870" t="s">
        <v>127</v>
      </c>
      <c r="E465" s="871" t="s">
        <v>444</v>
      </c>
      <c r="F465" s="873" t="s">
        <v>3634</v>
      </c>
      <c r="G465" s="839"/>
      <c r="H465" s="873" t="s">
        <v>863</v>
      </c>
      <c r="I465" s="872">
        <v>2015</v>
      </c>
      <c r="J465" s="838"/>
      <c r="K465" s="836" t="s">
        <v>3657</v>
      </c>
      <c r="L465" s="838" t="s">
        <v>3658</v>
      </c>
      <c r="M465" s="838" t="s">
        <v>3659</v>
      </c>
      <c r="N465" s="838"/>
      <c r="O465" s="872" t="s">
        <v>133</v>
      </c>
      <c r="P465" s="880">
        <v>185087699.23109555</v>
      </c>
      <c r="Q465" s="853" t="str">
        <f t="shared" si="118"/>
        <v>2.03.01</v>
      </c>
      <c r="R465" s="841" t="str">
        <f t="shared" si="113"/>
        <v>Alat Angkutan Darat Bermotor</v>
      </c>
      <c r="S465" s="860">
        <f t="shared" si="114"/>
        <v>7</v>
      </c>
      <c r="T465" s="861">
        <f t="shared" si="108"/>
        <v>26441099.890156507</v>
      </c>
      <c r="U465" s="889" t="s">
        <v>132</v>
      </c>
      <c r="V465" s="861"/>
      <c r="W465" s="861"/>
      <c r="X465" s="861">
        <f t="shared" si="110"/>
        <v>26441099.890156507</v>
      </c>
      <c r="Y465" s="861">
        <f t="shared" si="121"/>
        <v>26441099.890156507</v>
      </c>
      <c r="Z465" s="861">
        <f t="shared" si="122"/>
        <v>26441099.890156507</v>
      </c>
      <c r="AA465" s="861">
        <f t="shared" si="123"/>
        <v>26441099.890156507</v>
      </c>
      <c r="AB465" s="876">
        <f t="shared" si="115"/>
        <v>2015</v>
      </c>
      <c r="AC465" s="861">
        <f t="shared" si="116"/>
        <v>185087699.23109555</v>
      </c>
      <c r="AD465" s="877">
        <f t="shared" si="119"/>
        <v>79323299.670469522</v>
      </c>
      <c r="AE465" s="878">
        <f t="shared" si="117"/>
        <v>105764399.56062603</v>
      </c>
    </row>
    <row r="466" spans="1:31" s="821" customFormat="1" ht="15" customHeight="1">
      <c r="A466" s="853"/>
      <c r="B466" s="842" t="s">
        <v>28</v>
      </c>
      <c r="C466" s="838" t="s">
        <v>2131</v>
      </c>
      <c r="D466" s="870" t="s">
        <v>127</v>
      </c>
      <c r="E466" s="871" t="s">
        <v>444</v>
      </c>
      <c r="F466" s="873" t="s">
        <v>3634</v>
      </c>
      <c r="G466" s="839"/>
      <c r="H466" s="873" t="s">
        <v>863</v>
      </c>
      <c r="I466" s="872">
        <v>2015</v>
      </c>
      <c r="J466" s="838"/>
      <c r="K466" s="836" t="s">
        <v>3660</v>
      </c>
      <c r="L466" s="838" t="s">
        <v>3661</v>
      </c>
      <c r="M466" s="838" t="s">
        <v>3662</v>
      </c>
      <c r="N466" s="838"/>
      <c r="O466" s="872" t="s">
        <v>133</v>
      </c>
      <c r="P466" s="880">
        <v>185087699.23109555</v>
      </c>
      <c r="Q466" s="853" t="str">
        <f t="shared" si="118"/>
        <v>2.03.01</v>
      </c>
      <c r="R466" s="841" t="str">
        <f t="shared" si="113"/>
        <v>Alat Angkutan Darat Bermotor</v>
      </c>
      <c r="S466" s="860">
        <f t="shared" si="114"/>
        <v>7</v>
      </c>
      <c r="T466" s="861">
        <f t="shared" si="108"/>
        <v>26441099.890156507</v>
      </c>
      <c r="U466" s="889" t="s">
        <v>132</v>
      </c>
      <c r="V466" s="861"/>
      <c r="W466" s="861"/>
      <c r="X466" s="861">
        <f t="shared" si="110"/>
        <v>26441099.890156507</v>
      </c>
      <c r="Y466" s="861">
        <f t="shared" si="121"/>
        <v>26441099.890156507</v>
      </c>
      <c r="Z466" s="861">
        <f t="shared" si="122"/>
        <v>26441099.890156507</v>
      </c>
      <c r="AA466" s="861">
        <f t="shared" si="123"/>
        <v>26441099.890156507</v>
      </c>
      <c r="AB466" s="876">
        <f t="shared" si="115"/>
        <v>2015</v>
      </c>
      <c r="AC466" s="861">
        <f t="shared" si="116"/>
        <v>185087699.23109555</v>
      </c>
      <c r="AD466" s="877">
        <f t="shared" si="119"/>
        <v>79323299.670469522</v>
      </c>
      <c r="AE466" s="878">
        <f t="shared" si="117"/>
        <v>105764399.56062603</v>
      </c>
    </row>
    <row r="467" spans="1:31" s="821" customFormat="1" ht="15" hidden="1" customHeight="1">
      <c r="A467" s="853"/>
      <c r="B467" s="842" t="s">
        <v>28</v>
      </c>
      <c r="C467" s="838" t="s">
        <v>2131</v>
      </c>
      <c r="D467" s="870" t="s">
        <v>127</v>
      </c>
      <c r="E467" s="871" t="s">
        <v>444</v>
      </c>
      <c r="F467" s="873" t="s">
        <v>3634</v>
      </c>
      <c r="G467" s="839"/>
      <c r="H467" s="873" t="s">
        <v>863</v>
      </c>
      <c r="I467" s="872">
        <v>2015</v>
      </c>
      <c r="J467" s="838"/>
      <c r="K467" s="836" t="s">
        <v>3663</v>
      </c>
      <c r="L467" s="838" t="s">
        <v>3664</v>
      </c>
      <c r="M467" s="838" t="s">
        <v>3665</v>
      </c>
      <c r="N467" s="838"/>
      <c r="O467" s="872" t="s">
        <v>133</v>
      </c>
      <c r="P467" s="880">
        <v>185087699.23109555</v>
      </c>
      <c r="Q467" s="853" t="str">
        <f t="shared" si="118"/>
        <v>2.03.01</v>
      </c>
      <c r="R467" s="841" t="str">
        <f t="shared" si="113"/>
        <v>Alat Angkutan Darat Bermotor</v>
      </c>
      <c r="S467" s="860">
        <f t="shared" si="114"/>
        <v>7</v>
      </c>
      <c r="T467" s="861">
        <f t="shared" si="108"/>
        <v>26441099.890156507</v>
      </c>
      <c r="U467" s="889" t="s">
        <v>132</v>
      </c>
      <c r="V467" s="861"/>
      <c r="W467" s="861"/>
      <c r="X467" s="861">
        <f t="shared" si="110"/>
        <v>26441099.890156507</v>
      </c>
      <c r="Y467" s="861">
        <f t="shared" si="121"/>
        <v>26441099.890156507</v>
      </c>
      <c r="Z467" s="861">
        <f t="shared" si="122"/>
        <v>26441099.890156507</v>
      </c>
      <c r="AA467" s="861">
        <f t="shared" si="123"/>
        <v>26441099.890156507</v>
      </c>
      <c r="AB467" s="876">
        <f t="shared" si="115"/>
        <v>2015</v>
      </c>
      <c r="AC467" s="861">
        <f t="shared" si="116"/>
        <v>185087699.23109555</v>
      </c>
      <c r="AD467" s="877">
        <f t="shared" si="119"/>
        <v>79323299.670469522</v>
      </c>
      <c r="AE467" s="878">
        <f t="shared" si="117"/>
        <v>105764399.56062603</v>
      </c>
    </row>
    <row r="468" spans="1:31" s="821" customFormat="1" ht="15" hidden="1" customHeight="1">
      <c r="A468" s="853"/>
      <c r="B468" s="842" t="s">
        <v>28</v>
      </c>
      <c r="C468" s="838" t="s">
        <v>2131</v>
      </c>
      <c r="D468" s="870" t="s">
        <v>127</v>
      </c>
      <c r="E468" s="871" t="s">
        <v>444</v>
      </c>
      <c r="F468" s="873" t="s">
        <v>3634</v>
      </c>
      <c r="G468" s="839"/>
      <c r="H468" s="873" t="s">
        <v>863</v>
      </c>
      <c r="I468" s="872">
        <v>2015</v>
      </c>
      <c r="J468" s="838"/>
      <c r="K468" s="836" t="s">
        <v>3666</v>
      </c>
      <c r="L468" s="838" t="s">
        <v>3667</v>
      </c>
      <c r="M468" s="838" t="s">
        <v>3668</v>
      </c>
      <c r="N468" s="838"/>
      <c r="O468" s="872" t="s">
        <v>133</v>
      </c>
      <c r="P468" s="880">
        <v>185087699.23109555</v>
      </c>
      <c r="Q468" s="853" t="str">
        <f t="shared" si="118"/>
        <v>2.03.01</v>
      </c>
      <c r="R468" s="841" t="str">
        <f t="shared" si="113"/>
        <v>Alat Angkutan Darat Bermotor</v>
      </c>
      <c r="S468" s="860">
        <f t="shared" si="114"/>
        <v>7</v>
      </c>
      <c r="T468" s="861">
        <f t="shared" si="108"/>
        <v>26441099.890156507</v>
      </c>
      <c r="U468" s="889" t="s">
        <v>132</v>
      </c>
      <c r="V468" s="861"/>
      <c r="W468" s="861"/>
      <c r="X468" s="861">
        <f t="shared" si="110"/>
        <v>26441099.890156507</v>
      </c>
      <c r="Y468" s="861">
        <f t="shared" si="121"/>
        <v>26441099.890156507</v>
      </c>
      <c r="Z468" s="861">
        <f t="shared" si="122"/>
        <v>26441099.890156507</v>
      </c>
      <c r="AA468" s="861">
        <f t="shared" si="123"/>
        <v>26441099.890156507</v>
      </c>
      <c r="AB468" s="876">
        <f t="shared" si="115"/>
        <v>2015</v>
      </c>
      <c r="AC468" s="861">
        <f t="shared" si="116"/>
        <v>185087699.23109555</v>
      </c>
      <c r="AD468" s="877">
        <f t="shared" si="119"/>
        <v>79323299.670469522</v>
      </c>
      <c r="AE468" s="878">
        <f t="shared" si="117"/>
        <v>105764399.56062603</v>
      </c>
    </row>
    <row r="469" spans="1:31" s="821" customFormat="1" ht="15" hidden="1" customHeight="1">
      <c r="A469" s="853"/>
      <c r="B469" s="842" t="s">
        <v>28</v>
      </c>
      <c r="C469" s="838" t="s">
        <v>2131</v>
      </c>
      <c r="D469" s="870" t="s">
        <v>127</v>
      </c>
      <c r="E469" s="871" t="s">
        <v>444</v>
      </c>
      <c r="F469" s="873" t="s">
        <v>3634</v>
      </c>
      <c r="G469" s="839"/>
      <c r="H469" s="873" t="s">
        <v>863</v>
      </c>
      <c r="I469" s="872">
        <v>2015</v>
      </c>
      <c r="J469" s="838"/>
      <c r="K469" s="836" t="s">
        <v>3669</v>
      </c>
      <c r="L469" s="838" t="s">
        <v>3670</v>
      </c>
      <c r="M469" s="838" t="s">
        <v>3671</v>
      </c>
      <c r="N469" s="838"/>
      <c r="O469" s="872" t="s">
        <v>133</v>
      </c>
      <c r="P469" s="880">
        <v>185087699.23109555</v>
      </c>
      <c r="Q469" s="853" t="str">
        <f t="shared" si="118"/>
        <v>2.03.01</v>
      </c>
      <c r="R469" s="841" t="str">
        <f t="shared" si="113"/>
        <v>Alat Angkutan Darat Bermotor</v>
      </c>
      <c r="S469" s="860">
        <f t="shared" si="114"/>
        <v>7</v>
      </c>
      <c r="T469" s="861">
        <f t="shared" si="108"/>
        <v>26441099.890156507</v>
      </c>
      <c r="U469" s="889" t="s">
        <v>132</v>
      </c>
      <c r="V469" s="861"/>
      <c r="W469" s="861"/>
      <c r="X469" s="861">
        <f t="shared" si="110"/>
        <v>26441099.890156507</v>
      </c>
      <c r="Y469" s="861">
        <f t="shared" si="121"/>
        <v>26441099.890156507</v>
      </c>
      <c r="Z469" s="861">
        <f t="shared" si="122"/>
        <v>26441099.890156507</v>
      </c>
      <c r="AA469" s="861">
        <f t="shared" si="123"/>
        <v>26441099.890156507</v>
      </c>
      <c r="AB469" s="876">
        <f t="shared" si="115"/>
        <v>2015</v>
      </c>
      <c r="AC469" s="861">
        <f t="shared" si="116"/>
        <v>185087699.23109555</v>
      </c>
      <c r="AD469" s="877">
        <f t="shared" si="119"/>
        <v>79323299.670469522</v>
      </c>
      <c r="AE469" s="878">
        <f t="shared" si="117"/>
        <v>105764399.56062603</v>
      </c>
    </row>
    <row r="470" spans="1:31" s="821" customFormat="1" ht="15" hidden="1" customHeight="1">
      <c r="A470" s="853"/>
      <c r="B470" s="842" t="s">
        <v>28</v>
      </c>
      <c r="C470" s="838" t="s">
        <v>2131</v>
      </c>
      <c r="D470" s="870" t="s">
        <v>127</v>
      </c>
      <c r="E470" s="871" t="s">
        <v>444</v>
      </c>
      <c r="F470" s="873" t="s">
        <v>3634</v>
      </c>
      <c r="G470" s="839"/>
      <c r="H470" s="873" t="s">
        <v>863</v>
      </c>
      <c r="I470" s="872">
        <v>2015</v>
      </c>
      <c r="J470" s="838"/>
      <c r="K470" s="836" t="s">
        <v>3672</v>
      </c>
      <c r="L470" s="838" t="s">
        <v>3673</v>
      </c>
      <c r="M470" s="838" t="s">
        <v>3674</v>
      </c>
      <c r="N470" s="838"/>
      <c r="O470" s="872" t="s">
        <v>133</v>
      </c>
      <c r="P470" s="880">
        <v>185087699.23109555</v>
      </c>
      <c r="Q470" s="853" t="str">
        <f t="shared" si="118"/>
        <v>2.03.01</v>
      </c>
      <c r="R470" s="841" t="str">
        <f t="shared" si="113"/>
        <v>Alat Angkutan Darat Bermotor</v>
      </c>
      <c r="S470" s="860">
        <f t="shared" si="114"/>
        <v>7</v>
      </c>
      <c r="T470" s="861">
        <f t="shared" si="108"/>
        <v>26441099.890156507</v>
      </c>
      <c r="U470" s="889" t="s">
        <v>132</v>
      </c>
      <c r="V470" s="861"/>
      <c r="W470" s="861"/>
      <c r="X470" s="861">
        <f t="shared" si="110"/>
        <v>26441099.890156507</v>
      </c>
      <c r="Y470" s="861">
        <f t="shared" si="121"/>
        <v>26441099.890156507</v>
      </c>
      <c r="Z470" s="861">
        <f t="shared" si="122"/>
        <v>26441099.890156507</v>
      </c>
      <c r="AA470" s="861">
        <f t="shared" si="123"/>
        <v>26441099.890156507</v>
      </c>
      <c r="AB470" s="876">
        <f t="shared" si="115"/>
        <v>2015</v>
      </c>
      <c r="AC470" s="861">
        <f t="shared" si="116"/>
        <v>185087699.23109555</v>
      </c>
      <c r="AD470" s="877">
        <f t="shared" si="119"/>
        <v>79323299.670469522</v>
      </c>
      <c r="AE470" s="878">
        <f t="shared" si="117"/>
        <v>105764399.56062603</v>
      </c>
    </row>
    <row r="471" spans="1:31" s="821" customFormat="1" ht="15" hidden="1" customHeight="1">
      <c r="A471" s="853"/>
      <c r="B471" s="842" t="s">
        <v>28</v>
      </c>
      <c r="C471" s="838" t="s">
        <v>2131</v>
      </c>
      <c r="D471" s="870" t="s">
        <v>127</v>
      </c>
      <c r="E471" s="871" t="s">
        <v>444</v>
      </c>
      <c r="F471" s="873" t="s">
        <v>3634</v>
      </c>
      <c r="G471" s="839"/>
      <c r="H471" s="873" t="s">
        <v>863</v>
      </c>
      <c r="I471" s="872">
        <v>2015</v>
      </c>
      <c r="J471" s="838"/>
      <c r="K471" s="836" t="s">
        <v>3675</v>
      </c>
      <c r="L471" s="838" t="s">
        <v>3676</v>
      </c>
      <c r="M471" s="838" t="s">
        <v>3677</v>
      </c>
      <c r="N471" s="838"/>
      <c r="O471" s="872" t="s">
        <v>133</v>
      </c>
      <c r="P471" s="880">
        <v>185087699.23109555</v>
      </c>
      <c r="Q471" s="853" t="str">
        <f t="shared" si="118"/>
        <v>2.03.01</v>
      </c>
      <c r="R471" s="841" t="str">
        <f t="shared" si="113"/>
        <v>Alat Angkutan Darat Bermotor</v>
      </c>
      <c r="S471" s="860">
        <f t="shared" si="114"/>
        <v>7</v>
      </c>
      <c r="T471" s="861">
        <f t="shared" si="108"/>
        <v>26441099.890156507</v>
      </c>
      <c r="U471" s="889" t="s">
        <v>132</v>
      </c>
      <c r="V471" s="861"/>
      <c r="W471" s="861"/>
      <c r="X471" s="861">
        <f t="shared" si="110"/>
        <v>26441099.890156507</v>
      </c>
      <c r="Y471" s="861">
        <f t="shared" si="121"/>
        <v>26441099.890156507</v>
      </c>
      <c r="Z471" s="861">
        <f t="shared" si="122"/>
        <v>26441099.890156507</v>
      </c>
      <c r="AA471" s="861">
        <f t="shared" si="123"/>
        <v>26441099.890156507</v>
      </c>
      <c r="AB471" s="876">
        <f t="shared" si="115"/>
        <v>2015</v>
      </c>
      <c r="AC471" s="861">
        <f t="shared" si="116"/>
        <v>185087699.23109555</v>
      </c>
      <c r="AD471" s="877">
        <f t="shared" si="119"/>
        <v>79323299.670469522</v>
      </c>
      <c r="AE471" s="878">
        <f t="shared" si="117"/>
        <v>105764399.56062603</v>
      </c>
    </row>
    <row r="472" spans="1:31" s="821" customFormat="1" ht="15" hidden="1" customHeight="1">
      <c r="A472" s="853"/>
      <c r="B472" s="842" t="s">
        <v>28</v>
      </c>
      <c r="C472" s="838" t="s">
        <v>2131</v>
      </c>
      <c r="D472" s="870" t="s">
        <v>127</v>
      </c>
      <c r="E472" s="871" t="s">
        <v>444</v>
      </c>
      <c r="F472" s="873" t="s">
        <v>3634</v>
      </c>
      <c r="G472" s="839"/>
      <c r="H472" s="873" t="s">
        <v>863</v>
      </c>
      <c r="I472" s="872">
        <v>2015</v>
      </c>
      <c r="J472" s="838"/>
      <c r="K472" s="836" t="s">
        <v>3678</v>
      </c>
      <c r="L472" s="838" t="s">
        <v>3679</v>
      </c>
      <c r="M472" s="838" t="s">
        <v>3680</v>
      </c>
      <c r="N472" s="838"/>
      <c r="O472" s="872" t="s">
        <v>133</v>
      </c>
      <c r="P472" s="880">
        <v>185087699.23109555</v>
      </c>
      <c r="Q472" s="853" t="str">
        <f t="shared" si="118"/>
        <v>2.03.01</v>
      </c>
      <c r="R472" s="841" t="str">
        <f t="shared" si="113"/>
        <v>Alat Angkutan Darat Bermotor</v>
      </c>
      <c r="S472" s="860">
        <f t="shared" si="114"/>
        <v>7</v>
      </c>
      <c r="T472" s="861">
        <f t="shared" ref="T472:T507" si="124">(P472)/S472</f>
        <v>26441099.890156507</v>
      </c>
      <c r="U472" s="889" t="s">
        <v>132</v>
      </c>
      <c r="V472" s="861"/>
      <c r="W472" s="861"/>
      <c r="X472" s="861">
        <f t="shared" ref="X472:X502" si="125">IF(P472=V472+W472,0,T472)</f>
        <v>26441099.890156507</v>
      </c>
      <c r="Y472" s="861">
        <f t="shared" si="121"/>
        <v>26441099.890156507</v>
      </c>
      <c r="Z472" s="861">
        <f t="shared" si="122"/>
        <v>26441099.890156507</v>
      </c>
      <c r="AA472" s="861">
        <f t="shared" si="123"/>
        <v>26441099.890156507</v>
      </c>
      <c r="AB472" s="876">
        <f t="shared" si="115"/>
        <v>2015</v>
      </c>
      <c r="AC472" s="861">
        <f t="shared" si="116"/>
        <v>185087699.23109555</v>
      </c>
      <c r="AD472" s="877">
        <f t="shared" si="119"/>
        <v>79323299.670469522</v>
      </c>
      <c r="AE472" s="878">
        <f t="shared" si="117"/>
        <v>105764399.56062603</v>
      </c>
    </row>
    <row r="473" spans="1:31" s="821" customFormat="1" ht="15" hidden="1" customHeight="1">
      <c r="A473" s="853"/>
      <c r="B473" s="842" t="s">
        <v>28</v>
      </c>
      <c r="C473" s="838" t="s">
        <v>2131</v>
      </c>
      <c r="D473" s="870" t="s">
        <v>127</v>
      </c>
      <c r="E473" s="871" t="s">
        <v>444</v>
      </c>
      <c r="F473" s="873" t="s">
        <v>3634</v>
      </c>
      <c r="G473" s="839"/>
      <c r="H473" s="873" t="s">
        <v>863</v>
      </c>
      <c r="I473" s="872">
        <v>2015</v>
      </c>
      <c r="J473" s="838"/>
      <c r="K473" s="836" t="s">
        <v>3681</v>
      </c>
      <c r="L473" s="838" t="s">
        <v>3682</v>
      </c>
      <c r="M473" s="838" t="s">
        <v>3683</v>
      </c>
      <c r="N473" s="838"/>
      <c r="O473" s="872" t="s">
        <v>133</v>
      </c>
      <c r="P473" s="880">
        <v>185087699.23109555</v>
      </c>
      <c r="Q473" s="853" t="str">
        <f t="shared" si="118"/>
        <v>2.03.01</v>
      </c>
      <c r="R473" s="841" t="str">
        <f t="shared" ref="R473:R507" si="126">VLOOKUP(Q473,kelompok,2,0)</f>
        <v>Alat Angkutan Darat Bermotor</v>
      </c>
      <c r="S473" s="860">
        <f t="shared" ref="S473:S507" si="127">VLOOKUP(Q473,MASAMANFAAT,4,0)</f>
        <v>7</v>
      </c>
      <c r="T473" s="861">
        <f t="shared" si="124"/>
        <v>26441099.890156507</v>
      </c>
      <c r="U473" s="889" t="s">
        <v>132</v>
      </c>
      <c r="V473" s="861"/>
      <c r="W473" s="861"/>
      <c r="X473" s="861">
        <f t="shared" si="125"/>
        <v>26441099.890156507</v>
      </c>
      <c r="Y473" s="861">
        <f t="shared" si="121"/>
        <v>26441099.890156507</v>
      </c>
      <c r="Z473" s="861">
        <f t="shared" si="122"/>
        <v>26441099.890156507</v>
      </c>
      <c r="AA473" s="861">
        <f t="shared" si="123"/>
        <v>26441099.890156507</v>
      </c>
      <c r="AB473" s="876">
        <f t="shared" ref="AB473:AB507" si="128">I473</f>
        <v>2015</v>
      </c>
      <c r="AC473" s="861">
        <f t="shared" ref="AC473:AC507" si="129">P473</f>
        <v>185087699.23109555</v>
      </c>
      <c r="AD473" s="877">
        <f t="shared" si="119"/>
        <v>79323299.670469522</v>
      </c>
      <c r="AE473" s="878">
        <f t="shared" ref="AE473:AE507" si="130">SUM(V473:AA473)</f>
        <v>105764399.56062603</v>
      </c>
    </row>
    <row r="474" spans="1:31" s="821" customFormat="1" ht="15" hidden="1" customHeight="1">
      <c r="A474" s="853"/>
      <c r="B474" s="842" t="s">
        <v>28</v>
      </c>
      <c r="C474" s="838" t="s">
        <v>2131</v>
      </c>
      <c r="D474" s="870" t="s">
        <v>127</v>
      </c>
      <c r="E474" s="871" t="s">
        <v>444</v>
      </c>
      <c r="F474" s="873" t="s">
        <v>3634</v>
      </c>
      <c r="G474" s="839"/>
      <c r="H474" s="873" t="s">
        <v>863</v>
      </c>
      <c r="I474" s="872">
        <v>2015</v>
      </c>
      <c r="J474" s="838"/>
      <c r="K474" s="836" t="s">
        <v>3684</v>
      </c>
      <c r="L474" s="838" t="s">
        <v>3685</v>
      </c>
      <c r="M474" s="838" t="s">
        <v>3686</v>
      </c>
      <c r="N474" s="838"/>
      <c r="O474" s="872" t="s">
        <v>133</v>
      </c>
      <c r="P474" s="880">
        <v>185087699.23109555</v>
      </c>
      <c r="Q474" s="853" t="str">
        <f t="shared" ref="Q474:Q507" si="131">MID(C474,2,7)</f>
        <v>2.03.01</v>
      </c>
      <c r="R474" s="841" t="str">
        <f t="shared" si="126"/>
        <v>Alat Angkutan Darat Bermotor</v>
      </c>
      <c r="S474" s="860">
        <f t="shared" si="127"/>
        <v>7</v>
      </c>
      <c r="T474" s="861">
        <f t="shared" si="124"/>
        <v>26441099.890156507</v>
      </c>
      <c r="U474" s="889" t="s">
        <v>132</v>
      </c>
      <c r="V474" s="861"/>
      <c r="W474" s="861"/>
      <c r="X474" s="861">
        <f t="shared" si="125"/>
        <v>26441099.890156507</v>
      </c>
      <c r="Y474" s="861">
        <f t="shared" si="121"/>
        <v>26441099.890156507</v>
      </c>
      <c r="Z474" s="861">
        <f t="shared" si="122"/>
        <v>26441099.890156507</v>
      </c>
      <c r="AA474" s="861">
        <f t="shared" si="123"/>
        <v>26441099.890156507</v>
      </c>
      <c r="AB474" s="876">
        <f t="shared" si="128"/>
        <v>2015</v>
      </c>
      <c r="AC474" s="861">
        <f t="shared" si="129"/>
        <v>185087699.23109555</v>
      </c>
      <c r="AD474" s="877">
        <f t="shared" ref="AD474:AD507" si="132">P474-(V474+W474+X474+Y474+Z474+AA474)</f>
        <v>79323299.670469522</v>
      </c>
      <c r="AE474" s="878">
        <f t="shared" si="130"/>
        <v>105764399.56062603</v>
      </c>
    </row>
    <row r="475" spans="1:31" s="821" customFormat="1" ht="15" hidden="1" customHeight="1">
      <c r="A475" s="853"/>
      <c r="B475" s="842" t="s">
        <v>28</v>
      </c>
      <c r="C475" s="838" t="s">
        <v>2131</v>
      </c>
      <c r="D475" s="870" t="s">
        <v>127</v>
      </c>
      <c r="E475" s="871" t="s">
        <v>444</v>
      </c>
      <c r="F475" s="873" t="s">
        <v>3634</v>
      </c>
      <c r="G475" s="839"/>
      <c r="H475" s="873" t="s">
        <v>863</v>
      </c>
      <c r="I475" s="872">
        <v>2015</v>
      </c>
      <c r="J475" s="838"/>
      <c r="K475" s="836" t="s">
        <v>3687</v>
      </c>
      <c r="L475" s="838" t="s">
        <v>3688</v>
      </c>
      <c r="M475" s="838" t="s">
        <v>3689</v>
      </c>
      <c r="N475" s="838"/>
      <c r="O475" s="872" t="s">
        <v>133</v>
      </c>
      <c r="P475" s="880">
        <v>185087699.23109555</v>
      </c>
      <c r="Q475" s="853" t="str">
        <f t="shared" si="131"/>
        <v>2.03.01</v>
      </c>
      <c r="R475" s="841" t="str">
        <f t="shared" si="126"/>
        <v>Alat Angkutan Darat Bermotor</v>
      </c>
      <c r="S475" s="860">
        <f t="shared" si="127"/>
        <v>7</v>
      </c>
      <c r="T475" s="861">
        <f t="shared" si="124"/>
        <v>26441099.890156507</v>
      </c>
      <c r="U475" s="889" t="s">
        <v>132</v>
      </c>
      <c r="V475" s="861"/>
      <c r="W475" s="861"/>
      <c r="X475" s="861">
        <f t="shared" si="125"/>
        <v>26441099.890156507</v>
      </c>
      <c r="Y475" s="861">
        <f t="shared" si="121"/>
        <v>26441099.890156507</v>
      </c>
      <c r="Z475" s="861">
        <f t="shared" si="122"/>
        <v>26441099.890156507</v>
      </c>
      <c r="AA475" s="861">
        <f t="shared" si="123"/>
        <v>26441099.890156507</v>
      </c>
      <c r="AB475" s="876">
        <f t="shared" si="128"/>
        <v>2015</v>
      </c>
      <c r="AC475" s="861">
        <f t="shared" si="129"/>
        <v>185087699.23109555</v>
      </c>
      <c r="AD475" s="877">
        <f t="shared" si="132"/>
        <v>79323299.670469522</v>
      </c>
      <c r="AE475" s="878">
        <f t="shared" si="130"/>
        <v>105764399.56062603</v>
      </c>
    </row>
    <row r="476" spans="1:31" s="821" customFormat="1" ht="15" hidden="1" customHeight="1">
      <c r="A476" s="853"/>
      <c r="B476" s="842" t="s">
        <v>28</v>
      </c>
      <c r="C476" s="838" t="s">
        <v>2131</v>
      </c>
      <c r="D476" s="870" t="s">
        <v>127</v>
      </c>
      <c r="E476" s="871" t="s">
        <v>444</v>
      </c>
      <c r="F476" s="873" t="s">
        <v>3634</v>
      </c>
      <c r="G476" s="839"/>
      <c r="H476" s="873" t="s">
        <v>863</v>
      </c>
      <c r="I476" s="872">
        <v>2015</v>
      </c>
      <c r="J476" s="838"/>
      <c r="K476" s="836" t="s">
        <v>3690</v>
      </c>
      <c r="L476" s="838" t="s">
        <v>3691</v>
      </c>
      <c r="M476" s="838" t="s">
        <v>3692</v>
      </c>
      <c r="N476" s="838"/>
      <c r="O476" s="872" t="s">
        <v>133</v>
      </c>
      <c r="P476" s="880">
        <v>185087699.23109555</v>
      </c>
      <c r="Q476" s="853" t="str">
        <f t="shared" si="131"/>
        <v>2.03.01</v>
      </c>
      <c r="R476" s="841" t="str">
        <f t="shared" si="126"/>
        <v>Alat Angkutan Darat Bermotor</v>
      </c>
      <c r="S476" s="860">
        <f t="shared" si="127"/>
        <v>7</v>
      </c>
      <c r="T476" s="861">
        <f t="shared" si="124"/>
        <v>26441099.890156507</v>
      </c>
      <c r="U476" s="889" t="s">
        <v>132</v>
      </c>
      <c r="V476" s="861"/>
      <c r="W476" s="861"/>
      <c r="X476" s="861">
        <f t="shared" si="125"/>
        <v>26441099.890156507</v>
      </c>
      <c r="Y476" s="861">
        <f t="shared" si="121"/>
        <v>26441099.890156507</v>
      </c>
      <c r="Z476" s="861">
        <f t="shared" si="122"/>
        <v>26441099.890156507</v>
      </c>
      <c r="AA476" s="861">
        <f t="shared" si="123"/>
        <v>26441099.890156507</v>
      </c>
      <c r="AB476" s="876">
        <f t="shared" si="128"/>
        <v>2015</v>
      </c>
      <c r="AC476" s="861">
        <f t="shared" si="129"/>
        <v>185087699.23109555</v>
      </c>
      <c r="AD476" s="877">
        <f t="shared" si="132"/>
        <v>79323299.670469522</v>
      </c>
      <c r="AE476" s="878">
        <f t="shared" si="130"/>
        <v>105764399.56062603</v>
      </c>
    </row>
    <row r="477" spans="1:31" s="821" customFormat="1" ht="15" hidden="1" customHeight="1">
      <c r="A477" s="853"/>
      <c r="B477" s="842" t="s">
        <v>28</v>
      </c>
      <c r="C477" s="838" t="s">
        <v>2131</v>
      </c>
      <c r="D477" s="870" t="s">
        <v>127</v>
      </c>
      <c r="E477" s="871" t="s">
        <v>444</v>
      </c>
      <c r="F477" s="873" t="s">
        <v>3634</v>
      </c>
      <c r="G477" s="839"/>
      <c r="H477" s="873" t="s">
        <v>863</v>
      </c>
      <c r="I477" s="872">
        <v>2015</v>
      </c>
      <c r="J477" s="838"/>
      <c r="K477" s="836" t="s">
        <v>3693</v>
      </c>
      <c r="L477" s="838" t="s">
        <v>3694</v>
      </c>
      <c r="M477" s="838" t="s">
        <v>3695</v>
      </c>
      <c r="N477" s="838"/>
      <c r="O477" s="872" t="s">
        <v>133</v>
      </c>
      <c r="P477" s="880">
        <v>185087699.23109555</v>
      </c>
      <c r="Q477" s="853" t="str">
        <f t="shared" si="131"/>
        <v>2.03.01</v>
      </c>
      <c r="R477" s="841" t="str">
        <f t="shared" si="126"/>
        <v>Alat Angkutan Darat Bermotor</v>
      </c>
      <c r="S477" s="860">
        <f t="shared" si="127"/>
        <v>7</v>
      </c>
      <c r="T477" s="861">
        <f t="shared" si="124"/>
        <v>26441099.890156507</v>
      </c>
      <c r="U477" s="889" t="s">
        <v>132</v>
      </c>
      <c r="V477" s="861"/>
      <c r="W477" s="861"/>
      <c r="X477" s="861">
        <f t="shared" si="125"/>
        <v>26441099.890156507</v>
      </c>
      <c r="Y477" s="861">
        <f t="shared" si="121"/>
        <v>26441099.890156507</v>
      </c>
      <c r="Z477" s="861">
        <f t="shared" si="122"/>
        <v>26441099.890156507</v>
      </c>
      <c r="AA477" s="861">
        <f t="shared" si="123"/>
        <v>26441099.890156507</v>
      </c>
      <c r="AB477" s="876">
        <f t="shared" si="128"/>
        <v>2015</v>
      </c>
      <c r="AC477" s="861">
        <f t="shared" si="129"/>
        <v>185087699.23109555</v>
      </c>
      <c r="AD477" s="877">
        <f t="shared" si="132"/>
        <v>79323299.670469522</v>
      </c>
      <c r="AE477" s="878">
        <f t="shared" si="130"/>
        <v>105764399.56062603</v>
      </c>
    </row>
    <row r="478" spans="1:31" s="821" customFormat="1" ht="15" hidden="1" customHeight="1">
      <c r="A478" s="853"/>
      <c r="B478" s="842" t="s">
        <v>28</v>
      </c>
      <c r="C478" s="838" t="s">
        <v>2131</v>
      </c>
      <c r="D478" s="870" t="s">
        <v>127</v>
      </c>
      <c r="E478" s="871" t="s">
        <v>444</v>
      </c>
      <c r="F478" s="873" t="s">
        <v>3696</v>
      </c>
      <c r="G478" s="839"/>
      <c r="H478" s="873" t="s">
        <v>863</v>
      </c>
      <c r="I478" s="872">
        <v>2015</v>
      </c>
      <c r="J478" s="838"/>
      <c r="K478" s="836" t="s">
        <v>3697</v>
      </c>
      <c r="L478" s="838" t="s">
        <v>3698</v>
      </c>
      <c r="M478" s="838" t="s">
        <v>3699</v>
      </c>
      <c r="N478" s="838"/>
      <c r="O478" s="872" t="s">
        <v>133</v>
      </c>
      <c r="P478" s="880">
        <v>185087699.23109555</v>
      </c>
      <c r="Q478" s="853" t="str">
        <f t="shared" si="131"/>
        <v>2.03.01</v>
      </c>
      <c r="R478" s="841" t="str">
        <f t="shared" si="126"/>
        <v>Alat Angkutan Darat Bermotor</v>
      </c>
      <c r="S478" s="860">
        <f t="shared" si="127"/>
        <v>7</v>
      </c>
      <c r="T478" s="861">
        <f t="shared" si="124"/>
        <v>26441099.890156507</v>
      </c>
      <c r="U478" s="889" t="s">
        <v>132</v>
      </c>
      <c r="V478" s="861"/>
      <c r="W478" s="861"/>
      <c r="X478" s="861">
        <f t="shared" si="125"/>
        <v>26441099.890156507</v>
      </c>
      <c r="Y478" s="861">
        <f t="shared" si="121"/>
        <v>26441099.890156507</v>
      </c>
      <c r="Z478" s="861">
        <f t="shared" si="122"/>
        <v>26441099.890156507</v>
      </c>
      <c r="AA478" s="861">
        <f t="shared" si="123"/>
        <v>26441099.890156507</v>
      </c>
      <c r="AB478" s="876">
        <f t="shared" si="128"/>
        <v>2015</v>
      </c>
      <c r="AC478" s="861">
        <f t="shared" si="129"/>
        <v>185087699.23109555</v>
      </c>
      <c r="AD478" s="877">
        <f t="shared" si="132"/>
        <v>79323299.670469522</v>
      </c>
      <c r="AE478" s="878">
        <f t="shared" si="130"/>
        <v>105764399.56062603</v>
      </c>
    </row>
    <row r="479" spans="1:31" s="821" customFormat="1" ht="15" hidden="1" customHeight="1">
      <c r="A479" s="853"/>
      <c r="B479" s="842" t="s">
        <v>28</v>
      </c>
      <c r="C479" s="838" t="s">
        <v>2131</v>
      </c>
      <c r="D479" s="870" t="s">
        <v>127</v>
      </c>
      <c r="E479" s="871" t="s">
        <v>444</v>
      </c>
      <c r="F479" s="873" t="s">
        <v>3696</v>
      </c>
      <c r="G479" s="839"/>
      <c r="H479" s="873" t="s">
        <v>863</v>
      </c>
      <c r="I479" s="872">
        <v>2015</v>
      </c>
      <c r="J479" s="838"/>
      <c r="K479" s="836" t="s">
        <v>3700</v>
      </c>
      <c r="L479" s="838" t="s">
        <v>3701</v>
      </c>
      <c r="M479" s="838"/>
      <c r="N479" s="838"/>
      <c r="O479" s="872" t="s">
        <v>133</v>
      </c>
      <c r="P479" s="880">
        <v>185087699.23109555</v>
      </c>
      <c r="Q479" s="853" t="str">
        <f t="shared" si="131"/>
        <v>2.03.01</v>
      </c>
      <c r="R479" s="841" t="str">
        <f t="shared" si="126"/>
        <v>Alat Angkutan Darat Bermotor</v>
      </c>
      <c r="S479" s="860">
        <f t="shared" si="127"/>
        <v>7</v>
      </c>
      <c r="T479" s="861">
        <f t="shared" si="124"/>
        <v>26441099.890156507</v>
      </c>
      <c r="U479" s="889" t="s">
        <v>132</v>
      </c>
      <c r="V479" s="861"/>
      <c r="W479" s="861"/>
      <c r="X479" s="861">
        <f t="shared" si="125"/>
        <v>26441099.890156507</v>
      </c>
      <c r="Y479" s="861">
        <f t="shared" si="121"/>
        <v>26441099.890156507</v>
      </c>
      <c r="Z479" s="861">
        <f t="shared" si="122"/>
        <v>26441099.890156507</v>
      </c>
      <c r="AA479" s="861">
        <f t="shared" si="123"/>
        <v>26441099.890156507</v>
      </c>
      <c r="AB479" s="876">
        <f t="shared" si="128"/>
        <v>2015</v>
      </c>
      <c r="AC479" s="861">
        <f t="shared" si="129"/>
        <v>185087699.23109555</v>
      </c>
      <c r="AD479" s="877">
        <f t="shared" si="132"/>
        <v>79323299.670469522</v>
      </c>
      <c r="AE479" s="878">
        <f t="shared" si="130"/>
        <v>105764399.56062603</v>
      </c>
    </row>
    <row r="480" spans="1:31" s="821" customFormat="1" ht="15" hidden="1" customHeight="1">
      <c r="A480" s="853"/>
      <c r="B480" s="842" t="s">
        <v>28</v>
      </c>
      <c r="C480" s="838" t="s">
        <v>2131</v>
      </c>
      <c r="D480" s="870" t="s">
        <v>127</v>
      </c>
      <c r="E480" s="871" t="s">
        <v>444</v>
      </c>
      <c r="F480" s="873" t="s">
        <v>3696</v>
      </c>
      <c r="G480" s="839"/>
      <c r="H480" s="873" t="s">
        <v>863</v>
      </c>
      <c r="I480" s="872">
        <v>2015</v>
      </c>
      <c r="J480" s="838"/>
      <c r="K480" s="836" t="s">
        <v>3702</v>
      </c>
      <c r="L480" s="838" t="s">
        <v>3703</v>
      </c>
      <c r="M480" s="838" t="s">
        <v>3704</v>
      </c>
      <c r="N480" s="838"/>
      <c r="O480" s="872" t="s">
        <v>133</v>
      </c>
      <c r="P480" s="880">
        <v>185087699.23109555</v>
      </c>
      <c r="Q480" s="853" t="str">
        <f t="shared" si="131"/>
        <v>2.03.01</v>
      </c>
      <c r="R480" s="841" t="str">
        <f t="shared" si="126"/>
        <v>Alat Angkutan Darat Bermotor</v>
      </c>
      <c r="S480" s="860">
        <f t="shared" si="127"/>
        <v>7</v>
      </c>
      <c r="T480" s="861">
        <f t="shared" si="124"/>
        <v>26441099.890156507</v>
      </c>
      <c r="U480" s="889" t="s">
        <v>132</v>
      </c>
      <c r="V480" s="861"/>
      <c r="W480" s="861"/>
      <c r="X480" s="861">
        <f t="shared" si="125"/>
        <v>26441099.890156507</v>
      </c>
      <c r="Y480" s="861">
        <f t="shared" si="121"/>
        <v>26441099.890156507</v>
      </c>
      <c r="Z480" s="861">
        <f t="shared" si="122"/>
        <v>26441099.890156507</v>
      </c>
      <c r="AA480" s="861">
        <f t="shared" si="123"/>
        <v>26441099.890156507</v>
      </c>
      <c r="AB480" s="876">
        <f t="shared" si="128"/>
        <v>2015</v>
      </c>
      <c r="AC480" s="861">
        <f t="shared" si="129"/>
        <v>185087699.23109555</v>
      </c>
      <c r="AD480" s="877">
        <f t="shared" si="132"/>
        <v>79323299.670469522</v>
      </c>
      <c r="AE480" s="878">
        <f t="shared" si="130"/>
        <v>105764399.56062603</v>
      </c>
    </row>
    <row r="481" spans="1:31" s="821" customFormat="1" ht="15" hidden="1" customHeight="1">
      <c r="A481" s="853"/>
      <c r="B481" s="842" t="s">
        <v>28</v>
      </c>
      <c r="C481" s="838" t="s">
        <v>2131</v>
      </c>
      <c r="D481" s="870" t="s">
        <v>127</v>
      </c>
      <c r="E481" s="871" t="s">
        <v>444</v>
      </c>
      <c r="F481" s="873" t="s">
        <v>3696</v>
      </c>
      <c r="G481" s="839"/>
      <c r="H481" s="873" t="s">
        <v>863</v>
      </c>
      <c r="I481" s="872">
        <v>2015</v>
      </c>
      <c r="J481" s="838"/>
      <c r="K481" s="836" t="s">
        <v>3705</v>
      </c>
      <c r="L481" s="838" t="s">
        <v>3706</v>
      </c>
      <c r="M481" s="838" t="s">
        <v>3707</v>
      </c>
      <c r="N481" s="838"/>
      <c r="O481" s="872" t="s">
        <v>133</v>
      </c>
      <c r="P481" s="880">
        <v>185087699.23109555</v>
      </c>
      <c r="Q481" s="853" t="str">
        <f t="shared" si="131"/>
        <v>2.03.01</v>
      </c>
      <c r="R481" s="841" t="str">
        <f t="shared" si="126"/>
        <v>Alat Angkutan Darat Bermotor</v>
      </c>
      <c r="S481" s="860">
        <f t="shared" si="127"/>
        <v>7</v>
      </c>
      <c r="T481" s="861">
        <f t="shared" si="124"/>
        <v>26441099.890156507</v>
      </c>
      <c r="U481" s="889" t="s">
        <v>132</v>
      </c>
      <c r="V481" s="861"/>
      <c r="W481" s="861"/>
      <c r="X481" s="861">
        <f t="shared" si="125"/>
        <v>26441099.890156507</v>
      </c>
      <c r="Y481" s="861">
        <f t="shared" si="121"/>
        <v>26441099.890156507</v>
      </c>
      <c r="Z481" s="861">
        <f t="shared" si="122"/>
        <v>26441099.890156507</v>
      </c>
      <c r="AA481" s="861">
        <f t="shared" si="123"/>
        <v>26441099.890156507</v>
      </c>
      <c r="AB481" s="876">
        <f t="shared" si="128"/>
        <v>2015</v>
      </c>
      <c r="AC481" s="861">
        <f t="shared" si="129"/>
        <v>185087699.23109555</v>
      </c>
      <c r="AD481" s="877">
        <f t="shared" si="132"/>
        <v>79323299.670469522</v>
      </c>
      <c r="AE481" s="878">
        <f t="shared" si="130"/>
        <v>105764399.56062603</v>
      </c>
    </row>
    <row r="482" spans="1:31" s="821" customFormat="1" ht="15" hidden="1" customHeight="1">
      <c r="A482" s="853"/>
      <c r="B482" s="842" t="s">
        <v>28</v>
      </c>
      <c r="C482" s="838" t="s">
        <v>2131</v>
      </c>
      <c r="D482" s="870" t="s">
        <v>127</v>
      </c>
      <c r="E482" s="871" t="s">
        <v>444</v>
      </c>
      <c r="F482" s="873" t="s">
        <v>3696</v>
      </c>
      <c r="G482" s="839"/>
      <c r="H482" s="873" t="s">
        <v>863</v>
      </c>
      <c r="I482" s="872">
        <v>2015</v>
      </c>
      <c r="J482" s="838"/>
      <c r="K482" s="836" t="s">
        <v>3708</v>
      </c>
      <c r="L482" s="838" t="s">
        <v>3709</v>
      </c>
      <c r="M482" s="838" t="s">
        <v>3710</v>
      </c>
      <c r="N482" s="838"/>
      <c r="O482" s="872" t="s">
        <v>133</v>
      </c>
      <c r="P482" s="880">
        <v>185087699.23109555</v>
      </c>
      <c r="Q482" s="853" t="str">
        <f t="shared" si="131"/>
        <v>2.03.01</v>
      </c>
      <c r="R482" s="841" t="str">
        <f t="shared" si="126"/>
        <v>Alat Angkutan Darat Bermotor</v>
      </c>
      <c r="S482" s="860">
        <f t="shared" si="127"/>
        <v>7</v>
      </c>
      <c r="T482" s="861">
        <f t="shared" si="124"/>
        <v>26441099.890156507</v>
      </c>
      <c r="U482" s="889" t="s">
        <v>132</v>
      </c>
      <c r="V482" s="861"/>
      <c r="W482" s="861"/>
      <c r="X482" s="861">
        <f t="shared" si="125"/>
        <v>26441099.890156507</v>
      </c>
      <c r="Y482" s="861">
        <f t="shared" si="121"/>
        <v>26441099.890156507</v>
      </c>
      <c r="Z482" s="861">
        <f t="shared" si="122"/>
        <v>26441099.890156507</v>
      </c>
      <c r="AA482" s="861">
        <f t="shared" si="123"/>
        <v>26441099.890156507</v>
      </c>
      <c r="AB482" s="876">
        <f t="shared" si="128"/>
        <v>2015</v>
      </c>
      <c r="AC482" s="861">
        <f t="shared" si="129"/>
        <v>185087699.23109555</v>
      </c>
      <c r="AD482" s="877">
        <f t="shared" si="132"/>
        <v>79323299.670469522</v>
      </c>
      <c r="AE482" s="878">
        <f t="shared" si="130"/>
        <v>105764399.56062603</v>
      </c>
    </row>
    <row r="483" spans="1:31" s="821" customFormat="1" ht="15" hidden="1" customHeight="1">
      <c r="A483" s="853"/>
      <c r="B483" s="842" t="s">
        <v>28</v>
      </c>
      <c r="C483" s="838" t="s">
        <v>2131</v>
      </c>
      <c r="D483" s="870" t="s">
        <v>127</v>
      </c>
      <c r="E483" s="871" t="s">
        <v>444</v>
      </c>
      <c r="F483" s="873" t="s">
        <v>3696</v>
      </c>
      <c r="G483" s="839"/>
      <c r="H483" s="873" t="s">
        <v>863</v>
      </c>
      <c r="I483" s="872">
        <v>2015</v>
      </c>
      <c r="J483" s="838"/>
      <c r="K483" s="836" t="s">
        <v>3711</v>
      </c>
      <c r="L483" s="838" t="s">
        <v>3712</v>
      </c>
      <c r="M483" s="838" t="s">
        <v>3713</v>
      </c>
      <c r="N483" s="838"/>
      <c r="O483" s="872" t="s">
        <v>133</v>
      </c>
      <c r="P483" s="880">
        <v>185087699.23109555</v>
      </c>
      <c r="Q483" s="853" t="str">
        <f t="shared" si="131"/>
        <v>2.03.01</v>
      </c>
      <c r="R483" s="841" t="str">
        <f t="shared" si="126"/>
        <v>Alat Angkutan Darat Bermotor</v>
      </c>
      <c r="S483" s="860">
        <f t="shared" si="127"/>
        <v>7</v>
      </c>
      <c r="T483" s="861">
        <f t="shared" si="124"/>
        <v>26441099.890156507</v>
      </c>
      <c r="U483" s="889" t="s">
        <v>132</v>
      </c>
      <c r="V483" s="861"/>
      <c r="W483" s="861"/>
      <c r="X483" s="861">
        <f t="shared" si="125"/>
        <v>26441099.890156507</v>
      </c>
      <c r="Y483" s="861">
        <f t="shared" si="121"/>
        <v>26441099.890156507</v>
      </c>
      <c r="Z483" s="861">
        <f t="shared" si="122"/>
        <v>26441099.890156507</v>
      </c>
      <c r="AA483" s="861">
        <f t="shared" si="123"/>
        <v>26441099.890156507</v>
      </c>
      <c r="AB483" s="876">
        <f t="shared" si="128"/>
        <v>2015</v>
      </c>
      <c r="AC483" s="861">
        <f t="shared" si="129"/>
        <v>185087699.23109555</v>
      </c>
      <c r="AD483" s="877">
        <f t="shared" si="132"/>
        <v>79323299.670469522</v>
      </c>
      <c r="AE483" s="878">
        <f t="shared" si="130"/>
        <v>105764399.56062603</v>
      </c>
    </row>
    <row r="484" spans="1:31" s="821" customFormat="1" ht="15" hidden="1" customHeight="1">
      <c r="A484" s="853"/>
      <c r="B484" s="842" t="s">
        <v>28</v>
      </c>
      <c r="C484" s="838" t="s">
        <v>2131</v>
      </c>
      <c r="D484" s="870" t="s">
        <v>127</v>
      </c>
      <c r="E484" s="871" t="s">
        <v>444</v>
      </c>
      <c r="F484" s="873" t="s">
        <v>3696</v>
      </c>
      <c r="G484" s="839"/>
      <c r="H484" s="873" t="s">
        <v>863</v>
      </c>
      <c r="I484" s="872">
        <v>2015</v>
      </c>
      <c r="J484" s="838"/>
      <c r="K484" s="836" t="s">
        <v>3714</v>
      </c>
      <c r="L484" s="838" t="s">
        <v>3715</v>
      </c>
      <c r="M484" s="838" t="s">
        <v>3716</v>
      </c>
      <c r="N484" s="838"/>
      <c r="O484" s="872" t="s">
        <v>133</v>
      </c>
      <c r="P484" s="880">
        <v>185087699.23109555</v>
      </c>
      <c r="Q484" s="853" t="str">
        <f t="shared" si="131"/>
        <v>2.03.01</v>
      </c>
      <c r="R484" s="841" t="str">
        <f t="shared" si="126"/>
        <v>Alat Angkutan Darat Bermotor</v>
      </c>
      <c r="S484" s="860">
        <f t="shared" si="127"/>
        <v>7</v>
      </c>
      <c r="T484" s="861">
        <f t="shared" si="124"/>
        <v>26441099.890156507</v>
      </c>
      <c r="U484" s="889" t="s">
        <v>132</v>
      </c>
      <c r="V484" s="861"/>
      <c r="W484" s="861"/>
      <c r="X484" s="861">
        <f t="shared" si="125"/>
        <v>26441099.890156507</v>
      </c>
      <c r="Y484" s="861">
        <f t="shared" si="121"/>
        <v>26441099.890156507</v>
      </c>
      <c r="Z484" s="861">
        <f t="shared" si="122"/>
        <v>26441099.890156507</v>
      </c>
      <c r="AA484" s="861">
        <f t="shared" si="123"/>
        <v>26441099.890156507</v>
      </c>
      <c r="AB484" s="876">
        <f t="shared" si="128"/>
        <v>2015</v>
      </c>
      <c r="AC484" s="861">
        <f t="shared" si="129"/>
        <v>185087699.23109555</v>
      </c>
      <c r="AD484" s="877">
        <f t="shared" si="132"/>
        <v>79323299.670469522</v>
      </c>
      <c r="AE484" s="878">
        <f t="shared" si="130"/>
        <v>105764399.56062603</v>
      </c>
    </row>
    <row r="485" spans="1:31" s="821" customFormat="1" ht="15" hidden="1" customHeight="1">
      <c r="A485" s="853"/>
      <c r="B485" s="842" t="s">
        <v>28</v>
      </c>
      <c r="C485" s="838" t="s">
        <v>2131</v>
      </c>
      <c r="D485" s="870" t="s">
        <v>127</v>
      </c>
      <c r="E485" s="871" t="s">
        <v>444</v>
      </c>
      <c r="F485" s="873" t="s">
        <v>3696</v>
      </c>
      <c r="G485" s="839"/>
      <c r="H485" s="873" t="s">
        <v>863</v>
      </c>
      <c r="I485" s="872">
        <v>2015</v>
      </c>
      <c r="J485" s="838"/>
      <c r="K485" s="836" t="s">
        <v>3717</v>
      </c>
      <c r="L485" s="838" t="s">
        <v>3718</v>
      </c>
      <c r="M485" s="838" t="s">
        <v>3719</v>
      </c>
      <c r="N485" s="838"/>
      <c r="O485" s="872" t="s">
        <v>133</v>
      </c>
      <c r="P485" s="880">
        <v>185087699.23109555</v>
      </c>
      <c r="Q485" s="853" t="str">
        <f t="shared" si="131"/>
        <v>2.03.01</v>
      </c>
      <c r="R485" s="841" t="str">
        <f t="shared" si="126"/>
        <v>Alat Angkutan Darat Bermotor</v>
      </c>
      <c r="S485" s="860">
        <f t="shared" si="127"/>
        <v>7</v>
      </c>
      <c r="T485" s="861">
        <f t="shared" si="124"/>
        <v>26441099.890156507</v>
      </c>
      <c r="U485" s="889" t="s">
        <v>132</v>
      </c>
      <c r="V485" s="861"/>
      <c r="W485" s="861"/>
      <c r="X485" s="861">
        <f t="shared" si="125"/>
        <v>26441099.890156507</v>
      </c>
      <c r="Y485" s="861">
        <f t="shared" si="121"/>
        <v>26441099.890156507</v>
      </c>
      <c r="Z485" s="861">
        <f t="shared" si="122"/>
        <v>26441099.890156507</v>
      </c>
      <c r="AA485" s="861">
        <f t="shared" si="123"/>
        <v>26441099.890156507</v>
      </c>
      <c r="AB485" s="876">
        <f t="shared" si="128"/>
        <v>2015</v>
      </c>
      <c r="AC485" s="861">
        <f t="shared" si="129"/>
        <v>185087699.23109555</v>
      </c>
      <c r="AD485" s="877">
        <f t="shared" si="132"/>
        <v>79323299.670469522</v>
      </c>
      <c r="AE485" s="878">
        <f t="shared" si="130"/>
        <v>105764399.56062603</v>
      </c>
    </row>
    <row r="486" spans="1:31" s="821" customFormat="1" ht="15" hidden="1" customHeight="1">
      <c r="A486" s="853"/>
      <c r="B486" s="842" t="s">
        <v>28</v>
      </c>
      <c r="C486" s="838" t="s">
        <v>2131</v>
      </c>
      <c r="D486" s="870" t="s">
        <v>127</v>
      </c>
      <c r="E486" s="871" t="s">
        <v>444</v>
      </c>
      <c r="F486" s="873" t="s">
        <v>3696</v>
      </c>
      <c r="G486" s="839"/>
      <c r="H486" s="873" t="s">
        <v>863</v>
      </c>
      <c r="I486" s="872">
        <v>2015</v>
      </c>
      <c r="J486" s="838"/>
      <c r="K486" s="836" t="s">
        <v>3720</v>
      </c>
      <c r="L486" s="838" t="s">
        <v>3721</v>
      </c>
      <c r="M486" s="838" t="s">
        <v>3722</v>
      </c>
      <c r="N486" s="838"/>
      <c r="O486" s="872" t="s">
        <v>133</v>
      </c>
      <c r="P486" s="880">
        <v>185087699.23109555</v>
      </c>
      <c r="Q486" s="853" t="str">
        <f t="shared" si="131"/>
        <v>2.03.01</v>
      </c>
      <c r="R486" s="841" t="str">
        <f t="shared" si="126"/>
        <v>Alat Angkutan Darat Bermotor</v>
      </c>
      <c r="S486" s="860">
        <f t="shared" si="127"/>
        <v>7</v>
      </c>
      <c r="T486" s="861">
        <f t="shared" si="124"/>
        <v>26441099.890156507</v>
      </c>
      <c r="U486" s="889" t="s">
        <v>132</v>
      </c>
      <c r="V486" s="861"/>
      <c r="W486" s="861"/>
      <c r="X486" s="861">
        <f t="shared" si="125"/>
        <v>26441099.890156507</v>
      </c>
      <c r="Y486" s="861">
        <f t="shared" si="121"/>
        <v>26441099.890156507</v>
      </c>
      <c r="Z486" s="861">
        <f t="shared" si="122"/>
        <v>26441099.890156507</v>
      </c>
      <c r="AA486" s="861">
        <f t="shared" si="123"/>
        <v>26441099.890156507</v>
      </c>
      <c r="AB486" s="876">
        <f t="shared" si="128"/>
        <v>2015</v>
      </c>
      <c r="AC486" s="861">
        <f t="shared" si="129"/>
        <v>185087699.23109555</v>
      </c>
      <c r="AD486" s="877">
        <f t="shared" si="132"/>
        <v>79323299.670469522</v>
      </c>
      <c r="AE486" s="878">
        <f t="shared" si="130"/>
        <v>105764399.56062603</v>
      </c>
    </row>
    <row r="487" spans="1:31" s="821" customFormat="1" ht="15" hidden="1" customHeight="1">
      <c r="A487" s="853"/>
      <c r="B487" s="842" t="s">
        <v>28</v>
      </c>
      <c r="C487" s="838" t="s">
        <v>2131</v>
      </c>
      <c r="D487" s="870" t="s">
        <v>127</v>
      </c>
      <c r="E487" s="871" t="s">
        <v>444</v>
      </c>
      <c r="F487" s="873" t="s">
        <v>3696</v>
      </c>
      <c r="G487" s="839"/>
      <c r="H487" s="873" t="s">
        <v>863</v>
      </c>
      <c r="I487" s="872">
        <v>2015</v>
      </c>
      <c r="J487" s="838"/>
      <c r="K487" s="836" t="s">
        <v>3723</v>
      </c>
      <c r="L487" s="838" t="s">
        <v>3724</v>
      </c>
      <c r="M487" s="838" t="s">
        <v>3725</v>
      </c>
      <c r="N487" s="838"/>
      <c r="O487" s="872" t="s">
        <v>133</v>
      </c>
      <c r="P487" s="880">
        <v>185087699.23109555</v>
      </c>
      <c r="Q487" s="853" t="str">
        <f t="shared" si="131"/>
        <v>2.03.01</v>
      </c>
      <c r="R487" s="841" t="str">
        <f t="shared" si="126"/>
        <v>Alat Angkutan Darat Bermotor</v>
      </c>
      <c r="S487" s="860">
        <f t="shared" si="127"/>
        <v>7</v>
      </c>
      <c r="T487" s="861">
        <f t="shared" si="124"/>
        <v>26441099.890156507</v>
      </c>
      <c r="U487" s="889" t="s">
        <v>132</v>
      </c>
      <c r="V487" s="861"/>
      <c r="W487" s="861"/>
      <c r="X487" s="861">
        <f t="shared" si="125"/>
        <v>26441099.890156507</v>
      </c>
      <c r="Y487" s="861">
        <f t="shared" si="121"/>
        <v>26441099.890156507</v>
      </c>
      <c r="Z487" s="861">
        <f t="shared" si="122"/>
        <v>26441099.890156507</v>
      </c>
      <c r="AA487" s="861">
        <f t="shared" si="123"/>
        <v>26441099.890156507</v>
      </c>
      <c r="AB487" s="876">
        <f t="shared" si="128"/>
        <v>2015</v>
      </c>
      <c r="AC487" s="861">
        <f t="shared" si="129"/>
        <v>185087699.23109555</v>
      </c>
      <c r="AD487" s="877">
        <f t="shared" si="132"/>
        <v>79323299.670469522</v>
      </c>
      <c r="AE487" s="878">
        <f t="shared" si="130"/>
        <v>105764399.56062603</v>
      </c>
    </row>
    <row r="488" spans="1:31" s="821" customFormat="1" ht="15" hidden="1" customHeight="1">
      <c r="A488" s="853"/>
      <c r="B488" s="842" t="s">
        <v>28</v>
      </c>
      <c r="C488" s="838" t="s">
        <v>2131</v>
      </c>
      <c r="D488" s="870" t="s">
        <v>127</v>
      </c>
      <c r="E488" s="871" t="s">
        <v>444</v>
      </c>
      <c r="F488" s="873" t="s">
        <v>3696</v>
      </c>
      <c r="G488" s="839"/>
      <c r="H488" s="873" t="s">
        <v>863</v>
      </c>
      <c r="I488" s="872">
        <v>2015</v>
      </c>
      <c r="J488" s="838"/>
      <c r="K488" s="836" t="s">
        <v>3726</v>
      </c>
      <c r="L488" s="838" t="s">
        <v>3727</v>
      </c>
      <c r="M488" s="838" t="s">
        <v>3728</v>
      </c>
      <c r="N488" s="838"/>
      <c r="O488" s="872" t="s">
        <v>133</v>
      </c>
      <c r="P488" s="880">
        <v>185087699.23109555</v>
      </c>
      <c r="Q488" s="853" t="str">
        <f t="shared" si="131"/>
        <v>2.03.01</v>
      </c>
      <c r="R488" s="841" t="str">
        <f t="shared" si="126"/>
        <v>Alat Angkutan Darat Bermotor</v>
      </c>
      <c r="S488" s="860">
        <f t="shared" si="127"/>
        <v>7</v>
      </c>
      <c r="T488" s="861">
        <f t="shared" si="124"/>
        <v>26441099.890156507</v>
      </c>
      <c r="U488" s="889" t="s">
        <v>132</v>
      </c>
      <c r="V488" s="861"/>
      <c r="W488" s="861"/>
      <c r="X488" s="861">
        <f t="shared" si="125"/>
        <v>26441099.890156507</v>
      </c>
      <c r="Y488" s="861">
        <f t="shared" si="121"/>
        <v>26441099.890156507</v>
      </c>
      <c r="Z488" s="861">
        <f t="shared" si="122"/>
        <v>26441099.890156507</v>
      </c>
      <c r="AA488" s="861">
        <f t="shared" si="123"/>
        <v>26441099.890156507</v>
      </c>
      <c r="AB488" s="876">
        <f t="shared" si="128"/>
        <v>2015</v>
      </c>
      <c r="AC488" s="861">
        <f t="shared" si="129"/>
        <v>185087699.23109555</v>
      </c>
      <c r="AD488" s="877">
        <f t="shared" si="132"/>
        <v>79323299.670469522</v>
      </c>
      <c r="AE488" s="878">
        <f t="shared" si="130"/>
        <v>105764399.56062603</v>
      </c>
    </row>
    <row r="489" spans="1:31" s="821" customFormat="1" ht="15" hidden="1" customHeight="1">
      <c r="A489" s="853"/>
      <c r="B489" s="842" t="s">
        <v>28</v>
      </c>
      <c r="C489" s="838" t="s">
        <v>2131</v>
      </c>
      <c r="D489" s="870" t="s">
        <v>127</v>
      </c>
      <c r="E489" s="871" t="s">
        <v>444</v>
      </c>
      <c r="F489" s="873" t="s">
        <v>3696</v>
      </c>
      <c r="G489" s="839"/>
      <c r="H489" s="873" t="s">
        <v>863</v>
      </c>
      <c r="I489" s="872">
        <v>2015</v>
      </c>
      <c r="J489" s="838"/>
      <c r="K489" s="836" t="s">
        <v>3729</v>
      </c>
      <c r="L489" s="838" t="s">
        <v>3730</v>
      </c>
      <c r="M489" s="838" t="s">
        <v>3731</v>
      </c>
      <c r="N489" s="838"/>
      <c r="O489" s="872" t="s">
        <v>133</v>
      </c>
      <c r="P489" s="880">
        <v>185087699.23109555</v>
      </c>
      <c r="Q489" s="853" t="str">
        <f t="shared" si="131"/>
        <v>2.03.01</v>
      </c>
      <c r="R489" s="841" t="str">
        <f t="shared" si="126"/>
        <v>Alat Angkutan Darat Bermotor</v>
      </c>
      <c r="S489" s="860">
        <f t="shared" si="127"/>
        <v>7</v>
      </c>
      <c r="T489" s="861">
        <f t="shared" si="124"/>
        <v>26441099.890156507</v>
      </c>
      <c r="U489" s="889" t="s">
        <v>132</v>
      </c>
      <c r="V489" s="861"/>
      <c r="W489" s="861"/>
      <c r="X489" s="861">
        <f t="shared" si="125"/>
        <v>26441099.890156507</v>
      </c>
      <c r="Y489" s="861">
        <f t="shared" si="121"/>
        <v>26441099.890156507</v>
      </c>
      <c r="Z489" s="861">
        <f t="shared" si="122"/>
        <v>26441099.890156507</v>
      </c>
      <c r="AA489" s="861">
        <f t="shared" si="123"/>
        <v>26441099.890156507</v>
      </c>
      <c r="AB489" s="876">
        <f t="shared" si="128"/>
        <v>2015</v>
      </c>
      <c r="AC489" s="861">
        <f t="shared" si="129"/>
        <v>185087699.23109555</v>
      </c>
      <c r="AD489" s="877">
        <f t="shared" si="132"/>
        <v>79323299.670469522</v>
      </c>
      <c r="AE489" s="878">
        <f t="shared" si="130"/>
        <v>105764399.56062603</v>
      </c>
    </row>
    <row r="490" spans="1:31" s="821" customFormat="1" ht="15" hidden="1" customHeight="1">
      <c r="A490" s="853"/>
      <c r="B490" s="842" t="s">
        <v>28</v>
      </c>
      <c r="C490" s="838" t="s">
        <v>2131</v>
      </c>
      <c r="D490" s="870" t="s">
        <v>127</v>
      </c>
      <c r="E490" s="871" t="s">
        <v>444</v>
      </c>
      <c r="F490" s="873" t="s">
        <v>3696</v>
      </c>
      <c r="G490" s="839"/>
      <c r="H490" s="873" t="s">
        <v>863</v>
      </c>
      <c r="I490" s="872">
        <v>2015</v>
      </c>
      <c r="J490" s="838"/>
      <c r="K490" s="836" t="s">
        <v>3732</v>
      </c>
      <c r="L490" s="838" t="s">
        <v>3733</v>
      </c>
      <c r="M490" s="838" t="s">
        <v>3734</v>
      </c>
      <c r="N490" s="838"/>
      <c r="O490" s="872" t="s">
        <v>133</v>
      </c>
      <c r="P490" s="880">
        <v>185087699.23109555</v>
      </c>
      <c r="Q490" s="853" t="str">
        <f t="shared" si="131"/>
        <v>2.03.01</v>
      </c>
      <c r="R490" s="841" t="str">
        <f t="shared" si="126"/>
        <v>Alat Angkutan Darat Bermotor</v>
      </c>
      <c r="S490" s="860">
        <f t="shared" si="127"/>
        <v>7</v>
      </c>
      <c r="T490" s="861">
        <f t="shared" si="124"/>
        <v>26441099.890156507</v>
      </c>
      <c r="U490" s="889" t="s">
        <v>132</v>
      </c>
      <c r="V490" s="861"/>
      <c r="W490" s="861"/>
      <c r="X490" s="861">
        <f t="shared" si="125"/>
        <v>26441099.890156507</v>
      </c>
      <c r="Y490" s="861">
        <f t="shared" si="121"/>
        <v>26441099.890156507</v>
      </c>
      <c r="Z490" s="861">
        <f t="shared" si="122"/>
        <v>26441099.890156507</v>
      </c>
      <c r="AA490" s="861">
        <f t="shared" si="123"/>
        <v>26441099.890156507</v>
      </c>
      <c r="AB490" s="876">
        <f t="shared" si="128"/>
        <v>2015</v>
      </c>
      <c r="AC490" s="861">
        <f t="shared" si="129"/>
        <v>185087699.23109555</v>
      </c>
      <c r="AD490" s="877">
        <f t="shared" si="132"/>
        <v>79323299.670469522</v>
      </c>
      <c r="AE490" s="878">
        <f t="shared" si="130"/>
        <v>105764399.56062603</v>
      </c>
    </row>
    <row r="491" spans="1:31" s="821" customFormat="1" ht="15" hidden="1" customHeight="1">
      <c r="A491" s="853"/>
      <c r="B491" s="842" t="s">
        <v>28</v>
      </c>
      <c r="C491" s="838" t="s">
        <v>2131</v>
      </c>
      <c r="D491" s="870" t="s">
        <v>127</v>
      </c>
      <c r="E491" s="871" t="s">
        <v>444</v>
      </c>
      <c r="F491" s="873" t="s">
        <v>3696</v>
      </c>
      <c r="G491" s="839"/>
      <c r="H491" s="873" t="s">
        <v>863</v>
      </c>
      <c r="I491" s="872">
        <v>2015</v>
      </c>
      <c r="J491" s="838"/>
      <c r="K491" s="836" t="s">
        <v>3735</v>
      </c>
      <c r="L491" s="838" t="s">
        <v>3736</v>
      </c>
      <c r="M491" s="838" t="s">
        <v>3737</v>
      </c>
      <c r="N491" s="838"/>
      <c r="O491" s="872" t="s">
        <v>133</v>
      </c>
      <c r="P491" s="880">
        <v>185087699.23109555</v>
      </c>
      <c r="Q491" s="853" t="str">
        <f t="shared" si="131"/>
        <v>2.03.01</v>
      </c>
      <c r="R491" s="841" t="str">
        <f t="shared" si="126"/>
        <v>Alat Angkutan Darat Bermotor</v>
      </c>
      <c r="S491" s="860">
        <f t="shared" si="127"/>
        <v>7</v>
      </c>
      <c r="T491" s="861">
        <f t="shared" si="124"/>
        <v>26441099.890156507</v>
      </c>
      <c r="U491" s="889" t="s">
        <v>132</v>
      </c>
      <c r="V491" s="861"/>
      <c r="W491" s="861"/>
      <c r="X491" s="861">
        <f t="shared" si="125"/>
        <v>26441099.890156507</v>
      </c>
      <c r="Y491" s="861">
        <f t="shared" si="121"/>
        <v>26441099.890156507</v>
      </c>
      <c r="Z491" s="861">
        <f t="shared" si="122"/>
        <v>26441099.890156507</v>
      </c>
      <c r="AA491" s="861">
        <f t="shared" si="123"/>
        <v>26441099.890156507</v>
      </c>
      <c r="AB491" s="876">
        <f t="shared" si="128"/>
        <v>2015</v>
      </c>
      <c r="AC491" s="861">
        <f t="shared" si="129"/>
        <v>185087699.23109555</v>
      </c>
      <c r="AD491" s="877">
        <f t="shared" si="132"/>
        <v>79323299.670469522</v>
      </c>
      <c r="AE491" s="878">
        <f t="shared" si="130"/>
        <v>105764399.56062603</v>
      </c>
    </row>
    <row r="492" spans="1:31" s="821" customFormat="1" ht="15" hidden="1" customHeight="1">
      <c r="A492" s="853"/>
      <c r="B492" s="842" t="s">
        <v>28</v>
      </c>
      <c r="C492" s="838" t="s">
        <v>2131</v>
      </c>
      <c r="D492" s="870" t="s">
        <v>127</v>
      </c>
      <c r="E492" s="871" t="s">
        <v>444</v>
      </c>
      <c r="F492" s="873" t="s">
        <v>3696</v>
      </c>
      <c r="G492" s="839"/>
      <c r="H492" s="873" t="s">
        <v>863</v>
      </c>
      <c r="I492" s="872">
        <v>2015</v>
      </c>
      <c r="J492" s="838"/>
      <c r="K492" s="836" t="s">
        <v>3738</v>
      </c>
      <c r="L492" s="838" t="s">
        <v>3739</v>
      </c>
      <c r="M492" s="838" t="s">
        <v>3740</v>
      </c>
      <c r="N492" s="838"/>
      <c r="O492" s="872" t="s">
        <v>133</v>
      </c>
      <c r="P492" s="880">
        <v>185087699.23109555</v>
      </c>
      <c r="Q492" s="853" t="str">
        <f t="shared" si="131"/>
        <v>2.03.01</v>
      </c>
      <c r="R492" s="841" t="str">
        <f t="shared" si="126"/>
        <v>Alat Angkutan Darat Bermotor</v>
      </c>
      <c r="S492" s="860">
        <f t="shared" si="127"/>
        <v>7</v>
      </c>
      <c r="T492" s="861">
        <f t="shared" si="124"/>
        <v>26441099.890156507</v>
      </c>
      <c r="U492" s="889" t="s">
        <v>132</v>
      </c>
      <c r="V492" s="861"/>
      <c r="W492" s="861"/>
      <c r="X492" s="861">
        <f t="shared" si="125"/>
        <v>26441099.890156507</v>
      </c>
      <c r="Y492" s="861">
        <f t="shared" ref="Y492:Y505" si="133">IF(P492-10=V492+W492+X492,0,T492)</f>
        <v>26441099.890156507</v>
      </c>
      <c r="Z492" s="861">
        <f t="shared" ref="Z492:Z505" si="134">IF(P492-10=W492+X492+Y492+V492,0,T492)</f>
        <v>26441099.890156507</v>
      </c>
      <c r="AA492" s="861">
        <f t="shared" ref="AA492:AA507" si="135">IF(P492-10=V492+X492+Y492+Z492+W492,0,T492)</f>
        <v>26441099.890156507</v>
      </c>
      <c r="AB492" s="876">
        <f t="shared" si="128"/>
        <v>2015</v>
      </c>
      <c r="AC492" s="861">
        <f t="shared" si="129"/>
        <v>185087699.23109555</v>
      </c>
      <c r="AD492" s="877">
        <f t="shared" si="132"/>
        <v>79323299.670469522</v>
      </c>
      <c r="AE492" s="878">
        <f t="shared" si="130"/>
        <v>105764399.56062603</v>
      </c>
    </row>
    <row r="493" spans="1:31" s="821" customFormat="1" ht="15" hidden="1" customHeight="1">
      <c r="A493" s="853"/>
      <c r="B493" s="842" t="s">
        <v>28</v>
      </c>
      <c r="C493" s="838" t="s">
        <v>2131</v>
      </c>
      <c r="D493" s="870" t="s">
        <v>127</v>
      </c>
      <c r="E493" s="871" t="s">
        <v>444</v>
      </c>
      <c r="F493" s="873" t="s">
        <v>3696</v>
      </c>
      <c r="G493" s="839"/>
      <c r="H493" s="873" t="s">
        <v>863</v>
      </c>
      <c r="I493" s="872">
        <v>2015</v>
      </c>
      <c r="J493" s="838"/>
      <c r="K493" s="836" t="s">
        <v>3741</v>
      </c>
      <c r="L493" s="838" t="s">
        <v>3742</v>
      </c>
      <c r="M493" s="838" t="s">
        <v>3743</v>
      </c>
      <c r="N493" s="838"/>
      <c r="O493" s="872" t="s">
        <v>133</v>
      </c>
      <c r="P493" s="880">
        <v>185087699.23109555</v>
      </c>
      <c r="Q493" s="853" t="str">
        <f t="shared" si="131"/>
        <v>2.03.01</v>
      </c>
      <c r="R493" s="841" t="str">
        <f t="shared" si="126"/>
        <v>Alat Angkutan Darat Bermotor</v>
      </c>
      <c r="S493" s="860">
        <f t="shared" si="127"/>
        <v>7</v>
      </c>
      <c r="T493" s="861">
        <f t="shared" si="124"/>
        <v>26441099.890156507</v>
      </c>
      <c r="U493" s="889" t="s">
        <v>132</v>
      </c>
      <c r="V493" s="861"/>
      <c r="W493" s="861"/>
      <c r="X493" s="861">
        <f t="shared" si="125"/>
        <v>26441099.890156507</v>
      </c>
      <c r="Y493" s="861">
        <f t="shared" si="133"/>
        <v>26441099.890156507</v>
      </c>
      <c r="Z493" s="861">
        <f t="shared" si="134"/>
        <v>26441099.890156507</v>
      </c>
      <c r="AA493" s="861">
        <f t="shared" si="135"/>
        <v>26441099.890156507</v>
      </c>
      <c r="AB493" s="876">
        <f t="shared" si="128"/>
        <v>2015</v>
      </c>
      <c r="AC493" s="861">
        <f t="shared" si="129"/>
        <v>185087699.23109555</v>
      </c>
      <c r="AD493" s="877">
        <f t="shared" si="132"/>
        <v>79323299.670469522</v>
      </c>
      <c r="AE493" s="878">
        <f t="shared" si="130"/>
        <v>105764399.56062603</v>
      </c>
    </row>
    <row r="494" spans="1:31" s="821" customFormat="1" ht="15" hidden="1" customHeight="1">
      <c r="A494" s="853"/>
      <c r="B494" s="842" t="s">
        <v>28</v>
      </c>
      <c r="C494" s="838" t="s">
        <v>2131</v>
      </c>
      <c r="D494" s="870" t="s">
        <v>127</v>
      </c>
      <c r="E494" s="871" t="s">
        <v>444</v>
      </c>
      <c r="F494" s="873" t="s">
        <v>3696</v>
      </c>
      <c r="G494" s="839"/>
      <c r="H494" s="873" t="s">
        <v>863</v>
      </c>
      <c r="I494" s="872">
        <v>2015</v>
      </c>
      <c r="J494" s="838"/>
      <c r="K494" s="836" t="s">
        <v>3744</v>
      </c>
      <c r="L494" s="838" t="s">
        <v>3745</v>
      </c>
      <c r="M494" s="838" t="s">
        <v>3746</v>
      </c>
      <c r="N494" s="838"/>
      <c r="O494" s="872" t="s">
        <v>133</v>
      </c>
      <c r="P494" s="880">
        <v>185087699.23109555</v>
      </c>
      <c r="Q494" s="853" t="str">
        <f t="shared" si="131"/>
        <v>2.03.01</v>
      </c>
      <c r="R494" s="841" t="str">
        <f t="shared" si="126"/>
        <v>Alat Angkutan Darat Bermotor</v>
      </c>
      <c r="S494" s="860">
        <f t="shared" si="127"/>
        <v>7</v>
      </c>
      <c r="T494" s="861">
        <f t="shared" si="124"/>
        <v>26441099.890156507</v>
      </c>
      <c r="U494" s="889" t="s">
        <v>132</v>
      </c>
      <c r="V494" s="861"/>
      <c r="W494" s="861"/>
      <c r="X494" s="861">
        <f t="shared" si="125"/>
        <v>26441099.890156507</v>
      </c>
      <c r="Y494" s="861">
        <f t="shared" si="133"/>
        <v>26441099.890156507</v>
      </c>
      <c r="Z494" s="861">
        <f t="shared" si="134"/>
        <v>26441099.890156507</v>
      </c>
      <c r="AA494" s="861">
        <f t="shared" si="135"/>
        <v>26441099.890156507</v>
      </c>
      <c r="AB494" s="876">
        <f t="shared" si="128"/>
        <v>2015</v>
      </c>
      <c r="AC494" s="861">
        <f t="shared" si="129"/>
        <v>185087699.23109555</v>
      </c>
      <c r="AD494" s="877">
        <f t="shared" si="132"/>
        <v>79323299.670469522</v>
      </c>
      <c r="AE494" s="878">
        <f t="shared" si="130"/>
        <v>105764399.56062603</v>
      </c>
    </row>
    <row r="495" spans="1:31" s="821" customFormat="1" ht="15" hidden="1" customHeight="1">
      <c r="A495" s="853"/>
      <c r="B495" s="842" t="s">
        <v>28</v>
      </c>
      <c r="C495" s="838" t="s">
        <v>2131</v>
      </c>
      <c r="D495" s="870" t="s">
        <v>127</v>
      </c>
      <c r="E495" s="871" t="s">
        <v>444</v>
      </c>
      <c r="F495" s="873" t="s">
        <v>3696</v>
      </c>
      <c r="G495" s="839"/>
      <c r="H495" s="873" t="s">
        <v>863</v>
      </c>
      <c r="I495" s="872">
        <v>2015</v>
      </c>
      <c r="J495" s="838"/>
      <c r="K495" s="836" t="s">
        <v>3747</v>
      </c>
      <c r="L495" s="838" t="s">
        <v>3748</v>
      </c>
      <c r="M495" s="838" t="s">
        <v>3749</v>
      </c>
      <c r="N495" s="838"/>
      <c r="O495" s="872" t="s">
        <v>133</v>
      </c>
      <c r="P495" s="880">
        <v>185087699.23109555</v>
      </c>
      <c r="Q495" s="853" t="str">
        <f t="shared" si="131"/>
        <v>2.03.01</v>
      </c>
      <c r="R495" s="841" t="str">
        <f t="shared" si="126"/>
        <v>Alat Angkutan Darat Bermotor</v>
      </c>
      <c r="S495" s="860">
        <f t="shared" si="127"/>
        <v>7</v>
      </c>
      <c r="T495" s="861">
        <f t="shared" si="124"/>
        <v>26441099.890156507</v>
      </c>
      <c r="U495" s="889" t="s">
        <v>132</v>
      </c>
      <c r="V495" s="861"/>
      <c r="W495" s="861"/>
      <c r="X495" s="861">
        <f t="shared" si="125"/>
        <v>26441099.890156507</v>
      </c>
      <c r="Y495" s="861">
        <f t="shared" si="133"/>
        <v>26441099.890156507</v>
      </c>
      <c r="Z495" s="861">
        <f t="shared" si="134"/>
        <v>26441099.890156507</v>
      </c>
      <c r="AA495" s="861">
        <f t="shared" si="135"/>
        <v>26441099.890156507</v>
      </c>
      <c r="AB495" s="876">
        <f t="shared" si="128"/>
        <v>2015</v>
      </c>
      <c r="AC495" s="861">
        <f t="shared" si="129"/>
        <v>185087699.23109555</v>
      </c>
      <c r="AD495" s="877">
        <f t="shared" si="132"/>
        <v>79323299.670469522</v>
      </c>
      <c r="AE495" s="878">
        <f t="shared" si="130"/>
        <v>105764399.56062603</v>
      </c>
    </row>
    <row r="496" spans="1:31" s="821" customFormat="1" ht="15" hidden="1" customHeight="1">
      <c r="A496" s="853"/>
      <c r="B496" s="842" t="s">
        <v>28</v>
      </c>
      <c r="C496" s="838" t="s">
        <v>2131</v>
      </c>
      <c r="D496" s="870" t="s">
        <v>127</v>
      </c>
      <c r="E496" s="871" t="s">
        <v>444</v>
      </c>
      <c r="F496" s="873" t="s">
        <v>3696</v>
      </c>
      <c r="G496" s="839"/>
      <c r="H496" s="873" t="s">
        <v>863</v>
      </c>
      <c r="I496" s="872">
        <v>2015</v>
      </c>
      <c r="J496" s="838"/>
      <c r="K496" s="836" t="s">
        <v>3750</v>
      </c>
      <c r="L496" s="838" t="s">
        <v>3751</v>
      </c>
      <c r="M496" s="838" t="s">
        <v>3752</v>
      </c>
      <c r="N496" s="838"/>
      <c r="O496" s="872" t="s">
        <v>133</v>
      </c>
      <c r="P496" s="880">
        <v>185087699.23109555</v>
      </c>
      <c r="Q496" s="853" t="str">
        <f t="shared" si="131"/>
        <v>2.03.01</v>
      </c>
      <c r="R496" s="841" t="str">
        <f t="shared" si="126"/>
        <v>Alat Angkutan Darat Bermotor</v>
      </c>
      <c r="S496" s="860">
        <f t="shared" si="127"/>
        <v>7</v>
      </c>
      <c r="T496" s="861">
        <f t="shared" si="124"/>
        <v>26441099.890156507</v>
      </c>
      <c r="U496" s="889" t="s">
        <v>132</v>
      </c>
      <c r="V496" s="861"/>
      <c r="W496" s="861"/>
      <c r="X496" s="861">
        <f t="shared" si="125"/>
        <v>26441099.890156507</v>
      </c>
      <c r="Y496" s="861">
        <f t="shared" si="133"/>
        <v>26441099.890156507</v>
      </c>
      <c r="Z496" s="861">
        <f t="shared" si="134"/>
        <v>26441099.890156507</v>
      </c>
      <c r="AA496" s="861">
        <f t="shared" si="135"/>
        <v>26441099.890156507</v>
      </c>
      <c r="AB496" s="876">
        <f t="shared" si="128"/>
        <v>2015</v>
      </c>
      <c r="AC496" s="861">
        <f t="shared" si="129"/>
        <v>185087699.23109555</v>
      </c>
      <c r="AD496" s="877">
        <f t="shared" si="132"/>
        <v>79323299.670469522</v>
      </c>
      <c r="AE496" s="878">
        <f t="shared" si="130"/>
        <v>105764399.56062603</v>
      </c>
    </row>
    <row r="497" spans="1:31" s="821" customFormat="1" ht="15" hidden="1" customHeight="1">
      <c r="A497" s="853"/>
      <c r="B497" s="842" t="s">
        <v>28</v>
      </c>
      <c r="C497" s="838" t="s">
        <v>2131</v>
      </c>
      <c r="D497" s="870" t="s">
        <v>127</v>
      </c>
      <c r="E497" s="871" t="s">
        <v>444</v>
      </c>
      <c r="F497" s="873" t="s">
        <v>3696</v>
      </c>
      <c r="G497" s="839"/>
      <c r="H497" s="873" t="s">
        <v>863</v>
      </c>
      <c r="I497" s="872">
        <v>2015</v>
      </c>
      <c r="J497" s="838"/>
      <c r="K497" s="836" t="s">
        <v>3753</v>
      </c>
      <c r="L497" s="838" t="s">
        <v>3754</v>
      </c>
      <c r="M497" s="838" t="s">
        <v>3755</v>
      </c>
      <c r="N497" s="838"/>
      <c r="O497" s="872" t="s">
        <v>133</v>
      </c>
      <c r="P497" s="880">
        <v>185087699.23109555</v>
      </c>
      <c r="Q497" s="853" t="str">
        <f t="shared" si="131"/>
        <v>2.03.01</v>
      </c>
      <c r="R497" s="841" t="str">
        <f t="shared" si="126"/>
        <v>Alat Angkutan Darat Bermotor</v>
      </c>
      <c r="S497" s="860">
        <f t="shared" si="127"/>
        <v>7</v>
      </c>
      <c r="T497" s="861">
        <f t="shared" si="124"/>
        <v>26441099.890156507</v>
      </c>
      <c r="U497" s="889" t="s">
        <v>132</v>
      </c>
      <c r="V497" s="861"/>
      <c r="W497" s="861"/>
      <c r="X497" s="861">
        <f t="shared" si="125"/>
        <v>26441099.890156507</v>
      </c>
      <c r="Y497" s="861">
        <f t="shared" si="133"/>
        <v>26441099.890156507</v>
      </c>
      <c r="Z497" s="861">
        <f t="shared" si="134"/>
        <v>26441099.890156507</v>
      </c>
      <c r="AA497" s="861">
        <f t="shared" si="135"/>
        <v>26441099.890156507</v>
      </c>
      <c r="AB497" s="876">
        <f t="shared" si="128"/>
        <v>2015</v>
      </c>
      <c r="AC497" s="861">
        <f t="shared" si="129"/>
        <v>185087699.23109555</v>
      </c>
      <c r="AD497" s="877">
        <f t="shared" si="132"/>
        <v>79323299.670469522</v>
      </c>
      <c r="AE497" s="878">
        <f t="shared" si="130"/>
        <v>105764399.56062603</v>
      </c>
    </row>
    <row r="498" spans="1:31" s="821" customFormat="1" ht="15" hidden="1" customHeight="1">
      <c r="A498" s="853"/>
      <c r="B498" s="842" t="s">
        <v>28</v>
      </c>
      <c r="C498" s="838" t="s">
        <v>2131</v>
      </c>
      <c r="D498" s="870" t="s">
        <v>127</v>
      </c>
      <c r="E498" s="871" t="s">
        <v>444</v>
      </c>
      <c r="F498" s="873" t="s">
        <v>3696</v>
      </c>
      <c r="G498" s="839"/>
      <c r="H498" s="873" t="s">
        <v>863</v>
      </c>
      <c r="I498" s="872">
        <v>2015</v>
      </c>
      <c r="J498" s="838"/>
      <c r="K498" s="836" t="s">
        <v>3756</v>
      </c>
      <c r="L498" s="838" t="s">
        <v>3757</v>
      </c>
      <c r="M498" s="838" t="s">
        <v>3758</v>
      </c>
      <c r="N498" s="838"/>
      <c r="O498" s="872" t="s">
        <v>133</v>
      </c>
      <c r="P498" s="880">
        <v>185087699.23109555</v>
      </c>
      <c r="Q498" s="853" t="str">
        <f t="shared" si="131"/>
        <v>2.03.01</v>
      </c>
      <c r="R498" s="841" t="str">
        <f t="shared" si="126"/>
        <v>Alat Angkutan Darat Bermotor</v>
      </c>
      <c r="S498" s="860">
        <f t="shared" si="127"/>
        <v>7</v>
      </c>
      <c r="T498" s="861">
        <f t="shared" si="124"/>
        <v>26441099.890156507</v>
      </c>
      <c r="U498" s="889" t="s">
        <v>132</v>
      </c>
      <c r="V498" s="861"/>
      <c r="W498" s="861"/>
      <c r="X498" s="861">
        <f t="shared" si="125"/>
        <v>26441099.890156507</v>
      </c>
      <c r="Y498" s="861">
        <f t="shared" si="133"/>
        <v>26441099.890156507</v>
      </c>
      <c r="Z498" s="861">
        <f t="shared" si="134"/>
        <v>26441099.890156507</v>
      </c>
      <c r="AA498" s="861">
        <f t="shared" si="135"/>
        <v>26441099.890156507</v>
      </c>
      <c r="AB498" s="876">
        <f t="shared" si="128"/>
        <v>2015</v>
      </c>
      <c r="AC498" s="861">
        <f t="shared" si="129"/>
        <v>185087699.23109555</v>
      </c>
      <c r="AD498" s="877">
        <f t="shared" si="132"/>
        <v>79323299.670469522</v>
      </c>
      <c r="AE498" s="878">
        <f t="shared" si="130"/>
        <v>105764399.56062603</v>
      </c>
    </row>
    <row r="499" spans="1:31" s="821" customFormat="1" ht="15" hidden="1" customHeight="1">
      <c r="A499" s="853"/>
      <c r="B499" s="842" t="s">
        <v>28</v>
      </c>
      <c r="C499" s="838" t="s">
        <v>2131</v>
      </c>
      <c r="D499" s="870" t="s">
        <v>127</v>
      </c>
      <c r="E499" s="871" t="s">
        <v>444</v>
      </c>
      <c r="F499" s="873" t="s">
        <v>3696</v>
      </c>
      <c r="G499" s="839"/>
      <c r="H499" s="873" t="s">
        <v>863</v>
      </c>
      <c r="I499" s="872">
        <v>2015</v>
      </c>
      <c r="J499" s="838"/>
      <c r="K499" s="836" t="s">
        <v>3759</v>
      </c>
      <c r="L499" s="838" t="s">
        <v>3760</v>
      </c>
      <c r="M499" s="838" t="s">
        <v>3761</v>
      </c>
      <c r="N499" s="838"/>
      <c r="O499" s="872" t="s">
        <v>133</v>
      </c>
      <c r="P499" s="880">
        <v>185087699.23109555</v>
      </c>
      <c r="Q499" s="853" t="str">
        <f t="shared" si="131"/>
        <v>2.03.01</v>
      </c>
      <c r="R499" s="841" t="str">
        <f t="shared" si="126"/>
        <v>Alat Angkutan Darat Bermotor</v>
      </c>
      <c r="S499" s="860">
        <f t="shared" si="127"/>
        <v>7</v>
      </c>
      <c r="T499" s="861">
        <f t="shared" si="124"/>
        <v>26441099.890156507</v>
      </c>
      <c r="U499" s="889" t="s">
        <v>132</v>
      </c>
      <c r="V499" s="861"/>
      <c r="W499" s="861"/>
      <c r="X499" s="861">
        <f t="shared" si="125"/>
        <v>26441099.890156507</v>
      </c>
      <c r="Y499" s="861">
        <f t="shared" si="133"/>
        <v>26441099.890156507</v>
      </c>
      <c r="Z499" s="861">
        <f t="shared" si="134"/>
        <v>26441099.890156507</v>
      </c>
      <c r="AA499" s="861">
        <f t="shared" si="135"/>
        <v>26441099.890156507</v>
      </c>
      <c r="AB499" s="876">
        <f t="shared" si="128"/>
        <v>2015</v>
      </c>
      <c r="AC499" s="861">
        <f t="shared" si="129"/>
        <v>185087699.23109555</v>
      </c>
      <c r="AD499" s="877">
        <f t="shared" si="132"/>
        <v>79323299.670469522</v>
      </c>
      <c r="AE499" s="878">
        <f t="shared" si="130"/>
        <v>105764399.56062603</v>
      </c>
    </row>
    <row r="500" spans="1:31" s="821" customFormat="1" ht="15" hidden="1" customHeight="1">
      <c r="A500" s="853"/>
      <c r="B500" s="842" t="s">
        <v>28</v>
      </c>
      <c r="C500" s="838" t="s">
        <v>2131</v>
      </c>
      <c r="D500" s="870" t="s">
        <v>127</v>
      </c>
      <c r="E500" s="871" t="s">
        <v>444</v>
      </c>
      <c r="F500" s="873" t="s">
        <v>3696</v>
      </c>
      <c r="G500" s="839"/>
      <c r="H500" s="873" t="s">
        <v>863</v>
      </c>
      <c r="I500" s="872">
        <v>2015</v>
      </c>
      <c r="J500" s="838"/>
      <c r="K500" s="836" t="s">
        <v>3762</v>
      </c>
      <c r="L500" s="838" t="s">
        <v>3763</v>
      </c>
      <c r="M500" s="838" t="s">
        <v>3764</v>
      </c>
      <c r="N500" s="838"/>
      <c r="O500" s="872" t="s">
        <v>133</v>
      </c>
      <c r="P500" s="880">
        <v>185087699.23109555</v>
      </c>
      <c r="Q500" s="853" t="str">
        <f t="shared" si="131"/>
        <v>2.03.01</v>
      </c>
      <c r="R500" s="841" t="str">
        <f t="shared" si="126"/>
        <v>Alat Angkutan Darat Bermotor</v>
      </c>
      <c r="S500" s="860">
        <f t="shared" si="127"/>
        <v>7</v>
      </c>
      <c r="T500" s="861">
        <f t="shared" si="124"/>
        <v>26441099.890156507</v>
      </c>
      <c r="U500" s="889" t="s">
        <v>132</v>
      </c>
      <c r="V500" s="861"/>
      <c r="W500" s="861"/>
      <c r="X500" s="861">
        <f t="shared" si="125"/>
        <v>26441099.890156507</v>
      </c>
      <c r="Y500" s="861">
        <f t="shared" si="133"/>
        <v>26441099.890156507</v>
      </c>
      <c r="Z500" s="861">
        <f t="shared" si="134"/>
        <v>26441099.890156507</v>
      </c>
      <c r="AA500" s="861">
        <f t="shared" si="135"/>
        <v>26441099.890156507</v>
      </c>
      <c r="AB500" s="876">
        <f t="shared" si="128"/>
        <v>2015</v>
      </c>
      <c r="AC500" s="861">
        <f t="shared" si="129"/>
        <v>185087699.23109555</v>
      </c>
      <c r="AD500" s="877">
        <f t="shared" si="132"/>
        <v>79323299.670469522</v>
      </c>
      <c r="AE500" s="878">
        <f t="shared" si="130"/>
        <v>105764399.56062603</v>
      </c>
    </row>
    <row r="501" spans="1:31" s="821" customFormat="1" ht="15" hidden="1" customHeight="1">
      <c r="A501" s="853"/>
      <c r="B501" s="842" t="s">
        <v>28</v>
      </c>
      <c r="C501" s="838" t="s">
        <v>2131</v>
      </c>
      <c r="D501" s="870" t="s">
        <v>127</v>
      </c>
      <c r="E501" s="871" t="s">
        <v>444</v>
      </c>
      <c r="F501" s="873" t="s">
        <v>3696</v>
      </c>
      <c r="G501" s="839"/>
      <c r="H501" s="873" t="s">
        <v>863</v>
      </c>
      <c r="I501" s="872">
        <v>2015</v>
      </c>
      <c r="J501" s="838"/>
      <c r="K501" s="836" t="s">
        <v>3765</v>
      </c>
      <c r="L501" s="838" t="s">
        <v>3766</v>
      </c>
      <c r="M501" s="838" t="s">
        <v>3767</v>
      </c>
      <c r="N501" s="838"/>
      <c r="O501" s="872" t="s">
        <v>133</v>
      </c>
      <c r="P501" s="880">
        <v>185087699.23109555</v>
      </c>
      <c r="Q501" s="853" t="str">
        <f t="shared" si="131"/>
        <v>2.03.01</v>
      </c>
      <c r="R501" s="841" t="str">
        <f t="shared" si="126"/>
        <v>Alat Angkutan Darat Bermotor</v>
      </c>
      <c r="S501" s="860">
        <f t="shared" si="127"/>
        <v>7</v>
      </c>
      <c r="T501" s="861">
        <f t="shared" si="124"/>
        <v>26441099.890156507</v>
      </c>
      <c r="U501" s="889" t="s">
        <v>132</v>
      </c>
      <c r="V501" s="861"/>
      <c r="W501" s="861"/>
      <c r="X501" s="861">
        <f t="shared" si="125"/>
        <v>26441099.890156507</v>
      </c>
      <c r="Y501" s="861">
        <f t="shared" si="133"/>
        <v>26441099.890156507</v>
      </c>
      <c r="Z501" s="861">
        <f t="shared" si="134"/>
        <v>26441099.890156507</v>
      </c>
      <c r="AA501" s="861">
        <f t="shared" si="135"/>
        <v>26441099.890156507</v>
      </c>
      <c r="AB501" s="876">
        <f t="shared" si="128"/>
        <v>2015</v>
      </c>
      <c r="AC501" s="861">
        <f t="shared" si="129"/>
        <v>185087699.23109555</v>
      </c>
      <c r="AD501" s="877">
        <f t="shared" si="132"/>
        <v>79323299.670469522</v>
      </c>
      <c r="AE501" s="878">
        <f t="shared" si="130"/>
        <v>105764399.56062603</v>
      </c>
    </row>
    <row r="502" spans="1:31" s="821" customFormat="1" ht="14.25" hidden="1" customHeight="1">
      <c r="A502" s="853"/>
      <c r="B502" s="842" t="s">
        <v>28</v>
      </c>
      <c r="C502" s="838" t="s">
        <v>2131</v>
      </c>
      <c r="D502" s="870" t="s">
        <v>127</v>
      </c>
      <c r="E502" s="871" t="s">
        <v>444</v>
      </c>
      <c r="F502" s="873" t="s">
        <v>3696</v>
      </c>
      <c r="G502" s="839"/>
      <c r="H502" s="873" t="s">
        <v>863</v>
      </c>
      <c r="I502" s="872">
        <v>2015</v>
      </c>
      <c r="J502" s="838"/>
      <c r="K502" s="836" t="s">
        <v>3768</v>
      </c>
      <c r="L502" s="838" t="s">
        <v>3769</v>
      </c>
      <c r="M502" s="838" t="s">
        <v>3770</v>
      </c>
      <c r="N502" s="838"/>
      <c r="O502" s="872" t="s">
        <v>133</v>
      </c>
      <c r="P502" s="880">
        <v>185087699.23109555</v>
      </c>
      <c r="Q502" s="853" t="str">
        <f t="shared" si="131"/>
        <v>2.03.01</v>
      </c>
      <c r="R502" s="841" t="str">
        <f t="shared" si="126"/>
        <v>Alat Angkutan Darat Bermotor</v>
      </c>
      <c r="S502" s="860">
        <f t="shared" si="127"/>
        <v>7</v>
      </c>
      <c r="T502" s="861">
        <f t="shared" si="124"/>
        <v>26441099.890156507</v>
      </c>
      <c r="U502" s="889" t="s">
        <v>132</v>
      </c>
      <c r="V502" s="861"/>
      <c r="W502" s="861"/>
      <c r="X502" s="861">
        <f t="shared" si="125"/>
        <v>26441099.890156507</v>
      </c>
      <c r="Y502" s="861">
        <f t="shared" si="133"/>
        <v>26441099.890156507</v>
      </c>
      <c r="Z502" s="861">
        <f t="shared" si="134"/>
        <v>26441099.890156507</v>
      </c>
      <c r="AA502" s="861">
        <f t="shared" si="135"/>
        <v>26441099.890156507</v>
      </c>
      <c r="AB502" s="876">
        <f t="shared" si="128"/>
        <v>2015</v>
      </c>
      <c r="AC502" s="861">
        <f t="shared" si="129"/>
        <v>185087699.23109555</v>
      </c>
      <c r="AD502" s="877">
        <f t="shared" si="132"/>
        <v>79323299.670469522</v>
      </c>
      <c r="AE502" s="878">
        <f>SUM(V502:AA502)</f>
        <v>105764399.56062603</v>
      </c>
    </row>
    <row r="503" spans="1:31" s="821" customFormat="1" ht="33.75" hidden="1" customHeight="1">
      <c r="A503" s="853"/>
      <c r="B503" s="842" t="s">
        <v>28</v>
      </c>
      <c r="C503" s="887" t="s">
        <v>2242</v>
      </c>
      <c r="D503" s="873" t="s">
        <v>3771</v>
      </c>
      <c r="E503" s="871" t="s">
        <v>444</v>
      </c>
      <c r="F503" s="873" t="s">
        <v>3772</v>
      </c>
      <c r="G503" s="839"/>
      <c r="H503" s="873" t="s">
        <v>863</v>
      </c>
      <c r="I503" s="872">
        <v>2016</v>
      </c>
      <c r="J503" s="838"/>
      <c r="K503" s="836"/>
      <c r="L503" s="838"/>
      <c r="M503" s="838"/>
      <c r="N503" s="838"/>
      <c r="O503" s="872" t="s">
        <v>133</v>
      </c>
      <c r="P503" s="880">
        <v>401323471.23205143</v>
      </c>
      <c r="Q503" s="853" t="str">
        <f t="shared" si="131"/>
        <v>2.03.01</v>
      </c>
      <c r="R503" s="841" t="str">
        <f t="shared" si="126"/>
        <v>Alat Angkutan Darat Bermotor</v>
      </c>
      <c r="S503" s="860">
        <f t="shared" si="127"/>
        <v>7</v>
      </c>
      <c r="T503" s="861">
        <f t="shared" si="124"/>
        <v>57331924.461721636</v>
      </c>
      <c r="U503" s="889" t="s">
        <v>132</v>
      </c>
      <c r="V503" s="861"/>
      <c r="W503" s="861"/>
      <c r="X503" s="861"/>
      <c r="Y503" s="861">
        <f t="shared" si="133"/>
        <v>57331924.461721636</v>
      </c>
      <c r="Z503" s="861">
        <f t="shared" si="134"/>
        <v>57331924.461721636</v>
      </c>
      <c r="AA503" s="861">
        <f t="shared" si="135"/>
        <v>57331924.461721636</v>
      </c>
      <c r="AB503" s="876">
        <f t="shared" si="128"/>
        <v>2016</v>
      </c>
      <c r="AC503" s="861">
        <f t="shared" si="129"/>
        <v>401323471.23205143</v>
      </c>
      <c r="AD503" s="877">
        <f t="shared" si="132"/>
        <v>229327697.84688652</v>
      </c>
      <c r="AE503" s="878">
        <f t="shared" si="130"/>
        <v>171995773.38516492</v>
      </c>
    </row>
    <row r="504" spans="1:31" s="821" customFormat="1" ht="28.5" hidden="1" customHeight="1">
      <c r="A504" s="853"/>
      <c r="B504" s="842" t="s">
        <v>28</v>
      </c>
      <c r="C504" s="874" t="s">
        <v>2184</v>
      </c>
      <c r="D504" s="873" t="s">
        <v>2185</v>
      </c>
      <c r="E504" s="871" t="s">
        <v>444</v>
      </c>
      <c r="F504" s="873" t="s">
        <v>3773</v>
      </c>
      <c r="G504" s="839"/>
      <c r="H504" s="873" t="s">
        <v>863</v>
      </c>
      <c r="I504" s="872">
        <v>2016</v>
      </c>
      <c r="J504" s="838"/>
      <c r="K504" s="836"/>
      <c r="L504" s="838"/>
      <c r="M504" s="838"/>
      <c r="N504" s="838"/>
      <c r="O504" s="872" t="s">
        <v>133</v>
      </c>
      <c r="P504" s="880">
        <v>2098226528.7679486</v>
      </c>
      <c r="Q504" s="853" t="str">
        <f t="shared" si="131"/>
        <v>2.03.01</v>
      </c>
      <c r="R504" s="841" t="str">
        <f t="shared" si="126"/>
        <v>Alat Angkutan Darat Bermotor</v>
      </c>
      <c r="S504" s="860">
        <f t="shared" si="127"/>
        <v>7</v>
      </c>
      <c r="T504" s="861">
        <f t="shared" si="124"/>
        <v>299746646.9668498</v>
      </c>
      <c r="U504" s="889" t="s">
        <v>132</v>
      </c>
      <c r="V504" s="861"/>
      <c r="W504" s="861"/>
      <c r="X504" s="861"/>
      <c r="Y504" s="861">
        <f t="shared" si="133"/>
        <v>299746646.9668498</v>
      </c>
      <c r="Z504" s="861">
        <f t="shared" si="134"/>
        <v>299746646.9668498</v>
      </c>
      <c r="AA504" s="861">
        <f t="shared" si="135"/>
        <v>299746646.9668498</v>
      </c>
      <c r="AB504" s="876">
        <f t="shared" si="128"/>
        <v>2016</v>
      </c>
      <c r="AC504" s="861">
        <f t="shared" si="129"/>
        <v>2098226528.7679486</v>
      </c>
      <c r="AD504" s="877">
        <f t="shared" si="132"/>
        <v>1198986587.8673992</v>
      </c>
      <c r="AE504" s="878">
        <f t="shared" si="130"/>
        <v>899239940.90054941</v>
      </c>
    </row>
    <row r="505" spans="1:31" s="821" customFormat="1" ht="27.75" hidden="1" customHeight="1">
      <c r="A505" s="853"/>
      <c r="B505" s="842" t="s">
        <v>28</v>
      </c>
      <c r="C505" s="874" t="s">
        <v>2260</v>
      </c>
      <c r="D505" s="873" t="s">
        <v>2285</v>
      </c>
      <c r="E505" s="871" t="s">
        <v>444</v>
      </c>
      <c r="F505" s="873" t="s">
        <v>3774</v>
      </c>
      <c r="G505" s="839"/>
      <c r="H505" s="873" t="s">
        <v>863</v>
      </c>
      <c r="I505" s="872">
        <v>2016</v>
      </c>
      <c r="J505" s="838"/>
      <c r="K505" s="836"/>
      <c r="L505" s="838"/>
      <c r="M505" s="838" t="s">
        <v>3441</v>
      </c>
      <c r="N505" s="838"/>
      <c r="O505" s="872" t="s">
        <v>133</v>
      </c>
      <c r="P505" s="880">
        <v>1282382000</v>
      </c>
      <c r="Q505" s="853" t="str">
        <f t="shared" si="131"/>
        <v>2.03.01</v>
      </c>
      <c r="R505" s="841" t="str">
        <f t="shared" si="126"/>
        <v>Alat Angkutan Darat Bermotor</v>
      </c>
      <c r="S505" s="860">
        <f t="shared" si="127"/>
        <v>7</v>
      </c>
      <c r="T505" s="861">
        <f t="shared" si="124"/>
        <v>183197428.57142857</v>
      </c>
      <c r="U505" s="889" t="s">
        <v>132</v>
      </c>
      <c r="V505" s="861"/>
      <c r="W505" s="861"/>
      <c r="X505" s="861"/>
      <c r="Y505" s="861">
        <f t="shared" si="133"/>
        <v>183197428.57142857</v>
      </c>
      <c r="Z505" s="861">
        <f t="shared" si="134"/>
        <v>183197428.57142857</v>
      </c>
      <c r="AA505" s="861">
        <f t="shared" si="135"/>
        <v>183197428.57142857</v>
      </c>
      <c r="AB505" s="876">
        <f t="shared" si="128"/>
        <v>2016</v>
      </c>
      <c r="AC505" s="861">
        <f t="shared" si="129"/>
        <v>1282382000</v>
      </c>
      <c r="AD505" s="877">
        <f t="shared" si="132"/>
        <v>732789714.28571427</v>
      </c>
      <c r="AE505" s="878">
        <f t="shared" si="130"/>
        <v>549592285.71428573</v>
      </c>
    </row>
    <row r="506" spans="1:31" s="821" customFormat="1" ht="27.75" hidden="1" customHeight="1">
      <c r="A506" s="835"/>
      <c r="B506" s="842" t="s">
        <v>28</v>
      </c>
      <c r="C506" s="887" t="s">
        <v>2242</v>
      </c>
      <c r="D506" s="873" t="s">
        <v>2246</v>
      </c>
      <c r="E506" s="871" t="s">
        <v>444</v>
      </c>
      <c r="F506" s="873" t="s">
        <v>3772</v>
      </c>
      <c r="G506" s="839"/>
      <c r="H506" s="873"/>
      <c r="I506" s="872">
        <v>2018</v>
      </c>
      <c r="J506" s="838"/>
      <c r="K506" s="836"/>
      <c r="L506" s="838"/>
      <c r="M506" s="838" t="s">
        <v>3775</v>
      </c>
      <c r="N506" s="838"/>
      <c r="O506" s="872" t="s">
        <v>133</v>
      </c>
      <c r="P506" s="880">
        <v>422095915.5039925</v>
      </c>
      <c r="Q506" s="853" t="str">
        <f t="shared" si="131"/>
        <v>2.03.01</v>
      </c>
      <c r="R506" s="841" t="str">
        <f t="shared" si="126"/>
        <v>Alat Angkutan Darat Bermotor</v>
      </c>
      <c r="S506" s="860">
        <f t="shared" si="127"/>
        <v>7</v>
      </c>
      <c r="T506" s="861">
        <f t="shared" si="124"/>
        <v>60299416.500570357</v>
      </c>
      <c r="U506" s="889" t="s">
        <v>132</v>
      </c>
      <c r="V506" s="861"/>
      <c r="W506" s="861"/>
      <c r="X506" s="861"/>
      <c r="Y506" s="861"/>
      <c r="Z506" s="861"/>
      <c r="AA506" s="861">
        <f t="shared" si="135"/>
        <v>60299416.500570357</v>
      </c>
      <c r="AB506" s="876">
        <f t="shared" si="128"/>
        <v>2018</v>
      </c>
      <c r="AC506" s="861">
        <f t="shared" si="129"/>
        <v>422095915.5039925</v>
      </c>
      <c r="AD506" s="877">
        <f t="shared" si="132"/>
        <v>361796499.00342214</v>
      </c>
      <c r="AE506" s="878">
        <f t="shared" si="130"/>
        <v>60299416.500570357</v>
      </c>
    </row>
    <row r="507" spans="1:31" s="821" customFormat="1" ht="27.75" hidden="1" customHeight="1">
      <c r="A507" s="835"/>
      <c r="B507" s="842" t="s">
        <v>28</v>
      </c>
      <c r="C507" s="874" t="s">
        <v>2260</v>
      </c>
      <c r="D507" s="873" t="s">
        <v>3776</v>
      </c>
      <c r="E507" s="871" t="s">
        <v>1145</v>
      </c>
      <c r="F507" s="873" t="s">
        <v>3450</v>
      </c>
      <c r="G507" s="839">
        <v>2400</v>
      </c>
      <c r="H507" s="873" t="s">
        <v>863</v>
      </c>
      <c r="I507" s="872">
        <v>2018</v>
      </c>
      <c r="J507" s="838"/>
      <c r="K507" s="836"/>
      <c r="L507" s="838"/>
      <c r="M507" s="838"/>
      <c r="N507" s="838"/>
      <c r="O507" s="872" t="s">
        <v>133</v>
      </c>
      <c r="P507" s="880">
        <v>1663891884.4960074</v>
      </c>
      <c r="Q507" s="853" t="str">
        <f t="shared" si="131"/>
        <v>2.03.01</v>
      </c>
      <c r="R507" s="841" t="str">
        <f t="shared" si="126"/>
        <v>Alat Angkutan Darat Bermotor</v>
      </c>
      <c r="S507" s="860">
        <f t="shared" si="127"/>
        <v>7</v>
      </c>
      <c r="T507" s="861">
        <f t="shared" si="124"/>
        <v>237698840.64228678</v>
      </c>
      <c r="U507" s="889" t="s">
        <v>132</v>
      </c>
      <c r="V507" s="861"/>
      <c r="W507" s="861"/>
      <c r="X507" s="861"/>
      <c r="Y507" s="861"/>
      <c r="Z507" s="861"/>
      <c r="AA507" s="861">
        <f t="shared" si="135"/>
        <v>237698840.64228678</v>
      </c>
      <c r="AB507" s="876">
        <f t="shared" si="128"/>
        <v>2018</v>
      </c>
      <c r="AC507" s="861">
        <f t="shared" si="129"/>
        <v>1663891884.4960074</v>
      </c>
      <c r="AD507" s="877">
        <f t="shared" si="132"/>
        <v>1426193043.8537207</v>
      </c>
      <c r="AE507" s="878">
        <f t="shared" si="130"/>
        <v>237698840.64228678</v>
      </c>
    </row>
    <row r="508" spans="1:31" s="821" customFormat="1" ht="15" hidden="1" customHeight="1">
      <c r="A508" s="835"/>
      <c r="B508" s="838"/>
      <c r="C508" s="873"/>
      <c r="D508" s="873" t="s">
        <v>150</v>
      </c>
      <c r="E508" s="839"/>
      <c r="F508" s="873"/>
      <c r="G508" s="838"/>
      <c r="H508" s="873"/>
      <c r="I508" s="872"/>
      <c r="J508" s="838"/>
      <c r="K508" s="836"/>
      <c r="L508" s="838"/>
      <c r="M508" s="838"/>
      <c r="N508" s="838"/>
      <c r="O508" s="872"/>
      <c r="P508" s="880"/>
      <c r="Q508" s="853"/>
      <c r="R508" s="835"/>
      <c r="S508" s="835"/>
      <c r="T508" s="835"/>
      <c r="U508" s="835"/>
      <c r="V508" s="835"/>
      <c r="W508" s="835"/>
      <c r="X508" s="835"/>
      <c r="Y508" s="835"/>
      <c r="Z508" s="835"/>
      <c r="AA508" s="835"/>
      <c r="AB508" s="835"/>
      <c r="AC508" s="835"/>
      <c r="AD508" s="835"/>
    </row>
    <row r="509" spans="1:31" s="821" customFormat="1" ht="15" hidden="1" customHeight="1">
      <c r="A509" s="835"/>
      <c r="B509" s="838"/>
      <c r="C509" s="873"/>
      <c r="D509" s="873" t="s">
        <v>150</v>
      </c>
      <c r="E509" s="839"/>
      <c r="F509" s="873"/>
      <c r="G509" s="838"/>
      <c r="H509" s="873"/>
      <c r="I509" s="872"/>
      <c r="J509" s="838"/>
      <c r="K509" s="836"/>
      <c r="L509" s="838"/>
      <c r="M509" s="838"/>
      <c r="N509" s="838"/>
      <c r="O509" s="872"/>
      <c r="P509" s="880"/>
      <c r="Q509" s="853"/>
      <c r="R509" s="835"/>
      <c r="S509" s="835"/>
      <c r="T509" s="835"/>
      <c r="U509" s="835"/>
      <c r="V509" s="835"/>
      <c r="W509" s="835"/>
      <c r="X509" s="835"/>
      <c r="Y509" s="835"/>
      <c r="Z509" s="835"/>
      <c r="AA509" s="835"/>
      <c r="AB509" s="835"/>
      <c r="AC509" s="835"/>
      <c r="AD509" s="835"/>
    </row>
    <row r="510" spans="1:31" s="856" customFormat="1" ht="25.5" hidden="1" customHeight="1">
      <c r="A510" s="848"/>
      <c r="B510" s="849" t="s">
        <v>30</v>
      </c>
      <c r="C510" s="850" t="s">
        <v>31</v>
      </c>
      <c r="D510" s="851" t="s">
        <v>150</v>
      </c>
      <c r="E510" s="832"/>
      <c r="F510" s="837"/>
      <c r="G510" s="852"/>
      <c r="H510" s="837"/>
      <c r="I510" s="891"/>
      <c r="J510" s="852"/>
      <c r="K510" s="842"/>
      <c r="L510" s="852"/>
      <c r="M510" s="852"/>
      <c r="N510" s="852"/>
      <c r="O510" s="891"/>
      <c r="P510" s="892">
        <f>SUM(P511:P514)</f>
        <v>3512500</v>
      </c>
      <c r="Q510" s="853"/>
      <c r="R510" s="868"/>
      <c r="S510" s="848"/>
      <c r="T510" s="848"/>
      <c r="U510" s="848"/>
      <c r="V510" s="892">
        <f t="shared" ref="V510:AA510" si="136">SUM(V511:V514)</f>
        <v>3512500</v>
      </c>
      <c r="W510" s="892">
        <f t="shared" si="136"/>
        <v>0</v>
      </c>
      <c r="X510" s="892">
        <f t="shared" si="136"/>
        <v>0</v>
      </c>
      <c r="Y510" s="892">
        <f t="shared" si="136"/>
        <v>0</v>
      </c>
      <c r="Z510" s="892">
        <f t="shared" si="136"/>
        <v>0</v>
      </c>
      <c r="AA510" s="892">
        <f t="shared" si="136"/>
        <v>0</v>
      </c>
      <c r="AB510" s="848"/>
      <c r="AC510" s="892">
        <f>SUM(AC511:AC514)</f>
        <v>3512500</v>
      </c>
      <c r="AD510" s="892">
        <f>SUM(AD511:AD514)</f>
        <v>0</v>
      </c>
      <c r="AE510" s="878">
        <f t="shared" ref="AE510" si="137">SUM(V510:AA510)</f>
        <v>3512500</v>
      </c>
    </row>
    <row r="511" spans="1:31" s="821" customFormat="1" ht="19.5" hidden="1" customHeight="1">
      <c r="A511" s="835"/>
      <c r="B511" s="849" t="s">
        <v>30</v>
      </c>
      <c r="C511" s="887" t="s">
        <v>3777</v>
      </c>
      <c r="D511" s="893" t="s">
        <v>3778</v>
      </c>
      <c r="E511" s="839"/>
      <c r="F511" s="873"/>
      <c r="G511" s="838"/>
      <c r="H511" s="873"/>
      <c r="I511" s="872" t="s">
        <v>990</v>
      </c>
      <c r="J511" s="838"/>
      <c r="K511" s="836"/>
      <c r="L511" s="838"/>
      <c r="M511" s="838"/>
      <c r="N511" s="838"/>
      <c r="O511" s="872" t="s">
        <v>133</v>
      </c>
      <c r="P511" s="894">
        <v>840000</v>
      </c>
      <c r="Q511" s="853" t="str">
        <f>MID(C511,2,7)</f>
        <v>2.04.01</v>
      </c>
      <c r="R511" s="841" t="str">
        <f t="shared" ref="R511:R514" si="138">VLOOKUP(Q511,kelompok,2,0)</f>
        <v>Alat Bengkel Bermesin</v>
      </c>
      <c r="S511" s="860">
        <f t="shared" ref="S511:S514" si="139">VLOOKUP(Q511,MASAMANFAAT,4,0)</f>
        <v>10</v>
      </c>
      <c r="T511" s="861">
        <f t="shared" ref="T511:T514" si="140">(P511)/S511</f>
        <v>84000</v>
      </c>
      <c r="U511" s="860">
        <f>2013-AB511+1</f>
        <v>11</v>
      </c>
      <c r="V511" s="861">
        <f t="shared" ref="V511:V514" si="141">IF(U511&gt;S511,P511,T511*U511)</f>
        <v>840000</v>
      </c>
      <c r="W511" s="861">
        <f t="shared" ref="W511:W514" si="142">IF(P511=V511,0,T511)</f>
        <v>0</v>
      </c>
      <c r="X511" s="861">
        <f t="shared" ref="X511:X514" si="143">IF(P511=V511+W511,0,T511)</f>
        <v>0</v>
      </c>
      <c r="Y511" s="861">
        <f t="shared" ref="Y511:Y514" si="144">IF(P511=V511+W511+X511,0,T511)</f>
        <v>0</v>
      </c>
      <c r="Z511" s="861">
        <f t="shared" ref="Z511:Z514" si="145">IF(P511=W511+X511+Y511+V511,0,T511)</f>
        <v>0</v>
      </c>
      <c r="AA511" s="861">
        <f t="shared" ref="AA511:AA514" si="146">IF(P511=V511+X511+Y511+Z511+W511,0,T511)</f>
        <v>0</v>
      </c>
      <c r="AB511" s="860" t="str">
        <f t="shared" ref="AB511:AB514" si="147">I511</f>
        <v>2003</v>
      </c>
      <c r="AC511" s="862">
        <f t="shared" ref="AC511:AC514" si="148">P511</f>
        <v>840000</v>
      </c>
      <c r="AD511" s="877">
        <f t="shared" ref="AD511:AD514" si="149">P511-(V511+W511+X511+Y511+Z511+AA511)</f>
        <v>0</v>
      </c>
    </row>
    <row r="512" spans="1:31" s="821" customFormat="1" ht="19.5" hidden="1" customHeight="1">
      <c r="A512" s="835"/>
      <c r="B512" s="849" t="s">
        <v>30</v>
      </c>
      <c r="C512" s="887" t="s">
        <v>3777</v>
      </c>
      <c r="D512" s="893" t="s">
        <v>3779</v>
      </c>
      <c r="E512" s="839"/>
      <c r="F512" s="873"/>
      <c r="G512" s="838"/>
      <c r="H512" s="873"/>
      <c r="I512" s="872" t="s">
        <v>385</v>
      </c>
      <c r="J512" s="838"/>
      <c r="K512" s="836"/>
      <c r="L512" s="838"/>
      <c r="M512" s="838"/>
      <c r="N512" s="838"/>
      <c r="O512" s="872" t="s">
        <v>133</v>
      </c>
      <c r="P512" s="894">
        <v>1012500</v>
      </c>
      <c r="Q512" s="853" t="str">
        <f t="shared" ref="Q512:Q514" si="150">MID(C512,2,7)</f>
        <v>2.04.01</v>
      </c>
      <c r="R512" s="841" t="str">
        <f t="shared" si="138"/>
        <v>Alat Bengkel Bermesin</v>
      </c>
      <c r="S512" s="860">
        <f t="shared" si="139"/>
        <v>10</v>
      </c>
      <c r="T512" s="861">
        <f t="shared" si="140"/>
        <v>101250</v>
      </c>
      <c r="U512" s="860">
        <f t="shared" ref="U512:U514" si="151">2013-AB512+1</f>
        <v>10</v>
      </c>
      <c r="V512" s="861">
        <f t="shared" si="141"/>
        <v>1012500</v>
      </c>
      <c r="W512" s="861">
        <f t="shared" si="142"/>
        <v>0</v>
      </c>
      <c r="X512" s="861">
        <f t="shared" si="143"/>
        <v>0</v>
      </c>
      <c r="Y512" s="861">
        <f t="shared" si="144"/>
        <v>0</v>
      </c>
      <c r="Z512" s="861">
        <f t="shared" si="145"/>
        <v>0</v>
      </c>
      <c r="AA512" s="861">
        <f t="shared" si="146"/>
        <v>0</v>
      </c>
      <c r="AB512" s="860" t="str">
        <f t="shared" si="147"/>
        <v>2004</v>
      </c>
      <c r="AC512" s="862">
        <f t="shared" si="148"/>
        <v>1012500</v>
      </c>
      <c r="AD512" s="877">
        <f t="shared" si="149"/>
        <v>0</v>
      </c>
    </row>
    <row r="513" spans="1:31" s="821" customFormat="1" ht="19.5" hidden="1" customHeight="1">
      <c r="A513" s="835"/>
      <c r="B513" s="849" t="s">
        <v>30</v>
      </c>
      <c r="C513" s="887" t="s">
        <v>3777</v>
      </c>
      <c r="D513" s="893" t="s">
        <v>3779</v>
      </c>
      <c r="E513" s="839"/>
      <c r="F513" s="873"/>
      <c r="G513" s="838"/>
      <c r="H513" s="873"/>
      <c r="I513" s="872" t="s">
        <v>385</v>
      </c>
      <c r="J513" s="838"/>
      <c r="K513" s="836"/>
      <c r="L513" s="838"/>
      <c r="M513" s="838"/>
      <c r="N513" s="838"/>
      <c r="O513" s="872" t="s">
        <v>133</v>
      </c>
      <c r="P513" s="894">
        <v>700000</v>
      </c>
      <c r="Q513" s="853" t="str">
        <f t="shared" si="150"/>
        <v>2.04.01</v>
      </c>
      <c r="R513" s="841" t="str">
        <f t="shared" si="138"/>
        <v>Alat Bengkel Bermesin</v>
      </c>
      <c r="S513" s="860">
        <f t="shared" si="139"/>
        <v>10</v>
      </c>
      <c r="T513" s="861">
        <f t="shared" si="140"/>
        <v>70000</v>
      </c>
      <c r="U513" s="860">
        <f t="shared" si="151"/>
        <v>10</v>
      </c>
      <c r="V513" s="861">
        <f t="shared" si="141"/>
        <v>700000</v>
      </c>
      <c r="W513" s="861">
        <f t="shared" si="142"/>
        <v>0</v>
      </c>
      <c r="X513" s="861">
        <f t="shared" si="143"/>
        <v>0</v>
      </c>
      <c r="Y513" s="861">
        <f t="shared" si="144"/>
        <v>0</v>
      </c>
      <c r="Z513" s="861">
        <f t="shared" si="145"/>
        <v>0</v>
      </c>
      <c r="AA513" s="861">
        <f t="shared" si="146"/>
        <v>0</v>
      </c>
      <c r="AB513" s="860" t="str">
        <f t="shared" si="147"/>
        <v>2004</v>
      </c>
      <c r="AC513" s="862">
        <f t="shared" si="148"/>
        <v>700000</v>
      </c>
      <c r="AD513" s="877">
        <f t="shared" si="149"/>
        <v>0</v>
      </c>
    </row>
    <row r="514" spans="1:31" s="821" customFormat="1" ht="19.5" hidden="1" customHeight="1">
      <c r="A514" s="835"/>
      <c r="B514" s="849" t="s">
        <v>30</v>
      </c>
      <c r="C514" s="887" t="s">
        <v>3777</v>
      </c>
      <c r="D514" s="893" t="s">
        <v>3779</v>
      </c>
      <c r="E514" s="839"/>
      <c r="F514" s="873"/>
      <c r="G514" s="838"/>
      <c r="H514" s="873"/>
      <c r="I514" s="872" t="s">
        <v>385</v>
      </c>
      <c r="J514" s="838"/>
      <c r="K514" s="836"/>
      <c r="L514" s="838"/>
      <c r="M514" s="838"/>
      <c r="N514" s="838"/>
      <c r="O514" s="872" t="s">
        <v>133</v>
      </c>
      <c r="P514" s="894">
        <v>960000</v>
      </c>
      <c r="Q514" s="853" t="str">
        <f t="shared" si="150"/>
        <v>2.04.01</v>
      </c>
      <c r="R514" s="841" t="str">
        <f t="shared" si="138"/>
        <v>Alat Bengkel Bermesin</v>
      </c>
      <c r="S514" s="860">
        <f t="shared" si="139"/>
        <v>10</v>
      </c>
      <c r="T514" s="861">
        <f t="shared" si="140"/>
        <v>96000</v>
      </c>
      <c r="U514" s="860">
        <f t="shared" si="151"/>
        <v>10</v>
      </c>
      <c r="V514" s="861">
        <f t="shared" si="141"/>
        <v>960000</v>
      </c>
      <c r="W514" s="861">
        <f t="shared" si="142"/>
        <v>0</v>
      </c>
      <c r="X514" s="861">
        <f t="shared" si="143"/>
        <v>0</v>
      </c>
      <c r="Y514" s="861">
        <f t="shared" si="144"/>
        <v>0</v>
      </c>
      <c r="Z514" s="861">
        <f t="shared" si="145"/>
        <v>0</v>
      </c>
      <c r="AA514" s="861">
        <f t="shared" si="146"/>
        <v>0</v>
      </c>
      <c r="AB514" s="860" t="str">
        <f t="shared" si="147"/>
        <v>2004</v>
      </c>
      <c r="AC514" s="862">
        <f t="shared" si="148"/>
        <v>960000</v>
      </c>
      <c r="AD514" s="877">
        <f t="shared" si="149"/>
        <v>0</v>
      </c>
    </row>
    <row r="515" spans="1:31" s="821" customFormat="1" ht="15" hidden="1" customHeight="1">
      <c r="A515" s="835"/>
      <c r="B515" s="838"/>
      <c r="C515" s="873"/>
      <c r="D515" s="873" t="s">
        <v>150</v>
      </c>
      <c r="E515" s="839"/>
      <c r="F515" s="873"/>
      <c r="G515" s="838"/>
      <c r="H515" s="873"/>
      <c r="I515" s="872"/>
      <c r="J515" s="838"/>
      <c r="K515" s="836"/>
      <c r="L515" s="838"/>
      <c r="M515" s="838"/>
      <c r="N515" s="838"/>
      <c r="O515" s="872"/>
      <c r="P515" s="894"/>
      <c r="Q515" s="853"/>
      <c r="R515" s="835"/>
      <c r="S515" s="835"/>
      <c r="T515" s="835"/>
      <c r="U515" s="835"/>
      <c r="V515" s="835"/>
      <c r="W515" s="835"/>
      <c r="X515" s="835"/>
      <c r="Y515" s="835"/>
      <c r="Z515" s="835"/>
      <c r="AA515" s="835"/>
      <c r="AB515" s="835"/>
      <c r="AC515" s="835"/>
      <c r="AD515" s="835"/>
    </row>
    <row r="516" spans="1:31" s="821" customFormat="1" ht="15.75" hidden="1" customHeight="1">
      <c r="A516" s="835"/>
      <c r="B516" s="849" t="s">
        <v>32</v>
      </c>
      <c r="C516" s="849" t="s">
        <v>33</v>
      </c>
      <c r="D516" s="873" t="s">
        <v>150</v>
      </c>
      <c r="E516" s="839"/>
      <c r="F516" s="873"/>
      <c r="G516" s="838"/>
      <c r="H516" s="873"/>
      <c r="I516" s="872"/>
      <c r="J516" s="838"/>
      <c r="K516" s="836"/>
      <c r="L516" s="838"/>
      <c r="M516" s="838"/>
      <c r="N516" s="838"/>
      <c r="O516" s="872"/>
      <c r="P516" s="894">
        <v>0</v>
      </c>
      <c r="Q516" s="853"/>
      <c r="R516" s="835"/>
      <c r="S516" s="835"/>
      <c r="T516" s="835"/>
      <c r="U516" s="835"/>
      <c r="V516" s="835"/>
      <c r="W516" s="835"/>
      <c r="X516" s="835"/>
      <c r="Y516" s="835"/>
      <c r="Z516" s="835"/>
      <c r="AA516" s="835"/>
      <c r="AB516" s="835"/>
      <c r="AC516" s="835"/>
      <c r="AD516" s="835"/>
    </row>
    <row r="517" spans="1:31" s="821" customFormat="1" ht="15" hidden="1" customHeight="1">
      <c r="A517" s="835"/>
      <c r="B517" s="849"/>
      <c r="C517" s="850" t="s">
        <v>106</v>
      </c>
      <c r="D517" s="873" t="s">
        <v>150</v>
      </c>
      <c r="E517" s="839"/>
      <c r="F517" s="873"/>
      <c r="G517" s="838"/>
      <c r="H517" s="873"/>
      <c r="I517" s="872"/>
      <c r="J517" s="838"/>
      <c r="K517" s="836"/>
      <c r="L517" s="838"/>
      <c r="M517" s="838"/>
      <c r="N517" s="838"/>
      <c r="O517" s="872"/>
      <c r="P517" s="894"/>
      <c r="Q517" s="853"/>
      <c r="R517" s="835"/>
      <c r="S517" s="835"/>
      <c r="T517" s="835"/>
      <c r="U517" s="835"/>
      <c r="V517" s="835"/>
      <c r="W517" s="835"/>
      <c r="X517" s="835"/>
      <c r="Y517" s="835"/>
      <c r="Z517" s="835"/>
      <c r="AA517" s="835"/>
      <c r="AB517" s="835"/>
      <c r="AC517" s="835"/>
      <c r="AD517" s="835"/>
    </row>
    <row r="518" spans="1:31" s="821" customFormat="1" ht="15" hidden="1" customHeight="1">
      <c r="A518" s="835"/>
      <c r="B518" s="838"/>
      <c r="C518" s="873"/>
      <c r="D518" s="873" t="s">
        <v>150</v>
      </c>
      <c r="E518" s="839"/>
      <c r="F518" s="873"/>
      <c r="G518" s="838"/>
      <c r="H518" s="873"/>
      <c r="I518" s="872"/>
      <c r="J518" s="838"/>
      <c r="K518" s="836"/>
      <c r="L518" s="838"/>
      <c r="M518" s="838"/>
      <c r="N518" s="838"/>
      <c r="O518" s="872"/>
      <c r="P518" s="894"/>
      <c r="Q518" s="853"/>
      <c r="R518" s="835"/>
      <c r="S518" s="835"/>
      <c r="T518" s="835"/>
      <c r="U518" s="835"/>
      <c r="V518" s="835"/>
      <c r="W518" s="835"/>
      <c r="X518" s="835"/>
      <c r="Y518" s="835"/>
      <c r="Z518" s="835"/>
      <c r="AA518" s="835"/>
      <c r="AB518" s="835"/>
      <c r="AC518" s="835"/>
      <c r="AD518" s="835"/>
    </row>
    <row r="519" spans="1:31" s="856" customFormat="1" ht="30" hidden="1" customHeight="1">
      <c r="A519" s="848"/>
      <c r="B519" s="849" t="s">
        <v>34</v>
      </c>
      <c r="C519" s="850" t="s">
        <v>35</v>
      </c>
      <c r="D519" s="837" t="s">
        <v>150</v>
      </c>
      <c r="E519" s="832"/>
      <c r="F519" s="837"/>
      <c r="G519" s="852"/>
      <c r="H519" s="837"/>
      <c r="I519" s="891"/>
      <c r="J519" s="852"/>
      <c r="K519" s="842"/>
      <c r="L519" s="852"/>
      <c r="M519" s="852"/>
      <c r="N519" s="895"/>
      <c r="O519" s="896"/>
      <c r="P519" s="892">
        <f>SUM(P520:P1991)</f>
        <v>43634620834.788353</v>
      </c>
      <c r="Q519" s="853"/>
      <c r="R519" s="854"/>
      <c r="S519" s="848"/>
      <c r="T519" s="848"/>
      <c r="U519" s="848"/>
      <c r="V519" s="892">
        <f t="shared" ref="V519:AA519" si="152">SUM(V520:V1991)</f>
        <v>21516959713.241703</v>
      </c>
      <c r="W519" s="892">
        <f t="shared" si="152"/>
        <v>5039149095.1113539</v>
      </c>
      <c r="X519" s="892">
        <f t="shared" si="152"/>
        <v>4784334884.5389042</v>
      </c>
      <c r="Y519" s="892">
        <f t="shared" si="152"/>
        <v>3960675997.4140258</v>
      </c>
      <c r="Z519" s="892">
        <f t="shared" si="152"/>
        <v>3181643877.260149</v>
      </c>
      <c r="AA519" s="892">
        <f t="shared" si="152"/>
        <v>2580364901.5833817</v>
      </c>
      <c r="AB519" s="848"/>
      <c r="AC519" s="892">
        <f>SUM(AC520:AC1991)</f>
        <v>43634620834.788353</v>
      </c>
      <c r="AD519" s="892">
        <f>SUM(AD520:AD1991)</f>
        <v>2571492365.6390071</v>
      </c>
      <c r="AE519" s="869">
        <f>SUM(V519:AA519)</f>
        <v>41063128469.149513</v>
      </c>
    </row>
    <row r="520" spans="1:31" s="856" customFormat="1" ht="30" hidden="1" customHeight="1">
      <c r="A520" s="848"/>
      <c r="B520" s="849" t="s">
        <v>34</v>
      </c>
      <c r="C520" s="887" t="s">
        <v>2054</v>
      </c>
      <c r="D520" s="873" t="s">
        <v>177</v>
      </c>
      <c r="E520" s="839"/>
      <c r="F520" s="873" t="s">
        <v>298</v>
      </c>
      <c r="G520" s="838"/>
      <c r="H520" s="873" t="s">
        <v>363</v>
      </c>
      <c r="I520" s="872">
        <v>2003</v>
      </c>
      <c r="J520" s="838" t="s">
        <v>298</v>
      </c>
      <c r="K520" s="883"/>
      <c r="L520" s="884"/>
      <c r="M520" s="884"/>
      <c r="N520" s="884"/>
      <c r="O520" s="872" t="s">
        <v>133</v>
      </c>
      <c r="P520" s="894">
        <v>4800000</v>
      </c>
      <c r="Q520" s="853" t="str">
        <f t="shared" ref="Q520:Q583" si="153">MID(C520,2,7)</f>
        <v>2.06.02</v>
      </c>
      <c r="R520" s="841" t="str">
        <f t="shared" ref="R520:R583" si="154">VLOOKUP(Q520,kelompok,2,0)</f>
        <v>ALAT RUMAH TANGGA</v>
      </c>
      <c r="S520" s="860">
        <f t="shared" ref="S520:S583" si="155">VLOOKUP(Q520,MASAMANFAAT,4,0)</f>
        <v>5</v>
      </c>
      <c r="T520" s="861">
        <f t="shared" ref="T520:T583" si="156">(P520)/S520</f>
        <v>960000</v>
      </c>
      <c r="U520" s="860">
        <f t="shared" ref="U520:U583" si="157">2013-AB520+1</f>
        <v>11</v>
      </c>
      <c r="V520" s="861">
        <f t="shared" ref="V520:V583" si="158">IF(U520&gt;S520,P520,T520*U520)</f>
        <v>4800000</v>
      </c>
      <c r="W520" s="861">
        <f t="shared" ref="W520:W583" si="159">IF(P520=V520,0,T520)</f>
        <v>0</v>
      </c>
      <c r="X520" s="861">
        <f t="shared" ref="X520:X583" si="160">IF(P520=V520+W520,0,T520)</f>
        <v>0</v>
      </c>
      <c r="Y520" s="861">
        <f t="shared" ref="Y520:Y583" si="161">IF(P520=V520+W520+X520,0,T520)</f>
        <v>0</v>
      </c>
      <c r="Z520" s="861">
        <f t="shared" ref="Z520:Z583" si="162">IF(P520=W520+X520+Y520+V520,0,T520)</f>
        <v>0</v>
      </c>
      <c r="AA520" s="861">
        <f t="shared" ref="AA520:AA583" si="163">IF(P520=V520+X520+Y520+Z520+W520,0,T520)</f>
        <v>0</v>
      </c>
      <c r="AB520" s="860">
        <f t="shared" ref="AB520:AB583" si="164">I520</f>
        <v>2003</v>
      </c>
      <c r="AC520" s="862">
        <f t="shared" ref="AC520:AC583" si="165">P520</f>
        <v>4800000</v>
      </c>
      <c r="AD520" s="863">
        <f t="shared" ref="AD520:AD583" si="166">P520-(V520+W520+X520+Y520+Z520+AA520)</f>
        <v>0</v>
      </c>
    </row>
    <row r="521" spans="1:31" s="856" customFormat="1" ht="30" hidden="1" customHeight="1">
      <c r="A521" s="848"/>
      <c r="B521" s="849" t="s">
        <v>34</v>
      </c>
      <c r="C521" s="887" t="s">
        <v>437</v>
      </c>
      <c r="D521" s="873" t="s">
        <v>3780</v>
      </c>
      <c r="E521" s="839"/>
      <c r="F521" s="873" t="s">
        <v>3781</v>
      </c>
      <c r="G521" s="838"/>
      <c r="H521" s="873" t="s">
        <v>358</v>
      </c>
      <c r="I521" s="872">
        <v>2002</v>
      </c>
      <c r="J521" s="838" t="s">
        <v>3781</v>
      </c>
      <c r="K521" s="883"/>
      <c r="L521" s="884"/>
      <c r="M521" s="884"/>
      <c r="N521" s="884"/>
      <c r="O521" s="872" t="s">
        <v>133</v>
      </c>
      <c r="P521" s="894">
        <v>1190000</v>
      </c>
      <c r="Q521" s="853" t="str">
        <f t="shared" si="153"/>
        <v>2.06.04</v>
      </c>
      <c r="R521" s="841" t="str">
        <f t="shared" si="154"/>
        <v>MEJA DAN KURSI KERJA/RAPAT PEJABAT</v>
      </c>
      <c r="S521" s="860">
        <f t="shared" si="155"/>
        <v>5</v>
      </c>
      <c r="T521" s="861">
        <f t="shared" si="156"/>
        <v>238000</v>
      </c>
      <c r="U521" s="860">
        <f t="shared" si="157"/>
        <v>12</v>
      </c>
      <c r="V521" s="861">
        <f t="shared" si="158"/>
        <v>1190000</v>
      </c>
      <c r="W521" s="861">
        <f t="shared" si="159"/>
        <v>0</v>
      </c>
      <c r="X521" s="861">
        <f t="shared" si="160"/>
        <v>0</v>
      </c>
      <c r="Y521" s="861">
        <f t="shared" si="161"/>
        <v>0</v>
      </c>
      <c r="Z521" s="861">
        <f t="shared" si="162"/>
        <v>0</v>
      </c>
      <c r="AA521" s="861">
        <f t="shared" si="163"/>
        <v>0</v>
      </c>
      <c r="AB521" s="860">
        <f t="shared" si="164"/>
        <v>2002</v>
      </c>
      <c r="AC521" s="862">
        <f t="shared" si="165"/>
        <v>1190000</v>
      </c>
      <c r="AD521" s="863">
        <f t="shared" si="166"/>
        <v>0</v>
      </c>
    </row>
    <row r="522" spans="1:31" s="856" customFormat="1" ht="30" hidden="1" customHeight="1">
      <c r="A522" s="848"/>
      <c r="B522" s="849" t="s">
        <v>34</v>
      </c>
      <c r="C522" s="887" t="s">
        <v>2061</v>
      </c>
      <c r="D522" s="873" t="s">
        <v>181</v>
      </c>
      <c r="E522" s="839"/>
      <c r="F522" s="873" t="s">
        <v>3782</v>
      </c>
      <c r="G522" s="838"/>
      <c r="H522" s="873" t="s">
        <v>354</v>
      </c>
      <c r="I522" s="872">
        <v>2003</v>
      </c>
      <c r="J522" s="838" t="s">
        <v>3782</v>
      </c>
      <c r="K522" s="883"/>
      <c r="L522" s="884"/>
      <c r="M522" s="884"/>
      <c r="N522" s="884"/>
      <c r="O522" s="872" t="s">
        <v>133</v>
      </c>
      <c r="P522" s="894">
        <v>1800000</v>
      </c>
      <c r="Q522" s="853" t="str">
        <f t="shared" si="153"/>
        <v>2.06.02</v>
      </c>
      <c r="R522" s="841" t="str">
        <f t="shared" si="154"/>
        <v>ALAT RUMAH TANGGA</v>
      </c>
      <c r="S522" s="860">
        <f t="shared" si="155"/>
        <v>5</v>
      </c>
      <c r="T522" s="861">
        <f t="shared" si="156"/>
        <v>360000</v>
      </c>
      <c r="U522" s="860">
        <f t="shared" si="157"/>
        <v>11</v>
      </c>
      <c r="V522" s="861">
        <f t="shared" si="158"/>
        <v>1800000</v>
      </c>
      <c r="W522" s="861">
        <f t="shared" si="159"/>
        <v>0</v>
      </c>
      <c r="X522" s="861">
        <f t="shared" si="160"/>
        <v>0</v>
      </c>
      <c r="Y522" s="861">
        <f t="shared" si="161"/>
        <v>0</v>
      </c>
      <c r="Z522" s="861">
        <f t="shared" si="162"/>
        <v>0</v>
      </c>
      <c r="AA522" s="861">
        <f t="shared" si="163"/>
        <v>0</v>
      </c>
      <c r="AB522" s="860">
        <f t="shared" si="164"/>
        <v>2003</v>
      </c>
      <c r="AC522" s="862">
        <f t="shared" si="165"/>
        <v>1800000</v>
      </c>
      <c r="AD522" s="863">
        <f t="shared" si="166"/>
        <v>0</v>
      </c>
    </row>
    <row r="523" spans="1:31" s="856" customFormat="1" ht="30" hidden="1" customHeight="1">
      <c r="A523" s="848"/>
      <c r="B523" s="849" t="s">
        <v>34</v>
      </c>
      <c r="C523" s="887" t="s">
        <v>1426</v>
      </c>
      <c r="D523" s="873" t="s">
        <v>820</v>
      </c>
      <c r="E523" s="839"/>
      <c r="F523" s="873" t="s">
        <v>1357</v>
      </c>
      <c r="G523" s="838"/>
      <c r="H523" s="873" t="s">
        <v>356</v>
      </c>
      <c r="I523" s="872">
        <v>2000</v>
      </c>
      <c r="J523" s="838" t="s">
        <v>1357</v>
      </c>
      <c r="K523" s="883"/>
      <c r="L523" s="884"/>
      <c r="M523" s="884"/>
      <c r="N523" s="884"/>
      <c r="O523" s="872" t="s">
        <v>133</v>
      </c>
      <c r="P523" s="894">
        <v>1925000</v>
      </c>
      <c r="Q523" s="853" t="str">
        <f t="shared" si="153"/>
        <v>2.06.01</v>
      </c>
      <c r="R523" s="841" t="str">
        <f t="shared" si="154"/>
        <v>ALAT KANTOR</v>
      </c>
      <c r="S523" s="860">
        <f t="shared" si="155"/>
        <v>5</v>
      </c>
      <c r="T523" s="861">
        <f t="shared" si="156"/>
        <v>385000</v>
      </c>
      <c r="U523" s="860">
        <f t="shared" si="157"/>
        <v>14</v>
      </c>
      <c r="V523" s="861">
        <f t="shared" si="158"/>
        <v>1925000</v>
      </c>
      <c r="W523" s="861">
        <f t="shared" si="159"/>
        <v>0</v>
      </c>
      <c r="X523" s="861">
        <f t="shared" si="160"/>
        <v>0</v>
      </c>
      <c r="Y523" s="861">
        <f t="shared" si="161"/>
        <v>0</v>
      </c>
      <c r="Z523" s="861">
        <f t="shared" si="162"/>
        <v>0</v>
      </c>
      <c r="AA523" s="861">
        <f t="shared" si="163"/>
        <v>0</v>
      </c>
      <c r="AB523" s="860">
        <f t="shared" si="164"/>
        <v>2000</v>
      </c>
      <c r="AC523" s="862">
        <f t="shared" si="165"/>
        <v>1925000</v>
      </c>
      <c r="AD523" s="863">
        <f t="shared" si="166"/>
        <v>0</v>
      </c>
    </row>
    <row r="524" spans="1:31" s="856" customFormat="1" ht="30" hidden="1" customHeight="1">
      <c r="A524" s="848"/>
      <c r="B524" s="849" t="s">
        <v>34</v>
      </c>
      <c r="C524" s="887" t="s">
        <v>440</v>
      </c>
      <c r="D524" s="873" t="s">
        <v>3783</v>
      </c>
      <c r="E524" s="839"/>
      <c r="F524" s="873" t="s">
        <v>132</v>
      </c>
      <c r="G524" s="838"/>
      <c r="H524" s="873" t="s">
        <v>364</v>
      </c>
      <c r="I524" s="872">
        <v>2002</v>
      </c>
      <c r="J524" s="838" t="s">
        <v>132</v>
      </c>
      <c r="K524" s="883"/>
      <c r="L524" s="884"/>
      <c r="M524" s="884"/>
      <c r="N524" s="884"/>
      <c r="O524" s="872" t="s">
        <v>133</v>
      </c>
      <c r="P524" s="894">
        <v>1225000</v>
      </c>
      <c r="Q524" s="853" t="str">
        <f t="shared" si="153"/>
        <v>2.06.04</v>
      </c>
      <c r="R524" s="841" t="str">
        <f t="shared" si="154"/>
        <v>MEJA DAN KURSI KERJA/RAPAT PEJABAT</v>
      </c>
      <c r="S524" s="860">
        <f t="shared" si="155"/>
        <v>5</v>
      </c>
      <c r="T524" s="861">
        <f t="shared" si="156"/>
        <v>245000</v>
      </c>
      <c r="U524" s="860">
        <f t="shared" si="157"/>
        <v>12</v>
      </c>
      <c r="V524" s="861">
        <f t="shared" si="158"/>
        <v>1225000</v>
      </c>
      <c r="W524" s="861">
        <f t="shared" si="159"/>
        <v>0</v>
      </c>
      <c r="X524" s="861">
        <f t="shared" si="160"/>
        <v>0</v>
      </c>
      <c r="Y524" s="861">
        <f t="shared" si="161"/>
        <v>0</v>
      </c>
      <c r="Z524" s="861">
        <f t="shared" si="162"/>
        <v>0</v>
      </c>
      <c r="AA524" s="861">
        <f t="shared" si="163"/>
        <v>0</v>
      </c>
      <c r="AB524" s="860">
        <f t="shared" si="164"/>
        <v>2002</v>
      </c>
      <c r="AC524" s="862">
        <f t="shared" si="165"/>
        <v>1225000</v>
      </c>
      <c r="AD524" s="863">
        <f t="shared" si="166"/>
        <v>0</v>
      </c>
    </row>
    <row r="525" spans="1:31" s="856" customFormat="1" ht="30" hidden="1" customHeight="1">
      <c r="A525" s="848"/>
      <c r="B525" s="849" t="s">
        <v>34</v>
      </c>
      <c r="C525" s="887" t="s">
        <v>2061</v>
      </c>
      <c r="D525" s="873" t="s">
        <v>181</v>
      </c>
      <c r="E525" s="839"/>
      <c r="F525" s="873" t="s">
        <v>298</v>
      </c>
      <c r="G525" s="838"/>
      <c r="H525" s="873" t="s">
        <v>364</v>
      </c>
      <c r="I525" s="872">
        <v>2003</v>
      </c>
      <c r="J525" s="838" t="s">
        <v>298</v>
      </c>
      <c r="K525" s="883"/>
      <c r="L525" s="884"/>
      <c r="M525" s="884"/>
      <c r="N525" s="884"/>
      <c r="O525" s="872" t="s">
        <v>133</v>
      </c>
      <c r="P525" s="894">
        <v>560000</v>
      </c>
      <c r="Q525" s="853" t="str">
        <f t="shared" si="153"/>
        <v>2.06.02</v>
      </c>
      <c r="R525" s="841" t="str">
        <f t="shared" si="154"/>
        <v>ALAT RUMAH TANGGA</v>
      </c>
      <c r="S525" s="860">
        <f t="shared" si="155"/>
        <v>5</v>
      </c>
      <c r="T525" s="861">
        <f t="shared" si="156"/>
        <v>112000</v>
      </c>
      <c r="U525" s="860">
        <f t="shared" si="157"/>
        <v>11</v>
      </c>
      <c r="V525" s="861">
        <f t="shared" si="158"/>
        <v>560000</v>
      </c>
      <c r="W525" s="861">
        <f t="shared" si="159"/>
        <v>0</v>
      </c>
      <c r="X525" s="861">
        <f t="shared" si="160"/>
        <v>0</v>
      </c>
      <c r="Y525" s="861">
        <f t="shared" si="161"/>
        <v>0</v>
      </c>
      <c r="Z525" s="861">
        <f t="shared" si="162"/>
        <v>0</v>
      </c>
      <c r="AA525" s="861">
        <f t="shared" si="163"/>
        <v>0</v>
      </c>
      <c r="AB525" s="860">
        <f t="shared" si="164"/>
        <v>2003</v>
      </c>
      <c r="AC525" s="862">
        <f t="shared" si="165"/>
        <v>560000</v>
      </c>
      <c r="AD525" s="863">
        <f t="shared" si="166"/>
        <v>0</v>
      </c>
    </row>
    <row r="526" spans="1:31" s="856" customFormat="1" ht="30" hidden="1" customHeight="1">
      <c r="A526" s="848"/>
      <c r="B526" s="849" t="s">
        <v>34</v>
      </c>
      <c r="C526" s="887" t="s">
        <v>3784</v>
      </c>
      <c r="D526" s="873" t="s">
        <v>1041</v>
      </c>
      <c r="E526" s="839"/>
      <c r="F526" s="873" t="s">
        <v>294</v>
      </c>
      <c r="G526" s="838"/>
      <c r="H526" s="873" t="s">
        <v>862</v>
      </c>
      <c r="I526" s="872">
        <v>2004</v>
      </c>
      <c r="J526" s="838" t="s">
        <v>294</v>
      </c>
      <c r="K526" s="883"/>
      <c r="L526" s="884"/>
      <c r="M526" s="884"/>
      <c r="N526" s="884"/>
      <c r="O526" s="872" t="s">
        <v>133</v>
      </c>
      <c r="P526" s="894">
        <v>680000</v>
      </c>
      <c r="Q526" s="853" t="str">
        <f t="shared" si="153"/>
        <v>2.06.03</v>
      </c>
      <c r="R526" s="841" t="str">
        <f t="shared" si="154"/>
        <v>KOMPUTER</v>
      </c>
      <c r="S526" s="860">
        <f t="shared" si="155"/>
        <v>4</v>
      </c>
      <c r="T526" s="861">
        <f t="shared" si="156"/>
        <v>170000</v>
      </c>
      <c r="U526" s="860">
        <f t="shared" si="157"/>
        <v>10</v>
      </c>
      <c r="V526" s="861">
        <f t="shared" si="158"/>
        <v>680000</v>
      </c>
      <c r="W526" s="861">
        <f t="shared" si="159"/>
        <v>0</v>
      </c>
      <c r="X526" s="861">
        <f t="shared" si="160"/>
        <v>0</v>
      </c>
      <c r="Y526" s="861">
        <f t="shared" si="161"/>
        <v>0</v>
      </c>
      <c r="Z526" s="861">
        <f t="shared" si="162"/>
        <v>0</v>
      </c>
      <c r="AA526" s="861">
        <f t="shared" si="163"/>
        <v>0</v>
      </c>
      <c r="AB526" s="860">
        <f t="shared" si="164"/>
        <v>2004</v>
      </c>
      <c r="AC526" s="862">
        <f t="shared" si="165"/>
        <v>680000</v>
      </c>
      <c r="AD526" s="863">
        <f t="shared" si="166"/>
        <v>0</v>
      </c>
    </row>
    <row r="527" spans="1:31" s="856" customFormat="1" ht="30" hidden="1" customHeight="1">
      <c r="A527" s="848"/>
      <c r="B527" s="849" t="s">
        <v>34</v>
      </c>
      <c r="C527" s="887" t="s">
        <v>1426</v>
      </c>
      <c r="D527" s="873" t="s">
        <v>820</v>
      </c>
      <c r="E527" s="839"/>
      <c r="F527" s="873" t="s">
        <v>1357</v>
      </c>
      <c r="G527" s="838"/>
      <c r="H527" s="873" t="s">
        <v>356</v>
      </c>
      <c r="I527" s="872">
        <v>2000</v>
      </c>
      <c r="J527" s="838" t="s">
        <v>1357</v>
      </c>
      <c r="K527" s="883"/>
      <c r="L527" s="884"/>
      <c r="M527" s="884"/>
      <c r="N527" s="884"/>
      <c r="O527" s="872" t="s">
        <v>133</v>
      </c>
      <c r="P527" s="894">
        <v>10800000</v>
      </c>
      <c r="Q527" s="853" t="str">
        <f t="shared" si="153"/>
        <v>2.06.01</v>
      </c>
      <c r="R527" s="841" t="str">
        <f t="shared" si="154"/>
        <v>ALAT KANTOR</v>
      </c>
      <c r="S527" s="860">
        <f t="shared" si="155"/>
        <v>5</v>
      </c>
      <c r="T527" s="861">
        <f t="shared" si="156"/>
        <v>2160000</v>
      </c>
      <c r="U527" s="860">
        <f t="shared" si="157"/>
        <v>14</v>
      </c>
      <c r="V527" s="861">
        <f t="shared" si="158"/>
        <v>10800000</v>
      </c>
      <c r="W527" s="861">
        <f t="shared" si="159"/>
        <v>0</v>
      </c>
      <c r="X527" s="861">
        <f t="shared" si="160"/>
        <v>0</v>
      </c>
      <c r="Y527" s="861">
        <f t="shared" si="161"/>
        <v>0</v>
      </c>
      <c r="Z527" s="861">
        <f t="shared" si="162"/>
        <v>0</v>
      </c>
      <c r="AA527" s="861">
        <f t="shared" si="163"/>
        <v>0</v>
      </c>
      <c r="AB527" s="860">
        <f t="shared" si="164"/>
        <v>2000</v>
      </c>
      <c r="AC527" s="862">
        <f t="shared" si="165"/>
        <v>10800000</v>
      </c>
      <c r="AD527" s="863">
        <f t="shared" si="166"/>
        <v>0</v>
      </c>
    </row>
    <row r="528" spans="1:31" s="856" customFormat="1" ht="30" hidden="1" customHeight="1">
      <c r="A528" s="848"/>
      <c r="B528" s="849" t="s">
        <v>34</v>
      </c>
      <c r="C528" s="887" t="s">
        <v>1426</v>
      </c>
      <c r="D528" s="873" t="s">
        <v>820</v>
      </c>
      <c r="E528" s="839"/>
      <c r="F528" s="873" t="s">
        <v>299</v>
      </c>
      <c r="G528" s="838"/>
      <c r="H528" s="873" t="s">
        <v>356</v>
      </c>
      <c r="I528" s="872">
        <v>2000</v>
      </c>
      <c r="J528" s="838" t="s">
        <v>299</v>
      </c>
      <c r="K528" s="883"/>
      <c r="L528" s="884"/>
      <c r="M528" s="884"/>
      <c r="N528" s="884"/>
      <c r="O528" s="872" t="s">
        <v>133</v>
      </c>
      <c r="P528" s="894">
        <v>7700000</v>
      </c>
      <c r="Q528" s="853" t="str">
        <f t="shared" si="153"/>
        <v>2.06.01</v>
      </c>
      <c r="R528" s="841" t="str">
        <f t="shared" si="154"/>
        <v>ALAT KANTOR</v>
      </c>
      <c r="S528" s="860">
        <f t="shared" si="155"/>
        <v>5</v>
      </c>
      <c r="T528" s="861">
        <f t="shared" si="156"/>
        <v>1540000</v>
      </c>
      <c r="U528" s="860">
        <f t="shared" si="157"/>
        <v>14</v>
      </c>
      <c r="V528" s="861">
        <f t="shared" si="158"/>
        <v>7700000</v>
      </c>
      <c r="W528" s="861">
        <f t="shared" si="159"/>
        <v>0</v>
      </c>
      <c r="X528" s="861">
        <f t="shared" si="160"/>
        <v>0</v>
      </c>
      <c r="Y528" s="861">
        <f t="shared" si="161"/>
        <v>0</v>
      </c>
      <c r="Z528" s="861">
        <f t="shared" si="162"/>
        <v>0</v>
      </c>
      <c r="AA528" s="861">
        <f t="shared" si="163"/>
        <v>0</v>
      </c>
      <c r="AB528" s="860">
        <f t="shared" si="164"/>
        <v>2000</v>
      </c>
      <c r="AC528" s="862">
        <f t="shared" si="165"/>
        <v>7700000</v>
      </c>
      <c r="AD528" s="863">
        <f t="shared" si="166"/>
        <v>0</v>
      </c>
    </row>
    <row r="529" spans="1:30" s="856" customFormat="1" ht="30" hidden="1" customHeight="1">
      <c r="A529" s="848"/>
      <c r="B529" s="849" t="s">
        <v>34</v>
      </c>
      <c r="C529" s="887" t="s">
        <v>1426</v>
      </c>
      <c r="D529" s="873" t="s">
        <v>820</v>
      </c>
      <c r="E529" s="839"/>
      <c r="F529" s="873" t="s">
        <v>299</v>
      </c>
      <c r="G529" s="838"/>
      <c r="H529" s="873" t="s">
        <v>356</v>
      </c>
      <c r="I529" s="872">
        <v>2000</v>
      </c>
      <c r="J529" s="838" t="s">
        <v>299</v>
      </c>
      <c r="K529" s="883"/>
      <c r="L529" s="884"/>
      <c r="M529" s="884"/>
      <c r="N529" s="884"/>
      <c r="O529" s="872" t="s">
        <v>133</v>
      </c>
      <c r="P529" s="894">
        <v>7700000</v>
      </c>
      <c r="Q529" s="853" t="str">
        <f t="shared" si="153"/>
        <v>2.06.01</v>
      </c>
      <c r="R529" s="841" t="str">
        <f t="shared" si="154"/>
        <v>ALAT KANTOR</v>
      </c>
      <c r="S529" s="860">
        <f t="shared" si="155"/>
        <v>5</v>
      </c>
      <c r="T529" s="861">
        <f t="shared" si="156"/>
        <v>1540000</v>
      </c>
      <c r="U529" s="860">
        <f t="shared" si="157"/>
        <v>14</v>
      </c>
      <c r="V529" s="861">
        <f t="shared" si="158"/>
        <v>7700000</v>
      </c>
      <c r="W529" s="861">
        <f t="shared" si="159"/>
        <v>0</v>
      </c>
      <c r="X529" s="861">
        <f t="shared" si="160"/>
        <v>0</v>
      </c>
      <c r="Y529" s="861">
        <f t="shared" si="161"/>
        <v>0</v>
      </c>
      <c r="Z529" s="861">
        <f t="shared" si="162"/>
        <v>0</v>
      </c>
      <c r="AA529" s="861">
        <f t="shared" si="163"/>
        <v>0</v>
      </c>
      <c r="AB529" s="860">
        <f t="shared" si="164"/>
        <v>2000</v>
      </c>
      <c r="AC529" s="862">
        <f t="shared" si="165"/>
        <v>7700000</v>
      </c>
      <c r="AD529" s="863">
        <f t="shared" si="166"/>
        <v>0</v>
      </c>
    </row>
    <row r="530" spans="1:30" s="856" customFormat="1" ht="30" hidden="1" customHeight="1">
      <c r="A530" s="848"/>
      <c r="B530" s="849" t="s">
        <v>34</v>
      </c>
      <c r="C530" s="887" t="s">
        <v>3785</v>
      </c>
      <c r="D530" s="873" t="s">
        <v>171</v>
      </c>
      <c r="E530" s="839"/>
      <c r="F530" s="873" t="s">
        <v>3786</v>
      </c>
      <c r="G530" s="838"/>
      <c r="H530" s="873" t="s">
        <v>356</v>
      </c>
      <c r="I530" s="872">
        <v>2003</v>
      </c>
      <c r="J530" s="838" t="s">
        <v>3786</v>
      </c>
      <c r="K530" s="883"/>
      <c r="L530" s="884"/>
      <c r="M530" s="884"/>
      <c r="N530" s="884"/>
      <c r="O530" s="872" t="s">
        <v>133</v>
      </c>
      <c r="P530" s="894">
        <v>6400000</v>
      </c>
      <c r="Q530" s="853" t="str">
        <f t="shared" si="153"/>
        <v>2.06.03</v>
      </c>
      <c r="R530" s="841" t="str">
        <f t="shared" si="154"/>
        <v>KOMPUTER</v>
      </c>
      <c r="S530" s="860">
        <f t="shared" si="155"/>
        <v>4</v>
      </c>
      <c r="T530" s="861">
        <f t="shared" si="156"/>
        <v>1600000</v>
      </c>
      <c r="U530" s="860">
        <f t="shared" si="157"/>
        <v>11</v>
      </c>
      <c r="V530" s="861">
        <f t="shared" si="158"/>
        <v>6400000</v>
      </c>
      <c r="W530" s="861">
        <f t="shared" si="159"/>
        <v>0</v>
      </c>
      <c r="X530" s="861">
        <f t="shared" si="160"/>
        <v>0</v>
      </c>
      <c r="Y530" s="861">
        <f t="shared" si="161"/>
        <v>0</v>
      </c>
      <c r="Z530" s="861">
        <f t="shared" si="162"/>
        <v>0</v>
      </c>
      <c r="AA530" s="861">
        <f t="shared" si="163"/>
        <v>0</v>
      </c>
      <c r="AB530" s="860">
        <f t="shared" si="164"/>
        <v>2003</v>
      </c>
      <c r="AC530" s="862">
        <f t="shared" si="165"/>
        <v>6400000</v>
      </c>
      <c r="AD530" s="863">
        <f t="shared" si="166"/>
        <v>0</v>
      </c>
    </row>
    <row r="531" spans="1:30" s="856" customFormat="1" ht="30" hidden="1" customHeight="1">
      <c r="A531" s="848"/>
      <c r="B531" s="849" t="s">
        <v>34</v>
      </c>
      <c r="C531" s="887" t="s">
        <v>2054</v>
      </c>
      <c r="D531" s="873" t="s">
        <v>177</v>
      </c>
      <c r="E531" s="839"/>
      <c r="F531" s="873" t="s">
        <v>298</v>
      </c>
      <c r="G531" s="838"/>
      <c r="H531" s="873" t="s">
        <v>358</v>
      </c>
      <c r="I531" s="872">
        <v>2000</v>
      </c>
      <c r="J531" s="838" t="s">
        <v>298</v>
      </c>
      <c r="K531" s="883"/>
      <c r="L531" s="884"/>
      <c r="M531" s="884"/>
      <c r="N531" s="884"/>
      <c r="O531" s="872" t="s">
        <v>133</v>
      </c>
      <c r="P531" s="894">
        <v>875000</v>
      </c>
      <c r="Q531" s="853" t="str">
        <f t="shared" si="153"/>
        <v>2.06.02</v>
      </c>
      <c r="R531" s="841" t="str">
        <f t="shared" si="154"/>
        <v>ALAT RUMAH TANGGA</v>
      </c>
      <c r="S531" s="860">
        <f t="shared" si="155"/>
        <v>5</v>
      </c>
      <c r="T531" s="861">
        <f t="shared" si="156"/>
        <v>175000</v>
      </c>
      <c r="U531" s="860">
        <f t="shared" si="157"/>
        <v>14</v>
      </c>
      <c r="V531" s="861">
        <f t="shared" si="158"/>
        <v>875000</v>
      </c>
      <c r="W531" s="861">
        <f t="shared" si="159"/>
        <v>0</v>
      </c>
      <c r="X531" s="861">
        <f t="shared" si="160"/>
        <v>0</v>
      </c>
      <c r="Y531" s="861">
        <f t="shared" si="161"/>
        <v>0</v>
      </c>
      <c r="Z531" s="861">
        <f t="shared" si="162"/>
        <v>0</v>
      </c>
      <c r="AA531" s="861">
        <f t="shared" si="163"/>
        <v>0</v>
      </c>
      <c r="AB531" s="860">
        <f t="shared" si="164"/>
        <v>2000</v>
      </c>
      <c r="AC531" s="862">
        <f t="shared" si="165"/>
        <v>875000</v>
      </c>
      <c r="AD531" s="863">
        <f t="shared" si="166"/>
        <v>0</v>
      </c>
    </row>
    <row r="532" spans="1:30" s="856" customFormat="1" ht="30" hidden="1" customHeight="1">
      <c r="A532" s="848"/>
      <c r="B532" s="849" t="s">
        <v>34</v>
      </c>
      <c r="C532" s="887" t="s">
        <v>442</v>
      </c>
      <c r="D532" s="873" t="s">
        <v>172</v>
      </c>
      <c r="E532" s="839"/>
      <c r="F532" s="873" t="s">
        <v>1948</v>
      </c>
      <c r="G532" s="838"/>
      <c r="H532" s="873" t="s">
        <v>355</v>
      </c>
      <c r="I532" s="872">
        <v>2002</v>
      </c>
      <c r="J532" s="838" t="s">
        <v>1948</v>
      </c>
      <c r="K532" s="883"/>
      <c r="L532" s="884"/>
      <c r="M532" s="884"/>
      <c r="N532" s="884"/>
      <c r="O532" s="872" t="s">
        <v>133</v>
      </c>
      <c r="P532" s="894">
        <v>3275000</v>
      </c>
      <c r="Q532" s="853" t="str">
        <f t="shared" si="153"/>
        <v>2.06.02</v>
      </c>
      <c r="R532" s="841" t="str">
        <f t="shared" si="154"/>
        <v>ALAT RUMAH TANGGA</v>
      </c>
      <c r="S532" s="860">
        <f t="shared" si="155"/>
        <v>5</v>
      </c>
      <c r="T532" s="861">
        <f t="shared" si="156"/>
        <v>655000</v>
      </c>
      <c r="U532" s="860">
        <f t="shared" si="157"/>
        <v>12</v>
      </c>
      <c r="V532" s="861">
        <f t="shared" si="158"/>
        <v>3275000</v>
      </c>
      <c r="W532" s="861">
        <f t="shared" si="159"/>
        <v>0</v>
      </c>
      <c r="X532" s="861">
        <f t="shared" si="160"/>
        <v>0</v>
      </c>
      <c r="Y532" s="861">
        <f t="shared" si="161"/>
        <v>0</v>
      </c>
      <c r="Z532" s="861">
        <f t="shared" si="162"/>
        <v>0</v>
      </c>
      <c r="AA532" s="861">
        <f t="shared" si="163"/>
        <v>0</v>
      </c>
      <c r="AB532" s="860">
        <f t="shared" si="164"/>
        <v>2002</v>
      </c>
      <c r="AC532" s="862">
        <f t="shared" si="165"/>
        <v>3275000</v>
      </c>
      <c r="AD532" s="863">
        <f t="shared" si="166"/>
        <v>0</v>
      </c>
    </row>
    <row r="533" spans="1:30" s="856" customFormat="1" ht="30" hidden="1" customHeight="1">
      <c r="A533" s="848"/>
      <c r="B533" s="849" t="s">
        <v>34</v>
      </c>
      <c r="C533" s="887" t="s">
        <v>2054</v>
      </c>
      <c r="D533" s="873" t="s">
        <v>177</v>
      </c>
      <c r="E533" s="839"/>
      <c r="F533" s="873" t="s">
        <v>298</v>
      </c>
      <c r="G533" s="838"/>
      <c r="H533" s="873" t="s">
        <v>358</v>
      </c>
      <c r="I533" s="872">
        <v>2000</v>
      </c>
      <c r="J533" s="838" t="s">
        <v>298</v>
      </c>
      <c r="K533" s="883"/>
      <c r="L533" s="884"/>
      <c r="M533" s="884"/>
      <c r="N533" s="884"/>
      <c r="O533" s="872" t="s">
        <v>133</v>
      </c>
      <c r="P533" s="894">
        <v>1785000</v>
      </c>
      <c r="Q533" s="853" t="str">
        <f t="shared" si="153"/>
        <v>2.06.02</v>
      </c>
      <c r="R533" s="841" t="str">
        <f t="shared" si="154"/>
        <v>ALAT RUMAH TANGGA</v>
      </c>
      <c r="S533" s="860">
        <f t="shared" si="155"/>
        <v>5</v>
      </c>
      <c r="T533" s="861">
        <f t="shared" si="156"/>
        <v>357000</v>
      </c>
      <c r="U533" s="860">
        <f t="shared" si="157"/>
        <v>14</v>
      </c>
      <c r="V533" s="861">
        <f t="shared" si="158"/>
        <v>1785000</v>
      </c>
      <c r="W533" s="861">
        <f t="shared" si="159"/>
        <v>0</v>
      </c>
      <c r="X533" s="861">
        <f t="shared" si="160"/>
        <v>0</v>
      </c>
      <c r="Y533" s="861">
        <f t="shared" si="161"/>
        <v>0</v>
      </c>
      <c r="Z533" s="861">
        <f t="shared" si="162"/>
        <v>0</v>
      </c>
      <c r="AA533" s="861">
        <f t="shared" si="163"/>
        <v>0</v>
      </c>
      <c r="AB533" s="860">
        <f t="shared" si="164"/>
        <v>2000</v>
      </c>
      <c r="AC533" s="862">
        <f t="shared" si="165"/>
        <v>1785000</v>
      </c>
      <c r="AD533" s="863">
        <f t="shared" si="166"/>
        <v>0</v>
      </c>
    </row>
    <row r="534" spans="1:30" s="856" customFormat="1" ht="30" hidden="1" customHeight="1">
      <c r="A534" s="848"/>
      <c r="B534" s="849" t="s">
        <v>34</v>
      </c>
      <c r="C534" s="887" t="s">
        <v>2054</v>
      </c>
      <c r="D534" s="873" t="s">
        <v>177</v>
      </c>
      <c r="E534" s="839"/>
      <c r="F534" s="873" t="s">
        <v>298</v>
      </c>
      <c r="G534" s="838"/>
      <c r="H534" s="873" t="s">
        <v>363</v>
      </c>
      <c r="I534" s="872">
        <v>2000</v>
      </c>
      <c r="J534" s="838" t="s">
        <v>298</v>
      </c>
      <c r="K534" s="883"/>
      <c r="L534" s="884"/>
      <c r="M534" s="884"/>
      <c r="N534" s="884"/>
      <c r="O534" s="872" t="s">
        <v>133</v>
      </c>
      <c r="P534" s="894">
        <v>1875000</v>
      </c>
      <c r="Q534" s="853" t="str">
        <f t="shared" si="153"/>
        <v>2.06.02</v>
      </c>
      <c r="R534" s="841" t="str">
        <f t="shared" si="154"/>
        <v>ALAT RUMAH TANGGA</v>
      </c>
      <c r="S534" s="860">
        <f t="shared" si="155"/>
        <v>5</v>
      </c>
      <c r="T534" s="861">
        <f t="shared" si="156"/>
        <v>375000</v>
      </c>
      <c r="U534" s="860">
        <f t="shared" si="157"/>
        <v>14</v>
      </c>
      <c r="V534" s="861">
        <f t="shared" si="158"/>
        <v>1875000</v>
      </c>
      <c r="W534" s="861">
        <f t="shared" si="159"/>
        <v>0</v>
      </c>
      <c r="X534" s="861">
        <f t="shared" si="160"/>
        <v>0</v>
      </c>
      <c r="Y534" s="861">
        <f t="shared" si="161"/>
        <v>0</v>
      </c>
      <c r="Z534" s="861">
        <f t="shared" si="162"/>
        <v>0</v>
      </c>
      <c r="AA534" s="861">
        <f t="shared" si="163"/>
        <v>0</v>
      </c>
      <c r="AB534" s="860">
        <f t="shared" si="164"/>
        <v>2000</v>
      </c>
      <c r="AC534" s="862">
        <f t="shared" si="165"/>
        <v>1875000</v>
      </c>
      <c r="AD534" s="863">
        <f t="shared" si="166"/>
        <v>0</v>
      </c>
    </row>
    <row r="535" spans="1:30" s="856" customFormat="1" ht="30" hidden="1" customHeight="1">
      <c r="A535" s="848"/>
      <c r="B535" s="849" t="s">
        <v>34</v>
      </c>
      <c r="C535" s="887" t="s">
        <v>2054</v>
      </c>
      <c r="D535" s="873" t="s">
        <v>177</v>
      </c>
      <c r="E535" s="839"/>
      <c r="F535" s="873" t="s">
        <v>298</v>
      </c>
      <c r="G535" s="838"/>
      <c r="H535" s="873" t="s">
        <v>363</v>
      </c>
      <c r="I535" s="872">
        <v>2000</v>
      </c>
      <c r="J535" s="838" t="s">
        <v>298</v>
      </c>
      <c r="K535" s="883"/>
      <c r="L535" s="884"/>
      <c r="M535" s="884"/>
      <c r="N535" s="884"/>
      <c r="O535" s="872" t="s">
        <v>133</v>
      </c>
      <c r="P535" s="894">
        <v>595000</v>
      </c>
      <c r="Q535" s="853" t="str">
        <f t="shared" si="153"/>
        <v>2.06.02</v>
      </c>
      <c r="R535" s="841" t="str">
        <f t="shared" si="154"/>
        <v>ALAT RUMAH TANGGA</v>
      </c>
      <c r="S535" s="860">
        <f t="shared" si="155"/>
        <v>5</v>
      </c>
      <c r="T535" s="861">
        <f t="shared" si="156"/>
        <v>119000</v>
      </c>
      <c r="U535" s="860">
        <f t="shared" si="157"/>
        <v>14</v>
      </c>
      <c r="V535" s="861">
        <f t="shared" si="158"/>
        <v>595000</v>
      </c>
      <c r="W535" s="861">
        <f t="shared" si="159"/>
        <v>0</v>
      </c>
      <c r="X535" s="861">
        <f t="shared" si="160"/>
        <v>0</v>
      </c>
      <c r="Y535" s="861">
        <f t="shared" si="161"/>
        <v>0</v>
      </c>
      <c r="Z535" s="861">
        <f t="shared" si="162"/>
        <v>0</v>
      </c>
      <c r="AA535" s="861">
        <f t="shared" si="163"/>
        <v>0</v>
      </c>
      <c r="AB535" s="860">
        <f t="shared" si="164"/>
        <v>2000</v>
      </c>
      <c r="AC535" s="862">
        <f t="shared" si="165"/>
        <v>595000</v>
      </c>
      <c r="AD535" s="863">
        <f t="shared" si="166"/>
        <v>0</v>
      </c>
    </row>
    <row r="536" spans="1:30" s="856" customFormat="1" ht="30" hidden="1" customHeight="1">
      <c r="A536" s="848"/>
      <c r="B536" s="849" t="s">
        <v>34</v>
      </c>
      <c r="C536" s="887" t="s">
        <v>1066</v>
      </c>
      <c r="D536" s="873" t="s">
        <v>190</v>
      </c>
      <c r="E536" s="839"/>
      <c r="F536" s="873" t="s">
        <v>298</v>
      </c>
      <c r="G536" s="838"/>
      <c r="H536" s="873" t="s">
        <v>367</v>
      </c>
      <c r="I536" s="872">
        <v>2003</v>
      </c>
      <c r="J536" s="838" t="s">
        <v>298</v>
      </c>
      <c r="K536" s="883"/>
      <c r="L536" s="884"/>
      <c r="M536" s="884"/>
      <c r="N536" s="884"/>
      <c r="O536" s="872" t="s">
        <v>133</v>
      </c>
      <c r="P536" s="894">
        <v>2800000</v>
      </c>
      <c r="Q536" s="853" t="str">
        <f t="shared" si="153"/>
        <v>2.06.02</v>
      </c>
      <c r="R536" s="841" t="str">
        <f t="shared" si="154"/>
        <v>ALAT RUMAH TANGGA</v>
      </c>
      <c r="S536" s="860">
        <f t="shared" si="155"/>
        <v>5</v>
      </c>
      <c r="T536" s="861">
        <f t="shared" si="156"/>
        <v>560000</v>
      </c>
      <c r="U536" s="860">
        <f t="shared" si="157"/>
        <v>11</v>
      </c>
      <c r="V536" s="861">
        <f t="shared" si="158"/>
        <v>2800000</v>
      </c>
      <c r="W536" s="861">
        <f t="shared" si="159"/>
        <v>0</v>
      </c>
      <c r="X536" s="861">
        <f t="shared" si="160"/>
        <v>0</v>
      </c>
      <c r="Y536" s="861">
        <f t="shared" si="161"/>
        <v>0</v>
      </c>
      <c r="Z536" s="861">
        <f t="shared" si="162"/>
        <v>0</v>
      </c>
      <c r="AA536" s="861">
        <f t="shared" si="163"/>
        <v>0</v>
      </c>
      <c r="AB536" s="860">
        <f t="shared" si="164"/>
        <v>2003</v>
      </c>
      <c r="AC536" s="862">
        <f t="shared" si="165"/>
        <v>2800000</v>
      </c>
      <c r="AD536" s="863">
        <f t="shared" si="166"/>
        <v>0</v>
      </c>
    </row>
    <row r="537" spans="1:30" s="856" customFormat="1" ht="30" hidden="1" customHeight="1">
      <c r="A537" s="848"/>
      <c r="B537" s="849" t="s">
        <v>34</v>
      </c>
      <c r="C537" s="887" t="s">
        <v>3787</v>
      </c>
      <c r="D537" s="873" t="s">
        <v>3788</v>
      </c>
      <c r="E537" s="839"/>
      <c r="F537" s="873" t="s">
        <v>298</v>
      </c>
      <c r="G537" s="838"/>
      <c r="H537" s="873" t="s">
        <v>366</v>
      </c>
      <c r="I537" s="872">
        <v>2003</v>
      </c>
      <c r="J537" s="838" t="s">
        <v>298</v>
      </c>
      <c r="K537" s="883"/>
      <c r="L537" s="884"/>
      <c r="M537" s="884"/>
      <c r="N537" s="884"/>
      <c r="O537" s="872" t="s">
        <v>133</v>
      </c>
      <c r="P537" s="894">
        <v>1200000</v>
      </c>
      <c r="Q537" s="853" t="str">
        <f t="shared" si="153"/>
        <v>2.06.02</v>
      </c>
      <c r="R537" s="841" t="str">
        <f t="shared" si="154"/>
        <v>ALAT RUMAH TANGGA</v>
      </c>
      <c r="S537" s="860">
        <f t="shared" si="155"/>
        <v>5</v>
      </c>
      <c r="T537" s="861">
        <f t="shared" si="156"/>
        <v>240000</v>
      </c>
      <c r="U537" s="860">
        <f t="shared" si="157"/>
        <v>11</v>
      </c>
      <c r="V537" s="861">
        <f t="shared" si="158"/>
        <v>1200000</v>
      </c>
      <c r="W537" s="861">
        <f t="shared" si="159"/>
        <v>0</v>
      </c>
      <c r="X537" s="861">
        <f t="shared" si="160"/>
        <v>0</v>
      </c>
      <c r="Y537" s="861">
        <f t="shared" si="161"/>
        <v>0</v>
      </c>
      <c r="Z537" s="861">
        <f t="shared" si="162"/>
        <v>0</v>
      </c>
      <c r="AA537" s="861">
        <f t="shared" si="163"/>
        <v>0</v>
      </c>
      <c r="AB537" s="860">
        <f t="shared" si="164"/>
        <v>2003</v>
      </c>
      <c r="AC537" s="862">
        <f t="shared" si="165"/>
        <v>1200000</v>
      </c>
      <c r="AD537" s="863">
        <f t="shared" si="166"/>
        <v>0</v>
      </c>
    </row>
    <row r="538" spans="1:30" s="856" customFormat="1" ht="30" hidden="1" customHeight="1">
      <c r="A538" s="848"/>
      <c r="B538" s="849" t="s">
        <v>34</v>
      </c>
      <c r="C538" s="887" t="s">
        <v>2061</v>
      </c>
      <c r="D538" s="873" t="s">
        <v>181</v>
      </c>
      <c r="E538" s="839"/>
      <c r="F538" s="873" t="s">
        <v>3781</v>
      </c>
      <c r="G538" s="838"/>
      <c r="H538" s="873" t="s">
        <v>364</v>
      </c>
      <c r="I538" s="872">
        <v>2002</v>
      </c>
      <c r="J538" s="838" t="s">
        <v>3781</v>
      </c>
      <c r="K538" s="883"/>
      <c r="L538" s="884"/>
      <c r="M538" s="884"/>
      <c r="N538" s="884"/>
      <c r="O538" s="872" t="s">
        <v>133</v>
      </c>
      <c r="P538" s="894">
        <v>525000</v>
      </c>
      <c r="Q538" s="853" t="str">
        <f t="shared" si="153"/>
        <v>2.06.02</v>
      </c>
      <c r="R538" s="841" t="str">
        <f t="shared" si="154"/>
        <v>ALAT RUMAH TANGGA</v>
      </c>
      <c r="S538" s="860">
        <f t="shared" si="155"/>
        <v>5</v>
      </c>
      <c r="T538" s="861">
        <f t="shared" si="156"/>
        <v>105000</v>
      </c>
      <c r="U538" s="860">
        <f t="shared" si="157"/>
        <v>12</v>
      </c>
      <c r="V538" s="861">
        <f t="shared" si="158"/>
        <v>525000</v>
      </c>
      <c r="W538" s="861">
        <f t="shared" si="159"/>
        <v>0</v>
      </c>
      <c r="X538" s="861">
        <f t="shared" si="160"/>
        <v>0</v>
      </c>
      <c r="Y538" s="861">
        <f t="shared" si="161"/>
        <v>0</v>
      </c>
      <c r="Z538" s="861">
        <f t="shared" si="162"/>
        <v>0</v>
      </c>
      <c r="AA538" s="861">
        <f t="shared" si="163"/>
        <v>0</v>
      </c>
      <c r="AB538" s="860">
        <f t="shared" si="164"/>
        <v>2002</v>
      </c>
      <c r="AC538" s="862">
        <f t="shared" si="165"/>
        <v>525000</v>
      </c>
      <c r="AD538" s="863">
        <f t="shared" si="166"/>
        <v>0</v>
      </c>
    </row>
    <row r="539" spans="1:30" s="856" customFormat="1" ht="30" hidden="1" customHeight="1">
      <c r="A539" s="848"/>
      <c r="B539" s="849" t="s">
        <v>34</v>
      </c>
      <c r="C539" s="887" t="s">
        <v>2054</v>
      </c>
      <c r="D539" s="873" t="s">
        <v>177</v>
      </c>
      <c r="E539" s="839"/>
      <c r="F539" s="873" t="s">
        <v>298</v>
      </c>
      <c r="G539" s="838"/>
      <c r="H539" s="873" t="s">
        <v>363</v>
      </c>
      <c r="I539" s="872">
        <v>2000</v>
      </c>
      <c r="J539" s="838" t="s">
        <v>298</v>
      </c>
      <c r="K539" s="883"/>
      <c r="L539" s="884"/>
      <c r="M539" s="884"/>
      <c r="N539" s="884"/>
      <c r="O539" s="872" t="s">
        <v>133</v>
      </c>
      <c r="P539" s="894">
        <v>1020000</v>
      </c>
      <c r="Q539" s="853" t="str">
        <f t="shared" si="153"/>
        <v>2.06.02</v>
      </c>
      <c r="R539" s="841" t="str">
        <f t="shared" si="154"/>
        <v>ALAT RUMAH TANGGA</v>
      </c>
      <c r="S539" s="860">
        <f t="shared" si="155"/>
        <v>5</v>
      </c>
      <c r="T539" s="861">
        <f t="shared" si="156"/>
        <v>204000</v>
      </c>
      <c r="U539" s="860">
        <f t="shared" si="157"/>
        <v>14</v>
      </c>
      <c r="V539" s="861">
        <f t="shared" si="158"/>
        <v>1020000</v>
      </c>
      <c r="W539" s="861">
        <f t="shared" si="159"/>
        <v>0</v>
      </c>
      <c r="X539" s="861">
        <f t="shared" si="160"/>
        <v>0</v>
      </c>
      <c r="Y539" s="861">
        <f t="shared" si="161"/>
        <v>0</v>
      </c>
      <c r="Z539" s="861">
        <f t="shared" si="162"/>
        <v>0</v>
      </c>
      <c r="AA539" s="861">
        <f t="shared" si="163"/>
        <v>0</v>
      </c>
      <c r="AB539" s="860">
        <f t="shared" si="164"/>
        <v>2000</v>
      </c>
      <c r="AC539" s="862">
        <f t="shared" si="165"/>
        <v>1020000</v>
      </c>
      <c r="AD539" s="863">
        <f t="shared" si="166"/>
        <v>0</v>
      </c>
    </row>
    <row r="540" spans="1:30" s="856" customFormat="1" ht="30" hidden="1" customHeight="1">
      <c r="A540" s="848"/>
      <c r="B540" s="849" t="s">
        <v>34</v>
      </c>
      <c r="C540" s="887" t="s">
        <v>435</v>
      </c>
      <c r="D540" s="873" t="s">
        <v>176</v>
      </c>
      <c r="E540" s="839"/>
      <c r="F540" s="873" t="s">
        <v>1357</v>
      </c>
      <c r="G540" s="838"/>
      <c r="H540" s="873" t="s">
        <v>356</v>
      </c>
      <c r="I540" s="872">
        <v>2002</v>
      </c>
      <c r="J540" s="838" t="s">
        <v>1357</v>
      </c>
      <c r="K540" s="883"/>
      <c r="L540" s="884"/>
      <c r="M540" s="884"/>
      <c r="N540" s="884"/>
      <c r="O540" s="872" t="s">
        <v>133</v>
      </c>
      <c r="P540" s="894">
        <v>1430000</v>
      </c>
      <c r="Q540" s="853" t="str">
        <f t="shared" si="153"/>
        <v>2.06.01</v>
      </c>
      <c r="R540" s="841" t="str">
        <f t="shared" si="154"/>
        <v>ALAT KANTOR</v>
      </c>
      <c r="S540" s="860">
        <f t="shared" si="155"/>
        <v>5</v>
      </c>
      <c r="T540" s="861">
        <f t="shared" si="156"/>
        <v>286000</v>
      </c>
      <c r="U540" s="860">
        <f t="shared" si="157"/>
        <v>12</v>
      </c>
      <c r="V540" s="861">
        <f t="shared" si="158"/>
        <v>1430000</v>
      </c>
      <c r="W540" s="861">
        <f t="shared" si="159"/>
        <v>0</v>
      </c>
      <c r="X540" s="861">
        <f t="shared" si="160"/>
        <v>0</v>
      </c>
      <c r="Y540" s="861">
        <f t="shared" si="161"/>
        <v>0</v>
      </c>
      <c r="Z540" s="861">
        <f t="shared" si="162"/>
        <v>0</v>
      </c>
      <c r="AA540" s="861">
        <f t="shared" si="163"/>
        <v>0</v>
      </c>
      <c r="AB540" s="860">
        <f t="shared" si="164"/>
        <v>2002</v>
      </c>
      <c r="AC540" s="862">
        <f t="shared" si="165"/>
        <v>1430000</v>
      </c>
      <c r="AD540" s="863">
        <f t="shared" si="166"/>
        <v>0</v>
      </c>
    </row>
    <row r="541" spans="1:30" s="856" customFormat="1" ht="30" hidden="1" customHeight="1">
      <c r="A541" s="848"/>
      <c r="B541" s="849" t="s">
        <v>34</v>
      </c>
      <c r="C541" s="887" t="s">
        <v>3784</v>
      </c>
      <c r="D541" s="873" t="s">
        <v>170</v>
      </c>
      <c r="E541" s="839"/>
      <c r="F541" s="873" t="s">
        <v>294</v>
      </c>
      <c r="G541" s="838"/>
      <c r="H541" s="873" t="s">
        <v>357</v>
      </c>
      <c r="I541" s="872">
        <v>2000</v>
      </c>
      <c r="J541" s="838" t="s">
        <v>294</v>
      </c>
      <c r="K541" s="883"/>
      <c r="L541" s="884"/>
      <c r="M541" s="884"/>
      <c r="N541" s="884"/>
      <c r="O541" s="872" t="s">
        <v>133</v>
      </c>
      <c r="P541" s="894">
        <v>552500</v>
      </c>
      <c r="Q541" s="853" t="str">
        <f t="shared" si="153"/>
        <v>2.06.03</v>
      </c>
      <c r="R541" s="841" t="str">
        <f t="shared" si="154"/>
        <v>KOMPUTER</v>
      </c>
      <c r="S541" s="860">
        <f t="shared" si="155"/>
        <v>4</v>
      </c>
      <c r="T541" s="861">
        <f t="shared" si="156"/>
        <v>138125</v>
      </c>
      <c r="U541" s="860">
        <f t="shared" si="157"/>
        <v>14</v>
      </c>
      <c r="V541" s="861">
        <f t="shared" si="158"/>
        <v>552500</v>
      </c>
      <c r="W541" s="861">
        <f t="shared" si="159"/>
        <v>0</v>
      </c>
      <c r="X541" s="861">
        <f t="shared" si="160"/>
        <v>0</v>
      </c>
      <c r="Y541" s="861">
        <f t="shared" si="161"/>
        <v>0</v>
      </c>
      <c r="Z541" s="861">
        <f t="shared" si="162"/>
        <v>0</v>
      </c>
      <c r="AA541" s="861">
        <f t="shared" si="163"/>
        <v>0</v>
      </c>
      <c r="AB541" s="860">
        <f t="shared" si="164"/>
        <v>2000</v>
      </c>
      <c r="AC541" s="862">
        <f t="shared" si="165"/>
        <v>552500</v>
      </c>
      <c r="AD541" s="863">
        <f t="shared" si="166"/>
        <v>0</v>
      </c>
    </row>
    <row r="542" spans="1:30" s="856" customFormat="1" ht="30" hidden="1" customHeight="1">
      <c r="A542" s="848"/>
      <c r="B542" s="849" t="s">
        <v>34</v>
      </c>
      <c r="C542" s="887" t="s">
        <v>442</v>
      </c>
      <c r="D542" s="873" t="s">
        <v>172</v>
      </c>
      <c r="E542" s="839"/>
      <c r="F542" s="873" t="s">
        <v>1948</v>
      </c>
      <c r="G542" s="838"/>
      <c r="H542" s="873" t="s">
        <v>355</v>
      </c>
      <c r="I542" s="872">
        <v>2003</v>
      </c>
      <c r="J542" s="838" t="s">
        <v>1948</v>
      </c>
      <c r="K542" s="883"/>
      <c r="L542" s="884"/>
      <c r="M542" s="884"/>
      <c r="N542" s="884"/>
      <c r="O542" s="872" t="s">
        <v>133</v>
      </c>
      <c r="P542" s="894">
        <v>2450000</v>
      </c>
      <c r="Q542" s="853" t="str">
        <f t="shared" si="153"/>
        <v>2.06.02</v>
      </c>
      <c r="R542" s="841" t="str">
        <f t="shared" si="154"/>
        <v>ALAT RUMAH TANGGA</v>
      </c>
      <c r="S542" s="860">
        <f t="shared" si="155"/>
        <v>5</v>
      </c>
      <c r="T542" s="861">
        <f t="shared" si="156"/>
        <v>490000</v>
      </c>
      <c r="U542" s="860">
        <f t="shared" si="157"/>
        <v>11</v>
      </c>
      <c r="V542" s="861">
        <f t="shared" si="158"/>
        <v>2450000</v>
      </c>
      <c r="W542" s="861">
        <f t="shared" si="159"/>
        <v>0</v>
      </c>
      <c r="X542" s="861">
        <f t="shared" si="160"/>
        <v>0</v>
      </c>
      <c r="Y542" s="861">
        <f t="shared" si="161"/>
        <v>0</v>
      </c>
      <c r="Z542" s="861">
        <f t="shared" si="162"/>
        <v>0</v>
      </c>
      <c r="AA542" s="861">
        <f t="shared" si="163"/>
        <v>0</v>
      </c>
      <c r="AB542" s="860">
        <f t="shared" si="164"/>
        <v>2003</v>
      </c>
      <c r="AC542" s="862">
        <f t="shared" si="165"/>
        <v>2450000</v>
      </c>
      <c r="AD542" s="863">
        <f t="shared" si="166"/>
        <v>0</v>
      </c>
    </row>
    <row r="543" spans="1:30" s="856" customFormat="1" ht="30" hidden="1" customHeight="1">
      <c r="A543" s="848"/>
      <c r="B543" s="849" t="s">
        <v>34</v>
      </c>
      <c r="C543" s="887" t="s">
        <v>3784</v>
      </c>
      <c r="D543" s="873" t="s">
        <v>170</v>
      </c>
      <c r="E543" s="839"/>
      <c r="F543" s="873" t="s">
        <v>294</v>
      </c>
      <c r="G543" s="838"/>
      <c r="H543" s="873" t="s">
        <v>357</v>
      </c>
      <c r="I543" s="872">
        <v>2000</v>
      </c>
      <c r="J543" s="838" t="s">
        <v>294</v>
      </c>
      <c r="K543" s="883"/>
      <c r="L543" s="884"/>
      <c r="M543" s="884"/>
      <c r="N543" s="884"/>
      <c r="O543" s="872" t="s">
        <v>133</v>
      </c>
      <c r="P543" s="894">
        <v>800000</v>
      </c>
      <c r="Q543" s="853" t="str">
        <f t="shared" si="153"/>
        <v>2.06.03</v>
      </c>
      <c r="R543" s="841" t="str">
        <f t="shared" si="154"/>
        <v>KOMPUTER</v>
      </c>
      <c r="S543" s="860">
        <f t="shared" si="155"/>
        <v>4</v>
      </c>
      <c r="T543" s="861">
        <f t="shared" si="156"/>
        <v>200000</v>
      </c>
      <c r="U543" s="860">
        <f t="shared" si="157"/>
        <v>14</v>
      </c>
      <c r="V543" s="861">
        <f t="shared" si="158"/>
        <v>800000</v>
      </c>
      <c r="W543" s="861">
        <f t="shared" si="159"/>
        <v>0</v>
      </c>
      <c r="X543" s="861">
        <f t="shared" si="160"/>
        <v>0</v>
      </c>
      <c r="Y543" s="861">
        <f t="shared" si="161"/>
        <v>0</v>
      </c>
      <c r="Z543" s="861">
        <f t="shared" si="162"/>
        <v>0</v>
      </c>
      <c r="AA543" s="861">
        <f t="shared" si="163"/>
        <v>0</v>
      </c>
      <c r="AB543" s="860">
        <f t="shared" si="164"/>
        <v>2000</v>
      </c>
      <c r="AC543" s="862">
        <f t="shared" si="165"/>
        <v>800000</v>
      </c>
      <c r="AD543" s="863">
        <f t="shared" si="166"/>
        <v>0</v>
      </c>
    </row>
    <row r="544" spans="1:30" s="856" customFormat="1" ht="30" hidden="1" customHeight="1">
      <c r="A544" s="848"/>
      <c r="B544" s="849" t="s">
        <v>34</v>
      </c>
      <c r="C544" s="887" t="s">
        <v>435</v>
      </c>
      <c r="D544" s="873" t="s">
        <v>176</v>
      </c>
      <c r="E544" s="839"/>
      <c r="F544" s="873" t="s">
        <v>3789</v>
      </c>
      <c r="G544" s="838"/>
      <c r="H544" s="873" t="s">
        <v>356</v>
      </c>
      <c r="I544" s="872">
        <v>2002</v>
      </c>
      <c r="J544" s="838" t="s">
        <v>3789</v>
      </c>
      <c r="K544" s="883"/>
      <c r="L544" s="884"/>
      <c r="M544" s="884"/>
      <c r="N544" s="884"/>
      <c r="O544" s="872" t="s">
        <v>133</v>
      </c>
      <c r="P544" s="894">
        <v>780000</v>
      </c>
      <c r="Q544" s="853" t="str">
        <f t="shared" si="153"/>
        <v>2.06.01</v>
      </c>
      <c r="R544" s="841" t="str">
        <f t="shared" si="154"/>
        <v>ALAT KANTOR</v>
      </c>
      <c r="S544" s="860">
        <f t="shared" si="155"/>
        <v>5</v>
      </c>
      <c r="T544" s="861">
        <f t="shared" si="156"/>
        <v>156000</v>
      </c>
      <c r="U544" s="860">
        <f t="shared" si="157"/>
        <v>12</v>
      </c>
      <c r="V544" s="861">
        <f t="shared" si="158"/>
        <v>780000</v>
      </c>
      <c r="W544" s="861">
        <f t="shared" si="159"/>
        <v>0</v>
      </c>
      <c r="X544" s="861">
        <f t="shared" si="160"/>
        <v>0</v>
      </c>
      <c r="Y544" s="861">
        <f t="shared" si="161"/>
        <v>0</v>
      </c>
      <c r="Z544" s="861">
        <f t="shared" si="162"/>
        <v>0</v>
      </c>
      <c r="AA544" s="861">
        <f t="shared" si="163"/>
        <v>0</v>
      </c>
      <c r="AB544" s="860">
        <f t="shared" si="164"/>
        <v>2002</v>
      </c>
      <c r="AC544" s="862">
        <f t="shared" si="165"/>
        <v>780000</v>
      </c>
      <c r="AD544" s="863">
        <f t="shared" si="166"/>
        <v>0</v>
      </c>
    </row>
    <row r="545" spans="1:30" s="856" customFormat="1" ht="30" hidden="1" customHeight="1">
      <c r="A545" s="848"/>
      <c r="B545" s="849" t="s">
        <v>34</v>
      </c>
      <c r="C545" s="887" t="s">
        <v>3790</v>
      </c>
      <c r="D545" s="873" t="s">
        <v>3791</v>
      </c>
      <c r="E545" s="839"/>
      <c r="F545" s="873" t="s">
        <v>298</v>
      </c>
      <c r="G545" s="838"/>
      <c r="H545" s="873" t="s">
        <v>362</v>
      </c>
      <c r="I545" s="872">
        <v>2006</v>
      </c>
      <c r="J545" s="838" t="s">
        <v>298</v>
      </c>
      <c r="K545" s="883"/>
      <c r="L545" s="884"/>
      <c r="M545" s="884"/>
      <c r="N545" s="884"/>
      <c r="O545" s="872" t="s">
        <v>133</v>
      </c>
      <c r="P545" s="894">
        <v>1350000</v>
      </c>
      <c r="Q545" s="853" t="str">
        <f t="shared" si="153"/>
        <v>2.06.04</v>
      </c>
      <c r="R545" s="841" t="str">
        <f t="shared" si="154"/>
        <v>MEJA DAN KURSI KERJA/RAPAT PEJABAT</v>
      </c>
      <c r="S545" s="860">
        <f t="shared" si="155"/>
        <v>5</v>
      </c>
      <c r="T545" s="861">
        <f t="shared" si="156"/>
        <v>270000</v>
      </c>
      <c r="U545" s="860">
        <f t="shared" si="157"/>
        <v>8</v>
      </c>
      <c r="V545" s="861">
        <f t="shared" si="158"/>
        <v>1350000</v>
      </c>
      <c r="W545" s="861">
        <f t="shared" si="159"/>
        <v>0</v>
      </c>
      <c r="X545" s="861">
        <f t="shared" si="160"/>
        <v>0</v>
      </c>
      <c r="Y545" s="861">
        <f t="shared" si="161"/>
        <v>0</v>
      </c>
      <c r="Z545" s="861">
        <f t="shared" si="162"/>
        <v>0</v>
      </c>
      <c r="AA545" s="861">
        <f t="shared" si="163"/>
        <v>0</v>
      </c>
      <c r="AB545" s="860">
        <f t="shared" si="164"/>
        <v>2006</v>
      </c>
      <c r="AC545" s="862">
        <f t="shared" si="165"/>
        <v>1350000</v>
      </c>
      <c r="AD545" s="863">
        <f t="shared" si="166"/>
        <v>0</v>
      </c>
    </row>
    <row r="546" spans="1:30" s="856" customFormat="1" ht="30" hidden="1" customHeight="1">
      <c r="A546" s="848"/>
      <c r="B546" s="849" t="s">
        <v>34</v>
      </c>
      <c r="C546" s="887" t="s">
        <v>1427</v>
      </c>
      <c r="D546" s="873" t="s">
        <v>822</v>
      </c>
      <c r="E546" s="839"/>
      <c r="F546" s="873" t="s">
        <v>295</v>
      </c>
      <c r="G546" s="838"/>
      <c r="H546" s="873" t="s">
        <v>355</v>
      </c>
      <c r="I546" s="872">
        <v>2006</v>
      </c>
      <c r="J546" s="838" t="s">
        <v>295</v>
      </c>
      <c r="K546" s="883"/>
      <c r="L546" s="884"/>
      <c r="M546" s="884"/>
      <c r="N546" s="884"/>
      <c r="O546" s="872" t="s">
        <v>133</v>
      </c>
      <c r="P546" s="894">
        <v>1050000</v>
      </c>
      <c r="Q546" s="853" t="str">
        <f t="shared" si="153"/>
        <v>2.06.02</v>
      </c>
      <c r="R546" s="841" t="str">
        <f t="shared" si="154"/>
        <v>ALAT RUMAH TANGGA</v>
      </c>
      <c r="S546" s="860">
        <f t="shared" si="155"/>
        <v>5</v>
      </c>
      <c r="T546" s="861">
        <f t="shared" si="156"/>
        <v>210000</v>
      </c>
      <c r="U546" s="860">
        <f t="shared" si="157"/>
        <v>8</v>
      </c>
      <c r="V546" s="861">
        <f t="shared" si="158"/>
        <v>1050000</v>
      </c>
      <c r="W546" s="861">
        <f t="shared" si="159"/>
        <v>0</v>
      </c>
      <c r="X546" s="861">
        <f t="shared" si="160"/>
        <v>0</v>
      </c>
      <c r="Y546" s="861">
        <f t="shared" si="161"/>
        <v>0</v>
      </c>
      <c r="Z546" s="861">
        <f t="shared" si="162"/>
        <v>0</v>
      </c>
      <c r="AA546" s="861">
        <f t="shared" si="163"/>
        <v>0</v>
      </c>
      <c r="AB546" s="860">
        <f t="shared" si="164"/>
        <v>2006</v>
      </c>
      <c r="AC546" s="862">
        <f t="shared" si="165"/>
        <v>1050000</v>
      </c>
      <c r="AD546" s="863">
        <f t="shared" si="166"/>
        <v>0</v>
      </c>
    </row>
    <row r="547" spans="1:30" s="856" customFormat="1" ht="30" hidden="1" customHeight="1">
      <c r="A547" s="848"/>
      <c r="B547" s="849" t="s">
        <v>34</v>
      </c>
      <c r="C547" s="887" t="s">
        <v>3785</v>
      </c>
      <c r="D547" s="873" t="s">
        <v>171</v>
      </c>
      <c r="E547" s="839"/>
      <c r="F547" s="873" t="s">
        <v>322</v>
      </c>
      <c r="G547" s="838"/>
      <c r="H547" s="873" t="s">
        <v>356</v>
      </c>
      <c r="I547" s="872">
        <v>2003</v>
      </c>
      <c r="J547" s="838" t="s">
        <v>322</v>
      </c>
      <c r="K547" s="883"/>
      <c r="L547" s="884"/>
      <c r="M547" s="884"/>
      <c r="N547" s="884"/>
      <c r="O547" s="872" t="s">
        <v>133</v>
      </c>
      <c r="P547" s="894">
        <v>2080000</v>
      </c>
      <c r="Q547" s="853" t="str">
        <f t="shared" si="153"/>
        <v>2.06.03</v>
      </c>
      <c r="R547" s="841" t="str">
        <f t="shared" si="154"/>
        <v>KOMPUTER</v>
      </c>
      <c r="S547" s="860">
        <f t="shared" si="155"/>
        <v>4</v>
      </c>
      <c r="T547" s="861">
        <f t="shared" si="156"/>
        <v>520000</v>
      </c>
      <c r="U547" s="860">
        <f t="shared" si="157"/>
        <v>11</v>
      </c>
      <c r="V547" s="861">
        <f t="shared" si="158"/>
        <v>2080000</v>
      </c>
      <c r="W547" s="861">
        <f t="shared" si="159"/>
        <v>0</v>
      </c>
      <c r="X547" s="861">
        <f t="shared" si="160"/>
        <v>0</v>
      </c>
      <c r="Y547" s="861">
        <f t="shared" si="161"/>
        <v>0</v>
      </c>
      <c r="Z547" s="861">
        <f t="shared" si="162"/>
        <v>0</v>
      </c>
      <c r="AA547" s="861">
        <f t="shared" si="163"/>
        <v>0</v>
      </c>
      <c r="AB547" s="860">
        <f t="shared" si="164"/>
        <v>2003</v>
      </c>
      <c r="AC547" s="862">
        <f t="shared" si="165"/>
        <v>2080000</v>
      </c>
      <c r="AD547" s="863">
        <f t="shared" si="166"/>
        <v>0</v>
      </c>
    </row>
    <row r="548" spans="1:30" s="856" customFormat="1" ht="30" hidden="1" customHeight="1">
      <c r="A548" s="848"/>
      <c r="B548" s="849" t="s">
        <v>34</v>
      </c>
      <c r="C548" s="887" t="s">
        <v>3792</v>
      </c>
      <c r="D548" s="873" t="s">
        <v>180</v>
      </c>
      <c r="E548" s="839"/>
      <c r="F548" s="873" t="s">
        <v>310</v>
      </c>
      <c r="G548" s="838"/>
      <c r="H548" s="873" t="s">
        <v>355</v>
      </c>
      <c r="I548" s="872">
        <v>2002</v>
      </c>
      <c r="J548" s="838" t="s">
        <v>310</v>
      </c>
      <c r="K548" s="883"/>
      <c r="L548" s="884"/>
      <c r="M548" s="884"/>
      <c r="N548" s="884"/>
      <c r="O548" s="872" t="s">
        <v>133</v>
      </c>
      <c r="P548" s="894">
        <v>5973500</v>
      </c>
      <c r="Q548" s="853" t="str">
        <f t="shared" si="153"/>
        <v>2.06.03</v>
      </c>
      <c r="R548" s="841" t="str">
        <f t="shared" si="154"/>
        <v>KOMPUTER</v>
      </c>
      <c r="S548" s="860">
        <f t="shared" si="155"/>
        <v>4</v>
      </c>
      <c r="T548" s="861">
        <f t="shared" si="156"/>
        <v>1493375</v>
      </c>
      <c r="U548" s="860">
        <f t="shared" si="157"/>
        <v>12</v>
      </c>
      <c r="V548" s="861">
        <f t="shared" si="158"/>
        <v>5973500</v>
      </c>
      <c r="W548" s="861">
        <f t="shared" si="159"/>
        <v>0</v>
      </c>
      <c r="X548" s="861">
        <f t="shared" si="160"/>
        <v>0</v>
      </c>
      <c r="Y548" s="861">
        <f t="shared" si="161"/>
        <v>0</v>
      </c>
      <c r="Z548" s="861">
        <f t="shared" si="162"/>
        <v>0</v>
      </c>
      <c r="AA548" s="861">
        <f t="shared" si="163"/>
        <v>0</v>
      </c>
      <c r="AB548" s="860">
        <f t="shared" si="164"/>
        <v>2002</v>
      </c>
      <c r="AC548" s="862">
        <f t="shared" si="165"/>
        <v>5973500</v>
      </c>
      <c r="AD548" s="863">
        <f t="shared" si="166"/>
        <v>0</v>
      </c>
    </row>
    <row r="549" spans="1:30" s="856" customFormat="1" ht="30" hidden="1" customHeight="1">
      <c r="A549" s="848"/>
      <c r="B549" s="849" t="s">
        <v>34</v>
      </c>
      <c r="C549" s="887" t="s">
        <v>3784</v>
      </c>
      <c r="D549" s="873" t="s">
        <v>170</v>
      </c>
      <c r="E549" s="839"/>
      <c r="F549" s="873" t="s">
        <v>841</v>
      </c>
      <c r="G549" s="838"/>
      <c r="H549" s="873" t="s">
        <v>357</v>
      </c>
      <c r="I549" s="872">
        <v>2003</v>
      </c>
      <c r="J549" s="838" t="s">
        <v>841</v>
      </c>
      <c r="K549" s="883"/>
      <c r="L549" s="884"/>
      <c r="M549" s="884"/>
      <c r="N549" s="884"/>
      <c r="O549" s="872" t="s">
        <v>133</v>
      </c>
      <c r="P549" s="894">
        <v>595000</v>
      </c>
      <c r="Q549" s="853" t="str">
        <f t="shared" si="153"/>
        <v>2.06.03</v>
      </c>
      <c r="R549" s="841" t="str">
        <f t="shared" si="154"/>
        <v>KOMPUTER</v>
      </c>
      <c r="S549" s="860">
        <f t="shared" si="155"/>
        <v>4</v>
      </c>
      <c r="T549" s="861">
        <f t="shared" si="156"/>
        <v>148750</v>
      </c>
      <c r="U549" s="860">
        <f t="shared" si="157"/>
        <v>11</v>
      </c>
      <c r="V549" s="861">
        <f t="shared" si="158"/>
        <v>595000</v>
      </c>
      <c r="W549" s="861">
        <f t="shared" si="159"/>
        <v>0</v>
      </c>
      <c r="X549" s="861">
        <f t="shared" si="160"/>
        <v>0</v>
      </c>
      <c r="Y549" s="861">
        <f t="shared" si="161"/>
        <v>0</v>
      </c>
      <c r="Z549" s="861">
        <f t="shared" si="162"/>
        <v>0</v>
      </c>
      <c r="AA549" s="861">
        <f t="shared" si="163"/>
        <v>0</v>
      </c>
      <c r="AB549" s="860">
        <f t="shared" si="164"/>
        <v>2003</v>
      </c>
      <c r="AC549" s="862">
        <f t="shared" si="165"/>
        <v>595000</v>
      </c>
      <c r="AD549" s="863">
        <f t="shared" si="166"/>
        <v>0</v>
      </c>
    </row>
    <row r="550" spans="1:30" s="856" customFormat="1" ht="30" hidden="1" customHeight="1">
      <c r="A550" s="848"/>
      <c r="B550" s="849" t="s">
        <v>34</v>
      </c>
      <c r="C550" s="887" t="s">
        <v>3785</v>
      </c>
      <c r="D550" s="873" t="s">
        <v>171</v>
      </c>
      <c r="E550" s="839"/>
      <c r="F550" s="873" t="s">
        <v>322</v>
      </c>
      <c r="G550" s="838"/>
      <c r="H550" s="873" t="s">
        <v>356</v>
      </c>
      <c r="I550" s="872">
        <v>2002</v>
      </c>
      <c r="J550" s="838" t="s">
        <v>322</v>
      </c>
      <c r="K550" s="883"/>
      <c r="L550" s="884"/>
      <c r="M550" s="884"/>
      <c r="N550" s="884"/>
      <c r="O550" s="872" t="s">
        <v>133</v>
      </c>
      <c r="P550" s="894">
        <v>1600000</v>
      </c>
      <c r="Q550" s="853" t="str">
        <f t="shared" si="153"/>
        <v>2.06.03</v>
      </c>
      <c r="R550" s="841" t="str">
        <f t="shared" si="154"/>
        <v>KOMPUTER</v>
      </c>
      <c r="S550" s="860">
        <f t="shared" si="155"/>
        <v>4</v>
      </c>
      <c r="T550" s="861">
        <f t="shared" si="156"/>
        <v>400000</v>
      </c>
      <c r="U550" s="860">
        <f t="shared" si="157"/>
        <v>12</v>
      </c>
      <c r="V550" s="861">
        <f t="shared" si="158"/>
        <v>1600000</v>
      </c>
      <c r="W550" s="861">
        <f t="shared" si="159"/>
        <v>0</v>
      </c>
      <c r="X550" s="861">
        <f t="shared" si="160"/>
        <v>0</v>
      </c>
      <c r="Y550" s="861">
        <f t="shared" si="161"/>
        <v>0</v>
      </c>
      <c r="Z550" s="861">
        <f t="shared" si="162"/>
        <v>0</v>
      </c>
      <c r="AA550" s="861">
        <f t="shared" si="163"/>
        <v>0</v>
      </c>
      <c r="AB550" s="860">
        <f t="shared" si="164"/>
        <v>2002</v>
      </c>
      <c r="AC550" s="862">
        <f t="shared" si="165"/>
        <v>1600000</v>
      </c>
      <c r="AD550" s="863">
        <f t="shared" si="166"/>
        <v>0</v>
      </c>
    </row>
    <row r="551" spans="1:30" s="856" customFormat="1" ht="30" hidden="1" customHeight="1">
      <c r="A551" s="848"/>
      <c r="B551" s="849" t="s">
        <v>34</v>
      </c>
      <c r="C551" s="887" t="s">
        <v>3784</v>
      </c>
      <c r="D551" s="873" t="s">
        <v>170</v>
      </c>
      <c r="E551" s="839"/>
      <c r="F551" s="873" t="s">
        <v>841</v>
      </c>
      <c r="G551" s="838"/>
      <c r="H551" s="873" t="s">
        <v>357</v>
      </c>
      <c r="I551" s="872">
        <v>2003</v>
      </c>
      <c r="J551" s="838" t="s">
        <v>841</v>
      </c>
      <c r="K551" s="883"/>
      <c r="L551" s="884"/>
      <c r="M551" s="884"/>
      <c r="N551" s="884"/>
      <c r="O551" s="872" t="s">
        <v>133</v>
      </c>
      <c r="P551" s="894">
        <v>552500</v>
      </c>
      <c r="Q551" s="853" t="str">
        <f t="shared" si="153"/>
        <v>2.06.03</v>
      </c>
      <c r="R551" s="841" t="str">
        <f t="shared" si="154"/>
        <v>KOMPUTER</v>
      </c>
      <c r="S551" s="860">
        <f t="shared" si="155"/>
        <v>4</v>
      </c>
      <c r="T551" s="861">
        <f t="shared" si="156"/>
        <v>138125</v>
      </c>
      <c r="U551" s="860">
        <f t="shared" si="157"/>
        <v>11</v>
      </c>
      <c r="V551" s="861">
        <f t="shared" si="158"/>
        <v>552500</v>
      </c>
      <c r="W551" s="861">
        <f t="shared" si="159"/>
        <v>0</v>
      </c>
      <c r="X551" s="861">
        <f t="shared" si="160"/>
        <v>0</v>
      </c>
      <c r="Y551" s="861">
        <f t="shared" si="161"/>
        <v>0</v>
      </c>
      <c r="Z551" s="861">
        <f t="shared" si="162"/>
        <v>0</v>
      </c>
      <c r="AA551" s="861">
        <f t="shared" si="163"/>
        <v>0</v>
      </c>
      <c r="AB551" s="860">
        <f t="shared" si="164"/>
        <v>2003</v>
      </c>
      <c r="AC551" s="862">
        <f t="shared" si="165"/>
        <v>552500</v>
      </c>
      <c r="AD551" s="863">
        <f t="shared" si="166"/>
        <v>0</v>
      </c>
    </row>
    <row r="552" spans="1:30" s="856" customFormat="1" ht="30" hidden="1" customHeight="1">
      <c r="A552" s="848"/>
      <c r="B552" s="849" t="s">
        <v>34</v>
      </c>
      <c r="C552" s="887" t="s">
        <v>3793</v>
      </c>
      <c r="D552" s="873" t="s">
        <v>182</v>
      </c>
      <c r="E552" s="839"/>
      <c r="F552" s="873" t="s">
        <v>132</v>
      </c>
      <c r="G552" s="838"/>
      <c r="H552" s="873" t="s">
        <v>355</v>
      </c>
      <c r="I552" s="872">
        <v>2003</v>
      </c>
      <c r="J552" s="838" t="s">
        <v>132</v>
      </c>
      <c r="K552" s="883"/>
      <c r="L552" s="884"/>
      <c r="M552" s="884"/>
      <c r="N552" s="884"/>
      <c r="O552" s="872" t="s">
        <v>133</v>
      </c>
      <c r="P552" s="894">
        <v>900000</v>
      </c>
      <c r="Q552" s="853" t="str">
        <f t="shared" si="153"/>
        <v>2.06.01</v>
      </c>
      <c r="R552" s="841" t="str">
        <f t="shared" si="154"/>
        <v>ALAT KANTOR</v>
      </c>
      <c r="S552" s="860">
        <f t="shared" si="155"/>
        <v>5</v>
      </c>
      <c r="T552" s="861">
        <f t="shared" si="156"/>
        <v>180000</v>
      </c>
      <c r="U552" s="860">
        <f t="shared" si="157"/>
        <v>11</v>
      </c>
      <c r="V552" s="861">
        <f t="shared" si="158"/>
        <v>900000</v>
      </c>
      <c r="W552" s="861">
        <f t="shared" si="159"/>
        <v>0</v>
      </c>
      <c r="X552" s="861">
        <f t="shared" si="160"/>
        <v>0</v>
      </c>
      <c r="Y552" s="861">
        <f t="shared" si="161"/>
        <v>0</v>
      </c>
      <c r="Z552" s="861">
        <f t="shared" si="162"/>
        <v>0</v>
      </c>
      <c r="AA552" s="861">
        <f t="shared" si="163"/>
        <v>0</v>
      </c>
      <c r="AB552" s="860">
        <f t="shared" si="164"/>
        <v>2003</v>
      </c>
      <c r="AC552" s="862">
        <f t="shared" si="165"/>
        <v>900000</v>
      </c>
      <c r="AD552" s="863">
        <f t="shared" si="166"/>
        <v>0</v>
      </c>
    </row>
    <row r="553" spans="1:30" s="856" customFormat="1" ht="30" hidden="1" customHeight="1">
      <c r="A553" s="848"/>
      <c r="B553" s="849" t="s">
        <v>34</v>
      </c>
      <c r="C553" s="887" t="s">
        <v>3792</v>
      </c>
      <c r="D553" s="873" t="s">
        <v>180</v>
      </c>
      <c r="E553" s="839"/>
      <c r="F553" s="873" t="s">
        <v>310</v>
      </c>
      <c r="G553" s="838"/>
      <c r="H553" s="873" t="s">
        <v>355</v>
      </c>
      <c r="I553" s="872">
        <v>2001</v>
      </c>
      <c r="J553" s="838" t="s">
        <v>310</v>
      </c>
      <c r="K553" s="883"/>
      <c r="L553" s="884"/>
      <c r="M553" s="884"/>
      <c r="N553" s="884"/>
      <c r="O553" s="872" t="s">
        <v>133</v>
      </c>
      <c r="P553" s="894">
        <v>5973500</v>
      </c>
      <c r="Q553" s="853" t="str">
        <f t="shared" si="153"/>
        <v>2.06.03</v>
      </c>
      <c r="R553" s="841" t="str">
        <f t="shared" si="154"/>
        <v>KOMPUTER</v>
      </c>
      <c r="S553" s="860">
        <f t="shared" si="155"/>
        <v>4</v>
      </c>
      <c r="T553" s="861">
        <f t="shared" si="156"/>
        <v>1493375</v>
      </c>
      <c r="U553" s="860">
        <f t="shared" si="157"/>
        <v>13</v>
      </c>
      <c r="V553" s="861">
        <f t="shared" si="158"/>
        <v>5973500</v>
      </c>
      <c r="W553" s="861">
        <f t="shared" si="159"/>
        <v>0</v>
      </c>
      <c r="X553" s="861">
        <f t="shared" si="160"/>
        <v>0</v>
      </c>
      <c r="Y553" s="861">
        <f t="shared" si="161"/>
        <v>0</v>
      </c>
      <c r="Z553" s="861">
        <f t="shared" si="162"/>
        <v>0</v>
      </c>
      <c r="AA553" s="861">
        <f t="shared" si="163"/>
        <v>0</v>
      </c>
      <c r="AB553" s="860">
        <f t="shared" si="164"/>
        <v>2001</v>
      </c>
      <c r="AC553" s="862">
        <f t="shared" si="165"/>
        <v>5973500</v>
      </c>
      <c r="AD553" s="863">
        <f t="shared" si="166"/>
        <v>0</v>
      </c>
    </row>
    <row r="554" spans="1:30" s="856" customFormat="1" ht="30" hidden="1" customHeight="1">
      <c r="A554" s="848"/>
      <c r="B554" s="849" t="s">
        <v>34</v>
      </c>
      <c r="C554" s="887" t="s">
        <v>3784</v>
      </c>
      <c r="D554" s="873" t="s">
        <v>170</v>
      </c>
      <c r="E554" s="839"/>
      <c r="F554" s="873" t="s">
        <v>841</v>
      </c>
      <c r="G554" s="838"/>
      <c r="H554" s="873" t="s">
        <v>357</v>
      </c>
      <c r="I554" s="872">
        <v>2003</v>
      </c>
      <c r="J554" s="838" t="s">
        <v>841</v>
      </c>
      <c r="K554" s="883"/>
      <c r="L554" s="884"/>
      <c r="M554" s="884"/>
      <c r="N554" s="884"/>
      <c r="O554" s="872" t="s">
        <v>133</v>
      </c>
      <c r="P554" s="894">
        <v>552500</v>
      </c>
      <c r="Q554" s="853" t="str">
        <f t="shared" si="153"/>
        <v>2.06.03</v>
      </c>
      <c r="R554" s="841" t="str">
        <f t="shared" si="154"/>
        <v>KOMPUTER</v>
      </c>
      <c r="S554" s="860">
        <f t="shared" si="155"/>
        <v>4</v>
      </c>
      <c r="T554" s="861">
        <f t="shared" si="156"/>
        <v>138125</v>
      </c>
      <c r="U554" s="860">
        <f t="shared" si="157"/>
        <v>11</v>
      </c>
      <c r="V554" s="861">
        <f t="shared" si="158"/>
        <v>552500</v>
      </c>
      <c r="W554" s="861">
        <f t="shared" si="159"/>
        <v>0</v>
      </c>
      <c r="X554" s="861">
        <f t="shared" si="160"/>
        <v>0</v>
      </c>
      <c r="Y554" s="861">
        <f t="shared" si="161"/>
        <v>0</v>
      </c>
      <c r="Z554" s="861">
        <f t="shared" si="162"/>
        <v>0</v>
      </c>
      <c r="AA554" s="861">
        <f t="shared" si="163"/>
        <v>0</v>
      </c>
      <c r="AB554" s="860">
        <f t="shared" si="164"/>
        <v>2003</v>
      </c>
      <c r="AC554" s="862">
        <f t="shared" si="165"/>
        <v>552500</v>
      </c>
      <c r="AD554" s="863">
        <f t="shared" si="166"/>
        <v>0</v>
      </c>
    </row>
    <row r="555" spans="1:30" s="856" customFormat="1" ht="30" hidden="1" customHeight="1">
      <c r="A555" s="848"/>
      <c r="B555" s="849" t="s">
        <v>34</v>
      </c>
      <c r="C555" s="887" t="s">
        <v>3785</v>
      </c>
      <c r="D555" s="873" t="s">
        <v>171</v>
      </c>
      <c r="E555" s="839"/>
      <c r="F555" s="873" t="s">
        <v>322</v>
      </c>
      <c r="G555" s="838"/>
      <c r="H555" s="873" t="s">
        <v>356</v>
      </c>
      <c r="I555" s="872">
        <v>2003</v>
      </c>
      <c r="J555" s="838" t="s">
        <v>322</v>
      </c>
      <c r="K555" s="883"/>
      <c r="L555" s="884"/>
      <c r="M555" s="884"/>
      <c r="N555" s="884"/>
      <c r="O555" s="872" t="s">
        <v>133</v>
      </c>
      <c r="P555" s="894">
        <v>1000000</v>
      </c>
      <c r="Q555" s="853" t="str">
        <f t="shared" si="153"/>
        <v>2.06.03</v>
      </c>
      <c r="R555" s="841" t="str">
        <f t="shared" si="154"/>
        <v>KOMPUTER</v>
      </c>
      <c r="S555" s="860">
        <f t="shared" si="155"/>
        <v>4</v>
      </c>
      <c r="T555" s="861">
        <f t="shared" si="156"/>
        <v>250000</v>
      </c>
      <c r="U555" s="860">
        <f t="shared" si="157"/>
        <v>11</v>
      </c>
      <c r="V555" s="861">
        <f t="shared" si="158"/>
        <v>1000000</v>
      </c>
      <c r="W555" s="861">
        <f t="shared" si="159"/>
        <v>0</v>
      </c>
      <c r="X555" s="861">
        <f t="shared" si="160"/>
        <v>0</v>
      </c>
      <c r="Y555" s="861">
        <f t="shared" si="161"/>
        <v>0</v>
      </c>
      <c r="Z555" s="861">
        <f t="shared" si="162"/>
        <v>0</v>
      </c>
      <c r="AA555" s="861">
        <f t="shared" si="163"/>
        <v>0</v>
      </c>
      <c r="AB555" s="860">
        <f t="shared" si="164"/>
        <v>2003</v>
      </c>
      <c r="AC555" s="862">
        <f t="shared" si="165"/>
        <v>1000000</v>
      </c>
      <c r="AD555" s="863">
        <f t="shared" si="166"/>
        <v>0</v>
      </c>
    </row>
    <row r="556" spans="1:30" s="856" customFormat="1" ht="30" hidden="1" customHeight="1">
      <c r="A556" s="848"/>
      <c r="B556" s="849" t="s">
        <v>34</v>
      </c>
      <c r="C556" s="887" t="s">
        <v>3794</v>
      </c>
      <c r="D556" s="873" t="s">
        <v>198</v>
      </c>
      <c r="E556" s="839"/>
      <c r="F556" s="873" t="s">
        <v>326</v>
      </c>
      <c r="G556" s="838"/>
      <c r="H556" s="873" t="s">
        <v>356</v>
      </c>
      <c r="I556" s="872">
        <v>2003</v>
      </c>
      <c r="J556" s="838" t="s">
        <v>326</v>
      </c>
      <c r="K556" s="883"/>
      <c r="L556" s="884"/>
      <c r="M556" s="884"/>
      <c r="N556" s="884"/>
      <c r="O556" s="872" t="s">
        <v>133</v>
      </c>
      <c r="P556" s="894">
        <v>812500</v>
      </c>
      <c r="Q556" s="853" t="str">
        <f t="shared" si="153"/>
        <v>2.06.02</v>
      </c>
      <c r="R556" s="841" t="str">
        <f t="shared" si="154"/>
        <v>ALAT RUMAH TANGGA</v>
      </c>
      <c r="S556" s="860">
        <f t="shared" si="155"/>
        <v>5</v>
      </c>
      <c r="T556" s="861">
        <f t="shared" si="156"/>
        <v>162500</v>
      </c>
      <c r="U556" s="860">
        <f t="shared" si="157"/>
        <v>11</v>
      </c>
      <c r="V556" s="861">
        <f t="shared" si="158"/>
        <v>812500</v>
      </c>
      <c r="W556" s="861">
        <f t="shared" si="159"/>
        <v>0</v>
      </c>
      <c r="X556" s="861">
        <f t="shared" si="160"/>
        <v>0</v>
      </c>
      <c r="Y556" s="861">
        <f t="shared" si="161"/>
        <v>0</v>
      </c>
      <c r="Z556" s="861">
        <f t="shared" si="162"/>
        <v>0</v>
      </c>
      <c r="AA556" s="861">
        <f t="shared" si="163"/>
        <v>0</v>
      </c>
      <c r="AB556" s="860">
        <f t="shared" si="164"/>
        <v>2003</v>
      </c>
      <c r="AC556" s="862">
        <f t="shared" si="165"/>
        <v>812500</v>
      </c>
      <c r="AD556" s="863">
        <f t="shared" si="166"/>
        <v>0</v>
      </c>
    </row>
    <row r="557" spans="1:30" s="856" customFormat="1" ht="30" hidden="1" customHeight="1">
      <c r="A557" s="848"/>
      <c r="B557" s="849" t="s">
        <v>34</v>
      </c>
      <c r="C557" s="887" t="s">
        <v>3794</v>
      </c>
      <c r="D557" s="873" t="s">
        <v>198</v>
      </c>
      <c r="E557" s="839"/>
      <c r="F557" s="873" t="s">
        <v>3795</v>
      </c>
      <c r="G557" s="838"/>
      <c r="H557" s="873" t="s">
        <v>356</v>
      </c>
      <c r="I557" s="872">
        <v>2003</v>
      </c>
      <c r="J557" s="838" t="s">
        <v>3795</v>
      </c>
      <c r="K557" s="883"/>
      <c r="L557" s="884"/>
      <c r="M557" s="884"/>
      <c r="N557" s="884"/>
      <c r="O557" s="872" t="s">
        <v>133</v>
      </c>
      <c r="P557" s="894">
        <v>812500</v>
      </c>
      <c r="Q557" s="853" t="str">
        <f t="shared" si="153"/>
        <v>2.06.02</v>
      </c>
      <c r="R557" s="841" t="str">
        <f t="shared" si="154"/>
        <v>ALAT RUMAH TANGGA</v>
      </c>
      <c r="S557" s="860">
        <f t="shared" si="155"/>
        <v>5</v>
      </c>
      <c r="T557" s="861">
        <f t="shared" si="156"/>
        <v>162500</v>
      </c>
      <c r="U557" s="860">
        <f t="shared" si="157"/>
        <v>11</v>
      </c>
      <c r="V557" s="861">
        <f t="shared" si="158"/>
        <v>812500</v>
      </c>
      <c r="W557" s="861">
        <f t="shared" si="159"/>
        <v>0</v>
      </c>
      <c r="X557" s="861">
        <f t="shared" si="160"/>
        <v>0</v>
      </c>
      <c r="Y557" s="861">
        <f t="shared" si="161"/>
        <v>0</v>
      </c>
      <c r="Z557" s="861">
        <f t="shared" si="162"/>
        <v>0</v>
      </c>
      <c r="AA557" s="861">
        <f t="shared" si="163"/>
        <v>0</v>
      </c>
      <c r="AB557" s="860">
        <f t="shared" si="164"/>
        <v>2003</v>
      </c>
      <c r="AC557" s="862">
        <f t="shared" si="165"/>
        <v>812500</v>
      </c>
      <c r="AD557" s="863">
        <f t="shared" si="166"/>
        <v>0</v>
      </c>
    </row>
    <row r="558" spans="1:30" s="856" customFormat="1" ht="30" hidden="1" customHeight="1">
      <c r="A558" s="848"/>
      <c r="B558" s="849" t="s">
        <v>34</v>
      </c>
      <c r="C558" s="887" t="s">
        <v>2054</v>
      </c>
      <c r="D558" s="873" t="s">
        <v>177</v>
      </c>
      <c r="E558" s="839"/>
      <c r="F558" s="873" t="s">
        <v>298</v>
      </c>
      <c r="G558" s="838"/>
      <c r="H558" s="873" t="s">
        <v>358</v>
      </c>
      <c r="I558" s="872">
        <v>2006</v>
      </c>
      <c r="J558" s="838" t="s">
        <v>298</v>
      </c>
      <c r="K558" s="883"/>
      <c r="L558" s="884"/>
      <c r="M558" s="884"/>
      <c r="N558" s="884"/>
      <c r="O558" s="872" t="s">
        <v>133</v>
      </c>
      <c r="P558" s="894">
        <v>4080000</v>
      </c>
      <c r="Q558" s="853" t="str">
        <f t="shared" si="153"/>
        <v>2.06.02</v>
      </c>
      <c r="R558" s="841" t="str">
        <f t="shared" si="154"/>
        <v>ALAT RUMAH TANGGA</v>
      </c>
      <c r="S558" s="860">
        <f t="shared" si="155"/>
        <v>5</v>
      </c>
      <c r="T558" s="861">
        <f t="shared" si="156"/>
        <v>816000</v>
      </c>
      <c r="U558" s="860">
        <f t="shared" si="157"/>
        <v>8</v>
      </c>
      <c r="V558" s="861">
        <f t="shared" si="158"/>
        <v>4080000</v>
      </c>
      <c r="W558" s="861">
        <f t="shared" si="159"/>
        <v>0</v>
      </c>
      <c r="X558" s="861">
        <f t="shared" si="160"/>
        <v>0</v>
      </c>
      <c r="Y558" s="861">
        <f t="shared" si="161"/>
        <v>0</v>
      </c>
      <c r="Z558" s="861">
        <f t="shared" si="162"/>
        <v>0</v>
      </c>
      <c r="AA558" s="861">
        <f t="shared" si="163"/>
        <v>0</v>
      </c>
      <c r="AB558" s="860">
        <f t="shared" si="164"/>
        <v>2006</v>
      </c>
      <c r="AC558" s="862">
        <f t="shared" si="165"/>
        <v>4080000</v>
      </c>
      <c r="AD558" s="863">
        <f t="shared" si="166"/>
        <v>0</v>
      </c>
    </row>
    <row r="559" spans="1:30" s="856" customFormat="1" ht="30" hidden="1" customHeight="1">
      <c r="A559" s="848"/>
      <c r="B559" s="849" t="s">
        <v>34</v>
      </c>
      <c r="C559" s="887" t="s">
        <v>2054</v>
      </c>
      <c r="D559" s="873" t="s">
        <v>177</v>
      </c>
      <c r="E559" s="839"/>
      <c r="F559" s="873" t="s">
        <v>298</v>
      </c>
      <c r="G559" s="838"/>
      <c r="H559" s="873" t="s">
        <v>358</v>
      </c>
      <c r="I559" s="872">
        <v>2006</v>
      </c>
      <c r="J559" s="838" t="s">
        <v>298</v>
      </c>
      <c r="K559" s="883"/>
      <c r="L559" s="884"/>
      <c r="M559" s="884"/>
      <c r="N559" s="884"/>
      <c r="O559" s="872" t="s">
        <v>133</v>
      </c>
      <c r="P559" s="894">
        <v>1000000</v>
      </c>
      <c r="Q559" s="853" t="str">
        <f t="shared" si="153"/>
        <v>2.06.02</v>
      </c>
      <c r="R559" s="841" t="str">
        <f t="shared" si="154"/>
        <v>ALAT RUMAH TANGGA</v>
      </c>
      <c r="S559" s="860">
        <f t="shared" si="155"/>
        <v>5</v>
      </c>
      <c r="T559" s="861">
        <f t="shared" si="156"/>
        <v>200000</v>
      </c>
      <c r="U559" s="860">
        <f t="shared" si="157"/>
        <v>8</v>
      </c>
      <c r="V559" s="861">
        <f t="shared" si="158"/>
        <v>1000000</v>
      </c>
      <c r="W559" s="861">
        <f t="shared" si="159"/>
        <v>0</v>
      </c>
      <c r="X559" s="861">
        <f t="shared" si="160"/>
        <v>0</v>
      </c>
      <c r="Y559" s="861">
        <f t="shared" si="161"/>
        <v>0</v>
      </c>
      <c r="Z559" s="861">
        <f t="shared" si="162"/>
        <v>0</v>
      </c>
      <c r="AA559" s="861">
        <f t="shared" si="163"/>
        <v>0</v>
      </c>
      <c r="AB559" s="860">
        <f t="shared" si="164"/>
        <v>2006</v>
      </c>
      <c r="AC559" s="862">
        <f t="shared" si="165"/>
        <v>1000000</v>
      </c>
      <c r="AD559" s="863">
        <f t="shared" si="166"/>
        <v>0</v>
      </c>
    </row>
    <row r="560" spans="1:30" s="856" customFormat="1" ht="30" hidden="1" customHeight="1">
      <c r="A560" s="848"/>
      <c r="B560" s="849" t="s">
        <v>34</v>
      </c>
      <c r="C560" s="887" t="s">
        <v>2054</v>
      </c>
      <c r="D560" s="873" t="s">
        <v>177</v>
      </c>
      <c r="E560" s="839"/>
      <c r="F560" s="873" t="s">
        <v>298</v>
      </c>
      <c r="G560" s="838"/>
      <c r="H560" s="873" t="s">
        <v>363</v>
      </c>
      <c r="I560" s="872">
        <v>2001</v>
      </c>
      <c r="J560" s="838" t="s">
        <v>298</v>
      </c>
      <c r="K560" s="883"/>
      <c r="L560" s="884"/>
      <c r="M560" s="884"/>
      <c r="N560" s="884"/>
      <c r="O560" s="872" t="s">
        <v>133</v>
      </c>
      <c r="P560" s="894">
        <v>1657500</v>
      </c>
      <c r="Q560" s="853" t="str">
        <f t="shared" si="153"/>
        <v>2.06.02</v>
      </c>
      <c r="R560" s="841" t="str">
        <f t="shared" si="154"/>
        <v>ALAT RUMAH TANGGA</v>
      </c>
      <c r="S560" s="860">
        <f t="shared" si="155"/>
        <v>5</v>
      </c>
      <c r="T560" s="861">
        <f t="shared" si="156"/>
        <v>331500</v>
      </c>
      <c r="U560" s="860">
        <f t="shared" si="157"/>
        <v>13</v>
      </c>
      <c r="V560" s="861">
        <f t="shared" si="158"/>
        <v>1657500</v>
      </c>
      <c r="W560" s="861">
        <f t="shared" si="159"/>
        <v>0</v>
      </c>
      <c r="X560" s="861">
        <f t="shared" si="160"/>
        <v>0</v>
      </c>
      <c r="Y560" s="861">
        <f t="shared" si="161"/>
        <v>0</v>
      </c>
      <c r="Z560" s="861">
        <f t="shared" si="162"/>
        <v>0</v>
      </c>
      <c r="AA560" s="861">
        <f t="shared" si="163"/>
        <v>0</v>
      </c>
      <c r="AB560" s="860">
        <f t="shared" si="164"/>
        <v>2001</v>
      </c>
      <c r="AC560" s="862">
        <f t="shared" si="165"/>
        <v>1657500</v>
      </c>
      <c r="AD560" s="863">
        <f t="shared" si="166"/>
        <v>0</v>
      </c>
    </row>
    <row r="561" spans="1:30" s="856" customFormat="1" ht="30" hidden="1" customHeight="1">
      <c r="A561" s="848"/>
      <c r="B561" s="849" t="s">
        <v>34</v>
      </c>
      <c r="C561" s="887" t="s">
        <v>2062</v>
      </c>
      <c r="D561" s="873" t="s">
        <v>169</v>
      </c>
      <c r="E561" s="839"/>
      <c r="F561" s="873" t="s">
        <v>3782</v>
      </c>
      <c r="G561" s="838"/>
      <c r="H561" s="873" t="s">
        <v>354</v>
      </c>
      <c r="I561" s="872">
        <v>2006</v>
      </c>
      <c r="J561" s="838" t="s">
        <v>3782</v>
      </c>
      <c r="K561" s="883"/>
      <c r="L561" s="884"/>
      <c r="M561" s="884"/>
      <c r="N561" s="884"/>
      <c r="O561" s="872" t="s">
        <v>133</v>
      </c>
      <c r="P561" s="894">
        <v>4165000</v>
      </c>
      <c r="Q561" s="853" t="str">
        <f t="shared" si="153"/>
        <v>2.06.02</v>
      </c>
      <c r="R561" s="841" t="str">
        <f t="shared" si="154"/>
        <v>ALAT RUMAH TANGGA</v>
      </c>
      <c r="S561" s="860">
        <f t="shared" si="155"/>
        <v>5</v>
      </c>
      <c r="T561" s="861">
        <f t="shared" si="156"/>
        <v>833000</v>
      </c>
      <c r="U561" s="860">
        <f t="shared" si="157"/>
        <v>8</v>
      </c>
      <c r="V561" s="861">
        <f t="shared" si="158"/>
        <v>4165000</v>
      </c>
      <c r="W561" s="861">
        <f t="shared" si="159"/>
        <v>0</v>
      </c>
      <c r="X561" s="861">
        <f t="shared" si="160"/>
        <v>0</v>
      </c>
      <c r="Y561" s="861">
        <f t="shared" si="161"/>
        <v>0</v>
      </c>
      <c r="Z561" s="861">
        <f t="shared" si="162"/>
        <v>0</v>
      </c>
      <c r="AA561" s="861">
        <f t="shared" si="163"/>
        <v>0</v>
      </c>
      <c r="AB561" s="860">
        <f t="shared" si="164"/>
        <v>2006</v>
      </c>
      <c r="AC561" s="862">
        <f t="shared" si="165"/>
        <v>4165000</v>
      </c>
      <c r="AD561" s="863">
        <f t="shared" si="166"/>
        <v>0</v>
      </c>
    </row>
    <row r="562" spans="1:30" s="856" customFormat="1" ht="30" hidden="1" customHeight="1">
      <c r="A562" s="848"/>
      <c r="B562" s="849" t="s">
        <v>34</v>
      </c>
      <c r="C562" s="887" t="s">
        <v>2061</v>
      </c>
      <c r="D562" s="873" t="s">
        <v>181</v>
      </c>
      <c r="E562" s="839"/>
      <c r="F562" s="873" t="s">
        <v>298</v>
      </c>
      <c r="G562" s="838"/>
      <c r="H562" s="873" t="s">
        <v>364</v>
      </c>
      <c r="I562" s="872">
        <v>2006</v>
      </c>
      <c r="J562" s="838" t="s">
        <v>298</v>
      </c>
      <c r="K562" s="883"/>
      <c r="L562" s="884"/>
      <c r="M562" s="884"/>
      <c r="N562" s="884"/>
      <c r="O562" s="872" t="s">
        <v>133</v>
      </c>
      <c r="P562" s="894">
        <v>1050000</v>
      </c>
      <c r="Q562" s="853" t="str">
        <f t="shared" si="153"/>
        <v>2.06.02</v>
      </c>
      <c r="R562" s="841" t="str">
        <f t="shared" si="154"/>
        <v>ALAT RUMAH TANGGA</v>
      </c>
      <c r="S562" s="860">
        <f t="shared" si="155"/>
        <v>5</v>
      </c>
      <c r="T562" s="861">
        <f t="shared" si="156"/>
        <v>210000</v>
      </c>
      <c r="U562" s="860">
        <f t="shared" si="157"/>
        <v>8</v>
      </c>
      <c r="V562" s="861">
        <f t="shared" si="158"/>
        <v>1050000</v>
      </c>
      <c r="W562" s="861">
        <f t="shared" si="159"/>
        <v>0</v>
      </c>
      <c r="X562" s="861">
        <f t="shared" si="160"/>
        <v>0</v>
      </c>
      <c r="Y562" s="861">
        <f t="shared" si="161"/>
        <v>0</v>
      </c>
      <c r="Z562" s="861">
        <f t="shared" si="162"/>
        <v>0</v>
      </c>
      <c r="AA562" s="861">
        <f t="shared" si="163"/>
        <v>0</v>
      </c>
      <c r="AB562" s="860">
        <f t="shared" si="164"/>
        <v>2006</v>
      </c>
      <c r="AC562" s="862">
        <f t="shared" si="165"/>
        <v>1050000</v>
      </c>
      <c r="AD562" s="863">
        <f t="shared" si="166"/>
        <v>0</v>
      </c>
    </row>
    <row r="563" spans="1:30" s="856" customFormat="1" ht="30" hidden="1" customHeight="1">
      <c r="A563" s="848"/>
      <c r="B563" s="849" t="s">
        <v>34</v>
      </c>
      <c r="C563" s="887" t="s">
        <v>435</v>
      </c>
      <c r="D563" s="873" t="s">
        <v>1235</v>
      </c>
      <c r="E563" s="839"/>
      <c r="F563" s="873" t="s">
        <v>1357</v>
      </c>
      <c r="G563" s="838"/>
      <c r="H563" s="873" t="s">
        <v>356</v>
      </c>
      <c r="I563" s="872">
        <v>2000</v>
      </c>
      <c r="J563" s="838" t="s">
        <v>1357</v>
      </c>
      <c r="K563" s="883"/>
      <c r="L563" s="884"/>
      <c r="M563" s="884"/>
      <c r="N563" s="884"/>
      <c r="O563" s="872" t="s">
        <v>133</v>
      </c>
      <c r="P563" s="894">
        <v>6160000</v>
      </c>
      <c r="Q563" s="853" t="str">
        <f t="shared" si="153"/>
        <v>2.06.01</v>
      </c>
      <c r="R563" s="841" t="str">
        <f t="shared" si="154"/>
        <v>ALAT KANTOR</v>
      </c>
      <c r="S563" s="860">
        <f t="shared" si="155"/>
        <v>5</v>
      </c>
      <c r="T563" s="861">
        <f t="shared" si="156"/>
        <v>1232000</v>
      </c>
      <c r="U563" s="860">
        <f t="shared" si="157"/>
        <v>14</v>
      </c>
      <c r="V563" s="861">
        <f t="shared" si="158"/>
        <v>6160000</v>
      </c>
      <c r="W563" s="861">
        <f t="shared" si="159"/>
        <v>0</v>
      </c>
      <c r="X563" s="861">
        <f t="shared" si="160"/>
        <v>0</v>
      </c>
      <c r="Y563" s="861">
        <f t="shared" si="161"/>
        <v>0</v>
      </c>
      <c r="Z563" s="861">
        <f t="shared" si="162"/>
        <v>0</v>
      </c>
      <c r="AA563" s="861">
        <f t="shared" si="163"/>
        <v>0</v>
      </c>
      <c r="AB563" s="860">
        <f t="shared" si="164"/>
        <v>2000</v>
      </c>
      <c r="AC563" s="862">
        <f t="shared" si="165"/>
        <v>6160000</v>
      </c>
      <c r="AD563" s="863">
        <f t="shared" si="166"/>
        <v>0</v>
      </c>
    </row>
    <row r="564" spans="1:30" s="856" customFormat="1" ht="30" hidden="1" customHeight="1">
      <c r="A564" s="848"/>
      <c r="B564" s="849" t="s">
        <v>34</v>
      </c>
      <c r="C564" s="887" t="s">
        <v>435</v>
      </c>
      <c r="D564" s="873" t="s">
        <v>176</v>
      </c>
      <c r="E564" s="839"/>
      <c r="F564" s="873" t="s">
        <v>311</v>
      </c>
      <c r="G564" s="838"/>
      <c r="H564" s="873" t="s">
        <v>356</v>
      </c>
      <c r="I564" s="872">
        <v>2000</v>
      </c>
      <c r="J564" s="838" t="s">
        <v>311</v>
      </c>
      <c r="K564" s="883"/>
      <c r="L564" s="884"/>
      <c r="M564" s="884"/>
      <c r="N564" s="884"/>
      <c r="O564" s="872" t="s">
        <v>133</v>
      </c>
      <c r="P564" s="894">
        <v>2100000</v>
      </c>
      <c r="Q564" s="853" t="str">
        <f t="shared" si="153"/>
        <v>2.06.01</v>
      </c>
      <c r="R564" s="841" t="str">
        <f t="shared" si="154"/>
        <v>ALAT KANTOR</v>
      </c>
      <c r="S564" s="860">
        <f t="shared" si="155"/>
        <v>5</v>
      </c>
      <c r="T564" s="861">
        <f t="shared" si="156"/>
        <v>420000</v>
      </c>
      <c r="U564" s="860">
        <f t="shared" si="157"/>
        <v>14</v>
      </c>
      <c r="V564" s="861">
        <f t="shared" si="158"/>
        <v>2100000</v>
      </c>
      <c r="W564" s="861">
        <f t="shared" si="159"/>
        <v>0</v>
      </c>
      <c r="X564" s="861">
        <f t="shared" si="160"/>
        <v>0</v>
      </c>
      <c r="Y564" s="861">
        <f t="shared" si="161"/>
        <v>0</v>
      </c>
      <c r="Z564" s="861">
        <f t="shared" si="162"/>
        <v>0</v>
      </c>
      <c r="AA564" s="861">
        <f t="shared" si="163"/>
        <v>0</v>
      </c>
      <c r="AB564" s="860">
        <f t="shared" si="164"/>
        <v>2000</v>
      </c>
      <c r="AC564" s="862">
        <f t="shared" si="165"/>
        <v>2100000</v>
      </c>
      <c r="AD564" s="863">
        <f t="shared" si="166"/>
        <v>0</v>
      </c>
    </row>
    <row r="565" spans="1:30" s="856" customFormat="1" ht="30" hidden="1" customHeight="1">
      <c r="A565" s="848"/>
      <c r="B565" s="849" t="s">
        <v>34</v>
      </c>
      <c r="C565" s="887" t="s">
        <v>1426</v>
      </c>
      <c r="D565" s="873" t="s">
        <v>820</v>
      </c>
      <c r="E565" s="839"/>
      <c r="F565" s="873" t="s">
        <v>1357</v>
      </c>
      <c r="G565" s="838"/>
      <c r="H565" s="873" t="s">
        <v>356</v>
      </c>
      <c r="I565" s="872">
        <v>2002</v>
      </c>
      <c r="J565" s="838" t="s">
        <v>1357</v>
      </c>
      <c r="K565" s="883"/>
      <c r="L565" s="884"/>
      <c r="M565" s="884"/>
      <c r="N565" s="884"/>
      <c r="O565" s="872" t="s">
        <v>132</v>
      </c>
      <c r="P565" s="894">
        <v>1925000</v>
      </c>
      <c r="Q565" s="853" t="str">
        <f t="shared" si="153"/>
        <v>2.06.01</v>
      </c>
      <c r="R565" s="841" t="str">
        <f t="shared" si="154"/>
        <v>ALAT KANTOR</v>
      </c>
      <c r="S565" s="860">
        <f t="shared" si="155"/>
        <v>5</v>
      </c>
      <c r="T565" s="861">
        <f t="shared" si="156"/>
        <v>385000</v>
      </c>
      <c r="U565" s="860">
        <f t="shared" si="157"/>
        <v>12</v>
      </c>
      <c r="V565" s="861">
        <f t="shared" si="158"/>
        <v>1925000</v>
      </c>
      <c r="W565" s="861">
        <f t="shared" si="159"/>
        <v>0</v>
      </c>
      <c r="X565" s="861">
        <f t="shared" si="160"/>
        <v>0</v>
      </c>
      <c r="Y565" s="861">
        <f t="shared" si="161"/>
        <v>0</v>
      </c>
      <c r="Z565" s="861">
        <f t="shared" si="162"/>
        <v>0</v>
      </c>
      <c r="AA565" s="861">
        <f t="shared" si="163"/>
        <v>0</v>
      </c>
      <c r="AB565" s="860">
        <f t="shared" si="164"/>
        <v>2002</v>
      </c>
      <c r="AC565" s="862">
        <f t="shared" si="165"/>
        <v>1925000</v>
      </c>
      <c r="AD565" s="863">
        <f t="shared" si="166"/>
        <v>0</v>
      </c>
    </row>
    <row r="566" spans="1:30" s="856" customFormat="1" ht="30" hidden="1" customHeight="1">
      <c r="A566" s="848"/>
      <c r="B566" s="849" t="s">
        <v>34</v>
      </c>
      <c r="C566" s="887" t="s">
        <v>3784</v>
      </c>
      <c r="D566" s="873" t="s">
        <v>1041</v>
      </c>
      <c r="E566" s="839"/>
      <c r="F566" s="873" t="s">
        <v>3796</v>
      </c>
      <c r="G566" s="838"/>
      <c r="H566" s="873" t="s">
        <v>357</v>
      </c>
      <c r="I566" s="872">
        <v>2006</v>
      </c>
      <c r="J566" s="838" t="s">
        <v>3796</v>
      </c>
      <c r="K566" s="883"/>
      <c r="L566" s="884"/>
      <c r="M566" s="884"/>
      <c r="N566" s="884"/>
      <c r="O566" s="872" t="s">
        <v>133</v>
      </c>
      <c r="P566" s="894">
        <v>750000</v>
      </c>
      <c r="Q566" s="853" t="str">
        <f t="shared" si="153"/>
        <v>2.06.03</v>
      </c>
      <c r="R566" s="841" t="str">
        <f t="shared" si="154"/>
        <v>KOMPUTER</v>
      </c>
      <c r="S566" s="860">
        <f t="shared" si="155"/>
        <v>4</v>
      </c>
      <c r="T566" s="861">
        <f t="shared" si="156"/>
        <v>187500</v>
      </c>
      <c r="U566" s="860">
        <f t="shared" si="157"/>
        <v>8</v>
      </c>
      <c r="V566" s="861">
        <f t="shared" si="158"/>
        <v>750000</v>
      </c>
      <c r="W566" s="861">
        <f t="shared" si="159"/>
        <v>0</v>
      </c>
      <c r="X566" s="861">
        <f t="shared" si="160"/>
        <v>0</v>
      </c>
      <c r="Y566" s="861">
        <f t="shared" si="161"/>
        <v>0</v>
      </c>
      <c r="Z566" s="861">
        <f t="shared" si="162"/>
        <v>0</v>
      </c>
      <c r="AA566" s="861">
        <f t="shared" si="163"/>
        <v>0</v>
      </c>
      <c r="AB566" s="860">
        <f t="shared" si="164"/>
        <v>2006</v>
      </c>
      <c r="AC566" s="862">
        <f t="shared" si="165"/>
        <v>750000</v>
      </c>
      <c r="AD566" s="863">
        <f t="shared" si="166"/>
        <v>0</v>
      </c>
    </row>
    <row r="567" spans="1:30" s="856" customFormat="1" ht="30" hidden="1" customHeight="1">
      <c r="A567" s="848"/>
      <c r="B567" s="849" t="s">
        <v>34</v>
      </c>
      <c r="C567" s="887" t="s">
        <v>437</v>
      </c>
      <c r="D567" s="873" t="s">
        <v>3780</v>
      </c>
      <c r="E567" s="839"/>
      <c r="F567" s="873" t="s">
        <v>298</v>
      </c>
      <c r="G567" s="838"/>
      <c r="H567" s="873" t="s">
        <v>360</v>
      </c>
      <c r="I567" s="872">
        <v>2003</v>
      </c>
      <c r="J567" s="838" t="s">
        <v>298</v>
      </c>
      <c r="K567" s="883"/>
      <c r="L567" s="884"/>
      <c r="M567" s="884"/>
      <c r="N567" s="884"/>
      <c r="O567" s="872" t="s">
        <v>133</v>
      </c>
      <c r="P567" s="894">
        <v>1260000</v>
      </c>
      <c r="Q567" s="853" t="str">
        <f t="shared" si="153"/>
        <v>2.06.04</v>
      </c>
      <c r="R567" s="841" t="str">
        <f t="shared" si="154"/>
        <v>MEJA DAN KURSI KERJA/RAPAT PEJABAT</v>
      </c>
      <c r="S567" s="860">
        <f t="shared" si="155"/>
        <v>5</v>
      </c>
      <c r="T567" s="861">
        <f t="shared" si="156"/>
        <v>252000</v>
      </c>
      <c r="U567" s="860">
        <f t="shared" si="157"/>
        <v>11</v>
      </c>
      <c r="V567" s="861">
        <f t="shared" si="158"/>
        <v>1260000</v>
      </c>
      <c r="W567" s="861">
        <f t="shared" si="159"/>
        <v>0</v>
      </c>
      <c r="X567" s="861">
        <f t="shared" si="160"/>
        <v>0</v>
      </c>
      <c r="Y567" s="861">
        <f t="shared" si="161"/>
        <v>0</v>
      </c>
      <c r="Z567" s="861">
        <f t="shared" si="162"/>
        <v>0</v>
      </c>
      <c r="AA567" s="861">
        <f t="shared" si="163"/>
        <v>0</v>
      </c>
      <c r="AB567" s="860">
        <f t="shared" si="164"/>
        <v>2003</v>
      </c>
      <c r="AC567" s="862">
        <f t="shared" si="165"/>
        <v>1260000</v>
      </c>
      <c r="AD567" s="863">
        <f t="shared" si="166"/>
        <v>0</v>
      </c>
    </row>
    <row r="568" spans="1:30" s="856" customFormat="1" ht="30" hidden="1" customHeight="1">
      <c r="A568" s="848"/>
      <c r="B568" s="849" t="s">
        <v>34</v>
      </c>
      <c r="C568" s="887" t="s">
        <v>2073</v>
      </c>
      <c r="D568" s="873" t="s">
        <v>3797</v>
      </c>
      <c r="E568" s="839"/>
      <c r="F568" s="873" t="s">
        <v>856</v>
      </c>
      <c r="G568" s="838"/>
      <c r="H568" s="873" t="s">
        <v>357</v>
      </c>
      <c r="I568" s="872">
        <v>2000</v>
      </c>
      <c r="J568" s="838" t="s">
        <v>856</v>
      </c>
      <c r="K568" s="883"/>
      <c r="L568" s="884"/>
      <c r="M568" s="884"/>
      <c r="N568" s="884"/>
      <c r="O568" s="872" t="s">
        <v>133</v>
      </c>
      <c r="P568" s="894">
        <v>7665000</v>
      </c>
      <c r="Q568" s="853" t="str">
        <f t="shared" si="153"/>
        <v>2.06.03</v>
      </c>
      <c r="R568" s="841" t="str">
        <f t="shared" si="154"/>
        <v>KOMPUTER</v>
      </c>
      <c r="S568" s="860">
        <f t="shared" si="155"/>
        <v>4</v>
      </c>
      <c r="T568" s="861">
        <f t="shared" si="156"/>
        <v>1916250</v>
      </c>
      <c r="U568" s="860">
        <f t="shared" si="157"/>
        <v>14</v>
      </c>
      <c r="V568" s="861">
        <f t="shared" si="158"/>
        <v>7665000</v>
      </c>
      <c r="W568" s="861">
        <f t="shared" si="159"/>
        <v>0</v>
      </c>
      <c r="X568" s="861">
        <f t="shared" si="160"/>
        <v>0</v>
      </c>
      <c r="Y568" s="861">
        <f t="shared" si="161"/>
        <v>0</v>
      </c>
      <c r="Z568" s="861">
        <f t="shared" si="162"/>
        <v>0</v>
      </c>
      <c r="AA568" s="861">
        <f t="shared" si="163"/>
        <v>0</v>
      </c>
      <c r="AB568" s="860">
        <f t="shared" si="164"/>
        <v>2000</v>
      </c>
      <c r="AC568" s="862">
        <f t="shared" si="165"/>
        <v>7665000</v>
      </c>
      <c r="AD568" s="863">
        <f t="shared" si="166"/>
        <v>0</v>
      </c>
    </row>
    <row r="569" spans="1:30" s="856" customFormat="1" ht="30" hidden="1" customHeight="1">
      <c r="A569" s="848"/>
      <c r="B569" s="849" t="s">
        <v>34</v>
      </c>
      <c r="C569" s="887" t="s">
        <v>2054</v>
      </c>
      <c r="D569" s="873" t="s">
        <v>177</v>
      </c>
      <c r="E569" s="839"/>
      <c r="F569" s="873" t="s">
        <v>298</v>
      </c>
      <c r="G569" s="838"/>
      <c r="H569" s="873" t="s">
        <v>358</v>
      </c>
      <c r="I569" s="872">
        <v>2000</v>
      </c>
      <c r="J569" s="838" t="s">
        <v>298</v>
      </c>
      <c r="K569" s="883"/>
      <c r="L569" s="884"/>
      <c r="M569" s="884"/>
      <c r="N569" s="884"/>
      <c r="O569" s="872" t="s">
        <v>133</v>
      </c>
      <c r="P569" s="894">
        <v>3570000</v>
      </c>
      <c r="Q569" s="853" t="str">
        <f t="shared" si="153"/>
        <v>2.06.02</v>
      </c>
      <c r="R569" s="841" t="str">
        <f t="shared" si="154"/>
        <v>ALAT RUMAH TANGGA</v>
      </c>
      <c r="S569" s="860">
        <f t="shared" si="155"/>
        <v>5</v>
      </c>
      <c r="T569" s="861">
        <f t="shared" si="156"/>
        <v>714000</v>
      </c>
      <c r="U569" s="860">
        <f t="shared" si="157"/>
        <v>14</v>
      </c>
      <c r="V569" s="861">
        <f t="shared" si="158"/>
        <v>3570000</v>
      </c>
      <c r="W569" s="861">
        <f t="shared" si="159"/>
        <v>0</v>
      </c>
      <c r="X569" s="861">
        <f t="shared" si="160"/>
        <v>0</v>
      </c>
      <c r="Y569" s="861">
        <f t="shared" si="161"/>
        <v>0</v>
      </c>
      <c r="Z569" s="861">
        <f t="shared" si="162"/>
        <v>0</v>
      </c>
      <c r="AA569" s="861">
        <f t="shared" si="163"/>
        <v>0</v>
      </c>
      <c r="AB569" s="860">
        <f t="shared" si="164"/>
        <v>2000</v>
      </c>
      <c r="AC569" s="862">
        <f t="shared" si="165"/>
        <v>3570000</v>
      </c>
      <c r="AD569" s="863">
        <f t="shared" si="166"/>
        <v>0</v>
      </c>
    </row>
    <row r="570" spans="1:30" s="856" customFormat="1" ht="30" hidden="1" customHeight="1">
      <c r="A570" s="848"/>
      <c r="B570" s="849" t="s">
        <v>34</v>
      </c>
      <c r="C570" s="887" t="s">
        <v>440</v>
      </c>
      <c r="D570" s="873" t="s">
        <v>3783</v>
      </c>
      <c r="E570" s="839"/>
      <c r="F570" s="873" t="s">
        <v>1305</v>
      </c>
      <c r="G570" s="838"/>
      <c r="H570" s="873" t="s">
        <v>364</v>
      </c>
      <c r="I570" s="872">
        <v>2003</v>
      </c>
      <c r="J570" s="838" t="s">
        <v>1305</v>
      </c>
      <c r="K570" s="883"/>
      <c r="L570" s="884"/>
      <c r="M570" s="884"/>
      <c r="N570" s="884"/>
      <c r="O570" s="872" t="s">
        <v>133</v>
      </c>
      <c r="P570" s="894">
        <v>1312500</v>
      </c>
      <c r="Q570" s="853" t="str">
        <f t="shared" si="153"/>
        <v>2.06.04</v>
      </c>
      <c r="R570" s="841" t="str">
        <f t="shared" si="154"/>
        <v>MEJA DAN KURSI KERJA/RAPAT PEJABAT</v>
      </c>
      <c r="S570" s="860">
        <f t="shared" si="155"/>
        <v>5</v>
      </c>
      <c r="T570" s="861">
        <f t="shared" si="156"/>
        <v>262500</v>
      </c>
      <c r="U570" s="860">
        <f t="shared" si="157"/>
        <v>11</v>
      </c>
      <c r="V570" s="861">
        <f t="shared" si="158"/>
        <v>1312500</v>
      </c>
      <c r="W570" s="861">
        <f t="shared" si="159"/>
        <v>0</v>
      </c>
      <c r="X570" s="861">
        <f t="shared" si="160"/>
        <v>0</v>
      </c>
      <c r="Y570" s="861">
        <f t="shared" si="161"/>
        <v>0</v>
      </c>
      <c r="Z570" s="861">
        <f t="shared" si="162"/>
        <v>0</v>
      </c>
      <c r="AA570" s="861">
        <f t="shared" si="163"/>
        <v>0</v>
      </c>
      <c r="AB570" s="860">
        <f t="shared" si="164"/>
        <v>2003</v>
      </c>
      <c r="AC570" s="862">
        <f t="shared" si="165"/>
        <v>1312500</v>
      </c>
      <c r="AD570" s="863">
        <f t="shared" si="166"/>
        <v>0</v>
      </c>
    </row>
    <row r="571" spans="1:30" s="856" customFormat="1" ht="30" hidden="1" customHeight="1">
      <c r="A571" s="848"/>
      <c r="B571" s="849" t="s">
        <v>34</v>
      </c>
      <c r="C571" s="887" t="s">
        <v>3785</v>
      </c>
      <c r="D571" s="873" t="s">
        <v>171</v>
      </c>
      <c r="E571" s="839"/>
      <c r="F571" s="873" t="s">
        <v>3798</v>
      </c>
      <c r="G571" s="838"/>
      <c r="H571" s="873" t="s">
        <v>356</v>
      </c>
      <c r="I571" s="872">
        <v>2000</v>
      </c>
      <c r="J571" s="838" t="s">
        <v>3798</v>
      </c>
      <c r="K571" s="883"/>
      <c r="L571" s="884"/>
      <c r="M571" s="884"/>
      <c r="N571" s="884"/>
      <c r="O571" s="872" t="s">
        <v>133</v>
      </c>
      <c r="P571" s="894">
        <v>3150000</v>
      </c>
      <c r="Q571" s="853" t="str">
        <f t="shared" si="153"/>
        <v>2.06.03</v>
      </c>
      <c r="R571" s="841" t="str">
        <f t="shared" si="154"/>
        <v>KOMPUTER</v>
      </c>
      <c r="S571" s="860">
        <f t="shared" si="155"/>
        <v>4</v>
      </c>
      <c r="T571" s="861">
        <f t="shared" si="156"/>
        <v>787500</v>
      </c>
      <c r="U571" s="860">
        <f t="shared" si="157"/>
        <v>14</v>
      </c>
      <c r="V571" s="861">
        <f t="shared" si="158"/>
        <v>3150000</v>
      </c>
      <c r="W571" s="861">
        <f t="shared" si="159"/>
        <v>0</v>
      </c>
      <c r="X571" s="861">
        <f t="shared" si="160"/>
        <v>0</v>
      </c>
      <c r="Y571" s="861">
        <f t="shared" si="161"/>
        <v>0</v>
      </c>
      <c r="Z571" s="861">
        <f t="shared" si="162"/>
        <v>0</v>
      </c>
      <c r="AA571" s="861">
        <f t="shared" si="163"/>
        <v>0</v>
      </c>
      <c r="AB571" s="860">
        <f t="shared" si="164"/>
        <v>2000</v>
      </c>
      <c r="AC571" s="862">
        <f t="shared" si="165"/>
        <v>3150000</v>
      </c>
      <c r="AD571" s="863">
        <f t="shared" si="166"/>
        <v>0</v>
      </c>
    </row>
    <row r="572" spans="1:30" s="856" customFormat="1" ht="30" hidden="1" customHeight="1">
      <c r="A572" s="848"/>
      <c r="B572" s="849" t="s">
        <v>34</v>
      </c>
      <c r="C572" s="887" t="s">
        <v>438</v>
      </c>
      <c r="D572" s="873" t="s">
        <v>3799</v>
      </c>
      <c r="E572" s="839"/>
      <c r="F572" s="873" t="s">
        <v>298</v>
      </c>
      <c r="G572" s="838"/>
      <c r="H572" s="873" t="s">
        <v>358</v>
      </c>
      <c r="I572" s="872">
        <v>2000</v>
      </c>
      <c r="J572" s="838" t="s">
        <v>298</v>
      </c>
      <c r="K572" s="883"/>
      <c r="L572" s="884"/>
      <c r="M572" s="884"/>
      <c r="N572" s="884"/>
      <c r="O572" s="872" t="s">
        <v>133</v>
      </c>
      <c r="P572" s="894">
        <v>1680000</v>
      </c>
      <c r="Q572" s="853" t="str">
        <f t="shared" si="153"/>
        <v>2.06.04</v>
      </c>
      <c r="R572" s="841" t="str">
        <f t="shared" si="154"/>
        <v>MEJA DAN KURSI KERJA/RAPAT PEJABAT</v>
      </c>
      <c r="S572" s="860">
        <f t="shared" si="155"/>
        <v>5</v>
      </c>
      <c r="T572" s="861">
        <f t="shared" si="156"/>
        <v>336000</v>
      </c>
      <c r="U572" s="860">
        <f t="shared" si="157"/>
        <v>14</v>
      </c>
      <c r="V572" s="861">
        <f t="shared" si="158"/>
        <v>1680000</v>
      </c>
      <c r="W572" s="861">
        <f t="shared" si="159"/>
        <v>0</v>
      </c>
      <c r="X572" s="861">
        <f t="shared" si="160"/>
        <v>0</v>
      </c>
      <c r="Y572" s="861">
        <f t="shared" si="161"/>
        <v>0</v>
      </c>
      <c r="Z572" s="861">
        <f t="shared" si="162"/>
        <v>0</v>
      </c>
      <c r="AA572" s="861">
        <f t="shared" si="163"/>
        <v>0</v>
      </c>
      <c r="AB572" s="860">
        <f t="shared" si="164"/>
        <v>2000</v>
      </c>
      <c r="AC572" s="862">
        <f t="shared" si="165"/>
        <v>1680000</v>
      </c>
      <c r="AD572" s="863">
        <f t="shared" si="166"/>
        <v>0</v>
      </c>
    </row>
    <row r="573" spans="1:30" s="856" customFormat="1" ht="30" hidden="1" customHeight="1">
      <c r="A573" s="848"/>
      <c r="B573" s="849" t="s">
        <v>34</v>
      </c>
      <c r="C573" s="887" t="s">
        <v>3785</v>
      </c>
      <c r="D573" s="873" t="s">
        <v>171</v>
      </c>
      <c r="E573" s="839"/>
      <c r="F573" s="873" t="s">
        <v>318</v>
      </c>
      <c r="G573" s="838"/>
      <c r="H573" s="873" t="s">
        <v>356</v>
      </c>
      <c r="I573" s="872">
        <v>2000</v>
      </c>
      <c r="J573" s="838" t="s">
        <v>318</v>
      </c>
      <c r="K573" s="883"/>
      <c r="L573" s="884"/>
      <c r="M573" s="884"/>
      <c r="N573" s="884"/>
      <c r="O573" s="872" t="s">
        <v>133</v>
      </c>
      <c r="P573" s="894">
        <v>7680000</v>
      </c>
      <c r="Q573" s="853" t="str">
        <f t="shared" si="153"/>
        <v>2.06.03</v>
      </c>
      <c r="R573" s="841" t="str">
        <f t="shared" si="154"/>
        <v>KOMPUTER</v>
      </c>
      <c r="S573" s="860">
        <f t="shared" si="155"/>
        <v>4</v>
      </c>
      <c r="T573" s="861">
        <f t="shared" si="156"/>
        <v>1920000</v>
      </c>
      <c r="U573" s="860">
        <f t="shared" si="157"/>
        <v>14</v>
      </c>
      <c r="V573" s="861">
        <f t="shared" si="158"/>
        <v>7680000</v>
      </c>
      <c r="W573" s="861">
        <f t="shared" si="159"/>
        <v>0</v>
      </c>
      <c r="X573" s="861">
        <f t="shared" si="160"/>
        <v>0</v>
      </c>
      <c r="Y573" s="861">
        <f t="shared" si="161"/>
        <v>0</v>
      </c>
      <c r="Z573" s="861">
        <f t="shared" si="162"/>
        <v>0</v>
      </c>
      <c r="AA573" s="861">
        <f t="shared" si="163"/>
        <v>0</v>
      </c>
      <c r="AB573" s="860">
        <f t="shared" si="164"/>
        <v>2000</v>
      </c>
      <c r="AC573" s="862">
        <f t="shared" si="165"/>
        <v>7680000</v>
      </c>
      <c r="AD573" s="863">
        <f t="shared" si="166"/>
        <v>0</v>
      </c>
    </row>
    <row r="574" spans="1:30" s="856" customFormat="1" ht="30" hidden="1" customHeight="1">
      <c r="A574" s="848"/>
      <c r="B574" s="849" t="s">
        <v>34</v>
      </c>
      <c r="C574" s="887" t="s">
        <v>3784</v>
      </c>
      <c r="D574" s="873" t="s">
        <v>1237</v>
      </c>
      <c r="E574" s="839"/>
      <c r="F574" s="873" t="s">
        <v>846</v>
      </c>
      <c r="G574" s="838"/>
      <c r="H574" s="873" t="s">
        <v>357</v>
      </c>
      <c r="I574" s="872">
        <v>2003</v>
      </c>
      <c r="J574" s="838" t="s">
        <v>846</v>
      </c>
      <c r="K574" s="883"/>
      <c r="L574" s="884"/>
      <c r="M574" s="884"/>
      <c r="N574" s="884"/>
      <c r="O574" s="872" t="s">
        <v>133</v>
      </c>
      <c r="P574" s="894">
        <v>2250000</v>
      </c>
      <c r="Q574" s="853" t="str">
        <f t="shared" si="153"/>
        <v>2.06.03</v>
      </c>
      <c r="R574" s="841" t="str">
        <f t="shared" si="154"/>
        <v>KOMPUTER</v>
      </c>
      <c r="S574" s="860">
        <f t="shared" si="155"/>
        <v>4</v>
      </c>
      <c r="T574" s="861">
        <f t="shared" si="156"/>
        <v>562500</v>
      </c>
      <c r="U574" s="860">
        <f t="shared" si="157"/>
        <v>11</v>
      </c>
      <c r="V574" s="861">
        <f t="shared" si="158"/>
        <v>2250000</v>
      </c>
      <c r="W574" s="861">
        <f t="shared" si="159"/>
        <v>0</v>
      </c>
      <c r="X574" s="861">
        <f t="shared" si="160"/>
        <v>0</v>
      </c>
      <c r="Y574" s="861">
        <f t="shared" si="161"/>
        <v>0</v>
      </c>
      <c r="Z574" s="861">
        <f t="shared" si="162"/>
        <v>0</v>
      </c>
      <c r="AA574" s="861">
        <f t="shared" si="163"/>
        <v>0</v>
      </c>
      <c r="AB574" s="860">
        <f t="shared" si="164"/>
        <v>2003</v>
      </c>
      <c r="AC574" s="862">
        <f t="shared" si="165"/>
        <v>2250000</v>
      </c>
      <c r="AD574" s="863">
        <f t="shared" si="166"/>
        <v>0</v>
      </c>
    </row>
    <row r="575" spans="1:30" s="856" customFormat="1" ht="30" hidden="1" customHeight="1">
      <c r="A575" s="848"/>
      <c r="B575" s="849" t="s">
        <v>34</v>
      </c>
      <c r="C575" s="887" t="s">
        <v>3800</v>
      </c>
      <c r="D575" s="873" t="s">
        <v>3801</v>
      </c>
      <c r="E575" s="839"/>
      <c r="F575" s="873" t="s">
        <v>3802</v>
      </c>
      <c r="G575" s="838"/>
      <c r="H575" s="873" t="s">
        <v>354</v>
      </c>
      <c r="I575" s="872">
        <v>2006</v>
      </c>
      <c r="J575" s="838" t="s">
        <v>3802</v>
      </c>
      <c r="K575" s="883"/>
      <c r="L575" s="884"/>
      <c r="M575" s="884"/>
      <c r="N575" s="884"/>
      <c r="O575" s="872" t="s">
        <v>133</v>
      </c>
      <c r="P575" s="894">
        <v>6750000</v>
      </c>
      <c r="Q575" s="853" t="str">
        <f t="shared" si="153"/>
        <v>2.06.04</v>
      </c>
      <c r="R575" s="841" t="str">
        <f t="shared" si="154"/>
        <v>MEJA DAN KURSI KERJA/RAPAT PEJABAT</v>
      </c>
      <c r="S575" s="860">
        <f t="shared" si="155"/>
        <v>5</v>
      </c>
      <c r="T575" s="861">
        <f t="shared" si="156"/>
        <v>1350000</v>
      </c>
      <c r="U575" s="860">
        <f t="shared" si="157"/>
        <v>8</v>
      </c>
      <c r="V575" s="861">
        <f t="shared" si="158"/>
        <v>6750000</v>
      </c>
      <c r="W575" s="861">
        <f t="shared" si="159"/>
        <v>0</v>
      </c>
      <c r="X575" s="861">
        <f t="shared" si="160"/>
        <v>0</v>
      </c>
      <c r="Y575" s="861">
        <f t="shared" si="161"/>
        <v>0</v>
      </c>
      <c r="Z575" s="861">
        <f t="shared" si="162"/>
        <v>0</v>
      </c>
      <c r="AA575" s="861">
        <f t="shared" si="163"/>
        <v>0</v>
      </c>
      <c r="AB575" s="860">
        <f t="shared" si="164"/>
        <v>2006</v>
      </c>
      <c r="AC575" s="862">
        <f t="shared" si="165"/>
        <v>6750000</v>
      </c>
      <c r="AD575" s="863">
        <f t="shared" si="166"/>
        <v>0</v>
      </c>
    </row>
    <row r="576" spans="1:30" s="856" customFormat="1" ht="30" hidden="1" customHeight="1">
      <c r="A576" s="848"/>
      <c r="B576" s="849" t="s">
        <v>34</v>
      </c>
      <c r="C576" s="887" t="s">
        <v>278</v>
      </c>
      <c r="D576" s="873" t="s">
        <v>3803</v>
      </c>
      <c r="E576" s="839"/>
      <c r="F576" s="873" t="s">
        <v>132</v>
      </c>
      <c r="G576" s="838"/>
      <c r="H576" s="873" t="s">
        <v>357</v>
      </c>
      <c r="I576" s="872">
        <v>2000</v>
      </c>
      <c r="J576" s="838" t="s">
        <v>132</v>
      </c>
      <c r="K576" s="883"/>
      <c r="L576" s="884"/>
      <c r="M576" s="884"/>
      <c r="N576" s="884"/>
      <c r="O576" s="872" t="s">
        <v>133</v>
      </c>
      <c r="P576" s="894">
        <v>660000</v>
      </c>
      <c r="Q576" s="853" t="str">
        <f t="shared" si="153"/>
        <v>2.06.03</v>
      </c>
      <c r="R576" s="841" t="str">
        <f t="shared" si="154"/>
        <v>KOMPUTER</v>
      </c>
      <c r="S576" s="860">
        <f t="shared" si="155"/>
        <v>4</v>
      </c>
      <c r="T576" s="861">
        <f t="shared" si="156"/>
        <v>165000</v>
      </c>
      <c r="U576" s="860">
        <f t="shared" si="157"/>
        <v>14</v>
      </c>
      <c r="V576" s="861">
        <f t="shared" si="158"/>
        <v>660000</v>
      </c>
      <c r="W576" s="861">
        <f t="shared" si="159"/>
        <v>0</v>
      </c>
      <c r="X576" s="861">
        <f t="shared" si="160"/>
        <v>0</v>
      </c>
      <c r="Y576" s="861">
        <f t="shared" si="161"/>
        <v>0</v>
      </c>
      <c r="Z576" s="861">
        <f t="shared" si="162"/>
        <v>0</v>
      </c>
      <c r="AA576" s="861">
        <f t="shared" si="163"/>
        <v>0</v>
      </c>
      <c r="AB576" s="860">
        <f t="shared" si="164"/>
        <v>2000</v>
      </c>
      <c r="AC576" s="862">
        <f t="shared" si="165"/>
        <v>660000</v>
      </c>
      <c r="AD576" s="863">
        <f t="shared" si="166"/>
        <v>0</v>
      </c>
    </row>
    <row r="577" spans="1:30" s="856" customFormat="1" ht="30" hidden="1" customHeight="1">
      <c r="A577" s="848"/>
      <c r="B577" s="849" t="s">
        <v>34</v>
      </c>
      <c r="C577" s="887" t="s">
        <v>442</v>
      </c>
      <c r="D577" s="873" t="s">
        <v>172</v>
      </c>
      <c r="E577" s="839"/>
      <c r="F577" s="873" t="s">
        <v>1948</v>
      </c>
      <c r="G577" s="838"/>
      <c r="H577" s="873" t="s">
        <v>355</v>
      </c>
      <c r="I577" s="872">
        <v>2000</v>
      </c>
      <c r="J577" s="838" t="s">
        <v>1948</v>
      </c>
      <c r="K577" s="883"/>
      <c r="L577" s="884"/>
      <c r="M577" s="884"/>
      <c r="N577" s="884"/>
      <c r="O577" s="872" t="s">
        <v>133</v>
      </c>
      <c r="P577" s="894">
        <v>4900000</v>
      </c>
      <c r="Q577" s="853" t="str">
        <f t="shared" si="153"/>
        <v>2.06.02</v>
      </c>
      <c r="R577" s="841" t="str">
        <f t="shared" si="154"/>
        <v>ALAT RUMAH TANGGA</v>
      </c>
      <c r="S577" s="860">
        <f t="shared" si="155"/>
        <v>5</v>
      </c>
      <c r="T577" s="861">
        <f t="shared" si="156"/>
        <v>980000</v>
      </c>
      <c r="U577" s="860">
        <f t="shared" si="157"/>
        <v>14</v>
      </c>
      <c r="V577" s="861">
        <f t="shared" si="158"/>
        <v>4900000</v>
      </c>
      <c r="W577" s="861">
        <f t="shared" si="159"/>
        <v>0</v>
      </c>
      <c r="X577" s="861">
        <f t="shared" si="160"/>
        <v>0</v>
      </c>
      <c r="Y577" s="861">
        <f t="shared" si="161"/>
        <v>0</v>
      </c>
      <c r="Z577" s="861">
        <f t="shared" si="162"/>
        <v>0</v>
      </c>
      <c r="AA577" s="861">
        <f t="shared" si="163"/>
        <v>0</v>
      </c>
      <c r="AB577" s="860">
        <f t="shared" si="164"/>
        <v>2000</v>
      </c>
      <c r="AC577" s="862">
        <f t="shared" si="165"/>
        <v>4900000</v>
      </c>
      <c r="AD577" s="863">
        <f t="shared" si="166"/>
        <v>0</v>
      </c>
    </row>
    <row r="578" spans="1:30" s="856" customFormat="1" ht="30" hidden="1" customHeight="1">
      <c r="A578" s="848"/>
      <c r="B578" s="849" t="s">
        <v>34</v>
      </c>
      <c r="C578" s="887" t="s">
        <v>3784</v>
      </c>
      <c r="D578" s="873" t="s">
        <v>170</v>
      </c>
      <c r="E578" s="839"/>
      <c r="F578" s="873" t="s">
        <v>132</v>
      </c>
      <c r="G578" s="838"/>
      <c r="H578" s="873" t="s">
        <v>355</v>
      </c>
      <c r="I578" s="872">
        <v>2000</v>
      </c>
      <c r="J578" s="838" t="s">
        <v>132</v>
      </c>
      <c r="K578" s="883"/>
      <c r="L578" s="884"/>
      <c r="M578" s="884"/>
      <c r="N578" s="884"/>
      <c r="O578" s="872" t="s">
        <v>133</v>
      </c>
      <c r="P578" s="894">
        <v>600000</v>
      </c>
      <c r="Q578" s="853" t="str">
        <f t="shared" si="153"/>
        <v>2.06.03</v>
      </c>
      <c r="R578" s="841" t="str">
        <f t="shared" si="154"/>
        <v>KOMPUTER</v>
      </c>
      <c r="S578" s="860">
        <f t="shared" si="155"/>
        <v>4</v>
      </c>
      <c r="T578" s="861">
        <f t="shared" si="156"/>
        <v>150000</v>
      </c>
      <c r="U578" s="860">
        <f t="shared" si="157"/>
        <v>14</v>
      </c>
      <c r="V578" s="861">
        <f t="shared" si="158"/>
        <v>600000</v>
      </c>
      <c r="W578" s="861">
        <f t="shared" si="159"/>
        <v>0</v>
      </c>
      <c r="X578" s="861">
        <f t="shared" si="160"/>
        <v>0</v>
      </c>
      <c r="Y578" s="861">
        <f t="shared" si="161"/>
        <v>0</v>
      </c>
      <c r="Z578" s="861">
        <f t="shared" si="162"/>
        <v>0</v>
      </c>
      <c r="AA578" s="861">
        <f t="shared" si="163"/>
        <v>0</v>
      </c>
      <c r="AB578" s="860">
        <f t="shared" si="164"/>
        <v>2000</v>
      </c>
      <c r="AC578" s="862">
        <f t="shared" si="165"/>
        <v>600000</v>
      </c>
      <c r="AD578" s="863">
        <f t="shared" si="166"/>
        <v>0</v>
      </c>
    </row>
    <row r="579" spans="1:30" s="856" customFormat="1" ht="30" hidden="1" customHeight="1">
      <c r="A579" s="848"/>
      <c r="B579" s="849" t="s">
        <v>34</v>
      </c>
      <c r="C579" s="887" t="s">
        <v>3785</v>
      </c>
      <c r="D579" s="873" t="s">
        <v>171</v>
      </c>
      <c r="E579" s="839"/>
      <c r="F579" s="873" t="s">
        <v>846</v>
      </c>
      <c r="G579" s="838"/>
      <c r="H579" s="873" t="s">
        <v>356</v>
      </c>
      <c r="I579" s="872">
        <v>2003</v>
      </c>
      <c r="J579" s="838" t="s">
        <v>846</v>
      </c>
      <c r="K579" s="883"/>
      <c r="L579" s="884"/>
      <c r="M579" s="884"/>
      <c r="N579" s="884"/>
      <c r="O579" s="872" t="s">
        <v>133</v>
      </c>
      <c r="P579" s="894">
        <v>7875000</v>
      </c>
      <c r="Q579" s="853" t="str">
        <f t="shared" si="153"/>
        <v>2.06.03</v>
      </c>
      <c r="R579" s="841" t="str">
        <f t="shared" si="154"/>
        <v>KOMPUTER</v>
      </c>
      <c r="S579" s="860">
        <f t="shared" si="155"/>
        <v>4</v>
      </c>
      <c r="T579" s="861">
        <f t="shared" si="156"/>
        <v>1968750</v>
      </c>
      <c r="U579" s="860">
        <f t="shared" si="157"/>
        <v>11</v>
      </c>
      <c r="V579" s="861">
        <f t="shared" si="158"/>
        <v>7875000</v>
      </c>
      <c r="W579" s="861">
        <f t="shared" si="159"/>
        <v>0</v>
      </c>
      <c r="X579" s="861">
        <f t="shared" si="160"/>
        <v>0</v>
      </c>
      <c r="Y579" s="861">
        <f t="shared" si="161"/>
        <v>0</v>
      </c>
      <c r="Z579" s="861">
        <f t="shared" si="162"/>
        <v>0</v>
      </c>
      <c r="AA579" s="861">
        <f t="shared" si="163"/>
        <v>0</v>
      </c>
      <c r="AB579" s="860">
        <f t="shared" si="164"/>
        <v>2003</v>
      </c>
      <c r="AC579" s="862">
        <f t="shared" si="165"/>
        <v>7875000</v>
      </c>
      <c r="AD579" s="863">
        <f t="shared" si="166"/>
        <v>0</v>
      </c>
    </row>
    <row r="580" spans="1:30" s="856" customFormat="1" ht="30" hidden="1" customHeight="1">
      <c r="A580" s="848"/>
      <c r="B580" s="849" t="s">
        <v>34</v>
      </c>
      <c r="C580" s="887" t="s">
        <v>3784</v>
      </c>
      <c r="D580" s="873" t="s">
        <v>170</v>
      </c>
      <c r="E580" s="839"/>
      <c r="F580" s="873" t="s">
        <v>841</v>
      </c>
      <c r="G580" s="838"/>
      <c r="H580" s="873" t="s">
        <v>355</v>
      </c>
      <c r="I580" s="872">
        <v>2000</v>
      </c>
      <c r="J580" s="838" t="s">
        <v>841</v>
      </c>
      <c r="K580" s="883"/>
      <c r="L580" s="884"/>
      <c r="M580" s="884"/>
      <c r="N580" s="884"/>
      <c r="O580" s="872" t="s">
        <v>133</v>
      </c>
      <c r="P580" s="894">
        <v>650000</v>
      </c>
      <c r="Q580" s="853" t="str">
        <f t="shared" si="153"/>
        <v>2.06.03</v>
      </c>
      <c r="R580" s="841" t="str">
        <f t="shared" si="154"/>
        <v>KOMPUTER</v>
      </c>
      <c r="S580" s="860">
        <f t="shared" si="155"/>
        <v>4</v>
      </c>
      <c r="T580" s="861">
        <f t="shared" si="156"/>
        <v>162500</v>
      </c>
      <c r="U580" s="860">
        <f t="shared" si="157"/>
        <v>14</v>
      </c>
      <c r="V580" s="861">
        <f t="shared" si="158"/>
        <v>650000</v>
      </c>
      <c r="W580" s="861">
        <f t="shared" si="159"/>
        <v>0</v>
      </c>
      <c r="X580" s="861">
        <f t="shared" si="160"/>
        <v>0</v>
      </c>
      <c r="Y580" s="861">
        <f t="shared" si="161"/>
        <v>0</v>
      </c>
      <c r="Z580" s="861">
        <f t="shared" si="162"/>
        <v>0</v>
      </c>
      <c r="AA580" s="861">
        <f t="shared" si="163"/>
        <v>0</v>
      </c>
      <c r="AB580" s="860">
        <f t="shared" si="164"/>
        <v>2000</v>
      </c>
      <c r="AC580" s="862">
        <f t="shared" si="165"/>
        <v>650000</v>
      </c>
      <c r="AD580" s="863">
        <f t="shared" si="166"/>
        <v>0</v>
      </c>
    </row>
    <row r="581" spans="1:30" s="856" customFormat="1" ht="30" hidden="1" customHeight="1">
      <c r="A581" s="848"/>
      <c r="B581" s="849" t="s">
        <v>34</v>
      </c>
      <c r="C581" s="887" t="s">
        <v>2054</v>
      </c>
      <c r="D581" s="873" t="s">
        <v>177</v>
      </c>
      <c r="E581" s="839"/>
      <c r="F581" s="873" t="s">
        <v>298</v>
      </c>
      <c r="G581" s="838"/>
      <c r="H581" s="873" t="s">
        <v>363</v>
      </c>
      <c r="I581" s="872">
        <v>2000</v>
      </c>
      <c r="J581" s="838" t="s">
        <v>298</v>
      </c>
      <c r="K581" s="883"/>
      <c r="L581" s="884"/>
      <c r="M581" s="884"/>
      <c r="N581" s="884"/>
      <c r="O581" s="872" t="s">
        <v>133</v>
      </c>
      <c r="P581" s="894">
        <v>1020000</v>
      </c>
      <c r="Q581" s="853" t="str">
        <f t="shared" si="153"/>
        <v>2.06.02</v>
      </c>
      <c r="R581" s="841" t="str">
        <f t="shared" si="154"/>
        <v>ALAT RUMAH TANGGA</v>
      </c>
      <c r="S581" s="860">
        <f t="shared" si="155"/>
        <v>5</v>
      </c>
      <c r="T581" s="861">
        <f t="shared" si="156"/>
        <v>204000</v>
      </c>
      <c r="U581" s="860">
        <f t="shared" si="157"/>
        <v>14</v>
      </c>
      <c r="V581" s="861">
        <f t="shared" si="158"/>
        <v>1020000</v>
      </c>
      <c r="W581" s="861">
        <f t="shared" si="159"/>
        <v>0</v>
      </c>
      <c r="X581" s="861">
        <f t="shared" si="160"/>
        <v>0</v>
      </c>
      <c r="Y581" s="861">
        <f t="shared" si="161"/>
        <v>0</v>
      </c>
      <c r="Z581" s="861">
        <f t="shared" si="162"/>
        <v>0</v>
      </c>
      <c r="AA581" s="861">
        <f t="shared" si="163"/>
        <v>0</v>
      </c>
      <c r="AB581" s="860">
        <f t="shared" si="164"/>
        <v>2000</v>
      </c>
      <c r="AC581" s="862">
        <f t="shared" si="165"/>
        <v>1020000</v>
      </c>
      <c r="AD581" s="863">
        <f t="shared" si="166"/>
        <v>0</v>
      </c>
    </row>
    <row r="582" spans="1:30" s="856" customFormat="1" ht="30" hidden="1" customHeight="1">
      <c r="A582" s="848"/>
      <c r="B582" s="849" t="s">
        <v>34</v>
      </c>
      <c r="C582" s="887" t="s">
        <v>435</v>
      </c>
      <c r="D582" s="873" t="s">
        <v>176</v>
      </c>
      <c r="E582" s="839"/>
      <c r="F582" s="873" t="s">
        <v>308</v>
      </c>
      <c r="G582" s="838"/>
      <c r="H582" s="873" t="s">
        <v>356</v>
      </c>
      <c r="I582" s="872">
        <v>2003</v>
      </c>
      <c r="J582" s="838" t="s">
        <v>308</v>
      </c>
      <c r="K582" s="883"/>
      <c r="L582" s="884"/>
      <c r="M582" s="884"/>
      <c r="N582" s="884"/>
      <c r="O582" s="872" t="s">
        <v>133</v>
      </c>
      <c r="P582" s="894">
        <v>910000</v>
      </c>
      <c r="Q582" s="853" t="str">
        <f t="shared" si="153"/>
        <v>2.06.01</v>
      </c>
      <c r="R582" s="841" t="str">
        <f t="shared" si="154"/>
        <v>ALAT KANTOR</v>
      </c>
      <c r="S582" s="860">
        <f t="shared" si="155"/>
        <v>5</v>
      </c>
      <c r="T582" s="861">
        <f t="shared" si="156"/>
        <v>182000</v>
      </c>
      <c r="U582" s="860">
        <f t="shared" si="157"/>
        <v>11</v>
      </c>
      <c r="V582" s="861">
        <f t="shared" si="158"/>
        <v>910000</v>
      </c>
      <c r="W582" s="861">
        <f t="shared" si="159"/>
        <v>0</v>
      </c>
      <c r="X582" s="861">
        <f t="shared" si="160"/>
        <v>0</v>
      </c>
      <c r="Y582" s="861">
        <f t="shared" si="161"/>
        <v>0</v>
      </c>
      <c r="Z582" s="861">
        <f t="shared" si="162"/>
        <v>0</v>
      </c>
      <c r="AA582" s="861">
        <f t="shared" si="163"/>
        <v>0</v>
      </c>
      <c r="AB582" s="860">
        <f t="shared" si="164"/>
        <v>2003</v>
      </c>
      <c r="AC582" s="862">
        <f t="shared" si="165"/>
        <v>910000</v>
      </c>
      <c r="AD582" s="863">
        <f t="shared" si="166"/>
        <v>0</v>
      </c>
    </row>
    <row r="583" spans="1:30" s="856" customFormat="1" ht="30" hidden="1" customHeight="1">
      <c r="A583" s="848"/>
      <c r="B583" s="849" t="s">
        <v>34</v>
      </c>
      <c r="C583" s="887" t="s">
        <v>442</v>
      </c>
      <c r="D583" s="873" t="s">
        <v>172</v>
      </c>
      <c r="E583" s="839"/>
      <c r="F583" s="873" t="s">
        <v>1948</v>
      </c>
      <c r="G583" s="838"/>
      <c r="H583" s="873" t="s">
        <v>355</v>
      </c>
      <c r="I583" s="872">
        <v>2003</v>
      </c>
      <c r="J583" s="838" t="s">
        <v>1948</v>
      </c>
      <c r="K583" s="883"/>
      <c r="L583" s="884"/>
      <c r="M583" s="884"/>
      <c r="N583" s="884"/>
      <c r="O583" s="872" t="s">
        <v>133</v>
      </c>
      <c r="P583" s="894">
        <v>3625000</v>
      </c>
      <c r="Q583" s="853" t="str">
        <f t="shared" si="153"/>
        <v>2.06.02</v>
      </c>
      <c r="R583" s="841" t="str">
        <f t="shared" si="154"/>
        <v>ALAT RUMAH TANGGA</v>
      </c>
      <c r="S583" s="860">
        <f t="shared" si="155"/>
        <v>5</v>
      </c>
      <c r="T583" s="861">
        <f t="shared" si="156"/>
        <v>725000</v>
      </c>
      <c r="U583" s="860">
        <f t="shared" si="157"/>
        <v>11</v>
      </c>
      <c r="V583" s="861">
        <f t="shared" si="158"/>
        <v>3625000</v>
      </c>
      <c r="W583" s="861">
        <f t="shared" si="159"/>
        <v>0</v>
      </c>
      <c r="X583" s="861">
        <f t="shared" si="160"/>
        <v>0</v>
      </c>
      <c r="Y583" s="861">
        <f t="shared" si="161"/>
        <v>0</v>
      </c>
      <c r="Z583" s="861">
        <f t="shared" si="162"/>
        <v>0</v>
      </c>
      <c r="AA583" s="861">
        <f t="shared" si="163"/>
        <v>0</v>
      </c>
      <c r="AB583" s="860">
        <f t="shared" si="164"/>
        <v>2003</v>
      </c>
      <c r="AC583" s="862">
        <f t="shared" si="165"/>
        <v>3625000</v>
      </c>
      <c r="AD583" s="863">
        <f t="shared" si="166"/>
        <v>0</v>
      </c>
    </row>
    <row r="584" spans="1:30" s="856" customFormat="1" ht="30" hidden="1" customHeight="1">
      <c r="A584" s="848"/>
      <c r="B584" s="849" t="s">
        <v>34</v>
      </c>
      <c r="C584" s="887" t="s">
        <v>3784</v>
      </c>
      <c r="D584" s="873" t="s">
        <v>1041</v>
      </c>
      <c r="E584" s="839"/>
      <c r="F584" s="873" t="s">
        <v>294</v>
      </c>
      <c r="G584" s="838"/>
      <c r="H584" s="873" t="s">
        <v>357</v>
      </c>
      <c r="I584" s="872">
        <v>2003</v>
      </c>
      <c r="J584" s="838" t="s">
        <v>294</v>
      </c>
      <c r="K584" s="883"/>
      <c r="L584" s="884"/>
      <c r="M584" s="884"/>
      <c r="N584" s="884"/>
      <c r="O584" s="872" t="s">
        <v>133</v>
      </c>
      <c r="P584" s="894">
        <v>637500</v>
      </c>
      <c r="Q584" s="853" t="str">
        <f t="shared" ref="Q584:Q647" si="167">MID(C584,2,7)</f>
        <v>2.06.03</v>
      </c>
      <c r="R584" s="841" t="str">
        <f t="shared" ref="R584:R647" si="168">VLOOKUP(Q584,kelompok,2,0)</f>
        <v>KOMPUTER</v>
      </c>
      <c r="S584" s="860">
        <f t="shared" ref="S584:S647" si="169">VLOOKUP(Q584,MASAMANFAAT,4,0)</f>
        <v>4</v>
      </c>
      <c r="T584" s="861">
        <f t="shared" ref="T584:T647" si="170">(P584)/S584</f>
        <v>159375</v>
      </c>
      <c r="U584" s="860">
        <f t="shared" ref="U584:U647" si="171">2013-AB584+1</f>
        <v>11</v>
      </c>
      <c r="V584" s="861">
        <f t="shared" ref="V584:V647" si="172">IF(U584&gt;S584,P584,T584*U584)</f>
        <v>637500</v>
      </c>
      <c r="W584" s="861">
        <f t="shared" ref="W584:W647" si="173">IF(P584=V584,0,T584)</f>
        <v>0</v>
      </c>
      <c r="X584" s="861">
        <f t="shared" ref="X584:X647" si="174">IF(P584=V584+W584,0,T584)</f>
        <v>0</v>
      </c>
      <c r="Y584" s="861">
        <f t="shared" ref="Y584:Y647" si="175">IF(P584=V584+W584+X584,0,T584)</f>
        <v>0</v>
      </c>
      <c r="Z584" s="861">
        <f t="shared" ref="Z584:Z647" si="176">IF(P584=W584+X584+Y584+V584,0,T584)</f>
        <v>0</v>
      </c>
      <c r="AA584" s="861">
        <f t="shared" ref="AA584:AA647" si="177">IF(P584=V584+X584+Y584+Z584+W584,0,T584)</f>
        <v>0</v>
      </c>
      <c r="AB584" s="860">
        <f t="shared" ref="AB584:AB647" si="178">I584</f>
        <v>2003</v>
      </c>
      <c r="AC584" s="862">
        <f t="shared" ref="AC584:AC647" si="179">P584</f>
        <v>637500</v>
      </c>
      <c r="AD584" s="863">
        <f t="shared" ref="AD584:AD647" si="180">P584-(V584+W584+X584+Y584+Z584+AA584)</f>
        <v>0</v>
      </c>
    </row>
    <row r="585" spans="1:30" s="856" customFormat="1" ht="30" hidden="1" customHeight="1">
      <c r="A585" s="848"/>
      <c r="B585" s="849" t="s">
        <v>34</v>
      </c>
      <c r="C585" s="887" t="s">
        <v>438</v>
      </c>
      <c r="D585" s="873" t="s">
        <v>188</v>
      </c>
      <c r="E585" s="839"/>
      <c r="F585" s="873" t="s">
        <v>314</v>
      </c>
      <c r="G585" s="838"/>
      <c r="H585" s="873" t="s">
        <v>358</v>
      </c>
      <c r="I585" s="872">
        <v>2003</v>
      </c>
      <c r="J585" s="838" t="s">
        <v>314</v>
      </c>
      <c r="K585" s="883"/>
      <c r="L585" s="884"/>
      <c r="M585" s="884"/>
      <c r="N585" s="884"/>
      <c r="O585" s="872" t="s">
        <v>133</v>
      </c>
      <c r="P585" s="894">
        <v>840000</v>
      </c>
      <c r="Q585" s="853" t="str">
        <f t="shared" si="167"/>
        <v>2.06.04</v>
      </c>
      <c r="R585" s="841" t="str">
        <f t="shared" si="168"/>
        <v>MEJA DAN KURSI KERJA/RAPAT PEJABAT</v>
      </c>
      <c r="S585" s="860">
        <f t="shared" si="169"/>
        <v>5</v>
      </c>
      <c r="T585" s="861">
        <f t="shared" si="170"/>
        <v>168000</v>
      </c>
      <c r="U585" s="860">
        <f t="shared" si="171"/>
        <v>11</v>
      </c>
      <c r="V585" s="861">
        <f t="shared" si="172"/>
        <v>840000</v>
      </c>
      <c r="W585" s="861">
        <f t="shared" si="173"/>
        <v>0</v>
      </c>
      <c r="X585" s="861">
        <f t="shared" si="174"/>
        <v>0</v>
      </c>
      <c r="Y585" s="861">
        <f t="shared" si="175"/>
        <v>0</v>
      </c>
      <c r="Z585" s="861">
        <f t="shared" si="176"/>
        <v>0</v>
      </c>
      <c r="AA585" s="861">
        <f t="shared" si="177"/>
        <v>0</v>
      </c>
      <c r="AB585" s="860">
        <f t="shared" si="178"/>
        <v>2003</v>
      </c>
      <c r="AC585" s="862">
        <f t="shared" si="179"/>
        <v>840000</v>
      </c>
      <c r="AD585" s="863">
        <f t="shared" si="180"/>
        <v>0</v>
      </c>
    </row>
    <row r="586" spans="1:30" s="856" customFormat="1" ht="30" hidden="1" customHeight="1">
      <c r="A586" s="848"/>
      <c r="B586" s="849" t="s">
        <v>34</v>
      </c>
      <c r="C586" s="887" t="s">
        <v>1427</v>
      </c>
      <c r="D586" s="873" t="s">
        <v>3804</v>
      </c>
      <c r="E586" s="839"/>
      <c r="F586" s="873" t="s">
        <v>841</v>
      </c>
      <c r="G586" s="838"/>
      <c r="H586" s="873" t="s">
        <v>356</v>
      </c>
      <c r="I586" s="872">
        <v>2003</v>
      </c>
      <c r="J586" s="838" t="s">
        <v>841</v>
      </c>
      <c r="K586" s="883"/>
      <c r="L586" s="884"/>
      <c r="M586" s="884"/>
      <c r="N586" s="884"/>
      <c r="O586" s="872" t="s">
        <v>133</v>
      </c>
      <c r="P586" s="894">
        <v>1687500</v>
      </c>
      <c r="Q586" s="853" t="str">
        <f t="shared" si="167"/>
        <v>2.06.02</v>
      </c>
      <c r="R586" s="841" t="str">
        <f t="shared" si="168"/>
        <v>ALAT RUMAH TANGGA</v>
      </c>
      <c r="S586" s="860">
        <f t="shared" si="169"/>
        <v>5</v>
      </c>
      <c r="T586" s="861">
        <f t="shared" si="170"/>
        <v>337500</v>
      </c>
      <c r="U586" s="860">
        <f t="shared" si="171"/>
        <v>11</v>
      </c>
      <c r="V586" s="861">
        <f t="shared" si="172"/>
        <v>1687500</v>
      </c>
      <c r="W586" s="861">
        <f t="shared" si="173"/>
        <v>0</v>
      </c>
      <c r="X586" s="861">
        <f t="shared" si="174"/>
        <v>0</v>
      </c>
      <c r="Y586" s="861">
        <f t="shared" si="175"/>
        <v>0</v>
      </c>
      <c r="Z586" s="861">
        <f t="shared" si="176"/>
        <v>0</v>
      </c>
      <c r="AA586" s="861">
        <f t="shared" si="177"/>
        <v>0</v>
      </c>
      <c r="AB586" s="860">
        <f t="shared" si="178"/>
        <v>2003</v>
      </c>
      <c r="AC586" s="862">
        <f t="shared" si="179"/>
        <v>1687500</v>
      </c>
      <c r="AD586" s="863">
        <f t="shared" si="180"/>
        <v>0</v>
      </c>
    </row>
    <row r="587" spans="1:30" s="856" customFormat="1" ht="30" hidden="1" customHeight="1">
      <c r="A587" s="848"/>
      <c r="B587" s="849" t="s">
        <v>34</v>
      </c>
      <c r="C587" s="887" t="s">
        <v>3785</v>
      </c>
      <c r="D587" s="873" t="s">
        <v>171</v>
      </c>
      <c r="E587" s="839"/>
      <c r="F587" s="873" t="s">
        <v>294</v>
      </c>
      <c r="G587" s="838"/>
      <c r="H587" s="873" t="s">
        <v>356</v>
      </c>
      <c r="I587" s="872">
        <v>2000</v>
      </c>
      <c r="J587" s="838" t="s">
        <v>294</v>
      </c>
      <c r="K587" s="883"/>
      <c r="L587" s="884"/>
      <c r="M587" s="884"/>
      <c r="N587" s="884"/>
      <c r="O587" s="872" t="s">
        <v>133</v>
      </c>
      <c r="P587" s="894">
        <v>3500000</v>
      </c>
      <c r="Q587" s="853" t="str">
        <f t="shared" si="167"/>
        <v>2.06.03</v>
      </c>
      <c r="R587" s="841" t="str">
        <f t="shared" si="168"/>
        <v>KOMPUTER</v>
      </c>
      <c r="S587" s="860">
        <f t="shared" si="169"/>
        <v>4</v>
      </c>
      <c r="T587" s="861">
        <f t="shared" si="170"/>
        <v>875000</v>
      </c>
      <c r="U587" s="860">
        <f t="shared" si="171"/>
        <v>14</v>
      </c>
      <c r="V587" s="861">
        <f t="shared" si="172"/>
        <v>3500000</v>
      </c>
      <c r="W587" s="861">
        <f t="shared" si="173"/>
        <v>0</v>
      </c>
      <c r="X587" s="861">
        <f t="shared" si="174"/>
        <v>0</v>
      </c>
      <c r="Y587" s="861">
        <f t="shared" si="175"/>
        <v>0</v>
      </c>
      <c r="Z587" s="861">
        <f t="shared" si="176"/>
        <v>0</v>
      </c>
      <c r="AA587" s="861">
        <f t="shared" si="177"/>
        <v>0</v>
      </c>
      <c r="AB587" s="860">
        <f t="shared" si="178"/>
        <v>2000</v>
      </c>
      <c r="AC587" s="862">
        <f t="shared" si="179"/>
        <v>3500000</v>
      </c>
      <c r="AD587" s="863">
        <f t="shared" si="180"/>
        <v>0</v>
      </c>
    </row>
    <row r="588" spans="1:30" s="856" customFormat="1" ht="30" hidden="1" customHeight="1">
      <c r="A588" s="848"/>
      <c r="B588" s="849" t="s">
        <v>34</v>
      </c>
      <c r="C588" s="887" t="s">
        <v>3785</v>
      </c>
      <c r="D588" s="873" t="s">
        <v>171</v>
      </c>
      <c r="E588" s="839"/>
      <c r="F588" s="873" t="s">
        <v>294</v>
      </c>
      <c r="G588" s="838"/>
      <c r="H588" s="873" t="s">
        <v>356</v>
      </c>
      <c r="I588" s="872">
        <v>2000</v>
      </c>
      <c r="J588" s="838" t="s">
        <v>294</v>
      </c>
      <c r="K588" s="883"/>
      <c r="L588" s="884"/>
      <c r="M588" s="884"/>
      <c r="N588" s="884"/>
      <c r="O588" s="872" t="s">
        <v>133</v>
      </c>
      <c r="P588" s="894">
        <v>3500000</v>
      </c>
      <c r="Q588" s="853" t="str">
        <f t="shared" si="167"/>
        <v>2.06.03</v>
      </c>
      <c r="R588" s="841" t="str">
        <f t="shared" si="168"/>
        <v>KOMPUTER</v>
      </c>
      <c r="S588" s="860">
        <f t="shared" si="169"/>
        <v>4</v>
      </c>
      <c r="T588" s="861">
        <f t="shared" si="170"/>
        <v>875000</v>
      </c>
      <c r="U588" s="860">
        <f t="shared" si="171"/>
        <v>14</v>
      </c>
      <c r="V588" s="861">
        <f t="shared" si="172"/>
        <v>3500000</v>
      </c>
      <c r="W588" s="861">
        <f t="shared" si="173"/>
        <v>0</v>
      </c>
      <c r="X588" s="861">
        <f t="shared" si="174"/>
        <v>0</v>
      </c>
      <c r="Y588" s="861">
        <f t="shared" si="175"/>
        <v>0</v>
      </c>
      <c r="Z588" s="861">
        <f t="shared" si="176"/>
        <v>0</v>
      </c>
      <c r="AA588" s="861">
        <f t="shared" si="177"/>
        <v>0</v>
      </c>
      <c r="AB588" s="860">
        <f t="shared" si="178"/>
        <v>2000</v>
      </c>
      <c r="AC588" s="862">
        <f t="shared" si="179"/>
        <v>3500000</v>
      </c>
      <c r="AD588" s="863">
        <f t="shared" si="180"/>
        <v>0</v>
      </c>
    </row>
    <row r="589" spans="1:30" s="856" customFormat="1" ht="30" hidden="1" customHeight="1">
      <c r="A589" s="848"/>
      <c r="B589" s="849" t="s">
        <v>34</v>
      </c>
      <c r="C589" s="887" t="s">
        <v>438</v>
      </c>
      <c r="D589" s="873" t="s">
        <v>188</v>
      </c>
      <c r="E589" s="839"/>
      <c r="F589" s="873" t="s">
        <v>298</v>
      </c>
      <c r="G589" s="838"/>
      <c r="H589" s="873" t="s">
        <v>362</v>
      </c>
      <c r="I589" s="872">
        <v>2003</v>
      </c>
      <c r="J589" s="838" t="s">
        <v>298</v>
      </c>
      <c r="K589" s="883"/>
      <c r="L589" s="884"/>
      <c r="M589" s="884"/>
      <c r="N589" s="884"/>
      <c r="O589" s="872" t="s">
        <v>133</v>
      </c>
      <c r="P589" s="894">
        <v>560000</v>
      </c>
      <c r="Q589" s="853" t="str">
        <f t="shared" si="167"/>
        <v>2.06.04</v>
      </c>
      <c r="R589" s="841" t="str">
        <f t="shared" si="168"/>
        <v>MEJA DAN KURSI KERJA/RAPAT PEJABAT</v>
      </c>
      <c r="S589" s="860">
        <f t="shared" si="169"/>
        <v>5</v>
      </c>
      <c r="T589" s="861">
        <f t="shared" si="170"/>
        <v>112000</v>
      </c>
      <c r="U589" s="860">
        <f t="shared" si="171"/>
        <v>11</v>
      </c>
      <c r="V589" s="861">
        <f t="shared" si="172"/>
        <v>560000</v>
      </c>
      <c r="W589" s="861">
        <f t="shared" si="173"/>
        <v>0</v>
      </c>
      <c r="X589" s="861">
        <f t="shared" si="174"/>
        <v>0</v>
      </c>
      <c r="Y589" s="861">
        <f t="shared" si="175"/>
        <v>0</v>
      </c>
      <c r="Z589" s="861">
        <f t="shared" si="176"/>
        <v>0</v>
      </c>
      <c r="AA589" s="861">
        <f t="shared" si="177"/>
        <v>0</v>
      </c>
      <c r="AB589" s="860">
        <f t="shared" si="178"/>
        <v>2003</v>
      </c>
      <c r="AC589" s="862">
        <f t="shared" si="179"/>
        <v>560000</v>
      </c>
      <c r="AD589" s="863">
        <f t="shared" si="180"/>
        <v>0</v>
      </c>
    </row>
    <row r="590" spans="1:30" s="856" customFormat="1" ht="30" hidden="1" customHeight="1">
      <c r="A590" s="848"/>
      <c r="B590" s="849" t="s">
        <v>34</v>
      </c>
      <c r="C590" s="873" t="s">
        <v>1429</v>
      </c>
      <c r="D590" s="873" t="s">
        <v>173</v>
      </c>
      <c r="E590" s="839"/>
      <c r="F590" s="873" t="s">
        <v>841</v>
      </c>
      <c r="G590" s="838"/>
      <c r="H590" s="873" t="s">
        <v>357</v>
      </c>
      <c r="I590" s="872">
        <v>2003</v>
      </c>
      <c r="J590" s="838" t="s">
        <v>841</v>
      </c>
      <c r="K590" s="883"/>
      <c r="L590" s="884"/>
      <c r="M590" s="884"/>
      <c r="N590" s="884"/>
      <c r="O590" s="872" t="s">
        <v>133</v>
      </c>
      <c r="P590" s="894">
        <v>2400000</v>
      </c>
      <c r="Q590" s="853" t="str">
        <f t="shared" si="167"/>
        <v>2.06.02</v>
      </c>
      <c r="R590" s="841" t="str">
        <f t="shared" si="168"/>
        <v>ALAT RUMAH TANGGA</v>
      </c>
      <c r="S590" s="860">
        <f t="shared" si="169"/>
        <v>5</v>
      </c>
      <c r="T590" s="861">
        <f t="shared" si="170"/>
        <v>480000</v>
      </c>
      <c r="U590" s="860">
        <f t="shared" si="171"/>
        <v>11</v>
      </c>
      <c r="V590" s="861">
        <f t="shared" si="172"/>
        <v>2400000</v>
      </c>
      <c r="W590" s="861">
        <f t="shared" si="173"/>
        <v>0</v>
      </c>
      <c r="X590" s="861">
        <f t="shared" si="174"/>
        <v>0</v>
      </c>
      <c r="Y590" s="861">
        <f t="shared" si="175"/>
        <v>0</v>
      </c>
      <c r="Z590" s="861">
        <f t="shared" si="176"/>
        <v>0</v>
      </c>
      <c r="AA590" s="861">
        <f t="shared" si="177"/>
        <v>0</v>
      </c>
      <c r="AB590" s="860">
        <f t="shared" si="178"/>
        <v>2003</v>
      </c>
      <c r="AC590" s="862">
        <f t="shared" si="179"/>
        <v>2400000</v>
      </c>
      <c r="AD590" s="863">
        <f t="shared" si="180"/>
        <v>0</v>
      </c>
    </row>
    <row r="591" spans="1:30" s="856" customFormat="1" ht="30" hidden="1" customHeight="1">
      <c r="A591" s="848"/>
      <c r="B591" s="849" t="s">
        <v>34</v>
      </c>
      <c r="C591" s="887" t="s">
        <v>3785</v>
      </c>
      <c r="D591" s="873" t="s">
        <v>171</v>
      </c>
      <c r="E591" s="839"/>
      <c r="F591" s="873" t="s">
        <v>318</v>
      </c>
      <c r="G591" s="838"/>
      <c r="H591" s="873" t="s">
        <v>356</v>
      </c>
      <c r="I591" s="872">
        <v>2000</v>
      </c>
      <c r="J591" s="838" t="s">
        <v>318</v>
      </c>
      <c r="K591" s="883"/>
      <c r="L591" s="884"/>
      <c r="M591" s="884"/>
      <c r="N591" s="884"/>
      <c r="O591" s="872" t="s">
        <v>133</v>
      </c>
      <c r="P591" s="894">
        <v>2600000</v>
      </c>
      <c r="Q591" s="853" t="str">
        <f t="shared" si="167"/>
        <v>2.06.03</v>
      </c>
      <c r="R591" s="841" t="str">
        <f t="shared" si="168"/>
        <v>KOMPUTER</v>
      </c>
      <c r="S591" s="860">
        <f t="shared" si="169"/>
        <v>4</v>
      </c>
      <c r="T591" s="861">
        <f t="shared" si="170"/>
        <v>650000</v>
      </c>
      <c r="U591" s="860">
        <f t="shared" si="171"/>
        <v>14</v>
      </c>
      <c r="V591" s="861">
        <f t="shared" si="172"/>
        <v>2600000</v>
      </c>
      <c r="W591" s="861">
        <f t="shared" si="173"/>
        <v>0</v>
      </c>
      <c r="X591" s="861">
        <f t="shared" si="174"/>
        <v>0</v>
      </c>
      <c r="Y591" s="861">
        <f t="shared" si="175"/>
        <v>0</v>
      </c>
      <c r="Z591" s="861">
        <f t="shared" si="176"/>
        <v>0</v>
      </c>
      <c r="AA591" s="861">
        <f t="shared" si="177"/>
        <v>0</v>
      </c>
      <c r="AB591" s="860">
        <f t="shared" si="178"/>
        <v>2000</v>
      </c>
      <c r="AC591" s="862">
        <f t="shared" si="179"/>
        <v>2600000</v>
      </c>
      <c r="AD591" s="863">
        <f t="shared" si="180"/>
        <v>0</v>
      </c>
    </row>
    <row r="592" spans="1:30" s="856" customFormat="1" ht="30" hidden="1" customHeight="1">
      <c r="A592" s="848"/>
      <c r="B592" s="849" t="s">
        <v>34</v>
      </c>
      <c r="C592" s="887" t="s">
        <v>3792</v>
      </c>
      <c r="D592" s="873" t="s">
        <v>180</v>
      </c>
      <c r="E592" s="839"/>
      <c r="F592" s="873" t="s">
        <v>132</v>
      </c>
      <c r="G592" s="838"/>
      <c r="H592" s="873" t="s">
        <v>359</v>
      </c>
      <c r="I592" s="872">
        <v>2000</v>
      </c>
      <c r="J592" s="838" t="s">
        <v>132</v>
      </c>
      <c r="K592" s="883"/>
      <c r="L592" s="884"/>
      <c r="M592" s="884"/>
      <c r="N592" s="884"/>
      <c r="O592" s="872" t="s">
        <v>133</v>
      </c>
      <c r="P592" s="894">
        <v>1181200</v>
      </c>
      <c r="Q592" s="853" t="str">
        <f t="shared" si="167"/>
        <v>2.06.03</v>
      </c>
      <c r="R592" s="841" t="str">
        <f t="shared" si="168"/>
        <v>KOMPUTER</v>
      </c>
      <c r="S592" s="860">
        <f t="shared" si="169"/>
        <v>4</v>
      </c>
      <c r="T592" s="861">
        <f t="shared" si="170"/>
        <v>295300</v>
      </c>
      <c r="U592" s="860">
        <f t="shared" si="171"/>
        <v>14</v>
      </c>
      <c r="V592" s="861">
        <f t="shared" si="172"/>
        <v>1181200</v>
      </c>
      <c r="W592" s="861">
        <f t="shared" si="173"/>
        <v>0</v>
      </c>
      <c r="X592" s="861">
        <f t="shared" si="174"/>
        <v>0</v>
      </c>
      <c r="Y592" s="861">
        <f t="shared" si="175"/>
        <v>0</v>
      </c>
      <c r="Z592" s="861">
        <f t="shared" si="176"/>
        <v>0</v>
      </c>
      <c r="AA592" s="861">
        <f t="shared" si="177"/>
        <v>0</v>
      </c>
      <c r="AB592" s="860">
        <f t="shared" si="178"/>
        <v>2000</v>
      </c>
      <c r="AC592" s="862">
        <f t="shared" si="179"/>
        <v>1181200</v>
      </c>
      <c r="AD592" s="863">
        <f t="shared" si="180"/>
        <v>0</v>
      </c>
    </row>
    <row r="593" spans="1:30" s="856" customFormat="1" ht="30" hidden="1" customHeight="1">
      <c r="A593" s="848"/>
      <c r="B593" s="849" t="s">
        <v>34</v>
      </c>
      <c r="C593" s="887" t="s">
        <v>3805</v>
      </c>
      <c r="D593" s="873" t="s">
        <v>1343</v>
      </c>
      <c r="E593" s="839"/>
      <c r="F593" s="873" t="s">
        <v>1948</v>
      </c>
      <c r="G593" s="838"/>
      <c r="H593" s="873" t="s">
        <v>356</v>
      </c>
      <c r="I593" s="872">
        <v>2003</v>
      </c>
      <c r="J593" s="838" t="s">
        <v>1948</v>
      </c>
      <c r="K593" s="883"/>
      <c r="L593" s="884"/>
      <c r="M593" s="884"/>
      <c r="N593" s="884"/>
      <c r="O593" s="872" t="s">
        <v>133</v>
      </c>
      <c r="P593" s="894">
        <v>7125000</v>
      </c>
      <c r="Q593" s="853" t="str">
        <f t="shared" si="167"/>
        <v>2.06.02</v>
      </c>
      <c r="R593" s="841" t="str">
        <f t="shared" si="168"/>
        <v>ALAT RUMAH TANGGA</v>
      </c>
      <c r="S593" s="860">
        <f t="shared" si="169"/>
        <v>5</v>
      </c>
      <c r="T593" s="861">
        <f t="shared" si="170"/>
        <v>1425000</v>
      </c>
      <c r="U593" s="860">
        <f t="shared" si="171"/>
        <v>11</v>
      </c>
      <c r="V593" s="861">
        <f t="shared" si="172"/>
        <v>7125000</v>
      </c>
      <c r="W593" s="861">
        <f t="shared" si="173"/>
        <v>0</v>
      </c>
      <c r="X593" s="861">
        <f t="shared" si="174"/>
        <v>0</v>
      </c>
      <c r="Y593" s="861">
        <f t="shared" si="175"/>
        <v>0</v>
      </c>
      <c r="Z593" s="861">
        <f t="shared" si="176"/>
        <v>0</v>
      </c>
      <c r="AA593" s="861">
        <f t="shared" si="177"/>
        <v>0</v>
      </c>
      <c r="AB593" s="860">
        <f t="shared" si="178"/>
        <v>2003</v>
      </c>
      <c r="AC593" s="862">
        <f t="shared" si="179"/>
        <v>7125000</v>
      </c>
      <c r="AD593" s="863">
        <f t="shared" si="180"/>
        <v>0</v>
      </c>
    </row>
    <row r="594" spans="1:30" s="856" customFormat="1" ht="30" hidden="1" customHeight="1">
      <c r="A594" s="848"/>
      <c r="B594" s="849" t="s">
        <v>34</v>
      </c>
      <c r="C594" s="887" t="s">
        <v>3794</v>
      </c>
      <c r="D594" s="873" t="s">
        <v>198</v>
      </c>
      <c r="E594" s="839"/>
      <c r="F594" s="873" t="s">
        <v>326</v>
      </c>
      <c r="G594" s="838"/>
      <c r="H594" s="873" t="s">
        <v>356</v>
      </c>
      <c r="I594" s="872">
        <v>2005</v>
      </c>
      <c r="J594" s="838" t="s">
        <v>326</v>
      </c>
      <c r="K594" s="883"/>
      <c r="L594" s="884"/>
      <c r="M594" s="884"/>
      <c r="N594" s="884"/>
      <c r="O594" s="872" t="s">
        <v>133</v>
      </c>
      <c r="P594" s="894">
        <v>1400000</v>
      </c>
      <c r="Q594" s="853" t="str">
        <f t="shared" si="167"/>
        <v>2.06.02</v>
      </c>
      <c r="R594" s="841" t="str">
        <f t="shared" si="168"/>
        <v>ALAT RUMAH TANGGA</v>
      </c>
      <c r="S594" s="860">
        <f t="shared" si="169"/>
        <v>5</v>
      </c>
      <c r="T594" s="861">
        <f t="shared" si="170"/>
        <v>280000</v>
      </c>
      <c r="U594" s="860">
        <f t="shared" si="171"/>
        <v>9</v>
      </c>
      <c r="V594" s="861">
        <f t="shared" si="172"/>
        <v>1400000</v>
      </c>
      <c r="W594" s="861">
        <f t="shared" si="173"/>
        <v>0</v>
      </c>
      <c r="X594" s="861">
        <f t="shared" si="174"/>
        <v>0</v>
      </c>
      <c r="Y594" s="861">
        <f t="shared" si="175"/>
        <v>0</v>
      </c>
      <c r="Z594" s="861">
        <f t="shared" si="176"/>
        <v>0</v>
      </c>
      <c r="AA594" s="861">
        <f t="shared" si="177"/>
        <v>0</v>
      </c>
      <c r="AB594" s="860">
        <f t="shared" si="178"/>
        <v>2005</v>
      </c>
      <c r="AC594" s="862">
        <f t="shared" si="179"/>
        <v>1400000</v>
      </c>
      <c r="AD594" s="863">
        <f t="shared" si="180"/>
        <v>0</v>
      </c>
    </row>
    <row r="595" spans="1:30" s="856" customFormat="1" ht="30" hidden="1" customHeight="1">
      <c r="A595" s="848"/>
      <c r="B595" s="849" t="s">
        <v>34</v>
      </c>
      <c r="C595" s="887" t="s">
        <v>1496</v>
      </c>
      <c r="D595" s="873" t="s">
        <v>1226</v>
      </c>
      <c r="E595" s="839"/>
      <c r="F595" s="873" t="s">
        <v>298</v>
      </c>
      <c r="G595" s="838"/>
      <c r="H595" s="873" t="s">
        <v>362</v>
      </c>
      <c r="I595" s="872">
        <v>2003</v>
      </c>
      <c r="J595" s="838" t="s">
        <v>298</v>
      </c>
      <c r="K595" s="883"/>
      <c r="L595" s="884"/>
      <c r="M595" s="884"/>
      <c r="N595" s="884"/>
      <c r="O595" s="872" t="s">
        <v>133</v>
      </c>
      <c r="P595" s="894">
        <v>750000</v>
      </c>
      <c r="Q595" s="853" t="str">
        <f t="shared" si="167"/>
        <v>2.06.02</v>
      </c>
      <c r="R595" s="841" t="str">
        <f t="shared" si="168"/>
        <v>ALAT RUMAH TANGGA</v>
      </c>
      <c r="S595" s="860">
        <f t="shared" si="169"/>
        <v>5</v>
      </c>
      <c r="T595" s="861">
        <f t="shared" si="170"/>
        <v>150000</v>
      </c>
      <c r="U595" s="860">
        <f t="shared" si="171"/>
        <v>11</v>
      </c>
      <c r="V595" s="861">
        <f t="shared" si="172"/>
        <v>750000</v>
      </c>
      <c r="W595" s="861">
        <f t="shared" si="173"/>
        <v>0</v>
      </c>
      <c r="X595" s="861">
        <f t="shared" si="174"/>
        <v>0</v>
      </c>
      <c r="Y595" s="861">
        <f t="shared" si="175"/>
        <v>0</v>
      </c>
      <c r="Z595" s="861">
        <f t="shared" si="176"/>
        <v>0</v>
      </c>
      <c r="AA595" s="861">
        <f t="shared" si="177"/>
        <v>0</v>
      </c>
      <c r="AB595" s="860">
        <f t="shared" si="178"/>
        <v>2003</v>
      </c>
      <c r="AC595" s="862">
        <f t="shared" si="179"/>
        <v>750000</v>
      </c>
      <c r="AD595" s="863">
        <f t="shared" si="180"/>
        <v>0</v>
      </c>
    </row>
    <row r="596" spans="1:30" s="856" customFormat="1" ht="30" hidden="1" customHeight="1">
      <c r="A596" s="848"/>
      <c r="B596" s="849" t="s">
        <v>34</v>
      </c>
      <c r="C596" s="887" t="s">
        <v>1451</v>
      </c>
      <c r="D596" s="873" t="s">
        <v>179</v>
      </c>
      <c r="E596" s="839"/>
      <c r="F596" s="873" t="s">
        <v>1359</v>
      </c>
      <c r="G596" s="838"/>
      <c r="H596" s="873" t="s">
        <v>3806</v>
      </c>
      <c r="I596" s="872">
        <v>2006</v>
      </c>
      <c r="J596" s="838" t="s">
        <v>1359</v>
      </c>
      <c r="K596" s="883"/>
      <c r="L596" s="884"/>
      <c r="M596" s="884"/>
      <c r="N596" s="884"/>
      <c r="O596" s="872" t="s">
        <v>133</v>
      </c>
      <c r="P596" s="894">
        <v>750000</v>
      </c>
      <c r="Q596" s="853" t="str">
        <f t="shared" si="167"/>
        <v>2.06.02</v>
      </c>
      <c r="R596" s="841" t="str">
        <f t="shared" si="168"/>
        <v>ALAT RUMAH TANGGA</v>
      </c>
      <c r="S596" s="860">
        <f t="shared" si="169"/>
        <v>5</v>
      </c>
      <c r="T596" s="861">
        <f t="shared" si="170"/>
        <v>150000</v>
      </c>
      <c r="U596" s="860">
        <f t="shared" si="171"/>
        <v>8</v>
      </c>
      <c r="V596" s="861">
        <f t="shared" si="172"/>
        <v>750000</v>
      </c>
      <c r="W596" s="861">
        <f t="shared" si="173"/>
        <v>0</v>
      </c>
      <c r="X596" s="861">
        <f t="shared" si="174"/>
        <v>0</v>
      </c>
      <c r="Y596" s="861">
        <f t="shared" si="175"/>
        <v>0</v>
      </c>
      <c r="Z596" s="861">
        <f t="shared" si="176"/>
        <v>0</v>
      </c>
      <c r="AA596" s="861">
        <f t="shared" si="177"/>
        <v>0</v>
      </c>
      <c r="AB596" s="860">
        <f t="shared" si="178"/>
        <v>2006</v>
      </c>
      <c r="AC596" s="862">
        <f t="shared" si="179"/>
        <v>750000</v>
      </c>
      <c r="AD596" s="863">
        <f t="shared" si="180"/>
        <v>0</v>
      </c>
    </row>
    <row r="597" spans="1:30" s="856" customFormat="1" ht="30" hidden="1" customHeight="1">
      <c r="A597" s="848"/>
      <c r="B597" s="849" t="s">
        <v>34</v>
      </c>
      <c r="C597" s="887" t="s">
        <v>3794</v>
      </c>
      <c r="D597" s="873" t="s">
        <v>198</v>
      </c>
      <c r="E597" s="839"/>
      <c r="F597" s="873" t="s">
        <v>326</v>
      </c>
      <c r="G597" s="838"/>
      <c r="H597" s="873" t="s">
        <v>356</v>
      </c>
      <c r="I597" s="872">
        <v>2000</v>
      </c>
      <c r="J597" s="838" t="s">
        <v>326</v>
      </c>
      <c r="K597" s="883"/>
      <c r="L597" s="884"/>
      <c r="M597" s="884"/>
      <c r="N597" s="884"/>
      <c r="O597" s="872" t="s">
        <v>133</v>
      </c>
      <c r="P597" s="894">
        <v>1400000</v>
      </c>
      <c r="Q597" s="853" t="str">
        <f t="shared" si="167"/>
        <v>2.06.02</v>
      </c>
      <c r="R597" s="841" t="str">
        <f t="shared" si="168"/>
        <v>ALAT RUMAH TANGGA</v>
      </c>
      <c r="S597" s="860">
        <f t="shared" si="169"/>
        <v>5</v>
      </c>
      <c r="T597" s="861">
        <f t="shared" si="170"/>
        <v>280000</v>
      </c>
      <c r="U597" s="860">
        <f t="shared" si="171"/>
        <v>14</v>
      </c>
      <c r="V597" s="861">
        <f t="shared" si="172"/>
        <v>1400000</v>
      </c>
      <c r="W597" s="861">
        <f t="shared" si="173"/>
        <v>0</v>
      </c>
      <c r="X597" s="861">
        <f t="shared" si="174"/>
        <v>0</v>
      </c>
      <c r="Y597" s="861">
        <f t="shared" si="175"/>
        <v>0</v>
      </c>
      <c r="Z597" s="861">
        <f t="shared" si="176"/>
        <v>0</v>
      </c>
      <c r="AA597" s="861">
        <f t="shared" si="177"/>
        <v>0</v>
      </c>
      <c r="AB597" s="860">
        <f t="shared" si="178"/>
        <v>2000</v>
      </c>
      <c r="AC597" s="862">
        <f t="shared" si="179"/>
        <v>1400000</v>
      </c>
      <c r="AD597" s="863">
        <f t="shared" si="180"/>
        <v>0</v>
      </c>
    </row>
    <row r="598" spans="1:30" s="856" customFormat="1" ht="30" hidden="1" customHeight="1">
      <c r="A598" s="848"/>
      <c r="B598" s="849" t="s">
        <v>34</v>
      </c>
      <c r="C598" s="887" t="s">
        <v>434</v>
      </c>
      <c r="D598" s="873" t="s">
        <v>175</v>
      </c>
      <c r="E598" s="839"/>
      <c r="F598" s="873" t="s">
        <v>298</v>
      </c>
      <c r="G598" s="838"/>
      <c r="H598" s="873" t="s">
        <v>360</v>
      </c>
      <c r="I598" s="872">
        <v>2003</v>
      </c>
      <c r="J598" s="838" t="s">
        <v>298</v>
      </c>
      <c r="K598" s="883"/>
      <c r="L598" s="884"/>
      <c r="M598" s="884"/>
      <c r="N598" s="884"/>
      <c r="O598" s="872" t="s">
        <v>133</v>
      </c>
      <c r="P598" s="894">
        <v>4340000</v>
      </c>
      <c r="Q598" s="853" t="str">
        <f t="shared" si="167"/>
        <v>2.06.04</v>
      </c>
      <c r="R598" s="841" t="str">
        <f t="shared" si="168"/>
        <v>MEJA DAN KURSI KERJA/RAPAT PEJABAT</v>
      </c>
      <c r="S598" s="860">
        <f t="shared" si="169"/>
        <v>5</v>
      </c>
      <c r="T598" s="861">
        <f t="shared" si="170"/>
        <v>868000</v>
      </c>
      <c r="U598" s="860">
        <f t="shared" si="171"/>
        <v>11</v>
      </c>
      <c r="V598" s="861">
        <f t="shared" si="172"/>
        <v>4340000</v>
      </c>
      <c r="W598" s="861">
        <f t="shared" si="173"/>
        <v>0</v>
      </c>
      <c r="X598" s="861">
        <f t="shared" si="174"/>
        <v>0</v>
      </c>
      <c r="Y598" s="861">
        <f t="shared" si="175"/>
        <v>0</v>
      </c>
      <c r="Z598" s="861">
        <f t="shared" si="176"/>
        <v>0</v>
      </c>
      <c r="AA598" s="861">
        <f t="shared" si="177"/>
        <v>0</v>
      </c>
      <c r="AB598" s="860">
        <f t="shared" si="178"/>
        <v>2003</v>
      </c>
      <c r="AC598" s="862">
        <f t="shared" si="179"/>
        <v>4340000</v>
      </c>
      <c r="AD598" s="863">
        <f t="shared" si="180"/>
        <v>0</v>
      </c>
    </row>
    <row r="599" spans="1:30" s="856" customFormat="1" ht="30" hidden="1" customHeight="1">
      <c r="A599" s="848"/>
      <c r="B599" s="849" t="s">
        <v>34</v>
      </c>
      <c r="C599" s="887" t="s">
        <v>2062</v>
      </c>
      <c r="D599" s="873" t="s">
        <v>3807</v>
      </c>
      <c r="E599" s="839"/>
      <c r="F599" s="873" t="s">
        <v>3782</v>
      </c>
      <c r="G599" s="838"/>
      <c r="H599" s="873" t="s">
        <v>354</v>
      </c>
      <c r="I599" s="872">
        <v>2003</v>
      </c>
      <c r="J599" s="838" t="s">
        <v>3782</v>
      </c>
      <c r="K599" s="883"/>
      <c r="L599" s="884"/>
      <c r="M599" s="884"/>
      <c r="N599" s="884"/>
      <c r="O599" s="872" t="s">
        <v>133</v>
      </c>
      <c r="P599" s="894">
        <v>1820000</v>
      </c>
      <c r="Q599" s="853" t="str">
        <f t="shared" si="167"/>
        <v>2.06.02</v>
      </c>
      <c r="R599" s="841" t="str">
        <f t="shared" si="168"/>
        <v>ALAT RUMAH TANGGA</v>
      </c>
      <c r="S599" s="860">
        <f t="shared" si="169"/>
        <v>5</v>
      </c>
      <c r="T599" s="861">
        <f t="shared" si="170"/>
        <v>364000</v>
      </c>
      <c r="U599" s="860">
        <f t="shared" si="171"/>
        <v>11</v>
      </c>
      <c r="V599" s="861">
        <f t="shared" si="172"/>
        <v>1820000</v>
      </c>
      <c r="W599" s="861">
        <f t="shared" si="173"/>
        <v>0</v>
      </c>
      <c r="X599" s="861">
        <f t="shared" si="174"/>
        <v>0</v>
      </c>
      <c r="Y599" s="861">
        <f t="shared" si="175"/>
        <v>0</v>
      </c>
      <c r="Z599" s="861">
        <f t="shared" si="176"/>
        <v>0</v>
      </c>
      <c r="AA599" s="861">
        <f t="shared" si="177"/>
        <v>0</v>
      </c>
      <c r="AB599" s="860">
        <f t="shared" si="178"/>
        <v>2003</v>
      </c>
      <c r="AC599" s="862">
        <f t="shared" si="179"/>
        <v>1820000</v>
      </c>
      <c r="AD599" s="863">
        <f t="shared" si="180"/>
        <v>0</v>
      </c>
    </row>
    <row r="600" spans="1:30" s="856" customFormat="1" ht="30" hidden="1" customHeight="1">
      <c r="A600" s="848"/>
      <c r="B600" s="849" t="s">
        <v>34</v>
      </c>
      <c r="C600" s="887" t="s">
        <v>1066</v>
      </c>
      <c r="D600" s="873" t="s">
        <v>190</v>
      </c>
      <c r="E600" s="839"/>
      <c r="F600" s="873" t="s">
        <v>298</v>
      </c>
      <c r="G600" s="838"/>
      <c r="H600" s="873" t="s">
        <v>367</v>
      </c>
      <c r="I600" s="872">
        <v>2003</v>
      </c>
      <c r="J600" s="838" t="s">
        <v>298</v>
      </c>
      <c r="K600" s="883"/>
      <c r="L600" s="884"/>
      <c r="M600" s="884"/>
      <c r="N600" s="884"/>
      <c r="O600" s="872" t="s">
        <v>133</v>
      </c>
      <c r="P600" s="894">
        <v>2450000</v>
      </c>
      <c r="Q600" s="853" t="str">
        <f t="shared" si="167"/>
        <v>2.06.02</v>
      </c>
      <c r="R600" s="841" t="str">
        <f t="shared" si="168"/>
        <v>ALAT RUMAH TANGGA</v>
      </c>
      <c r="S600" s="860">
        <f t="shared" si="169"/>
        <v>5</v>
      </c>
      <c r="T600" s="861">
        <f t="shared" si="170"/>
        <v>490000</v>
      </c>
      <c r="U600" s="860">
        <f t="shared" si="171"/>
        <v>11</v>
      </c>
      <c r="V600" s="861">
        <f t="shared" si="172"/>
        <v>2450000</v>
      </c>
      <c r="W600" s="861">
        <f t="shared" si="173"/>
        <v>0</v>
      </c>
      <c r="X600" s="861">
        <f t="shared" si="174"/>
        <v>0</v>
      </c>
      <c r="Y600" s="861">
        <f t="shared" si="175"/>
        <v>0</v>
      </c>
      <c r="Z600" s="861">
        <f t="shared" si="176"/>
        <v>0</v>
      </c>
      <c r="AA600" s="861">
        <f t="shared" si="177"/>
        <v>0</v>
      </c>
      <c r="AB600" s="860">
        <f t="shared" si="178"/>
        <v>2003</v>
      </c>
      <c r="AC600" s="862">
        <f t="shared" si="179"/>
        <v>2450000</v>
      </c>
      <c r="AD600" s="863">
        <f t="shared" si="180"/>
        <v>0</v>
      </c>
    </row>
    <row r="601" spans="1:30" s="856" customFormat="1" ht="30" hidden="1" customHeight="1">
      <c r="A601" s="848"/>
      <c r="B601" s="849" t="s">
        <v>34</v>
      </c>
      <c r="C601" s="887" t="s">
        <v>442</v>
      </c>
      <c r="D601" s="873" t="s">
        <v>172</v>
      </c>
      <c r="E601" s="839"/>
      <c r="F601" s="873" t="s">
        <v>1948</v>
      </c>
      <c r="G601" s="838"/>
      <c r="H601" s="873" t="s">
        <v>355</v>
      </c>
      <c r="I601" s="872">
        <v>2003</v>
      </c>
      <c r="J601" s="838" t="s">
        <v>1948</v>
      </c>
      <c r="K601" s="883"/>
      <c r="L601" s="884"/>
      <c r="M601" s="884"/>
      <c r="N601" s="884"/>
      <c r="O601" s="872" t="s">
        <v>133</v>
      </c>
      <c r="P601" s="894">
        <v>4900000</v>
      </c>
      <c r="Q601" s="853" t="str">
        <f t="shared" si="167"/>
        <v>2.06.02</v>
      </c>
      <c r="R601" s="841" t="str">
        <f t="shared" si="168"/>
        <v>ALAT RUMAH TANGGA</v>
      </c>
      <c r="S601" s="860">
        <f t="shared" si="169"/>
        <v>5</v>
      </c>
      <c r="T601" s="861">
        <f t="shared" si="170"/>
        <v>980000</v>
      </c>
      <c r="U601" s="860">
        <f t="shared" si="171"/>
        <v>11</v>
      </c>
      <c r="V601" s="861">
        <f t="shared" si="172"/>
        <v>4900000</v>
      </c>
      <c r="W601" s="861">
        <f t="shared" si="173"/>
        <v>0</v>
      </c>
      <c r="X601" s="861">
        <f t="shared" si="174"/>
        <v>0</v>
      </c>
      <c r="Y601" s="861">
        <f t="shared" si="175"/>
        <v>0</v>
      </c>
      <c r="Z601" s="861">
        <f t="shared" si="176"/>
        <v>0</v>
      </c>
      <c r="AA601" s="861">
        <f t="shared" si="177"/>
        <v>0</v>
      </c>
      <c r="AB601" s="860">
        <f t="shared" si="178"/>
        <v>2003</v>
      </c>
      <c r="AC601" s="862">
        <f t="shared" si="179"/>
        <v>4900000</v>
      </c>
      <c r="AD601" s="863">
        <f t="shared" si="180"/>
        <v>0</v>
      </c>
    </row>
    <row r="602" spans="1:30" s="856" customFormat="1" ht="30" hidden="1" customHeight="1">
      <c r="A602" s="848"/>
      <c r="B602" s="849" t="s">
        <v>34</v>
      </c>
      <c r="C602" s="887" t="s">
        <v>3792</v>
      </c>
      <c r="D602" s="873" t="s">
        <v>180</v>
      </c>
      <c r="E602" s="839"/>
      <c r="F602" s="873" t="s">
        <v>310</v>
      </c>
      <c r="G602" s="838"/>
      <c r="H602" s="873" t="s">
        <v>355</v>
      </c>
      <c r="I602" s="872">
        <v>2000</v>
      </c>
      <c r="J602" s="838" t="s">
        <v>310</v>
      </c>
      <c r="K602" s="883"/>
      <c r="L602" s="884"/>
      <c r="M602" s="884"/>
      <c r="N602" s="884"/>
      <c r="O602" s="872" t="s">
        <v>133</v>
      </c>
      <c r="P602" s="894">
        <v>11028000</v>
      </c>
      <c r="Q602" s="853" t="str">
        <f t="shared" si="167"/>
        <v>2.06.03</v>
      </c>
      <c r="R602" s="841" t="str">
        <f t="shared" si="168"/>
        <v>KOMPUTER</v>
      </c>
      <c r="S602" s="860">
        <f t="shared" si="169"/>
        <v>4</v>
      </c>
      <c r="T602" s="861">
        <f t="shared" si="170"/>
        <v>2757000</v>
      </c>
      <c r="U602" s="860">
        <f t="shared" si="171"/>
        <v>14</v>
      </c>
      <c r="V602" s="861">
        <f t="shared" si="172"/>
        <v>11028000</v>
      </c>
      <c r="W602" s="861">
        <f t="shared" si="173"/>
        <v>0</v>
      </c>
      <c r="X602" s="861">
        <f t="shared" si="174"/>
        <v>0</v>
      </c>
      <c r="Y602" s="861">
        <f t="shared" si="175"/>
        <v>0</v>
      </c>
      <c r="Z602" s="861">
        <f t="shared" si="176"/>
        <v>0</v>
      </c>
      <c r="AA602" s="861">
        <f t="shared" si="177"/>
        <v>0</v>
      </c>
      <c r="AB602" s="860">
        <f t="shared" si="178"/>
        <v>2000</v>
      </c>
      <c r="AC602" s="862">
        <f t="shared" si="179"/>
        <v>11028000</v>
      </c>
      <c r="AD602" s="863">
        <f t="shared" si="180"/>
        <v>0</v>
      </c>
    </row>
    <row r="603" spans="1:30" s="856" customFormat="1" ht="30" hidden="1" customHeight="1">
      <c r="A603" s="848"/>
      <c r="B603" s="849" t="s">
        <v>34</v>
      </c>
      <c r="C603" s="887" t="s">
        <v>442</v>
      </c>
      <c r="D603" s="873" t="s">
        <v>172</v>
      </c>
      <c r="E603" s="839"/>
      <c r="F603" s="873" t="s">
        <v>1948</v>
      </c>
      <c r="G603" s="838"/>
      <c r="H603" s="873" t="s">
        <v>355</v>
      </c>
      <c r="I603" s="872">
        <v>2000</v>
      </c>
      <c r="J603" s="838" t="s">
        <v>1948</v>
      </c>
      <c r="K603" s="883"/>
      <c r="L603" s="884"/>
      <c r="M603" s="884"/>
      <c r="N603" s="884"/>
      <c r="O603" s="872" t="s">
        <v>133</v>
      </c>
      <c r="P603" s="894">
        <v>3450000</v>
      </c>
      <c r="Q603" s="853" t="str">
        <f t="shared" si="167"/>
        <v>2.06.02</v>
      </c>
      <c r="R603" s="841" t="str">
        <f t="shared" si="168"/>
        <v>ALAT RUMAH TANGGA</v>
      </c>
      <c r="S603" s="860">
        <f t="shared" si="169"/>
        <v>5</v>
      </c>
      <c r="T603" s="861">
        <f t="shared" si="170"/>
        <v>690000</v>
      </c>
      <c r="U603" s="860">
        <f t="shared" si="171"/>
        <v>14</v>
      </c>
      <c r="V603" s="861">
        <f t="shared" si="172"/>
        <v>3450000</v>
      </c>
      <c r="W603" s="861">
        <f t="shared" si="173"/>
        <v>0</v>
      </c>
      <c r="X603" s="861">
        <f t="shared" si="174"/>
        <v>0</v>
      </c>
      <c r="Y603" s="861">
        <f t="shared" si="175"/>
        <v>0</v>
      </c>
      <c r="Z603" s="861">
        <f t="shared" si="176"/>
        <v>0</v>
      </c>
      <c r="AA603" s="861">
        <f t="shared" si="177"/>
        <v>0</v>
      </c>
      <c r="AB603" s="860">
        <f t="shared" si="178"/>
        <v>2000</v>
      </c>
      <c r="AC603" s="862">
        <f t="shared" si="179"/>
        <v>3450000</v>
      </c>
      <c r="AD603" s="863">
        <f t="shared" si="180"/>
        <v>0</v>
      </c>
    </row>
    <row r="604" spans="1:30" s="856" customFormat="1" ht="30" hidden="1" customHeight="1">
      <c r="A604" s="848"/>
      <c r="B604" s="849" t="s">
        <v>34</v>
      </c>
      <c r="C604" s="887" t="s">
        <v>434</v>
      </c>
      <c r="D604" s="873" t="s">
        <v>175</v>
      </c>
      <c r="E604" s="839"/>
      <c r="F604" s="873" t="s">
        <v>298</v>
      </c>
      <c r="G604" s="838"/>
      <c r="H604" s="873" t="s">
        <v>362</v>
      </c>
      <c r="I604" s="872">
        <v>2003</v>
      </c>
      <c r="J604" s="838" t="s">
        <v>298</v>
      </c>
      <c r="K604" s="883"/>
      <c r="L604" s="884"/>
      <c r="M604" s="884"/>
      <c r="N604" s="884"/>
      <c r="O604" s="872" t="s">
        <v>133</v>
      </c>
      <c r="P604" s="894">
        <v>1400000</v>
      </c>
      <c r="Q604" s="853" t="str">
        <f t="shared" si="167"/>
        <v>2.06.04</v>
      </c>
      <c r="R604" s="841" t="str">
        <f t="shared" si="168"/>
        <v>MEJA DAN KURSI KERJA/RAPAT PEJABAT</v>
      </c>
      <c r="S604" s="860">
        <f t="shared" si="169"/>
        <v>5</v>
      </c>
      <c r="T604" s="861">
        <f t="shared" si="170"/>
        <v>280000</v>
      </c>
      <c r="U604" s="860">
        <f t="shared" si="171"/>
        <v>11</v>
      </c>
      <c r="V604" s="861">
        <f t="shared" si="172"/>
        <v>1400000</v>
      </c>
      <c r="W604" s="861">
        <f t="shared" si="173"/>
        <v>0</v>
      </c>
      <c r="X604" s="861">
        <f t="shared" si="174"/>
        <v>0</v>
      </c>
      <c r="Y604" s="861">
        <f t="shared" si="175"/>
        <v>0</v>
      </c>
      <c r="Z604" s="861">
        <f t="shared" si="176"/>
        <v>0</v>
      </c>
      <c r="AA604" s="861">
        <f t="shared" si="177"/>
        <v>0</v>
      </c>
      <c r="AB604" s="860">
        <f t="shared" si="178"/>
        <v>2003</v>
      </c>
      <c r="AC604" s="862">
        <f t="shared" si="179"/>
        <v>1400000</v>
      </c>
      <c r="AD604" s="863">
        <f t="shared" si="180"/>
        <v>0</v>
      </c>
    </row>
    <row r="605" spans="1:30" s="856" customFormat="1" ht="30" hidden="1" customHeight="1">
      <c r="A605" s="848"/>
      <c r="B605" s="849" t="s">
        <v>34</v>
      </c>
      <c r="C605" s="887" t="s">
        <v>435</v>
      </c>
      <c r="D605" s="873" t="s">
        <v>176</v>
      </c>
      <c r="E605" s="839"/>
      <c r="F605" s="873" t="s">
        <v>308</v>
      </c>
      <c r="G605" s="838"/>
      <c r="H605" s="873" t="s">
        <v>356</v>
      </c>
      <c r="I605" s="872">
        <v>2000</v>
      </c>
      <c r="J605" s="838" t="s">
        <v>308</v>
      </c>
      <c r="K605" s="883"/>
      <c r="L605" s="884"/>
      <c r="M605" s="884"/>
      <c r="N605" s="884"/>
      <c r="O605" s="872" t="s">
        <v>133</v>
      </c>
      <c r="P605" s="894">
        <v>910000</v>
      </c>
      <c r="Q605" s="853" t="str">
        <f t="shared" si="167"/>
        <v>2.06.01</v>
      </c>
      <c r="R605" s="841" t="str">
        <f t="shared" si="168"/>
        <v>ALAT KANTOR</v>
      </c>
      <c r="S605" s="860">
        <f t="shared" si="169"/>
        <v>5</v>
      </c>
      <c r="T605" s="861">
        <f t="shared" si="170"/>
        <v>182000</v>
      </c>
      <c r="U605" s="860">
        <f t="shared" si="171"/>
        <v>14</v>
      </c>
      <c r="V605" s="861">
        <f t="shared" si="172"/>
        <v>910000</v>
      </c>
      <c r="W605" s="861">
        <f t="shared" si="173"/>
        <v>0</v>
      </c>
      <c r="X605" s="861">
        <f t="shared" si="174"/>
        <v>0</v>
      </c>
      <c r="Y605" s="861">
        <f t="shared" si="175"/>
        <v>0</v>
      </c>
      <c r="Z605" s="861">
        <f t="shared" si="176"/>
        <v>0</v>
      </c>
      <c r="AA605" s="861">
        <f t="shared" si="177"/>
        <v>0</v>
      </c>
      <c r="AB605" s="860">
        <f t="shared" si="178"/>
        <v>2000</v>
      </c>
      <c r="AC605" s="862">
        <f t="shared" si="179"/>
        <v>910000</v>
      </c>
      <c r="AD605" s="863">
        <f t="shared" si="180"/>
        <v>0</v>
      </c>
    </row>
    <row r="606" spans="1:30" s="856" customFormat="1" ht="30" hidden="1" customHeight="1">
      <c r="A606" s="848"/>
      <c r="B606" s="849" t="s">
        <v>34</v>
      </c>
      <c r="C606" s="887" t="s">
        <v>435</v>
      </c>
      <c r="D606" s="873" t="s">
        <v>176</v>
      </c>
      <c r="E606" s="839"/>
      <c r="F606" s="873" t="s">
        <v>308</v>
      </c>
      <c r="G606" s="838"/>
      <c r="H606" s="873" t="s">
        <v>356</v>
      </c>
      <c r="I606" s="872">
        <v>2000</v>
      </c>
      <c r="J606" s="838" t="s">
        <v>308</v>
      </c>
      <c r="K606" s="883"/>
      <c r="L606" s="884"/>
      <c r="M606" s="884"/>
      <c r="N606" s="884"/>
      <c r="O606" s="872" t="s">
        <v>133</v>
      </c>
      <c r="P606" s="894">
        <v>910000</v>
      </c>
      <c r="Q606" s="853" t="str">
        <f t="shared" si="167"/>
        <v>2.06.01</v>
      </c>
      <c r="R606" s="841" t="str">
        <f t="shared" si="168"/>
        <v>ALAT KANTOR</v>
      </c>
      <c r="S606" s="860">
        <f t="shared" si="169"/>
        <v>5</v>
      </c>
      <c r="T606" s="861">
        <f t="shared" si="170"/>
        <v>182000</v>
      </c>
      <c r="U606" s="860">
        <f t="shared" si="171"/>
        <v>14</v>
      </c>
      <c r="V606" s="861">
        <f t="shared" si="172"/>
        <v>910000</v>
      </c>
      <c r="W606" s="861">
        <f t="shared" si="173"/>
        <v>0</v>
      </c>
      <c r="X606" s="861">
        <f t="shared" si="174"/>
        <v>0</v>
      </c>
      <c r="Y606" s="861">
        <f t="shared" si="175"/>
        <v>0</v>
      </c>
      <c r="Z606" s="861">
        <f t="shared" si="176"/>
        <v>0</v>
      </c>
      <c r="AA606" s="861">
        <f t="shared" si="177"/>
        <v>0</v>
      </c>
      <c r="AB606" s="860">
        <f t="shared" si="178"/>
        <v>2000</v>
      </c>
      <c r="AC606" s="862">
        <f t="shared" si="179"/>
        <v>910000</v>
      </c>
      <c r="AD606" s="863">
        <f t="shared" si="180"/>
        <v>0</v>
      </c>
    </row>
    <row r="607" spans="1:30" s="856" customFormat="1" ht="30" hidden="1" customHeight="1">
      <c r="A607" s="848"/>
      <c r="B607" s="849" t="s">
        <v>34</v>
      </c>
      <c r="C607" s="887" t="s">
        <v>2062</v>
      </c>
      <c r="D607" s="873" t="s">
        <v>169</v>
      </c>
      <c r="E607" s="839"/>
      <c r="F607" s="873" t="s">
        <v>3782</v>
      </c>
      <c r="G607" s="838"/>
      <c r="H607" s="873" t="s">
        <v>354</v>
      </c>
      <c r="I607" s="872">
        <v>2000</v>
      </c>
      <c r="J607" s="838" t="s">
        <v>3782</v>
      </c>
      <c r="K607" s="883"/>
      <c r="L607" s="884"/>
      <c r="M607" s="884"/>
      <c r="N607" s="884"/>
      <c r="O607" s="872" t="s">
        <v>133</v>
      </c>
      <c r="P607" s="894">
        <v>1400000</v>
      </c>
      <c r="Q607" s="853" t="str">
        <f t="shared" si="167"/>
        <v>2.06.02</v>
      </c>
      <c r="R607" s="841" t="str">
        <f t="shared" si="168"/>
        <v>ALAT RUMAH TANGGA</v>
      </c>
      <c r="S607" s="860">
        <f t="shared" si="169"/>
        <v>5</v>
      </c>
      <c r="T607" s="861">
        <f t="shared" si="170"/>
        <v>280000</v>
      </c>
      <c r="U607" s="860">
        <f t="shared" si="171"/>
        <v>14</v>
      </c>
      <c r="V607" s="861">
        <f t="shared" si="172"/>
        <v>1400000</v>
      </c>
      <c r="W607" s="861">
        <f t="shared" si="173"/>
        <v>0</v>
      </c>
      <c r="X607" s="861">
        <f t="shared" si="174"/>
        <v>0</v>
      </c>
      <c r="Y607" s="861">
        <f t="shared" si="175"/>
        <v>0</v>
      </c>
      <c r="Z607" s="861">
        <f t="shared" si="176"/>
        <v>0</v>
      </c>
      <c r="AA607" s="861">
        <f t="shared" si="177"/>
        <v>0</v>
      </c>
      <c r="AB607" s="860">
        <f t="shared" si="178"/>
        <v>2000</v>
      </c>
      <c r="AC607" s="862">
        <f t="shared" si="179"/>
        <v>1400000</v>
      </c>
      <c r="AD607" s="863">
        <f t="shared" si="180"/>
        <v>0</v>
      </c>
    </row>
    <row r="608" spans="1:30" s="856" customFormat="1" ht="30" hidden="1" customHeight="1">
      <c r="A608" s="848"/>
      <c r="B608" s="849" t="s">
        <v>34</v>
      </c>
      <c r="C608" s="887" t="s">
        <v>2073</v>
      </c>
      <c r="D608" s="873" t="s">
        <v>3797</v>
      </c>
      <c r="E608" s="839"/>
      <c r="F608" s="873" t="s">
        <v>856</v>
      </c>
      <c r="G608" s="838"/>
      <c r="H608" s="873" t="s">
        <v>357</v>
      </c>
      <c r="I608" s="872">
        <v>2003</v>
      </c>
      <c r="J608" s="838" t="s">
        <v>856</v>
      </c>
      <c r="K608" s="883"/>
      <c r="L608" s="884"/>
      <c r="M608" s="884"/>
      <c r="N608" s="884"/>
      <c r="O608" s="872" t="s">
        <v>133</v>
      </c>
      <c r="P608" s="894">
        <v>24255000</v>
      </c>
      <c r="Q608" s="853" t="str">
        <f t="shared" si="167"/>
        <v>2.06.03</v>
      </c>
      <c r="R608" s="841" t="str">
        <f t="shared" si="168"/>
        <v>KOMPUTER</v>
      </c>
      <c r="S608" s="860">
        <f t="shared" si="169"/>
        <v>4</v>
      </c>
      <c r="T608" s="861">
        <f t="shared" si="170"/>
        <v>6063750</v>
      </c>
      <c r="U608" s="860">
        <f t="shared" si="171"/>
        <v>11</v>
      </c>
      <c r="V608" s="861">
        <f t="shared" si="172"/>
        <v>24255000</v>
      </c>
      <c r="W608" s="861">
        <f t="shared" si="173"/>
        <v>0</v>
      </c>
      <c r="X608" s="861">
        <f t="shared" si="174"/>
        <v>0</v>
      </c>
      <c r="Y608" s="861">
        <f t="shared" si="175"/>
        <v>0</v>
      </c>
      <c r="Z608" s="861">
        <f t="shared" si="176"/>
        <v>0</v>
      </c>
      <c r="AA608" s="861">
        <f t="shared" si="177"/>
        <v>0</v>
      </c>
      <c r="AB608" s="860">
        <f t="shared" si="178"/>
        <v>2003</v>
      </c>
      <c r="AC608" s="862">
        <f t="shared" si="179"/>
        <v>24255000</v>
      </c>
      <c r="AD608" s="863">
        <f t="shared" si="180"/>
        <v>0</v>
      </c>
    </row>
    <row r="609" spans="1:30" s="856" customFormat="1" ht="30" hidden="1" customHeight="1">
      <c r="A609" s="848"/>
      <c r="B609" s="849" t="s">
        <v>34</v>
      </c>
      <c r="C609" s="887" t="s">
        <v>1426</v>
      </c>
      <c r="D609" s="873" t="s">
        <v>820</v>
      </c>
      <c r="E609" s="839"/>
      <c r="F609" s="873" t="s">
        <v>1357</v>
      </c>
      <c r="G609" s="838"/>
      <c r="H609" s="873" t="s">
        <v>356</v>
      </c>
      <c r="I609" s="872">
        <v>2000</v>
      </c>
      <c r="J609" s="838" t="s">
        <v>1357</v>
      </c>
      <c r="K609" s="883"/>
      <c r="L609" s="884"/>
      <c r="M609" s="884"/>
      <c r="N609" s="884"/>
      <c r="O609" s="872" t="s">
        <v>133</v>
      </c>
      <c r="P609" s="894">
        <v>1925000</v>
      </c>
      <c r="Q609" s="853" t="str">
        <f t="shared" si="167"/>
        <v>2.06.01</v>
      </c>
      <c r="R609" s="841" t="str">
        <f t="shared" si="168"/>
        <v>ALAT KANTOR</v>
      </c>
      <c r="S609" s="860">
        <f t="shared" si="169"/>
        <v>5</v>
      </c>
      <c r="T609" s="861">
        <f t="shared" si="170"/>
        <v>385000</v>
      </c>
      <c r="U609" s="860">
        <f t="shared" si="171"/>
        <v>14</v>
      </c>
      <c r="V609" s="861">
        <f t="shared" si="172"/>
        <v>1925000</v>
      </c>
      <c r="W609" s="861">
        <f t="shared" si="173"/>
        <v>0</v>
      </c>
      <c r="X609" s="861">
        <f t="shared" si="174"/>
        <v>0</v>
      </c>
      <c r="Y609" s="861">
        <f t="shared" si="175"/>
        <v>0</v>
      </c>
      <c r="Z609" s="861">
        <f t="shared" si="176"/>
        <v>0</v>
      </c>
      <c r="AA609" s="861">
        <f t="shared" si="177"/>
        <v>0</v>
      </c>
      <c r="AB609" s="860">
        <f t="shared" si="178"/>
        <v>2000</v>
      </c>
      <c r="AC609" s="862">
        <f t="shared" si="179"/>
        <v>1925000</v>
      </c>
      <c r="AD609" s="863">
        <f t="shared" si="180"/>
        <v>0</v>
      </c>
    </row>
    <row r="610" spans="1:30" s="856" customFormat="1" ht="30" hidden="1" customHeight="1">
      <c r="A610" s="848"/>
      <c r="B610" s="849" t="s">
        <v>34</v>
      </c>
      <c r="C610" s="887" t="s">
        <v>2062</v>
      </c>
      <c r="D610" s="873" t="s">
        <v>1040</v>
      </c>
      <c r="E610" s="839"/>
      <c r="F610" s="873" t="s">
        <v>3782</v>
      </c>
      <c r="G610" s="838"/>
      <c r="H610" s="873" t="s">
        <v>354</v>
      </c>
      <c r="I610" s="872">
        <v>2000</v>
      </c>
      <c r="J610" s="838" t="s">
        <v>3782</v>
      </c>
      <c r="K610" s="883"/>
      <c r="L610" s="884"/>
      <c r="M610" s="884"/>
      <c r="N610" s="884"/>
      <c r="O610" s="872" t="s">
        <v>133</v>
      </c>
      <c r="P610" s="894">
        <v>1225000</v>
      </c>
      <c r="Q610" s="853" t="str">
        <f t="shared" si="167"/>
        <v>2.06.02</v>
      </c>
      <c r="R610" s="841" t="str">
        <f t="shared" si="168"/>
        <v>ALAT RUMAH TANGGA</v>
      </c>
      <c r="S610" s="860">
        <f t="shared" si="169"/>
        <v>5</v>
      </c>
      <c r="T610" s="861">
        <f t="shared" si="170"/>
        <v>245000</v>
      </c>
      <c r="U610" s="860">
        <f t="shared" si="171"/>
        <v>14</v>
      </c>
      <c r="V610" s="861">
        <f t="shared" si="172"/>
        <v>1225000</v>
      </c>
      <c r="W610" s="861">
        <f t="shared" si="173"/>
        <v>0</v>
      </c>
      <c r="X610" s="861">
        <f t="shared" si="174"/>
        <v>0</v>
      </c>
      <c r="Y610" s="861">
        <f t="shared" si="175"/>
        <v>0</v>
      </c>
      <c r="Z610" s="861">
        <f t="shared" si="176"/>
        <v>0</v>
      </c>
      <c r="AA610" s="861">
        <f t="shared" si="177"/>
        <v>0</v>
      </c>
      <c r="AB610" s="860">
        <f t="shared" si="178"/>
        <v>2000</v>
      </c>
      <c r="AC610" s="862">
        <f t="shared" si="179"/>
        <v>1225000</v>
      </c>
      <c r="AD610" s="863">
        <f t="shared" si="180"/>
        <v>0</v>
      </c>
    </row>
    <row r="611" spans="1:30" s="856" customFormat="1" ht="30" hidden="1" customHeight="1">
      <c r="A611" s="848"/>
      <c r="B611" s="849" t="s">
        <v>34</v>
      </c>
      <c r="C611" s="887" t="s">
        <v>2062</v>
      </c>
      <c r="D611" s="873" t="s">
        <v>1040</v>
      </c>
      <c r="E611" s="839"/>
      <c r="F611" s="873" t="s">
        <v>293</v>
      </c>
      <c r="G611" s="838"/>
      <c r="H611" s="873" t="s">
        <v>354</v>
      </c>
      <c r="I611" s="872">
        <v>2000</v>
      </c>
      <c r="J611" s="838" t="s">
        <v>293</v>
      </c>
      <c r="K611" s="883"/>
      <c r="L611" s="884"/>
      <c r="M611" s="884"/>
      <c r="N611" s="884"/>
      <c r="O611" s="872" t="s">
        <v>133</v>
      </c>
      <c r="P611" s="894">
        <v>1225000</v>
      </c>
      <c r="Q611" s="853" t="str">
        <f t="shared" si="167"/>
        <v>2.06.02</v>
      </c>
      <c r="R611" s="841" t="str">
        <f t="shared" si="168"/>
        <v>ALAT RUMAH TANGGA</v>
      </c>
      <c r="S611" s="860">
        <f t="shared" si="169"/>
        <v>5</v>
      </c>
      <c r="T611" s="861">
        <f t="shared" si="170"/>
        <v>245000</v>
      </c>
      <c r="U611" s="860">
        <f t="shared" si="171"/>
        <v>14</v>
      </c>
      <c r="V611" s="861">
        <f t="shared" si="172"/>
        <v>1225000</v>
      </c>
      <c r="W611" s="861">
        <f t="shared" si="173"/>
        <v>0</v>
      </c>
      <c r="X611" s="861">
        <f t="shared" si="174"/>
        <v>0</v>
      </c>
      <c r="Y611" s="861">
        <f t="shared" si="175"/>
        <v>0</v>
      </c>
      <c r="Z611" s="861">
        <f t="shared" si="176"/>
        <v>0</v>
      </c>
      <c r="AA611" s="861">
        <f t="shared" si="177"/>
        <v>0</v>
      </c>
      <c r="AB611" s="860">
        <f t="shared" si="178"/>
        <v>2000</v>
      </c>
      <c r="AC611" s="862">
        <f t="shared" si="179"/>
        <v>1225000</v>
      </c>
      <c r="AD611" s="863">
        <f t="shared" si="180"/>
        <v>0</v>
      </c>
    </row>
    <row r="612" spans="1:30" s="856" customFormat="1" ht="30" hidden="1" customHeight="1">
      <c r="A612" s="848"/>
      <c r="B612" s="849" t="s">
        <v>34</v>
      </c>
      <c r="C612" s="887" t="s">
        <v>2061</v>
      </c>
      <c r="D612" s="873" t="s">
        <v>181</v>
      </c>
      <c r="E612" s="839"/>
      <c r="F612" s="873" t="s">
        <v>298</v>
      </c>
      <c r="G612" s="838"/>
      <c r="H612" s="873" t="s">
        <v>354</v>
      </c>
      <c r="I612" s="872">
        <v>2000</v>
      </c>
      <c r="J612" s="838" t="s">
        <v>298</v>
      </c>
      <c r="K612" s="883"/>
      <c r="L612" s="884"/>
      <c r="M612" s="884"/>
      <c r="N612" s="884"/>
      <c r="O612" s="872" t="s">
        <v>133</v>
      </c>
      <c r="P612" s="894">
        <v>1680000</v>
      </c>
      <c r="Q612" s="853" t="str">
        <f t="shared" si="167"/>
        <v>2.06.02</v>
      </c>
      <c r="R612" s="841" t="str">
        <f t="shared" si="168"/>
        <v>ALAT RUMAH TANGGA</v>
      </c>
      <c r="S612" s="860">
        <f t="shared" si="169"/>
        <v>5</v>
      </c>
      <c r="T612" s="861">
        <f t="shared" si="170"/>
        <v>336000</v>
      </c>
      <c r="U612" s="860">
        <f t="shared" si="171"/>
        <v>14</v>
      </c>
      <c r="V612" s="861">
        <f t="shared" si="172"/>
        <v>1680000</v>
      </c>
      <c r="W612" s="861">
        <f t="shared" si="173"/>
        <v>0</v>
      </c>
      <c r="X612" s="861">
        <f t="shared" si="174"/>
        <v>0</v>
      </c>
      <c r="Y612" s="861">
        <f t="shared" si="175"/>
        <v>0</v>
      </c>
      <c r="Z612" s="861">
        <f t="shared" si="176"/>
        <v>0</v>
      </c>
      <c r="AA612" s="861">
        <f t="shared" si="177"/>
        <v>0</v>
      </c>
      <c r="AB612" s="860">
        <f t="shared" si="178"/>
        <v>2000</v>
      </c>
      <c r="AC612" s="862">
        <f t="shared" si="179"/>
        <v>1680000</v>
      </c>
      <c r="AD612" s="863">
        <f t="shared" si="180"/>
        <v>0</v>
      </c>
    </row>
    <row r="613" spans="1:30" s="856" customFormat="1" ht="30" hidden="1" customHeight="1">
      <c r="A613" s="848"/>
      <c r="B613" s="849" t="s">
        <v>34</v>
      </c>
      <c r="C613" s="887" t="s">
        <v>3784</v>
      </c>
      <c r="D613" s="873" t="s">
        <v>170</v>
      </c>
      <c r="E613" s="839"/>
      <c r="F613" s="873" t="s">
        <v>841</v>
      </c>
      <c r="G613" s="838"/>
      <c r="H613" s="873" t="s">
        <v>357</v>
      </c>
      <c r="I613" s="872">
        <v>2000</v>
      </c>
      <c r="J613" s="838" t="s">
        <v>841</v>
      </c>
      <c r="K613" s="883"/>
      <c r="L613" s="884"/>
      <c r="M613" s="884"/>
      <c r="N613" s="884"/>
      <c r="O613" s="872" t="s">
        <v>133</v>
      </c>
      <c r="P613" s="894">
        <v>595000</v>
      </c>
      <c r="Q613" s="853" t="str">
        <f t="shared" si="167"/>
        <v>2.06.03</v>
      </c>
      <c r="R613" s="841" t="str">
        <f t="shared" si="168"/>
        <v>KOMPUTER</v>
      </c>
      <c r="S613" s="860">
        <f t="shared" si="169"/>
        <v>4</v>
      </c>
      <c r="T613" s="861">
        <f t="shared" si="170"/>
        <v>148750</v>
      </c>
      <c r="U613" s="860">
        <f t="shared" si="171"/>
        <v>14</v>
      </c>
      <c r="V613" s="861">
        <f t="shared" si="172"/>
        <v>595000</v>
      </c>
      <c r="W613" s="861">
        <f t="shared" si="173"/>
        <v>0</v>
      </c>
      <c r="X613" s="861">
        <f t="shared" si="174"/>
        <v>0</v>
      </c>
      <c r="Y613" s="861">
        <f t="shared" si="175"/>
        <v>0</v>
      </c>
      <c r="Z613" s="861">
        <f t="shared" si="176"/>
        <v>0</v>
      </c>
      <c r="AA613" s="861">
        <f t="shared" si="177"/>
        <v>0</v>
      </c>
      <c r="AB613" s="860">
        <f t="shared" si="178"/>
        <v>2000</v>
      </c>
      <c r="AC613" s="862">
        <f t="shared" si="179"/>
        <v>595000</v>
      </c>
      <c r="AD613" s="863">
        <f t="shared" si="180"/>
        <v>0</v>
      </c>
    </row>
    <row r="614" spans="1:30" s="856" customFormat="1" ht="30" hidden="1" customHeight="1">
      <c r="A614" s="848"/>
      <c r="B614" s="849" t="s">
        <v>34</v>
      </c>
      <c r="C614" s="887" t="s">
        <v>3784</v>
      </c>
      <c r="D614" s="873" t="s">
        <v>170</v>
      </c>
      <c r="E614" s="839"/>
      <c r="F614" s="873" t="s">
        <v>841</v>
      </c>
      <c r="G614" s="838"/>
      <c r="H614" s="873" t="s">
        <v>357</v>
      </c>
      <c r="I614" s="872">
        <v>2000</v>
      </c>
      <c r="J614" s="838" t="s">
        <v>841</v>
      </c>
      <c r="K614" s="883"/>
      <c r="L614" s="884"/>
      <c r="M614" s="884"/>
      <c r="N614" s="884"/>
      <c r="O614" s="872" t="s">
        <v>133</v>
      </c>
      <c r="P614" s="894">
        <v>552500</v>
      </c>
      <c r="Q614" s="853" t="str">
        <f t="shared" si="167"/>
        <v>2.06.03</v>
      </c>
      <c r="R614" s="841" t="str">
        <f t="shared" si="168"/>
        <v>KOMPUTER</v>
      </c>
      <c r="S614" s="860">
        <f t="shared" si="169"/>
        <v>4</v>
      </c>
      <c r="T614" s="861">
        <f t="shared" si="170"/>
        <v>138125</v>
      </c>
      <c r="U614" s="860">
        <f t="shared" si="171"/>
        <v>14</v>
      </c>
      <c r="V614" s="861">
        <f t="shared" si="172"/>
        <v>552500</v>
      </c>
      <c r="W614" s="861">
        <f t="shared" si="173"/>
        <v>0</v>
      </c>
      <c r="X614" s="861">
        <f t="shared" si="174"/>
        <v>0</v>
      </c>
      <c r="Y614" s="861">
        <f t="shared" si="175"/>
        <v>0</v>
      </c>
      <c r="Z614" s="861">
        <f t="shared" si="176"/>
        <v>0</v>
      </c>
      <c r="AA614" s="861">
        <f t="shared" si="177"/>
        <v>0</v>
      </c>
      <c r="AB614" s="860">
        <f t="shared" si="178"/>
        <v>2000</v>
      </c>
      <c r="AC614" s="862">
        <f t="shared" si="179"/>
        <v>552500</v>
      </c>
      <c r="AD614" s="863">
        <f t="shared" si="180"/>
        <v>0</v>
      </c>
    </row>
    <row r="615" spans="1:30" s="856" customFormat="1" ht="30" hidden="1" customHeight="1">
      <c r="A615" s="848"/>
      <c r="B615" s="849" t="s">
        <v>34</v>
      </c>
      <c r="C615" s="887" t="s">
        <v>434</v>
      </c>
      <c r="D615" s="873" t="s">
        <v>178</v>
      </c>
      <c r="E615" s="839"/>
      <c r="F615" s="873" t="s">
        <v>298</v>
      </c>
      <c r="G615" s="838"/>
      <c r="H615" s="873" t="s">
        <v>366</v>
      </c>
      <c r="I615" s="872">
        <v>2000</v>
      </c>
      <c r="J615" s="838" t="s">
        <v>298</v>
      </c>
      <c r="K615" s="883"/>
      <c r="L615" s="884"/>
      <c r="M615" s="884"/>
      <c r="N615" s="884"/>
      <c r="O615" s="872" t="s">
        <v>133</v>
      </c>
      <c r="P615" s="894">
        <v>1560000</v>
      </c>
      <c r="Q615" s="853" t="str">
        <f t="shared" si="167"/>
        <v>2.06.04</v>
      </c>
      <c r="R615" s="841" t="str">
        <f t="shared" si="168"/>
        <v>MEJA DAN KURSI KERJA/RAPAT PEJABAT</v>
      </c>
      <c r="S615" s="860">
        <f t="shared" si="169"/>
        <v>5</v>
      </c>
      <c r="T615" s="861">
        <f t="shared" si="170"/>
        <v>312000</v>
      </c>
      <c r="U615" s="860">
        <f t="shared" si="171"/>
        <v>14</v>
      </c>
      <c r="V615" s="861">
        <f t="shared" si="172"/>
        <v>1560000</v>
      </c>
      <c r="W615" s="861">
        <f t="shared" si="173"/>
        <v>0</v>
      </c>
      <c r="X615" s="861">
        <f t="shared" si="174"/>
        <v>0</v>
      </c>
      <c r="Y615" s="861">
        <f t="shared" si="175"/>
        <v>0</v>
      </c>
      <c r="Z615" s="861">
        <f t="shared" si="176"/>
        <v>0</v>
      </c>
      <c r="AA615" s="861">
        <f t="shared" si="177"/>
        <v>0</v>
      </c>
      <c r="AB615" s="860">
        <f t="shared" si="178"/>
        <v>2000</v>
      </c>
      <c r="AC615" s="862">
        <f t="shared" si="179"/>
        <v>1560000</v>
      </c>
      <c r="AD615" s="863">
        <f t="shared" si="180"/>
        <v>0</v>
      </c>
    </row>
    <row r="616" spans="1:30" s="856" customFormat="1" ht="30" hidden="1" customHeight="1">
      <c r="A616" s="848"/>
      <c r="B616" s="849" t="s">
        <v>34</v>
      </c>
      <c r="C616" s="887" t="s">
        <v>437</v>
      </c>
      <c r="D616" s="873" t="s">
        <v>3780</v>
      </c>
      <c r="E616" s="839"/>
      <c r="F616" s="873" t="s">
        <v>298</v>
      </c>
      <c r="G616" s="838"/>
      <c r="H616" s="873" t="s">
        <v>358</v>
      </c>
      <c r="I616" s="872">
        <v>2002</v>
      </c>
      <c r="J616" s="838" t="s">
        <v>298</v>
      </c>
      <c r="K616" s="883"/>
      <c r="L616" s="884"/>
      <c r="M616" s="884"/>
      <c r="N616" s="884"/>
      <c r="O616" s="872" t="s">
        <v>133</v>
      </c>
      <c r="P616" s="894">
        <v>1190000</v>
      </c>
      <c r="Q616" s="853" t="str">
        <f t="shared" si="167"/>
        <v>2.06.04</v>
      </c>
      <c r="R616" s="841" t="str">
        <f t="shared" si="168"/>
        <v>MEJA DAN KURSI KERJA/RAPAT PEJABAT</v>
      </c>
      <c r="S616" s="860">
        <f t="shared" si="169"/>
        <v>5</v>
      </c>
      <c r="T616" s="861">
        <f t="shared" si="170"/>
        <v>238000</v>
      </c>
      <c r="U616" s="860">
        <f t="shared" si="171"/>
        <v>12</v>
      </c>
      <c r="V616" s="861">
        <f t="shared" si="172"/>
        <v>1190000</v>
      </c>
      <c r="W616" s="861">
        <f t="shared" si="173"/>
        <v>0</v>
      </c>
      <c r="X616" s="861">
        <f t="shared" si="174"/>
        <v>0</v>
      </c>
      <c r="Y616" s="861">
        <f t="shared" si="175"/>
        <v>0</v>
      </c>
      <c r="Z616" s="861">
        <f t="shared" si="176"/>
        <v>0</v>
      </c>
      <c r="AA616" s="861">
        <f t="shared" si="177"/>
        <v>0</v>
      </c>
      <c r="AB616" s="860">
        <f t="shared" si="178"/>
        <v>2002</v>
      </c>
      <c r="AC616" s="862">
        <f t="shared" si="179"/>
        <v>1190000</v>
      </c>
      <c r="AD616" s="863">
        <f t="shared" si="180"/>
        <v>0</v>
      </c>
    </row>
    <row r="617" spans="1:30" s="856" customFormat="1" ht="30" hidden="1" customHeight="1">
      <c r="A617" s="848"/>
      <c r="B617" s="849" t="s">
        <v>34</v>
      </c>
      <c r="C617" s="887" t="s">
        <v>440</v>
      </c>
      <c r="D617" s="873" t="s">
        <v>3783</v>
      </c>
      <c r="E617" s="839"/>
      <c r="F617" s="873" t="s">
        <v>298</v>
      </c>
      <c r="G617" s="838"/>
      <c r="H617" s="873" t="s">
        <v>354</v>
      </c>
      <c r="I617" s="872">
        <v>2002</v>
      </c>
      <c r="J617" s="838" t="s">
        <v>298</v>
      </c>
      <c r="K617" s="883"/>
      <c r="L617" s="884"/>
      <c r="M617" s="884"/>
      <c r="N617" s="884"/>
      <c r="O617" s="872" t="s">
        <v>133</v>
      </c>
      <c r="P617" s="894">
        <v>1400000</v>
      </c>
      <c r="Q617" s="853" t="str">
        <f t="shared" si="167"/>
        <v>2.06.04</v>
      </c>
      <c r="R617" s="841" t="str">
        <f t="shared" si="168"/>
        <v>MEJA DAN KURSI KERJA/RAPAT PEJABAT</v>
      </c>
      <c r="S617" s="860">
        <f t="shared" si="169"/>
        <v>5</v>
      </c>
      <c r="T617" s="861">
        <f t="shared" si="170"/>
        <v>280000</v>
      </c>
      <c r="U617" s="860">
        <f t="shared" si="171"/>
        <v>12</v>
      </c>
      <c r="V617" s="861">
        <f t="shared" si="172"/>
        <v>1400000</v>
      </c>
      <c r="W617" s="861">
        <f t="shared" si="173"/>
        <v>0</v>
      </c>
      <c r="X617" s="861">
        <f t="shared" si="174"/>
        <v>0</v>
      </c>
      <c r="Y617" s="861">
        <f t="shared" si="175"/>
        <v>0</v>
      </c>
      <c r="Z617" s="861">
        <f t="shared" si="176"/>
        <v>0</v>
      </c>
      <c r="AA617" s="861">
        <f t="shared" si="177"/>
        <v>0</v>
      </c>
      <c r="AB617" s="860">
        <f t="shared" si="178"/>
        <v>2002</v>
      </c>
      <c r="AC617" s="862">
        <f t="shared" si="179"/>
        <v>1400000</v>
      </c>
      <c r="AD617" s="863">
        <f t="shared" si="180"/>
        <v>0</v>
      </c>
    </row>
    <row r="618" spans="1:30" s="856" customFormat="1" ht="30" hidden="1" customHeight="1">
      <c r="A618" s="848"/>
      <c r="B618" s="849" t="s">
        <v>34</v>
      </c>
      <c r="C618" s="887" t="s">
        <v>435</v>
      </c>
      <c r="D618" s="873" t="s">
        <v>176</v>
      </c>
      <c r="E618" s="839"/>
      <c r="F618" s="873" t="s">
        <v>1357</v>
      </c>
      <c r="G618" s="838"/>
      <c r="H618" s="873" t="s">
        <v>356</v>
      </c>
      <c r="I618" s="872">
        <v>2002</v>
      </c>
      <c r="J618" s="838" t="s">
        <v>1357</v>
      </c>
      <c r="K618" s="883"/>
      <c r="L618" s="884"/>
      <c r="M618" s="884"/>
      <c r="N618" s="884"/>
      <c r="O618" s="872" t="s">
        <v>133</v>
      </c>
      <c r="P618" s="894">
        <v>1540000</v>
      </c>
      <c r="Q618" s="853" t="str">
        <f t="shared" si="167"/>
        <v>2.06.01</v>
      </c>
      <c r="R618" s="841" t="str">
        <f t="shared" si="168"/>
        <v>ALAT KANTOR</v>
      </c>
      <c r="S618" s="860">
        <f t="shared" si="169"/>
        <v>5</v>
      </c>
      <c r="T618" s="861">
        <f t="shared" si="170"/>
        <v>308000</v>
      </c>
      <c r="U618" s="860">
        <f t="shared" si="171"/>
        <v>12</v>
      </c>
      <c r="V618" s="861">
        <f t="shared" si="172"/>
        <v>1540000</v>
      </c>
      <c r="W618" s="861">
        <f t="shared" si="173"/>
        <v>0</v>
      </c>
      <c r="X618" s="861">
        <f t="shared" si="174"/>
        <v>0</v>
      </c>
      <c r="Y618" s="861">
        <f t="shared" si="175"/>
        <v>0</v>
      </c>
      <c r="Z618" s="861">
        <f t="shared" si="176"/>
        <v>0</v>
      </c>
      <c r="AA618" s="861">
        <f t="shared" si="177"/>
        <v>0</v>
      </c>
      <c r="AB618" s="860">
        <f t="shared" si="178"/>
        <v>2002</v>
      </c>
      <c r="AC618" s="862">
        <f t="shared" si="179"/>
        <v>1540000</v>
      </c>
      <c r="AD618" s="863">
        <f t="shared" si="180"/>
        <v>0</v>
      </c>
    </row>
    <row r="619" spans="1:30" s="856" customFormat="1" ht="30" hidden="1" customHeight="1">
      <c r="A619" s="848"/>
      <c r="B619" s="849" t="s">
        <v>34</v>
      </c>
      <c r="C619" s="887" t="s">
        <v>442</v>
      </c>
      <c r="D619" s="873" t="s">
        <v>172</v>
      </c>
      <c r="E619" s="839"/>
      <c r="F619" s="873" t="s">
        <v>1948</v>
      </c>
      <c r="G619" s="838"/>
      <c r="H619" s="873" t="s">
        <v>355</v>
      </c>
      <c r="I619" s="872">
        <v>2003</v>
      </c>
      <c r="J619" s="838" t="s">
        <v>1948</v>
      </c>
      <c r="K619" s="883"/>
      <c r="L619" s="884"/>
      <c r="M619" s="884"/>
      <c r="N619" s="884"/>
      <c r="O619" s="872" t="s">
        <v>133</v>
      </c>
      <c r="P619" s="894">
        <v>3450000</v>
      </c>
      <c r="Q619" s="853" t="str">
        <f t="shared" si="167"/>
        <v>2.06.02</v>
      </c>
      <c r="R619" s="841" t="str">
        <f t="shared" si="168"/>
        <v>ALAT RUMAH TANGGA</v>
      </c>
      <c r="S619" s="860">
        <f t="shared" si="169"/>
        <v>5</v>
      </c>
      <c r="T619" s="861">
        <f t="shared" si="170"/>
        <v>690000</v>
      </c>
      <c r="U619" s="860">
        <f t="shared" si="171"/>
        <v>11</v>
      </c>
      <c r="V619" s="861">
        <f t="shared" si="172"/>
        <v>3450000</v>
      </c>
      <c r="W619" s="861">
        <f t="shared" si="173"/>
        <v>0</v>
      </c>
      <c r="X619" s="861">
        <f t="shared" si="174"/>
        <v>0</v>
      </c>
      <c r="Y619" s="861">
        <f t="shared" si="175"/>
        <v>0</v>
      </c>
      <c r="Z619" s="861">
        <f t="shared" si="176"/>
        <v>0</v>
      </c>
      <c r="AA619" s="861">
        <f t="shared" si="177"/>
        <v>0</v>
      </c>
      <c r="AB619" s="860">
        <f t="shared" si="178"/>
        <v>2003</v>
      </c>
      <c r="AC619" s="862">
        <f t="shared" si="179"/>
        <v>3450000</v>
      </c>
      <c r="AD619" s="863">
        <f t="shared" si="180"/>
        <v>0</v>
      </c>
    </row>
    <row r="620" spans="1:30" s="856" customFormat="1" ht="30" hidden="1" customHeight="1">
      <c r="A620" s="848"/>
      <c r="B620" s="849" t="s">
        <v>34</v>
      </c>
      <c r="C620" s="887" t="s">
        <v>442</v>
      </c>
      <c r="D620" s="873" t="s">
        <v>172</v>
      </c>
      <c r="E620" s="839"/>
      <c r="F620" s="873" t="s">
        <v>1948</v>
      </c>
      <c r="G620" s="838"/>
      <c r="H620" s="873" t="s">
        <v>355</v>
      </c>
      <c r="I620" s="872">
        <v>2003</v>
      </c>
      <c r="J620" s="838" t="s">
        <v>1948</v>
      </c>
      <c r="K620" s="883"/>
      <c r="L620" s="884"/>
      <c r="M620" s="884"/>
      <c r="N620" s="884"/>
      <c r="O620" s="872" t="s">
        <v>133</v>
      </c>
      <c r="P620" s="894">
        <v>3450000</v>
      </c>
      <c r="Q620" s="853" t="str">
        <f t="shared" si="167"/>
        <v>2.06.02</v>
      </c>
      <c r="R620" s="841" t="str">
        <f t="shared" si="168"/>
        <v>ALAT RUMAH TANGGA</v>
      </c>
      <c r="S620" s="860">
        <f t="shared" si="169"/>
        <v>5</v>
      </c>
      <c r="T620" s="861">
        <f t="shared" si="170"/>
        <v>690000</v>
      </c>
      <c r="U620" s="860">
        <f t="shared" si="171"/>
        <v>11</v>
      </c>
      <c r="V620" s="861">
        <f t="shared" si="172"/>
        <v>3450000</v>
      </c>
      <c r="W620" s="861">
        <f t="shared" si="173"/>
        <v>0</v>
      </c>
      <c r="X620" s="861">
        <f t="shared" si="174"/>
        <v>0</v>
      </c>
      <c r="Y620" s="861">
        <f t="shared" si="175"/>
        <v>0</v>
      </c>
      <c r="Z620" s="861">
        <f t="shared" si="176"/>
        <v>0</v>
      </c>
      <c r="AA620" s="861">
        <f t="shared" si="177"/>
        <v>0</v>
      </c>
      <c r="AB620" s="860">
        <f t="shared" si="178"/>
        <v>2003</v>
      </c>
      <c r="AC620" s="862">
        <f t="shared" si="179"/>
        <v>3450000</v>
      </c>
      <c r="AD620" s="863">
        <f t="shared" si="180"/>
        <v>0</v>
      </c>
    </row>
    <row r="621" spans="1:30" s="856" customFormat="1" ht="30" hidden="1" customHeight="1">
      <c r="A621" s="848"/>
      <c r="B621" s="849" t="s">
        <v>34</v>
      </c>
      <c r="C621" s="887" t="s">
        <v>3808</v>
      </c>
      <c r="D621" s="873" t="s">
        <v>817</v>
      </c>
      <c r="E621" s="839"/>
      <c r="F621" s="873" t="s">
        <v>298</v>
      </c>
      <c r="G621" s="838"/>
      <c r="H621" s="873" t="s">
        <v>360</v>
      </c>
      <c r="I621" s="872">
        <v>2002</v>
      </c>
      <c r="J621" s="838" t="s">
        <v>298</v>
      </c>
      <c r="K621" s="883"/>
      <c r="L621" s="884"/>
      <c r="M621" s="884"/>
      <c r="N621" s="884"/>
      <c r="O621" s="872" t="s">
        <v>133</v>
      </c>
      <c r="P621" s="894">
        <v>770000</v>
      </c>
      <c r="Q621" s="853" t="str">
        <f t="shared" si="167"/>
        <v>2.06.04</v>
      </c>
      <c r="R621" s="841" t="str">
        <f t="shared" si="168"/>
        <v>MEJA DAN KURSI KERJA/RAPAT PEJABAT</v>
      </c>
      <c r="S621" s="860">
        <f t="shared" si="169"/>
        <v>5</v>
      </c>
      <c r="T621" s="861">
        <f t="shared" si="170"/>
        <v>154000</v>
      </c>
      <c r="U621" s="860">
        <f t="shared" si="171"/>
        <v>12</v>
      </c>
      <c r="V621" s="861">
        <f t="shared" si="172"/>
        <v>770000</v>
      </c>
      <c r="W621" s="861">
        <f t="shared" si="173"/>
        <v>0</v>
      </c>
      <c r="X621" s="861">
        <f t="shared" si="174"/>
        <v>0</v>
      </c>
      <c r="Y621" s="861">
        <f t="shared" si="175"/>
        <v>0</v>
      </c>
      <c r="Z621" s="861">
        <f t="shared" si="176"/>
        <v>0</v>
      </c>
      <c r="AA621" s="861">
        <f t="shared" si="177"/>
        <v>0</v>
      </c>
      <c r="AB621" s="860">
        <f t="shared" si="178"/>
        <v>2002</v>
      </c>
      <c r="AC621" s="862">
        <f t="shared" si="179"/>
        <v>770000</v>
      </c>
      <c r="AD621" s="863">
        <f t="shared" si="180"/>
        <v>0</v>
      </c>
    </row>
    <row r="622" spans="1:30" s="856" customFormat="1" ht="30" hidden="1" customHeight="1">
      <c r="A622" s="848"/>
      <c r="B622" s="849" t="s">
        <v>34</v>
      </c>
      <c r="C622" s="887" t="s">
        <v>3808</v>
      </c>
      <c r="D622" s="873" t="s">
        <v>817</v>
      </c>
      <c r="E622" s="839"/>
      <c r="F622" s="873" t="s">
        <v>298</v>
      </c>
      <c r="G622" s="838"/>
      <c r="H622" s="873" t="s">
        <v>360</v>
      </c>
      <c r="I622" s="872">
        <v>2002</v>
      </c>
      <c r="J622" s="838" t="s">
        <v>298</v>
      </c>
      <c r="K622" s="883"/>
      <c r="L622" s="884"/>
      <c r="M622" s="884"/>
      <c r="N622" s="884"/>
      <c r="O622" s="872" t="s">
        <v>133</v>
      </c>
      <c r="P622" s="894">
        <v>2170000</v>
      </c>
      <c r="Q622" s="853" t="str">
        <f t="shared" si="167"/>
        <v>2.06.04</v>
      </c>
      <c r="R622" s="841" t="str">
        <f t="shared" si="168"/>
        <v>MEJA DAN KURSI KERJA/RAPAT PEJABAT</v>
      </c>
      <c r="S622" s="860">
        <f t="shared" si="169"/>
        <v>5</v>
      </c>
      <c r="T622" s="861">
        <f t="shared" si="170"/>
        <v>434000</v>
      </c>
      <c r="U622" s="860">
        <f t="shared" si="171"/>
        <v>12</v>
      </c>
      <c r="V622" s="861">
        <f t="shared" si="172"/>
        <v>2170000</v>
      </c>
      <c r="W622" s="861">
        <f t="shared" si="173"/>
        <v>0</v>
      </c>
      <c r="X622" s="861">
        <f t="shared" si="174"/>
        <v>0</v>
      </c>
      <c r="Y622" s="861">
        <f t="shared" si="175"/>
        <v>0</v>
      </c>
      <c r="Z622" s="861">
        <f t="shared" si="176"/>
        <v>0</v>
      </c>
      <c r="AA622" s="861">
        <f t="shared" si="177"/>
        <v>0</v>
      </c>
      <c r="AB622" s="860">
        <f t="shared" si="178"/>
        <v>2002</v>
      </c>
      <c r="AC622" s="862">
        <f t="shared" si="179"/>
        <v>2170000</v>
      </c>
      <c r="AD622" s="863">
        <f t="shared" si="180"/>
        <v>0</v>
      </c>
    </row>
    <row r="623" spans="1:30" s="856" customFormat="1" ht="30" hidden="1" customHeight="1">
      <c r="A623" s="848"/>
      <c r="B623" s="849" t="s">
        <v>34</v>
      </c>
      <c r="C623" s="887" t="s">
        <v>3808</v>
      </c>
      <c r="D623" s="873" t="s">
        <v>817</v>
      </c>
      <c r="E623" s="839"/>
      <c r="F623" s="873" t="s">
        <v>298</v>
      </c>
      <c r="G623" s="838"/>
      <c r="H623" s="873" t="s">
        <v>360</v>
      </c>
      <c r="I623" s="872">
        <v>2002</v>
      </c>
      <c r="J623" s="838" t="s">
        <v>298</v>
      </c>
      <c r="K623" s="883"/>
      <c r="L623" s="884"/>
      <c r="M623" s="884"/>
      <c r="N623" s="884"/>
      <c r="O623" s="872" t="s">
        <v>133</v>
      </c>
      <c r="P623" s="894">
        <v>2015000</v>
      </c>
      <c r="Q623" s="853" t="str">
        <f t="shared" si="167"/>
        <v>2.06.04</v>
      </c>
      <c r="R623" s="841" t="str">
        <f t="shared" si="168"/>
        <v>MEJA DAN KURSI KERJA/RAPAT PEJABAT</v>
      </c>
      <c r="S623" s="860">
        <f t="shared" si="169"/>
        <v>5</v>
      </c>
      <c r="T623" s="861">
        <f t="shared" si="170"/>
        <v>403000</v>
      </c>
      <c r="U623" s="860">
        <f t="shared" si="171"/>
        <v>12</v>
      </c>
      <c r="V623" s="861">
        <f t="shared" si="172"/>
        <v>2015000</v>
      </c>
      <c r="W623" s="861">
        <f t="shared" si="173"/>
        <v>0</v>
      </c>
      <c r="X623" s="861">
        <f t="shared" si="174"/>
        <v>0</v>
      </c>
      <c r="Y623" s="861">
        <f t="shared" si="175"/>
        <v>0</v>
      </c>
      <c r="Z623" s="861">
        <f t="shared" si="176"/>
        <v>0</v>
      </c>
      <c r="AA623" s="861">
        <f t="shared" si="177"/>
        <v>0</v>
      </c>
      <c r="AB623" s="860">
        <f t="shared" si="178"/>
        <v>2002</v>
      </c>
      <c r="AC623" s="862">
        <f t="shared" si="179"/>
        <v>2015000</v>
      </c>
      <c r="AD623" s="863">
        <f t="shared" si="180"/>
        <v>0</v>
      </c>
    </row>
    <row r="624" spans="1:30" s="856" customFormat="1" ht="30" hidden="1" customHeight="1">
      <c r="A624" s="848"/>
      <c r="B624" s="849" t="s">
        <v>34</v>
      </c>
      <c r="C624" s="887" t="s">
        <v>3808</v>
      </c>
      <c r="D624" s="873" t="s">
        <v>817</v>
      </c>
      <c r="E624" s="839"/>
      <c r="F624" s="873" t="s">
        <v>298</v>
      </c>
      <c r="G624" s="838"/>
      <c r="H624" s="873" t="s">
        <v>360</v>
      </c>
      <c r="I624" s="872">
        <v>2002</v>
      </c>
      <c r="J624" s="838" t="s">
        <v>298</v>
      </c>
      <c r="K624" s="883"/>
      <c r="L624" s="884"/>
      <c r="M624" s="884"/>
      <c r="N624" s="884"/>
      <c r="O624" s="872" t="s">
        <v>133</v>
      </c>
      <c r="P624" s="894">
        <v>2170000</v>
      </c>
      <c r="Q624" s="853" t="str">
        <f t="shared" si="167"/>
        <v>2.06.04</v>
      </c>
      <c r="R624" s="841" t="str">
        <f t="shared" si="168"/>
        <v>MEJA DAN KURSI KERJA/RAPAT PEJABAT</v>
      </c>
      <c r="S624" s="860">
        <f t="shared" si="169"/>
        <v>5</v>
      </c>
      <c r="T624" s="861">
        <f t="shared" si="170"/>
        <v>434000</v>
      </c>
      <c r="U624" s="860">
        <f t="shared" si="171"/>
        <v>12</v>
      </c>
      <c r="V624" s="861">
        <f t="shared" si="172"/>
        <v>2170000</v>
      </c>
      <c r="W624" s="861">
        <f t="shared" si="173"/>
        <v>0</v>
      </c>
      <c r="X624" s="861">
        <f t="shared" si="174"/>
        <v>0</v>
      </c>
      <c r="Y624" s="861">
        <f t="shared" si="175"/>
        <v>0</v>
      </c>
      <c r="Z624" s="861">
        <f t="shared" si="176"/>
        <v>0</v>
      </c>
      <c r="AA624" s="861">
        <f t="shared" si="177"/>
        <v>0</v>
      </c>
      <c r="AB624" s="860">
        <f t="shared" si="178"/>
        <v>2002</v>
      </c>
      <c r="AC624" s="862">
        <f t="shared" si="179"/>
        <v>2170000</v>
      </c>
      <c r="AD624" s="863">
        <f t="shared" si="180"/>
        <v>0</v>
      </c>
    </row>
    <row r="625" spans="1:30" s="856" customFormat="1" ht="30" hidden="1" customHeight="1">
      <c r="A625" s="848"/>
      <c r="B625" s="849" t="s">
        <v>34</v>
      </c>
      <c r="C625" s="887" t="s">
        <v>442</v>
      </c>
      <c r="D625" s="873" t="s">
        <v>172</v>
      </c>
      <c r="E625" s="839"/>
      <c r="F625" s="873" t="s">
        <v>1948</v>
      </c>
      <c r="G625" s="838"/>
      <c r="H625" s="873" t="s">
        <v>355</v>
      </c>
      <c r="I625" s="872">
        <v>2002</v>
      </c>
      <c r="J625" s="838" t="s">
        <v>1948</v>
      </c>
      <c r="K625" s="883"/>
      <c r="L625" s="884"/>
      <c r="M625" s="884"/>
      <c r="N625" s="884"/>
      <c r="O625" s="872" t="s">
        <v>133</v>
      </c>
      <c r="P625" s="894">
        <v>3150000</v>
      </c>
      <c r="Q625" s="853" t="str">
        <f t="shared" si="167"/>
        <v>2.06.02</v>
      </c>
      <c r="R625" s="841" t="str">
        <f t="shared" si="168"/>
        <v>ALAT RUMAH TANGGA</v>
      </c>
      <c r="S625" s="860">
        <f t="shared" si="169"/>
        <v>5</v>
      </c>
      <c r="T625" s="861">
        <f t="shared" si="170"/>
        <v>630000</v>
      </c>
      <c r="U625" s="860">
        <f t="shared" si="171"/>
        <v>12</v>
      </c>
      <c r="V625" s="861">
        <f t="shared" si="172"/>
        <v>3150000</v>
      </c>
      <c r="W625" s="861">
        <f t="shared" si="173"/>
        <v>0</v>
      </c>
      <c r="X625" s="861">
        <f t="shared" si="174"/>
        <v>0</v>
      </c>
      <c r="Y625" s="861">
        <f t="shared" si="175"/>
        <v>0</v>
      </c>
      <c r="Z625" s="861">
        <f t="shared" si="176"/>
        <v>0</v>
      </c>
      <c r="AA625" s="861">
        <f t="shared" si="177"/>
        <v>0</v>
      </c>
      <c r="AB625" s="860">
        <f t="shared" si="178"/>
        <v>2002</v>
      </c>
      <c r="AC625" s="862">
        <f t="shared" si="179"/>
        <v>3150000</v>
      </c>
      <c r="AD625" s="863">
        <f t="shared" si="180"/>
        <v>0</v>
      </c>
    </row>
    <row r="626" spans="1:30" s="856" customFormat="1" ht="30" hidden="1" customHeight="1">
      <c r="A626" s="848"/>
      <c r="B626" s="849" t="s">
        <v>34</v>
      </c>
      <c r="C626" s="887" t="s">
        <v>437</v>
      </c>
      <c r="D626" s="873" t="s">
        <v>3780</v>
      </c>
      <c r="E626" s="839"/>
      <c r="F626" s="873" t="s">
        <v>298</v>
      </c>
      <c r="G626" s="838"/>
      <c r="H626" s="873" t="s">
        <v>363</v>
      </c>
      <c r="I626" s="872">
        <v>2005</v>
      </c>
      <c r="J626" s="838" t="s">
        <v>298</v>
      </c>
      <c r="K626" s="883"/>
      <c r="L626" s="884"/>
      <c r="M626" s="884"/>
      <c r="N626" s="884"/>
      <c r="O626" s="872" t="s">
        <v>133</v>
      </c>
      <c r="P626" s="894">
        <v>2040000</v>
      </c>
      <c r="Q626" s="853" t="str">
        <f t="shared" si="167"/>
        <v>2.06.04</v>
      </c>
      <c r="R626" s="841" t="str">
        <f t="shared" si="168"/>
        <v>MEJA DAN KURSI KERJA/RAPAT PEJABAT</v>
      </c>
      <c r="S626" s="860">
        <f t="shared" si="169"/>
        <v>5</v>
      </c>
      <c r="T626" s="861">
        <f t="shared" si="170"/>
        <v>408000</v>
      </c>
      <c r="U626" s="860">
        <f t="shared" si="171"/>
        <v>9</v>
      </c>
      <c r="V626" s="861">
        <f t="shared" si="172"/>
        <v>2040000</v>
      </c>
      <c r="W626" s="861">
        <f t="shared" si="173"/>
        <v>0</v>
      </c>
      <c r="X626" s="861">
        <f t="shared" si="174"/>
        <v>0</v>
      </c>
      <c r="Y626" s="861">
        <f t="shared" si="175"/>
        <v>0</v>
      </c>
      <c r="Z626" s="861">
        <f t="shared" si="176"/>
        <v>0</v>
      </c>
      <c r="AA626" s="861">
        <f t="shared" si="177"/>
        <v>0</v>
      </c>
      <c r="AB626" s="860">
        <f t="shared" si="178"/>
        <v>2005</v>
      </c>
      <c r="AC626" s="862">
        <f t="shared" si="179"/>
        <v>2040000</v>
      </c>
      <c r="AD626" s="863">
        <f t="shared" si="180"/>
        <v>0</v>
      </c>
    </row>
    <row r="627" spans="1:30" s="856" customFormat="1" ht="30" hidden="1" customHeight="1">
      <c r="A627" s="848"/>
      <c r="B627" s="849" t="s">
        <v>34</v>
      </c>
      <c r="C627" s="887" t="s">
        <v>3784</v>
      </c>
      <c r="D627" s="873" t="s">
        <v>170</v>
      </c>
      <c r="E627" s="839"/>
      <c r="F627" s="873" t="s">
        <v>841</v>
      </c>
      <c r="G627" s="838"/>
      <c r="H627" s="873" t="s">
        <v>355</v>
      </c>
      <c r="I627" s="872">
        <v>2003</v>
      </c>
      <c r="J627" s="838" t="s">
        <v>841</v>
      </c>
      <c r="K627" s="883"/>
      <c r="L627" s="884"/>
      <c r="M627" s="884"/>
      <c r="N627" s="884"/>
      <c r="O627" s="872" t="s">
        <v>133</v>
      </c>
      <c r="P627" s="894">
        <v>552500</v>
      </c>
      <c r="Q627" s="853" t="str">
        <f t="shared" si="167"/>
        <v>2.06.03</v>
      </c>
      <c r="R627" s="841" t="str">
        <f t="shared" si="168"/>
        <v>KOMPUTER</v>
      </c>
      <c r="S627" s="860">
        <f t="shared" si="169"/>
        <v>4</v>
      </c>
      <c r="T627" s="861">
        <f t="shared" si="170"/>
        <v>138125</v>
      </c>
      <c r="U627" s="860">
        <f t="shared" si="171"/>
        <v>11</v>
      </c>
      <c r="V627" s="861">
        <f t="shared" si="172"/>
        <v>552500</v>
      </c>
      <c r="W627" s="861">
        <f t="shared" si="173"/>
        <v>0</v>
      </c>
      <c r="X627" s="861">
        <f t="shared" si="174"/>
        <v>0</v>
      </c>
      <c r="Y627" s="861">
        <f t="shared" si="175"/>
        <v>0</v>
      </c>
      <c r="Z627" s="861">
        <f t="shared" si="176"/>
        <v>0</v>
      </c>
      <c r="AA627" s="861">
        <f t="shared" si="177"/>
        <v>0</v>
      </c>
      <c r="AB627" s="860">
        <f t="shared" si="178"/>
        <v>2003</v>
      </c>
      <c r="AC627" s="862">
        <f t="shared" si="179"/>
        <v>552500</v>
      </c>
      <c r="AD627" s="863">
        <f t="shared" si="180"/>
        <v>0</v>
      </c>
    </row>
    <row r="628" spans="1:30" s="856" customFormat="1" ht="30" hidden="1" customHeight="1">
      <c r="A628" s="848"/>
      <c r="B628" s="849" t="s">
        <v>34</v>
      </c>
      <c r="C628" s="887" t="s">
        <v>442</v>
      </c>
      <c r="D628" s="873" t="s">
        <v>172</v>
      </c>
      <c r="E628" s="839"/>
      <c r="F628" s="873" t="s">
        <v>1948</v>
      </c>
      <c r="G628" s="838"/>
      <c r="H628" s="873" t="s">
        <v>355</v>
      </c>
      <c r="I628" s="872">
        <v>2003</v>
      </c>
      <c r="J628" s="838" t="s">
        <v>1948</v>
      </c>
      <c r="K628" s="883"/>
      <c r="L628" s="884"/>
      <c r="M628" s="884"/>
      <c r="N628" s="884"/>
      <c r="O628" s="872" t="s">
        <v>133</v>
      </c>
      <c r="P628" s="894">
        <v>3275000</v>
      </c>
      <c r="Q628" s="853" t="str">
        <f t="shared" si="167"/>
        <v>2.06.02</v>
      </c>
      <c r="R628" s="841" t="str">
        <f t="shared" si="168"/>
        <v>ALAT RUMAH TANGGA</v>
      </c>
      <c r="S628" s="860">
        <f t="shared" si="169"/>
        <v>5</v>
      </c>
      <c r="T628" s="861">
        <f t="shared" si="170"/>
        <v>655000</v>
      </c>
      <c r="U628" s="860">
        <f t="shared" si="171"/>
        <v>11</v>
      </c>
      <c r="V628" s="861">
        <f t="shared" si="172"/>
        <v>3275000</v>
      </c>
      <c r="W628" s="861">
        <f t="shared" si="173"/>
        <v>0</v>
      </c>
      <c r="X628" s="861">
        <f t="shared" si="174"/>
        <v>0</v>
      </c>
      <c r="Y628" s="861">
        <f t="shared" si="175"/>
        <v>0</v>
      </c>
      <c r="Z628" s="861">
        <f t="shared" si="176"/>
        <v>0</v>
      </c>
      <c r="AA628" s="861">
        <f t="shared" si="177"/>
        <v>0</v>
      </c>
      <c r="AB628" s="860">
        <f t="shared" si="178"/>
        <v>2003</v>
      </c>
      <c r="AC628" s="862">
        <f t="shared" si="179"/>
        <v>3275000</v>
      </c>
      <c r="AD628" s="863">
        <f t="shared" si="180"/>
        <v>0</v>
      </c>
    </row>
    <row r="629" spans="1:30" s="856" customFormat="1" ht="30" hidden="1" customHeight="1">
      <c r="A629" s="848"/>
      <c r="B629" s="849" t="s">
        <v>34</v>
      </c>
      <c r="C629" s="887" t="s">
        <v>2054</v>
      </c>
      <c r="D629" s="873" t="s">
        <v>177</v>
      </c>
      <c r="E629" s="839"/>
      <c r="F629" s="873" t="s">
        <v>298</v>
      </c>
      <c r="G629" s="838"/>
      <c r="H629" s="873" t="s">
        <v>363</v>
      </c>
      <c r="I629" s="872">
        <v>2005</v>
      </c>
      <c r="J629" s="838" t="s">
        <v>298</v>
      </c>
      <c r="K629" s="883"/>
      <c r="L629" s="884"/>
      <c r="M629" s="884"/>
      <c r="N629" s="884"/>
      <c r="O629" s="872" t="s">
        <v>133</v>
      </c>
      <c r="P629" s="894">
        <v>5625000</v>
      </c>
      <c r="Q629" s="853" t="str">
        <f t="shared" si="167"/>
        <v>2.06.02</v>
      </c>
      <c r="R629" s="841" t="str">
        <f t="shared" si="168"/>
        <v>ALAT RUMAH TANGGA</v>
      </c>
      <c r="S629" s="860">
        <f t="shared" si="169"/>
        <v>5</v>
      </c>
      <c r="T629" s="861">
        <f t="shared" si="170"/>
        <v>1125000</v>
      </c>
      <c r="U629" s="860">
        <f t="shared" si="171"/>
        <v>9</v>
      </c>
      <c r="V629" s="861">
        <f t="shared" si="172"/>
        <v>5625000</v>
      </c>
      <c r="W629" s="861">
        <f t="shared" si="173"/>
        <v>0</v>
      </c>
      <c r="X629" s="861">
        <f t="shared" si="174"/>
        <v>0</v>
      </c>
      <c r="Y629" s="861">
        <f t="shared" si="175"/>
        <v>0</v>
      </c>
      <c r="Z629" s="861">
        <f t="shared" si="176"/>
        <v>0</v>
      </c>
      <c r="AA629" s="861">
        <f t="shared" si="177"/>
        <v>0</v>
      </c>
      <c r="AB629" s="860">
        <f t="shared" si="178"/>
        <v>2005</v>
      </c>
      <c r="AC629" s="862">
        <f t="shared" si="179"/>
        <v>5625000</v>
      </c>
      <c r="AD629" s="863">
        <f t="shared" si="180"/>
        <v>0</v>
      </c>
    </row>
    <row r="630" spans="1:30" s="856" customFormat="1" ht="30" hidden="1" customHeight="1">
      <c r="A630" s="848"/>
      <c r="B630" s="849" t="s">
        <v>34</v>
      </c>
      <c r="C630" s="887" t="s">
        <v>2054</v>
      </c>
      <c r="D630" s="873" t="s">
        <v>177</v>
      </c>
      <c r="E630" s="839"/>
      <c r="F630" s="873" t="s">
        <v>298</v>
      </c>
      <c r="G630" s="838"/>
      <c r="H630" s="873" t="s">
        <v>366</v>
      </c>
      <c r="I630" s="872">
        <v>2003</v>
      </c>
      <c r="J630" s="838" t="s">
        <v>298</v>
      </c>
      <c r="K630" s="883"/>
      <c r="L630" s="884"/>
      <c r="M630" s="884"/>
      <c r="N630" s="884"/>
      <c r="O630" s="872" t="s">
        <v>133</v>
      </c>
      <c r="P630" s="894">
        <v>2850000</v>
      </c>
      <c r="Q630" s="853" t="str">
        <f t="shared" si="167"/>
        <v>2.06.02</v>
      </c>
      <c r="R630" s="841" t="str">
        <f t="shared" si="168"/>
        <v>ALAT RUMAH TANGGA</v>
      </c>
      <c r="S630" s="860">
        <f t="shared" si="169"/>
        <v>5</v>
      </c>
      <c r="T630" s="861">
        <f t="shared" si="170"/>
        <v>570000</v>
      </c>
      <c r="U630" s="860">
        <f t="shared" si="171"/>
        <v>11</v>
      </c>
      <c r="V630" s="861">
        <f t="shared" si="172"/>
        <v>2850000</v>
      </c>
      <c r="W630" s="861">
        <f t="shared" si="173"/>
        <v>0</v>
      </c>
      <c r="X630" s="861">
        <f t="shared" si="174"/>
        <v>0</v>
      </c>
      <c r="Y630" s="861">
        <f t="shared" si="175"/>
        <v>0</v>
      </c>
      <c r="Z630" s="861">
        <f t="shared" si="176"/>
        <v>0</v>
      </c>
      <c r="AA630" s="861">
        <f t="shared" si="177"/>
        <v>0</v>
      </c>
      <c r="AB630" s="860">
        <f t="shared" si="178"/>
        <v>2003</v>
      </c>
      <c r="AC630" s="862">
        <f t="shared" si="179"/>
        <v>2850000</v>
      </c>
      <c r="AD630" s="863">
        <f t="shared" si="180"/>
        <v>0</v>
      </c>
    </row>
    <row r="631" spans="1:30" s="856" customFormat="1" ht="30" hidden="1" customHeight="1">
      <c r="A631" s="848"/>
      <c r="B631" s="849" t="s">
        <v>34</v>
      </c>
      <c r="C631" s="887" t="s">
        <v>2054</v>
      </c>
      <c r="D631" s="873" t="s">
        <v>177</v>
      </c>
      <c r="E631" s="839"/>
      <c r="F631" s="873" t="s">
        <v>300</v>
      </c>
      <c r="G631" s="838"/>
      <c r="H631" s="873" t="s">
        <v>363</v>
      </c>
      <c r="I631" s="872">
        <v>2005</v>
      </c>
      <c r="J631" s="838" t="s">
        <v>300</v>
      </c>
      <c r="K631" s="883"/>
      <c r="L631" s="884"/>
      <c r="M631" s="884"/>
      <c r="N631" s="884"/>
      <c r="O631" s="872" t="s">
        <v>133</v>
      </c>
      <c r="P631" s="894">
        <v>1200000</v>
      </c>
      <c r="Q631" s="853" t="str">
        <f t="shared" si="167"/>
        <v>2.06.02</v>
      </c>
      <c r="R631" s="841" t="str">
        <f t="shared" si="168"/>
        <v>ALAT RUMAH TANGGA</v>
      </c>
      <c r="S631" s="860">
        <f t="shared" si="169"/>
        <v>5</v>
      </c>
      <c r="T631" s="861">
        <f t="shared" si="170"/>
        <v>240000</v>
      </c>
      <c r="U631" s="860">
        <f t="shared" si="171"/>
        <v>9</v>
      </c>
      <c r="V631" s="861">
        <f t="shared" si="172"/>
        <v>1200000</v>
      </c>
      <c r="W631" s="861">
        <f t="shared" si="173"/>
        <v>0</v>
      </c>
      <c r="X631" s="861">
        <f t="shared" si="174"/>
        <v>0</v>
      </c>
      <c r="Y631" s="861">
        <f t="shared" si="175"/>
        <v>0</v>
      </c>
      <c r="Z631" s="861">
        <f t="shared" si="176"/>
        <v>0</v>
      </c>
      <c r="AA631" s="861">
        <f t="shared" si="177"/>
        <v>0</v>
      </c>
      <c r="AB631" s="860">
        <f t="shared" si="178"/>
        <v>2005</v>
      </c>
      <c r="AC631" s="862">
        <f t="shared" si="179"/>
        <v>1200000</v>
      </c>
      <c r="AD631" s="863">
        <f t="shared" si="180"/>
        <v>0</v>
      </c>
    </row>
    <row r="632" spans="1:30" s="856" customFormat="1" ht="30" hidden="1" customHeight="1">
      <c r="A632" s="848"/>
      <c r="B632" s="849" t="s">
        <v>34</v>
      </c>
      <c r="C632" s="887" t="s">
        <v>434</v>
      </c>
      <c r="D632" s="873" t="s">
        <v>178</v>
      </c>
      <c r="E632" s="839"/>
      <c r="F632" s="873" t="s">
        <v>298</v>
      </c>
      <c r="G632" s="838"/>
      <c r="H632" s="873" t="s">
        <v>363</v>
      </c>
      <c r="I632" s="872">
        <v>2005</v>
      </c>
      <c r="J632" s="838" t="s">
        <v>298</v>
      </c>
      <c r="K632" s="883"/>
      <c r="L632" s="884"/>
      <c r="M632" s="884"/>
      <c r="N632" s="884"/>
      <c r="O632" s="872" t="s">
        <v>133</v>
      </c>
      <c r="P632" s="894">
        <v>8400000</v>
      </c>
      <c r="Q632" s="853" t="str">
        <f t="shared" si="167"/>
        <v>2.06.04</v>
      </c>
      <c r="R632" s="841" t="str">
        <f t="shared" si="168"/>
        <v>MEJA DAN KURSI KERJA/RAPAT PEJABAT</v>
      </c>
      <c r="S632" s="860">
        <f t="shared" si="169"/>
        <v>5</v>
      </c>
      <c r="T632" s="861">
        <f t="shared" si="170"/>
        <v>1680000</v>
      </c>
      <c r="U632" s="860">
        <f t="shared" si="171"/>
        <v>9</v>
      </c>
      <c r="V632" s="861">
        <f t="shared" si="172"/>
        <v>8400000</v>
      </c>
      <c r="W632" s="861">
        <f t="shared" si="173"/>
        <v>0</v>
      </c>
      <c r="X632" s="861">
        <f t="shared" si="174"/>
        <v>0</v>
      </c>
      <c r="Y632" s="861">
        <f t="shared" si="175"/>
        <v>0</v>
      </c>
      <c r="Z632" s="861">
        <f t="shared" si="176"/>
        <v>0</v>
      </c>
      <c r="AA632" s="861">
        <f t="shared" si="177"/>
        <v>0</v>
      </c>
      <c r="AB632" s="860">
        <f t="shared" si="178"/>
        <v>2005</v>
      </c>
      <c r="AC632" s="862">
        <f t="shared" si="179"/>
        <v>8400000</v>
      </c>
      <c r="AD632" s="863">
        <f t="shared" si="180"/>
        <v>0</v>
      </c>
    </row>
    <row r="633" spans="1:30" s="856" customFormat="1" ht="30" hidden="1" customHeight="1">
      <c r="A633" s="848"/>
      <c r="B633" s="849" t="s">
        <v>34</v>
      </c>
      <c r="C633" s="887" t="s">
        <v>435</v>
      </c>
      <c r="D633" s="873" t="s">
        <v>176</v>
      </c>
      <c r="E633" s="839"/>
      <c r="F633" s="873" t="s">
        <v>311</v>
      </c>
      <c r="G633" s="838"/>
      <c r="H633" s="873" t="s">
        <v>356</v>
      </c>
      <c r="I633" s="872">
        <v>2003</v>
      </c>
      <c r="J633" s="838" t="s">
        <v>311</v>
      </c>
      <c r="K633" s="883"/>
      <c r="L633" s="884"/>
      <c r="M633" s="884"/>
      <c r="N633" s="884"/>
      <c r="O633" s="872" t="s">
        <v>133</v>
      </c>
      <c r="P633" s="894">
        <v>750000</v>
      </c>
      <c r="Q633" s="853" t="str">
        <f t="shared" si="167"/>
        <v>2.06.01</v>
      </c>
      <c r="R633" s="841" t="str">
        <f t="shared" si="168"/>
        <v>ALAT KANTOR</v>
      </c>
      <c r="S633" s="860">
        <f t="shared" si="169"/>
        <v>5</v>
      </c>
      <c r="T633" s="861">
        <f t="shared" si="170"/>
        <v>150000</v>
      </c>
      <c r="U633" s="860">
        <f t="shared" si="171"/>
        <v>11</v>
      </c>
      <c r="V633" s="861">
        <f t="shared" si="172"/>
        <v>750000</v>
      </c>
      <c r="W633" s="861">
        <f t="shared" si="173"/>
        <v>0</v>
      </c>
      <c r="X633" s="861">
        <f t="shared" si="174"/>
        <v>0</v>
      </c>
      <c r="Y633" s="861">
        <f t="shared" si="175"/>
        <v>0</v>
      </c>
      <c r="Z633" s="861">
        <f t="shared" si="176"/>
        <v>0</v>
      </c>
      <c r="AA633" s="861">
        <f t="shared" si="177"/>
        <v>0</v>
      </c>
      <c r="AB633" s="860">
        <f t="shared" si="178"/>
        <v>2003</v>
      </c>
      <c r="AC633" s="862">
        <f t="shared" si="179"/>
        <v>750000</v>
      </c>
      <c r="AD633" s="863">
        <f t="shared" si="180"/>
        <v>0</v>
      </c>
    </row>
    <row r="634" spans="1:30" s="856" customFormat="1" ht="30" hidden="1" customHeight="1">
      <c r="A634" s="848"/>
      <c r="B634" s="849" t="s">
        <v>34</v>
      </c>
      <c r="C634" s="887" t="s">
        <v>435</v>
      </c>
      <c r="D634" s="873" t="s">
        <v>176</v>
      </c>
      <c r="E634" s="839"/>
      <c r="F634" s="873" t="s">
        <v>1357</v>
      </c>
      <c r="G634" s="838"/>
      <c r="H634" s="873" t="s">
        <v>356</v>
      </c>
      <c r="I634" s="872">
        <v>2005</v>
      </c>
      <c r="J634" s="838" t="s">
        <v>1357</v>
      </c>
      <c r="K634" s="883"/>
      <c r="L634" s="884"/>
      <c r="M634" s="884"/>
      <c r="N634" s="884"/>
      <c r="O634" s="872" t="s">
        <v>133</v>
      </c>
      <c r="P634" s="894">
        <v>3080000</v>
      </c>
      <c r="Q634" s="853" t="str">
        <f t="shared" si="167"/>
        <v>2.06.01</v>
      </c>
      <c r="R634" s="841" t="str">
        <f t="shared" si="168"/>
        <v>ALAT KANTOR</v>
      </c>
      <c r="S634" s="860">
        <f t="shared" si="169"/>
        <v>5</v>
      </c>
      <c r="T634" s="861">
        <f t="shared" si="170"/>
        <v>616000</v>
      </c>
      <c r="U634" s="860">
        <f t="shared" si="171"/>
        <v>9</v>
      </c>
      <c r="V634" s="861">
        <f t="shared" si="172"/>
        <v>3080000</v>
      </c>
      <c r="W634" s="861">
        <f t="shared" si="173"/>
        <v>0</v>
      </c>
      <c r="X634" s="861">
        <f t="shared" si="174"/>
        <v>0</v>
      </c>
      <c r="Y634" s="861">
        <f t="shared" si="175"/>
        <v>0</v>
      </c>
      <c r="Z634" s="861">
        <f t="shared" si="176"/>
        <v>0</v>
      </c>
      <c r="AA634" s="861">
        <f t="shared" si="177"/>
        <v>0</v>
      </c>
      <c r="AB634" s="860">
        <f t="shared" si="178"/>
        <v>2005</v>
      </c>
      <c r="AC634" s="862">
        <f t="shared" si="179"/>
        <v>3080000</v>
      </c>
      <c r="AD634" s="863">
        <f t="shared" si="180"/>
        <v>0</v>
      </c>
    </row>
    <row r="635" spans="1:30" s="856" customFormat="1" ht="30" hidden="1" customHeight="1">
      <c r="A635" s="848"/>
      <c r="B635" s="849" t="s">
        <v>34</v>
      </c>
      <c r="C635" s="887" t="s">
        <v>435</v>
      </c>
      <c r="D635" s="873" t="s">
        <v>176</v>
      </c>
      <c r="E635" s="839"/>
      <c r="F635" s="873" t="s">
        <v>299</v>
      </c>
      <c r="G635" s="838"/>
      <c r="H635" s="873" t="s">
        <v>356</v>
      </c>
      <c r="I635" s="872">
        <v>2005</v>
      </c>
      <c r="J635" s="838" t="s">
        <v>299</v>
      </c>
      <c r="K635" s="883"/>
      <c r="L635" s="884"/>
      <c r="M635" s="884"/>
      <c r="N635" s="884"/>
      <c r="O635" s="872" t="s">
        <v>133</v>
      </c>
      <c r="P635" s="894">
        <v>1050000</v>
      </c>
      <c r="Q635" s="853" t="str">
        <f t="shared" si="167"/>
        <v>2.06.01</v>
      </c>
      <c r="R635" s="841" t="str">
        <f t="shared" si="168"/>
        <v>ALAT KANTOR</v>
      </c>
      <c r="S635" s="860">
        <f t="shared" si="169"/>
        <v>5</v>
      </c>
      <c r="T635" s="861">
        <f t="shared" si="170"/>
        <v>210000</v>
      </c>
      <c r="U635" s="860">
        <f t="shared" si="171"/>
        <v>9</v>
      </c>
      <c r="V635" s="861">
        <f t="shared" si="172"/>
        <v>1050000</v>
      </c>
      <c r="W635" s="861">
        <f t="shared" si="173"/>
        <v>0</v>
      </c>
      <c r="X635" s="861">
        <f t="shared" si="174"/>
        <v>0</v>
      </c>
      <c r="Y635" s="861">
        <f t="shared" si="175"/>
        <v>0</v>
      </c>
      <c r="Z635" s="861">
        <f t="shared" si="176"/>
        <v>0</v>
      </c>
      <c r="AA635" s="861">
        <f t="shared" si="177"/>
        <v>0</v>
      </c>
      <c r="AB635" s="860">
        <f t="shared" si="178"/>
        <v>2005</v>
      </c>
      <c r="AC635" s="862">
        <f t="shared" si="179"/>
        <v>1050000</v>
      </c>
      <c r="AD635" s="863">
        <f t="shared" si="180"/>
        <v>0</v>
      </c>
    </row>
    <row r="636" spans="1:30" s="856" customFormat="1" ht="30" hidden="1" customHeight="1">
      <c r="A636" s="848"/>
      <c r="B636" s="849" t="s">
        <v>34</v>
      </c>
      <c r="C636" s="887" t="s">
        <v>2062</v>
      </c>
      <c r="D636" s="873" t="s">
        <v>169</v>
      </c>
      <c r="E636" s="839"/>
      <c r="F636" s="873" t="s">
        <v>3782</v>
      </c>
      <c r="G636" s="838"/>
      <c r="H636" s="873" t="s">
        <v>354</v>
      </c>
      <c r="I636" s="872">
        <v>2005</v>
      </c>
      <c r="J636" s="838" t="s">
        <v>3782</v>
      </c>
      <c r="K636" s="883"/>
      <c r="L636" s="884"/>
      <c r="M636" s="884"/>
      <c r="N636" s="884"/>
      <c r="O636" s="872" t="s">
        <v>133</v>
      </c>
      <c r="P636" s="894">
        <v>1225000</v>
      </c>
      <c r="Q636" s="853" t="str">
        <f t="shared" si="167"/>
        <v>2.06.02</v>
      </c>
      <c r="R636" s="841" t="str">
        <f t="shared" si="168"/>
        <v>ALAT RUMAH TANGGA</v>
      </c>
      <c r="S636" s="860">
        <f t="shared" si="169"/>
        <v>5</v>
      </c>
      <c r="T636" s="861">
        <f t="shared" si="170"/>
        <v>245000</v>
      </c>
      <c r="U636" s="860">
        <f t="shared" si="171"/>
        <v>9</v>
      </c>
      <c r="V636" s="861">
        <f t="shared" si="172"/>
        <v>1225000</v>
      </c>
      <c r="W636" s="861">
        <f t="shared" si="173"/>
        <v>0</v>
      </c>
      <c r="X636" s="861">
        <f t="shared" si="174"/>
        <v>0</v>
      </c>
      <c r="Y636" s="861">
        <f t="shared" si="175"/>
        <v>0</v>
      </c>
      <c r="Z636" s="861">
        <f t="shared" si="176"/>
        <v>0</v>
      </c>
      <c r="AA636" s="861">
        <f t="shared" si="177"/>
        <v>0</v>
      </c>
      <c r="AB636" s="860">
        <f t="shared" si="178"/>
        <v>2005</v>
      </c>
      <c r="AC636" s="862">
        <f t="shared" si="179"/>
        <v>1225000</v>
      </c>
      <c r="AD636" s="863">
        <f t="shared" si="180"/>
        <v>0</v>
      </c>
    </row>
    <row r="637" spans="1:30" s="856" customFormat="1" ht="30" hidden="1" customHeight="1">
      <c r="A637" s="848"/>
      <c r="B637" s="849" t="s">
        <v>34</v>
      </c>
      <c r="C637" s="887" t="s">
        <v>2062</v>
      </c>
      <c r="D637" s="873" t="s">
        <v>169</v>
      </c>
      <c r="E637" s="839"/>
      <c r="F637" s="873" t="s">
        <v>293</v>
      </c>
      <c r="G637" s="838"/>
      <c r="H637" s="873" t="s">
        <v>354</v>
      </c>
      <c r="I637" s="872">
        <v>2005</v>
      </c>
      <c r="J637" s="838" t="s">
        <v>293</v>
      </c>
      <c r="K637" s="883"/>
      <c r="L637" s="884"/>
      <c r="M637" s="884"/>
      <c r="N637" s="884"/>
      <c r="O637" s="872" t="s">
        <v>133</v>
      </c>
      <c r="P637" s="894">
        <v>980000</v>
      </c>
      <c r="Q637" s="853" t="str">
        <f t="shared" si="167"/>
        <v>2.06.02</v>
      </c>
      <c r="R637" s="841" t="str">
        <f t="shared" si="168"/>
        <v>ALAT RUMAH TANGGA</v>
      </c>
      <c r="S637" s="860">
        <f t="shared" si="169"/>
        <v>5</v>
      </c>
      <c r="T637" s="861">
        <f t="shared" si="170"/>
        <v>196000</v>
      </c>
      <c r="U637" s="860">
        <f t="shared" si="171"/>
        <v>9</v>
      </c>
      <c r="V637" s="861">
        <f t="shared" si="172"/>
        <v>980000</v>
      </c>
      <c r="W637" s="861">
        <f t="shared" si="173"/>
        <v>0</v>
      </c>
      <c r="X637" s="861">
        <f t="shared" si="174"/>
        <v>0</v>
      </c>
      <c r="Y637" s="861">
        <f t="shared" si="175"/>
        <v>0</v>
      </c>
      <c r="Z637" s="861">
        <f t="shared" si="176"/>
        <v>0</v>
      </c>
      <c r="AA637" s="861">
        <f t="shared" si="177"/>
        <v>0</v>
      </c>
      <c r="AB637" s="860">
        <f t="shared" si="178"/>
        <v>2005</v>
      </c>
      <c r="AC637" s="862">
        <f t="shared" si="179"/>
        <v>980000</v>
      </c>
      <c r="AD637" s="863">
        <f t="shared" si="180"/>
        <v>0</v>
      </c>
    </row>
    <row r="638" spans="1:30" s="856" customFormat="1" ht="30" hidden="1" customHeight="1">
      <c r="A638" s="848"/>
      <c r="B638" s="849" t="s">
        <v>34</v>
      </c>
      <c r="C638" s="887" t="s">
        <v>2054</v>
      </c>
      <c r="D638" s="873" t="s">
        <v>177</v>
      </c>
      <c r="E638" s="839"/>
      <c r="F638" s="873" t="s">
        <v>298</v>
      </c>
      <c r="G638" s="838"/>
      <c r="H638" s="873" t="s">
        <v>358</v>
      </c>
      <c r="I638" s="872">
        <v>2005</v>
      </c>
      <c r="J638" s="838" t="s">
        <v>298</v>
      </c>
      <c r="K638" s="883"/>
      <c r="L638" s="884"/>
      <c r="M638" s="884"/>
      <c r="N638" s="884"/>
      <c r="O638" s="872" t="s">
        <v>133</v>
      </c>
      <c r="P638" s="894">
        <v>875000</v>
      </c>
      <c r="Q638" s="853" t="str">
        <f t="shared" si="167"/>
        <v>2.06.02</v>
      </c>
      <c r="R638" s="841" t="str">
        <f t="shared" si="168"/>
        <v>ALAT RUMAH TANGGA</v>
      </c>
      <c r="S638" s="860">
        <f t="shared" si="169"/>
        <v>5</v>
      </c>
      <c r="T638" s="861">
        <f t="shared" si="170"/>
        <v>175000</v>
      </c>
      <c r="U638" s="860">
        <f t="shared" si="171"/>
        <v>9</v>
      </c>
      <c r="V638" s="861">
        <f t="shared" si="172"/>
        <v>875000</v>
      </c>
      <c r="W638" s="861">
        <f t="shared" si="173"/>
        <v>0</v>
      </c>
      <c r="X638" s="861">
        <f t="shared" si="174"/>
        <v>0</v>
      </c>
      <c r="Y638" s="861">
        <f t="shared" si="175"/>
        <v>0</v>
      </c>
      <c r="Z638" s="861">
        <f t="shared" si="176"/>
        <v>0</v>
      </c>
      <c r="AA638" s="861">
        <f t="shared" si="177"/>
        <v>0</v>
      </c>
      <c r="AB638" s="860">
        <f t="shared" si="178"/>
        <v>2005</v>
      </c>
      <c r="AC638" s="862">
        <f t="shared" si="179"/>
        <v>875000</v>
      </c>
      <c r="AD638" s="863">
        <f t="shared" si="180"/>
        <v>0</v>
      </c>
    </row>
    <row r="639" spans="1:30" s="856" customFormat="1" ht="30" hidden="1" customHeight="1">
      <c r="A639" s="848"/>
      <c r="B639" s="849" t="s">
        <v>34</v>
      </c>
      <c r="C639" s="887" t="s">
        <v>2054</v>
      </c>
      <c r="D639" s="873" t="s">
        <v>177</v>
      </c>
      <c r="E639" s="839"/>
      <c r="F639" s="873" t="s">
        <v>298</v>
      </c>
      <c r="G639" s="838"/>
      <c r="H639" s="873" t="s">
        <v>358</v>
      </c>
      <c r="I639" s="872">
        <v>2005</v>
      </c>
      <c r="J639" s="838" t="s">
        <v>298</v>
      </c>
      <c r="K639" s="883"/>
      <c r="L639" s="884"/>
      <c r="M639" s="884"/>
      <c r="N639" s="884"/>
      <c r="O639" s="872" t="s">
        <v>133</v>
      </c>
      <c r="P639" s="894">
        <v>2380000</v>
      </c>
      <c r="Q639" s="853" t="str">
        <f t="shared" si="167"/>
        <v>2.06.02</v>
      </c>
      <c r="R639" s="841" t="str">
        <f t="shared" si="168"/>
        <v>ALAT RUMAH TANGGA</v>
      </c>
      <c r="S639" s="860">
        <f t="shared" si="169"/>
        <v>5</v>
      </c>
      <c r="T639" s="861">
        <f t="shared" si="170"/>
        <v>476000</v>
      </c>
      <c r="U639" s="860">
        <f t="shared" si="171"/>
        <v>9</v>
      </c>
      <c r="V639" s="861">
        <f t="shared" si="172"/>
        <v>2380000</v>
      </c>
      <c r="W639" s="861">
        <f t="shared" si="173"/>
        <v>0</v>
      </c>
      <c r="X639" s="861">
        <f t="shared" si="174"/>
        <v>0</v>
      </c>
      <c r="Y639" s="861">
        <f t="shared" si="175"/>
        <v>0</v>
      </c>
      <c r="Z639" s="861">
        <f t="shared" si="176"/>
        <v>0</v>
      </c>
      <c r="AA639" s="861">
        <f t="shared" si="177"/>
        <v>0</v>
      </c>
      <c r="AB639" s="860">
        <f t="shared" si="178"/>
        <v>2005</v>
      </c>
      <c r="AC639" s="862">
        <f t="shared" si="179"/>
        <v>2380000</v>
      </c>
      <c r="AD639" s="863">
        <f t="shared" si="180"/>
        <v>0</v>
      </c>
    </row>
    <row r="640" spans="1:30" s="856" customFormat="1" ht="30" hidden="1" customHeight="1">
      <c r="A640" s="848"/>
      <c r="B640" s="849" t="s">
        <v>34</v>
      </c>
      <c r="C640" s="887" t="s">
        <v>1451</v>
      </c>
      <c r="D640" s="873" t="s">
        <v>179</v>
      </c>
      <c r="E640" s="839"/>
      <c r="F640" s="873" t="s">
        <v>298</v>
      </c>
      <c r="G640" s="838"/>
      <c r="H640" s="873" t="s">
        <v>358</v>
      </c>
      <c r="I640" s="872">
        <v>2005</v>
      </c>
      <c r="J640" s="838" t="s">
        <v>298</v>
      </c>
      <c r="K640" s="883"/>
      <c r="L640" s="884"/>
      <c r="M640" s="884"/>
      <c r="N640" s="884"/>
      <c r="O640" s="872" t="s">
        <v>133</v>
      </c>
      <c r="P640" s="894">
        <v>900000</v>
      </c>
      <c r="Q640" s="853" t="str">
        <f t="shared" si="167"/>
        <v>2.06.02</v>
      </c>
      <c r="R640" s="841" t="str">
        <f t="shared" si="168"/>
        <v>ALAT RUMAH TANGGA</v>
      </c>
      <c r="S640" s="860">
        <f t="shared" si="169"/>
        <v>5</v>
      </c>
      <c r="T640" s="861">
        <f t="shared" si="170"/>
        <v>180000</v>
      </c>
      <c r="U640" s="860">
        <f t="shared" si="171"/>
        <v>9</v>
      </c>
      <c r="V640" s="861">
        <f t="shared" si="172"/>
        <v>900000</v>
      </c>
      <c r="W640" s="861">
        <f t="shared" si="173"/>
        <v>0</v>
      </c>
      <c r="X640" s="861">
        <f t="shared" si="174"/>
        <v>0</v>
      </c>
      <c r="Y640" s="861">
        <f t="shared" si="175"/>
        <v>0</v>
      </c>
      <c r="Z640" s="861">
        <f t="shared" si="176"/>
        <v>0</v>
      </c>
      <c r="AA640" s="861">
        <f t="shared" si="177"/>
        <v>0</v>
      </c>
      <c r="AB640" s="860">
        <f t="shared" si="178"/>
        <v>2005</v>
      </c>
      <c r="AC640" s="862">
        <f t="shared" si="179"/>
        <v>900000</v>
      </c>
      <c r="AD640" s="863">
        <f t="shared" si="180"/>
        <v>0</v>
      </c>
    </row>
    <row r="641" spans="1:30" s="856" customFormat="1" ht="30" hidden="1" customHeight="1">
      <c r="A641" s="848"/>
      <c r="B641" s="849" t="s">
        <v>34</v>
      </c>
      <c r="C641" s="887" t="s">
        <v>2054</v>
      </c>
      <c r="D641" s="873" t="s">
        <v>177</v>
      </c>
      <c r="E641" s="839"/>
      <c r="F641" s="873" t="s">
        <v>298</v>
      </c>
      <c r="G641" s="838"/>
      <c r="H641" s="873" t="s">
        <v>358</v>
      </c>
      <c r="I641" s="872">
        <v>2003</v>
      </c>
      <c r="J641" s="838" t="s">
        <v>298</v>
      </c>
      <c r="K641" s="883"/>
      <c r="L641" s="884"/>
      <c r="M641" s="884"/>
      <c r="N641" s="884"/>
      <c r="O641" s="872" t="s">
        <v>133</v>
      </c>
      <c r="P641" s="894">
        <v>1190000</v>
      </c>
      <c r="Q641" s="853" t="str">
        <f t="shared" si="167"/>
        <v>2.06.02</v>
      </c>
      <c r="R641" s="841" t="str">
        <f t="shared" si="168"/>
        <v>ALAT RUMAH TANGGA</v>
      </c>
      <c r="S641" s="860">
        <f t="shared" si="169"/>
        <v>5</v>
      </c>
      <c r="T641" s="861">
        <f t="shared" si="170"/>
        <v>238000</v>
      </c>
      <c r="U641" s="860">
        <f t="shared" si="171"/>
        <v>11</v>
      </c>
      <c r="V641" s="861">
        <f t="shared" si="172"/>
        <v>1190000</v>
      </c>
      <c r="W641" s="861">
        <f t="shared" si="173"/>
        <v>0</v>
      </c>
      <c r="X641" s="861">
        <f t="shared" si="174"/>
        <v>0</v>
      </c>
      <c r="Y641" s="861">
        <f t="shared" si="175"/>
        <v>0</v>
      </c>
      <c r="Z641" s="861">
        <f t="shared" si="176"/>
        <v>0</v>
      </c>
      <c r="AA641" s="861">
        <f t="shared" si="177"/>
        <v>0</v>
      </c>
      <c r="AB641" s="860">
        <f t="shared" si="178"/>
        <v>2003</v>
      </c>
      <c r="AC641" s="862">
        <f t="shared" si="179"/>
        <v>1190000</v>
      </c>
      <c r="AD641" s="863">
        <f t="shared" si="180"/>
        <v>0</v>
      </c>
    </row>
    <row r="642" spans="1:30" s="856" customFormat="1" ht="30" hidden="1" customHeight="1">
      <c r="A642" s="848"/>
      <c r="B642" s="849" t="s">
        <v>34</v>
      </c>
      <c r="C642" s="887" t="s">
        <v>2054</v>
      </c>
      <c r="D642" s="873" t="s">
        <v>177</v>
      </c>
      <c r="E642" s="839"/>
      <c r="F642" s="873" t="s">
        <v>298</v>
      </c>
      <c r="G642" s="838"/>
      <c r="H642" s="873" t="s">
        <v>358</v>
      </c>
      <c r="I642" s="872">
        <v>2003</v>
      </c>
      <c r="J642" s="838" t="s">
        <v>298</v>
      </c>
      <c r="K642" s="883"/>
      <c r="L642" s="884"/>
      <c r="M642" s="884"/>
      <c r="N642" s="884"/>
      <c r="O642" s="872" t="s">
        <v>133</v>
      </c>
      <c r="P642" s="894">
        <v>595000</v>
      </c>
      <c r="Q642" s="853" t="str">
        <f t="shared" si="167"/>
        <v>2.06.02</v>
      </c>
      <c r="R642" s="841" t="str">
        <f t="shared" si="168"/>
        <v>ALAT RUMAH TANGGA</v>
      </c>
      <c r="S642" s="860">
        <f t="shared" si="169"/>
        <v>5</v>
      </c>
      <c r="T642" s="861">
        <f t="shared" si="170"/>
        <v>119000</v>
      </c>
      <c r="U642" s="860">
        <f t="shared" si="171"/>
        <v>11</v>
      </c>
      <c r="V642" s="861">
        <f t="shared" si="172"/>
        <v>595000</v>
      </c>
      <c r="W642" s="861">
        <f t="shared" si="173"/>
        <v>0</v>
      </c>
      <c r="X642" s="861">
        <f t="shared" si="174"/>
        <v>0</v>
      </c>
      <c r="Y642" s="861">
        <f t="shared" si="175"/>
        <v>0</v>
      </c>
      <c r="Z642" s="861">
        <f t="shared" si="176"/>
        <v>0</v>
      </c>
      <c r="AA642" s="861">
        <f t="shared" si="177"/>
        <v>0</v>
      </c>
      <c r="AB642" s="860">
        <f t="shared" si="178"/>
        <v>2003</v>
      </c>
      <c r="AC642" s="862">
        <f t="shared" si="179"/>
        <v>595000</v>
      </c>
      <c r="AD642" s="863">
        <f t="shared" si="180"/>
        <v>0</v>
      </c>
    </row>
    <row r="643" spans="1:30" s="856" customFormat="1" ht="30" hidden="1" customHeight="1">
      <c r="A643" s="848"/>
      <c r="B643" s="849" t="s">
        <v>34</v>
      </c>
      <c r="C643" s="887" t="s">
        <v>2062</v>
      </c>
      <c r="D643" s="873" t="s">
        <v>1040</v>
      </c>
      <c r="E643" s="839"/>
      <c r="F643" s="873" t="s">
        <v>298</v>
      </c>
      <c r="G643" s="838"/>
      <c r="H643" s="873" t="s">
        <v>370</v>
      </c>
      <c r="I643" s="872">
        <v>2005</v>
      </c>
      <c r="J643" s="838" t="s">
        <v>298</v>
      </c>
      <c r="K643" s="883"/>
      <c r="L643" s="884"/>
      <c r="M643" s="884"/>
      <c r="N643" s="884"/>
      <c r="O643" s="872" t="s">
        <v>133</v>
      </c>
      <c r="P643" s="894">
        <v>1875000</v>
      </c>
      <c r="Q643" s="853" t="str">
        <f t="shared" si="167"/>
        <v>2.06.02</v>
      </c>
      <c r="R643" s="841" t="str">
        <f t="shared" si="168"/>
        <v>ALAT RUMAH TANGGA</v>
      </c>
      <c r="S643" s="860">
        <f t="shared" si="169"/>
        <v>5</v>
      </c>
      <c r="T643" s="861">
        <f t="shared" si="170"/>
        <v>375000</v>
      </c>
      <c r="U643" s="860">
        <f t="shared" si="171"/>
        <v>9</v>
      </c>
      <c r="V643" s="861">
        <f t="shared" si="172"/>
        <v>1875000</v>
      </c>
      <c r="W643" s="861">
        <f t="shared" si="173"/>
        <v>0</v>
      </c>
      <c r="X643" s="861">
        <f t="shared" si="174"/>
        <v>0</v>
      </c>
      <c r="Y643" s="861">
        <f t="shared" si="175"/>
        <v>0</v>
      </c>
      <c r="Z643" s="861">
        <f t="shared" si="176"/>
        <v>0</v>
      </c>
      <c r="AA643" s="861">
        <f t="shared" si="177"/>
        <v>0</v>
      </c>
      <c r="AB643" s="860">
        <f t="shared" si="178"/>
        <v>2005</v>
      </c>
      <c r="AC643" s="862">
        <f t="shared" si="179"/>
        <v>1875000</v>
      </c>
      <c r="AD643" s="863">
        <f t="shared" si="180"/>
        <v>0</v>
      </c>
    </row>
    <row r="644" spans="1:30" s="856" customFormat="1" ht="30" hidden="1" customHeight="1">
      <c r="A644" s="848"/>
      <c r="B644" s="849" t="s">
        <v>34</v>
      </c>
      <c r="C644" s="887" t="s">
        <v>2061</v>
      </c>
      <c r="D644" s="873" t="s">
        <v>181</v>
      </c>
      <c r="E644" s="839"/>
      <c r="F644" s="873" t="s">
        <v>3782</v>
      </c>
      <c r="G644" s="838"/>
      <c r="H644" s="873" t="s">
        <v>370</v>
      </c>
      <c r="I644" s="872">
        <v>2006</v>
      </c>
      <c r="J644" s="838" t="s">
        <v>3782</v>
      </c>
      <c r="K644" s="883"/>
      <c r="L644" s="884"/>
      <c r="M644" s="884"/>
      <c r="N644" s="884"/>
      <c r="O644" s="872" t="s">
        <v>133</v>
      </c>
      <c r="P644" s="894">
        <v>1040000</v>
      </c>
      <c r="Q644" s="853" t="str">
        <f t="shared" si="167"/>
        <v>2.06.02</v>
      </c>
      <c r="R644" s="841" t="str">
        <f t="shared" si="168"/>
        <v>ALAT RUMAH TANGGA</v>
      </c>
      <c r="S644" s="860">
        <f t="shared" si="169"/>
        <v>5</v>
      </c>
      <c r="T644" s="861">
        <f t="shared" si="170"/>
        <v>208000</v>
      </c>
      <c r="U644" s="860">
        <f t="shared" si="171"/>
        <v>8</v>
      </c>
      <c r="V644" s="861">
        <f t="shared" si="172"/>
        <v>1040000</v>
      </c>
      <c r="W644" s="861">
        <f t="shared" si="173"/>
        <v>0</v>
      </c>
      <c r="X644" s="861">
        <f t="shared" si="174"/>
        <v>0</v>
      </c>
      <c r="Y644" s="861">
        <f t="shared" si="175"/>
        <v>0</v>
      </c>
      <c r="Z644" s="861">
        <f t="shared" si="176"/>
        <v>0</v>
      </c>
      <c r="AA644" s="861">
        <f t="shared" si="177"/>
        <v>0</v>
      </c>
      <c r="AB644" s="860">
        <f t="shared" si="178"/>
        <v>2006</v>
      </c>
      <c r="AC644" s="862">
        <f t="shared" si="179"/>
        <v>1040000</v>
      </c>
      <c r="AD644" s="863">
        <f t="shared" si="180"/>
        <v>0</v>
      </c>
    </row>
    <row r="645" spans="1:30" s="856" customFormat="1" ht="30" hidden="1" customHeight="1">
      <c r="A645" s="848"/>
      <c r="B645" s="849" t="s">
        <v>34</v>
      </c>
      <c r="C645" s="887" t="s">
        <v>2061</v>
      </c>
      <c r="D645" s="873" t="s">
        <v>181</v>
      </c>
      <c r="E645" s="839"/>
      <c r="F645" s="873" t="s">
        <v>298</v>
      </c>
      <c r="G645" s="838"/>
      <c r="H645" s="873" t="s">
        <v>370</v>
      </c>
      <c r="I645" s="872">
        <v>2003</v>
      </c>
      <c r="J645" s="838" t="s">
        <v>298</v>
      </c>
      <c r="K645" s="883"/>
      <c r="L645" s="884"/>
      <c r="M645" s="884"/>
      <c r="N645" s="884"/>
      <c r="O645" s="872" t="s">
        <v>133</v>
      </c>
      <c r="P645" s="894">
        <v>1050000</v>
      </c>
      <c r="Q645" s="853" t="str">
        <f t="shared" si="167"/>
        <v>2.06.02</v>
      </c>
      <c r="R645" s="841" t="str">
        <f t="shared" si="168"/>
        <v>ALAT RUMAH TANGGA</v>
      </c>
      <c r="S645" s="860">
        <f t="shared" si="169"/>
        <v>5</v>
      </c>
      <c r="T645" s="861">
        <f t="shared" si="170"/>
        <v>210000</v>
      </c>
      <c r="U645" s="860">
        <f t="shared" si="171"/>
        <v>11</v>
      </c>
      <c r="V645" s="861">
        <f t="shared" si="172"/>
        <v>1050000</v>
      </c>
      <c r="W645" s="861">
        <f t="shared" si="173"/>
        <v>0</v>
      </c>
      <c r="X645" s="861">
        <f t="shared" si="174"/>
        <v>0</v>
      </c>
      <c r="Y645" s="861">
        <f t="shared" si="175"/>
        <v>0</v>
      </c>
      <c r="Z645" s="861">
        <f t="shared" si="176"/>
        <v>0</v>
      </c>
      <c r="AA645" s="861">
        <f t="shared" si="177"/>
        <v>0</v>
      </c>
      <c r="AB645" s="860">
        <f t="shared" si="178"/>
        <v>2003</v>
      </c>
      <c r="AC645" s="862">
        <f t="shared" si="179"/>
        <v>1050000</v>
      </c>
      <c r="AD645" s="863">
        <f t="shared" si="180"/>
        <v>0</v>
      </c>
    </row>
    <row r="646" spans="1:30" s="856" customFormat="1" ht="30" hidden="1" customHeight="1">
      <c r="A646" s="848"/>
      <c r="B646" s="849" t="s">
        <v>34</v>
      </c>
      <c r="C646" s="887" t="s">
        <v>2062</v>
      </c>
      <c r="D646" s="873" t="s">
        <v>1040</v>
      </c>
      <c r="E646" s="839"/>
      <c r="F646" s="873" t="s">
        <v>1415</v>
      </c>
      <c r="G646" s="838"/>
      <c r="H646" s="873" t="s">
        <v>373</v>
      </c>
      <c r="I646" s="872">
        <v>2006</v>
      </c>
      <c r="J646" s="838" t="s">
        <v>1415</v>
      </c>
      <c r="K646" s="883"/>
      <c r="L646" s="884"/>
      <c r="M646" s="884"/>
      <c r="N646" s="884"/>
      <c r="O646" s="872" t="s">
        <v>133</v>
      </c>
      <c r="P646" s="894">
        <v>840000</v>
      </c>
      <c r="Q646" s="853" t="str">
        <f t="shared" si="167"/>
        <v>2.06.02</v>
      </c>
      <c r="R646" s="841" t="str">
        <f t="shared" si="168"/>
        <v>ALAT RUMAH TANGGA</v>
      </c>
      <c r="S646" s="860">
        <f t="shared" si="169"/>
        <v>5</v>
      </c>
      <c r="T646" s="861">
        <f t="shared" si="170"/>
        <v>168000</v>
      </c>
      <c r="U646" s="860">
        <f t="shared" si="171"/>
        <v>8</v>
      </c>
      <c r="V646" s="861">
        <f t="shared" si="172"/>
        <v>840000</v>
      </c>
      <c r="W646" s="861">
        <f t="shared" si="173"/>
        <v>0</v>
      </c>
      <c r="X646" s="861">
        <f t="shared" si="174"/>
        <v>0</v>
      </c>
      <c r="Y646" s="861">
        <f t="shared" si="175"/>
        <v>0</v>
      </c>
      <c r="Z646" s="861">
        <f t="shared" si="176"/>
        <v>0</v>
      </c>
      <c r="AA646" s="861">
        <f t="shared" si="177"/>
        <v>0</v>
      </c>
      <c r="AB646" s="860">
        <f t="shared" si="178"/>
        <v>2006</v>
      </c>
      <c r="AC646" s="862">
        <f t="shared" si="179"/>
        <v>840000</v>
      </c>
      <c r="AD646" s="863">
        <f t="shared" si="180"/>
        <v>0</v>
      </c>
    </row>
    <row r="647" spans="1:30" s="856" customFormat="1" ht="30" hidden="1" customHeight="1">
      <c r="A647" s="848"/>
      <c r="B647" s="849" t="s">
        <v>34</v>
      </c>
      <c r="C647" s="887" t="s">
        <v>3784</v>
      </c>
      <c r="D647" s="873" t="s">
        <v>1237</v>
      </c>
      <c r="E647" s="839"/>
      <c r="F647" s="873" t="s">
        <v>325</v>
      </c>
      <c r="G647" s="838"/>
      <c r="H647" s="873" t="s">
        <v>357</v>
      </c>
      <c r="I647" s="872">
        <v>2006</v>
      </c>
      <c r="J647" s="838" t="s">
        <v>325</v>
      </c>
      <c r="K647" s="883"/>
      <c r="L647" s="884"/>
      <c r="M647" s="884"/>
      <c r="N647" s="884"/>
      <c r="O647" s="872" t="s">
        <v>133</v>
      </c>
      <c r="P647" s="894">
        <v>3200000</v>
      </c>
      <c r="Q647" s="853" t="str">
        <f t="shared" si="167"/>
        <v>2.06.03</v>
      </c>
      <c r="R647" s="841" t="str">
        <f t="shared" si="168"/>
        <v>KOMPUTER</v>
      </c>
      <c r="S647" s="860">
        <f t="shared" si="169"/>
        <v>4</v>
      </c>
      <c r="T647" s="861">
        <f t="shared" si="170"/>
        <v>800000</v>
      </c>
      <c r="U647" s="860">
        <f t="shared" si="171"/>
        <v>8</v>
      </c>
      <c r="V647" s="861">
        <f t="shared" si="172"/>
        <v>3200000</v>
      </c>
      <c r="W647" s="861">
        <f t="shared" si="173"/>
        <v>0</v>
      </c>
      <c r="X647" s="861">
        <f t="shared" si="174"/>
        <v>0</v>
      </c>
      <c r="Y647" s="861">
        <f t="shared" si="175"/>
        <v>0</v>
      </c>
      <c r="Z647" s="861">
        <f t="shared" si="176"/>
        <v>0</v>
      </c>
      <c r="AA647" s="861">
        <f t="shared" si="177"/>
        <v>0</v>
      </c>
      <c r="AB647" s="860">
        <f t="shared" si="178"/>
        <v>2006</v>
      </c>
      <c r="AC647" s="862">
        <f t="shared" si="179"/>
        <v>3200000</v>
      </c>
      <c r="AD647" s="863">
        <f t="shared" si="180"/>
        <v>0</v>
      </c>
    </row>
    <row r="648" spans="1:30" s="856" customFormat="1" ht="30" hidden="1" customHeight="1">
      <c r="A648" s="848"/>
      <c r="B648" s="849" t="s">
        <v>34</v>
      </c>
      <c r="C648" s="887" t="s">
        <v>3785</v>
      </c>
      <c r="D648" s="873" t="s">
        <v>171</v>
      </c>
      <c r="E648" s="839"/>
      <c r="F648" s="873" t="s">
        <v>1058</v>
      </c>
      <c r="G648" s="838"/>
      <c r="H648" s="873" t="s">
        <v>356</v>
      </c>
      <c r="I648" s="872">
        <v>2005</v>
      </c>
      <c r="J648" s="838" t="s">
        <v>1058</v>
      </c>
      <c r="K648" s="883"/>
      <c r="L648" s="884"/>
      <c r="M648" s="884"/>
      <c r="N648" s="884"/>
      <c r="O648" s="872" t="s">
        <v>133</v>
      </c>
      <c r="P648" s="894">
        <v>7040000</v>
      </c>
      <c r="Q648" s="853" t="str">
        <f t="shared" ref="Q648:Q711" si="181">MID(C648,2,7)</f>
        <v>2.06.03</v>
      </c>
      <c r="R648" s="841" t="str">
        <f t="shared" ref="R648:R711" si="182">VLOOKUP(Q648,kelompok,2,0)</f>
        <v>KOMPUTER</v>
      </c>
      <c r="S648" s="860">
        <f t="shared" ref="S648:S711" si="183">VLOOKUP(Q648,MASAMANFAAT,4,0)</f>
        <v>4</v>
      </c>
      <c r="T648" s="861">
        <f t="shared" ref="T648:T711" si="184">(P648)/S648</f>
        <v>1760000</v>
      </c>
      <c r="U648" s="860">
        <f t="shared" ref="U648:U711" si="185">2013-AB648+1</f>
        <v>9</v>
      </c>
      <c r="V648" s="861">
        <f t="shared" ref="V648:V711" si="186">IF(U648&gt;S648,P648,T648*U648)</f>
        <v>7040000</v>
      </c>
      <c r="W648" s="861">
        <f t="shared" ref="W648:W711" si="187">IF(P648=V648,0,T648)</f>
        <v>0</v>
      </c>
      <c r="X648" s="861">
        <f t="shared" ref="X648:X711" si="188">IF(P648=V648+W648,0,T648)</f>
        <v>0</v>
      </c>
      <c r="Y648" s="861">
        <f t="shared" ref="Y648:Y711" si="189">IF(P648=V648+W648+X648,0,T648)</f>
        <v>0</v>
      </c>
      <c r="Z648" s="861">
        <f t="shared" ref="Z648:Z711" si="190">IF(P648=W648+X648+Y648+V648,0,T648)</f>
        <v>0</v>
      </c>
      <c r="AA648" s="861">
        <f t="shared" ref="AA648:AA711" si="191">IF(P648=V648+X648+Y648+Z648+W648,0,T648)</f>
        <v>0</v>
      </c>
      <c r="AB648" s="860">
        <f t="shared" ref="AB648:AB711" si="192">I648</f>
        <v>2005</v>
      </c>
      <c r="AC648" s="862">
        <f t="shared" ref="AC648:AC711" si="193">P648</f>
        <v>7040000</v>
      </c>
      <c r="AD648" s="863">
        <f t="shared" ref="AD648:AD711" si="194">P648-(V648+W648+X648+Y648+Z648+AA648)</f>
        <v>0</v>
      </c>
    </row>
    <row r="649" spans="1:30" s="856" customFormat="1" ht="30" hidden="1" customHeight="1">
      <c r="A649" s="848"/>
      <c r="B649" s="849" t="s">
        <v>34</v>
      </c>
      <c r="C649" s="887" t="s">
        <v>3784</v>
      </c>
      <c r="D649" s="873" t="s">
        <v>1237</v>
      </c>
      <c r="E649" s="839"/>
      <c r="F649" s="873" t="s">
        <v>325</v>
      </c>
      <c r="G649" s="838"/>
      <c r="H649" s="873" t="s">
        <v>357</v>
      </c>
      <c r="I649" s="872">
        <v>2006</v>
      </c>
      <c r="J649" s="838" t="s">
        <v>325</v>
      </c>
      <c r="K649" s="883"/>
      <c r="L649" s="884"/>
      <c r="M649" s="884"/>
      <c r="N649" s="884"/>
      <c r="O649" s="872" t="s">
        <v>133</v>
      </c>
      <c r="P649" s="894">
        <v>2400000</v>
      </c>
      <c r="Q649" s="853" t="str">
        <f t="shared" si="181"/>
        <v>2.06.03</v>
      </c>
      <c r="R649" s="841" t="str">
        <f t="shared" si="182"/>
        <v>KOMPUTER</v>
      </c>
      <c r="S649" s="860">
        <f t="shared" si="183"/>
        <v>4</v>
      </c>
      <c r="T649" s="861">
        <f t="shared" si="184"/>
        <v>600000</v>
      </c>
      <c r="U649" s="860">
        <f t="shared" si="185"/>
        <v>8</v>
      </c>
      <c r="V649" s="861">
        <f t="shared" si="186"/>
        <v>2400000</v>
      </c>
      <c r="W649" s="861">
        <f t="shared" si="187"/>
        <v>0</v>
      </c>
      <c r="X649" s="861">
        <f t="shared" si="188"/>
        <v>0</v>
      </c>
      <c r="Y649" s="861">
        <f t="shared" si="189"/>
        <v>0</v>
      </c>
      <c r="Z649" s="861">
        <f t="shared" si="190"/>
        <v>0</v>
      </c>
      <c r="AA649" s="861">
        <f t="shared" si="191"/>
        <v>0</v>
      </c>
      <c r="AB649" s="860">
        <f t="shared" si="192"/>
        <v>2006</v>
      </c>
      <c r="AC649" s="862">
        <f t="shared" si="193"/>
        <v>2400000</v>
      </c>
      <c r="AD649" s="863">
        <f t="shared" si="194"/>
        <v>0</v>
      </c>
    </row>
    <row r="650" spans="1:30" s="856" customFormat="1" ht="30" hidden="1" customHeight="1">
      <c r="A650" s="848"/>
      <c r="B650" s="849" t="s">
        <v>34</v>
      </c>
      <c r="C650" s="887" t="s">
        <v>3785</v>
      </c>
      <c r="D650" s="873" t="s">
        <v>171</v>
      </c>
      <c r="E650" s="839"/>
      <c r="F650" s="873" t="s">
        <v>322</v>
      </c>
      <c r="G650" s="838"/>
      <c r="H650" s="873" t="s">
        <v>356</v>
      </c>
      <c r="I650" s="872">
        <v>2005</v>
      </c>
      <c r="J650" s="838" t="s">
        <v>322</v>
      </c>
      <c r="K650" s="883"/>
      <c r="L650" s="884"/>
      <c r="M650" s="884"/>
      <c r="N650" s="884"/>
      <c r="O650" s="872" t="s">
        <v>133</v>
      </c>
      <c r="P650" s="894">
        <v>7980000</v>
      </c>
      <c r="Q650" s="853" t="str">
        <f t="shared" si="181"/>
        <v>2.06.03</v>
      </c>
      <c r="R650" s="841" t="str">
        <f t="shared" si="182"/>
        <v>KOMPUTER</v>
      </c>
      <c r="S650" s="860">
        <f t="shared" si="183"/>
        <v>4</v>
      </c>
      <c r="T650" s="861">
        <f t="shared" si="184"/>
        <v>1995000</v>
      </c>
      <c r="U650" s="860">
        <f t="shared" si="185"/>
        <v>9</v>
      </c>
      <c r="V650" s="861">
        <f t="shared" si="186"/>
        <v>7980000</v>
      </c>
      <c r="W650" s="861">
        <f t="shared" si="187"/>
        <v>0</v>
      </c>
      <c r="X650" s="861">
        <f t="shared" si="188"/>
        <v>0</v>
      </c>
      <c r="Y650" s="861">
        <f t="shared" si="189"/>
        <v>0</v>
      </c>
      <c r="Z650" s="861">
        <f t="shared" si="190"/>
        <v>0</v>
      </c>
      <c r="AA650" s="861">
        <f t="shared" si="191"/>
        <v>0</v>
      </c>
      <c r="AB650" s="860">
        <f t="shared" si="192"/>
        <v>2005</v>
      </c>
      <c r="AC650" s="862">
        <f t="shared" si="193"/>
        <v>7980000</v>
      </c>
      <c r="AD650" s="863">
        <f t="shared" si="194"/>
        <v>0</v>
      </c>
    </row>
    <row r="651" spans="1:30" s="856" customFormat="1" ht="30" hidden="1" customHeight="1">
      <c r="A651" s="848"/>
      <c r="B651" s="849" t="s">
        <v>34</v>
      </c>
      <c r="C651" s="887" t="s">
        <v>3785</v>
      </c>
      <c r="D651" s="873" t="s">
        <v>171</v>
      </c>
      <c r="E651" s="839"/>
      <c r="F651" s="873" t="s">
        <v>318</v>
      </c>
      <c r="G651" s="838"/>
      <c r="H651" s="873" t="s">
        <v>356</v>
      </c>
      <c r="I651" s="872">
        <v>2006</v>
      </c>
      <c r="J651" s="838" t="s">
        <v>318</v>
      </c>
      <c r="K651" s="883"/>
      <c r="L651" s="884"/>
      <c r="M651" s="884"/>
      <c r="N651" s="884"/>
      <c r="O651" s="872" t="s">
        <v>133</v>
      </c>
      <c r="P651" s="894">
        <v>5200000</v>
      </c>
      <c r="Q651" s="853" t="str">
        <f t="shared" si="181"/>
        <v>2.06.03</v>
      </c>
      <c r="R651" s="841" t="str">
        <f t="shared" si="182"/>
        <v>KOMPUTER</v>
      </c>
      <c r="S651" s="860">
        <f t="shared" si="183"/>
        <v>4</v>
      </c>
      <c r="T651" s="861">
        <f t="shared" si="184"/>
        <v>1300000</v>
      </c>
      <c r="U651" s="860">
        <f t="shared" si="185"/>
        <v>8</v>
      </c>
      <c r="V651" s="861">
        <f t="shared" si="186"/>
        <v>5200000</v>
      </c>
      <c r="W651" s="861">
        <f t="shared" si="187"/>
        <v>0</v>
      </c>
      <c r="X651" s="861">
        <f t="shared" si="188"/>
        <v>0</v>
      </c>
      <c r="Y651" s="861">
        <f t="shared" si="189"/>
        <v>0</v>
      </c>
      <c r="Z651" s="861">
        <f t="shared" si="190"/>
        <v>0</v>
      </c>
      <c r="AA651" s="861">
        <f t="shared" si="191"/>
        <v>0</v>
      </c>
      <c r="AB651" s="860">
        <f t="shared" si="192"/>
        <v>2006</v>
      </c>
      <c r="AC651" s="862">
        <f t="shared" si="193"/>
        <v>5200000</v>
      </c>
      <c r="AD651" s="863">
        <f t="shared" si="194"/>
        <v>0</v>
      </c>
    </row>
    <row r="652" spans="1:30" s="856" customFormat="1" ht="30" hidden="1" customHeight="1">
      <c r="A652" s="848"/>
      <c r="B652" s="849" t="s">
        <v>34</v>
      </c>
      <c r="C652" s="887" t="s">
        <v>3792</v>
      </c>
      <c r="D652" s="873" t="s">
        <v>180</v>
      </c>
      <c r="E652" s="839"/>
      <c r="F652" s="873" t="s">
        <v>303</v>
      </c>
      <c r="G652" s="838"/>
      <c r="H652" s="873" t="s">
        <v>355</v>
      </c>
      <c r="I652" s="872">
        <v>2005</v>
      </c>
      <c r="J652" s="838" t="s">
        <v>303</v>
      </c>
      <c r="K652" s="883"/>
      <c r="L652" s="884"/>
      <c r="M652" s="884"/>
      <c r="N652" s="884"/>
      <c r="O652" s="872" t="s">
        <v>133</v>
      </c>
      <c r="P652" s="894">
        <v>768000</v>
      </c>
      <c r="Q652" s="853" t="str">
        <f t="shared" si="181"/>
        <v>2.06.03</v>
      </c>
      <c r="R652" s="841" t="str">
        <f t="shared" si="182"/>
        <v>KOMPUTER</v>
      </c>
      <c r="S652" s="860">
        <f t="shared" si="183"/>
        <v>4</v>
      </c>
      <c r="T652" s="861">
        <f t="shared" si="184"/>
        <v>192000</v>
      </c>
      <c r="U652" s="860">
        <f t="shared" si="185"/>
        <v>9</v>
      </c>
      <c r="V652" s="861">
        <f t="shared" si="186"/>
        <v>768000</v>
      </c>
      <c r="W652" s="861">
        <f t="shared" si="187"/>
        <v>0</v>
      </c>
      <c r="X652" s="861">
        <f t="shared" si="188"/>
        <v>0</v>
      </c>
      <c r="Y652" s="861">
        <f t="shared" si="189"/>
        <v>0</v>
      </c>
      <c r="Z652" s="861">
        <f t="shared" si="190"/>
        <v>0</v>
      </c>
      <c r="AA652" s="861">
        <f t="shared" si="191"/>
        <v>0</v>
      </c>
      <c r="AB652" s="860">
        <f t="shared" si="192"/>
        <v>2005</v>
      </c>
      <c r="AC652" s="862">
        <f t="shared" si="193"/>
        <v>768000</v>
      </c>
      <c r="AD652" s="863">
        <f t="shared" si="194"/>
        <v>0</v>
      </c>
    </row>
    <row r="653" spans="1:30" s="856" customFormat="1" ht="30" hidden="1" customHeight="1">
      <c r="A653" s="848"/>
      <c r="B653" s="849" t="s">
        <v>34</v>
      </c>
      <c r="C653" s="887" t="s">
        <v>442</v>
      </c>
      <c r="D653" s="873" t="s">
        <v>172</v>
      </c>
      <c r="E653" s="839"/>
      <c r="F653" s="873" t="s">
        <v>1948</v>
      </c>
      <c r="G653" s="838"/>
      <c r="H653" s="873" t="s">
        <v>356</v>
      </c>
      <c r="I653" s="872">
        <v>2005</v>
      </c>
      <c r="J653" s="838" t="s">
        <v>1948</v>
      </c>
      <c r="K653" s="883"/>
      <c r="L653" s="884"/>
      <c r="M653" s="884"/>
      <c r="N653" s="884"/>
      <c r="O653" s="872" t="s">
        <v>133</v>
      </c>
      <c r="P653" s="894">
        <v>4900000</v>
      </c>
      <c r="Q653" s="853" t="str">
        <f t="shared" si="181"/>
        <v>2.06.02</v>
      </c>
      <c r="R653" s="841" t="str">
        <f t="shared" si="182"/>
        <v>ALAT RUMAH TANGGA</v>
      </c>
      <c r="S653" s="860">
        <f t="shared" si="183"/>
        <v>5</v>
      </c>
      <c r="T653" s="861">
        <f t="shared" si="184"/>
        <v>980000</v>
      </c>
      <c r="U653" s="860">
        <f t="shared" si="185"/>
        <v>9</v>
      </c>
      <c r="V653" s="861">
        <f t="shared" si="186"/>
        <v>4900000</v>
      </c>
      <c r="W653" s="861">
        <f t="shared" si="187"/>
        <v>0</v>
      </c>
      <c r="X653" s="861">
        <f t="shared" si="188"/>
        <v>0</v>
      </c>
      <c r="Y653" s="861">
        <f t="shared" si="189"/>
        <v>0</v>
      </c>
      <c r="Z653" s="861">
        <f t="shared" si="190"/>
        <v>0</v>
      </c>
      <c r="AA653" s="861">
        <f t="shared" si="191"/>
        <v>0</v>
      </c>
      <c r="AB653" s="860">
        <f t="shared" si="192"/>
        <v>2005</v>
      </c>
      <c r="AC653" s="862">
        <f t="shared" si="193"/>
        <v>4900000</v>
      </c>
      <c r="AD653" s="863">
        <f t="shared" si="194"/>
        <v>0</v>
      </c>
    </row>
    <row r="654" spans="1:30" s="856" customFormat="1" ht="30" hidden="1" customHeight="1">
      <c r="A654" s="848"/>
      <c r="B654" s="849" t="s">
        <v>34</v>
      </c>
      <c r="C654" s="887" t="s">
        <v>3784</v>
      </c>
      <c r="D654" s="873" t="s">
        <v>1041</v>
      </c>
      <c r="E654" s="839"/>
      <c r="F654" s="873" t="s">
        <v>294</v>
      </c>
      <c r="G654" s="838"/>
      <c r="H654" s="873" t="s">
        <v>357</v>
      </c>
      <c r="I654" s="872">
        <v>2005</v>
      </c>
      <c r="J654" s="838" t="s">
        <v>294</v>
      </c>
      <c r="K654" s="883"/>
      <c r="L654" s="884"/>
      <c r="M654" s="884"/>
      <c r="N654" s="884"/>
      <c r="O654" s="872" t="s">
        <v>133</v>
      </c>
      <c r="P654" s="894">
        <v>1400000</v>
      </c>
      <c r="Q654" s="853" t="str">
        <f t="shared" si="181"/>
        <v>2.06.03</v>
      </c>
      <c r="R654" s="841" t="str">
        <f t="shared" si="182"/>
        <v>KOMPUTER</v>
      </c>
      <c r="S654" s="860">
        <f t="shared" si="183"/>
        <v>4</v>
      </c>
      <c r="T654" s="861">
        <f t="shared" si="184"/>
        <v>350000</v>
      </c>
      <c r="U654" s="860">
        <f t="shared" si="185"/>
        <v>9</v>
      </c>
      <c r="V654" s="861">
        <f t="shared" si="186"/>
        <v>1400000</v>
      </c>
      <c r="W654" s="861">
        <f t="shared" si="187"/>
        <v>0</v>
      </c>
      <c r="X654" s="861">
        <f t="shared" si="188"/>
        <v>0</v>
      </c>
      <c r="Y654" s="861">
        <f t="shared" si="189"/>
        <v>0</v>
      </c>
      <c r="Z654" s="861">
        <f t="shared" si="190"/>
        <v>0</v>
      </c>
      <c r="AA654" s="861">
        <f t="shared" si="191"/>
        <v>0</v>
      </c>
      <c r="AB654" s="860">
        <f t="shared" si="192"/>
        <v>2005</v>
      </c>
      <c r="AC654" s="862">
        <f t="shared" si="193"/>
        <v>1400000</v>
      </c>
      <c r="AD654" s="863">
        <f t="shared" si="194"/>
        <v>0</v>
      </c>
    </row>
    <row r="655" spans="1:30" s="856" customFormat="1" ht="30" hidden="1" customHeight="1">
      <c r="A655" s="848"/>
      <c r="B655" s="849" t="s">
        <v>34</v>
      </c>
      <c r="C655" s="887" t="s">
        <v>3785</v>
      </c>
      <c r="D655" s="873" t="s">
        <v>171</v>
      </c>
      <c r="E655" s="839"/>
      <c r="F655" s="873" t="s">
        <v>1058</v>
      </c>
      <c r="G655" s="838"/>
      <c r="H655" s="873" t="s">
        <v>356</v>
      </c>
      <c r="I655" s="872">
        <v>2004</v>
      </c>
      <c r="J655" s="838" t="s">
        <v>1058</v>
      </c>
      <c r="K655" s="883"/>
      <c r="L655" s="884"/>
      <c r="M655" s="884"/>
      <c r="N655" s="884"/>
      <c r="O655" s="872" t="s">
        <v>133</v>
      </c>
      <c r="P655" s="894">
        <v>5040000</v>
      </c>
      <c r="Q655" s="853" t="str">
        <f t="shared" si="181"/>
        <v>2.06.03</v>
      </c>
      <c r="R655" s="841" t="str">
        <f t="shared" si="182"/>
        <v>KOMPUTER</v>
      </c>
      <c r="S655" s="860">
        <f t="shared" si="183"/>
        <v>4</v>
      </c>
      <c r="T655" s="861">
        <f t="shared" si="184"/>
        <v>1260000</v>
      </c>
      <c r="U655" s="860">
        <f t="shared" si="185"/>
        <v>10</v>
      </c>
      <c r="V655" s="861">
        <f t="shared" si="186"/>
        <v>5040000</v>
      </c>
      <c r="W655" s="861">
        <f t="shared" si="187"/>
        <v>0</v>
      </c>
      <c r="X655" s="861">
        <f t="shared" si="188"/>
        <v>0</v>
      </c>
      <c r="Y655" s="861">
        <f t="shared" si="189"/>
        <v>0</v>
      </c>
      <c r="Z655" s="861">
        <f t="shared" si="190"/>
        <v>0</v>
      </c>
      <c r="AA655" s="861">
        <f t="shared" si="191"/>
        <v>0</v>
      </c>
      <c r="AB655" s="860">
        <f t="shared" si="192"/>
        <v>2004</v>
      </c>
      <c r="AC655" s="862">
        <f t="shared" si="193"/>
        <v>5040000</v>
      </c>
      <c r="AD655" s="863">
        <f t="shared" si="194"/>
        <v>0</v>
      </c>
    </row>
    <row r="656" spans="1:30" s="856" customFormat="1" ht="30" hidden="1" customHeight="1">
      <c r="A656" s="848"/>
      <c r="B656" s="849" t="s">
        <v>34</v>
      </c>
      <c r="C656" s="887" t="s">
        <v>435</v>
      </c>
      <c r="D656" s="873" t="s">
        <v>176</v>
      </c>
      <c r="E656" s="839"/>
      <c r="F656" s="873" t="s">
        <v>1357</v>
      </c>
      <c r="G656" s="838"/>
      <c r="H656" s="873" t="s">
        <v>356</v>
      </c>
      <c r="I656" s="872">
        <v>2005</v>
      </c>
      <c r="J656" s="838" t="s">
        <v>1357</v>
      </c>
      <c r="K656" s="883"/>
      <c r="L656" s="884"/>
      <c r="M656" s="884"/>
      <c r="N656" s="884"/>
      <c r="O656" s="872" t="s">
        <v>133</v>
      </c>
      <c r="P656" s="894">
        <v>3080000</v>
      </c>
      <c r="Q656" s="853" t="str">
        <f t="shared" si="181"/>
        <v>2.06.01</v>
      </c>
      <c r="R656" s="841" t="str">
        <f t="shared" si="182"/>
        <v>ALAT KANTOR</v>
      </c>
      <c r="S656" s="860">
        <f t="shared" si="183"/>
        <v>5</v>
      </c>
      <c r="T656" s="861">
        <f t="shared" si="184"/>
        <v>616000</v>
      </c>
      <c r="U656" s="860">
        <f t="shared" si="185"/>
        <v>9</v>
      </c>
      <c r="V656" s="861">
        <f t="shared" si="186"/>
        <v>3080000</v>
      </c>
      <c r="W656" s="861">
        <f t="shared" si="187"/>
        <v>0</v>
      </c>
      <c r="X656" s="861">
        <f t="shared" si="188"/>
        <v>0</v>
      </c>
      <c r="Y656" s="861">
        <f t="shared" si="189"/>
        <v>0</v>
      </c>
      <c r="Z656" s="861">
        <f t="shared" si="190"/>
        <v>0</v>
      </c>
      <c r="AA656" s="861">
        <f t="shared" si="191"/>
        <v>0</v>
      </c>
      <c r="AB656" s="860">
        <f t="shared" si="192"/>
        <v>2005</v>
      </c>
      <c r="AC656" s="862">
        <f t="shared" si="193"/>
        <v>3080000</v>
      </c>
      <c r="AD656" s="863">
        <f t="shared" si="194"/>
        <v>0</v>
      </c>
    </row>
    <row r="657" spans="1:30" s="856" customFormat="1" ht="30" hidden="1" customHeight="1">
      <c r="A657" s="848"/>
      <c r="B657" s="849" t="s">
        <v>34</v>
      </c>
      <c r="C657" s="887" t="s">
        <v>435</v>
      </c>
      <c r="D657" s="873" t="s">
        <v>176</v>
      </c>
      <c r="E657" s="839"/>
      <c r="F657" s="873" t="s">
        <v>1302</v>
      </c>
      <c r="G657" s="838"/>
      <c r="H657" s="873" t="s">
        <v>356</v>
      </c>
      <c r="I657" s="872">
        <v>2005</v>
      </c>
      <c r="J657" s="838" t="s">
        <v>1302</v>
      </c>
      <c r="K657" s="883"/>
      <c r="L657" s="884"/>
      <c r="M657" s="884"/>
      <c r="N657" s="884"/>
      <c r="O657" s="872" t="s">
        <v>133</v>
      </c>
      <c r="P657" s="894">
        <v>1105000</v>
      </c>
      <c r="Q657" s="853" t="str">
        <f t="shared" si="181"/>
        <v>2.06.01</v>
      </c>
      <c r="R657" s="841" t="str">
        <f t="shared" si="182"/>
        <v>ALAT KANTOR</v>
      </c>
      <c r="S657" s="860">
        <f t="shared" si="183"/>
        <v>5</v>
      </c>
      <c r="T657" s="861">
        <f t="shared" si="184"/>
        <v>221000</v>
      </c>
      <c r="U657" s="860">
        <f t="shared" si="185"/>
        <v>9</v>
      </c>
      <c r="V657" s="861">
        <f t="shared" si="186"/>
        <v>1105000</v>
      </c>
      <c r="W657" s="861">
        <f t="shared" si="187"/>
        <v>0</v>
      </c>
      <c r="X657" s="861">
        <f t="shared" si="188"/>
        <v>0</v>
      </c>
      <c r="Y657" s="861">
        <f t="shared" si="189"/>
        <v>0</v>
      </c>
      <c r="Z657" s="861">
        <f t="shared" si="190"/>
        <v>0</v>
      </c>
      <c r="AA657" s="861">
        <f t="shared" si="191"/>
        <v>0</v>
      </c>
      <c r="AB657" s="860">
        <f t="shared" si="192"/>
        <v>2005</v>
      </c>
      <c r="AC657" s="862">
        <f t="shared" si="193"/>
        <v>1105000</v>
      </c>
      <c r="AD657" s="863">
        <f t="shared" si="194"/>
        <v>0</v>
      </c>
    </row>
    <row r="658" spans="1:30" s="856" customFormat="1" ht="30" hidden="1" customHeight="1">
      <c r="A658" s="848"/>
      <c r="B658" s="849" t="s">
        <v>34</v>
      </c>
      <c r="C658" s="887" t="s">
        <v>3784</v>
      </c>
      <c r="D658" s="873" t="s">
        <v>1041</v>
      </c>
      <c r="E658" s="839"/>
      <c r="F658" s="873" t="s">
        <v>841</v>
      </c>
      <c r="G658" s="838"/>
      <c r="H658" s="873" t="s">
        <v>357</v>
      </c>
      <c r="I658" s="872">
        <v>2005</v>
      </c>
      <c r="J658" s="838" t="s">
        <v>841</v>
      </c>
      <c r="K658" s="883"/>
      <c r="L658" s="884"/>
      <c r="M658" s="884"/>
      <c r="N658" s="884"/>
      <c r="O658" s="872" t="s">
        <v>133</v>
      </c>
      <c r="P658" s="894">
        <v>595000</v>
      </c>
      <c r="Q658" s="853" t="str">
        <f t="shared" si="181"/>
        <v>2.06.03</v>
      </c>
      <c r="R658" s="841" t="str">
        <f t="shared" si="182"/>
        <v>KOMPUTER</v>
      </c>
      <c r="S658" s="860">
        <f t="shared" si="183"/>
        <v>4</v>
      </c>
      <c r="T658" s="861">
        <f t="shared" si="184"/>
        <v>148750</v>
      </c>
      <c r="U658" s="860">
        <f t="shared" si="185"/>
        <v>9</v>
      </c>
      <c r="V658" s="861">
        <f t="shared" si="186"/>
        <v>595000</v>
      </c>
      <c r="W658" s="861">
        <f t="shared" si="187"/>
        <v>0</v>
      </c>
      <c r="X658" s="861">
        <f t="shared" si="188"/>
        <v>0</v>
      </c>
      <c r="Y658" s="861">
        <f t="shared" si="189"/>
        <v>0</v>
      </c>
      <c r="Z658" s="861">
        <f t="shared" si="190"/>
        <v>0</v>
      </c>
      <c r="AA658" s="861">
        <f t="shared" si="191"/>
        <v>0</v>
      </c>
      <c r="AB658" s="860">
        <f t="shared" si="192"/>
        <v>2005</v>
      </c>
      <c r="AC658" s="862">
        <f t="shared" si="193"/>
        <v>595000</v>
      </c>
      <c r="AD658" s="863">
        <f t="shared" si="194"/>
        <v>0</v>
      </c>
    </row>
    <row r="659" spans="1:30" s="856" customFormat="1" ht="30" hidden="1" customHeight="1">
      <c r="A659" s="848"/>
      <c r="B659" s="849" t="s">
        <v>34</v>
      </c>
      <c r="C659" s="887" t="s">
        <v>1426</v>
      </c>
      <c r="D659" s="873" t="s">
        <v>820</v>
      </c>
      <c r="E659" s="839"/>
      <c r="F659" s="873" t="s">
        <v>845</v>
      </c>
      <c r="G659" s="838"/>
      <c r="H659" s="873" t="s">
        <v>356</v>
      </c>
      <c r="I659" s="872">
        <v>2004</v>
      </c>
      <c r="J659" s="838" t="s">
        <v>845</v>
      </c>
      <c r="K659" s="883"/>
      <c r="L659" s="884"/>
      <c r="M659" s="884"/>
      <c r="N659" s="884"/>
      <c r="O659" s="872" t="s">
        <v>133</v>
      </c>
      <c r="P659" s="894">
        <v>2000000</v>
      </c>
      <c r="Q659" s="853" t="str">
        <f t="shared" si="181"/>
        <v>2.06.01</v>
      </c>
      <c r="R659" s="841" t="str">
        <f t="shared" si="182"/>
        <v>ALAT KANTOR</v>
      </c>
      <c r="S659" s="860">
        <f t="shared" si="183"/>
        <v>5</v>
      </c>
      <c r="T659" s="861">
        <f t="shared" si="184"/>
        <v>400000</v>
      </c>
      <c r="U659" s="860">
        <f t="shared" si="185"/>
        <v>10</v>
      </c>
      <c r="V659" s="861">
        <f t="shared" si="186"/>
        <v>2000000</v>
      </c>
      <c r="W659" s="861">
        <f t="shared" si="187"/>
        <v>0</v>
      </c>
      <c r="X659" s="861">
        <f t="shared" si="188"/>
        <v>0</v>
      </c>
      <c r="Y659" s="861">
        <f t="shared" si="189"/>
        <v>0</v>
      </c>
      <c r="Z659" s="861">
        <f t="shared" si="190"/>
        <v>0</v>
      </c>
      <c r="AA659" s="861">
        <f t="shared" si="191"/>
        <v>0</v>
      </c>
      <c r="AB659" s="860">
        <f t="shared" si="192"/>
        <v>2004</v>
      </c>
      <c r="AC659" s="862">
        <f t="shared" si="193"/>
        <v>2000000</v>
      </c>
      <c r="AD659" s="863">
        <f t="shared" si="194"/>
        <v>0</v>
      </c>
    </row>
    <row r="660" spans="1:30" s="856" customFormat="1" ht="30" hidden="1" customHeight="1">
      <c r="A660" s="848"/>
      <c r="B660" s="849" t="s">
        <v>34</v>
      </c>
      <c r="C660" s="887" t="s">
        <v>434</v>
      </c>
      <c r="D660" s="873" t="s">
        <v>175</v>
      </c>
      <c r="E660" s="839"/>
      <c r="F660" s="873" t="s">
        <v>298</v>
      </c>
      <c r="G660" s="838"/>
      <c r="H660" s="873" t="s">
        <v>363</v>
      </c>
      <c r="I660" s="872">
        <v>2003</v>
      </c>
      <c r="J660" s="838" t="s">
        <v>298</v>
      </c>
      <c r="K660" s="883"/>
      <c r="L660" s="884"/>
      <c r="M660" s="884"/>
      <c r="N660" s="884"/>
      <c r="O660" s="872" t="s">
        <v>133</v>
      </c>
      <c r="P660" s="894">
        <v>1400000</v>
      </c>
      <c r="Q660" s="853" t="str">
        <f t="shared" si="181"/>
        <v>2.06.04</v>
      </c>
      <c r="R660" s="841" t="str">
        <f t="shared" si="182"/>
        <v>MEJA DAN KURSI KERJA/RAPAT PEJABAT</v>
      </c>
      <c r="S660" s="860">
        <f t="shared" si="183"/>
        <v>5</v>
      </c>
      <c r="T660" s="861">
        <f t="shared" si="184"/>
        <v>280000</v>
      </c>
      <c r="U660" s="860">
        <f t="shared" si="185"/>
        <v>11</v>
      </c>
      <c r="V660" s="861">
        <f t="shared" si="186"/>
        <v>1400000</v>
      </c>
      <c r="W660" s="861">
        <f t="shared" si="187"/>
        <v>0</v>
      </c>
      <c r="X660" s="861">
        <f t="shared" si="188"/>
        <v>0</v>
      </c>
      <c r="Y660" s="861">
        <f t="shared" si="189"/>
        <v>0</v>
      </c>
      <c r="Z660" s="861">
        <f t="shared" si="190"/>
        <v>0</v>
      </c>
      <c r="AA660" s="861">
        <f t="shared" si="191"/>
        <v>0</v>
      </c>
      <c r="AB660" s="860">
        <f t="shared" si="192"/>
        <v>2003</v>
      </c>
      <c r="AC660" s="862">
        <f t="shared" si="193"/>
        <v>1400000</v>
      </c>
      <c r="AD660" s="863">
        <f t="shared" si="194"/>
        <v>0</v>
      </c>
    </row>
    <row r="661" spans="1:30" s="856" customFormat="1" ht="30" hidden="1" customHeight="1">
      <c r="A661" s="848"/>
      <c r="B661" s="849" t="s">
        <v>34</v>
      </c>
      <c r="C661" s="887" t="s">
        <v>2054</v>
      </c>
      <c r="D661" s="873" t="s">
        <v>177</v>
      </c>
      <c r="E661" s="839"/>
      <c r="F661" s="873" t="s">
        <v>298</v>
      </c>
      <c r="G661" s="838"/>
      <c r="H661" s="873" t="s">
        <v>361</v>
      </c>
      <c r="I661" s="872">
        <v>2003</v>
      </c>
      <c r="J661" s="838" t="s">
        <v>298</v>
      </c>
      <c r="K661" s="883"/>
      <c r="L661" s="884"/>
      <c r="M661" s="884"/>
      <c r="N661" s="884"/>
      <c r="O661" s="872" t="s">
        <v>133</v>
      </c>
      <c r="P661" s="894">
        <v>875000</v>
      </c>
      <c r="Q661" s="853" t="str">
        <f t="shared" si="181"/>
        <v>2.06.02</v>
      </c>
      <c r="R661" s="841" t="str">
        <f t="shared" si="182"/>
        <v>ALAT RUMAH TANGGA</v>
      </c>
      <c r="S661" s="860">
        <f t="shared" si="183"/>
        <v>5</v>
      </c>
      <c r="T661" s="861">
        <f t="shared" si="184"/>
        <v>175000</v>
      </c>
      <c r="U661" s="860">
        <f t="shared" si="185"/>
        <v>11</v>
      </c>
      <c r="V661" s="861">
        <f t="shared" si="186"/>
        <v>875000</v>
      </c>
      <c r="W661" s="861">
        <f t="shared" si="187"/>
        <v>0</v>
      </c>
      <c r="X661" s="861">
        <f t="shared" si="188"/>
        <v>0</v>
      </c>
      <c r="Y661" s="861">
        <f t="shared" si="189"/>
        <v>0</v>
      </c>
      <c r="Z661" s="861">
        <f t="shared" si="190"/>
        <v>0</v>
      </c>
      <c r="AA661" s="861">
        <f t="shared" si="191"/>
        <v>0</v>
      </c>
      <c r="AB661" s="860">
        <f t="shared" si="192"/>
        <v>2003</v>
      </c>
      <c r="AC661" s="862">
        <f t="shared" si="193"/>
        <v>875000</v>
      </c>
      <c r="AD661" s="863">
        <f t="shared" si="194"/>
        <v>0</v>
      </c>
    </row>
    <row r="662" spans="1:30" s="856" customFormat="1" ht="30" hidden="1" customHeight="1">
      <c r="A662" s="848"/>
      <c r="B662" s="849" t="s">
        <v>34</v>
      </c>
      <c r="C662" s="887" t="s">
        <v>442</v>
      </c>
      <c r="D662" s="873" t="s">
        <v>172</v>
      </c>
      <c r="E662" s="839"/>
      <c r="F662" s="873" t="s">
        <v>1948</v>
      </c>
      <c r="G662" s="838"/>
      <c r="H662" s="873" t="s">
        <v>355</v>
      </c>
      <c r="I662" s="872">
        <v>2003</v>
      </c>
      <c r="J662" s="838" t="s">
        <v>1948</v>
      </c>
      <c r="K662" s="883"/>
      <c r="L662" s="884"/>
      <c r="M662" s="884"/>
      <c r="N662" s="884"/>
      <c r="O662" s="872" t="s">
        <v>133</v>
      </c>
      <c r="P662" s="894">
        <v>4900000</v>
      </c>
      <c r="Q662" s="853" t="str">
        <f t="shared" si="181"/>
        <v>2.06.02</v>
      </c>
      <c r="R662" s="841" t="str">
        <f t="shared" si="182"/>
        <v>ALAT RUMAH TANGGA</v>
      </c>
      <c r="S662" s="860">
        <f t="shared" si="183"/>
        <v>5</v>
      </c>
      <c r="T662" s="861">
        <f t="shared" si="184"/>
        <v>980000</v>
      </c>
      <c r="U662" s="860">
        <f t="shared" si="185"/>
        <v>11</v>
      </c>
      <c r="V662" s="861">
        <f t="shared" si="186"/>
        <v>4900000</v>
      </c>
      <c r="W662" s="861">
        <f t="shared" si="187"/>
        <v>0</v>
      </c>
      <c r="X662" s="861">
        <f t="shared" si="188"/>
        <v>0</v>
      </c>
      <c r="Y662" s="861">
        <f t="shared" si="189"/>
        <v>0</v>
      </c>
      <c r="Z662" s="861">
        <f t="shared" si="190"/>
        <v>0</v>
      </c>
      <c r="AA662" s="861">
        <f t="shared" si="191"/>
        <v>0</v>
      </c>
      <c r="AB662" s="860">
        <f t="shared" si="192"/>
        <v>2003</v>
      </c>
      <c r="AC662" s="862">
        <f t="shared" si="193"/>
        <v>4900000</v>
      </c>
      <c r="AD662" s="863">
        <f t="shared" si="194"/>
        <v>0</v>
      </c>
    </row>
    <row r="663" spans="1:30" s="856" customFormat="1" ht="30" hidden="1" customHeight="1">
      <c r="A663" s="848"/>
      <c r="B663" s="849" t="s">
        <v>34</v>
      </c>
      <c r="C663" s="887" t="s">
        <v>442</v>
      </c>
      <c r="D663" s="873" t="s">
        <v>172</v>
      </c>
      <c r="E663" s="839"/>
      <c r="F663" s="873" t="s">
        <v>1948</v>
      </c>
      <c r="G663" s="838"/>
      <c r="H663" s="873" t="s">
        <v>355</v>
      </c>
      <c r="I663" s="872">
        <v>2002</v>
      </c>
      <c r="J663" s="838" t="s">
        <v>1948</v>
      </c>
      <c r="K663" s="883"/>
      <c r="L663" s="884"/>
      <c r="M663" s="884"/>
      <c r="N663" s="884"/>
      <c r="O663" s="872" t="s">
        <v>133</v>
      </c>
      <c r="P663" s="894">
        <v>2450000</v>
      </c>
      <c r="Q663" s="853" t="str">
        <f t="shared" si="181"/>
        <v>2.06.02</v>
      </c>
      <c r="R663" s="841" t="str">
        <f t="shared" si="182"/>
        <v>ALAT RUMAH TANGGA</v>
      </c>
      <c r="S663" s="860">
        <f t="shared" si="183"/>
        <v>5</v>
      </c>
      <c r="T663" s="861">
        <f t="shared" si="184"/>
        <v>490000</v>
      </c>
      <c r="U663" s="860">
        <f t="shared" si="185"/>
        <v>12</v>
      </c>
      <c r="V663" s="861">
        <f t="shared" si="186"/>
        <v>2450000</v>
      </c>
      <c r="W663" s="861">
        <f t="shared" si="187"/>
        <v>0</v>
      </c>
      <c r="X663" s="861">
        <f t="shared" si="188"/>
        <v>0</v>
      </c>
      <c r="Y663" s="861">
        <f t="shared" si="189"/>
        <v>0</v>
      </c>
      <c r="Z663" s="861">
        <f t="shared" si="190"/>
        <v>0</v>
      </c>
      <c r="AA663" s="861">
        <f t="shared" si="191"/>
        <v>0</v>
      </c>
      <c r="AB663" s="860">
        <f t="shared" si="192"/>
        <v>2002</v>
      </c>
      <c r="AC663" s="862">
        <f t="shared" si="193"/>
        <v>2450000</v>
      </c>
      <c r="AD663" s="863">
        <f t="shared" si="194"/>
        <v>0</v>
      </c>
    </row>
    <row r="664" spans="1:30" s="856" customFormat="1" ht="30" hidden="1" customHeight="1">
      <c r="A664" s="848"/>
      <c r="B664" s="849" t="s">
        <v>34</v>
      </c>
      <c r="C664" s="887" t="s">
        <v>3794</v>
      </c>
      <c r="D664" s="873" t="s">
        <v>198</v>
      </c>
      <c r="E664" s="839"/>
      <c r="F664" s="873" t="s">
        <v>326</v>
      </c>
      <c r="G664" s="838"/>
      <c r="H664" s="873" t="s">
        <v>355</v>
      </c>
      <c r="I664" s="872">
        <v>2003</v>
      </c>
      <c r="J664" s="838" t="s">
        <v>326</v>
      </c>
      <c r="K664" s="883"/>
      <c r="L664" s="884"/>
      <c r="M664" s="884"/>
      <c r="N664" s="884"/>
      <c r="O664" s="872" t="s">
        <v>133</v>
      </c>
      <c r="P664" s="894">
        <v>1400000</v>
      </c>
      <c r="Q664" s="853" t="str">
        <f t="shared" si="181"/>
        <v>2.06.02</v>
      </c>
      <c r="R664" s="841" t="str">
        <f t="shared" si="182"/>
        <v>ALAT RUMAH TANGGA</v>
      </c>
      <c r="S664" s="860">
        <f t="shared" si="183"/>
        <v>5</v>
      </c>
      <c r="T664" s="861">
        <f t="shared" si="184"/>
        <v>280000</v>
      </c>
      <c r="U664" s="860">
        <f t="shared" si="185"/>
        <v>11</v>
      </c>
      <c r="V664" s="861">
        <f t="shared" si="186"/>
        <v>1400000</v>
      </c>
      <c r="W664" s="861">
        <f t="shared" si="187"/>
        <v>0</v>
      </c>
      <c r="X664" s="861">
        <f t="shared" si="188"/>
        <v>0</v>
      </c>
      <c r="Y664" s="861">
        <f t="shared" si="189"/>
        <v>0</v>
      </c>
      <c r="Z664" s="861">
        <f t="shared" si="190"/>
        <v>0</v>
      </c>
      <c r="AA664" s="861">
        <f t="shared" si="191"/>
        <v>0</v>
      </c>
      <c r="AB664" s="860">
        <f t="shared" si="192"/>
        <v>2003</v>
      </c>
      <c r="AC664" s="862">
        <f t="shared" si="193"/>
        <v>1400000</v>
      </c>
      <c r="AD664" s="863">
        <f t="shared" si="194"/>
        <v>0</v>
      </c>
    </row>
    <row r="665" spans="1:30" s="856" customFormat="1" ht="30" hidden="1" customHeight="1">
      <c r="A665" s="848"/>
      <c r="B665" s="849" t="s">
        <v>34</v>
      </c>
      <c r="C665" s="887" t="s">
        <v>435</v>
      </c>
      <c r="D665" s="873" t="s">
        <v>176</v>
      </c>
      <c r="E665" s="839"/>
      <c r="F665" s="873" t="s">
        <v>299</v>
      </c>
      <c r="G665" s="838"/>
      <c r="H665" s="873" t="s">
        <v>356</v>
      </c>
      <c r="I665" s="872">
        <v>2002</v>
      </c>
      <c r="J665" s="838" t="s">
        <v>299</v>
      </c>
      <c r="K665" s="883"/>
      <c r="L665" s="884"/>
      <c r="M665" s="884"/>
      <c r="N665" s="884"/>
      <c r="O665" s="872" t="s">
        <v>133</v>
      </c>
      <c r="P665" s="894">
        <v>975000</v>
      </c>
      <c r="Q665" s="853" t="str">
        <f t="shared" si="181"/>
        <v>2.06.01</v>
      </c>
      <c r="R665" s="841" t="str">
        <f t="shared" si="182"/>
        <v>ALAT KANTOR</v>
      </c>
      <c r="S665" s="860">
        <f t="shared" si="183"/>
        <v>5</v>
      </c>
      <c r="T665" s="861">
        <f t="shared" si="184"/>
        <v>195000</v>
      </c>
      <c r="U665" s="860">
        <f t="shared" si="185"/>
        <v>12</v>
      </c>
      <c r="V665" s="861">
        <f t="shared" si="186"/>
        <v>975000</v>
      </c>
      <c r="W665" s="861">
        <f t="shared" si="187"/>
        <v>0</v>
      </c>
      <c r="X665" s="861">
        <f t="shared" si="188"/>
        <v>0</v>
      </c>
      <c r="Y665" s="861">
        <f t="shared" si="189"/>
        <v>0</v>
      </c>
      <c r="Z665" s="861">
        <f t="shared" si="190"/>
        <v>0</v>
      </c>
      <c r="AA665" s="861">
        <f t="shared" si="191"/>
        <v>0</v>
      </c>
      <c r="AB665" s="860">
        <f t="shared" si="192"/>
        <v>2002</v>
      </c>
      <c r="AC665" s="862">
        <f t="shared" si="193"/>
        <v>975000</v>
      </c>
      <c r="AD665" s="863">
        <f t="shared" si="194"/>
        <v>0</v>
      </c>
    </row>
    <row r="666" spans="1:30" s="856" customFormat="1" ht="30" hidden="1" customHeight="1">
      <c r="A666" s="848"/>
      <c r="B666" s="849" t="s">
        <v>34</v>
      </c>
      <c r="C666" s="887" t="s">
        <v>3794</v>
      </c>
      <c r="D666" s="873" t="s">
        <v>198</v>
      </c>
      <c r="E666" s="839"/>
      <c r="F666" s="873" t="s">
        <v>3809</v>
      </c>
      <c r="G666" s="838"/>
      <c r="H666" s="873" t="s">
        <v>355</v>
      </c>
      <c r="I666" s="872">
        <v>2004</v>
      </c>
      <c r="J666" s="838" t="s">
        <v>3809</v>
      </c>
      <c r="K666" s="883"/>
      <c r="L666" s="884"/>
      <c r="M666" s="884"/>
      <c r="N666" s="884"/>
      <c r="O666" s="872" t="s">
        <v>133</v>
      </c>
      <c r="P666" s="894">
        <v>1750000</v>
      </c>
      <c r="Q666" s="853" t="str">
        <f t="shared" si="181"/>
        <v>2.06.02</v>
      </c>
      <c r="R666" s="841" t="str">
        <f t="shared" si="182"/>
        <v>ALAT RUMAH TANGGA</v>
      </c>
      <c r="S666" s="860">
        <f t="shared" si="183"/>
        <v>5</v>
      </c>
      <c r="T666" s="861">
        <f t="shared" si="184"/>
        <v>350000</v>
      </c>
      <c r="U666" s="860">
        <f t="shared" si="185"/>
        <v>10</v>
      </c>
      <c r="V666" s="861">
        <f t="shared" si="186"/>
        <v>1750000</v>
      </c>
      <c r="W666" s="861">
        <f t="shared" si="187"/>
        <v>0</v>
      </c>
      <c r="X666" s="861">
        <f t="shared" si="188"/>
        <v>0</v>
      </c>
      <c r="Y666" s="861">
        <f t="shared" si="189"/>
        <v>0</v>
      </c>
      <c r="Z666" s="861">
        <f t="shared" si="190"/>
        <v>0</v>
      </c>
      <c r="AA666" s="861">
        <f t="shared" si="191"/>
        <v>0</v>
      </c>
      <c r="AB666" s="860">
        <f t="shared" si="192"/>
        <v>2004</v>
      </c>
      <c r="AC666" s="862">
        <f t="shared" si="193"/>
        <v>1750000</v>
      </c>
      <c r="AD666" s="863">
        <f t="shared" si="194"/>
        <v>0</v>
      </c>
    </row>
    <row r="667" spans="1:30" s="856" customFormat="1" ht="30" hidden="1" customHeight="1">
      <c r="A667" s="848"/>
      <c r="B667" s="849" t="s">
        <v>34</v>
      </c>
      <c r="C667" s="887" t="s">
        <v>3810</v>
      </c>
      <c r="D667" s="873" t="s">
        <v>3811</v>
      </c>
      <c r="E667" s="839"/>
      <c r="F667" s="873" t="s">
        <v>298</v>
      </c>
      <c r="G667" s="838"/>
      <c r="H667" s="873" t="s">
        <v>360</v>
      </c>
      <c r="I667" s="872">
        <v>2003</v>
      </c>
      <c r="J667" s="838" t="s">
        <v>298</v>
      </c>
      <c r="K667" s="883"/>
      <c r="L667" s="884"/>
      <c r="M667" s="884"/>
      <c r="N667" s="884"/>
      <c r="O667" s="872" t="s">
        <v>133</v>
      </c>
      <c r="P667" s="894">
        <v>1120000</v>
      </c>
      <c r="Q667" s="853" t="str">
        <f t="shared" si="181"/>
        <v>2.06.04</v>
      </c>
      <c r="R667" s="841" t="str">
        <f t="shared" si="182"/>
        <v>MEJA DAN KURSI KERJA/RAPAT PEJABAT</v>
      </c>
      <c r="S667" s="860">
        <f t="shared" si="183"/>
        <v>5</v>
      </c>
      <c r="T667" s="861">
        <f t="shared" si="184"/>
        <v>224000</v>
      </c>
      <c r="U667" s="860">
        <f t="shared" si="185"/>
        <v>11</v>
      </c>
      <c r="V667" s="861">
        <f t="shared" si="186"/>
        <v>1120000</v>
      </c>
      <c r="W667" s="861">
        <f t="shared" si="187"/>
        <v>0</v>
      </c>
      <c r="X667" s="861">
        <f t="shared" si="188"/>
        <v>0</v>
      </c>
      <c r="Y667" s="861">
        <f t="shared" si="189"/>
        <v>0</v>
      </c>
      <c r="Z667" s="861">
        <f t="shared" si="190"/>
        <v>0</v>
      </c>
      <c r="AA667" s="861">
        <f t="shared" si="191"/>
        <v>0</v>
      </c>
      <c r="AB667" s="860">
        <f t="shared" si="192"/>
        <v>2003</v>
      </c>
      <c r="AC667" s="862">
        <f t="shared" si="193"/>
        <v>1120000</v>
      </c>
      <c r="AD667" s="863">
        <f t="shared" si="194"/>
        <v>0</v>
      </c>
    </row>
    <row r="668" spans="1:30" s="856" customFormat="1" ht="30" hidden="1" customHeight="1">
      <c r="A668" s="848"/>
      <c r="B668" s="849" t="s">
        <v>34</v>
      </c>
      <c r="C668" s="887" t="s">
        <v>3793</v>
      </c>
      <c r="D668" s="873" t="s">
        <v>182</v>
      </c>
      <c r="E668" s="839"/>
      <c r="F668" s="873" t="s">
        <v>132</v>
      </c>
      <c r="G668" s="838"/>
      <c r="H668" s="873" t="s">
        <v>372</v>
      </c>
      <c r="I668" s="872">
        <v>2001</v>
      </c>
      <c r="J668" s="838" t="s">
        <v>132</v>
      </c>
      <c r="K668" s="883"/>
      <c r="L668" s="884"/>
      <c r="M668" s="884"/>
      <c r="N668" s="884"/>
      <c r="O668" s="872" t="s">
        <v>133</v>
      </c>
      <c r="P668" s="894">
        <v>1050000</v>
      </c>
      <c r="Q668" s="853" t="str">
        <f t="shared" si="181"/>
        <v>2.06.01</v>
      </c>
      <c r="R668" s="841" t="str">
        <f t="shared" si="182"/>
        <v>ALAT KANTOR</v>
      </c>
      <c r="S668" s="860">
        <f t="shared" si="183"/>
        <v>5</v>
      </c>
      <c r="T668" s="861">
        <f t="shared" si="184"/>
        <v>210000</v>
      </c>
      <c r="U668" s="860">
        <f t="shared" si="185"/>
        <v>13</v>
      </c>
      <c r="V668" s="861">
        <f t="shared" si="186"/>
        <v>1050000</v>
      </c>
      <c r="W668" s="861">
        <f t="shared" si="187"/>
        <v>0</v>
      </c>
      <c r="X668" s="861">
        <f t="shared" si="188"/>
        <v>0</v>
      </c>
      <c r="Y668" s="861">
        <f t="shared" si="189"/>
        <v>0</v>
      </c>
      <c r="Z668" s="861">
        <f t="shared" si="190"/>
        <v>0</v>
      </c>
      <c r="AA668" s="861">
        <f t="shared" si="191"/>
        <v>0</v>
      </c>
      <c r="AB668" s="860">
        <f t="shared" si="192"/>
        <v>2001</v>
      </c>
      <c r="AC668" s="862">
        <f t="shared" si="193"/>
        <v>1050000</v>
      </c>
      <c r="AD668" s="863">
        <f t="shared" si="194"/>
        <v>0</v>
      </c>
    </row>
    <row r="669" spans="1:30" s="856" customFormat="1" ht="30" hidden="1" customHeight="1">
      <c r="A669" s="848"/>
      <c r="B669" s="849" t="s">
        <v>34</v>
      </c>
      <c r="C669" s="887" t="s">
        <v>3784</v>
      </c>
      <c r="D669" s="873" t="s">
        <v>1237</v>
      </c>
      <c r="E669" s="839"/>
      <c r="F669" s="873" t="s">
        <v>294</v>
      </c>
      <c r="G669" s="838"/>
      <c r="H669" s="873" t="s">
        <v>357</v>
      </c>
      <c r="I669" s="872">
        <v>2006</v>
      </c>
      <c r="J669" s="838" t="s">
        <v>294</v>
      </c>
      <c r="K669" s="883"/>
      <c r="L669" s="884"/>
      <c r="M669" s="884"/>
      <c r="N669" s="884"/>
      <c r="O669" s="872" t="s">
        <v>133</v>
      </c>
      <c r="P669" s="894">
        <v>1600000</v>
      </c>
      <c r="Q669" s="853" t="str">
        <f t="shared" si="181"/>
        <v>2.06.03</v>
      </c>
      <c r="R669" s="841" t="str">
        <f t="shared" si="182"/>
        <v>KOMPUTER</v>
      </c>
      <c r="S669" s="860">
        <f t="shared" si="183"/>
        <v>4</v>
      </c>
      <c r="T669" s="861">
        <f t="shared" si="184"/>
        <v>400000</v>
      </c>
      <c r="U669" s="860">
        <f t="shared" si="185"/>
        <v>8</v>
      </c>
      <c r="V669" s="861">
        <f t="shared" si="186"/>
        <v>1600000</v>
      </c>
      <c r="W669" s="861">
        <f t="shared" si="187"/>
        <v>0</v>
      </c>
      <c r="X669" s="861">
        <f t="shared" si="188"/>
        <v>0</v>
      </c>
      <c r="Y669" s="861">
        <f t="shared" si="189"/>
        <v>0</v>
      </c>
      <c r="Z669" s="861">
        <f t="shared" si="190"/>
        <v>0</v>
      </c>
      <c r="AA669" s="861">
        <f t="shared" si="191"/>
        <v>0</v>
      </c>
      <c r="AB669" s="860">
        <f t="shared" si="192"/>
        <v>2006</v>
      </c>
      <c r="AC669" s="862">
        <f t="shared" si="193"/>
        <v>1600000</v>
      </c>
      <c r="AD669" s="863">
        <f t="shared" si="194"/>
        <v>0</v>
      </c>
    </row>
    <row r="670" spans="1:30" s="856" customFormat="1" ht="30" hidden="1" customHeight="1">
      <c r="A670" s="848"/>
      <c r="B670" s="849" t="s">
        <v>34</v>
      </c>
      <c r="C670" s="887" t="s">
        <v>3785</v>
      </c>
      <c r="D670" s="873" t="s">
        <v>171</v>
      </c>
      <c r="E670" s="839"/>
      <c r="F670" s="873" t="s">
        <v>1058</v>
      </c>
      <c r="G670" s="838"/>
      <c r="H670" s="873" t="s">
        <v>356</v>
      </c>
      <c r="I670" s="872">
        <v>2006</v>
      </c>
      <c r="J670" s="838" t="s">
        <v>1058</v>
      </c>
      <c r="K670" s="883"/>
      <c r="L670" s="884"/>
      <c r="M670" s="884"/>
      <c r="N670" s="884"/>
      <c r="O670" s="872" t="s">
        <v>133</v>
      </c>
      <c r="P670" s="894">
        <v>5760000</v>
      </c>
      <c r="Q670" s="853" t="str">
        <f t="shared" si="181"/>
        <v>2.06.03</v>
      </c>
      <c r="R670" s="841" t="str">
        <f t="shared" si="182"/>
        <v>KOMPUTER</v>
      </c>
      <c r="S670" s="860">
        <f t="shared" si="183"/>
        <v>4</v>
      </c>
      <c r="T670" s="861">
        <f t="shared" si="184"/>
        <v>1440000</v>
      </c>
      <c r="U670" s="860">
        <f t="shared" si="185"/>
        <v>8</v>
      </c>
      <c r="V670" s="861">
        <f t="shared" si="186"/>
        <v>5760000</v>
      </c>
      <c r="W670" s="861">
        <f t="shared" si="187"/>
        <v>0</v>
      </c>
      <c r="X670" s="861">
        <f t="shared" si="188"/>
        <v>0</v>
      </c>
      <c r="Y670" s="861">
        <f t="shared" si="189"/>
        <v>0</v>
      </c>
      <c r="Z670" s="861">
        <f t="shared" si="190"/>
        <v>0</v>
      </c>
      <c r="AA670" s="861">
        <f t="shared" si="191"/>
        <v>0</v>
      </c>
      <c r="AB670" s="860">
        <f t="shared" si="192"/>
        <v>2006</v>
      </c>
      <c r="AC670" s="862">
        <f t="shared" si="193"/>
        <v>5760000</v>
      </c>
      <c r="AD670" s="863">
        <f t="shared" si="194"/>
        <v>0</v>
      </c>
    </row>
    <row r="671" spans="1:30" s="856" customFormat="1" ht="30" hidden="1" customHeight="1">
      <c r="A671" s="848"/>
      <c r="B671" s="849" t="s">
        <v>34</v>
      </c>
      <c r="C671" s="887" t="s">
        <v>1427</v>
      </c>
      <c r="D671" s="873" t="s">
        <v>3812</v>
      </c>
      <c r="E671" s="839"/>
      <c r="F671" s="873" t="s">
        <v>3813</v>
      </c>
      <c r="G671" s="838"/>
      <c r="H671" s="873" t="s">
        <v>368</v>
      </c>
      <c r="I671" s="872">
        <v>2000</v>
      </c>
      <c r="J671" s="838" t="s">
        <v>3813</v>
      </c>
      <c r="K671" s="883"/>
      <c r="L671" s="884"/>
      <c r="M671" s="884"/>
      <c r="N671" s="884"/>
      <c r="O671" s="872" t="s">
        <v>133</v>
      </c>
      <c r="P671" s="894">
        <v>700000</v>
      </c>
      <c r="Q671" s="853" t="str">
        <f t="shared" si="181"/>
        <v>2.06.02</v>
      </c>
      <c r="R671" s="841" t="str">
        <f t="shared" si="182"/>
        <v>ALAT RUMAH TANGGA</v>
      </c>
      <c r="S671" s="860">
        <f t="shared" si="183"/>
        <v>5</v>
      </c>
      <c r="T671" s="861">
        <f t="shared" si="184"/>
        <v>140000</v>
      </c>
      <c r="U671" s="860">
        <f t="shared" si="185"/>
        <v>14</v>
      </c>
      <c r="V671" s="861">
        <f t="shared" si="186"/>
        <v>700000</v>
      </c>
      <c r="W671" s="861">
        <f t="shared" si="187"/>
        <v>0</v>
      </c>
      <c r="X671" s="861">
        <f t="shared" si="188"/>
        <v>0</v>
      </c>
      <c r="Y671" s="861">
        <f t="shared" si="189"/>
        <v>0</v>
      </c>
      <c r="Z671" s="861">
        <f t="shared" si="190"/>
        <v>0</v>
      </c>
      <c r="AA671" s="861">
        <f t="shared" si="191"/>
        <v>0</v>
      </c>
      <c r="AB671" s="860">
        <f t="shared" si="192"/>
        <v>2000</v>
      </c>
      <c r="AC671" s="862">
        <f t="shared" si="193"/>
        <v>700000</v>
      </c>
      <c r="AD671" s="863">
        <f t="shared" si="194"/>
        <v>0</v>
      </c>
    </row>
    <row r="672" spans="1:30" s="856" customFormat="1" ht="30" hidden="1" customHeight="1">
      <c r="A672" s="848"/>
      <c r="B672" s="849" t="s">
        <v>34</v>
      </c>
      <c r="C672" s="887" t="s">
        <v>3794</v>
      </c>
      <c r="D672" s="873" t="s">
        <v>198</v>
      </c>
      <c r="E672" s="839"/>
      <c r="F672" s="873" t="s">
        <v>3814</v>
      </c>
      <c r="G672" s="838"/>
      <c r="H672" s="873" t="s">
        <v>356</v>
      </c>
      <c r="I672" s="872">
        <v>2006</v>
      </c>
      <c r="J672" s="838" t="s">
        <v>3814</v>
      </c>
      <c r="K672" s="883"/>
      <c r="L672" s="884"/>
      <c r="M672" s="884"/>
      <c r="N672" s="884"/>
      <c r="O672" s="872" t="s">
        <v>133</v>
      </c>
      <c r="P672" s="894">
        <v>1000000</v>
      </c>
      <c r="Q672" s="853" t="str">
        <f t="shared" si="181"/>
        <v>2.06.02</v>
      </c>
      <c r="R672" s="841" t="str">
        <f t="shared" si="182"/>
        <v>ALAT RUMAH TANGGA</v>
      </c>
      <c r="S672" s="860">
        <f t="shared" si="183"/>
        <v>5</v>
      </c>
      <c r="T672" s="861">
        <f t="shared" si="184"/>
        <v>200000</v>
      </c>
      <c r="U672" s="860">
        <f t="shared" si="185"/>
        <v>8</v>
      </c>
      <c r="V672" s="861">
        <f t="shared" si="186"/>
        <v>1000000</v>
      </c>
      <c r="W672" s="861">
        <f t="shared" si="187"/>
        <v>0</v>
      </c>
      <c r="X672" s="861">
        <f t="shared" si="188"/>
        <v>0</v>
      </c>
      <c r="Y672" s="861">
        <f t="shared" si="189"/>
        <v>0</v>
      </c>
      <c r="Z672" s="861">
        <f t="shared" si="190"/>
        <v>0</v>
      </c>
      <c r="AA672" s="861">
        <f t="shared" si="191"/>
        <v>0</v>
      </c>
      <c r="AB672" s="860">
        <f t="shared" si="192"/>
        <v>2006</v>
      </c>
      <c r="AC672" s="862">
        <f t="shared" si="193"/>
        <v>1000000</v>
      </c>
      <c r="AD672" s="863">
        <f t="shared" si="194"/>
        <v>0</v>
      </c>
    </row>
    <row r="673" spans="1:30" s="856" customFormat="1" ht="30" hidden="1" customHeight="1">
      <c r="A673" s="848"/>
      <c r="B673" s="849" t="s">
        <v>34</v>
      </c>
      <c r="C673" s="887" t="s">
        <v>3815</v>
      </c>
      <c r="D673" s="873" t="s">
        <v>3816</v>
      </c>
      <c r="E673" s="839"/>
      <c r="F673" s="873" t="s">
        <v>132</v>
      </c>
      <c r="G673" s="838"/>
      <c r="H673" s="873" t="s">
        <v>355</v>
      </c>
      <c r="I673" s="872">
        <v>2006</v>
      </c>
      <c r="J673" s="838" t="s">
        <v>132</v>
      </c>
      <c r="K673" s="883"/>
      <c r="L673" s="884"/>
      <c r="M673" s="884"/>
      <c r="N673" s="884"/>
      <c r="O673" s="872" t="s">
        <v>133</v>
      </c>
      <c r="P673" s="894">
        <v>2946400</v>
      </c>
      <c r="Q673" s="853" t="str">
        <f t="shared" si="181"/>
        <v>2.06.02</v>
      </c>
      <c r="R673" s="841" t="str">
        <f t="shared" si="182"/>
        <v>ALAT RUMAH TANGGA</v>
      </c>
      <c r="S673" s="860">
        <f t="shared" si="183"/>
        <v>5</v>
      </c>
      <c r="T673" s="861">
        <f t="shared" si="184"/>
        <v>589280</v>
      </c>
      <c r="U673" s="860">
        <f t="shared" si="185"/>
        <v>8</v>
      </c>
      <c r="V673" s="861">
        <f t="shared" si="186"/>
        <v>2946400</v>
      </c>
      <c r="W673" s="861">
        <f t="shared" si="187"/>
        <v>0</v>
      </c>
      <c r="X673" s="861">
        <f t="shared" si="188"/>
        <v>0</v>
      </c>
      <c r="Y673" s="861">
        <f t="shared" si="189"/>
        <v>0</v>
      </c>
      <c r="Z673" s="861">
        <f t="shared" si="190"/>
        <v>0</v>
      </c>
      <c r="AA673" s="861">
        <f t="shared" si="191"/>
        <v>0</v>
      </c>
      <c r="AB673" s="860">
        <f t="shared" si="192"/>
        <v>2006</v>
      </c>
      <c r="AC673" s="862">
        <f t="shared" si="193"/>
        <v>2946400</v>
      </c>
      <c r="AD673" s="863">
        <f t="shared" si="194"/>
        <v>0</v>
      </c>
    </row>
    <row r="674" spans="1:30" s="856" customFormat="1" ht="30" hidden="1" customHeight="1">
      <c r="A674" s="848"/>
      <c r="B674" s="849" t="s">
        <v>34</v>
      </c>
      <c r="C674" s="887" t="s">
        <v>442</v>
      </c>
      <c r="D674" s="873" t="s">
        <v>172</v>
      </c>
      <c r="E674" s="839"/>
      <c r="F674" s="873" t="s">
        <v>1948</v>
      </c>
      <c r="G674" s="838"/>
      <c r="H674" s="873" t="s">
        <v>355</v>
      </c>
      <c r="I674" s="872">
        <v>2005</v>
      </c>
      <c r="J674" s="838" t="s">
        <v>1948</v>
      </c>
      <c r="K674" s="883"/>
      <c r="L674" s="884"/>
      <c r="M674" s="884"/>
      <c r="N674" s="884"/>
      <c r="O674" s="872" t="s">
        <v>133</v>
      </c>
      <c r="P674" s="894">
        <v>2450000</v>
      </c>
      <c r="Q674" s="853" t="str">
        <f t="shared" si="181"/>
        <v>2.06.02</v>
      </c>
      <c r="R674" s="841" t="str">
        <f t="shared" si="182"/>
        <v>ALAT RUMAH TANGGA</v>
      </c>
      <c r="S674" s="860">
        <f t="shared" si="183"/>
        <v>5</v>
      </c>
      <c r="T674" s="861">
        <f t="shared" si="184"/>
        <v>490000</v>
      </c>
      <c r="U674" s="860">
        <f t="shared" si="185"/>
        <v>9</v>
      </c>
      <c r="V674" s="861">
        <f t="shared" si="186"/>
        <v>2450000</v>
      </c>
      <c r="W674" s="861">
        <f t="shared" si="187"/>
        <v>0</v>
      </c>
      <c r="X674" s="861">
        <f t="shared" si="188"/>
        <v>0</v>
      </c>
      <c r="Y674" s="861">
        <f t="shared" si="189"/>
        <v>0</v>
      </c>
      <c r="Z674" s="861">
        <f t="shared" si="190"/>
        <v>0</v>
      </c>
      <c r="AA674" s="861">
        <f t="shared" si="191"/>
        <v>0</v>
      </c>
      <c r="AB674" s="860">
        <f t="shared" si="192"/>
        <v>2005</v>
      </c>
      <c r="AC674" s="862">
        <f t="shared" si="193"/>
        <v>2450000</v>
      </c>
      <c r="AD674" s="863">
        <f t="shared" si="194"/>
        <v>0</v>
      </c>
    </row>
    <row r="675" spans="1:30" s="856" customFormat="1" ht="30" hidden="1" customHeight="1">
      <c r="A675" s="848"/>
      <c r="B675" s="849" t="s">
        <v>34</v>
      </c>
      <c r="C675" s="887" t="s">
        <v>2061</v>
      </c>
      <c r="D675" s="873" t="s">
        <v>181</v>
      </c>
      <c r="E675" s="839"/>
      <c r="F675" s="873" t="s">
        <v>332</v>
      </c>
      <c r="G675" s="838"/>
      <c r="H675" s="873" t="s">
        <v>354</v>
      </c>
      <c r="I675" s="872">
        <v>2006</v>
      </c>
      <c r="J675" s="838" t="s">
        <v>332</v>
      </c>
      <c r="K675" s="883"/>
      <c r="L675" s="884"/>
      <c r="M675" s="884"/>
      <c r="N675" s="884"/>
      <c r="O675" s="872" t="s">
        <v>133</v>
      </c>
      <c r="P675" s="894">
        <v>520000</v>
      </c>
      <c r="Q675" s="853" t="str">
        <f t="shared" si="181"/>
        <v>2.06.02</v>
      </c>
      <c r="R675" s="841" t="str">
        <f t="shared" si="182"/>
        <v>ALAT RUMAH TANGGA</v>
      </c>
      <c r="S675" s="860">
        <f t="shared" si="183"/>
        <v>5</v>
      </c>
      <c r="T675" s="861">
        <f t="shared" si="184"/>
        <v>104000</v>
      </c>
      <c r="U675" s="860">
        <f t="shared" si="185"/>
        <v>8</v>
      </c>
      <c r="V675" s="861">
        <f t="shared" si="186"/>
        <v>520000</v>
      </c>
      <c r="W675" s="861">
        <f t="shared" si="187"/>
        <v>0</v>
      </c>
      <c r="X675" s="861">
        <f t="shared" si="188"/>
        <v>0</v>
      </c>
      <c r="Y675" s="861">
        <f t="shared" si="189"/>
        <v>0</v>
      </c>
      <c r="Z675" s="861">
        <f t="shared" si="190"/>
        <v>0</v>
      </c>
      <c r="AA675" s="861">
        <f t="shared" si="191"/>
        <v>0</v>
      </c>
      <c r="AB675" s="860">
        <f t="shared" si="192"/>
        <v>2006</v>
      </c>
      <c r="AC675" s="862">
        <f t="shared" si="193"/>
        <v>520000</v>
      </c>
      <c r="AD675" s="863">
        <f t="shared" si="194"/>
        <v>0</v>
      </c>
    </row>
    <row r="676" spans="1:30" s="856" customFormat="1" ht="30" hidden="1" customHeight="1">
      <c r="A676" s="848"/>
      <c r="B676" s="849" t="s">
        <v>34</v>
      </c>
      <c r="C676" s="887" t="s">
        <v>2062</v>
      </c>
      <c r="D676" s="873" t="s">
        <v>1040</v>
      </c>
      <c r="E676" s="839"/>
      <c r="F676" s="873" t="s">
        <v>293</v>
      </c>
      <c r="G676" s="838"/>
      <c r="H676" s="873" t="s">
        <v>354</v>
      </c>
      <c r="I676" s="872">
        <v>2006</v>
      </c>
      <c r="J676" s="838" t="s">
        <v>293</v>
      </c>
      <c r="K676" s="883"/>
      <c r="L676" s="884"/>
      <c r="M676" s="884"/>
      <c r="N676" s="884"/>
      <c r="O676" s="872" t="s">
        <v>133</v>
      </c>
      <c r="P676" s="894">
        <v>560000</v>
      </c>
      <c r="Q676" s="853" t="str">
        <f t="shared" si="181"/>
        <v>2.06.02</v>
      </c>
      <c r="R676" s="841" t="str">
        <f t="shared" si="182"/>
        <v>ALAT RUMAH TANGGA</v>
      </c>
      <c r="S676" s="860">
        <f t="shared" si="183"/>
        <v>5</v>
      </c>
      <c r="T676" s="861">
        <f t="shared" si="184"/>
        <v>112000</v>
      </c>
      <c r="U676" s="860">
        <f t="shared" si="185"/>
        <v>8</v>
      </c>
      <c r="V676" s="861">
        <f t="shared" si="186"/>
        <v>560000</v>
      </c>
      <c r="W676" s="861">
        <f t="shared" si="187"/>
        <v>0</v>
      </c>
      <c r="X676" s="861">
        <f t="shared" si="188"/>
        <v>0</v>
      </c>
      <c r="Y676" s="861">
        <f t="shared" si="189"/>
        <v>0</v>
      </c>
      <c r="Z676" s="861">
        <f t="shared" si="190"/>
        <v>0</v>
      </c>
      <c r="AA676" s="861">
        <f t="shared" si="191"/>
        <v>0</v>
      </c>
      <c r="AB676" s="860">
        <f t="shared" si="192"/>
        <v>2006</v>
      </c>
      <c r="AC676" s="862">
        <f t="shared" si="193"/>
        <v>560000</v>
      </c>
      <c r="AD676" s="863">
        <f t="shared" si="194"/>
        <v>0</v>
      </c>
    </row>
    <row r="677" spans="1:30" s="856" customFormat="1" ht="30" hidden="1" customHeight="1">
      <c r="A677" s="848"/>
      <c r="B677" s="849" t="s">
        <v>34</v>
      </c>
      <c r="C677" s="887" t="s">
        <v>435</v>
      </c>
      <c r="D677" s="873" t="s">
        <v>176</v>
      </c>
      <c r="E677" s="839"/>
      <c r="F677" s="873" t="s">
        <v>311</v>
      </c>
      <c r="G677" s="838"/>
      <c r="H677" s="873" t="s">
        <v>356</v>
      </c>
      <c r="I677" s="872">
        <v>2004</v>
      </c>
      <c r="J677" s="838" t="s">
        <v>311</v>
      </c>
      <c r="K677" s="883"/>
      <c r="L677" s="884"/>
      <c r="M677" s="884"/>
      <c r="N677" s="884"/>
      <c r="O677" s="872" t="s">
        <v>133</v>
      </c>
      <c r="P677" s="894">
        <v>1050000</v>
      </c>
      <c r="Q677" s="853" t="str">
        <f t="shared" si="181"/>
        <v>2.06.01</v>
      </c>
      <c r="R677" s="841" t="str">
        <f t="shared" si="182"/>
        <v>ALAT KANTOR</v>
      </c>
      <c r="S677" s="860">
        <f t="shared" si="183"/>
        <v>5</v>
      </c>
      <c r="T677" s="861">
        <f t="shared" si="184"/>
        <v>210000</v>
      </c>
      <c r="U677" s="860">
        <f t="shared" si="185"/>
        <v>10</v>
      </c>
      <c r="V677" s="861">
        <f t="shared" si="186"/>
        <v>1050000</v>
      </c>
      <c r="W677" s="861">
        <f t="shared" si="187"/>
        <v>0</v>
      </c>
      <c r="X677" s="861">
        <f t="shared" si="188"/>
        <v>0</v>
      </c>
      <c r="Y677" s="861">
        <f t="shared" si="189"/>
        <v>0</v>
      </c>
      <c r="Z677" s="861">
        <f t="shared" si="190"/>
        <v>0</v>
      </c>
      <c r="AA677" s="861">
        <f t="shared" si="191"/>
        <v>0</v>
      </c>
      <c r="AB677" s="860">
        <f t="shared" si="192"/>
        <v>2004</v>
      </c>
      <c r="AC677" s="862">
        <f t="shared" si="193"/>
        <v>1050000</v>
      </c>
      <c r="AD677" s="863">
        <f t="shared" si="194"/>
        <v>0</v>
      </c>
    </row>
    <row r="678" spans="1:30" s="856" customFormat="1" ht="30" hidden="1" customHeight="1">
      <c r="A678" s="848"/>
      <c r="B678" s="849" t="s">
        <v>34</v>
      </c>
      <c r="C678" s="887" t="s">
        <v>3794</v>
      </c>
      <c r="D678" s="873" t="s">
        <v>198</v>
      </c>
      <c r="E678" s="839"/>
      <c r="F678" s="873" t="s">
        <v>3809</v>
      </c>
      <c r="G678" s="838"/>
      <c r="H678" s="873" t="s">
        <v>356</v>
      </c>
      <c r="I678" s="872">
        <v>2005</v>
      </c>
      <c r="J678" s="838" t="s">
        <v>3809</v>
      </c>
      <c r="K678" s="883"/>
      <c r="L678" s="884"/>
      <c r="M678" s="884"/>
      <c r="N678" s="884"/>
      <c r="O678" s="872" t="s">
        <v>133</v>
      </c>
      <c r="P678" s="894">
        <v>875000</v>
      </c>
      <c r="Q678" s="853" t="str">
        <f t="shared" si="181"/>
        <v>2.06.02</v>
      </c>
      <c r="R678" s="841" t="str">
        <f t="shared" si="182"/>
        <v>ALAT RUMAH TANGGA</v>
      </c>
      <c r="S678" s="860">
        <f t="shared" si="183"/>
        <v>5</v>
      </c>
      <c r="T678" s="861">
        <f t="shared" si="184"/>
        <v>175000</v>
      </c>
      <c r="U678" s="860">
        <f t="shared" si="185"/>
        <v>9</v>
      </c>
      <c r="V678" s="861">
        <f t="shared" si="186"/>
        <v>875000</v>
      </c>
      <c r="W678" s="861">
        <f t="shared" si="187"/>
        <v>0</v>
      </c>
      <c r="X678" s="861">
        <f t="shared" si="188"/>
        <v>0</v>
      </c>
      <c r="Y678" s="861">
        <f t="shared" si="189"/>
        <v>0</v>
      </c>
      <c r="Z678" s="861">
        <f t="shared" si="190"/>
        <v>0</v>
      </c>
      <c r="AA678" s="861">
        <f t="shared" si="191"/>
        <v>0</v>
      </c>
      <c r="AB678" s="860">
        <f t="shared" si="192"/>
        <v>2005</v>
      </c>
      <c r="AC678" s="862">
        <f t="shared" si="193"/>
        <v>875000</v>
      </c>
      <c r="AD678" s="863">
        <f t="shared" si="194"/>
        <v>0</v>
      </c>
    </row>
    <row r="679" spans="1:30" s="856" customFormat="1" ht="30" hidden="1" customHeight="1">
      <c r="A679" s="848"/>
      <c r="B679" s="849" t="s">
        <v>34</v>
      </c>
      <c r="C679" s="887" t="s">
        <v>3784</v>
      </c>
      <c r="D679" s="873" t="s">
        <v>170</v>
      </c>
      <c r="E679" s="839"/>
      <c r="F679" s="873" t="s">
        <v>841</v>
      </c>
      <c r="G679" s="838"/>
      <c r="H679" s="873" t="s">
        <v>357</v>
      </c>
      <c r="I679" s="872">
        <v>2005</v>
      </c>
      <c r="J679" s="838" t="s">
        <v>841</v>
      </c>
      <c r="K679" s="883"/>
      <c r="L679" s="884"/>
      <c r="M679" s="884"/>
      <c r="N679" s="884"/>
      <c r="O679" s="872" t="s">
        <v>133</v>
      </c>
      <c r="P679" s="894">
        <v>595000</v>
      </c>
      <c r="Q679" s="853" t="str">
        <f t="shared" si="181"/>
        <v>2.06.03</v>
      </c>
      <c r="R679" s="841" t="str">
        <f t="shared" si="182"/>
        <v>KOMPUTER</v>
      </c>
      <c r="S679" s="860">
        <f t="shared" si="183"/>
        <v>4</v>
      </c>
      <c r="T679" s="861">
        <f t="shared" si="184"/>
        <v>148750</v>
      </c>
      <c r="U679" s="860">
        <f t="shared" si="185"/>
        <v>9</v>
      </c>
      <c r="V679" s="861">
        <f t="shared" si="186"/>
        <v>595000</v>
      </c>
      <c r="W679" s="861">
        <f t="shared" si="187"/>
        <v>0</v>
      </c>
      <c r="X679" s="861">
        <f t="shared" si="188"/>
        <v>0</v>
      </c>
      <c r="Y679" s="861">
        <f t="shared" si="189"/>
        <v>0</v>
      </c>
      <c r="Z679" s="861">
        <f t="shared" si="190"/>
        <v>0</v>
      </c>
      <c r="AA679" s="861">
        <f t="shared" si="191"/>
        <v>0</v>
      </c>
      <c r="AB679" s="860">
        <f t="shared" si="192"/>
        <v>2005</v>
      </c>
      <c r="AC679" s="862">
        <f t="shared" si="193"/>
        <v>595000</v>
      </c>
      <c r="AD679" s="863">
        <f t="shared" si="194"/>
        <v>0</v>
      </c>
    </row>
    <row r="680" spans="1:30" s="856" customFormat="1" ht="30" hidden="1" customHeight="1">
      <c r="A680" s="848"/>
      <c r="B680" s="849" t="s">
        <v>34</v>
      </c>
      <c r="C680" s="887" t="s">
        <v>3785</v>
      </c>
      <c r="D680" s="873" t="s">
        <v>171</v>
      </c>
      <c r="E680" s="839"/>
      <c r="F680" s="873" t="s">
        <v>1058</v>
      </c>
      <c r="G680" s="838"/>
      <c r="H680" s="873" t="s">
        <v>356</v>
      </c>
      <c r="I680" s="872">
        <v>2005</v>
      </c>
      <c r="J680" s="838" t="s">
        <v>1058</v>
      </c>
      <c r="K680" s="883"/>
      <c r="L680" s="884"/>
      <c r="M680" s="884"/>
      <c r="N680" s="884"/>
      <c r="O680" s="872" t="s">
        <v>133</v>
      </c>
      <c r="P680" s="894">
        <v>5040000</v>
      </c>
      <c r="Q680" s="853" t="str">
        <f t="shared" si="181"/>
        <v>2.06.03</v>
      </c>
      <c r="R680" s="841" t="str">
        <f t="shared" si="182"/>
        <v>KOMPUTER</v>
      </c>
      <c r="S680" s="860">
        <f t="shared" si="183"/>
        <v>4</v>
      </c>
      <c r="T680" s="861">
        <f t="shared" si="184"/>
        <v>1260000</v>
      </c>
      <c r="U680" s="860">
        <f t="shared" si="185"/>
        <v>9</v>
      </c>
      <c r="V680" s="861">
        <f t="shared" si="186"/>
        <v>5040000</v>
      </c>
      <c r="W680" s="861">
        <f t="shared" si="187"/>
        <v>0</v>
      </c>
      <c r="X680" s="861">
        <f t="shared" si="188"/>
        <v>0</v>
      </c>
      <c r="Y680" s="861">
        <f t="shared" si="189"/>
        <v>0</v>
      </c>
      <c r="Z680" s="861">
        <f t="shared" si="190"/>
        <v>0</v>
      </c>
      <c r="AA680" s="861">
        <f t="shared" si="191"/>
        <v>0</v>
      </c>
      <c r="AB680" s="860">
        <f t="shared" si="192"/>
        <v>2005</v>
      </c>
      <c r="AC680" s="862">
        <f t="shared" si="193"/>
        <v>5040000</v>
      </c>
      <c r="AD680" s="863">
        <f t="shared" si="194"/>
        <v>0</v>
      </c>
    </row>
    <row r="681" spans="1:30" s="856" customFormat="1" ht="30" hidden="1" customHeight="1">
      <c r="A681" s="848"/>
      <c r="B681" s="849" t="s">
        <v>34</v>
      </c>
      <c r="C681" s="887" t="s">
        <v>3815</v>
      </c>
      <c r="D681" s="873" t="s">
        <v>3816</v>
      </c>
      <c r="E681" s="839"/>
      <c r="F681" s="873" t="s">
        <v>304</v>
      </c>
      <c r="G681" s="838"/>
      <c r="H681" s="873" t="s">
        <v>355</v>
      </c>
      <c r="I681" s="872">
        <v>2005</v>
      </c>
      <c r="J681" s="838" t="s">
        <v>304</v>
      </c>
      <c r="K681" s="883"/>
      <c r="L681" s="884"/>
      <c r="M681" s="884"/>
      <c r="N681" s="884"/>
      <c r="O681" s="872" t="s">
        <v>133</v>
      </c>
      <c r="P681" s="894">
        <v>612500</v>
      </c>
      <c r="Q681" s="853" t="str">
        <f t="shared" si="181"/>
        <v>2.06.02</v>
      </c>
      <c r="R681" s="841" t="str">
        <f t="shared" si="182"/>
        <v>ALAT RUMAH TANGGA</v>
      </c>
      <c r="S681" s="860">
        <f t="shared" si="183"/>
        <v>5</v>
      </c>
      <c r="T681" s="861">
        <f t="shared" si="184"/>
        <v>122500</v>
      </c>
      <c r="U681" s="860">
        <f t="shared" si="185"/>
        <v>9</v>
      </c>
      <c r="V681" s="861">
        <f t="shared" si="186"/>
        <v>612500</v>
      </c>
      <c r="W681" s="861">
        <f t="shared" si="187"/>
        <v>0</v>
      </c>
      <c r="X681" s="861">
        <f t="shared" si="188"/>
        <v>0</v>
      </c>
      <c r="Y681" s="861">
        <f t="shared" si="189"/>
        <v>0</v>
      </c>
      <c r="Z681" s="861">
        <f t="shared" si="190"/>
        <v>0</v>
      </c>
      <c r="AA681" s="861">
        <f t="shared" si="191"/>
        <v>0</v>
      </c>
      <c r="AB681" s="860">
        <f t="shared" si="192"/>
        <v>2005</v>
      </c>
      <c r="AC681" s="862">
        <f t="shared" si="193"/>
        <v>612500</v>
      </c>
      <c r="AD681" s="863">
        <f t="shared" si="194"/>
        <v>0</v>
      </c>
    </row>
    <row r="682" spans="1:30" s="856" customFormat="1" ht="30" hidden="1" customHeight="1">
      <c r="A682" s="848"/>
      <c r="B682" s="849" t="s">
        <v>34</v>
      </c>
      <c r="C682" s="887" t="s">
        <v>3794</v>
      </c>
      <c r="D682" s="873" t="s">
        <v>198</v>
      </c>
      <c r="E682" s="839"/>
      <c r="F682" s="873" t="s">
        <v>326</v>
      </c>
      <c r="G682" s="838"/>
      <c r="H682" s="873" t="s">
        <v>355</v>
      </c>
      <c r="I682" s="872">
        <v>2005</v>
      </c>
      <c r="J682" s="838" t="s">
        <v>326</v>
      </c>
      <c r="K682" s="883"/>
      <c r="L682" s="884"/>
      <c r="M682" s="884"/>
      <c r="N682" s="884"/>
      <c r="O682" s="872" t="s">
        <v>133</v>
      </c>
      <c r="P682" s="894">
        <v>700000</v>
      </c>
      <c r="Q682" s="853" t="str">
        <f t="shared" si="181"/>
        <v>2.06.02</v>
      </c>
      <c r="R682" s="841" t="str">
        <f t="shared" si="182"/>
        <v>ALAT RUMAH TANGGA</v>
      </c>
      <c r="S682" s="860">
        <f t="shared" si="183"/>
        <v>5</v>
      </c>
      <c r="T682" s="861">
        <f t="shared" si="184"/>
        <v>140000</v>
      </c>
      <c r="U682" s="860">
        <f t="shared" si="185"/>
        <v>9</v>
      </c>
      <c r="V682" s="861">
        <f t="shared" si="186"/>
        <v>700000</v>
      </c>
      <c r="W682" s="861">
        <f t="shared" si="187"/>
        <v>0</v>
      </c>
      <c r="X682" s="861">
        <f t="shared" si="188"/>
        <v>0</v>
      </c>
      <c r="Y682" s="861">
        <f t="shared" si="189"/>
        <v>0</v>
      </c>
      <c r="Z682" s="861">
        <f t="shared" si="190"/>
        <v>0</v>
      </c>
      <c r="AA682" s="861">
        <f t="shared" si="191"/>
        <v>0</v>
      </c>
      <c r="AB682" s="860">
        <f t="shared" si="192"/>
        <v>2005</v>
      </c>
      <c r="AC682" s="862">
        <f t="shared" si="193"/>
        <v>700000</v>
      </c>
      <c r="AD682" s="863">
        <f t="shared" si="194"/>
        <v>0</v>
      </c>
    </row>
    <row r="683" spans="1:30" s="856" customFormat="1" ht="30" hidden="1" customHeight="1">
      <c r="A683" s="848"/>
      <c r="B683" s="849" t="s">
        <v>34</v>
      </c>
      <c r="C683" s="887" t="s">
        <v>3793</v>
      </c>
      <c r="D683" s="873" t="s">
        <v>3817</v>
      </c>
      <c r="E683" s="839"/>
      <c r="F683" s="873" t="s">
        <v>132</v>
      </c>
      <c r="G683" s="838"/>
      <c r="H683" s="873" t="s">
        <v>1063</v>
      </c>
      <c r="I683" s="872">
        <v>2003</v>
      </c>
      <c r="J683" s="838" t="s">
        <v>132</v>
      </c>
      <c r="K683" s="883"/>
      <c r="L683" s="884"/>
      <c r="M683" s="884"/>
      <c r="N683" s="884"/>
      <c r="O683" s="872" t="s">
        <v>133</v>
      </c>
      <c r="P683" s="894">
        <v>1050000</v>
      </c>
      <c r="Q683" s="853" t="str">
        <f t="shared" si="181"/>
        <v>2.06.01</v>
      </c>
      <c r="R683" s="841" t="str">
        <f t="shared" si="182"/>
        <v>ALAT KANTOR</v>
      </c>
      <c r="S683" s="860">
        <f t="shared" si="183"/>
        <v>5</v>
      </c>
      <c r="T683" s="861">
        <f t="shared" si="184"/>
        <v>210000</v>
      </c>
      <c r="U683" s="860">
        <f t="shared" si="185"/>
        <v>11</v>
      </c>
      <c r="V683" s="861">
        <f t="shared" si="186"/>
        <v>1050000</v>
      </c>
      <c r="W683" s="861">
        <f t="shared" si="187"/>
        <v>0</v>
      </c>
      <c r="X683" s="861">
        <f t="shared" si="188"/>
        <v>0</v>
      </c>
      <c r="Y683" s="861">
        <f t="shared" si="189"/>
        <v>0</v>
      </c>
      <c r="Z683" s="861">
        <f t="shared" si="190"/>
        <v>0</v>
      </c>
      <c r="AA683" s="861">
        <f t="shared" si="191"/>
        <v>0</v>
      </c>
      <c r="AB683" s="860">
        <f t="shared" si="192"/>
        <v>2003</v>
      </c>
      <c r="AC683" s="862">
        <f t="shared" si="193"/>
        <v>1050000</v>
      </c>
      <c r="AD683" s="863">
        <f t="shared" si="194"/>
        <v>0</v>
      </c>
    </row>
    <row r="684" spans="1:30" s="856" customFormat="1" ht="30" hidden="1" customHeight="1">
      <c r="A684" s="848"/>
      <c r="B684" s="849" t="s">
        <v>34</v>
      </c>
      <c r="C684" s="887" t="s">
        <v>434</v>
      </c>
      <c r="D684" s="873" t="s">
        <v>175</v>
      </c>
      <c r="E684" s="839"/>
      <c r="F684" s="873" t="s">
        <v>298</v>
      </c>
      <c r="G684" s="838"/>
      <c r="H684" s="873" t="s">
        <v>363</v>
      </c>
      <c r="I684" s="872">
        <v>2005</v>
      </c>
      <c r="J684" s="838" t="s">
        <v>298</v>
      </c>
      <c r="K684" s="883"/>
      <c r="L684" s="884"/>
      <c r="M684" s="884"/>
      <c r="N684" s="884"/>
      <c r="O684" s="872" t="s">
        <v>133</v>
      </c>
      <c r="P684" s="894">
        <v>2100000</v>
      </c>
      <c r="Q684" s="853" t="str">
        <f t="shared" si="181"/>
        <v>2.06.04</v>
      </c>
      <c r="R684" s="841" t="str">
        <f t="shared" si="182"/>
        <v>MEJA DAN KURSI KERJA/RAPAT PEJABAT</v>
      </c>
      <c r="S684" s="860">
        <f t="shared" si="183"/>
        <v>5</v>
      </c>
      <c r="T684" s="861">
        <f t="shared" si="184"/>
        <v>420000</v>
      </c>
      <c r="U684" s="860">
        <f t="shared" si="185"/>
        <v>9</v>
      </c>
      <c r="V684" s="861">
        <f t="shared" si="186"/>
        <v>2100000</v>
      </c>
      <c r="W684" s="861">
        <f t="shared" si="187"/>
        <v>0</v>
      </c>
      <c r="X684" s="861">
        <f t="shared" si="188"/>
        <v>0</v>
      </c>
      <c r="Y684" s="861">
        <f t="shared" si="189"/>
        <v>0</v>
      </c>
      <c r="Z684" s="861">
        <f t="shared" si="190"/>
        <v>0</v>
      </c>
      <c r="AA684" s="861">
        <f t="shared" si="191"/>
        <v>0</v>
      </c>
      <c r="AB684" s="860">
        <f t="shared" si="192"/>
        <v>2005</v>
      </c>
      <c r="AC684" s="862">
        <f t="shared" si="193"/>
        <v>2100000</v>
      </c>
      <c r="AD684" s="863">
        <f t="shared" si="194"/>
        <v>0</v>
      </c>
    </row>
    <row r="685" spans="1:30" s="856" customFormat="1" ht="30" hidden="1" customHeight="1">
      <c r="A685" s="848"/>
      <c r="B685" s="849" t="s">
        <v>34</v>
      </c>
      <c r="C685" s="887" t="s">
        <v>1450</v>
      </c>
      <c r="D685" s="873" t="s">
        <v>3818</v>
      </c>
      <c r="E685" s="839"/>
      <c r="F685" s="873" t="s">
        <v>298</v>
      </c>
      <c r="G685" s="838"/>
      <c r="H685" s="873" t="s">
        <v>366</v>
      </c>
      <c r="I685" s="872">
        <v>2005</v>
      </c>
      <c r="J685" s="838" t="s">
        <v>298</v>
      </c>
      <c r="K685" s="883"/>
      <c r="L685" s="884"/>
      <c r="M685" s="884"/>
      <c r="N685" s="884"/>
      <c r="O685" s="872" t="s">
        <v>133</v>
      </c>
      <c r="P685" s="894">
        <v>1120000</v>
      </c>
      <c r="Q685" s="853" t="str">
        <f t="shared" si="181"/>
        <v>2.06.04</v>
      </c>
      <c r="R685" s="841" t="str">
        <f t="shared" si="182"/>
        <v>MEJA DAN KURSI KERJA/RAPAT PEJABAT</v>
      </c>
      <c r="S685" s="860">
        <f t="shared" si="183"/>
        <v>5</v>
      </c>
      <c r="T685" s="861">
        <f t="shared" si="184"/>
        <v>224000</v>
      </c>
      <c r="U685" s="860">
        <f t="shared" si="185"/>
        <v>9</v>
      </c>
      <c r="V685" s="861">
        <f t="shared" si="186"/>
        <v>1120000</v>
      </c>
      <c r="W685" s="861">
        <f t="shared" si="187"/>
        <v>0</v>
      </c>
      <c r="X685" s="861">
        <f t="shared" si="188"/>
        <v>0</v>
      </c>
      <c r="Y685" s="861">
        <f t="shared" si="189"/>
        <v>0</v>
      </c>
      <c r="Z685" s="861">
        <f t="shared" si="190"/>
        <v>0</v>
      </c>
      <c r="AA685" s="861">
        <f t="shared" si="191"/>
        <v>0</v>
      </c>
      <c r="AB685" s="860">
        <f t="shared" si="192"/>
        <v>2005</v>
      </c>
      <c r="AC685" s="862">
        <f t="shared" si="193"/>
        <v>1120000</v>
      </c>
      <c r="AD685" s="863">
        <f t="shared" si="194"/>
        <v>0</v>
      </c>
    </row>
    <row r="686" spans="1:30" s="856" customFormat="1" ht="30" hidden="1" customHeight="1">
      <c r="A686" s="848"/>
      <c r="B686" s="849" t="s">
        <v>34</v>
      </c>
      <c r="C686" s="887" t="s">
        <v>437</v>
      </c>
      <c r="D686" s="873" t="s">
        <v>3780</v>
      </c>
      <c r="E686" s="839"/>
      <c r="F686" s="873" t="s">
        <v>298</v>
      </c>
      <c r="G686" s="838"/>
      <c r="H686" s="873" t="s">
        <v>363</v>
      </c>
      <c r="I686" s="872">
        <v>2005</v>
      </c>
      <c r="J686" s="838" t="s">
        <v>298</v>
      </c>
      <c r="K686" s="883"/>
      <c r="L686" s="884"/>
      <c r="M686" s="884"/>
      <c r="N686" s="884"/>
      <c r="O686" s="872" t="s">
        <v>133</v>
      </c>
      <c r="P686" s="894">
        <v>1260000</v>
      </c>
      <c r="Q686" s="853" t="str">
        <f t="shared" si="181"/>
        <v>2.06.04</v>
      </c>
      <c r="R686" s="841" t="str">
        <f t="shared" si="182"/>
        <v>MEJA DAN KURSI KERJA/RAPAT PEJABAT</v>
      </c>
      <c r="S686" s="860">
        <f t="shared" si="183"/>
        <v>5</v>
      </c>
      <c r="T686" s="861">
        <f t="shared" si="184"/>
        <v>252000</v>
      </c>
      <c r="U686" s="860">
        <f t="shared" si="185"/>
        <v>9</v>
      </c>
      <c r="V686" s="861">
        <f t="shared" si="186"/>
        <v>1260000</v>
      </c>
      <c r="W686" s="861">
        <f t="shared" si="187"/>
        <v>0</v>
      </c>
      <c r="X686" s="861">
        <f t="shared" si="188"/>
        <v>0</v>
      </c>
      <c r="Y686" s="861">
        <f t="shared" si="189"/>
        <v>0</v>
      </c>
      <c r="Z686" s="861">
        <f t="shared" si="190"/>
        <v>0</v>
      </c>
      <c r="AA686" s="861">
        <f t="shared" si="191"/>
        <v>0</v>
      </c>
      <c r="AB686" s="860">
        <f t="shared" si="192"/>
        <v>2005</v>
      </c>
      <c r="AC686" s="862">
        <f t="shared" si="193"/>
        <v>1260000</v>
      </c>
      <c r="AD686" s="863">
        <f t="shared" si="194"/>
        <v>0</v>
      </c>
    </row>
    <row r="687" spans="1:30" s="856" customFormat="1" ht="30" hidden="1" customHeight="1">
      <c r="A687" s="848"/>
      <c r="B687" s="849" t="s">
        <v>34</v>
      </c>
      <c r="C687" s="887" t="s">
        <v>438</v>
      </c>
      <c r="D687" s="873" t="s">
        <v>188</v>
      </c>
      <c r="E687" s="839"/>
      <c r="F687" s="873" t="s">
        <v>298</v>
      </c>
      <c r="G687" s="838"/>
      <c r="H687" s="873" t="s">
        <v>363</v>
      </c>
      <c r="I687" s="872">
        <v>2005</v>
      </c>
      <c r="J687" s="838" t="s">
        <v>298</v>
      </c>
      <c r="K687" s="883"/>
      <c r="L687" s="884"/>
      <c r="M687" s="884"/>
      <c r="N687" s="884"/>
      <c r="O687" s="872" t="s">
        <v>133</v>
      </c>
      <c r="P687" s="894">
        <v>840000</v>
      </c>
      <c r="Q687" s="853" t="str">
        <f t="shared" si="181"/>
        <v>2.06.04</v>
      </c>
      <c r="R687" s="841" t="str">
        <f t="shared" si="182"/>
        <v>MEJA DAN KURSI KERJA/RAPAT PEJABAT</v>
      </c>
      <c r="S687" s="860">
        <f t="shared" si="183"/>
        <v>5</v>
      </c>
      <c r="T687" s="861">
        <f t="shared" si="184"/>
        <v>168000</v>
      </c>
      <c r="U687" s="860">
        <f t="shared" si="185"/>
        <v>9</v>
      </c>
      <c r="V687" s="861">
        <f t="shared" si="186"/>
        <v>840000</v>
      </c>
      <c r="W687" s="861">
        <f t="shared" si="187"/>
        <v>0</v>
      </c>
      <c r="X687" s="861">
        <f t="shared" si="188"/>
        <v>0</v>
      </c>
      <c r="Y687" s="861">
        <f t="shared" si="189"/>
        <v>0</v>
      </c>
      <c r="Z687" s="861">
        <f t="shared" si="190"/>
        <v>0</v>
      </c>
      <c r="AA687" s="861">
        <f t="shared" si="191"/>
        <v>0</v>
      </c>
      <c r="AB687" s="860">
        <f t="shared" si="192"/>
        <v>2005</v>
      </c>
      <c r="AC687" s="862">
        <f t="shared" si="193"/>
        <v>840000</v>
      </c>
      <c r="AD687" s="863">
        <f t="shared" si="194"/>
        <v>0</v>
      </c>
    </row>
    <row r="688" spans="1:30" s="856" customFormat="1" ht="30" hidden="1" customHeight="1">
      <c r="A688" s="848"/>
      <c r="B688" s="849" t="s">
        <v>34</v>
      </c>
      <c r="C688" s="887" t="s">
        <v>434</v>
      </c>
      <c r="D688" s="873" t="s">
        <v>175</v>
      </c>
      <c r="E688" s="839"/>
      <c r="F688" s="873" t="s">
        <v>298</v>
      </c>
      <c r="G688" s="838"/>
      <c r="H688" s="873" t="s">
        <v>372</v>
      </c>
      <c r="I688" s="872">
        <v>2005</v>
      </c>
      <c r="J688" s="838" t="s">
        <v>298</v>
      </c>
      <c r="K688" s="883"/>
      <c r="L688" s="884"/>
      <c r="M688" s="884"/>
      <c r="N688" s="884"/>
      <c r="O688" s="872" t="s">
        <v>133</v>
      </c>
      <c r="P688" s="894">
        <v>1650000</v>
      </c>
      <c r="Q688" s="853" t="str">
        <f t="shared" si="181"/>
        <v>2.06.04</v>
      </c>
      <c r="R688" s="841" t="str">
        <f t="shared" si="182"/>
        <v>MEJA DAN KURSI KERJA/RAPAT PEJABAT</v>
      </c>
      <c r="S688" s="860">
        <f t="shared" si="183"/>
        <v>5</v>
      </c>
      <c r="T688" s="861">
        <f t="shared" si="184"/>
        <v>330000</v>
      </c>
      <c r="U688" s="860">
        <f t="shared" si="185"/>
        <v>9</v>
      </c>
      <c r="V688" s="861">
        <f t="shared" si="186"/>
        <v>1650000</v>
      </c>
      <c r="W688" s="861">
        <f t="shared" si="187"/>
        <v>0</v>
      </c>
      <c r="X688" s="861">
        <f t="shared" si="188"/>
        <v>0</v>
      </c>
      <c r="Y688" s="861">
        <f t="shared" si="189"/>
        <v>0</v>
      </c>
      <c r="Z688" s="861">
        <f t="shared" si="190"/>
        <v>0</v>
      </c>
      <c r="AA688" s="861">
        <f t="shared" si="191"/>
        <v>0</v>
      </c>
      <c r="AB688" s="860">
        <f t="shared" si="192"/>
        <v>2005</v>
      </c>
      <c r="AC688" s="862">
        <f t="shared" si="193"/>
        <v>1650000</v>
      </c>
      <c r="AD688" s="863">
        <f t="shared" si="194"/>
        <v>0</v>
      </c>
    </row>
    <row r="689" spans="1:30" s="856" customFormat="1" ht="30" hidden="1" customHeight="1">
      <c r="A689" s="848"/>
      <c r="B689" s="849" t="s">
        <v>34</v>
      </c>
      <c r="C689" s="887" t="s">
        <v>1496</v>
      </c>
      <c r="D689" s="873" t="s">
        <v>1034</v>
      </c>
      <c r="E689" s="839"/>
      <c r="F689" s="873" t="s">
        <v>298</v>
      </c>
      <c r="G689" s="838"/>
      <c r="H689" s="873" t="s">
        <v>363</v>
      </c>
      <c r="I689" s="872">
        <v>2005</v>
      </c>
      <c r="J689" s="838" t="s">
        <v>298</v>
      </c>
      <c r="K689" s="883"/>
      <c r="L689" s="884"/>
      <c r="M689" s="884"/>
      <c r="N689" s="884"/>
      <c r="O689" s="872" t="s">
        <v>133</v>
      </c>
      <c r="P689" s="894">
        <v>700000</v>
      </c>
      <c r="Q689" s="853" t="str">
        <f t="shared" si="181"/>
        <v>2.06.02</v>
      </c>
      <c r="R689" s="841" t="str">
        <f t="shared" si="182"/>
        <v>ALAT RUMAH TANGGA</v>
      </c>
      <c r="S689" s="860">
        <f t="shared" si="183"/>
        <v>5</v>
      </c>
      <c r="T689" s="861">
        <f t="shared" si="184"/>
        <v>140000</v>
      </c>
      <c r="U689" s="860">
        <f t="shared" si="185"/>
        <v>9</v>
      </c>
      <c r="V689" s="861">
        <f t="shared" si="186"/>
        <v>700000</v>
      </c>
      <c r="W689" s="861">
        <f t="shared" si="187"/>
        <v>0</v>
      </c>
      <c r="X689" s="861">
        <f t="shared" si="188"/>
        <v>0</v>
      </c>
      <c r="Y689" s="861">
        <f t="shared" si="189"/>
        <v>0</v>
      </c>
      <c r="Z689" s="861">
        <f t="shared" si="190"/>
        <v>0</v>
      </c>
      <c r="AA689" s="861">
        <f t="shared" si="191"/>
        <v>0</v>
      </c>
      <c r="AB689" s="860">
        <f t="shared" si="192"/>
        <v>2005</v>
      </c>
      <c r="AC689" s="862">
        <f t="shared" si="193"/>
        <v>700000</v>
      </c>
      <c r="AD689" s="863">
        <f t="shared" si="194"/>
        <v>0</v>
      </c>
    </row>
    <row r="690" spans="1:30" s="856" customFormat="1" ht="30" hidden="1" customHeight="1">
      <c r="A690" s="848"/>
      <c r="B690" s="849" t="s">
        <v>34</v>
      </c>
      <c r="C690" s="887" t="s">
        <v>435</v>
      </c>
      <c r="D690" s="873" t="s">
        <v>176</v>
      </c>
      <c r="E690" s="839"/>
      <c r="F690" s="873" t="s">
        <v>308</v>
      </c>
      <c r="G690" s="838"/>
      <c r="H690" s="873" t="s">
        <v>356</v>
      </c>
      <c r="I690" s="872">
        <v>2005</v>
      </c>
      <c r="J690" s="838" t="s">
        <v>308</v>
      </c>
      <c r="K690" s="883"/>
      <c r="L690" s="884"/>
      <c r="M690" s="884"/>
      <c r="N690" s="884"/>
      <c r="O690" s="872" t="s">
        <v>133</v>
      </c>
      <c r="P690" s="894">
        <v>910000</v>
      </c>
      <c r="Q690" s="853" t="str">
        <f t="shared" si="181"/>
        <v>2.06.01</v>
      </c>
      <c r="R690" s="841" t="str">
        <f t="shared" si="182"/>
        <v>ALAT KANTOR</v>
      </c>
      <c r="S690" s="860">
        <f t="shared" si="183"/>
        <v>5</v>
      </c>
      <c r="T690" s="861">
        <f t="shared" si="184"/>
        <v>182000</v>
      </c>
      <c r="U690" s="860">
        <f t="shared" si="185"/>
        <v>9</v>
      </c>
      <c r="V690" s="861">
        <f t="shared" si="186"/>
        <v>910000</v>
      </c>
      <c r="W690" s="861">
        <f t="shared" si="187"/>
        <v>0</v>
      </c>
      <c r="X690" s="861">
        <f t="shared" si="188"/>
        <v>0</v>
      </c>
      <c r="Y690" s="861">
        <f t="shared" si="189"/>
        <v>0</v>
      </c>
      <c r="Z690" s="861">
        <f t="shared" si="190"/>
        <v>0</v>
      </c>
      <c r="AA690" s="861">
        <f t="shared" si="191"/>
        <v>0</v>
      </c>
      <c r="AB690" s="860">
        <f t="shared" si="192"/>
        <v>2005</v>
      </c>
      <c r="AC690" s="862">
        <f t="shared" si="193"/>
        <v>910000</v>
      </c>
      <c r="AD690" s="863">
        <f t="shared" si="194"/>
        <v>0</v>
      </c>
    </row>
    <row r="691" spans="1:30" s="856" customFormat="1" ht="30" hidden="1" customHeight="1">
      <c r="A691" s="848"/>
      <c r="B691" s="849" t="s">
        <v>34</v>
      </c>
      <c r="C691" s="887" t="s">
        <v>1427</v>
      </c>
      <c r="D691" s="873" t="s">
        <v>3819</v>
      </c>
      <c r="E691" s="839"/>
      <c r="F691" s="873" t="s">
        <v>295</v>
      </c>
      <c r="G691" s="838"/>
      <c r="H691" s="873" t="s">
        <v>355</v>
      </c>
      <c r="I691" s="872">
        <v>2005</v>
      </c>
      <c r="J691" s="838" t="s">
        <v>295</v>
      </c>
      <c r="K691" s="883"/>
      <c r="L691" s="884"/>
      <c r="M691" s="884"/>
      <c r="N691" s="884"/>
      <c r="O691" s="872" t="s">
        <v>133</v>
      </c>
      <c r="P691" s="894">
        <v>1360000</v>
      </c>
      <c r="Q691" s="853" t="str">
        <f t="shared" si="181"/>
        <v>2.06.02</v>
      </c>
      <c r="R691" s="841" t="str">
        <f t="shared" si="182"/>
        <v>ALAT RUMAH TANGGA</v>
      </c>
      <c r="S691" s="860">
        <f t="shared" si="183"/>
        <v>5</v>
      </c>
      <c r="T691" s="861">
        <f t="shared" si="184"/>
        <v>272000</v>
      </c>
      <c r="U691" s="860">
        <f t="shared" si="185"/>
        <v>9</v>
      </c>
      <c r="V691" s="861">
        <f t="shared" si="186"/>
        <v>1360000</v>
      </c>
      <c r="W691" s="861">
        <f t="shared" si="187"/>
        <v>0</v>
      </c>
      <c r="X691" s="861">
        <f t="shared" si="188"/>
        <v>0</v>
      </c>
      <c r="Y691" s="861">
        <f t="shared" si="189"/>
        <v>0</v>
      </c>
      <c r="Z691" s="861">
        <f t="shared" si="190"/>
        <v>0</v>
      </c>
      <c r="AA691" s="861">
        <f t="shared" si="191"/>
        <v>0</v>
      </c>
      <c r="AB691" s="860">
        <f t="shared" si="192"/>
        <v>2005</v>
      </c>
      <c r="AC691" s="862">
        <f t="shared" si="193"/>
        <v>1360000</v>
      </c>
      <c r="AD691" s="863">
        <f t="shared" si="194"/>
        <v>0</v>
      </c>
    </row>
    <row r="692" spans="1:30" s="856" customFormat="1" ht="30" hidden="1" customHeight="1">
      <c r="A692" s="848"/>
      <c r="B692" s="849" t="s">
        <v>34</v>
      </c>
      <c r="C692" s="887" t="s">
        <v>1427</v>
      </c>
      <c r="D692" s="873" t="s">
        <v>3819</v>
      </c>
      <c r="E692" s="839"/>
      <c r="F692" s="873" t="s">
        <v>295</v>
      </c>
      <c r="G692" s="838"/>
      <c r="H692" s="873" t="s">
        <v>355</v>
      </c>
      <c r="I692" s="872">
        <v>2003</v>
      </c>
      <c r="J692" s="838" t="s">
        <v>295</v>
      </c>
      <c r="K692" s="883"/>
      <c r="L692" s="884"/>
      <c r="M692" s="884"/>
      <c r="N692" s="884"/>
      <c r="O692" s="872" t="s">
        <v>133</v>
      </c>
      <c r="P692" s="894">
        <v>1190000</v>
      </c>
      <c r="Q692" s="853" t="str">
        <f t="shared" si="181"/>
        <v>2.06.02</v>
      </c>
      <c r="R692" s="841" t="str">
        <f t="shared" si="182"/>
        <v>ALAT RUMAH TANGGA</v>
      </c>
      <c r="S692" s="860">
        <f t="shared" si="183"/>
        <v>5</v>
      </c>
      <c r="T692" s="861">
        <f t="shared" si="184"/>
        <v>238000</v>
      </c>
      <c r="U692" s="860">
        <f t="shared" si="185"/>
        <v>11</v>
      </c>
      <c r="V692" s="861">
        <f t="shared" si="186"/>
        <v>1190000</v>
      </c>
      <c r="W692" s="861">
        <f t="shared" si="187"/>
        <v>0</v>
      </c>
      <c r="X692" s="861">
        <f t="shared" si="188"/>
        <v>0</v>
      </c>
      <c r="Y692" s="861">
        <f t="shared" si="189"/>
        <v>0</v>
      </c>
      <c r="Z692" s="861">
        <f t="shared" si="190"/>
        <v>0</v>
      </c>
      <c r="AA692" s="861">
        <f t="shared" si="191"/>
        <v>0</v>
      </c>
      <c r="AB692" s="860">
        <f t="shared" si="192"/>
        <v>2003</v>
      </c>
      <c r="AC692" s="862">
        <f t="shared" si="193"/>
        <v>1190000</v>
      </c>
      <c r="AD692" s="863">
        <f t="shared" si="194"/>
        <v>0</v>
      </c>
    </row>
    <row r="693" spans="1:30" s="856" customFormat="1" ht="30" hidden="1" customHeight="1">
      <c r="A693" s="848"/>
      <c r="B693" s="849" t="s">
        <v>34</v>
      </c>
      <c r="C693" s="887" t="s">
        <v>2062</v>
      </c>
      <c r="D693" s="873" t="s">
        <v>1040</v>
      </c>
      <c r="E693" s="839"/>
      <c r="F693" s="873" t="s">
        <v>293</v>
      </c>
      <c r="G693" s="838"/>
      <c r="H693" s="873" t="s">
        <v>373</v>
      </c>
      <c r="I693" s="872">
        <v>2005</v>
      </c>
      <c r="J693" s="838" t="s">
        <v>293</v>
      </c>
      <c r="K693" s="883"/>
      <c r="L693" s="884"/>
      <c r="M693" s="884"/>
      <c r="N693" s="884"/>
      <c r="O693" s="872" t="s">
        <v>133</v>
      </c>
      <c r="P693" s="894">
        <v>1312500</v>
      </c>
      <c r="Q693" s="853" t="str">
        <f t="shared" si="181"/>
        <v>2.06.02</v>
      </c>
      <c r="R693" s="841" t="str">
        <f t="shared" si="182"/>
        <v>ALAT RUMAH TANGGA</v>
      </c>
      <c r="S693" s="860">
        <f t="shared" si="183"/>
        <v>5</v>
      </c>
      <c r="T693" s="861">
        <f t="shared" si="184"/>
        <v>262500</v>
      </c>
      <c r="U693" s="860">
        <f t="shared" si="185"/>
        <v>9</v>
      </c>
      <c r="V693" s="861">
        <f t="shared" si="186"/>
        <v>1312500</v>
      </c>
      <c r="W693" s="861">
        <f t="shared" si="187"/>
        <v>0</v>
      </c>
      <c r="X693" s="861">
        <f t="shared" si="188"/>
        <v>0</v>
      </c>
      <c r="Y693" s="861">
        <f t="shared" si="189"/>
        <v>0</v>
      </c>
      <c r="Z693" s="861">
        <f t="shared" si="190"/>
        <v>0</v>
      </c>
      <c r="AA693" s="861">
        <f t="shared" si="191"/>
        <v>0</v>
      </c>
      <c r="AB693" s="860">
        <f t="shared" si="192"/>
        <v>2005</v>
      </c>
      <c r="AC693" s="862">
        <f t="shared" si="193"/>
        <v>1312500</v>
      </c>
      <c r="AD693" s="863">
        <f t="shared" si="194"/>
        <v>0</v>
      </c>
    </row>
    <row r="694" spans="1:30" s="856" customFormat="1" ht="30" hidden="1" customHeight="1">
      <c r="A694" s="848"/>
      <c r="B694" s="849" t="s">
        <v>34</v>
      </c>
      <c r="C694" s="887" t="s">
        <v>2054</v>
      </c>
      <c r="D694" s="873" t="s">
        <v>177</v>
      </c>
      <c r="E694" s="839"/>
      <c r="F694" s="873" t="s">
        <v>298</v>
      </c>
      <c r="G694" s="838"/>
      <c r="H694" s="873" t="s">
        <v>358</v>
      </c>
      <c r="I694" s="872">
        <v>2005</v>
      </c>
      <c r="J694" s="838" t="s">
        <v>298</v>
      </c>
      <c r="K694" s="883"/>
      <c r="L694" s="884"/>
      <c r="M694" s="884"/>
      <c r="N694" s="884"/>
      <c r="O694" s="872" t="s">
        <v>133</v>
      </c>
      <c r="P694" s="894">
        <v>4462500</v>
      </c>
      <c r="Q694" s="853" t="str">
        <f t="shared" si="181"/>
        <v>2.06.02</v>
      </c>
      <c r="R694" s="841" t="str">
        <f t="shared" si="182"/>
        <v>ALAT RUMAH TANGGA</v>
      </c>
      <c r="S694" s="860">
        <f t="shared" si="183"/>
        <v>5</v>
      </c>
      <c r="T694" s="861">
        <f t="shared" si="184"/>
        <v>892500</v>
      </c>
      <c r="U694" s="860">
        <f t="shared" si="185"/>
        <v>9</v>
      </c>
      <c r="V694" s="861">
        <f t="shared" si="186"/>
        <v>4462500</v>
      </c>
      <c r="W694" s="861">
        <f t="shared" si="187"/>
        <v>0</v>
      </c>
      <c r="X694" s="861">
        <f t="shared" si="188"/>
        <v>0</v>
      </c>
      <c r="Y694" s="861">
        <f t="shared" si="189"/>
        <v>0</v>
      </c>
      <c r="Z694" s="861">
        <f t="shared" si="190"/>
        <v>0</v>
      </c>
      <c r="AA694" s="861">
        <f t="shared" si="191"/>
        <v>0</v>
      </c>
      <c r="AB694" s="860">
        <f t="shared" si="192"/>
        <v>2005</v>
      </c>
      <c r="AC694" s="862">
        <f t="shared" si="193"/>
        <v>4462500</v>
      </c>
      <c r="AD694" s="863">
        <f t="shared" si="194"/>
        <v>0</v>
      </c>
    </row>
    <row r="695" spans="1:30" s="856" customFormat="1" ht="30" hidden="1" customHeight="1">
      <c r="A695" s="848"/>
      <c r="B695" s="849" t="s">
        <v>34</v>
      </c>
      <c r="C695" s="887" t="s">
        <v>2054</v>
      </c>
      <c r="D695" s="873" t="s">
        <v>177</v>
      </c>
      <c r="E695" s="839"/>
      <c r="F695" s="873" t="s">
        <v>298</v>
      </c>
      <c r="G695" s="838"/>
      <c r="H695" s="873" t="s">
        <v>362</v>
      </c>
      <c r="I695" s="872">
        <v>2005</v>
      </c>
      <c r="J695" s="838" t="s">
        <v>298</v>
      </c>
      <c r="K695" s="883"/>
      <c r="L695" s="884"/>
      <c r="M695" s="884"/>
      <c r="N695" s="884"/>
      <c r="O695" s="872" t="s">
        <v>133</v>
      </c>
      <c r="P695" s="894">
        <v>595000</v>
      </c>
      <c r="Q695" s="853" t="str">
        <f t="shared" si="181"/>
        <v>2.06.02</v>
      </c>
      <c r="R695" s="841" t="str">
        <f t="shared" si="182"/>
        <v>ALAT RUMAH TANGGA</v>
      </c>
      <c r="S695" s="860">
        <f t="shared" si="183"/>
        <v>5</v>
      </c>
      <c r="T695" s="861">
        <f t="shared" si="184"/>
        <v>119000</v>
      </c>
      <c r="U695" s="860">
        <f t="shared" si="185"/>
        <v>9</v>
      </c>
      <c r="V695" s="861">
        <f t="shared" si="186"/>
        <v>595000</v>
      </c>
      <c r="W695" s="861">
        <f t="shared" si="187"/>
        <v>0</v>
      </c>
      <c r="X695" s="861">
        <f t="shared" si="188"/>
        <v>0</v>
      </c>
      <c r="Y695" s="861">
        <f t="shared" si="189"/>
        <v>0</v>
      </c>
      <c r="Z695" s="861">
        <f t="shared" si="190"/>
        <v>0</v>
      </c>
      <c r="AA695" s="861">
        <f t="shared" si="191"/>
        <v>0</v>
      </c>
      <c r="AB695" s="860">
        <f t="shared" si="192"/>
        <v>2005</v>
      </c>
      <c r="AC695" s="862">
        <f t="shared" si="193"/>
        <v>595000</v>
      </c>
      <c r="AD695" s="863">
        <f t="shared" si="194"/>
        <v>0</v>
      </c>
    </row>
    <row r="696" spans="1:30" s="856" customFormat="1" ht="30" hidden="1" customHeight="1">
      <c r="A696" s="848"/>
      <c r="B696" s="849" t="s">
        <v>34</v>
      </c>
      <c r="C696" s="887" t="s">
        <v>2068</v>
      </c>
      <c r="D696" s="873" t="s">
        <v>1043</v>
      </c>
      <c r="E696" s="839"/>
      <c r="F696" s="873" t="s">
        <v>295</v>
      </c>
      <c r="G696" s="838"/>
      <c r="H696" s="873" t="s">
        <v>355</v>
      </c>
      <c r="I696" s="872">
        <v>2005</v>
      </c>
      <c r="J696" s="838" t="s">
        <v>295</v>
      </c>
      <c r="K696" s="883"/>
      <c r="L696" s="884"/>
      <c r="M696" s="884"/>
      <c r="N696" s="884"/>
      <c r="O696" s="872" t="s">
        <v>133</v>
      </c>
      <c r="P696" s="894">
        <v>1225000</v>
      </c>
      <c r="Q696" s="853" t="str">
        <f t="shared" si="181"/>
        <v>2.06.02</v>
      </c>
      <c r="R696" s="841" t="str">
        <f t="shared" si="182"/>
        <v>ALAT RUMAH TANGGA</v>
      </c>
      <c r="S696" s="860">
        <f t="shared" si="183"/>
        <v>5</v>
      </c>
      <c r="T696" s="861">
        <f t="shared" si="184"/>
        <v>245000</v>
      </c>
      <c r="U696" s="860">
        <f t="shared" si="185"/>
        <v>9</v>
      </c>
      <c r="V696" s="861">
        <f t="shared" si="186"/>
        <v>1225000</v>
      </c>
      <c r="W696" s="861">
        <f t="shared" si="187"/>
        <v>0</v>
      </c>
      <c r="X696" s="861">
        <f t="shared" si="188"/>
        <v>0</v>
      </c>
      <c r="Y696" s="861">
        <f t="shared" si="189"/>
        <v>0</v>
      </c>
      <c r="Z696" s="861">
        <f t="shared" si="190"/>
        <v>0</v>
      </c>
      <c r="AA696" s="861">
        <f t="shared" si="191"/>
        <v>0</v>
      </c>
      <c r="AB696" s="860">
        <f t="shared" si="192"/>
        <v>2005</v>
      </c>
      <c r="AC696" s="862">
        <f t="shared" si="193"/>
        <v>1225000</v>
      </c>
      <c r="AD696" s="863">
        <f t="shared" si="194"/>
        <v>0</v>
      </c>
    </row>
    <row r="697" spans="1:30" s="856" customFormat="1" ht="30" hidden="1" customHeight="1">
      <c r="A697" s="848"/>
      <c r="B697" s="849" t="s">
        <v>34</v>
      </c>
      <c r="C697" s="887" t="s">
        <v>2068</v>
      </c>
      <c r="D697" s="873" t="s">
        <v>1043</v>
      </c>
      <c r="E697" s="839"/>
      <c r="F697" s="873" t="s">
        <v>3820</v>
      </c>
      <c r="G697" s="838"/>
      <c r="H697" s="873" t="s">
        <v>355</v>
      </c>
      <c r="I697" s="872">
        <v>2005</v>
      </c>
      <c r="J697" s="838" t="s">
        <v>3820</v>
      </c>
      <c r="K697" s="883"/>
      <c r="L697" s="884"/>
      <c r="M697" s="884"/>
      <c r="N697" s="884"/>
      <c r="O697" s="872" t="s">
        <v>133</v>
      </c>
      <c r="P697" s="894">
        <v>1050000</v>
      </c>
      <c r="Q697" s="853" t="str">
        <f t="shared" si="181"/>
        <v>2.06.02</v>
      </c>
      <c r="R697" s="841" t="str">
        <f t="shared" si="182"/>
        <v>ALAT RUMAH TANGGA</v>
      </c>
      <c r="S697" s="860">
        <f t="shared" si="183"/>
        <v>5</v>
      </c>
      <c r="T697" s="861">
        <f t="shared" si="184"/>
        <v>210000</v>
      </c>
      <c r="U697" s="860">
        <f t="shared" si="185"/>
        <v>9</v>
      </c>
      <c r="V697" s="861">
        <f t="shared" si="186"/>
        <v>1050000</v>
      </c>
      <c r="W697" s="861">
        <f t="shared" si="187"/>
        <v>0</v>
      </c>
      <c r="X697" s="861">
        <f t="shared" si="188"/>
        <v>0</v>
      </c>
      <c r="Y697" s="861">
        <f t="shared" si="189"/>
        <v>0</v>
      </c>
      <c r="Z697" s="861">
        <f t="shared" si="190"/>
        <v>0</v>
      </c>
      <c r="AA697" s="861">
        <f t="shared" si="191"/>
        <v>0</v>
      </c>
      <c r="AB697" s="860">
        <f t="shared" si="192"/>
        <v>2005</v>
      </c>
      <c r="AC697" s="862">
        <f t="shared" si="193"/>
        <v>1050000</v>
      </c>
      <c r="AD697" s="863">
        <f t="shared" si="194"/>
        <v>0</v>
      </c>
    </row>
    <row r="698" spans="1:30" s="856" customFormat="1" ht="30" hidden="1" customHeight="1">
      <c r="A698" s="848"/>
      <c r="B698" s="849" t="s">
        <v>34</v>
      </c>
      <c r="C698" s="887" t="s">
        <v>2054</v>
      </c>
      <c r="D698" s="873" t="s">
        <v>177</v>
      </c>
      <c r="E698" s="839"/>
      <c r="F698" s="873" t="s">
        <v>298</v>
      </c>
      <c r="G698" s="838"/>
      <c r="H698" s="873" t="s">
        <v>366</v>
      </c>
      <c r="I698" s="872">
        <v>2003</v>
      </c>
      <c r="J698" s="838" t="s">
        <v>298</v>
      </c>
      <c r="K698" s="883"/>
      <c r="L698" s="884"/>
      <c r="M698" s="884"/>
      <c r="N698" s="884"/>
      <c r="O698" s="872" t="s">
        <v>133</v>
      </c>
      <c r="P698" s="894">
        <v>665000</v>
      </c>
      <c r="Q698" s="853" t="str">
        <f t="shared" si="181"/>
        <v>2.06.02</v>
      </c>
      <c r="R698" s="841" t="str">
        <f t="shared" si="182"/>
        <v>ALAT RUMAH TANGGA</v>
      </c>
      <c r="S698" s="860">
        <f t="shared" si="183"/>
        <v>5</v>
      </c>
      <c r="T698" s="861">
        <f t="shared" si="184"/>
        <v>133000</v>
      </c>
      <c r="U698" s="860">
        <f t="shared" si="185"/>
        <v>11</v>
      </c>
      <c r="V698" s="861">
        <f t="shared" si="186"/>
        <v>665000</v>
      </c>
      <c r="W698" s="861">
        <f t="shared" si="187"/>
        <v>0</v>
      </c>
      <c r="X698" s="861">
        <f t="shared" si="188"/>
        <v>0</v>
      </c>
      <c r="Y698" s="861">
        <f t="shared" si="189"/>
        <v>0</v>
      </c>
      <c r="Z698" s="861">
        <f t="shared" si="190"/>
        <v>0</v>
      </c>
      <c r="AA698" s="861">
        <f t="shared" si="191"/>
        <v>0</v>
      </c>
      <c r="AB698" s="860">
        <f t="shared" si="192"/>
        <v>2003</v>
      </c>
      <c r="AC698" s="862">
        <f t="shared" si="193"/>
        <v>665000</v>
      </c>
      <c r="AD698" s="863">
        <f t="shared" si="194"/>
        <v>0</v>
      </c>
    </row>
    <row r="699" spans="1:30" s="856" customFormat="1" ht="30" hidden="1" customHeight="1">
      <c r="A699" s="848"/>
      <c r="B699" s="849" t="s">
        <v>34</v>
      </c>
      <c r="C699" s="887" t="s">
        <v>3821</v>
      </c>
      <c r="D699" s="873" t="s">
        <v>3822</v>
      </c>
      <c r="E699" s="839"/>
      <c r="F699" s="873" t="s">
        <v>3823</v>
      </c>
      <c r="G699" s="838"/>
      <c r="H699" s="873" t="s">
        <v>355</v>
      </c>
      <c r="I699" s="872">
        <v>2000</v>
      </c>
      <c r="J699" s="838" t="s">
        <v>3823</v>
      </c>
      <c r="K699" s="883"/>
      <c r="L699" s="884"/>
      <c r="M699" s="884"/>
      <c r="N699" s="884"/>
      <c r="O699" s="872" t="s">
        <v>133</v>
      </c>
      <c r="P699" s="894">
        <v>810000</v>
      </c>
      <c r="Q699" s="853" t="str">
        <f t="shared" si="181"/>
        <v>2.06.02</v>
      </c>
      <c r="R699" s="841" t="str">
        <f t="shared" si="182"/>
        <v>ALAT RUMAH TANGGA</v>
      </c>
      <c r="S699" s="860">
        <f t="shared" si="183"/>
        <v>5</v>
      </c>
      <c r="T699" s="861">
        <f t="shared" si="184"/>
        <v>162000</v>
      </c>
      <c r="U699" s="860">
        <f t="shared" si="185"/>
        <v>14</v>
      </c>
      <c r="V699" s="861">
        <f t="shared" si="186"/>
        <v>810000</v>
      </c>
      <c r="W699" s="861">
        <f t="shared" si="187"/>
        <v>0</v>
      </c>
      <c r="X699" s="861">
        <f t="shared" si="188"/>
        <v>0</v>
      </c>
      <c r="Y699" s="861">
        <f t="shared" si="189"/>
        <v>0</v>
      </c>
      <c r="Z699" s="861">
        <f t="shared" si="190"/>
        <v>0</v>
      </c>
      <c r="AA699" s="861">
        <f t="shared" si="191"/>
        <v>0</v>
      </c>
      <c r="AB699" s="860">
        <f t="shared" si="192"/>
        <v>2000</v>
      </c>
      <c r="AC699" s="862">
        <f t="shared" si="193"/>
        <v>810000</v>
      </c>
      <c r="AD699" s="863">
        <f t="shared" si="194"/>
        <v>0</v>
      </c>
    </row>
    <row r="700" spans="1:30" s="856" customFormat="1" ht="30" hidden="1" customHeight="1">
      <c r="A700" s="848"/>
      <c r="B700" s="849" t="s">
        <v>34</v>
      </c>
      <c r="C700" s="887" t="s">
        <v>434</v>
      </c>
      <c r="D700" s="873" t="s">
        <v>178</v>
      </c>
      <c r="E700" s="839"/>
      <c r="F700" s="873" t="s">
        <v>298</v>
      </c>
      <c r="G700" s="838"/>
      <c r="H700" s="873" t="s">
        <v>361</v>
      </c>
      <c r="I700" s="872">
        <v>2003</v>
      </c>
      <c r="J700" s="838" t="s">
        <v>298</v>
      </c>
      <c r="K700" s="883"/>
      <c r="L700" s="884"/>
      <c r="M700" s="884"/>
      <c r="N700" s="884"/>
      <c r="O700" s="872" t="s">
        <v>133</v>
      </c>
      <c r="P700" s="894">
        <v>1680000</v>
      </c>
      <c r="Q700" s="853" t="str">
        <f t="shared" si="181"/>
        <v>2.06.04</v>
      </c>
      <c r="R700" s="841" t="str">
        <f t="shared" si="182"/>
        <v>MEJA DAN KURSI KERJA/RAPAT PEJABAT</v>
      </c>
      <c r="S700" s="860">
        <f t="shared" si="183"/>
        <v>5</v>
      </c>
      <c r="T700" s="861">
        <f t="shared" si="184"/>
        <v>336000</v>
      </c>
      <c r="U700" s="860">
        <f t="shared" si="185"/>
        <v>11</v>
      </c>
      <c r="V700" s="861">
        <f t="shared" si="186"/>
        <v>1680000</v>
      </c>
      <c r="W700" s="861">
        <f t="shared" si="187"/>
        <v>0</v>
      </c>
      <c r="X700" s="861">
        <f t="shared" si="188"/>
        <v>0</v>
      </c>
      <c r="Y700" s="861">
        <f t="shared" si="189"/>
        <v>0</v>
      </c>
      <c r="Z700" s="861">
        <f t="shared" si="190"/>
        <v>0</v>
      </c>
      <c r="AA700" s="861">
        <f t="shared" si="191"/>
        <v>0</v>
      </c>
      <c r="AB700" s="860">
        <f t="shared" si="192"/>
        <v>2003</v>
      </c>
      <c r="AC700" s="862">
        <f t="shared" si="193"/>
        <v>1680000</v>
      </c>
      <c r="AD700" s="863">
        <f t="shared" si="194"/>
        <v>0</v>
      </c>
    </row>
    <row r="701" spans="1:30" s="856" customFormat="1" ht="30" hidden="1" customHeight="1">
      <c r="A701" s="848"/>
      <c r="B701" s="849" t="s">
        <v>34</v>
      </c>
      <c r="C701" s="887" t="s">
        <v>2061</v>
      </c>
      <c r="D701" s="873" t="s">
        <v>181</v>
      </c>
      <c r="E701" s="839"/>
      <c r="F701" s="873" t="s">
        <v>3782</v>
      </c>
      <c r="G701" s="838"/>
      <c r="H701" s="873" t="s">
        <v>364</v>
      </c>
      <c r="I701" s="872">
        <v>2003</v>
      </c>
      <c r="J701" s="838" t="s">
        <v>3782</v>
      </c>
      <c r="K701" s="883"/>
      <c r="L701" s="884"/>
      <c r="M701" s="884"/>
      <c r="N701" s="884"/>
      <c r="O701" s="872" t="s">
        <v>133</v>
      </c>
      <c r="P701" s="894">
        <v>520000</v>
      </c>
      <c r="Q701" s="853" t="str">
        <f t="shared" si="181"/>
        <v>2.06.02</v>
      </c>
      <c r="R701" s="841" t="str">
        <f t="shared" si="182"/>
        <v>ALAT RUMAH TANGGA</v>
      </c>
      <c r="S701" s="860">
        <f t="shared" si="183"/>
        <v>5</v>
      </c>
      <c r="T701" s="861">
        <f t="shared" si="184"/>
        <v>104000</v>
      </c>
      <c r="U701" s="860">
        <f t="shared" si="185"/>
        <v>11</v>
      </c>
      <c r="V701" s="861">
        <f t="shared" si="186"/>
        <v>520000</v>
      </c>
      <c r="W701" s="861">
        <f t="shared" si="187"/>
        <v>0</v>
      </c>
      <c r="X701" s="861">
        <f t="shared" si="188"/>
        <v>0</v>
      </c>
      <c r="Y701" s="861">
        <f t="shared" si="189"/>
        <v>0</v>
      </c>
      <c r="Z701" s="861">
        <f t="shared" si="190"/>
        <v>0</v>
      </c>
      <c r="AA701" s="861">
        <f t="shared" si="191"/>
        <v>0</v>
      </c>
      <c r="AB701" s="860">
        <f t="shared" si="192"/>
        <v>2003</v>
      </c>
      <c r="AC701" s="862">
        <f t="shared" si="193"/>
        <v>520000</v>
      </c>
      <c r="AD701" s="863">
        <f t="shared" si="194"/>
        <v>0</v>
      </c>
    </row>
    <row r="702" spans="1:30" s="856" customFormat="1" ht="30" hidden="1" customHeight="1">
      <c r="A702" s="848"/>
      <c r="B702" s="849" t="s">
        <v>34</v>
      </c>
      <c r="C702" s="887" t="s">
        <v>3784</v>
      </c>
      <c r="D702" s="873" t="s">
        <v>1308</v>
      </c>
      <c r="E702" s="839"/>
      <c r="F702" s="873" t="s">
        <v>325</v>
      </c>
      <c r="G702" s="838"/>
      <c r="H702" s="873" t="s">
        <v>357</v>
      </c>
      <c r="I702" s="872">
        <v>2005</v>
      </c>
      <c r="J702" s="838" t="s">
        <v>325</v>
      </c>
      <c r="K702" s="883"/>
      <c r="L702" s="884"/>
      <c r="M702" s="884"/>
      <c r="N702" s="884"/>
      <c r="O702" s="872" t="s">
        <v>133</v>
      </c>
      <c r="P702" s="894">
        <v>1750000</v>
      </c>
      <c r="Q702" s="853" t="str">
        <f t="shared" si="181"/>
        <v>2.06.03</v>
      </c>
      <c r="R702" s="841" t="str">
        <f t="shared" si="182"/>
        <v>KOMPUTER</v>
      </c>
      <c r="S702" s="860">
        <f t="shared" si="183"/>
        <v>4</v>
      </c>
      <c r="T702" s="861">
        <f t="shared" si="184"/>
        <v>437500</v>
      </c>
      <c r="U702" s="860">
        <f t="shared" si="185"/>
        <v>9</v>
      </c>
      <c r="V702" s="861">
        <f t="shared" si="186"/>
        <v>1750000</v>
      </c>
      <c r="W702" s="861">
        <f t="shared" si="187"/>
        <v>0</v>
      </c>
      <c r="X702" s="861">
        <f t="shared" si="188"/>
        <v>0</v>
      </c>
      <c r="Y702" s="861">
        <f t="shared" si="189"/>
        <v>0</v>
      </c>
      <c r="Z702" s="861">
        <f t="shared" si="190"/>
        <v>0</v>
      </c>
      <c r="AA702" s="861">
        <f t="shared" si="191"/>
        <v>0</v>
      </c>
      <c r="AB702" s="860">
        <f t="shared" si="192"/>
        <v>2005</v>
      </c>
      <c r="AC702" s="862">
        <f t="shared" si="193"/>
        <v>1750000</v>
      </c>
      <c r="AD702" s="863">
        <f t="shared" si="194"/>
        <v>0</v>
      </c>
    </row>
    <row r="703" spans="1:30" s="856" customFormat="1" ht="30" hidden="1" customHeight="1">
      <c r="A703" s="848"/>
      <c r="B703" s="849" t="s">
        <v>34</v>
      </c>
      <c r="C703" s="887" t="s">
        <v>3785</v>
      </c>
      <c r="D703" s="873" t="s">
        <v>171</v>
      </c>
      <c r="E703" s="839"/>
      <c r="F703" s="873" t="s">
        <v>1058</v>
      </c>
      <c r="G703" s="838"/>
      <c r="H703" s="873" t="s">
        <v>356</v>
      </c>
      <c r="I703" s="872">
        <v>2005</v>
      </c>
      <c r="J703" s="838" t="s">
        <v>1058</v>
      </c>
      <c r="K703" s="883"/>
      <c r="L703" s="884"/>
      <c r="M703" s="884"/>
      <c r="N703" s="884"/>
      <c r="O703" s="872" t="s">
        <v>133</v>
      </c>
      <c r="P703" s="894">
        <v>5040000</v>
      </c>
      <c r="Q703" s="853" t="str">
        <f t="shared" si="181"/>
        <v>2.06.03</v>
      </c>
      <c r="R703" s="841" t="str">
        <f t="shared" si="182"/>
        <v>KOMPUTER</v>
      </c>
      <c r="S703" s="860">
        <f t="shared" si="183"/>
        <v>4</v>
      </c>
      <c r="T703" s="861">
        <f t="shared" si="184"/>
        <v>1260000</v>
      </c>
      <c r="U703" s="860">
        <f t="shared" si="185"/>
        <v>9</v>
      </c>
      <c r="V703" s="861">
        <f t="shared" si="186"/>
        <v>5040000</v>
      </c>
      <c r="W703" s="861">
        <f t="shared" si="187"/>
        <v>0</v>
      </c>
      <c r="X703" s="861">
        <f t="shared" si="188"/>
        <v>0</v>
      </c>
      <c r="Y703" s="861">
        <f t="shared" si="189"/>
        <v>0</v>
      </c>
      <c r="Z703" s="861">
        <f t="shared" si="190"/>
        <v>0</v>
      </c>
      <c r="AA703" s="861">
        <f t="shared" si="191"/>
        <v>0</v>
      </c>
      <c r="AB703" s="860">
        <f t="shared" si="192"/>
        <v>2005</v>
      </c>
      <c r="AC703" s="862">
        <f t="shared" si="193"/>
        <v>5040000</v>
      </c>
      <c r="AD703" s="863">
        <f t="shared" si="194"/>
        <v>0</v>
      </c>
    </row>
    <row r="704" spans="1:30" s="856" customFormat="1" ht="30" hidden="1" customHeight="1">
      <c r="A704" s="848"/>
      <c r="B704" s="849" t="s">
        <v>34</v>
      </c>
      <c r="C704" s="887" t="s">
        <v>2054</v>
      </c>
      <c r="D704" s="873" t="s">
        <v>177</v>
      </c>
      <c r="E704" s="839"/>
      <c r="F704" s="873" t="s">
        <v>298</v>
      </c>
      <c r="G704" s="838"/>
      <c r="H704" s="873" t="s">
        <v>363</v>
      </c>
      <c r="I704" s="872">
        <v>2005</v>
      </c>
      <c r="J704" s="838" t="s">
        <v>298</v>
      </c>
      <c r="K704" s="883"/>
      <c r="L704" s="884"/>
      <c r="M704" s="884"/>
      <c r="N704" s="884"/>
      <c r="O704" s="872" t="s">
        <v>133</v>
      </c>
      <c r="P704" s="894">
        <v>875000</v>
      </c>
      <c r="Q704" s="853" t="str">
        <f t="shared" si="181"/>
        <v>2.06.02</v>
      </c>
      <c r="R704" s="841" t="str">
        <f t="shared" si="182"/>
        <v>ALAT RUMAH TANGGA</v>
      </c>
      <c r="S704" s="860">
        <f t="shared" si="183"/>
        <v>5</v>
      </c>
      <c r="T704" s="861">
        <f t="shared" si="184"/>
        <v>175000</v>
      </c>
      <c r="U704" s="860">
        <f t="shared" si="185"/>
        <v>9</v>
      </c>
      <c r="V704" s="861">
        <f t="shared" si="186"/>
        <v>875000</v>
      </c>
      <c r="W704" s="861">
        <f t="shared" si="187"/>
        <v>0</v>
      </c>
      <c r="X704" s="861">
        <f t="shared" si="188"/>
        <v>0</v>
      </c>
      <c r="Y704" s="861">
        <f t="shared" si="189"/>
        <v>0</v>
      </c>
      <c r="Z704" s="861">
        <f t="shared" si="190"/>
        <v>0</v>
      </c>
      <c r="AA704" s="861">
        <f t="shared" si="191"/>
        <v>0</v>
      </c>
      <c r="AB704" s="860">
        <f t="shared" si="192"/>
        <v>2005</v>
      </c>
      <c r="AC704" s="862">
        <f t="shared" si="193"/>
        <v>875000</v>
      </c>
      <c r="AD704" s="863">
        <f t="shared" si="194"/>
        <v>0</v>
      </c>
    </row>
    <row r="705" spans="1:30" s="856" customFormat="1" ht="30" hidden="1" customHeight="1">
      <c r="A705" s="848"/>
      <c r="B705" s="849" t="s">
        <v>34</v>
      </c>
      <c r="C705" s="887" t="s">
        <v>442</v>
      </c>
      <c r="D705" s="873" t="s">
        <v>172</v>
      </c>
      <c r="E705" s="839"/>
      <c r="F705" s="873" t="s">
        <v>1948</v>
      </c>
      <c r="G705" s="838"/>
      <c r="H705" s="873" t="s">
        <v>355</v>
      </c>
      <c r="I705" s="872">
        <v>2003</v>
      </c>
      <c r="J705" s="838" t="s">
        <v>1948</v>
      </c>
      <c r="K705" s="883"/>
      <c r="L705" s="884"/>
      <c r="M705" s="884"/>
      <c r="N705" s="884"/>
      <c r="O705" s="872" t="s">
        <v>133</v>
      </c>
      <c r="P705" s="894">
        <v>3375000</v>
      </c>
      <c r="Q705" s="853" t="str">
        <f t="shared" si="181"/>
        <v>2.06.02</v>
      </c>
      <c r="R705" s="841" t="str">
        <f t="shared" si="182"/>
        <v>ALAT RUMAH TANGGA</v>
      </c>
      <c r="S705" s="860">
        <f t="shared" si="183"/>
        <v>5</v>
      </c>
      <c r="T705" s="861">
        <f t="shared" si="184"/>
        <v>675000</v>
      </c>
      <c r="U705" s="860">
        <f t="shared" si="185"/>
        <v>11</v>
      </c>
      <c r="V705" s="861">
        <f t="shared" si="186"/>
        <v>3375000</v>
      </c>
      <c r="W705" s="861">
        <f t="shared" si="187"/>
        <v>0</v>
      </c>
      <c r="X705" s="861">
        <f t="shared" si="188"/>
        <v>0</v>
      </c>
      <c r="Y705" s="861">
        <f t="shared" si="189"/>
        <v>0</v>
      </c>
      <c r="Z705" s="861">
        <f t="shared" si="190"/>
        <v>0</v>
      </c>
      <c r="AA705" s="861">
        <f t="shared" si="191"/>
        <v>0</v>
      </c>
      <c r="AB705" s="860">
        <f t="shared" si="192"/>
        <v>2003</v>
      </c>
      <c r="AC705" s="862">
        <f t="shared" si="193"/>
        <v>3375000</v>
      </c>
      <c r="AD705" s="863">
        <f t="shared" si="194"/>
        <v>0</v>
      </c>
    </row>
    <row r="706" spans="1:30" s="856" customFormat="1" ht="30" hidden="1" customHeight="1">
      <c r="A706" s="848"/>
      <c r="B706" s="849" t="s">
        <v>34</v>
      </c>
      <c r="C706" s="887" t="s">
        <v>2054</v>
      </c>
      <c r="D706" s="873" t="s">
        <v>177</v>
      </c>
      <c r="E706" s="839"/>
      <c r="F706" s="873" t="s">
        <v>298</v>
      </c>
      <c r="G706" s="838"/>
      <c r="H706" s="873" t="s">
        <v>363</v>
      </c>
      <c r="I706" s="872">
        <v>2000</v>
      </c>
      <c r="J706" s="838" t="s">
        <v>298</v>
      </c>
      <c r="K706" s="883"/>
      <c r="L706" s="884"/>
      <c r="M706" s="884"/>
      <c r="N706" s="884"/>
      <c r="O706" s="872" t="s">
        <v>133</v>
      </c>
      <c r="P706" s="894">
        <v>812500</v>
      </c>
      <c r="Q706" s="853" t="str">
        <f t="shared" si="181"/>
        <v>2.06.02</v>
      </c>
      <c r="R706" s="841" t="str">
        <f t="shared" si="182"/>
        <v>ALAT RUMAH TANGGA</v>
      </c>
      <c r="S706" s="860">
        <f t="shared" si="183"/>
        <v>5</v>
      </c>
      <c r="T706" s="861">
        <f t="shared" si="184"/>
        <v>162500</v>
      </c>
      <c r="U706" s="860">
        <f t="shared" si="185"/>
        <v>14</v>
      </c>
      <c r="V706" s="861">
        <f t="shared" si="186"/>
        <v>812500</v>
      </c>
      <c r="W706" s="861">
        <f t="shared" si="187"/>
        <v>0</v>
      </c>
      <c r="X706" s="861">
        <f t="shared" si="188"/>
        <v>0</v>
      </c>
      <c r="Y706" s="861">
        <f t="shared" si="189"/>
        <v>0</v>
      </c>
      <c r="Z706" s="861">
        <f t="shared" si="190"/>
        <v>0</v>
      </c>
      <c r="AA706" s="861">
        <f t="shared" si="191"/>
        <v>0</v>
      </c>
      <c r="AB706" s="860">
        <f t="shared" si="192"/>
        <v>2000</v>
      </c>
      <c r="AC706" s="862">
        <f t="shared" si="193"/>
        <v>812500</v>
      </c>
      <c r="AD706" s="863">
        <f t="shared" si="194"/>
        <v>0</v>
      </c>
    </row>
    <row r="707" spans="1:30" s="856" customFormat="1" ht="30" hidden="1" customHeight="1">
      <c r="A707" s="848"/>
      <c r="B707" s="849" t="s">
        <v>34</v>
      </c>
      <c r="C707" s="887" t="s">
        <v>434</v>
      </c>
      <c r="D707" s="873" t="s">
        <v>178</v>
      </c>
      <c r="E707" s="839"/>
      <c r="F707" s="873" t="s">
        <v>298</v>
      </c>
      <c r="G707" s="838"/>
      <c r="H707" s="873" t="s">
        <v>363</v>
      </c>
      <c r="I707" s="872">
        <v>2003</v>
      </c>
      <c r="J707" s="838" t="s">
        <v>298</v>
      </c>
      <c r="K707" s="883"/>
      <c r="L707" s="884"/>
      <c r="M707" s="884"/>
      <c r="N707" s="884"/>
      <c r="O707" s="872" t="s">
        <v>133</v>
      </c>
      <c r="P707" s="894">
        <v>1500000</v>
      </c>
      <c r="Q707" s="853" t="str">
        <f t="shared" si="181"/>
        <v>2.06.04</v>
      </c>
      <c r="R707" s="841" t="str">
        <f t="shared" si="182"/>
        <v>MEJA DAN KURSI KERJA/RAPAT PEJABAT</v>
      </c>
      <c r="S707" s="860">
        <f t="shared" si="183"/>
        <v>5</v>
      </c>
      <c r="T707" s="861">
        <f t="shared" si="184"/>
        <v>300000</v>
      </c>
      <c r="U707" s="860">
        <f t="shared" si="185"/>
        <v>11</v>
      </c>
      <c r="V707" s="861">
        <f t="shared" si="186"/>
        <v>1500000</v>
      </c>
      <c r="W707" s="861">
        <f t="shared" si="187"/>
        <v>0</v>
      </c>
      <c r="X707" s="861">
        <f t="shared" si="188"/>
        <v>0</v>
      </c>
      <c r="Y707" s="861">
        <f t="shared" si="189"/>
        <v>0</v>
      </c>
      <c r="Z707" s="861">
        <f t="shared" si="190"/>
        <v>0</v>
      </c>
      <c r="AA707" s="861">
        <f t="shared" si="191"/>
        <v>0</v>
      </c>
      <c r="AB707" s="860">
        <f t="shared" si="192"/>
        <v>2003</v>
      </c>
      <c r="AC707" s="862">
        <f t="shared" si="193"/>
        <v>1500000</v>
      </c>
      <c r="AD707" s="863">
        <f t="shared" si="194"/>
        <v>0</v>
      </c>
    </row>
    <row r="708" spans="1:30" s="856" customFormat="1" ht="30" hidden="1" customHeight="1">
      <c r="A708" s="848"/>
      <c r="B708" s="849" t="s">
        <v>34</v>
      </c>
      <c r="C708" s="887" t="s">
        <v>438</v>
      </c>
      <c r="D708" s="873" t="s">
        <v>188</v>
      </c>
      <c r="E708" s="839"/>
      <c r="F708" s="873" t="s">
        <v>298</v>
      </c>
      <c r="G708" s="838"/>
      <c r="H708" s="873" t="s">
        <v>363</v>
      </c>
      <c r="I708" s="872">
        <v>2005</v>
      </c>
      <c r="J708" s="838" t="s">
        <v>298</v>
      </c>
      <c r="K708" s="883"/>
      <c r="L708" s="884"/>
      <c r="M708" s="884"/>
      <c r="N708" s="884"/>
      <c r="O708" s="872" t="s">
        <v>133</v>
      </c>
      <c r="P708" s="894">
        <v>840000</v>
      </c>
      <c r="Q708" s="853" t="str">
        <f t="shared" si="181"/>
        <v>2.06.04</v>
      </c>
      <c r="R708" s="841" t="str">
        <f t="shared" si="182"/>
        <v>MEJA DAN KURSI KERJA/RAPAT PEJABAT</v>
      </c>
      <c r="S708" s="860">
        <f t="shared" si="183"/>
        <v>5</v>
      </c>
      <c r="T708" s="861">
        <f t="shared" si="184"/>
        <v>168000</v>
      </c>
      <c r="U708" s="860">
        <f t="shared" si="185"/>
        <v>9</v>
      </c>
      <c r="V708" s="861">
        <f t="shared" si="186"/>
        <v>840000</v>
      </c>
      <c r="W708" s="861">
        <f t="shared" si="187"/>
        <v>0</v>
      </c>
      <c r="X708" s="861">
        <f t="shared" si="188"/>
        <v>0</v>
      </c>
      <c r="Y708" s="861">
        <f t="shared" si="189"/>
        <v>0</v>
      </c>
      <c r="Z708" s="861">
        <f t="shared" si="190"/>
        <v>0</v>
      </c>
      <c r="AA708" s="861">
        <f t="shared" si="191"/>
        <v>0</v>
      </c>
      <c r="AB708" s="860">
        <f t="shared" si="192"/>
        <v>2005</v>
      </c>
      <c r="AC708" s="862">
        <f t="shared" si="193"/>
        <v>840000</v>
      </c>
      <c r="AD708" s="863">
        <f t="shared" si="194"/>
        <v>0</v>
      </c>
    </row>
    <row r="709" spans="1:30" s="856" customFormat="1" ht="30" hidden="1" customHeight="1">
      <c r="A709" s="848"/>
      <c r="B709" s="849" t="s">
        <v>34</v>
      </c>
      <c r="C709" s="887" t="s">
        <v>1066</v>
      </c>
      <c r="D709" s="873" t="s">
        <v>190</v>
      </c>
      <c r="E709" s="839"/>
      <c r="F709" s="873" t="s">
        <v>298</v>
      </c>
      <c r="G709" s="838"/>
      <c r="H709" s="873" t="s">
        <v>367</v>
      </c>
      <c r="I709" s="872">
        <v>2003</v>
      </c>
      <c r="J709" s="838" t="s">
        <v>298</v>
      </c>
      <c r="K709" s="883"/>
      <c r="L709" s="884"/>
      <c r="M709" s="884"/>
      <c r="N709" s="884"/>
      <c r="O709" s="872" t="s">
        <v>133</v>
      </c>
      <c r="P709" s="894">
        <v>2800000</v>
      </c>
      <c r="Q709" s="853" t="str">
        <f t="shared" si="181"/>
        <v>2.06.02</v>
      </c>
      <c r="R709" s="841" t="str">
        <f t="shared" si="182"/>
        <v>ALAT RUMAH TANGGA</v>
      </c>
      <c r="S709" s="860">
        <f t="shared" si="183"/>
        <v>5</v>
      </c>
      <c r="T709" s="861">
        <f t="shared" si="184"/>
        <v>560000</v>
      </c>
      <c r="U709" s="860">
        <f t="shared" si="185"/>
        <v>11</v>
      </c>
      <c r="V709" s="861">
        <f t="shared" si="186"/>
        <v>2800000</v>
      </c>
      <c r="W709" s="861">
        <f t="shared" si="187"/>
        <v>0</v>
      </c>
      <c r="X709" s="861">
        <f t="shared" si="188"/>
        <v>0</v>
      </c>
      <c r="Y709" s="861">
        <f t="shared" si="189"/>
        <v>0</v>
      </c>
      <c r="Z709" s="861">
        <f t="shared" si="190"/>
        <v>0</v>
      </c>
      <c r="AA709" s="861">
        <f t="shared" si="191"/>
        <v>0</v>
      </c>
      <c r="AB709" s="860">
        <f t="shared" si="192"/>
        <v>2003</v>
      </c>
      <c r="AC709" s="862">
        <f t="shared" si="193"/>
        <v>2800000</v>
      </c>
      <c r="AD709" s="863">
        <f t="shared" si="194"/>
        <v>0</v>
      </c>
    </row>
    <row r="710" spans="1:30" s="856" customFormat="1" ht="30" hidden="1" customHeight="1">
      <c r="A710" s="848"/>
      <c r="B710" s="849" t="s">
        <v>34</v>
      </c>
      <c r="C710" s="887" t="s">
        <v>2073</v>
      </c>
      <c r="D710" s="873" t="s">
        <v>3797</v>
      </c>
      <c r="E710" s="839"/>
      <c r="F710" s="873" t="s">
        <v>856</v>
      </c>
      <c r="G710" s="838"/>
      <c r="H710" s="873" t="s">
        <v>357</v>
      </c>
      <c r="I710" s="872">
        <v>2006</v>
      </c>
      <c r="J710" s="838" t="s">
        <v>856</v>
      </c>
      <c r="K710" s="883"/>
      <c r="L710" s="884"/>
      <c r="M710" s="884"/>
      <c r="N710" s="884"/>
      <c r="O710" s="872" t="s">
        <v>133</v>
      </c>
      <c r="P710" s="894">
        <v>8760000</v>
      </c>
      <c r="Q710" s="853" t="str">
        <f t="shared" si="181"/>
        <v>2.06.03</v>
      </c>
      <c r="R710" s="841" t="str">
        <f t="shared" si="182"/>
        <v>KOMPUTER</v>
      </c>
      <c r="S710" s="860">
        <f t="shared" si="183"/>
        <v>4</v>
      </c>
      <c r="T710" s="861">
        <f t="shared" si="184"/>
        <v>2190000</v>
      </c>
      <c r="U710" s="860">
        <f t="shared" si="185"/>
        <v>8</v>
      </c>
      <c r="V710" s="861">
        <f t="shared" si="186"/>
        <v>8760000</v>
      </c>
      <c r="W710" s="861">
        <f t="shared" si="187"/>
        <v>0</v>
      </c>
      <c r="X710" s="861">
        <f t="shared" si="188"/>
        <v>0</v>
      </c>
      <c r="Y710" s="861">
        <f t="shared" si="189"/>
        <v>0</v>
      </c>
      <c r="Z710" s="861">
        <f t="shared" si="190"/>
        <v>0</v>
      </c>
      <c r="AA710" s="861">
        <f t="shared" si="191"/>
        <v>0</v>
      </c>
      <c r="AB710" s="860">
        <f t="shared" si="192"/>
        <v>2006</v>
      </c>
      <c r="AC710" s="862">
        <f t="shared" si="193"/>
        <v>8760000</v>
      </c>
      <c r="AD710" s="863">
        <f t="shared" si="194"/>
        <v>0</v>
      </c>
    </row>
    <row r="711" spans="1:30" s="856" customFormat="1" ht="30" hidden="1" customHeight="1">
      <c r="A711" s="848"/>
      <c r="B711" s="849" t="s">
        <v>34</v>
      </c>
      <c r="C711" s="887" t="s">
        <v>2062</v>
      </c>
      <c r="D711" s="873" t="s">
        <v>1040</v>
      </c>
      <c r="E711" s="839"/>
      <c r="F711" s="873" t="s">
        <v>298</v>
      </c>
      <c r="G711" s="838"/>
      <c r="H711" s="873" t="s">
        <v>354</v>
      </c>
      <c r="I711" s="872">
        <v>2005</v>
      </c>
      <c r="J711" s="838" t="s">
        <v>298</v>
      </c>
      <c r="K711" s="883"/>
      <c r="L711" s="884"/>
      <c r="M711" s="884"/>
      <c r="N711" s="884"/>
      <c r="O711" s="872" t="s">
        <v>133</v>
      </c>
      <c r="P711" s="894">
        <v>735000</v>
      </c>
      <c r="Q711" s="853" t="str">
        <f t="shared" si="181"/>
        <v>2.06.02</v>
      </c>
      <c r="R711" s="841" t="str">
        <f t="shared" si="182"/>
        <v>ALAT RUMAH TANGGA</v>
      </c>
      <c r="S711" s="860">
        <f t="shared" si="183"/>
        <v>5</v>
      </c>
      <c r="T711" s="861">
        <f t="shared" si="184"/>
        <v>147000</v>
      </c>
      <c r="U711" s="860">
        <f t="shared" si="185"/>
        <v>9</v>
      </c>
      <c r="V711" s="861">
        <f t="shared" si="186"/>
        <v>735000</v>
      </c>
      <c r="W711" s="861">
        <f t="shared" si="187"/>
        <v>0</v>
      </c>
      <c r="X711" s="861">
        <f t="shared" si="188"/>
        <v>0</v>
      </c>
      <c r="Y711" s="861">
        <f t="shared" si="189"/>
        <v>0</v>
      </c>
      <c r="Z711" s="861">
        <f t="shared" si="190"/>
        <v>0</v>
      </c>
      <c r="AA711" s="861">
        <f t="shared" si="191"/>
        <v>0</v>
      </c>
      <c r="AB711" s="860">
        <f t="shared" si="192"/>
        <v>2005</v>
      </c>
      <c r="AC711" s="862">
        <f t="shared" si="193"/>
        <v>735000</v>
      </c>
      <c r="AD711" s="863">
        <f t="shared" si="194"/>
        <v>0</v>
      </c>
    </row>
    <row r="712" spans="1:30" s="856" customFormat="1" ht="30" hidden="1" customHeight="1">
      <c r="A712" s="848"/>
      <c r="B712" s="849" t="s">
        <v>34</v>
      </c>
      <c r="C712" s="887" t="s">
        <v>435</v>
      </c>
      <c r="D712" s="873" t="s">
        <v>176</v>
      </c>
      <c r="E712" s="839"/>
      <c r="F712" s="873" t="s">
        <v>308</v>
      </c>
      <c r="G712" s="838"/>
      <c r="H712" s="873" t="s">
        <v>356</v>
      </c>
      <c r="I712" s="872">
        <v>2005</v>
      </c>
      <c r="J712" s="838" t="s">
        <v>308</v>
      </c>
      <c r="K712" s="883"/>
      <c r="L712" s="884"/>
      <c r="M712" s="884"/>
      <c r="N712" s="884"/>
      <c r="O712" s="872" t="s">
        <v>133</v>
      </c>
      <c r="P712" s="894">
        <v>910000</v>
      </c>
      <c r="Q712" s="853" t="str">
        <f t="shared" ref="Q712:Q775" si="195">MID(C712,2,7)</f>
        <v>2.06.01</v>
      </c>
      <c r="R712" s="841" t="str">
        <f t="shared" ref="R712:R775" si="196">VLOOKUP(Q712,kelompok,2,0)</f>
        <v>ALAT KANTOR</v>
      </c>
      <c r="S712" s="860">
        <f t="shared" ref="S712:S775" si="197">VLOOKUP(Q712,MASAMANFAAT,4,0)</f>
        <v>5</v>
      </c>
      <c r="T712" s="861">
        <f t="shared" ref="T712:T775" si="198">(P712)/S712</f>
        <v>182000</v>
      </c>
      <c r="U712" s="860">
        <f t="shared" ref="U712:U775" si="199">2013-AB712+1</f>
        <v>9</v>
      </c>
      <c r="V712" s="861">
        <f t="shared" ref="V712:V775" si="200">IF(U712&gt;S712,P712,T712*U712)</f>
        <v>910000</v>
      </c>
      <c r="W712" s="861">
        <f t="shared" ref="W712:W775" si="201">IF(P712=V712,0,T712)</f>
        <v>0</v>
      </c>
      <c r="X712" s="861">
        <f t="shared" ref="X712:X775" si="202">IF(P712=V712+W712,0,T712)</f>
        <v>0</v>
      </c>
      <c r="Y712" s="861">
        <f t="shared" ref="Y712:Y775" si="203">IF(P712=V712+W712+X712,0,T712)</f>
        <v>0</v>
      </c>
      <c r="Z712" s="861">
        <f t="shared" ref="Z712:Z775" si="204">IF(P712=W712+X712+Y712+V712,0,T712)</f>
        <v>0</v>
      </c>
      <c r="AA712" s="861">
        <f t="shared" ref="AA712:AA775" si="205">IF(P712=V712+X712+Y712+Z712+W712,0,T712)</f>
        <v>0</v>
      </c>
      <c r="AB712" s="860">
        <f t="shared" ref="AB712:AB775" si="206">I712</f>
        <v>2005</v>
      </c>
      <c r="AC712" s="862">
        <f t="shared" ref="AC712:AC775" si="207">P712</f>
        <v>910000</v>
      </c>
      <c r="AD712" s="863">
        <f t="shared" ref="AD712:AD775" si="208">P712-(V712+W712+X712+Y712+Z712+AA712)</f>
        <v>0</v>
      </c>
    </row>
    <row r="713" spans="1:30" s="856" customFormat="1" ht="30" hidden="1" customHeight="1">
      <c r="A713" s="848"/>
      <c r="B713" s="849" t="s">
        <v>34</v>
      </c>
      <c r="C713" s="887" t="s">
        <v>442</v>
      </c>
      <c r="D713" s="873" t="s">
        <v>172</v>
      </c>
      <c r="E713" s="839"/>
      <c r="F713" s="873" t="s">
        <v>1948</v>
      </c>
      <c r="G713" s="838"/>
      <c r="H713" s="873" t="s">
        <v>355</v>
      </c>
      <c r="I713" s="872">
        <v>2005</v>
      </c>
      <c r="J713" s="838" t="s">
        <v>1948</v>
      </c>
      <c r="K713" s="883"/>
      <c r="L713" s="884"/>
      <c r="M713" s="884"/>
      <c r="N713" s="884"/>
      <c r="O713" s="872" t="s">
        <v>133</v>
      </c>
      <c r="P713" s="894">
        <v>3150000</v>
      </c>
      <c r="Q713" s="853" t="str">
        <f t="shared" si="195"/>
        <v>2.06.02</v>
      </c>
      <c r="R713" s="841" t="str">
        <f t="shared" si="196"/>
        <v>ALAT RUMAH TANGGA</v>
      </c>
      <c r="S713" s="860">
        <f t="shared" si="197"/>
        <v>5</v>
      </c>
      <c r="T713" s="861">
        <f t="shared" si="198"/>
        <v>630000</v>
      </c>
      <c r="U713" s="860">
        <f t="shared" si="199"/>
        <v>9</v>
      </c>
      <c r="V713" s="861">
        <f t="shared" si="200"/>
        <v>3150000</v>
      </c>
      <c r="W713" s="861">
        <f t="shared" si="201"/>
        <v>0</v>
      </c>
      <c r="X713" s="861">
        <f t="shared" si="202"/>
        <v>0</v>
      </c>
      <c r="Y713" s="861">
        <f t="shared" si="203"/>
        <v>0</v>
      </c>
      <c r="Z713" s="861">
        <f t="shared" si="204"/>
        <v>0</v>
      </c>
      <c r="AA713" s="861">
        <f t="shared" si="205"/>
        <v>0</v>
      </c>
      <c r="AB713" s="860">
        <f t="shared" si="206"/>
        <v>2005</v>
      </c>
      <c r="AC713" s="862">
        <f t="shared" si="207"/>
        <v>3150000</v>
      </c>
      <c r="AD713" s="863">
        <f t="shared" si="208"/>
        <v>0</v>
      </c>
    </row>
    <row r="714" spans="1:30" s="856" customFormat="1" ht="30" hidden="1" customHeight="1">
      <c r="A714" s="848"/>
      <c r="B714" s="849" t="s">
        <v>34</v>
      </c>
      <c r="C714" s="887" t="s">
        <v>3784</v>
      </c>
      <c r="D714" s="873" t="s">
        <v>170</v>
      </c>
      <c r="E714" s="839"/>
      <c r="F714" s="873" t="s">
        <v>294</v>
      </c>
      <c r="G714" s="838"/>
      <c r="H714" s="873" t="s">
        <v>357</v>
      </c>
      <c r="I714" s="872">
        <v>2005</v>
      </c>
      <c r="J714" s="838" t="s">
        <v>294</v>
      </c>
      <c r="K714" s="883"/>
      <c r="L714" s="884"/>
      <c r="M714" s="884"/>
      <c r="N714" s="884"/>
      <c r="O714" s="872" t="s">
        <v>133</v>
      </c>
      <c r="P714" s="894">
        <v>680000</v>
      </c>
      <c r="Q714" s="853" t="str">
        <f t="shared" si="195"/>
        <v>2.06.03</v>
      </c>
      <c r="R714" s="841" t="str">
        <f t="shared" si="196"/>
        <v>KOMPUTER</v>
      </c>
      <c r="S714" s="860">
        <f t="shared" si="197"/>
        <v>4</v>
      </c>
      <c r="T714" s="861">
        <f t="shared" si="198"/>
        <v>170000</v>
      </c>
      <c r="U714" s="860">
        <f t="shared" si="199"/>
        <v>9</v>
      </c>
      <c r="V714" s="861">
        <f t="shared" si="200"/>
        <v>680000</v>
      </c>
      <c r="W714" s="861">
        <f t="shared" si="201"/>
        <v>0</v>
      </c>
      <c r="X714" s="861">
        <f t="shared" si="202"/>
        <v>0</v>
      </c>
      <c r="Y714" s="861">
        <f t="shared" si="203"/>
        <v>0</v>
      </c>
      <c r="Z714" s="861">
        <f t="shared" si="204"/>
        <v>0</v>
      </c>
      <c r="AA714" s="861">
        <f t="shared" si="205"/>
        <v>0</v>
      </c>
      <c r="AB714" s="860">
        <f t="shared" si="206"/>
        <v>2005</v>
      </c>
      <c r="AC714" s="862">
        <f t="shared" si="207"/>
        <v>680000</v>
      </c>
      <c r="AD714" s="863">
        <f t="shared" si="208"/>
        <v>0</v>
      </c>
    </row>
    <row r="715" spans="1:30" s="856" customFormat="1" ht="30" hidden="1" customHeight="1">
      <c r="A715" s="848"/>
      <c r="B715" s="849" t="s">
        <v>34</v>
      </c>
      <c r="C715" s="887" t="s">
        <v>3785</v>
      </c>
      <c r="D715" s="873" t="s">
        <v>171</v>
      </c>
      <c r="E715" s="839"/>
      <c r="F715" s="873" t="s">
        <v>1058</v>
      </c>
      <c r="G715" s="838"/>
      <c r="H715" s="873" t="s">
        <v>356</v>
      </c>
      <c r="I715" s="872">
        <v>2006</v>
      </c>
      <c r="J715" s="838" t="s">
        <v>1058</v>
      </c>
      <c r="K715" s="883"/>
      <c r="L715" s="884"/>
      <c r="M715" s="884"/>
      <c r="N715" s="884"/>
      <c r="O715" s="872" t="s">
        <v>133</v>
      </c>
      <c r="P715" s="894">
        <v>5760000</v>
      </c>
      <c r="Q715" s="853" t="str">
        <f t="shared" si="195"/>
        <v>2.06.03</v>
      </c>
      <c r="R715" s="841" t="str">
        <f t="shared" si="196"/>
        <v>KOMPUTER</v>
      </c>
      <c r="S715" s="860">
        <f t="shared" si="197"/>
        <v>4</v>
      </c>
      <c r="T715" s="861">
        <f t="shared" si="198"/>
        <v>1440000</v>
      </c>
      <c r="U715" s="860">
        <f t="shared" si="199"/>
        <v>8</v>
      </c>
      <c r="V715" s="861">
        <f t="shared" si="200"/>
        <v>5760000</v>
      </c>
      <c r="W715" s="861">
        <f t="shared" si="201"/>
        <v>0</v>
      </c>
      <c r="X715" s="861">
        <f t="shared" si="202"/>
        <v>0</v>
      </c>
      <c r="Y715" s="861">
        <f t="shared" si="203"/>
        <v>0</v>
      </c>
      <c r="Z715" s="861">
        <f t="shared" si="204"/>
        <v>0</v>
      </c>
      <c r="AA715" s="861">
        <f t="shared" si="205"/>
        <v>0</v>
      </c>
      <c r="AB715" s="860">
        <f t="shared" si="206"/>
        <v>2006</v>
      </c>
      <c r="AC715" s="862">
        <f t="shared" si="207"/>
        <v>5760000</v>
      </c>
      <c r="AD715" s="863">
        <f t="shared" si="208"/>
        <v>0</v>
      </c>
    </row>
    <row r="716" spans="1:30" s="856" customFormat="1" ht="30" hidden="1" customHeight="1">
      <c r="A716" s="848"/>
      <c r="B716" s="849" t="s">
        <v>34</v>
      </c>
      <c r="C716" s="887" t="s">
        <v>3794</v>
      </c>
      <c r="D716" s="873" t="s">
        <v>198</v>
      </c>
      <c r="E716" s="839"/>
      <c r="F716" s="873" t="s">
        <v>3824</v>
      </c>
      <c r="G716" s="838"/>
      <c r="H716" s="873" t="s">
        <v>355</v>
      </c>
      <c r="I716" s="872">
        <v>2006</v>
      </c>
      <c r="J716" s="838" t="s">
        <v>3824</v>
      </c>
      <c r="K716" s="883"/>
      <c r="L716" s="884"/>
      <c r="M716" s="884"/>
      <c r="N716" s="884"/>
      <c r="O716" s="872" t="s">
        <v>133</v>
      </c>
      <c r="P716" s="894">
        <v>800000</v>
      </c>
      <c r="Q716" s="853" t="str">
        <f t="shared" si="195"/>
        <v>2.06.02</v>
      </c>
      <c r="R716" s="841" t="str">
        <f t="shared" si="196"/>
        <v>ALAT RUMAH TANGGA</v>
      </c>
      <c r="S716" s="860">
        <f t="shared" si="197"/>
        <v>5</v>
      </c>
      <c r="T716" s="861">
        <f t="shared" si="198"/>
        <v>160000</v>
      </c>
      <c r="U716" s="860">
        <f t="shared" si="199"/>
        <v>8</v>
      </c>
      <c r="V716" s="861">
        <f t="shared" si="200"/>
        <v>800000</v>
      </c>
      <c r="W716" s="861">
        <f t="shared" si="201"/>
        <v>0</v>
      </c>
      <c r="X716" s="861">
        <f t="shared" si="202"/>
        <v>0</v>
      </c>
      <c r="Y716" s="861">
        <f t="shared" si="203"/>
        <v>0</v>
      </c>
      <c r="Z716" s="861">
        <f t="shared" si="204"/>
        <v>0</v>
      </c>
      <c r="AA716" s="861">
        <f t="shared" si="205"/>
        <v>0</v>
      </c>
      <c r="AB716" s="860">
        <f t="shared" si="206"/>
        <v>2006</v>
      </c>
      <c r="AC716" s="862">
        <f t="shared" si="207"/>
        <v>800000</v>
      </c>
      <c r="AD716" s="863">
        <f t="shared" si="208"/>
        <v>0</v>
      </c>
    </row>
    <row r="717" spans="1:30" s="856" customFormat="1" ht="30" hidden="1" customHeight="1">
      <c r="A717" s="848"/>
      <c r="B717" s="849" t="s">
        <v>34</v>
      </c>
      <c r="C717" s="887" t="s">
        <v>3815</v>
      </c>
      <c r="D717" s="873" t="s">
        <v>3816</v>
      </c>
      <c r="E717" s="839"/>
      <c r="F717" s="873" t="s">
        <v>1358</v>
      </c>
      <c r="G717" s="838"/>
      <c r="H717" s="873" t="s">
        <v>355</v>
      </c>
      <c r="I717" s="872">
        <v>2006</v>
      </c>
      <c r="J717" s="838" t="s">
        <v>1358</v>
      </c>
      <c r="K717" s="883"/>
      <c r="L717" s="884"/>
      <c r="M717" s="884"/>
      <c r="N717" s="884"/>
      <c r="O717" s="872" t="s">
        <v>133</v>
      </c>
      <c r="P717" s="894">
        <v>2578100</v>
      </c>
      <c r="Q717" s="853" t="str">
        <f t="shared" si="195"/>
        <v>2.06.02</v>
      </c>
      <c r="R717" s="841" t="str">
        <f t="shared" si="196"/>
        <v>ALAT RUMAH TANGGA</v>
      </c>
      <c r="S717" s="860">
        <f t="shared" si="197"/>
        <v>5</v>
      </c>
      <c r="T717" s="861">
        <f t="shared" si="198"/>
        <v>515620</v>
      </c>
      <c r="U717" s="860">
        <f t="shared" si="199"/>
        <v>8</v>
      </c>
      <c r="V717" s="861">
        <f t="shared" si="200"/>
        <v>2578100</v>
      </c>
      <c r="W717" s="861">
        <f t="shared" si="201"/>
        <v>0</v>
      </c>
      <c r="X717" s="861">
        <f t="shared" si="202"/>
        <v>0</v>
      </c>
      <c r="Y717" s="861">
        <f t="shared" si="203"/>
        <v>0</v>
      </c>
      <c r="Z717" s="861">
        <f t="shared" si="204"/>
        <v>0</v>
      </c>
      <c r="AA717" s="861">
        <f t="shared" si="205"/>
        <v>0</v>
      </c>
      <c r="AB717" s="860">
        <f t="shared" si="206"/>
        <v>2006</v>
      </c>
      <c r="AC717" s="862">
        <f t="shared" si="207"/>
        <v>2578100</v>
      </c>
      <c r="AD717" s="863">
        <f t="shared" si="208"/>
        <v>0</v>
      </c>
    </row>
    <row r="718" spans="1:30" s="856" customFormat="1" ht="30" hidden="1" customHeight="1">
      <c r="A718" s="848"/>
      <c r="B718" s="849" t="s">
        <v>34</v>
      </c>
      <c r="C718" s="887" t="s">
        <v>1496</v>
      </c>
      <c r="D718" s="873" t="s">
        <v>1034</v>
      </c>
      <c r="E718" s="839"/>
      <c r="F718" s="873" t="s">
        <v>298</v>
      </c>
      <c r="G718" s="838"/>
      <c r="H718" s="873" t="s">
        <v>363</v>
      </c>
      <c r="I718" s="872">
        <v>2003</v>
      </c>
      <c r="J718" s="838" t="s">
        <v>298</v>
      </c>
      <c r="K718" s="883"/>
      <c r="L718" s="884"/>
      <c r="M718" s="884"/>
      <c r="N718" s="884"/>
      <c r="O718" s="872" t="s">
        <v>133</v>
      </c>
      <c r="P718" s="894">
        <v>700000</v>
      </c>
      <c r="Q718" s="853" t="str">
        <f t="shared" si="195"/>
        <v>2.06.02</v>
      </c>
      <c r="R718" s="841" t="str">
        <f t="shared" si="196"/>
        <v>ALAT RUMAH TANGGA</v>
      </c>
      <c r="S718" s="860">
        <f t="shared" si="197"/>
        <v>5</v>
      </c>
      <c r="T718" s="861">
        <f t="shared" si="198"/>
        <v>140000</v>
      </c>
      <c r="U718" s="860">
        <f t="shared" si="199"/>
        <v>11</v>
      </c>
      <c r="V718" s="861">
        <f t="shared" si="200"/>
        <v>700000</v>
      </c>
      <c r="W718" s="861">
        <f t="shared" si="201"/>
        <v>0</v>
      </c>
      <c r="X718" s="861">
        <f t="shared" si="202"/>
        <v>0</v>
      </c>
      <c r="Y718" s="861">
        <f t="shared" si="203"/>
        <v>0</v>
      </c>
      <c r="Z718" s="861">
        <f t="shared" si="204"/>
        <v>0</v>
      </c>
      <c r="AA718" s="861">
        <f t="shared" si="205"/>
        <v>0</v>
      </c>
      <c r="AB718" s="860">
        <f t="shared" si="206"/>
        <v>2003</v>
      </c>
      <c r="AC718" s="862">
        <f t="shared" si="207"/>
        <v>700000</v>
      </c>
      <c r="AD718" s="863">
        <f t="shared" si="208"/>
        <v>0</v>
      </c>
    </row>
    <row r="719" spans="1:30" s="856" customFormat="1" ht="30" hidden="1" customHeight="1">
      <c r="A719" s="848"/>
      <c r="B719" s="849" t="s">
        <v>34</v>
      </c>
      <c r="C719" s="887" t="s">
        <v>434</v>
      </c>
      <c r="D719" s="873" t="s">
        <v>178</v>
      </c>
      <c r="E719" s="839"/>
      <c r="F719" s="873" t="s">
        <v>298</v>
      </c>
      <c r="G719" s="838"/>
      <c r="H719" s="873" t="s">
        <v>363</v>
      </c>
      <c r="I719" s="872">
        <v>2003</v>
      </c>
      <c r="J719" s="838" t="s">
        <v>298</v>
      </c>
      <c r="K719" s="883"/>
      <c r="L719" s="884"/>
      <c r="M719" s="884"/>
      <c r="N719" s="884"/>
      <c r="O719" s="872" t="s">
        <v>133</v>
      </c>
      <c r="P719" s="894">
        <v>2100000</v>
      </c>
      <c r="Q719" s="853" t="str">
        <f t="shared" si="195"/>
        <v>2.06.04</v>
      </c>
      <c r="R719" s="841" t="str">
        <f t="shared" si="196"/>
        <v>MEJA DAN KURSI KERJA/RAPAT PEJABAT</v>
      </c>
      <c r="S719" s="860">
        <f t="shared" si="197"/>
        <v>5</v>
      </c>
      <c r="T719" s="861">
        <f t="shared" si="198"/>
        <v>420000</v>
      </c>
      <c r="U719" s="860">
        <f t="shared" si="199"/>
        <v>11</v>
      </c>
      <c r="V719" s="861">
        <f t="shared" si="200"/>
        <v>2100000</v>
      </c>
      <c r="W719" s="861">
        <f t="shared" si="201"/>
        <v>0</v>
      </c>
      <c r="X719" s="861">
        <f t="shared" si="202"/>
        <v>0</v>
      </c>
      <c r="Y719" s="861">
        <f t="shared" si="203"/>
        <v>0</v>
      </c>
      <c r="Z719" s="861">
        <f t="shared" si="204"/>
        <v>0</v>
      </c>
      <c r="AA719" s="861">
        <f t="shared" si="205"/>
        <v>0</v>
      </c>
      <c r="AB719" s="860">
        <f t="shared" si="206"/>
        <v>2003</v>
      </c>
      <c r="AC719" s="862">
        <f t="shared" si="207"/>
        <v>2100000</v>
      </c>
      <c r="AD719" s="863">
        <f t="shared" si="208"/>
        <v>0</v>
      </c>
    </row>
    <row r="720" spans="1:30" s="856" customFormat="1" ht="30" hidden="1" customHeight="1">
      <c r="A720" s="848"/>
      <c r="B720" s="849" t="s">
        <v>34</v>
      </c>
      <c r="C720" s="887" t="s">
        <v>3793</v>
      </c>
      <c r="D720" s="873" t="s">
        <v>182</v>
      </c>
      <c r="E720" s="839"/>
      <c r="F720" s="873" t="s">
        <v>132</v>
      </c>
      <c r="G720" s="838"/>
      <c r="H720" s="873" t="s">
        <v>1063</v>
      </c>
      <c r="I720" s="872">
        <v>2003</v>
      </c>
      <c r="J720" s="838" t="s">
        <v>132</v>
      </c>
      <c r="K720" s="883"/>
      <c r="L720" s="884"/>
      <c r="M720" s="884"/>
      <c r="N720" s="884"/>
      <c r="O720" s="872" t="s">
        <v>133</v>
      </c>
      <c r="P720" s="894">
        <v>1050000</v>
      </c>
      <c r="Q720" s="853" t="str">
        <f t="shared" si="195"/>
        <v>2.06.01</v>
      </c>
      <c r="R720" s="841" t="str">
        <f t="shared" si="196"/>
        <v>ALAT KANTOR</v>
      </c>
      <c r="S720" s="860">
        <f t="shared" si="197"/>
        <v>5</v>
      </c>
      <c r="T720" s="861">
        <f t="shared" si="198"/>
        <v>210000</v>
      </c>
      <c r="U720" s="860">
        <f t="shared" si="199"/>
        <v>11</v>
      </c>
      <c r="V720" s="861">
        <f t="shared" si="200"/>
        <v>1050000</v>
      </c>
      <c r="W720" s="861">
        <f t="shared" si="201"/>
        <v>0</v>
      </c>
      <c r="X720" s="861">
        <f t="shared" si="202"/>
        <v>0</v>
      </c>
      <c r="Y720" s="861">
        <f t="shared" si="203"/>
        <v>0</v>
      </c>
      <c r="Z720" s="861">
        <f t="shared" si="204"/>
        <v>0</v>
      </c>
      <c r="AA720" s="861">
        <f t="shared" si="205"/>
        <v>0</v>
      </c>
      <c r="AB720" s="860">
        <f t="shared" si="206"/>
        <v>2003</v>
      </c>
      <c r="AC720" s="862">
        <f t="shared" si="207"/>
        <v>1050000</v>
      </c>
      <c r="AD720" s="863">
        <f t="shared" si="208"/>
        <v>0</v>
      </c>
    </row>
    <row r="721" spans="1:30" s="856" customFormat="1" ht="30" hidden="1" customHeight="1">
      <c r="A721" s="848"/>
      <c r="B721" s="849" t="s">
        <v>34</v>
      </c>
      <c r="C721" s="887" t="s">
        <v>3784</v>
      </c>
      <c r="D721" s="873" t="s">
        <v>1308</v>
      </c>
      <c r="E721" s="839"/>
      <c r="F721" s="873" t="s">
        <v>846</v>
      </c>
      <c r="G721" s="838"/>
      <c r="H721" s="873" t="s">
        <v>357</v>
      </c>
      <c r="I721" s="872">
        <v>2006</v>
      </c>
      <c r="J721" s="838" t="s">
        <v>846</v>
      </c>
      <c r="K721" s="883"/>
      <c r="L721" s="884"/>
      <c r="M721" s="884"/>
      <c r="N721" s="884"/>
      <c r="O721" s="872" t="s">
        <v>133</v>
      </c>
      <c r="P721" s="894">
        <v>2400000</v>
      </c>
      <c r="Q721" s="853" t="str">
        <f t="shared" si="195"/>
        <v>2.06.03</v>
      </c>
      <c r="R721" s="841" t="str">
        <f t="shared" si="196"/>
        <v>KOMPUTER</v>
      </c>
      <c r="S721" s="860">
        <f t="shared" si="197"/>
        <v>4</v>
      </c>
      <c r="T721" s="861">
        <f t="shared" si="198"/>
        <v>600000</v>
      </c>
      <c r="U721" s="860">
        <f t="shared" si="199"/>
        <v>8</v>
      </c>
      <c r="V721" s="861">
        <f t="shared" si="200"/>
        <v>2400000</v>
      </c>
      <c r="W721" s="861">
        <f t="shared" si="201"/>
        <v>0</v>
      </c>
      <c r="X721" s="861">
        <f t="shared" si="202"/>
        <v>0</v>
      </c>
      <c r="Y721" s="861">
        <f t="shared" si="203"/>
        <v>0</v>
      </c>
      <c r="Z721" s="861">
        <f t="shared" si="204"/>
        <v>0</v>
      </c>
      <c r="AA721" s="861">
        <f t="shared" si="205"/>
        <v>0</v>
      </c>
      <c r="AB721" s="860">
        <f t="shared" si="206"/>
        <v>2006</v>
      </c>
      <c r="AC721" s="862">
        <f t="shared" si="207"/>
        <v>2400000</v>
      </c>
      <c r="AD721" s="863">
        <f t="shared" si="208"/>
        <v>0</v>
      </c>
    </row>
    <row r="722" spans="1:30" s="856" customFormat="1" ht="30" hidden="1" customHeight="1">
      <c r="A722" s="848"/>
      <c r="B722" s="849" t="s">
        <v>34</v>
      </c>
      <c r="C722" s="887" t="s">
        <v>3785</v>
      </c>
      <c r="D722" s="873" t="s">
        <v>171</v>
      </c>
      <c r="E722" s="839"/>
      <c r="F722" s="873" t="s">
        <v>846</v>
      </c>
      <c r="G722" s="838"/>
      <c r="H722" s="873" t="s">
        <v>356</v>
      </c>
      <c r="I722" s="872">
        <v>2006</v>
      </c>
      <c r="J722" s="838" t="s">
        <v>846</v>
      </c>
      <c r="K722" s="883"/>
      <c r="L722" s="884"/>
      <c r="M722" s="884"/>
      <c r="N722" s="884"/>
      <c r="O722" s="872" t="s">
        <v>133</v>
      </c>
      <c r="P722" s="894">
        <v>7600000</v>
      </c>
      <c r="Q722" s="853" t="str">
        <f t="shared" si="195"/>
        <v>2.06.03</v>
      </c>
      <c r="R722" s="841" t="str">
        <f t="shared" si="196"/>
        <v>KOMPUTER</v>
      </c>
      <c r="S722" s="860">
        <f t="shared" si="197"/>
        <v>4</v>
      </c>
      <c r="T722" s="861">
        <f t="shared" si="198"/>
        <v>1900000</v>
      </c>
      <c r="U722" s="860">
        <f t="shared" si="199"/>
        <v>8</v>
      </c>
      <c r="V722" s="861">
        <f t="shared" si="200"/>
        <v>7600000</v>
      </c>
      <c r="W722" s="861">
        <f t="shared" si="201"/>
        <v>0</v>
      </c>
      <c r="X722" s="861">
        <f t="shared" si="202"/>
        <v>0</v>
      </c>
      <c r="Y722" s="861">
        <f t="shared" si="203"/>
        <v>0</v>
      </c>
      <c r="Z722" s="861">
        <f t="shared" si="204"/>
        <v>0</v>
      </c>
      <c r="AA722" s="861">
        <f t="shared" si="205"/>
        <v>0</v>
      </c>
      <c r="AB722" s="860">
        <f t="shared" si="206"/>
        <v>2006</v>
      </c>
      <c r="AC722" s="862">
        <f t="shared" si="207"/>
        <v>7600000</v>
      </c>
      <c r="AD722" s="863">
        <f t="shared" si="208"/>
        <v>0</v>
      </c>
    </row>
    <row r="723" spans="1:30" s="856" customFormat="1" ht="30" hidden="1" customHeight="1">
      <c r="A723" s="848"/>
      <c r="B723" s="849" t="s">
        <v>34</v>
      </c>
      <c r="C723" s="887" t="s">
        <v>2061</v>
      </c>
      <c r="D723" s="873" t="s">
        <v>181</v>
      </c>
      <c r="E723" s="839"/>
      <c r="F723" s="873" t="s">
        <v>332</v>
      </c>
      <c r="G723" s="838"/>
      <c r="H723" s="873" t="s">
        <v>364</v>
      </c>
      <c r="I723" s="872">
        <v>2006</v>
      </c>
      <c r="J723" s="838" t="s">
        <v>332</v>
      </c>
      <c r="K723" s="883"/>
      <c r="L723" s="884"/>
      <c r="M723" s="884"/>
      <c r="N723" s="884"/>
      <c r="O723" s="872" t="s">
        <v>133</v>
      </c>
      <c r="P723" s="894">
        <v>520000</v>
      </c>
      <c r="Q723" s="853" t="str">
        <f t="shared" si="195"/>
        <v>2.06.02</v>
      </c>
      <c r="R723" s="841" t="str">
        <f t="shared" si="196"/>
        <v>ALAT RUMAH TANGGA</v>
      </c>
      <c r="S723" s="860">
        <f t="shared" si="197"/>
        <v>5</v>
      </c>
      <c r="T723" s="861">
        <f t="shared" si="198"/>
        <v>104000</v>
      </c>
      <c r="U723" s="860">
        <f t="shared" si="199"/>
        <v>8</v>
      </c>
      <c r="V723" s="861">
        <f t="shared" si="200"/>
        <v>520000</v>
      </c>
      <c r="W723" s="861">
        <f t="shared" si="201"/>
        <v>0</v>
      </c>
      <c r="X723" s="861">
        <f t="shared" si="202"/>
        <v>0</v>
      </c>
      <c r="Y723" s="861">
        <f t="shared" si="203"/>
        <v>0</v>
      </c>
      <c r="Z723" s="861">
        <f t="shared" si="204"/>
        <v>0</v>
      </c>
      <c r="AA723" s="861">
        <f t="shared" si="205"/>
        <v>0</v>
      </c>
      <c r="AB723" s="860">
        <f t="shared" si="206"/>
        <v>2006</v>
      </c>
      <c r="AC723" s="862">
        <f t="shared" si="207"/>
        <v>520000</v>
      </c>
      <c r="AD723" s="863">
        <f t="shared" si="208"/>
        <v>0</v>
      </c>
    </row>
    <row r="724" spans="1:30" s="856" customFormat="1" ht="30" hidden="1" customHeight="1">
      <c r="A724" s="848"/>
      <c r="B724" s="849" t="s">
        <v>34</v>
      </c>
      <c r="C724" s="887" t="s">
        <v>2054</v>
      </c>
      <c r="D724" s="873" t="s">
        <v>177</v>
      </c>
      <c r="E724" s="839"/>
      <c r="F724" s="873" t="s">
        <v>298</v>
      </c>
      <c r="G724" s="838"/>
      <c r="H724" s="873" t="s">
        <v>363</v>
      </c>
      <c r="I724" s="872">
        <v>2006</v>
      </c>
      <c r="J724" s="838" t="s">
        <v>298</v>
      </c>
      <c r="K724" s="883"/>
      <c r="L724" s="884"/>
      <c r="M724" s="884"/>
      <c r="N724" s="884"/>
      <c r="O724" s="872" t="s">
        <v>133</v>
      </c>
      <c r="P724" s="894">
        <v>1000000</v>
      </c>
      <c r="Q724" s="853" t="str">
        <f t="shared" si="195"/>
        <v>2.06.02</v>
      </c>
      <c r="R724" s="841" t="str">
        <f t="shared" si="196"/>
        <v>ALAT RUMAH TANGGA</v>
      </c>
      <c r="S724" s="860">
        <f t="shared" si="197"/>
        <v>5</v>
      </c>
      <c r="T724" s="861">
        <f t="shared" si="198"/>
        <v>200000</v>
      </c>
      <c r="U724" s="860">
        <f t="shared" si="199"/>
        <v>8</v>
      </c>
      <c r="V724" s="861">
        <f t="shared" si="200"/>
        <v>1000000</v>
      </c>
      <c r="W724" s="861">
        <f t="shared" si="201"/>
        <v>0</v>
      </c>
      <c r="X724" s="861">
        <f t="shared" si="202"/>
        <v>0</v>
      </c>
      <c r="Y724" s="861">
        <f t="shared" si="203"/>
        <v>0</v>
      </c>
      <c r="Z724" s="861">
        <f t="shared" si="204"/>
        <v>0</v>
      </c>
      <c r="AA724" s="861">
        <f t="shared" si="205"/>
        <v>0</v>
      </c>
      <c r="AB724" s="860">
        <f t="shared" si="206"/>
        <v>2006</v>
      </c>
      <c r="AC724" s="862">
        <f t="shared" si="207"/>
        <v>1000000</v>
      </c>
      <c r="AD724" s="863">
        <f t="shared" si="208"/>
        <v>0</v>
      </c>
    </row>
    <row r="725" spans="1:30" s="856" customFormat="1" ht="30" hidden="1" customHeight="1">
      <c r="A725" s="848"/>
      <c r="B725" s="849" t="s">
        <v>34</v>
      </c>
      <c r="C725" s="887" t="s">
        <v>1426</v>
      </c>
      <c r="D725" s="873" t="s">
        <v>820</v>
      </c>
      <c r="E725" s="839"/>
      <c r="F725" s="873" t="s">
        <v>1357</v>
      </c>
      <c r="G725" s="838"/>
      <c r="H725" s="873" t="s">
        <v>356</v>
      </c>
      <c r="I725" s="872">
        <v>2006</v>
      </c>
      <c r="J725" s="838" t="s">
        <v>1357</v>
      </c>
      <c r="K725" s="883"/>
      <c r="L725" s="884"/>
      <c r="M725" s="884"/>
      <c r="N725" s="884"/>
      <c r="O725" s="872" t="s">
        <v>133</v>
      </c>
      <c r="P725" s="894">
        <v>2200000</v>
      </c>
      <c r="Q725" s="853" t="str">
        <f t="shared" si="195"/>
        <v>2.06.01</v>
      </c>
      <c r="R725" s="841" t="str">
        <f t="shared" si="196"/>
        <v>ALAT KANTOR</v>
      </c>
      <c r="S725" s="860">
        <f t="shared" si="197"/>
        <v>5</v>
      </c>
      <c r="T725" s="861">
        <f t="shared" si="198"/>
        <v>440000</v>
      </c>
      <c r="U725" s="860">
        <f t="shared" si="199"/>
        <v>8</v>
      </c>
      <c r="V725" s="861">
        <f t="shared" si="200"/>
        <v>2200000</v>
      </c>
      <c r="W725" s="861">
        <f t="shared" si="201"/>
        <v>0</v>
      </c>
      <c r="X725" s="861">
        <f t="shared" si="202"/>
        <v>0</v>
      </c>
      <c r="Y725" s="861">
        <f t="shared" si="203"/>
        <v>0</v>
      </c>
      <c r="Z725" s="861">
        <f t="shared" si="204"/>
        <v>0</v>
      </c>
      <c r="AA725" s="861">
        <f t="shared" si="205"/>
        <v>0</v>
      </c>
      <c r="AB725" s="860">
        <f t="shared" si="206"/>
        <v>2006</v>
      </c>
      <c r="AC725" s="862">
        <f t="shared" si="207"/>
        <v>2200000</v>
      </c>
      <c r="AD725" s="863">
        <f t="shared" si="208"/>
        <v>0</v>
      </c>
    </row>
    <row r="726" spans="1:30" s="856" customFormat="1" ht="30" hidden="1" customHeight="1">
      <c r="A726" s="848"/>
      <c r="B726" s="849" t="s">
        <v>34</v>
      </c>
      <c r="C726" s="887" t="s">
        <v>3794</v>
      </c>
      <c r="D726" s="873" t="s">
        <v>198</v>
      </c>
      <c r="E726" s="839"/>
      <c r="F726" s="873" t="s">
        <v>326</v>
      </c>
      <c r="G726" s="838"/>
      <c r="H726" s="873" t="s">
        <v>372</v>
      </c>
      <c r="I726" s="872">
        <v>2006</v>
      </c>
      <c r="J726" s="838" t="s">
        <v>326</v>
      </c>
      <c r="K726" s="883"/>
      <c r="L726" s="884"/>
      <c r="M726" s="884"/>
      <c r="N726" s="884"/>
      <c r="O726" s="872" t="s">
        <v>133</v>
      </c>
      <c r="P726" s="894">
        <v>1000000</v>
      </c>
      <c r="Q726" s="853" t="str">
        <f t="shared" si="195"/>
        <v>2.06.02</v>
      </c>
      <c r="R726" s="841" t="str">
        <f t="shared" si="196"/>
        <v>ALAT RUMAH TANGGA</v>
      </c>
      <c r="S726" s="860">
        <f t="shared" si="197"/>
        <v>5</v>
      </c>
      <c r="T726" s="861">
        <f t="shared" si="198"/>
        <v>200000</v>
      </c>
      <c r="U726" s="860">
        <f t="shared" si="199"/>
        <v>8</v>
      </c>
      <c r="V726" s="861">
        <f t="shared" si="200"/>
        <v>1000000</v>
      </c>
      <c r="W726" s="861">
        <f t="shared" si="201"/>
        <v>0</v>
      </c>
      <c r="X726" s="861">
        <f t="shared" si="202"/>
        <v>0</v>
      </c>
      <c r="Y726" s="861">
        <f t="shared" si="203"/>
        <v>0</v>
      </c>
      <c r="Z726" s="861">
        <f t="shared" si="204"/>
        <v>0</v>
      </c>
      <c r="AA726" s="861">
        <f t="shared" si="205"/>
        <v>0</v>
      </c>
      <c r="AB726" s="860">
        <f t="shared" si="206"/>
        <v>2006</v>
      </c>
      <c r="AC726" s="862">
        <f t="shared" si="207"/>
        <v>1000000</v>
      </c>
      <c r="AD726" s="863">
        <f t="shared" si="208"/>
        <v>0</v>
      </c>
    </row>
    <row r="727" spans="1:30" s="856" customFormat="1" ht="30" hidden="1" customHeight="1">
      <c r="A727" s="848"/>
      <c r="B727" s="849" t="s">
        <v>34</v>
      </c>
      <c r="C727" s="887" t="s">
        <v>435</v>
      </c>
      <c r="D727" s="873" t="s">
        <v>176</v>
      </c>
      <c r="E727" s="839"/>
      <c r="F727" s="873" t="s">
        <v>840</v>
      </c>
      <c r="G727" s="838"/>
      <c r="H727" s="873" t="s">
        <v>356</v>
      </c>
      <c r="I727" s="872">
        <v>2006</v>
      </c>
      <c r="J727" s="838" t="s">
        <v>840</v>
      </c>
      <c r="K727" s="883"/>
      <c r="L727" s="884"/>
      <c r="M727" s="884"/>
      <c r="N727" s="884"/>
      <c r="O727" s="872" t="s">
        <v>133</v>
      </c>
      <c r="P727" s="894">
        <v>6400000</v>
      </c>
      <c r="Q727" s="853" t="str">
        <f t="shared" si="195"/>
        <v>2.06.01</v>
      </c>
      <c r="R727" s="841" t="str">
        <f t="shared" si="196"/>
        <v>ALAT KANTOR</v>
      </c>
      <c r="S727" s="860">
        <f t="shared" si="197"/>
        <v>5</v>
      </c>
      <c r="T727" s="861">
        <f t="shared" si="198"/>
        <v>1280000</v>
      </c>
      <c r="U727" s="860">
        <f t="shared" si="199"/>
        <v>8</v>
      </c>
      <c r="V727" s="861">
        <f t="shared" si="200"/>
        <v>6400000</v>
      </c>
      <c r="W727" s="861">
        <f t="shared" si="201"/>
        <v>0</v>
      </c>
      <c r="X727" s="861">
        <f t="shared" si="202"/>
        <v>0</v>
      </c>
      <c r="Y727" s="861">
        <f t="shared" si="203"/>
        <v>0</v>
      </c>
      <c r="Z727" s="861">
        <f t="shared" si="204"/>
        <v>0</v>
      </c>
      <c r="AA727" s="861">
        <f t="shared" si="205"/>
        <v>0</v>
      </c>
      <c r="AB727" s="860">
        <f t="shared" si="206"/>
        <v>2006</v>
      </c>
      <c r="AC727" s="862">
        <f t="shared" si="207"/>
        <v>6400000</v>
      </c>
      <c r="AD727" s="863">
        <f t="shared" si="208"/>
        <v>0</v>
      </c>
    </row>
    <row r="728" spans="1:30" s="856" customFormat="1" ht="30" hidden="1" customHeight="1">
      <c r="A728" s="848"/>
      <c r="B728" s="849" t="s">
        <v>34</v>
      </c>
      <c r="C728" s="887" t="s">
        <v>2062</v>
      </c>
      <c r="D728" s="873" t="s">
        <v>169</v>
      </c>
      <c r="E728" s="839"/>
      <c r="F728" s="873" t="s">
        <v>332</v>
      </c>
      <c r="G728" s="838"/>
      <c r="H728" s="873" t="s">
        <v>364</v>
      </c>
      <c r="I728" s="872">
        <v>2006</v>
      </c>
      <c r="J728" s="838" t="s">
        <v>332</v>
      </c>
      <c r="K728" s="883"/>
      <c r="L728" s="884"/>
      <c r="M728" s="884"/>
      <c r="N728" s="884"/>
      <c r="O728" s="872" t="s">
        <v>133</v>
      </c>
      <c r="P728" s="894">
        <v>600000</v>
      </c>
      <c r="Q728" s="853" t="str">
        <f t="shared" si="195"/>
        <v>2.06.02</v>
      </c>
      <c r="R728" s="841" t="str">
        <f t="shared" si="196"/>
        <v>ALAT RUMAH TANGGA</v>
      </c>
      <c r="S728" s="860">
        <f t="shared" si="197"/>
        <v>5</v>
      </c>
      <c r="T728" s="861">
        <f t="shared" si="198"/>
        <v>120000</v>
      </c>
      <c r="U728" s="860">
        <f t="shared" si="199"/>
        <v>8</v>
      </c>
      <c r="V728" s="861">
        <f t="shared" si="200"/>
        <v>600000</v>
      </c>
      <c r="W728" s="861">
        <f t="shared" si="201"/>
        <v>0</v>
      </c>
      <c r="X728" s="861">
        <f t="shared" si="202"/>
        <v>0</v>
      </c>
      <c r="Y728" s="861">
        <f t="shared" si="203"/>
        <v>0</v>
      </c>
      <c r="Z728" s="861">
        <f t="shared" si="204"/>
        <v>0</v>
      </c>
      <c r="AA728" s="861">
        <f t="shared" si="205"/>
        <v>0</v>
      </c>
      <c r="AB728" s="860">
        <f t="shared" si="206"/>
        <v>2006</v>
      </c>
      <c r="AC728" s="862">
        <f t="shared" si="207"/>
        <v>600000</v>
      </c>
      <c r="AD728" s="863">
        <f t="shared" si="208"/>
        <v>0</v>
      </c>
    </row>
    <row r="729" spans="1:30" s="856" customFormat="1" ht="30" hidden="1" customHeight="1">
      <c r="A729" s="848"/>
      <c r="B729" s="849" t="s">
        <v>34</v>
      </c>
      <c r="C729" s="887" t="s">
        <v>3785</v>
      </c>
      <c r="D729" s="873" t="s">
        <v>171</v>
      </c>
      <c r="E729" s="839"/>
      <c r="F729" s="873" t="s">
        <v>846</v>
      </c>
      <c r="G729" s="838"/>
      <c r="H729" s="873" t="s">
        <v>356</v>
      </c>
      <c r="I729" s="872">
        <v>2006</v>
      </c>
      <c r="J729" s="838" t="s">
        <v>846</v>
      </c>
      <c r="K729" s="883"/>
      <c r="L729" s="884"/>
      <c r="M729" s="884"/>
      <c r="N729" s="884"/>
      <c r="O729" s="872" t="s">
        <v>133</v>
      </c>
      <c r="P729" s="894">
        <v>7600000</v>
      </c>
      <c r="Q729" s="853" t="str">
        <f t="shared" si="195"/>
        <v>2.06.03</v>
      </c>
      <c r="R729" s="841" t="str">
        <f t="shared" si="196"/>
        <v>KOMPUTER</v>
      </c>
      <c r="S729" s="860">
        <f t="shared" si="197"/>
        <v>4</v>
      </c>
      <c r="T729" s="861">
        <f t="shared" si="198"/>
        <v>1900000</v>
      </c>
      <c r="U729" s="860">
        <f t="shared" si="199"/>
        <v>8</v>
      </c>
      <c r="V729" s="861">
        <f t="shared" si="200"/>
        <v>7600000</v>
      </c>
      <c r="W729" s="861">
        <f t="shared" si="201"/>
        <v>0</v>
      </c>
      <c r="X729" s="861">
        <f t="shared" si="202"/>
        <v>0</v>
      </c>
      <c r="Y729" s="861">
        <f t="shared" si="203"/>
        <v>0</v>
      </c>
      <c r="Z729" s="861">
        <f t="shared" si="204"/>
        <v>0</v>
      </c>
      <c r="AA729" s="861">
        <f t="shared" si="205"/>
        <v>0</v>
      </c>
      <c r="AB729" s="860">
        <f t="shared" si="206"/>
        <v>2006</v>
      </c>
      <c r="AC729" s="862">
        <f t="shared" si="207"/>
        <v>7600000</v>
      </c>
      <c r="AD729" s="863">
        <f t="shared" si="208"/>
        <v>0</v>
      </c>
    </row>
    <row r="730" spans="1:30" s="856" customFormat="1" ht="30" hidden="1" customHeight="1">
      <c r="A730" s="848"/>
      <c r="B730" s="849" t="s">
        <v>34</v>
      </c>
      <c r="C730" s="887" t="s">
        <v>3784</v>
      </c>
      <c r="D730" s="873" t="s">
        <v>1308</v>
      </c>
      <c r="E730" s="839"/>
      <c r="F730" s="873" t="s">
        <v>846</v>
      </c>
      <c r="G730" s="838"/>
      <c r="H730" s="873" t="s">
        <v>357</v>
      </c>
      <c r="I730" s="872">
        <v>2006</v>
      </c>
      <c r="J730" s="838" t="s">
        <v>846</v>
      </c>
      <c r="K730" s="883"/>
      <c r="L730" s="884"/>
      <c r="M730" s="884"/>
      <c r="N730" s="884"/>
      <c r="O730" s="872" t="s">
        <v>133</v>
      </c>
      <c r="P730" s="894">
        <v>2400000</v>
      </c>
      <c r="Q730" s="853" t="str">
        <f t="shared" si="195"/>
        <v>2.06.03</v>
      </c>
      <c r="R730" s="841" t="str">
        <f t="shared" si="196"/>
        <v>KOMPUTER</v>
      </c>
      <c r="S730" s="860">
        <f t="shared" si="197"/>
        <v>4</v>
      </c>
      <c r="T730" s="861">
        <f t="shared" si="198"/>
        <v>600000</v>
      </c>
      <c r="U730" s="860">
        <f t="shared" si="199"/>
        <v>8</v>
      </c>
      <c r="V730" s="861">
        <f t="shared" si="200"/>
        <v>2400000</v>
      </c>
      <c r="W730" s="861">
        <f t="shared" si="201"/>
        <v>0</v>
      </c>
      <c r="X730" s="861">
        <f t="shared" si="202"/>
        <v>0</v>
      </c>
      <c r="Y730" s="861">
        <f t="shared" si="203"/>
        <v>0</v>
      </c>
      <c r="Z730" s="861">
        <f t="shared" si="204"/>
        <v>0</v>
      </c>
      <c r="AA730" s="861">
        <f t="shared" si="205"/>
        <v>0</v>
      </c>
      <c r="AB730" s="860">
        <f t="shared" si="206"/>
        <v>2006</v>
      </c>
      <c r="AC730" s="862">
        <f t="shared" si="207"/>
        <v>2400000</v>
      </c>
      <c r="AD730" s="863">
        <f t="shared" si="208"/>
        <v>0</v>
      </c>
    </row>
    <row r="731" spans="1:30" s="856" customFormat="1" ht="30" hidden="1" customHeight="1">
      <c r="A731" s="848"/>
      <c r="B731" s="849" t="s">
        <v>34</v>
      </c>
      <c r="C731" s="887" t="s">
        <v>3794</v>
      </c>
      <c r="D731" s="873" t="s">
        <v>198</v>
      </c>
      <c r="E731" s="839"/>
      <c r="F731" s="873" t="s">
        <v>326</v>
      </c>
      <c r="G731" s="838"/>
      <c r="H731" s="873" t="s">
        <v>372</v>
      </c>
      <c r="I731" s="872">
        <v>2006</v>
      </c>
      <c r="J731" s="838" t="s">
        <v>326</v>
      </c>
      <c r="K731" s="883"/>
      <c r="L731" s="884"/>
      <c r="M731" s="884"/>
      <c r="N731" s="884"/>
      <c r="O731" s="872" t="s">
        <v>133</v>
      </c>
      <c r="P731" s="894">
        <v>875000</v>
      </c>
      <c r="Q731" s="853" t="str">
        <f t="shared" si="195"/>
        <v>2.06.02</v>
      </c>
      <c r="R731" s="841" t="str">
        <f t="shared" si="196"/>
        <v>ALAT RUMAH TANGGA</v>
      </c>
      <c r="S731" s="860">
        <f t="shared" si="197"/>
        <v>5</v>
      </c>
      <c r="T731" s="861">
        <f t="shared" si="198"/>
        <v>175000</v>
      </c>
      <c r="U731" s="860">
        <f t="shared" si="199"/>
        <v>8</v>
      </c>
      <c r="V731" s="861">
        <f t="shared" si="200"/>
        <v>875000</v>
      </c>
      <c r="W731" s="861">
        <f t="shared" si="201"/>
        <v>0</v>
      </c>
      <c r="X731" s="861">
        <f t="shared" si="202"/>
        <v>0</v>
      </c>
      <c r="Y731" s="861">
        <f t="shared" si="203"/>
        <v>0</v>
      </c>
      <c r="Z731" s="861">
        <f t="shared" si="204"/>
        <v>0</v>
      </c>
      <c r="AA731" s="861">
        <f t="shared" si="205"/>
        <v>0</v>
      </c>
      <c r="AB731" s="860">
        <f t="shared" si="206"/>
        <v>2006</v>
      </c>
      <c r="AC731" s="862">
        <f t="shared" si="207"/>
        <v>875000</v>
      </c>
      <c r="AD731" s="863">
        <f t="shared" si="208"/>
        <v>0</v>
      </c>
    </row>
    <row r="732" spans="1:30" s="856" customFormat="1" ht="30" hidden="1" customHeight="1">
      <c r="A732" s="848"/>
      <c r="B732" s="849" t="s">
        <v>34</v>
      </c>
      <c r="C732" s="887" t="s">
        <v>435</v>
      </c>
      <c r="D732" s="873" t="s">
        <v>176</v>
      </c>
      <c r="E732" s="839"/>
      <c r="F732" s="873" t="s">
        <v>1357</v>
      </c>
      <c r="G732" s="838"/>
      <c r="H732" s="873" t="s">
        <v>356</v>
      </c>
      <c r="I732" s="872">
        <v>2006</v>
      </c>
      <c r="J732" s="838" t="s">
        <v>1357</v>
      </c>
      <c r="K732" s="883"/>
      <c r="L732" s="884"/>
      <c r="M732" s="884"/>
      <c r="N732" s="884"/>
      <c r="O732" s="872" t="s">
        <v>133</v>
      </c>
      <c r="P732" s="894">
        <v>1160000</v>
      </c>
      <c r="Q732" s="853" t="str">
        <f t="shared" si="195"/>
        <v>2.06.01</v>
      </c>
      <c r="R732" s="841" t="str">
        <f t="shared" si="196"/>
        <v>ALAT KANTOR</v>
      </c>
      <c r="S732" s="860">
        <f t="shared" si="197"/>
        <v>5</v>
      </c>
      <c r="T732" s="861">
        <f t="shared" si="198"/>
        <v>232000</v>
      </c>
      <c r="U732" s="860">
        <f t="shared" si="199"/>
        <v>8</v>
      </c>
      <c r="V732" s="861">
        <f t="shared" si="200"/>
        <v>1160000</v>
      </c>
      <c r="W732" s="861">
        <f t="shared" si="201"/>
        <v>0</v>
      </c>
      <c r="X732" s="861">
        <f t="shared" si="202"/>
        <v>0</v>
      </c>
      <c r="Y732" s="861">
        <f t="shared" si="203"/>
        <v>0</v>
      </c>
      <c r="Z732" s="861">
        <f t="shared" si="204"/>
        <v>0</v>
      </c>
      <c r="AA732" s="861">
        <f t="shared" si="205"/>
        <v>0</v>
      </c>
      <c r="AB732" s="860">
        <f t="shared" si="206"/>
        <v>2006</v>
      </c>
      <c r="AC732" s="862">
        <f t="shared" si="207"/>
        <v>1160000</v>
      </c>
      <c r="AD732" s="863">
        <f t="shared" si="208"/>
        <v>0</v>
      </c>
    </row>
    <row r="733" spans="1:30" s="856" customFormat="1" ht="30" hidden="1" customHeight="1">
      <c r="A733" s="848"/>
      <c r="B733" s="849" t="s">
        <v>34</v>
      </c>
      <c r="C733" s="887" t="s">
        <v>2054</v>
      </c>
      <c r="D733" s="873" t="s">
        <v>177</v>
      </c>
      <c r="E733" s="839"/>
      <c r="F733" s="873" t="s">
        <v>298</v>
      </c>
      <c r="G733" s="838"/>
      <c r="H733" s="873" t="s">
        <v>363</v>
      </c>
      <c r="I733" s="872">
        <v>2006</v>
      </c>
      <c r="J733" s="838" t="s">
        <v>298</v>
      </c>
      <c r="K733" s="883"/>
      <c r="L733" s="884"/>
      <c r="M733" s="884"/>
      <c r="N733" s="884"/>
      <c r="O733" s="872" t="s">
        <v>133</v>
      </c>
      <c r="P733" s="894">
        <v>1000000</v>
      </c>
      <c r="Q733" s="853" t="str">
        <f t="shared" si="195"/>
        <v>2.06.02</v>
      </c>
      <c r="R733" s="841" t="str">
        <f t="shared" si="196"/>
        <v>ALAT RUMAH TANGGA</v>
      </c>
      <c r="S733" s="860">
        <f t="shared" si="197"/>
        <v>5</v>
      </c>
      <c r="T733" s="861">
        <f t="shared" si="198"/>
        <v>200000</v>
      </c>
      <c r="U733" s="860">
        <f t="shared" si="199"/>
        <v>8</v>
      </c>
      <c r="V733" s="861">
        <f t="shared" si="200"/>
        <v>1000000</v>
      </c>
      <c r="W733" s="861">
        <f t="shared" si="201"/>
        <v>0</v>
      </c>
      <c r="X733" s="861">
        <f t="shared" si="202"/>
        <v>0</v>
      </c>
      <c r="Y733" s="861">
        <f t="shared" si="203"/>
        <v>0</v>
      </c>
      <c r="Z733" s="861">
        <f t="shared" si="204"/>
        <v>0</v>
      </c>
      <c r="AA733" s="861">
        <f t="shared" si="205"/>
        <v>0</v>
      </c>
      <c r="AB733" s="860">
        <f t="shared" si="206"/>
        <v>2006</v>
      </c>
      <c r="AC733" s="862">
        <f t="shared" si="207"/>
        <v>1000000</v>
      </c>
      <c r="AD733" s="863">
        <f t="shared" si="208"/>
        <v>0</v>
      </c>
    </row>
    <row r="734" spans="1:30" s="856" customFormat="1" ht="30" hidden="1" customHeight="1">
      <c r="A734" s="848"/>
      <c r="B734" s="849" t="s">
        <v>34</v>
      </c>
      <c r="C734" s="887" t="s">
        <v>435</v>
      </c>
      <c r="D734" s="873" t="s">
        <v>176</v>
      </c>
      <c r="E734" s="839"/>
      <c r="F734" s="873" t="s">
        <v>840</v>
      </c>
      <c r="G734" s="838"/>
      <c r="H734" s="873" t="s">
        <v>356</v>
      </c>
      <c r="I734" s="872">
        <v>2006</v>
      </c>
      <c r="J734" s="838" t="s">
        <v>840</v>
      </c>
      <c r="K734" s="883"/>
      <c r="L734" s="884"/>
      <c r="M734" s="884"/>
      <c r="N734" s="884"/>
      <c r="O734" s="872" t="s">
        <v>133</v>
      </c>
      <c r="P734" s="894">
        <v>6400000</v>
      </c>
      <c r="Q734" s="853" t="str">
        <f t="shared" si="195"/>
        <v>2.06.01</v>
      </c>
      <c r="R734" s="841" t="str">
        <f t="shared" si="196"/>
        <v>ALAT KANTOR</v>
      </c>
      <c r="S734" s="860">
        <f t="shared" si="197"/>
        <v>5</v>
      </c>
      <c r="T734" s="861">
        <f t="shared" si="198"/>
        <v>1280000</v>
      </c>
      <c r="U734" s="860">
        <f t="shared" si="199"/>
        <v>8</v>
      </c>
      <c r="V734" s="861">
        <f t="shared" si="200"/>
        <v>6400000</v>
      </c>
      <c r="W734" s="861">
        <f t="shared" si="201"/>
        <v>0</v>
      </c>
      <c r="X734" s="861">
        <f t="shared" si="202"/>
        <v>0</v>
      </c>
      <c r="Y734" s="861">
        <f t="shared" si="203"/>
        <v>0</v>
      </c>
      <c r="Z734" s="861">
        <f t="shared" si="204"/>
        <v>0</v>
      </c>
      <c r="AA734" s="861">
        <f t="shared" si="205"/>
        <v>0</v>
      </c>
      <c r="AB734" s="860">
        <f t="shared" si="206"/>
        <v>2006</v>
      </c>
      <c r="AC734" s="862">
        <f t="shared" si="207"/>
        <v>6400000</v>
      </c>
      <c r="AD734" s="863">
        <f t="shared" si="208"/>
        <v>0</v>
      </c>
    </row>
    <row r="735" spans="1:30" s="856" customFormat="1" ht="30" hidden="1" customHeight="1">
      <c r="A735" s="848"/>
      <c r="B735" s="849" t="s">
        <v>34</v>
      </c>
      <c r="C735" s="887" t="s">
        <v>3792</v>
      </c>
      <c r="D735" s="873" t="s">
        <v>180</v>
      </c>
      <c r="E735" s="839"/>
      <c r="F735" s="873" t="s">
        <v>3825</v>
      </c>
      <c r="G735" s="838"/>
      <c r="H735" s="873" t="s">
        <v>355</v>
      </c>
      <c r="I735" s="872">
        <v>2006</v>
      </c>
      <c r="J735" s="838" t="s">
        <v>3825</v>
      </c>
      <c r="K735" s="883"/>
      <c r="L735" s="884"/>
      <c r="M735" s="884"/>
      <c r="N735" s="884"/>
      <c r="O735" s="872" t="s">
        <v>133</v>
      </c>
      <c r="P735" s="894">
        <v>7352000</v>
      </c>
      <c r="Q735" s="853" t="str">
        <f t="shared" si="195"/>
        <v>2.06.03</v>
      </c>
      <c r="R735" s="841" t="str">
        <f t="shared" si="196"/>
        <v>KOMPUTER</v>
      </c>
      <c r="S735" s="860">
        <f t="shared" si="197"/>
        <v>4</v>
      </c>
      <c r="T735" s="861">
        <f t="shared" si="198"/>
        <v>1838000</v>
      </c>
      <c r="U735" s="860">
        <f t="shared" si="199"/>
        <v>8</v>
      </c>
      <c r="V735" s="861">
        <f t="shared" si="200"/>
        <v>7352000</v>
      </c>
      <c r="W735" s="861">
        <f t="shared" si="201"/>
        <v>0</v>
      </c>
      <c r="X735" s="861">
        <f t="shared" si="202"/>
        <v>0</v>
      </c>
      <c r="Y735" s="861">
        <f t="shared" si="203"/>
        <v>0</v>
      </c>
      <c r="Z735" s="861">
        <f t="shared" si="204"/>
        <v>0</v>
      </c>
      <c r="AA735" s="861">
        <f t="shared" si="205"/>
        <v>0</v>
      </c>
      <c r="AB735" s="860">
        <f t="shared" si="206"/>
        <v>2006</v>
      </c>
      <c r="AC735" s="862">
        <f t="shared" si="207"/>
        <v>7352000</v>
      </c>
      <c r="AD735" s="863">
        <f t="shared" si="208"/>
        <v>0</v>
      </c>
    </row>
    <row r="736" spans="1:30" s="856" customFormat="1" ht="30" hidden="1" customHeight="1">
      <c r="A736" s="848"/>
      <c r="B736" s="849" t="s">
        <v>34</v>
      </c>
      <c r="C736" s="887" t="s">
        <v>3785</v>
      </c>
      <c r="D736" s="873" t="s">
        <v>171</v>
      </c>
      <c r="E736" s="839"/>
      <c r="F736" s="873" t="s">
        <v>322</v>
      </c>
      <c r="G736" s="838"/>
      <c r="H736" s="873" t="s">
        <v>356</v>
      </c>
      <c r="I736" s="872">
        <v>2006</v>
      </c>
      <c r="J736" s="838" t="s">
        <v>322</v>
      </c>
      <c r="K736" s="883"/>
      <c r="L736" s="884"/>
      <c r="M736" s="884"/>
      <c r="N736" s="884"/>
      <c r="O736" s="872" t="s">
        <v>133</v>
      </c>
      <c r="P736" s="894">
        <v>2560000</v>
      </c>
      <c r="Q736" s="853" t="str">
        <f t="shared" si="195"/>
        <v>2.06.03</v>
      </c>
      <c r="R736" s="841" t="str">
        <f t="shared" si="196"/>
        <v>KOMPUTER</v>
      </c>
      <c r="S736" s="860">
        <f t="shared" si="197"/>
        <v>4</v>
      </c>
      <c r="T736" s="861">
        <f t="shared" si="198"/>
        <v>640000</v>
      </c>
      <c r="U736" s="860">
        <f t="shared" si="199"/>
        <v>8</v>
      </c>
      <c r="V736" s="861">
        <f t="shared" si="200"/>
        <v>2560000</v>
      </c>
      <c r="W736" s="861">
        <f t="shared" si="201"/>
        <v>0</v>
      </c>
      <c r="X736" s="861">
        <f t="shared" si="202"/>
        <v>0</v>
      </c>
      <c r="Y736" s="861">
        <f t="shared" si="203"/>
        <v>0</v>
      </c>
      <c r="Z736" s="861">
        <f t="shared" si="204"/>
        <v>0</v>
      </c>
      <c r="AA736" s="861">
        <f t="shared" si="205"/>
        <v>0</v>
      </c>
      <c r="AB736" s="860">
        <f t="shared" si="206"/>
        <v>2006</v>
      </c>
      <c r="AC736" s="862">
        <f t="shared" si="207"/>
        <v>2560000</v>
      </c>
      <c r="AD736" s="863">
        <f t="shared" si="208"/>
        <v>0</v>
      </c>
    </row>
    <row r="737" spans="1:30" s="856" customFormat="1" ht="30" hidden="1" customHeight="1">
      <c r="A737" s="848"/>
      <c r="B737" s="849" t="s">
        <v>34</v>
      </c>
      <c r="C737" s="887" t="s">
        <v>3784</v>
      </c>
      <c r="D737" s="873" t="s">
        <v>1237</v>
      </c>
      <c r="E737" s="839"/>
      <c r="F737" s="873" t="s">
        <v>846</v>
      </c>
      <c r="G737" s="838"/>
      <c r="H737" s="873" t="s">
        <v>357</v>
      </c>
      <c r="I737" s="872">
        <v>2000</v>
      </c>
      <c r="J737" s="838" t="s">
        <v>846</v>
      </c>
      <c r="K737" s="883"/>
      <c r="L737" s="884"/>
      <c r="M737" s="884"/>
      <c r="N737" s="884"/>
      <c r="O737" s="872" t="s">
        <v>133</v>
      </c>
      <c r="P737" s="894">
        <v>2400000</v>
      </c>
      <c r="Q737" s="853" t="str">
        <f t="shared" si="195"/>
        <v>2.06.03</v>
      </c>
      <c r="R737" s="841" t="str">
        <f t="shared" si="196"/>
        <v>KOMPUTER</v>
      </c>
      <c r="S737" s="860">
        <f t="shared" si="197"/>
        <v>4</v>
      </c>
      <c r="T737" s="861">
        <f t="shared" si="198"/>
        <v>600000</v>
      </c>
      <c r="U737" s="860">
        <f t="shared" si="199"/>
        <v>14</v>
      </c>
      <c r="V737" s="861">
        <f t="shared" si="200"/>
        <v>2400000</v>
      </c>
      <c r="W737" s="861">
        <f t="shared" si="201"/>
        <v>0</v>
      </c>
      <c r="X737" s="861">
        <f t="shared" si="202"/>
        <v>0</v>
      </c>
      <c r="Y737" s="861">
        <f t="shared" si="203"/>
        <v>0</v>
      </c>
      <c r="Z737" s="861">
        <f t="shared" si="204"/>
        <v>0</v>
      </c>
      <c r="AA737" s="861">
        <f t="shared" si="205"/>
        <v>0</v>
      </c>
      <c r="AB737" s="860">
        <f t="shared" si="206"/>
        <v>2000</v>
      </c>
      <c r="AC737" s="862">
        <f t="shared" si="207"/>
        <v>2400000</v>
      </c>
      <c r="AD737" s="863">
        <f t="shared" si="208"/>
        <v>0</v>
      </c>
    </row>
    <row r="738" spans="1:30" s="856" customFormat="1" ht="30" hidden="1" customHeight="1">
      <c r="A738" s="848"/>
      <c r="B738" s="849" t="s">
        <v>34</v>
      </c>
      <c r="C738" s="887" t="s">
        <v>3794</v>
      </c>
      <c r="D738" s="873" t="s">
        <v>198</v>
      </c>
      <c r="E738" s="839"/>
      <c r="F738" s="873" t="s">
        <v>326</v>
      </c>
      <c r="G738" s="838"/>
      <c r="H738" s="873" t="s">
        <v>372</v>
      </c>
      <c r="I738" s="872">
        <v>2000</v>
      </c>
      <c r="J738" s="838" t="s">
        <v>326</v>
      </c>
      <c r="K738" s="883"/>
      <c r="L738" s="884"/>
      <c r="M738" s="884"/>
      <c r="N738" s="884"/>
      <c r="O738" s="872" t="s">
        <v>133</v>
      </c>
      <c r="P738" s="894">
        <v>875000</v>
      </c>
      <c r="Q738" s="853" t="str">
        <f t="shared" si="195"/>
        <v>2.06.02</v>
      </c>
      <c r="R738" s="841" t="str">
        <f t="shared" si="196"/>
        <v>ALAT RUMAH TANGGA</v>
      </c>
      <c r="S738" s="860">
        <f t="shared" si="197"/>
        <v>5</v>
      </c>
      <c r="T738" s="861">
        <f t="shared" si="198"/>
        <v>175000</v>
      </c>
      <c r="U738" s="860">
        <f t="shared" si="199"/>
        <v>14</v>
      </c>
      <c r="V738" s="861">
        <f t="shared" si="200"/>
        <v>875000</v>
      </c>
      <c r="W738" s="861">
        <f t="shared" si="201"/>
        <v>0</v>
      </c>
      <c r="X738" s="861">
        <f t="shared" si="202"/>
        <v>0</v>
      </c>
      <c r="Y738" s="861">
        <f t="shared" si="203"/>
        <v>0</v>
      </c>
      <c r="Z738" s="861">
        <f t="shared" si="204"/>
        <v>0</v>
      </c>
      <c r="AA738" s="861">
        <f t="shared" si="205"/>
        <v>0</v>
      </c>
      <c r="AB738" s="860">
        <f t="shared" si="206"/>
        <v>2000</v>
      </c>
      <c r="AC738" s="862">
        <f t="shared" si="207"/>
        <v>875000</v>
      </c>
      <c r="AD738" s="863">
        <f t="shared" si="208"/>
        <v>0</v>
      </c>
    </row>
    <row r="739" spans="1:30" s="856" customFormat="1" ht="30" hidden="1" customHeight="1">
      <c r="A739" s="848"/>
      <c r="B739" s="849" t="s">
        <v>34</v>
      </c>
      <c r="C739" s="887" t="s">
        <v>1426</v>
      </c>
      <c r="D739" s="873" t="s">
        <v>820</v>
      </c>
      <c r="E739" s="839"/>
      <c r="F739" s="873" t="s">
        <v>1357</v>
      </c>
      <c r="G739" s="838"/>
      <c r="H739" s="873" t="s">
        <v>356</v>
      </c>
      <c r="I739" s="872">
        <v>2005</v>
      </c>
      <c r="J739" s="838" t="s">
        <v>1357</v>
      </c>
      <c r="K739" s="883"/>
      <c r="L739" s="884"/>
      <c r="M739" s="884"/>
      <c r="N739" s="884"/>
      <c r="O739" s="872" t="s">
        <v>133</v>
      </c>
      <c r="P739" s="894">
        <v>2062500</v>
      </c>
      <c r="Q739" s="853" t="str">
        <f t="shared" si="195"/>
        <v>2.06.01</v>
      </c>
      <c r="R739" s="841" t="str">
        <f t="shared" si="196"/>
        <v>ALAT KANTOR</v>
      </c>
      <c r="S739" s="860">
        <f t="shared" si="197"/>
        <v>5</v>
      </c>
      <c r="T739" s="861">
        <f t="shared" si="198"/>
        <v>412500</v>
      </c>
      <c r="U739" s="860">
        <f t="shared" si="199"/>
        <v>9</v>
      </c>
      <c r="V739" s="861">
        <f t="shared" si="200"/>
        <v>2062500</v>
      </c>
      <c r="W739" s="861">
        <f t="shared" si="201"/>
        <v>0</v>
      </c>
      <c r="X739" s="861">
        <f t="shared" si="202"/>
        <v>0</v>
      </c>
      <c r="Y739" s="861">
        <f t="shared" si="203"/>
        <v>0</v>
      </c>
      <c r="Z739" s="861">
        <f t="shared" si="204"/>
        <v>0</v>
      </c>
      <c r="AA739" s="861">
        <f t="shared" si="205"/>
        <v>0</v>
      </c>
      <c r="AB739" s="860">
        <f t="shared" si="206"/>
        <v>2005</v>
      </c>
      <c r="AC739" s="862">
        <f t="shared" si="207"/>
        <v>2062500</v>
      </c>
      <c r="AD739" s="863">
        <f t="shared" si="208"/>
        <v>0</v>
      </c>
    </row>
    <row r="740" spans="1:30" s="856" customFormat="1" ht="30" hidden="1" customHeight="1">
      <c r="A740" s="848"/>
      <c r="B740" s="849" t="s">
        <v>34</v>
      </c>
      <c r="C740" s="887" t="s">
        <v>2054</v>
      </c>
      <c r="D740" s="873" t="s">
        <v>177</v>
      </c>
      <c r="E740" s="839"/>
      <c r="F740" s="873" t="s">
        <v>298</v>
      </c>
      <c r="G740" s="838"/>
      <c r="H740" s="873" t="s">
        <v>363</v>
      </c>
      <c r="I740" s="872">
        <v>2000</v>
      </c>
      <c r="J740" s="838" t="s">
        <v>298</v>
      </c>
      <c r="K740" s="883"/>
      <c r="L740" s="884"/>
      <c r="M740" s="884"/>
      <c r="N740" s="884"/>
      <c r="O740" s="872" t="s">
        <v>133</v>
      </c>
      <c r="P740" s="894">
        <v>1000000</v>
      </c>
      <c r="Q740" s="853" t="str">
        <f t="shared" si="195"/>
        <v>2.06.02</v>
      </c>
      <c r="R740" s="841" t="str">
        <f t="shared" si="196"/>
        <v>ALAT RUMAH TANGGA</v>
      </c>
      <c r="S740" s="860">
        <f t="shared" si="197"/>
        <v>5</v>
      </c>
      <c r="T740" s="861">
        <f t="shared" si="198"/>
        <v>200000</v>
      </c>
      <c r="U740" s="860">
        <f t="shared" si="199"/>
        <v>14</v>
      </c>
      <c r="V740" s="861">
        <f t="shared" si="200"/>
        <v>1000000</v>
      </c>
      <c r="W740" s="861">
        <f t="shared" si="201"/>
        <v>0</v>
      </c>
      <c r="X740" s="861">
        <f t="shared" si="202"/>
        <v>0</v>
      </c>
      <c r="Y740" s="861">
        <f t="shared" si="203"/>
        <v>0</v>
      </c>
      <c r="Z740" s="861">
        <f t="shared" si="204"/>
        <v>0</v>
      </c>
      <c r="AA740" s="861">
        <f t="shared" si="205"/>
        <v>0</v>
      </c>
      <c r="AB740" s="860">
        <f t="shared" si="206"/>
        <v>2000</v>
      </c>
      <c r="AC740" s="862">
        <f t="shared" si="207"/>
        <v>1000000</v>
      </c>
      <c r="AD740" s="863">
        <f t="shared" si="208"/>
        <v>0</v>
      </c>
    </row>
    <row r="741" spans="1:30" s="856" customFormat="1" ht="30" hidden="1" customHeight="1">
      <c r="A741" s="848"/>
      <c r="B741" s="849" t="s">
        <v>34</v>
      </c>
      <c r="C741" s="887" t="s">
        <v>1426</v>
      </c>
      <c r="D741" s="873" t="s">
        <v>820</v>
      </c>
      <c r="E741" s="839"/>
      <c r="F741" s="873" t="s">
        <v>1357</v>
      </c>
      <c r="G741" s="838"/>
      <c r="H741" s="873" t="s">
        <v>356</v>
      </c>
      <c r="I741" s="872">
        <v>2000</v>
      </c>
      <c r="J741" s="838" t="s">
        <v>1357</v>
      </c>
      <c r="K741" s="883"/>
      <c r="L741" s="884"/>
      <c r="M741" s="884"/>
      <c r="N741" s="884"/>
      <c r="O741" s="872" t="s">
        <v>133</v>
      </c>
      <c r="P741" s="894">
        <v>4125000</v>
      </c>
      <c r="Q741" s="853" t="str">
        <f t="shared" si="195"/>
        <v>2.06.01</v>
      </c>
      <c r="R741" s="841" t="str">
        <f t="shared" si="196"/>
        <v>ALAT KANTOR</v>
      </c>
      <c r="S741" s="860">
        <f t="shared" si="197"/>
        <v>5</v>
      </c>
      <c r="T741" s="861">
        <f t="shared" si="198"/>
        <v>825000</v>
      </c>
      <c r="U741" s="860">
        <f t="shared" si="199"/>
        <v>14</v>
      </c>
      <c r="V741" s="861">
        <f t="shared" si="200"/>
        <v>4125000</v>
      </c>
      <c r="W741" s="861">
        <f t="shared" si="201"/>
        <v>0</v>
      </c>
      <c r="X741" s="861">
        <f t="shared" si="202"/>
        <v>0</v>
      </c>
      <c r="Y741" s="861">
        <f t="shared" si="203"/>
        <v>0</v>
      </c>
      <c r="Z741" s="861">
        <f t="shared" si="204"/>
        <v>0</v>
      </c>
      <c r="AA741" s="861">
        <f t="shared" si="205"/>
        <v>0</v>
      </c>
      <c r="AB741" s="860">
        <f t="shared" si="206"/>
        <v>2000</v>
      </c>
      <c r="AC741" s="862">
        <f t="shared" si="207"/>
        <v>4125000</v>
      </c>
      <c r="AD741" s="863">
        <f t="shared" si="208"/>
        <v>0</v>
      </c>
    </row>
    <row r="742" spans="1:30" s="856" customFormat="1" ht="30" hidden="1" customHeight="1">
      <c r="A742" s="848"/>
      <c r="B742" s="849" t="s">
        <v>34</v>
      </c>
      <c r="C742" s="887" t="s">
        <v>442</v>
      </c>
      <c r="D742" s="873" t="s">
        <v>172</v>
      </c>
      <c r="E742" s="839"/>
      <c r="F742" s="873" t="s">
        <v>294</v>
      </c>
      <c r="G742" s="838"/>
      <c r="H742" s="873" t="s">
        <v>355</v>
      </c>
      <c r="I742" s="872">
        <v>2000</v>
      </c>
      <c r="J742" s="838" t="s">
        <v>294</v>
      </c>
      <c r="K742" s="883"/>
      <c r="L742" s="884"/>
      <c r="M742" s="884"/>
      <c r="N742" s="884"/>
      <c r="O742" s="872" t="s">
        <v>133</v>
      </c>
      <c r="P742" s="894">
        <v>7125000</v>
      </c>
      <c r="Q742" s="853" t="str">
        <f t="shared" si="195"/>
        <v>2.06.02</v>
      </c>
      <c r="R742" s="841" t="str">
        <f t="shared" si="196"/>
        <v>ALAT RUMAH TANGGA</v>
      </c>
      <c r="S742" s="860">
        <f t="shared" si="197"/>
        <v>5</v>
      </c>
      <c r="T742" s="861">
        <f t="shared" si="198"/>
        <v>1425000</v>
      </c>
      <c r="U742" s="860">
        <f t="shared" si="199"/>
        <v>14</v>
      </c>
      <c r="V742" s="861">
        <f t="shared" si="200"/>
        <v>7125000</v>
      </c>
      <c r="W742" s="861">
        <f t="shared" si="201"/>
        <v>0</v>
      </c>
      <c r="X742" s="861">
        <f t="shared" si="202"/>
        <v>0</v>
      </c>
      <c r="Y742" s="861">
        <f t="shared" si="203"/>
        <v>0</v>
      </c>
      <c r="Z742" s="861">
        <f t="shared" si="204"/>
        <v>0</v>
      </c>
      <c r="AA742" s="861">
        <f t="shared" si="205"/>
        <v>0</v>
      </c>
      <c r="AB742" s="860">
        <f t="shared" si="206"/>
        <v>2000</v>
      </c>
      <c r="AC742" s="862">
        <f t="shared" si="207"/>
        <v>7125000</v>
      </c>
      <c r="AD742" s="863">
        <f t="shared" si="208"/>
        <v>0</v>
      </c>
    </row>
    <row r="743" spans="1:30" s="856" customFormat="1" ht="30" hidden="1" customHeight="1">
      <c r="A743" s="848"/>
      <c r="B743" s="849" t="s">
        <v>34</v>
      </c>
      <c r="C743" s="887" t="s">
        <v>2061</v>
      </c>
      <c r="D743" s="873" t="s">
        <v>181</v>
      </c>
      <c r="E743" s="839"/>
      <c r="F743" s="873" t="s">
        <v>298</v>
      </c>
      <c r="G743" s="838"/>
      <c r="H743" s="873" t="s">
        <v>364</v>
      </c>
      <c r="I743" s="872">
        <v>2006</v>
      </c>
      <c r="J743" s="838" t="s">
        <v>298</v>
      </c>
      <c r="K743" s="883"/>
      <c r="L743" s="884"/>
      <c r="M743" s="884"/>
      <c r="N743" s="884"/>
      <c r="O743" s="872" t="s">
        <v>133</v>
      </c>
      <c r="P743" s="894">
        <v>2240000</v>
      </c>
      <c r="Q743" s="853" t="str">
        <f t="shared" si="195"/>
        <v>2.06.02</v>
      </c>
      <c r="R743" s="841" t="str">
        <f t="shared" si="196"/>
        <v>ALAT RUMAH TANGGA</v>
      </c>
      <c r="S743" s="860">
        <f t="shared" si="197"/>
        <v>5</v>
      </c>
      <c r="T743" s="861">
        <f t="shared" si="198"/>
        <v>448000</v>
      </c>
      <c r="U743" s="860">
        <f t="shared" si="199"/>
        <v>8</v>
      </c>
      <c r="V743" s="861">
        <f t="shared" si="200"/>
        <v>2240000</v>
      </c>
      <c r="W743" s="861">
        <f t="shared" si="201"/>
        <v>0</v>
      </c>
      <c r="X743" s="861">
        <f t="shared" si="202"/>
        <v>0</v>
      </c>
      <c r="Y743" s="861">
        <f t="shared" si="203"/>
        <v>0</v>
      </c>
      <c r="Z743" s="861">
        <f t="shared" si="204"/>
        <v>0</v>
      </c>
      <c r="AA743" s="861">
        <f t="shared" si="205"/>
        <v>0</v>
      </c>
      <c r="AB743" s="860">
        <f t="shared" si="206"/>
        <v>2006</v>
      </c>
      <c r="AC743" s="862">
        <f t="shared" si="207"/>
        <v>2240000</v>
      </c>
      <c r="AD743" s="863">
        <f t="shared" si="208"/>
        <v>0</v>
      </c>
    </row>
    <row r="744" spans="1:30" s="856" customFormat="1" ht="30" hidden="1" customHeight="1">
      <c r="A744" s="848"/>
      <c r="B744" s="849" t="s">
        <v>34</v>
      </c>
      <c r="C744" s="887" t="s">
        <v>2061</v>
      </c>
      <c r="D744" s="873" t="s">
        <v>181</v>
      </c>
      <c r="E744" s="839"/>
      <c r="F744" s="873" t="s">
        <v>298</v>
      </c>
      <c r="G744" s="838"/>
      <c r="H744" s="873" t="s">
        <v>363</v>
      </c>
      <c r="I744" s="872">
        <v>2003</v>
      </c>
      <c r="J744" s="838" t="s">
        <v>298</v>
      </c>
      <c r="K744" s="883"/>
      <c r="L744" s="884"/>
      <c r="M744" s="884"/>
      <c r="N744" s="884"/>
      <c r="O744" s="872" t="s">
        <v>133</v>
      </c>
      <c r="P744" s="894">
        <v>1260000</v>
      </c>
      <c r="Q744" s="853" t="str">
        <f t="shared" si="195"/>
        <v>2.06.02</v>
      </c>
      <c r="R744" s="841" t="str">
        <f t="shared" si="196"/>
        <v>ALAT RUMAH TANGGA</v>
      </c>
      <c r="S744" s="860">
        <f t="shared" si="197"/>
        <v>5</v>
      </c>
      <c r="T744" s="861">
        <f t="shared" si="198"/>
        <v>252000</v>
      </c>
      <c r="U744" s="860">
        <f t="shared" si="199"/>
        <v>11</v>
      </c>
      <c r="V744" s="861">
        <f t="shared" si="200"/>
        <v>1260000</v>
      </c>
      <c r="W744" s="861">
        <f t="shared" si="201"/>
        <v>0</v>
      </c>
      <c r="X744" s="861">
        <f t="shared" si="202"/>
        <v>0</v>
      </c>
      <c r="Y744" s="861">
        <f t="shared" si="203"/>
        <v>0</v>
      </c>
      <c r="Z744" s="861">
        <f t="shared" si="204"/>
        <v>0</v>
      </c>
      <c r="AA744" s="861">
        <f t="shared" si="205"/>
        <v>0</v>
      </c>
      <c r="AB744" s="860">
        <f t="shared" si="206"/>
        <v>2003</v>
      </c>
      <c r="AC744" s="862">
        <f t="shared" si="207"/>
        <v>1260000</v>
      </c>
      <c r="AD744" s="863">
        <f t="shared" si="208"/>
        <v>0</v>
      </c>
    </row>
    <row r="745" spans="1:30" s="856" customFormat="1" ht="30" hidden="1" customHeight="1">
      <c r="A745" s="848"/>
      <c r="B745" s="849" t="s">
        <v>34</v>
      </c>
      <c r="C745" s="887" t="s">
        <v>437</v>
      </c>
      <c r="D745" s="873" t="s">
        <v>3780</v>
      </c>
      <c r="E745" s="839"/>
      <c r="F745" s="873" t="s">
        <v>298</v>
      </c>
      <c r="G745" s="838"/>
      <c r="H745" s="873" t="s">
        <v>363</v>
      </c>
      <c r="I745" s="872">
        <v>2000</v>
      </c>
      <c r="J745" s="838" t="s">
        <v>298</v>
      </c>
      <c r="K745" s="883"/>
      <c r="L745" s="884"/>
      <c r="M745" s="884"/>
      <c r="N745" s="884"/>
      <c r="O745" s="872" t="s">
        <v>133</v>
      </c>
      <c r="P745" s="894">
        <v>1360000</v>
      </c>
      <c r="Q745" s="853" t="str">
        <f t="shared" si="195"/>
        <v>2.06.04</v>
      </c>
      <c r="R745" s="841" t="str">
        <f t="shared" si="196"/>
        <v>MEJA DAN KURSI KERJA/RAPAT PEJABAT</v>
      </c>
      <c r="S745" s="860">
        <f t="shared" si="197"/>
        <v>5</v>
      </c>
      <c r="T745" s="861">
        <f t="shared" si="198"/>
        <v>272000</v>
      </c>
      <c r="U745" s="860">
        <f t="shared" si="199"/>
        <v>14</v>
      </c>
      <c r="V745" s="861">
        <f t="shared" si="200"/>
        <v>1360000</v>
      </c>
      <c r="W745" s="861">
        <f t="shared" si="201"/>
        <v>0</v>
      </c>
      <c r="X745" s="861">
        <f t="shared" si="202"/>
        <v>0</v>
      </c>
      <c r="Y745" s="861">
        <f t="shared" si="203"/>
        <v>0</v>
      </c>
      <c r="Z745" s="861">
        <f t="shared" si="204"/>
        <v>0</v>
      </c>
      <c r="AA745" s="861">
        <f t="shared" si="205"/>
        <v>0</v>
      </c>
      <c r="AB745" s="860">
        <f t="shared" si="206"/>
        <v>2000</v>
      </c>
      <c r="AC745" s="862">
        <f t="shared" si="207"/>
        <v>1360000</v>
      </c>
      <c r="AD745" s="863">
        <f t="shared" si="208"/>
        <v>0</v>
      </c>
    </row>
    <row r="746" spans="1:30" s="856" customFormat="1" ht="30" hidden="1" customHeight="1">
      <c r="A746" s="848"/>
      <c r="B746" s="849" t="s">
        <v>34</v>
      </c>
      <c r="C746" s="887" t="s">
        <v>2061</v>
      </c>
      <c r="D746" s="873" t="s">
        <v>181</v>
      </c>
      <c r="E746" s="839"/>
      <c r="F746" s="873" t="s">
        <v>3782</v>
      </c>
      <c r="G746" s="838"/>
      <c r="H746" s="873" t="s">
        <v>370</v>
      </c>
      <c r="I746" s="872">
        <v>2000</v>
      </c>
      <c r="J746" s="838" t="s">
        <v>3782</v>
      </c>
      <c r="K746" s="883"/>
      <c r="L746" s="884"/>
      <c r="M746" s="884"/>
      <c r="N746" s="884"/>
      <c r="O746" s="872" t="s">
        <v>133</v>
      </c>
      <c r="P746" s="894">
        <v>520000</v>
      </c>
      <c r="Q746" s="853" t="str">
        <f t="shared" si="195"/>
        <v>2.06.02</v>
      </c>
      <c r="R746" s="841" t="str">
        <f t="shared" si="196"/>
        <v>ALAT RUMAH TANGGA</v>
      </c>
      <c r="S746" s="860">
        <f t="shared" si="197"/>
        <v>5</v>
      </c>
      <c r="T746" s="861">
        <f t="shared" si="198"/>
        <v>104000</v>
      </c>
      <c r="U746" s="860">
        <f t="shared" si="199"/>
        <v>14</v>
      </c>
      <c r="V746" s="861">
        <f t="shared" si="200"/>
        <v>520000</v>
      </c>
      <c r="W746" s="861">
        <f t="shared" si="201"/>
        <v>0</v>
      </c>
      <c r="X746" s="861">
        <f t="shared" si="202"/>
        <v>0</v>
      </c>
      <c r="Y746" s="861">
        <f t="shared" si="203"/>
        <v>0</v>
      </c>
      <c r="Z746" s="861">
        <f t="shared" si="204"/>
        <v>0</v>
      </c>
      <c r="AA746" s="861">
        <f t="shared" si="205"/>
        <v>0</v>
      </c>
      <c r="AB746" s="860">
        <f t="shared" si="206"/>
        <v>2000</v>
      </c>
      <c r="AC746" s="862">
        <f t="shared" si="207"/>
        <v>520000</v>
      </c>
      <c r="AD746" s="863">
        <f t="shared" si="208"/>
        <v>0</v>
      </c>
    </row>
    <row r="747" spans="1:30" s="856" customFormat="1" ht="30" hidden="1" customHeight="1">
      <c r="A747" s="848"/>
      <c r="B747" s="849" t="s">
        <v>34</v>
      </c>
      <c r="C747" s="887" t="s">
        <v>434</v>
      </c>
      <c r="D747" s="873" t="s">
        <v>175</v>
      </c>
      <c r="E747" s="839"/>
      <c r="F747" s="873" t="s">
        <v>3826</v>
      </c>
      <c r="G747" s="838"/>
      <c r="H747" s="873" t="s">
        <v>3827</v>
      </c>
      <c r="I747" s="872">
        <v>2000</v>
      </c>
      <c r="J747" s="838" t="s">
        <v>3826</v>
      </c>
      <c r="K747" s="883"/>
      <c r="L747" s="884"/>
      <c r="M747" s="884"/>
      <c r="N747" s="884"/>
      <c r="O747" s="872" t="s">
        <v>133</v>
      </c>
      <c r="P747" s="894">
        <v>1470000</v>
      </c>
      <c r="Q747" s="853" t="str">
        <f t="shared" si="195"/>
        <v>2.06.04</v>
      </c>
      <c r="R747" s="841" t="str">
        <f t="shared" si="196"/>
        <v>MEJA DAN KURSI KERJA/RAPAT PEJABAT</v>
      </c>
      <c r="S747" s="860">
        <f t="shared" si="197"/>
        <v>5</v>
      </c>
      <c r="T747" s="861">
        <f t="shared" si="198"/>
        <v>294000</v>
      </c>
      <c r="U747" s="860">
        <f t="shared" si="199"/>
        <v>14</v>
      </c>
      <c r="V747" s="861">
        <f t="shared" si="200"/>
        <v>1470000</v>
      </c>
      <c r="W747" s="861">
        <f t="shared" si="201"/>
        <v>0</v>
      </c>
      <c r="X747" s="861">
        <f t="shared" si="202"/>
        <v>0</v>
      </c>
      <c r="Y747" s="861">
        <f t="shared" si="203"/>
        <v>0</v>
      </c>
      <c r="Z747" s="861">
        <f t="shared" si="204"/>
        <v>0</v>
      </c>
      <c r="AA747" s="861">
        <f t="shared" si="205"/>
        <v>0</v>
      </c>
      <c r="AB747" s="860">
        <f t="shared" si="206"/>
        <v>2000</v>
      </c>
      <c r="AC747" s="862">
        <f t="shared" si="207"/>
        <v>1470000</v>
      </c>
      <c r="AD747" s="863">
        <f t="shared" si="208"/>
        <v>0</v>
      </c>
    </row>
    <row r="748" spans="1:30" s="856" customFormat="1" ht="30" hidden="1" customHeight="1">
      <c r="A748" s="848"/>
      <c r="B748" s="849" t="s">
        <v>34</v>
      </c>
      <c r="C748" s="887" t="s">
        <v>434</v>
      </c>
      <c r="D748" s="873" t="s">
        <v>175</v>
      </c>
      <c r="E748" s="839"/>
      <c r="F748" s="873" t="s">
        <v>298</v>
      </c>
      <c r="G748" s="838"/>
      <c r="H748" s="873" t="s">
        <v>363</v>
      </c>
      <c r="I748" s="872">
        <v>2000</v>
      </c>
      <c r="J748" s="838" t="s">
        <v>298</v>
      </c>
      <c r="K748" s="883"/>
      <c r="L748" s="884"/>
      <c r="M748" s="884"/>
      <c r="N748" s="884"/>
      <c r="O748" s="872" t="s">
        <v>133</v>
      </c>
      <c r="P748" s="894">
        <v>700000</v>
      </c>
      <c r="Q748" s="853" t="str">
        <f t="shared" si="195"/>
        <v>2.06.04</v>
      </c>
      <c r="R748" s="841" t="str">
        <f t="shared" si="196"/>
        <v>MEJA DAN KURSI KERJA/RAPAT PEJABAT</v>
      </c>
      <c r="S748" s="860">
        <f t="shared" si="197"/>
        <v>5</v>
      </c>
      <c r="T748" s="861">
        <f t="shared" si="198"/>
        <v>140000</v>
      </c>
      <c r="U748" s="860">
        <f t="shared" si="199"/>
        <v>14</v>
      </c>
      <c r="V748" s="861">
        <f t="shared" si="200"/>
        <v>700000</v>
      </c>
      <c r="W748" s="861">
        <f t="shared" si="201"/>
        <v>0</v>
      </c>
      <c r="X748" s="861">
        <f t="shared" si="202"/>
        <v>0</v>
      </c>
      <c r="Y748" s="861">
        <f t="shared" si="203"/>
        <v>0</v>
      </c>
      <c r="Z748" s="861">
        <f t="shared" si="204"/>
        <v>0</v>
      </c>
      <c r="AA748" s="861">
        <f t="shared" si="205"/>
        <v>0</v>
      </c>
      <c r="AB748" s="860">
        <f t="shared" si="206"/>
        <v>2000</v>
      </c>
      <c r="AC748" s="862">
        <f t="shared" si="207"/>
        <v>700000</v>
      </c>
      <c r="AD748" s="863">
        <f t="shared" si="208"/>
        <v>0</v>
      </c>
    </row>
    <row r="749" spans="1:30" s="856" customFormat="1" ht="30" hidden="1" customHeight="1">
      <c r="A749" s="848"/>
      <c r="B749" s="849" t="s">
        <v>34</v>
      </c>
      <c r="C749" s="887" t="s">
        <v>3784</v>
      </c>
      <c r="D749" s="873" t="s">
        <v>170</v>
      </c>
      <c r="E749" s="839"/>
      <c r="F749" s="873" t="s">
        <v>318</v>
      </c>
      <c r="G749" s="838"/>
      <c r="H749" s="873" t="s">
        <v>355</v>
      </c>
      <c r="I749" s="872">
        <v>2005</v>
      </c>
      <c r="J749" s="838" t="s">
        <v>318</v>
      </c>
      <c r="K749" s="883"/>
      <c r="L749" s="884"/>
      <c r="M749" s="884"/>
      <c r="N749" s="884"/>
      <c r="O749" s="872" t="s">
        <v>133</v>
      </c>
      <c r="P749" s="894">
        <v>800000</v>
      </c>
      <c r="Q749" s="853" t="str">
        <f t="shared" si="195"/>
        <v>2.06.03</v>
      </c>
      <c r="R749" s="841" t="str">
        <f t="shared" si="196"/>
        <v>KOMPUTER</v>
      </c>
      <c r="S749" s="860">
        <f t="shared" si="197"/>
        <v>4</v>
      </c>
      <c r="T749" s="861">
        <f t="shared" si="198"/>
        <v>200000</v>
      </c>
      <c r="U749" s="860">
        <f t="shared" si="199"/>
        <v>9</v>
      </c>
      <c r="V749" s="861">
        <f t="shared" si="200"/>
        <v>800000</v>
      </c>
      <c r="W749" s="861">
        <f t="shared" si="201"/>
        <v>0</v>
      </c>
      <c r="X749" s="861">
        <f t="shared" si="202"/>
        <v>0</v>
      </c>
      <c r="Y749" s="861">
        <f t="shared" si="203"/>
        <v>0</v>
      </c>
      <c r="Z749" s="861">
        <f t="shared" si="204"/>
        <v>0</v>
      </c>
      <c r="AA749" s="861">
        <f t="shared" si="205"/>
        <v>0</v>
      </c>
      <c r="AB749" s="860">
        <f t="shared" si="206"/>
        <v>2005</v>
      </c>
      <c r="AC749" s="862">
        <f t="shared" si="207"/>
        <v>800000</v>
      </c>
      <c r="AD749" s="863">
        <f t="shared" si="208"/>
        <v>0</v>
      </c>
    </row>
    <row r="750" spans="1:30" s="856" customFormat="1" ht="30" hidden="1" customHeight="1">
      <c r="A750" s="848"/>
      <c r="B750" s="849" t="s">
        <v>34</v>
      </c>
      <c r="C750" s="887" t="s">
        <v>3792</v>
      </c>
      <c r="D750" s="873" t="s">
        <v>180</v>
      </c>
      <c r="E750" s="839"/>
      <c r="F750" s="873" t="s">
        <v>310</v>
      </c>
      <c r="G750" s="838"/>
      <c r="H750" s="873" t="s">
        <v>355</v>
      </c>
      <c r="I750" s="872">
        <v>2003</v>
      </c>
      <c r="J750" s="838" t="s">
        <v>310</v>
      </c>
      <c r="K750" s="883"/>
      <c r="L750" s="884"/>
      <c r="M750" s="884"/>
      <c r="N750" s="884"/>
      <c r="O750" s="872" t="s">
        <v>133</v>
      </c>
      <c r="P750" s="894">
        <v>5514000</v>
      </c>
      <c r="Q750" s="853" t="str">
        <f t="shared" si="195"/>
        <v>2.06.03</v>
      </c>
      <c r="R750" s="841" t="str">
        <f t="shared" si="196"/>
        <v>KOMPUTER</v>
      </c>
      <c r="S750" s="860">
        <f t="shared" si="197"/>
        <v>4</v>
      </c>
      <c r="T750" s="861">
        <f t="shared" si="198"/>
        <v>1378500</v>
      </c>
      <c r="U750" s="860">
        <f t="shared" si="199"/>
        <v>11</v>
      </c>
      <c r="V750" s="861">
        <f t="shared" si="200"/>
        <v>5514000</v>
      </c>
      <c r="W750" s="861">
        <f t="shared" si="201"/>
        <v>0</v>
      </c>
      <c r="X750" s="861">
        <f t="shared" si="202"/>
        <v>0</v>
      </c>
      <c r="Y750" s="861">
        <f t="shared" si="203"/>
        <v>0</v>
      </c>
      <c r="Z750" s="861">
        <f t="shared" si="204"/>
        <v>0</v>
      </c>
      <c r="AA750" s="861">
        <f t="shared" si="205"/>
        <v>0</v>
      </c>
      <c r="AB750" s="860">
        <f t="shared" si="206"/>
        <v>2003</v>
      </c>
      <c r="AC750" s="862">
        <f t="shared" si="207"/>
        <v>5514000</v>
      </c>
      <c r="AD750" s="863">
        <f t="shared" si="208"/>
        <v>0</v>
      </c>
    </row>
    <row r="751" spans="1:30" s="856" customFormat="1" ht="30" hidden="1" customHeight="1">
      <c r="A751" s="848"/>
      <c r="B751" s="849" t="s">
        <v>34</v>
      </c>
      <c r="C751" s="887" t="s">
        <v>442</v>
      </c>
      <c r="D751" s="873" t="s">
        <v>172</v>
      </c>
      <c r="E751" s="839"/>
      <c r="F751" s="873" t="s">
        <v>1948</v>
      </c>
      <c r="G751" s="838"/>
      <c r="H751" s="873" t="s">
        <v>355</v>
      </c>
      <c r="I751" s="872">
        <v>2000</v>
      </c>
      <c r="J751" s="838" t="s">
        <v>1948</v>
      </c>
      <c r="K751" s="883"/>
      <c r="L751" s="884"/>
      <c r="M751" s="884"/>
      <c r="N751" s="884"/>
      <c r="O751" s="872" t="s">
        <v>133</v>
      </c>
      <c r="P751" s="894">
        <v>3450000</v>
      </c>
      <c r="Q751" s="853" t="str">
        <f t="shared" si="195"/>
        <v>2.06.02</v>
      </c>
      <c r="R751" s="841" t="str">
        <f t="shared" si="196"/>
        <v>ALAT RUMAH TANGGA</v>
      </c>
      <c r="S751" s="860">
        <f t="shared" si="197"/>
        <v>5</v>
      </c>
      <c r="T751" s="861">
        <f t="shared" si="198"/>
        <v>690000</v>
      </c>
      <c r="U751" s="860">
        <f t="shared" si="199"/>
        <v>14</v>
      </c>
      <c r="V751" s="861">
        <f t="shared" si="200"/>
        <v>3450000</v>
      </c>
      <c r="W751" s="861">
        <f t="shared" si="201"/>
        <v>0</v>
      </c>
      <c r="X751" s="861">
        <f t="shared" si="202"/>
        <v>0</v>
      </c>
      <c r="Y751" s="861">
        <f t="shared" si="203"/>
        <v>0</v>
      </c>
      <c r="Z751" s="861">
        <f t="shared" si="204"/>
        <v>0</v>
      </c>
      <c r="AA751" s="861">
        <f t="shared" si="205"/>
        <v>0</v>
      </c>
      <c r="AB751" s="860">
        <f t="shared" si="206"/>
        <v>2000</v>
      </c>
      <c r="AC751" s="862">
        <f t="shared" si="207"/>
        <v>3450000</v>
      </c>
      <c r="AD751" s="863">
        <f t="shared" si="208"/>
        <v>0</v>
      </c>
    </row>
    <row r="752" spans="1:30" s="856" customFormat="1" ht="30" hidden="1" customHeight="1">
      <c r="A752" s="848"/>
      <c r="B752" s="849" t="s">
        <v>34</v>
      </c>
      <c r="C752" s="873" t="s">
        <v>3828</v>
      </c>
      <c r="D752" s="873" t="s">
        <v>3829</v>
      </c>
      <c r="E752" s="839"/>
      <c r="F752" s="873" t="s">
        <v>856</v>
      </c>
      <c r="G752" s="838"/>
      <c r="H752" s="873" t="s">
        <v>355</v>
      </c>
      <c r="I752" s="872">
        <v>2000</v>
      </c>
      <c r="J752" s="838" t="s">
        <v>856</v>
      </c>
      <c r="K752" s="883"/>
      <c r="L752" s="884"/>
      <c r="M752" s="884"/>
      <c r="N752" s="884"/>
      <c r="O752" s="872" t="s">
        <v>133</v>
      </c>
      <c r="P752" s="894">
        <v>9760000</v>
      </c>
      <c r="Q752" s="853" t="str">
        <f t="shared" si="195"/>
        <v>2.06.01</v>
      </c>
      <c r="R752" s="841" t="str">
        <f t="shared" si="196"/>
        <v>ALAT KANTOR</v>
      </c>
      <c r="S752" s="860">
        <f t="shared" si="197"/>
        <v>5</v>
      </c>
      <c r="T752" s="861">
        <f t="shared" si="198"/>
        <v>1952000</v>
      </c>
      <c r="U752" s="860">
        <f t="shared" si="199"/>
        <v>14</v>
      </c>
      <c r="V752" s="861">
        <f t="shared" si="200"/>
        <v>9760000</v>
      </c>
      <c r="W752" s="861">
        <f t="shared" si="201"/>
        <v>0</v>
      </c>
      <c r="X752" s="861">
        <f t="shared" si="202"/>
        <v>0</v>
      </c>
      <c r="Y752" s="861">
        <f t="shared" si="203"/>
        <v>0</v>
      </c>
      <c r="Z752" s="861">
        <f t="shared" si="204"/>
        <v>0</v>
      </c>
      <c r="AA752" s="861">
        <f t="shared" si="205"/>
        <v>0</v>
      </c>
      <c r="AB752" s="860">
        <f t="shared" si="206"/>
        <v>2000</v>
      </c>
      <c r="AC752" s="862">
        <f t="shared" si="207"/>
        <v>9760000</v>
      </c>
      <c r="AD752" s="863">
        <f t="shared" si="208"/>
        <v>0</v>
      </c>
    </row>
    <row r="753" spans="1:30" s="856" customFormat="1" ht="30" hidden="1" customHeight="1">
      <c r="A753" s="848"/>
      <c r="B753" s="849" t="s">
        <v>34</v>
      </c>
      <c r="C753" s="887" t="s">
        <v>3785</v>
      </c>
      <c r="D753" s="873" t="s">
        <v>171</v>
      </c>
      <c r="E753" s="839"/>
      <c r="F753" s="873" t="s">
        <v>846</v>
      </c>
      <c r="G753" s="838"/>
      <c r="H753" s="873" t="s">
        <v>356</v>
      </c>
      <c r="I753" s="872">
        <v>2003</v>
      </c>
      <c r="J753" s="838" t="s">
        <v>846</v>
      </c>
      <c r="K753" s="883"/>
      <c r="L753" s="884"/>
      <c r="M753" s="884"/>
      <c r="N753" s="884"/>
      <c r="O753" s="872" t="s">
        <v>133</v>
      </c>
      <c r="P753" s="894">
        <v>7600000</v>
      </c>
      <c r="Q753" s="853" t="str">
        <f t="shared" si="195"/>
        <v>2.06.03</v>
      </c>
      <c r="R753" s="841" t="str">
        <f t="shared" si="196"/>
        <v>KOMPUTER</v>
      </c>
      <c r="S753" s="860">
        <f t="shared" si="197"/>
        <v>4</v>
      </c>
      <c r="T753" s="861">
        <f t="shared" si="198"/>
        <v>1900000</v>
      </c>
      <c r="U753" s="860">
        <f t="shared" si="199"/>
        <v>11</v>
      </c>
      <c r="V753" s="861">
        <f t="shared" si="200"/>
        <v>7600000</v>
      </c>
      <c r="W753" s="861">
        <f t="shared" si="201"/>
        <v>0</v>
      </c>
      <c r="X753" s="861">
        <f t="shared" si="202"/>
        <v>0</v>
      </c>
      <c r="Y753" s="861">
        <f t="shared" si="203"/>
        <v>0</v>
      </c>
      <c r="Z753" s="861">
        <f t="shared" si="204"/>
        <v>0</v>
      </c>
      <c r="AA753" s="861">
        <f t="shared" si="205"/>
        <v>0</v>
      </c>
      <c r="AB753" s="860">
        <f t="shared" si="206"/>
        <v>2003</v>
      </c>
      <c r="AC753" s="862">
        <f t="shared" si="207"/>
        <v>7600000</v>
      </c>
      <c r="AD753" s="863">
        <f t="shared" si="208"/>
        <v>0</v>
      </c>
    </row>
    <row r="754" spans="1:30" s="856" customFormat="1" ht="30" hidden="1" customHeight="1">
      <c r="A754" s="848"/>
      <c r="B754" s="849" t="s">
        <v>34</v>
      </c>
      <c r="C754" s="887" t="s">
        <v>2054</v>
      </c>
      <c r="D754" s="873" t="s">
        <v>177</v>
      </c>
      <c r="E754" s="839"/>
      <c r="F754" s="873" t="s">
        <v>298</v>
      </c>
      <c r="G754" s="838"/>
      <c r="H754" s="873" t="s">
        <v>363</v>
      </c>
      <c r="I754" s="872">
        <v>2000</v>
      </c>
      <c r="J754" s="838" t="s">
        <v>298</v>
      </c>
      <c r="K754" s="883"/>
      <c r="L754" s="884"/>
      <c r="M754" s="884"/>
      <c r="N754" s="884"/>
      <c r="O754" s="872" t="s">
        <v>133</v>
      </c>
      <c r="P754" s="894">
        <v>875000</v>
      </c>
      <c r="Q754" s="853" t="str">
        <f t="shared" si="195"/>
        <v>2.06.02</v>
      </c>
      <c r="R754" s="841" t="str">
        <f t="shared" si="196"/>
        <v>ALAT RUMAH TANGGA</v>
      </c>
      <c r="S754" s="860">
        <f t="shared" si="197"/>
        <v>5</v>
      </c>
      <c r="T754" s="861">
        <f t="shared" si="198"/>
        <v>175000</v>
      </c>
      <c r="U754" s="860">
        <f t="shared" si="199"/>
        <v>14</v>
      </c>
      <c r="V754" s="861">
        <f t="shared" si="200"/>
        <v>875000</v>
      </c>
      <c r="W754" s="861">
        <f t="shared" si="201"/>
        <v>0</v>
      </c>
      <c r="X754" s="861">
        <f t="shared" si="202"/>
        <v>0</v>
      </c>
      <c r="Y754" s="861">
        <f t="shared" si="203"/>
        <v>0</v>
      </c>
      <c r="Z754" s="861">
        <f t="shared" si="204"/>
        <v>0</v>
      </c>
      <c r="AA754" s="861">
        <f t="shared" si="205"/>
        <v>0</v>
      </c>
      <c r="AB754" s="860">
        <f t="shared" si="206"/>
        <v>2000</v>
      </c>
      <c r="AC754" s="862">
        <f t="shared" si="207"/>
        <v>875000</v>
      </c>
      <c r="AD754" s="863">
        <f t="shared" si="208"/>
        <v>0</v>
      </c>
    </row>
    <row r="755" spans="1:30" s="856" customFormat="1" ht="30" hidden="1" customHeight="1">
      <c r="A755" s="848"/>
      <c r="B755" s="849" t="s">
        <v>34</v>
      </c>
      <c r="C755" s="887" t="s">
        <v>442</v>
      </c>
      <c r="D755" s="873" t="s">
        <v>172</v>
      </c>
      <c r="E755" s="839"/>
      <c r="F755" s="873" t="s">
        <v>1948</v>
      </c>
      <c r="G755" s="838"/>
      <c r="H755" s="873" t="s">
        <v>355</v>
      </c>
      <c r="I755" s="872">
        <v>2000</v>
      </c>
      <c r="J755" s="838" t="s">
        <v>1948</v>
      </c>
      <c r="K755" s="883"/>
      <c r="L755" s="884"/>
      <c r="M755" s="884"/>
      <c r="N755" s="884"/>
      <c r="O755" s="872" t="s">
        <v>133</v>
      </c>
      <c r="P755" s="894">
        <v>3450000</v>
      </c>
      <c r="Q755" s="853" t="str">
        <f t="shared" si="195"/>
        <v>2.06.02</v>
      </c>
      <c r="R755" s="841" t="str">
        <f t="shared" si="196"/>
        <v>ALAT RUMAH TANGGA</v>
      </c>
      <c r="S755" s="860">
        <f t="shared" si="197"/>
        <v>5</v>
      </c>
      <c r="T755" s="861">
        <f t="shared" si="198"/>
        <v>690000</v>
      </c>
      <c r="U755" s="860">
        <f t="shared" si="199"/>
        <v>14</v>
      </c>
      <c r="V755" s="861">
        <f t="shared" si="200"/>
        <v>3450000</v>
      </c>
      <c r="W755" s="861">
        <f t="shared" si="201"/>
        <v>0</v>
      </c>
      <c r="X755" s="861">
        <f t="shared" si="202"/>
        <v>0</v>
      </c>
      <c r="Y755" s="861">
        <f t="shared" si="203"/>
        <v>0</v>
      </c>
      <c r="Z755" s="861">
        <f t="shared" si="204"/>
        <v>0</v>
      </c>
      <c r="AA755" s="861">
        <f t="shared" si="205"/>
        <v>0</v>
      </c>
      <c r="AB755" s="860">
        <f t="shared" si="206"/>
        <v>2000</v>
      </c>
      <c r="AC755" s="862">
        <f t="shared" si="207"/>
        <v>3450000</v>
      </c>
      <c r="AD755" s="863">
        <f t="shared" si="208"/>
        <v>0</v>
      </c>
    </row>
    <row r="756" spans="1:30" s="856" customFormat="1" ht="30" hidden="1" customHeight="1">
      <c r="A756" s="848"/>
      <c r="B756" s="849" t="s">
        <v>34</v>
      </c>
      <c r="C756" s="873" t="s">
        <v>1429</v>
      </c>
      <c r="D756" s="873" t="s">
        <v>173</v>
      </c>
      <c r="E756" s="839"/>
      <c r="F756" s="873" t="s">
        <v>1948</v>
      </c>
      <c r="G756" s="838"/>
      <c r="H756" s="873" t="s">
        <v>357</v>
      </c>
      <c r="I756" s="872">
        <v>2000</v>
      </c>
      <c r="J756" s="838" t="s">
        <v>1948</v>
      </c>
      <c r="K756" s="883"/>
      <c r="L756" s="884"/>
      <c r="M756" s="884"/>
      <c r="N756" s="884"/>
      <c r="O756" s="872" t="s">
        <v>133</v>
      </c>
      <c r="P756" s="894">
        <v>880000</v>
      </c>
      <c r="Q756" s="853" t="str">
        <f t="shared" si="195"/>
        <v>2.06.02</v>
      </c>
      <c r="R756" s="841" t="str">
        <f t="shared" si="196"/>
        <v>ALAT RUMAH TANGGA</v>
      </c>
      <c r="S756" s="860">
        <f t="shared" si="197"/>
        <v>5</v>
      </c>
      <c r="T756" s="861">
        <f t="shared" si="198"/>
        <v>176000</v>
      </c>
      <c r="U756" s="860">
        <f t="shared" si="199"/>
        <v>14</v>
      </c>
      <c r="V756" s="861">
        <f t="shared" si="200"/>
        <v>880000</v>
      </c>
      <c r="W756" s="861">
        <f t="shared" si="201"/>
        <v>0</v>
      </c>
      <c r="X756" s="861">
        <f t="shared" si="202"/>
        <v>0</v>
      </c>
      <c r="Y756" s="861">
        <f t="shared" si="203"/>
        <v>0</v>
      </c>
      <c r="Z756" s="861">
        <f t="shared" si="204"/>
        <v>0</v>
      </c>
      <c r="AA756" s="861">
        <f t="shared" si="205"/>
        <v>0</v>
      </c>
      <c r="AB756" s="860">
        <f t="shared" si="206"/>
        <v>2000</v>
      </c>
      <c r="AC756" s="862">
        <f t="shared" si="207"/>
        <v>880000</v>
      </c>
      <c r="AD756" s="863">
        <f t="shared" si="208"/>
        <v>0</v>
      </c>
    </row>
    <row r="757" spans="1:30" s="856" customFormat="1" ht="30" hidden="1" customHeight="1">
      <c r="A757" s="848"/>
      <c r="B757" s="849" t="s">
        <v>34</v>
      </c>
      <c r="C757" s="873" t="s">
        <v>1450</v>
      </c>
      <c r="D757" s="873" t="s">
        <v>3830</v>
      </c>
      <c r="E757" s="839"/>
      <c r="F757" s="873" t="s">
        <v>298</v>
      </c>
      <c r="G757" s="838"/>
      <c r="H757" s="873" t="s">
        <v>361</v>
      </c>
      <c r="I757" s="872">
        <v>2005</v>
      </c>
      <c r="J757" s="838" t="s">
        <v>298</v>
      </c>
      <c r="K757" s="883"/>
      <c r="L757" s="884"/>
      <c r="M757" s="884"/>
      <c r="N757" s="884"/>
      <c r="O757" s="872" t="s">
        <v>133</v>
      </c>
      <c r="P757" s="894">
        <v>1190000</v>
      </c>
      <c r="Q757" s="853" t="str">
        <f t="shared" si="195"/>
        <v>2.06.04</v>
      </c>
      <c r="R757" s="841" t="str">
        <f t="shared" si="196"/>
        <v>MEJA DAN KURSI KERJA/RAPAT PEJABAT</v>
      </c>
      <c r="S757" s="860">
        <f t="shared" si="197"/>
        <v>5</v>
      </c>
      <c r="T757" s="861">
        <f t="shared" si="198"/>
        <v>238000</v>
      </c>
      <c r="U757" s="860">
        <f t="shared" si="199"/>
        <v>9</v>
      </c>
      <c r="V757" s="861">
        <f t="shared" si="200"/>
        <v>1190000</v>
      </c>
      <c r="W757" s="861">
        <f t="shared" si="201"/>
        <v>0</v>
      </c>
      <c r="X757" s="861">
        <f t="shared" si="202"/>
        <v>0</v>
      </c>
      <c r="Y757" s="861">
        <f t="shared" si="203"/>
        <v>0</v>
      </c>
      <c r="Z757" s="861">
        <f t="shared" si="204"/>
        <v>0</v>
      </c>
      <c r="AA757" s="861">
        <f t="shared" si="205"/>
        <v>0</v>
      </c>
      <c r="AB757" s="860">
        <f t="shared" si="206"/>
        <v>2005</v>
      </c>
      <c r="AC757" s="862">
        <f t="shared" si="207"/>
        <v>1190000</v>
      </c>
      <c r="AD757" s="863">
        <f t="shared" si="208"/>
        <v>0</v>
      </c>
    </row>
    <row r="758" spans="1:30" s="856" customFormat="1" ht="30" hidden="1" customHeight="1">
      <c r="A758" s="848"/>
      <c r="B758" s="849" t="s">
        <v>34</v>
      </c>
      <c r="C758" s="887" t="s">
        <v>3792</v>
      </c>
      <c r="D758" s="873" t="s">
        <v>180</v>
      </c>
      <c r="E758" s="839"/>
      <c r="F758" s="873" t="s">
        <v>303</v>
      </c>
      <c r="G758" s="838"/>
      <c r="H758" s="873" t="s">
        <v>355</v>
      </c>
      <c r="I758" s="872">
        <v>2000</v>
      </c>
      <c r="J758" s="838" t="s">
        <v>303</v>
      </c>
      <c r="K758" s="883"/>
      <c r="L758" s="884"/>
      <c r="M758" s="884"/>
      <c r="N758" s="884"/>
      <c r="O758" s="872" t="s">
        <v>133</v>
      </c>
      <c r="P758" s="894">
        <v>630000</v>
      </c>
      <c r="Q758" s="853" t="str">
        <f t="shared" si="195"/>
        <v>2.06.03</v>
      </c>
      <c r="R758" s="841" t="str">
        <f t="shared" si="196"/>
        <v>KOMPUTER</v>
      </c>
      <c r="S758" s="860">
        <f t="shared" si="197"/>
        <v>4</v>
      </c>
      <c r="T758" s="861">
        <f t="shared" si="198"/>
        <v>157500</v>
      </c>
      <c r="U758" s="860">
        <f t="shared" si="199"/>
        <v>14</v>
      </c>
      <c r="V758" s="861">
        <f t="shared" si="200"/>
        <v>630000</v>
      </c>
      <c r="W758" s="861">
        <f t="shared" si="201"/>
        <v>0</v>
      </c>
      <c r="X758" s="861">
        <f t="shared" si="202"/>
        <v>0</v>
      </c>
      <c r="Y758" s="861">
        <f t="shared" si="203"/>
        <v>0</v>
      </c>
      <c r="Z758" s="861">
        <f t="shared" si="204"/>
        <v>0</v>
      </c>
      <c r="AA758" s="861">
        <f t="shared" si="205"/>
        <v>0</v>
      </c>
      <c r="AB758" s="860">
        <f t="shared" si="206"/>
        <v>2000</v>
      </c>
      <c r="AC758" s="862">
        <f t="shared" si="207"/>
        <v>630000</v>
      </c>
      <c r="AD758" s="863">
        <f t="shared" si="208"/>
        <v>0</v>
      </c>
    </row>
    <row r="759" spans="1:30" s="856" customFormat="1" ht="30" hidden="1" customHeight="1">
      <c r="A759" s="848"/>
      <c r="B759" s="849" t="s">
        <v>34</v>
      </c>
      <c r="C759" s="887" t="s">
        <v>1426</v>
      </c>
      <c r="D759" s="873" t="s">
        <v>820</v>
      </c>
      <c r="E759" s="839"/>
      <c r="F759" s="873" t="s">
        <v>1357</v>
      </c>
      <c r="G759" s="838"/>
      <c r="H759" s="873" t="s">
        <v>356</v>
      </c>
      <c r="I759" s="872">
        <v>2004</v>
      </c>
      <c r="J759" s="838" t="s">
        <v>1357</v>
      </c>
      <c r="K759" s="883"/>
      <c r="L759" s="884"/>
      <c r="M759" s="884"/>
      <c r="N759" s="884"/>
      <c r="O759" s="872" t="s">
        <v>133</v>
      </c>
      <c r="P759" s="894">
        <v>1200000</v>
      </c>
      <c r="Q759" s="853" t="str">
        <f t="shared" si="195"/>
        <v>2.06.01</v>
      </c>
      <c r="R759" s="841" t="str">
        <f t="shared" si="196"/>
        <v>ALAT KANTOR</v>
      </c>
      <c r="S759" s="860">
        <f t="shared" si="197"/>
        <v>5</v>
      </c>
      <c r="T759" s="861">
        <f t="shared" si="198"/>
        <v>240000</v>
      </c>
      <c r="U759" s="860">
        <f t="shared" si="199"/>
        <v>10</v>
      </c>
      <c r="V759" s="861">
        <f t="shared" si="200"/>
        <v>1200000</v>
      </c>
      <c r="W759" s="861">
        <f t="shared" si="201"/>
        <v>0</v>
      </c>
      <c r="X759" s="861">
        <f t="shared" si="202"/>
        <v>0</v>
      </c>
      <c r="Y759" s="861">
        <f t="shared" si="203"/>
        <v>0</v>
      </c>
      <c r="Z759" s="861">
        <f t="shared" si="204"/>
        <v>0</v>
      </c>
      <c r="AA759" s="861">
        <f t="shared" si="205"/>
        <v>0</v>
      </c>
      <c r="AB759" s="860">
        <f t="shared" si="206"/>
        <v>2004</v>
      </c>
      <c r="AC759" s="862">
        <f t="shared" si="207"/>
        <v>1200000</v>
      </c>
      <c r="AD759" s="863">
        <f t="shared" si="208"/>
        <v>0</v>
      </c>
    </row>
    <row r="760" spans="1:30" s="856" customFormat="1" ht="30" hidden="1" customHeight="1">
      <c r="A760" s="848"/>
      <c r="B760" s="849" t="s">
        <v>34</v>
      </c>
      <c r="C760" s="887" t="s">
        <v>440</v>
      </c>
      <c r="D760" s="873" t="s">
        <v>3783</v>
      </c>
      <c r="E760" s="839"/>
      <c r="F760" s="873" t="s">
        <v>1357</v>
      </c>
      <c r="G760" s="838"/>
      <c r="H760" s="873" t="s">
        <v>354</v>
      </c>
      <c r="I760" s="872">
        <v>2005</v>
      </c>
      <c r="J760" s="838" t="s">
        <v>1357</v>
      </c>
      <c r="K760" s="883"/>
      <c r="L760" s="884"/>
      <c r="M760" s="884"/>
      <c r="N760" s="884"/>
      <c r="O760" s="872" t="s">
        <v>133</v>
      </c>
      <c r="P760" s="894">
        <v>1400000</v>
      </c>
      <c r="Q760" s="853" t="str">
        <f t="shared" si="195"/>
        <v>2.06.04</v>
      </c>
      <c r="R760" s="841" t="str">
        <f t="shared" si="196"/>
        <v>MEJA DAN KURSI KERJA/RAPAT PEJABAT</v>
      </c>
      <c r="S760" s="860">
        <f t="shared" si="197"/>
        <v>5</v>
      </c>
      <c r="T760" s="861">
        <f t="shared" si="198"/>
        <v>280000</v>
      </c>
      <c r="U760" s="860">
        <f t="shared" si="199"/>
        <v>9</v>
      </c>
      <c r="V760" s="861">
        <f t="shared" si="200"/>
        <v>1400000</v>
      </c>
      <c r="W760" s="861">
        <f t="shared" si="201"/>
        <v>0</v>
      </c>
      <c r="X760" s="861">
        <f t="shared" si="202"/>
        <v>0</v>
      </c>
      <c r="Y760" s="861">
        <f t="shared" si="203"/>
        <v>0</v>
      </c>
      <c r="Z760" s="861">
        <f t="shared" si="204"/>
        <v>0</v>
      </c>
      <c r="AA760" s="861">
        <f t="shared" si="205"/>
        <v>0</v>
      </c>
      <c r="AB760" s="860">
        <f t="shared" si="206"/>
        <v>2005</v>
      </c>
      <c r="AC760" s="862">
        <f t="shared" si="207"/>
        <v>1400000</v>
      </c>
      <c r="AD760" s="863">
        <f t="shared" si="208"/>
        <v>0</v>
      </c>
    </row>
    <row r="761" spans="1:30" s="856" customFormat="1" ht="30" hidden="1" customHeight="1">
      <c r="A761" s="848"/>
      <c r="B761" s="849" t="s">
        <v>34</v>
      </c>
      <c r="C761" s="887" t="s">
        <v>3785</v>
      </c>
      <c r="D761" s="873" t="s">
        <v>171</v>
      </c>
      <c r="E761" s="839"/>
      <c r="F761" s="873" t="s">
        <v>318</v>
      </c>
      <c r="G761" s="838"/>
      <c r="H761" s="873" t="s">
        <v>356</v>
      </c>
      <c r="I761" s="872">
        <v>2000</v>
      </c>
      <c r="J761" s="838" t="s">
        <v>318</v>
      </c>
      <c r="K761" s="883"/>
      <c r="L761" s="884"/>
      <c r="M761" s="884"/>
      <c r="N761" s="884"/>
      <c r="O761" s="872" t="s">
        <v>133</v>
      </c>
      <c r="P761" s="894">
        <v>4550000</v>
      </c>
      <c r="Q761" s="853" t="str">
        <f t="shared" si="195"/>
        <v>2.06.03</v>
      </c>
      <c r="R761" s="841" t="str">
        <f t="shared" si="196"/>
        <v>KOMPUTER</v>
      </c>
      <c r="S761" s="860">
        <f t="shared" si="197"/>
        <v>4</v>
      </c>
      <c r="T761" s="861">
        <f t="shared" si="198"/>
        <v>1137500</v>
      </c>
      <c r="U761" s="860">
        <f t="shared" si="199"/>
        <v>14</v>
      </c>
      <c r="V761" s="861">
        <f t="shared" si="200"/>
        <v>4550000</v>
      </c>
      <c r="W761" s="861">
        <f t="shared" si="201"/>
        <v>0</v>
      </c>
      <c r="X761" s="861">
        <f t="shared" si="202"/>
        <v>0</v>
      </c>
      <c r="Y761" s="861">
        <f t="shared" si="203"/>
        <v>0</v>
      </c>
      <c r="Z761" s="861">
        <f t="shared" si="204"/>
        <v>0</v>
      </c>
      <c r="AA761" s="861">
        <f t="shared" si="205"/>
        <v>0</v>
      </c>
      <c r="AB761" s="860">
        <f t="shared" si="206"/>
        <v>2000</v>
      </c>
      <c r="AC761" s="862">
        <f t="shared" si="207"/>
        <v>4550000</v>
      </c>
      <c r="AD761" s="863">
        <f t="shared" si="208"/>
        <v>0</v>
      </c>
    </row>
    <row r="762" spans="1:30" s="856" customFormat="1" ht="30" hidden="1" customHeight="1">
      <c r="A762" s="848"/>
      <c r="B762" s="849" t="s">
        <v>34</v>
      </c>
      <c r="C762" s="887" t="s">
        <v>1426</v>
      </c>
      <c r="D762" s="873" t="s">
        <v>820</v>
      </c>
      <c r="E762" s="839"/>
      <c r="F762" s="873" t="s">
        <v>1357</v>
      </c>
      <c r="G762" s="838"/>
      <c r="H762" s="873" t="s">
        <v>356</v>
      </c>
      <c r="I762" s="872">
        <v>2006</v>
      </c>
      <c r="J762" s="838" t="s">
        <v>1357</v>
      </c>
      <c r="K762" s="883"/>
      <c r="L762" s="884"/>
      <c r="M762" s="884"/>
      <c r="N762" s="884"/>
      <c r="O762" s="872" t="s">
        <v>133</v>
      </c>
      <c r="P762" s="894">
        <v>2080000</v>
      </c>
      <c r="Q762" s="853" t="str">
        <f t="shared" si="195"/>
        <v>2.06.01</v>
      </c>
      <c r="R762" s="841" t="str">
        <f t="shared" si="196"/>
        <v>ALAT KANTOR</v>
      </c>
      <c r="S762" s="860">
        <f t="shared" si="197"/>
        <v>5</v>
      </c>
      <c r="T762" s="861">
        <f t="shared" si="198"/>
        <v>416000</v>
      </c>
      <c r="U762" s="860">
        <f t="shared" si="199"/>
        <v>8</v>
      </c>
      <c r="V762" s="861">
        <f t="shared" si="200"/>
        <v>2080000</v>
      </c>
      <c r="W762" s="861">
        <f t="shared" si="201"/>
        <v>0</v>
      </c>
      <c r="X762" s="861">
        <f t="shared" si="202"/>
        <v>0</v>
      </c>
      <c r="Y762" s="861">
        <f t="shared" si="203"/>
        <v>0</v>
      </c>
      <c r="Z762" s="861">
        <f t="shared" si="204"/>
        <v>0</v>
      </c>
      <c r="AA762" s="861">
        <f t="shared" si="205"/>
        <v>0</v>
      </c>
      <c r="AB762" s="860">
        <f t="shared" si="206"/>
        <v>2006</v>
      </c>
      <c r="AC762" s="862">
        <f t="shared" si="207"/>
        <v>2080000</v>
      </c>
      <c r="AD762" s="863">
        <f t="shared" si="208"/>
        <v>0</v>
      </c>
    </row>
    <row r="763" spans="1:30" s="856" customFormat="1" ht="30" hidden="1" customHeight="1">
      <c r="A763" s="848"/>
      <c r="B763" s="849" t="s">
        <v>34</v>
      </c>
      <c r="C763" s="887" t="s">
        <v>3785</v>
      </c>
      <c r="D763" s="873" t="s">
        <v>171</v>
      </c>
      <c r="E763" s="839"/>
      <c r="F763" s="873" t="s">
        <v>322</v>
      </c>
      <c r="G763" s="838"/>
      <c r="H763" s="873" t="s">
        <v>356</v>
      </c>
      <c r="I763" s="872">
        <v>2000</v>
      </c>
      <c r="J763" s="838" t="s">
        <v>322</v>
      </c>
      <c r="K763" s="883"/>
      <c r="L763" s="884"/>
      <c r="M763" s="884"/>
      <c r="N763" s="884"/>
      <c r="O763" s="872" t="s">
        <v>133</v>
      </c>
      <c r="P763" s="894">
        <v>5120000</v>
      </c>
      <c r="Q763" s="853" t="str">
        <f t="shared" si="195"/>
        <v>2.06.03</v>
      </c>
      <c r="R763" s="841" t="str">
        <f t="shared" si="196"/>
        <v>KOMPUTER</v>
      </c>
      <c r="S763" s="860">
        <f t="shared" si="197"/>
        <v>4</v>
      </c>
      <c r="T763" s="861">
        <f t="shared" si="198"/>
        <v>1280000</v>
      </c>
      <c r="U763" s="860">
        <f t="shared" si="199"/>
        <v>14</v>
      </c>
      <c r="V763" s="861">
        <f t="shared" si="200"/>
        <v>5120000</v>
      </c>
      <c r="W763" s="861">
        <f t="shared" si="201"/>
        <v>0</v>
      </c>
      <c r="X763" s="861">
        <f t="shared" si="202"/>
        <v>0</v>
      </c>
      <c r="Y763" s="861">
        <f t="shared" si="203"/>
        <v>0</v>
      </c>
      <c r="Z763" s="861">
        <f t="shared" si="204"/>
        <v>0</v>
      </c>
      <c r="AA763" s="861">
        <f t="shared" si="205"/>
        <v>0</v>
      </c>
      <c r="AB763" s="860">
        <f t="shared" si="206"/>
        <v>2000</v>
      </c>
      <c r="AC763" s="862">
        <f t="shared" si="207"/>
        <v>5120000</v>
      </c>
      <c r="AD763" s="863">
        <f t="shared" si="208"/>
        <v>0</v>
      </c>
    </row>
    <row r="764" spans="1:30" s="856" customFormat="1" ht="30" hidden="1" customHeight="1">
      <c r="A764" s="848"/>
      <c r="B764" s="849" t="s">
        <v>34</v>
      </c>
      <c r="C764" s="887" t="s">
        <v>3808</v>
      </c>
      <c r="D764" s="873" t="s">
        <v>817</v>
      </c>
      <c r="E764" s="839"/>
      <c r="F764" s="873" t="s">
        <v>1359</v>
      </c>
      <c r="G764" s="838"/>
      <c r="H764" s="873" t="s">
        <v>366</v>
      </c>
      <c r="I764" s="872">
        <v>2006</v>
      </c>
      <c r="J764" s="838" t="s">
        <v>1359</v>
      </c>
      <c r="K764" s="883"/>
      <c r="L764" s="884"/>
      <c r="M764" s="884"/>
      <c r="N764" s="884"/>
      <c r="O764" s="872" t="s">
        <v>133</v>
      </c>
      <c r="P764" s="894">
        <v>880000</v>
      </c>
      <c r="Q764" s="853" t="str">
        <f t="shared" si="195"/>
        <v>2.06.04</v>
      </c>
      <c r="R764" s="841" t="str">
        <f t="shared" si="196"/>
        <v>MEJA DAN KURSI KERJA/RAPAT PEJABAT</v>
      </c>
      <c r="S764" s="860">
        <f t="shared" si="197"/>
        <v>5</v>
      </c>
      <c r="T764" s="861">
        <f t="shared" si="198"/>
        <v>176000</v>
      </c>
      <c r="U764" s="860">
        <f t="shared" si="199"/>
        <v>8</v>
      </c>
      <c r="V764" s="861">
        <f t="shared" si="200"/>
        <v>880000</v>
      </c>
      <c r="W764" s="861">
        <f t="shared" si="201"/>
        <v>0</v>
      </c>
      <c r="X764" s="861">
        <f t="shared" si="202"/>
        <v>0</v>
      </c>
      <c r="Y764" s="861">
        <f t="shared" si="203"/>
        <v>0</v>
      </c>
      <c r="Z764" s="861">
        <f t="shared" si="204"/>
        <v>0</v>
      </c>
      <c r="AA764" s="861">
        <f t="shared" si="205"/>
        <v>0</v>
      </c>
      <c r="AB764" s="860">
        <f t="shared" si="206"/>
        <v>2006</v>
      </c>
      <c r="AC764" s="862">
        <f t="shared" si="207"/>
        <v>880000</v>
      </c>
      <c r="AD764" s="863">
        <f t="shared" si="208"/>
        <v>0</v>
      </c>
    </row>
    <row r="765" spans="1:30" s="856" customFormat="1" ht="30" hidden="1" customHeight="1">
      <c r="A765" s="848"/>
      <c r="B765" s="849" t="s">
        <v>34</v>
      </c>
      <c r="C765" s="873" t="s">
        <v>3828</v>
      </c>
      <c r="D765" s="873" t="s">
        <v>3829</v>
      </c>
      <c r="E765" s="839"/>
      <c r="F765" s="873" t="s">
        <v>132</v>
      </c>
      <c r="G765" s="838"/>
      <c r="H765" s="873" t="s">
        <v>355</v>
      </c>
      <c r="I765" s="872">
        <v>2000</v>
      </c>
      <c r="J765" s="838" t="s">
        <v>132</v>
      </c>
      <c r="K765" s="883"/>
      <c r="L765" s="884"/>
      <c r="M765" s="884"/>
      <c r="N765" s="884"/>
      <c r="O765" s="872" t="s">
        <v>133</v>
      </c>
      <c r="P765" s="894">
        <v>47863800</v>
      </c>
      <c r="Q765" s="853" t="str">
        <f t="shared" si="195"/>
        <v>2.06.01</v>
      </c>
      <c r="R765" s="841" t="str">
        <f t="shared" si="196"/>
        <v>ALAT KANTOR</v>
      </c>
      <c r="S765" s="860">
        <f t="shared" si="197"/>
        <v>5</v>
      </c>
      <c r="T765" s="861">
        <f t="shared" si="198"/>
        <v>9572760</v>
      </c>
      <c r="U765" s="860">
        <f t="shared" si="199"/>
        <v>14</v>
      </c>
      <c r="V765" s="861">
        <f t="shared" si="200"/>
        <v>47863800</v>
      </c>
      <c r="W765" s="861">
        <f t="shared" si="201"/>
        <v>0</v>
      </c>
      <c r="X765" s="861">
        <f t="shared" si="202"/>
        <v>0</v>
      </c>
      <c r="Y765" s="861">
        <f t="shared" si="203"/>
        <v>0</v>
      </c>
      <c r="Z765" s="861">
        <f t="shared" si="204"/>
        <v>0</v>
      </c>
      <c r="AA765" s="861">
        <f t="shared" si="205"/>
        <v>0</v>
      </c>
      <c r="AB765" s="860">
        <f t="shared" si="206"/>
        <v>2000</v>
      </c>
      <c r="AC765" s="862">
        <f t="shared" si="207"/>
        <v>47863800</v>
      </c>
      <c r="AD765" s="863">
        <f t="shared" si="208"/>
        <v>0</v>
      </c>
    </row>
    <row r="766" spans="1:30" s="856" customFormat="1" ht="30" hidden="1" customHeight="1">
      <c r="A766" s="848"/>
      <c r="B766" s="849" t="s">
        <v>34</v>
      </c>
      <c r="C766" s="887" t="s">
        <v>434</v>
      </c>
      <c r="D766" s="873" t="s">
        <v>175</v>
      </c>
      <c r="E766" s="839"/>
      <c r="F766" s="873" t="s">
        <v>298</v>
      </c>
      <c r="G766" s="838"/>
      <c r="H766" s="873" t="s">
        <v>363</v>
      </c>
      <c r="I766" s="872">
        <v>2004</v>
      </c>
      <c r="J766" s="838" t="s">
        <v>298</v>
      </c>
      <c r="K766" s="883"/>
      <c r="L766" s="884"/>
      <c r="M766" s="884"/>
      <c r="N766" s="884"/>
      <c r="O766" s="872" t="s">
        <v>133</v>
      </c>
      <c r="P766" s="894">
        <v>1200000</v>
      </c>
      <c r="Q766" s="853" t="str">
        <f t="shared" si="195"/>
        <v>2.06.04</v>
      </c>
      <c r="R766" s="841" t="str">
        <f t="shared" si="196"/>
        <v>MEJA DAN KURSI KERJA/RAPAT PEJABAT</v>
      </c>
      <c r="S766" s="860">
        <f t="shared" si="197"/>
        <v>5</v>
      </c>
      <c r="T766" s="861">
        <f t="shared" si="198"/>
        <v>240000</v>
      </c>
      <c r="U766" s="860">
        <f t="shared" si="199"/>
        <v>10</v>
      </c>
      <c r="V766" s="861">
        <f t="shared" si="200"/>
        <v>1200000</v>
      </c>
      <c r="W766" s="861">
        <f t="shared" si="201"/>
        <v>0</v>
      </c>
      <c r="X766" s="861">
        <f t="shared" si="202"/>
        <v>0</v>
      </c>
      <c r="Y766" s="861">
        <f t="shared" si="203"/>
        <v>0</v>
      </c>
      <c r="Z766" s="861">
        <f t="shared" si="204"/>
        <v>0</v>
      </c>
      <c r="AA766" s="861">
        <f t="shared" si="205"/>
        <v>0</v>
      </c>
      <c r="AB766" s="860">
        <f t="shared" si="206"/>
        <v>2004</v>
      </c>
      <c r="AC766" s="862">
        <f t="shared" si="207"/>
        <v>1200000</v>
      </c>
      <c r="AD766" s="863">
        <f t="shared" si="208"/>
        <v>0</v>
      </c>
    </row>
    <row r="767" spans="1:30" s="856" customFormat="1" ht="30" hidden="1" customHeight="1">
      <c r="A767" s="848"/>
      <c r="B767" s="849" t="s">
        <v>34</v>
      </c>
      <c r="C767" s="873" t="s">
        <v>3828</v>
      </c>
      <c r="D767" s="873" t="s">
        <v>3831</v>
      </c>
      <c r="E767" s="839"/>
      <c r="F767" s="873" t="s">
        <v>856</v>
      </c>
      <c r="G767" s="838"/>
      <c r="H767" s="873" t="s">
        <v>355</v>
      </c>
      <c r="I767" s="872">
        <v>2000</v>
      </c>
      <c r="J767" s="838" t="s">
        <v>856</v>
      </c>
      <c r="K767" s="883"/>
      <c r="L767" s="884"/>
      <c r="M767" s="884"/>
      <c r="N767" s="884"/>
      <c r="O767" s="872" t="s">
        <v>133</v>
      </c>
      <c r="P767" s="894">
        <v>1575000</v>
      </c>
      <c r="Q767" s="853" t="str">
        <f t="shared" si="195"/>
        <v>2.06.01</v>
      </c>
      <c r="R767" s="841" t="str">
        <f t="shared" si="196"/>
        <v>ALAT KANTOR</v>
      </c>
      <c r="S767" s="860">
        <f t="shared" si="197"/>
        <v>5</v>
      </c>
      <c r="T767" s="861">
        <f t="shared" si="198"/>
        <v>315000</v>
      </c>
      <c r="U767" s="860">
        <f t="shared" si="199"/>
        <v>14</v>
      </c>
      <c r="V767" s="861">
        <f t="shared" si="200"/>
        <v>1575000</v>
      </c>
      <c r="W767" s="861">
        <f t="shared" si="201"/>
        <v>0</v>
      </c>
      <c r="X767" s="861">
        <f t="shared" si="202"/>
        <v>0</v>
      </c>
      <c r="Y767" s="861">
        <f t="shared" si="203"/>
        <v>0</v>
      </c>
      <c r="Z767" s="861">
        <f t="shared" si="204"/>
        <v>0</v>
      </c>
      <c r="AA767" s="861">
        <f t="shared" si="205"/>
        <v>0</v>
      </c>
      <c r="AB767" s="860">
        <f t="shared" si="206"/>
        <v>2000</v>
      </c>
      <c r="AC767" s="862">
        <f t="shared" si="207"/>
        <v>1575000</v>
      </c>
      <c r="AD767" s="863">
        <f t="shared" si="208"/>
        <v>0</v>
      </c>
    </row>
    <row r="768" spans="1:30" s="856" customFormat="1" ht="30" hidden="1" customHeight="1">
      <c r="A768" s="848"/>
      <c r="B768" s="849" t="s">
        <v>34</v>
      </c>
      <c r="C768" s="873" t="s">
        <v>3832</v>
      </c>
      <c r="D768" s="873" t="s">
        <v>821</v>
      </c>
      <c r="E768" s="839"/>
      <c r="F768" s="873" t="s">
        <v>3833</v>
      </c>
      <c r="G768" s="838"/>
      <c r="H768" s="873" t="s">
        <v>372</v>
      </c>
      <c r="I768" s="872">
        <v>2004</v>
      </c>
      <c r="J768" s="838" t="s">
        <v>3833</v>
      </c>
      <c r="K768" s="883"/>
      <c r="L768" s="884"/>
      <c r="M768" s="884"/>
      <c r="N768" s="884"/>
      <c r="O768" s="872" t="s">
        <v>133</v>
      </c>
      <c r="P768" s="894">
        <v>2400000</v>
      </c>
      <c r="Q768" s="853" t="str">
        <f t="shared" si="195"/>
        <v>2.06.01</v>
      </c>
      <c r="R768" s="841" t="str">
        <f t="shared" si="196"/>
        <v>ALAT KANTOR</v>
      </c>
      <c r="S768" s="860">
        <f t="shared" si="197"/>
        <v>5</v>
      </c>
      <c r="T768" s="861">
        <f t="shared" si="198"/>
        <v>480000</v>
      </c>
      <c r="U768" s="860">
        <f t="shared" si="199"/>
        <v>10</v>
      </c>
      <c r="V768" s="861">
        <f t="shared" si="200"/>
        <v>2400000</v>
      </c>
      <c r="W768" s="861">
        <f t="shared" si="201"/>
        <v>0</v>
      </c>
      <c r="X768" s="861">
        <f t="shared" si="202"/>
        <v>0</v>
      </c>
      <c r="Y768" s="861">
        <f t="shared" si="203"/>
        <v>0</v>
      </c>
      <c r="Z768" s="861">
        <f t="shared" si="204"/>
        <v>0</v>
      </c>
      <c r="AA768" s="861">
        <f t="shared" si="205"/>
        <v>0</v>
      </c>
      <c r="AB768" s="860">
        <f t="shared" si="206"/>
        <v>2004</v>
      </c>
      <c r="AC768" s="862">
        <f t="shared" si="207"/>
        <v>2400000</v>
      </c>
      <c r="AD768" s="863">
        <f t="shared" si="208"/>
        <v>0</v>
      </c>
    </row>
    <row r="769" spans="1:30" s="856" customFormat="1" ht="30" hidden="1" customHeight="1">
      <c r="A769" s="848"/>
      <c r="B769" s="849" t="s">
        <v>34</v>
      </c>
      <c r="C769" s="887" t="s">
        <v>3794</v>
      </c>
      <c r="D769" s="873" t="s">
        <v>198</v>
      </c>
      <c r="E769" s="839"/>
      <c r="F769" s="873" t="s">
        <v>326</v>
      </c>
      <c r="G769" s="838"/>
      <c r="H769" s="873" t="s">
        <v>355</v>
      </c>
      <c r="I769" s="872">
        <v>2000</v>
      </c>
      <c r="J769" s="838" t="s">
        <v>326</v>
      </c>
      <c r="K769" s="883"/>
      <c r="L769" s="884"/>
      <c r="M769" s="884"/>
      <c r="N769" s="884"/>
      <c r="O769" s="872" t="s">
        <v>133</v>
      </c>
      <c r="P769" s="894">
        <v>875000</v>
      </c>
      <c r="Q769" s="853" t="str">
        <f t="shared" si="195"/>
        <v>2.06.02</v>
      </c>
      <c r="R769" s="841" t="str">
        <f t="shared" si="196"/>
        <v>ALAT RUMAH TANGGA</v>
      </c>
      <c r="S769" s="860">
        <f t="shared" si="197"/>
        <v>5</v>
      </c>
      <c r="T769" s="861">
        <f t="shared" si="198"/>
        <v>175000</v>
      </c>
      <c r="U769" s="860">
        <f t="shared" si="199"/>
        <v>14</v>
      </c>
      <c r="V769" s="861">
        <f t="shared" si="200"/>
        <v>875000</v>
      </c>
      <c r="W769" s="861">
        <f t="shared" si="201"/>
        <v>0</v>
      </c>
      <c r="X769" s="861">
        <f t="shared" si="202"/>
        <v>0</v>
      </c>
      <c r="Y769" s="861">
        <f t="shared" si="203"/>
        <v>0</v>
      </c>
      <c r="Z769" s="861">
        <f t="shared" si="204"/>
        <v>0</v>
      </c>
      <c r="AA769" s="861">
        <f t="shared" si="205"/>
        <v>0</v>
      </c>
      <c r="AB769" s="860">
        <f t="shared" si="206"/>
        <v>2000</v>
      </c>
      <c r="AC769" s="862">
        <f t="shared" si="207"/>
        <v>875000</v>
      </c>
      <c r="AD769" s="863">
        <f t="shared" si="208"/>
        <v>0</v>
      </c>
    </row>
    <row r="770" spans="1:30" s="856" customFormat="1" ht="30" hidden="1" customHeight="1">
      <c r="A770" s="848"/>
      <c r="B770" s="849" t="s">
        <v>34</v>
      </c>
      <c r="C770" s="887" t="s">
        <v>3784</v>
      </c>
      <c r="D770" s="873" t="s">
        <v>170</v>
      </c>
      <c r="E770" s="839"/>
      <c r="F770" s="873" t="s">
        <v>325</v>
      </c>
      <c r="G770" s="838"/>
      <c r="H770" s="873" t="s">
        <v>357</v>
      </c>
      <c r="I770" s="872">
        <v>2000</v>
      </c>
      <c r="J770" s="838" t="s">
        <v>325</v>
      </c>
      <c r="K770" s="883"/>
      <c r="L770" s="884"/>
      <c r="M770" s="884"/>
      <c r="N770" s="884"/>
      <c r="O770" s="872" t="s">
        <v>133</v>
      </c>
      <c r="P770" s="894">
        <v>680000</v>
      </c>
      <c r="Q770" s="853" t="str">
        <f t="shared" si="195"/>
        <v>2.06.03</v>
      </c>
      <c r="R770" s="841" t="str">
        <f t="shared" si="196"/>
        <v>KOMPUTER</v>
      </c>
      <c r="S770" s="860">
        <f t="shared" si="197"/>
        <v>4</v>
      </c>
      <c r="T770" s="861">
        <f t="shared" si="198"/>
        <v>170000</v>
      </c>
      <c r="U770" s="860">
        <f t="shared" si="199"/>
        <v>14</v>
      </c>
      <c r="V770" s="861">
        <f t="shared" si="200"/>
        <v>680000</v>
      </c>
      <c r="W770" s="861">
        <f t="shared" si="201"/>
        <v>0</v>
      </c>
      <c r="X770" s="861">
        <f t="shared" si="202"/>
        <v>0</v>
      </c>
      <c r="Y770" s="861">
        <f t="shared" si="203"/>
        <v>0</v>
      </c>
      <c r="Z770" s="861">
        <f t="shared" si="204"/>
        <v>0</v>
      </c>
      <c r="AA770" s="861">
        <f t="shared" si="205"/>
        <v>0</v>
      </c>
      <c r="AB770" s="860">
        <f t="shared" si="206"/>
        <v>2000</v>
      </c>
      <c r="AC770" s="862">
        <f t="shared" si="207"/>
        <v>680000</v>
      </c>
      <c r="AD770" s="863">
        <f t="shared" si="208"/>
        <v>0</v>
      </c>
    </row>
    <row r="771" spans="1:30" s="856" customFormat="1" ht="30" hidden="1" customHeight="1">
      <c r="A771" s="848"/>
      <c r="B771" s="849" t="s">
        <v>34</v>
      </c>
      <c r="C771" s="887" t="s">
        <v>3793</v>
      </c>
      <c r="D771" s="873" t="s">
        <v>182</v>
      </c>
      <c r="E771" s="839"/>
      <c r="F771" s="873" t="s">
        <v>844</v>
      </c>
      <c r="G771" s="838"/>
      <c r="H771" s="873" t="s">
        <v>1063</v>
      </c>
      <c r="I771" s="872">
        <v>2000</v>
      </c>
      <c r="J771" s="838" t="s">
        <v>844</v>
      </c>
      <c r="K771" s="883"/>
      <c r="L771" s="884"/>
      <c r="M771" s="884"/>
      <c r="N771" s="884"/>
      <c r="O771" s="872" t="s">
        <v>133</v>
      </c>
      <c r="P771" s="894">
        <v>750000</v>
      </c>
      <c r="Q771" s="853" t="str">
        <f t="shared" si="195"/>
        <v>2.06.01</v>
      </c>
      <c r="R771" s="841" t="str">
        <f t="shared" si="196"/>
        <v>ALAT KANTOR</v>
      </c>
      <c r="S771" s="860">
        <f t="shared" si="197"/>
        <v>5</v>
      </c>
      <c r="T771" s="861">
        <f t="shared" si="198"/>
        <v>150000</v>
      </c>
      <c r="U771" s="860">
        <f t="shared" si="199"/>
        <v>14</v>
      </c>
      <c r="V771" s="861">
        <f t="shared" si="200"/>
        <v>750000</v>
      </c>
      <c r="W771" s="861">
        <f t="shared" si="201"/>
        <v>0</v>
      </c>
      <c r="X771" s="861">
        <f t="shared" si="202"/>
        <v>0</v>
      </c>
      <c r="Y771" s="861">
        <f t="shared" si="203"/>
        <v>0</v>
      </c>
      <c r="Z771" s="861">
        <f t="shared" si="204"/>
        <v>0</v>
      </c>
      <c r="AA771" s="861">
        <f t="shared" si="205"/>
        <v>0</v>
      </c>
      <c r="AB771" s="860">
        <f t="shared" si="206"/>
        <v>2000</v>
      </c>
      <c r="AC771" s="862">
        <f t="shared" si="207"/>
        <v>750000</v>
      </c>
      <c r="AD771" s="863">
        <f t="shared" si="208"/>
        <v>0</v>
      </c>
    </row>
    <row r="772" spans="1:30" s="856" customFormat="1" ht="30" hidden="1" customHeight="1">
      <c r="A772" s="848"/>
      <c r="B772" s="849" t="s">
        <v>34</v>
      </c>
      <c r="C772" s="887" t="s">
        <v>3808</v>
      </c>
      <c r="D772" s="873" t="s">
        <v>817</v>
      </c>
      <c r="E772" s="839"/>
      <c r="F772" s="873" t="s">
        <v>298</v>
      </c>
      <c r="G772" s="838"/>
      <c r="H772" s="873" t="s">
        <v>366</v>
      </c>
      <c r="I772" s="872">
        <v>2006</v>
      </c>
      <c r="J772" s="838" t="s">
        <v>298</v>
      </c>
      <c r="K772" s="883"/>
      <c r="L772" s="884"/>
      <c r="M772" s="884"/>
      <c r="N772" s="884"/>
      <c r="O772" s="872" t="s">
        <v>133</v>
      </c>
      <c r="P772" s="894">
        <v>1470000</v>
      </c>
      <c r="Q772" s="853" t="str">
        <f t="shared" si="195"/>
        <v>2.06.04</v>
      </c>
      <c r="R772" s="841" t="str">
        <f t="shared" si="196"/>
        <v>MEJA DAN KURSI KERJA/RAPAT PEJABAT</v>
      </c>
      <c r="S772" s="860">
        <f t="shared" si="197"/>
        <v>5</v>
      </c>
      <c r="T772" s="861">
        <f t="shared" si="198"/>
        <v>294000</v>
      </c>
      <c r="U772" s="860">
        <f t="shared" si="199"/>
        <v>8</v>
      </c>
      <c r="V772" s="861">
        <f t="shared" si="200"/>
        <v>1470000</v>
      </c>
      <c r="W772" s="861">
        <f t="shared" si="201"/>
        <v>0</v>
      </c>
      <c r="X772" s="861">
        <f t="shared" si="202"/>
        <v>0</v>
      </c>
      <c r="Y772" s="861">
        <f t="shared" si="203"/>
        <v>0</v>
      </c>
      <c r="Z772" s="861">
        <f t="shared" si="204"/>
        <v>0</v>
      </c>
      <c r="AA772" s="861">
        <f t="shared" si="205"/>
        <v>0</v>
      </c>
      <c r="AB772" s="860">
        <f t="shared" si="206"/>
        <v>2006</v>
      </c>
      <c r="AC772" s="862">
        <f t="shared" si="207"/>
        <v>1470000</v>
      </c>
      <c r="AD772" s="863">
        <f t="shared" si="208"/>
        <v>0</v>
      </c>
    </row>
    <row r="773" spans="1:30" s="856" customFormat="1" ht="30" hidden="1" customHeight="1">
      <c r="A773" s="848"/>
      <c r="B773" s="849" t="s">
        <v>34</v>
      </c>
      <c r="C773" s="887" t="s">
        <v>442</v>
      </c>
      <c r="D773" s="873" t="s">
        <v>172</v>
      </c>
      <c r="E773" s="839"/>
      <c r="F773" s="873" t="s">
        <v>1948</v>
      </c>
      <c r="G773" s="838"/>
      <c r="H773" s="873" t="s">
        <v>355</v>
      </c>
      <c r="I773" s="872">
        <v>2000</v>
      </c>
      <c r="J773" s="838" t="s">
        <v>1948</v>
      </c>
      <c r="K773" s="883"/>
      <c r="L773" s="884"/>
      <c r="M773" s="884"/>
      <c r="N773" s="884"/>
      <c r="O773" s="872" t="s">
        <v>133</v>
      </c>
      <c r="P773" s="894">
        <v>5600000</v>
      </c>
      <c r="Q773" s="853" t="str">
        <f t="shared" si="195"/>
        <v>2.06.02</v>
      </c>
      <c r="R773" s="841" t="str">
        <f t="shared" si="196"/>
        <v>ALAT RUMAH TANGGA</v>
      </c>
      <c r="S773" s="860">
        <f t="shared" si="197"/>
        <v>5</v>
      </c>
      <c r="T773" s="861">
        <f t="shared" si="198"/>
        <v>1120000</v>
      </c>
      <c r="U773" s="860">
        <f t="shared" si="199"/>
        <v>14</v>
      </c>
      <c r="V773" s="861">
        <f t="shared" si="200"/>
        <v>5600000</v>
      </c>
      <c r="W773" s="861">
        <f t="shared" si="201"/>
        <v>0</v>
      </c>
      <c r="X773" s="861">
        <f t="shared" si="202"/>
        <v>0</v>
      </c>
      <c r="Y773" s="861">
        <f t="shared" si="203"/>
        <v>0</v>
      </c>
      <c r="Z773" s="861">
        <f t="shared" si="204"/>
        <v>0</v>
      </c>
      <c r="AA773" s="861">
        <f t="shared" si="205"/>
        <v>0</v>
      </c>
      <c r="AB773" s="860">
        <f t="shared" si="206"/>
        <v>2000</v>
      </c>
      <c r="AC773" s="862">
        <f t="shared" si="207"/>
        <v>5600000</v>
      </c>
      <c r="AD773" s="863">
        <f t="shared" si="208"/>
        <v>0</v>
      </c>
    </row>
    <row r="774" spans="1:30" s="856" customFormat="1" ht="30" hidden="1" customHeight="1">
      <c r="A774" s="848"/>
      <c r="B774" s="849" t="s">
        <v>34</v>
      </c>
      <c r="C774" s="887" t="s">
        <v>442</v>
      </c>
      <c r="D774" s="873" t="s">
        <v>172</v>
      </c>
      <c r="E774" s="839"/>
      <c r="F774" s="873" t="s">
        <v>1948</v>
      </c>
      <c r="G774" s="838"/>
      <c r="H774" s="873" t="s">
        <v>355</v>
      </c>
      <c r="I774" s="872">
        <v>2003</v>
      </c>
      <c r="J774" s="838" t="s">
        <v>1948</v>
      </c>
      <c r="K774" s="883"/>
      <c r="L774" s="884"/>
      <c r="M774" s="884"/>
      <c r="N774" s="884"/>
      <c r="O774" s="872" t="s">
        <v>133</v>
      </c>
      <c r="P774" s="894">
        <v>2450000</v>
      </c>
      <c r="Q774" s="853" t="str">
        <f t="shared" si="195"/>
        <v>2.06.02</v>
      </c>
      <c r="R774" s="841" t="str">
        <f t="shared" si="196"/>
        <v>ALAT RUMAH TANGGA</v>
      </c>
      <c r="S774" s="860">
        <f t="shared" si="197"/>
        <v>5</v>
      </c>
      <c r="T774" s="861">
        <f t="shared" si="198"/>
        <v>490000</v>
      </c>
      <c r="U774" s="860">
        <f t="shared" si="199"/>
        <v>11</v>
      </c>
      <c r="V774" s="861">
        <f t="shared" si="200"/>
        <v>2450000</v>
      </c>
      <c r="W774" s="861">
        <f t="shared" si="201"/>
        <v>0</v>
      </c>
      <c r="X774" s="861">
        <f t="shared" si="202"/>
        <v>0</v>
      </c>
      <c r="Y774" s="861">
        <f t="shared" si="203"/>
        <v>0</v>
      </c>
      <c r="Z774" s="861">
        <f t="shared" si="204"/>
        <v>0</v>
      </c>
      <c r="AA774" s="861">
        <f t="shared" si="205"/>
        <v>0</v>
      </c>
      <c r="AB774" s="860">
        <f t="shared" si="206"/>
        <v>2003</v>
      </c>
      <c r="AC774" s="862">
        <f t="shared" si="207"/>
        <v>2450000</v>
      </c>
      <c r="AD774" s="863">
        <f t="shared" si="208"/>
        <v>0</v>
      </c>
    </row>
    <row r="775" spans="1:30" s="856" customFormat="1" ht="30" hidden="1" customHeight="1">
      <c r="A775" s="848"/>
      <c r="B775" s="849" t="s">
        <v>34</v>
      </c>
      <c r="C775" s="887" t="s">
        <v>3794</v>
      </c>
      <c r="D775" s="873" t="s">
        <v>198</v>
      </c>
      <c r="E775" s="839"/>
      <c r="F775" s="873" t="s">
        <v>326</v>
      </c>
      <c r="G775" s="838"/>
      <c r="H775" s="873" t="s">
        <v>355</v>
      </c>
      <c r="I775" s="872">
        <v>2003</v>
      </c>
      <c r="J775" s="838" t="s">
        <v>326</v>
      </c>
      <c r="K775" s="883"/>
      <c r="L775" s="884"/>
      <c r="M775" s="884"/>
      <c r="N775" s="884"/>
      <c r="O775" s="872" t="s">
        <v>133</v>
      </c>
      <c r="P775" s="894">
        <v>600000</v>
      </c>
      <c r="Q775" s="853" t="str">
        <f t="shared" si="195"/>
        <v>2.06.02</v>
      </c>
      <c r="R775" s="841" t="str">
        <f t="shared" si="196"/>
        <v>ALAT RUMAH TANGGA</v>
      </c>
      <c r="S775" s="860">
        <f t="shared" si="197"/>
        <v>5</v>
      </c>
      <c r="T775" s="861">
        <f t="shared" si="198"/>
        <v>120000</v>
      </c>
      <c r="U775" s="860">
        <f t="shared" si="199"/>
        <v>11</v>
      </c>
      <c r="V775" s="861">
        <f t="shared" si="200"/>
        <v>600000</v>
      </c>
      <c r="W775" s="861">
        <f t="shared" si="201"/>
        <v>0</v>
      </c>
      <c r="X775" s="861">
        <f t="shared" si="202"/>
        <v>0</v>
      </c>
      <c r="Y775" s="861">
        <f t="shared" si="203"/>
        <v>0</v>
      </c>
      <c r="Z775" s="861">
        <f t="shared" si="204"/>
        <v>0</v>
      </c>
      <c r="AA775" s="861">
        <f t="shared" si="205"/>
        <v>0</v>
      </c>
      <c r="AB775" s="860">
        <f t="shared" si="206"/>
        <v>2003</v>
      </c>
      <c r="AC775" s="862">
        <f t="shared" si="207"/>
        <v>600000</v>
      </c>
      <c r="AD775" s="863">
        <f t="shared" si="208"/>
        <v>0</v>
      </c>
    </row>
    <row r="776" spans="1:30" s="856" customFormat="1" ht="30" hidden="1" customHeight="1">
      <c r="A776" s="848"/>
      <c r="B776" s="849" t="s">
        <v>34</v>
      </c>
      <c r="C776" s="887" t="s">
        <v>2073</v>
      </c>
      <c r="D776" s="873" t="s">
        <v>3797</v>
      </c>
      <c r="E776" s="839"/>
      <c r="F776" s="873" t="s">
        <v>856</v>
      </c>
      <c r="G776" s="838"/>
      <c r="H776" s="873" t="s">
        <v>357</v>
      </c>
      <c r="I776" s="872">
        <v>2000</v>
      </c>
      <c r="J776" s="838" t="s">
        <v>856</v>
      </c>
      <c r="K776" s="883"/>
      <c r="L776" s="884"/>
      <c r="M776" s="884"/>
      <c r="N776" s="884"/>
      <c r="O776" s="872" t="s">
        <v>133</v>
      </c>
      <c r="P776" s="894">
        <v>30720000</v>
      </c>
      <c r="Q776" s="853" t="str">
        <f t="shared" ref="Q776:Q839" si="209">MID(C776,2,7)</f>
        <v>2.06.03</v>
      </c>
      <c r="R776" s="841" t="str">
        <f t="shared" ref="R776:R839" si="210">VLOOKUP(Q776,kelompok,2,0)</f>
        <v>KOMPUTER</v>
      </c>
      <c r="S776" s="860">
        <f t="shared" ref="S776:S839" si="211">VLOOKUP(Q776,MASAMANFAAT,4,0)</f>
        <v>4</v>
      </c>
      <c r="T776" s="861">
        <f t="shared" ref="T776:T839" si="212">(P776)/S776</f>
        <v>7680000</v>
      </c>
      <c r="U776" s="860">
        <f t="shared" ref="U776:U839" si="213">2013-AB776+1</f>
        <v>14</v>
      </c>
      <c r="V776" s="861">
        <f t="shared" ref="V776:V839" si="214">IF(U776&gt;S776,P776,T776*U776)</f>
        <v>30720000</v>
      </c>
      <c r="W776" s="861">
        <f t="shared" ref="W776:W839" si="215">IF(P776=V776,0,T776)</f>
        <v>0</v>
      </c>
      <c r="X776" s="861">
        <f t="shared" ref="X776:X839" si="216">IF(P776=V776+W776,0,T776)</f>
        <v>0</v>
      </c>
      <c r="Y776" s="861">
        <f t="shared" ref="Y776:Y839" si="217">IF(P776=V776+W776+X776,0,T776)</f>
        <v>0</v>
      </c>
      <c r="Z776" s="861">
        <f t="shared" ref="Z776:Z839" si="218">IF(P776=W776+X776+Y776+V776,0,T776)</f>
        <v>0</v>
      </c>
      <c r="AA776" s="861">
        <f t="shared" ref="AA776:AA839" si="219">IF(P776=V776+X776+Y776+Z776+W776,0,T776)</f>
        <v>0</v>
      </c>
      <c r="AB776" s="860">
        <f t="shared" ref="AB776:AB839" si="220">I776</f>
        <v>2000</v>
      </c>
      <c r="AC776" s="862">
        <f t="shared" ref="AC776:AC839" si="221">P776</f>
        <v>30720000</v>
      </c>
      <c r="AD776" s="863">
        <f t="shared" ref="AD776:AD839" si="222">P776-(V776+W776+X776+Y776+Z776+AA776)</f>
        <v>0</v>
      </c>
    </row>
    <row r="777" spans="1:30" s="856" customFormat="1" ht="30" hidden="1" customHeight="1">
      <c r="A777" s="848"/>
      <c r="B777" s="849" t="s">
        <v>34</v>
      </c>
      <c r="C777" s="887" t="s">
        <v>2054</v>
      </c>
      <c r="D777" s="873" t="s">
        <v>177</v>
      </c>
      <c r="E777" s="839"/>
      <c r="F777" s="873" t="s">
        <v>298</v>
      </c>
      <c r="G777" s="838"/>
      <c r="H777" s="873" t="s">
        <v>361</v>
      </c>
      <c r="I777" s="872">
        <v>2005</v>
      </c>
      <c r="J777" s="838" t="s">
        <v>298</v>
      </c>
      <c r="K777" s="883"/>
      <c r="L777" s="884"/>
      <c r="M777" s="884"/>
      <c r="N777" s="884"/>
      <c r="O777" s="872" t="s">
        <v>133</v>
      </c>
      <c r="P777" s="894">
        <v>875000</v>
      </c>
      <c r="Q777" s="853" t="str">
        <f t="shared" si="209"/>
        <v>2.06.02</v>
      </c>
      <c r="R777" s="841" t="str">
        <f t="shared" si="210"/>
        <v>ALAT RUMAH TANGGA</v>
      </c>
      <c r="S777" s="860">
        <f t="shared" si="211"/>
        <v>5</v>
      </c>
      <c r="T777" s="861">
        <f t="shared" si="212"/>
        <v>175000</v>
      </c>
      <c r="U777" s="860">
        <f t="shared" si="213"/>
        <v>9</v>
      </c>
      <c r="V777" s="861">
        <f t="shared" si="214"/>
        <v>875000</v>
      </c>
      <c r="W777" s="861">
        <f t="shared" si="215"/>
        <v>0</v>
      </c>
      <c r="X777" s="861">
        <f t="shared" si="216"/>
        <v>0</v>
      </c>
      <c r="Y777" s="861">
        <f t="shared" si="217"/>
        <v>0</v>
      </c>
      <c r="Z777" s="861">
        <f t="shared" si="218"/>
        <v>0</v>
      </c>
      <c r="AA777" s="861">
        <f t="shared" si="219"/>
        <v>0</v>
      </c>
      <c r="AB777" s="860">
        <f t="shared" si="220"/>
        <v>2005</v>
      </c>
      <c r="AC777" s="862">
        <f t="shared" si="221"/>
        <v>875000</v>
      </c>
      <c r="AD777" s="863">
        <f t="shared" si="222"/>
        <v>0</v>
      </c>
    </row>
    <row r="778" spans="1:30" s="856" customFormat="1" ht="30" hidden="1" customHeight="1">
      <c r="A778" s="848"/>
      <c r="B778" s="849" t="s">
        <v>34</v>
      </c>
      <c r="C778" s="887" t="s">
        <v>434</v>
      </c>
      <c r="D778" s="873" t="s">
        <v>175</v>
      </c>
      <c r="E778" s="839"/>
      <c r="F778" s="873" t="s">
        <v>298</v>
      </c>
      <c r="G778" s="838"/>
      <c r="H778" s="873" t="s">
        <v>363</v>
      </c>
      <c r="I778" s="872">
        <v>2000</v>
      </c>
      <c r="J778" s="838" t="s">
        <v>298</v>
      </c>
      <c r="K778" s="883"/>
      <c r="L778" s="884"/>
      <c r="M778" s="884"/>
      <c r="N778" s="884"/>
      <c r="O778" s="872" t="s">
        <v>133</v>
      </c>
      <c r="P778" s="894">
        <v>700000</v>
      </c>
      <c r="Q778" s="853" t="str">
        <f t="shared" si="209"/>
        <v>2.06.04</v>
      </c>
      <c r="R778" s="841" t="str">
        <f t="shared" si="210"/>
        <v>MEJA DAN KURSI KERJA/RAPAT PEJABAT</v>
      </c>
      <c r="S778" s="860">
        <f t="shared" si="211"/>
        <v>5</v>
      </c>
      <c r="T778" s="861">
        <f t="shared" si="212"/>
        <v>140000</v>
      </c>
      <c r="U778" s="860">
        <f t="shared" si="213"/>
        <v>14</v>
      </c>
      <c r="V778" s="861">
        <f t="shared" si="214"/>
        <v>700000</v>
      </c>
      <c r="W778" s="861">
        <f t="shared" si="215"/>
        <v>0</v>
      </c>
      <c r="X778" s="861">
        <f t="shared" si="216"/>
        <v>0</v>
      </c>
      <c r="Y778" s="861">
        <f t="shared" si="217"/>
        <v>0</v>
      </c>
      <c r="Z778" s="861">
        <f t="shared" si="218"/>
        <v>0</v>
      </c>
      <c r="AA778" s="861">
        <f t="shared" si="219"/>
        <v>0</v>
      </c>
      <c r="AB778" s="860">
        <f t="shared" si="220"/>
        <v>2000</v>
      </c>
      <c r="AC778" s="862">
        <f t="shared" si="221"/>
        <v>700000</v>
      </c>
      <c r="AD778" s="863">
        <f t="shared" si="222"/>
        <v>0</v>
      </c>
    </row>
    <row r="779" spans="1:30" s="856" customFormat="1" ht="30" hidden="1" customHeight="1">
      <c r="A779" s="848"/>
      <c r="B779" s="849" t="s">
        <v>34</v>
      </c>
      <c r="C779" s="887" t="s">
        <v>434</v>
      </c>
      <c r="D779" s="873" t="s">
        <v>175</v>
      </c>
      <c r="E779" s="839"/>
      <c r="F779" s="873" t="s">
        <v>298</v>
      </c>
      <c r="G779" s="838"/>
      <c r="H779" s="873" t="s">
        <v>363</v>
      </c>
      <c r="I779" s="872">
        <v>2000</v>
      </c>
      <c r="J779" s="838" t="s">
        <v>298</v>
      </c>
      <c r="K779" s="883"/>
      <c r="L779" s="884"/>
      <c r="M779" s="884"/>
      <c r="N779" s="884"/>
      <c r="O779" s="872" t="s">
        <v>133</v>
      </c>
      <c r="P779" s="894">
        <v>700000</v>
      </c>
      <c r="Q779" s="853" t="str">
        <f t="shared" si="209"/>
        <v>2.06.04</v>
      </c>
      <c r="R779" s="841" t="str">
        <f t="shared" si="210"/>
        <v>MEJA DAN KURSI KERJA/RAPAT PEJABAT</v>
      </c>
      <c r="S779" s="860">
        <f t="shared" si="211"/>
        <v>5</v>
      </c>
      <c r="T779" s="861">
        <f t="shared" si="212"/>
        <v>140000</v>
      </c>
      <c r="U779" s="860">
        <f t="shared" si="213"/>
        <v>14</v>
      </c>
      <c r="V779" s="861">
        <f t="shared" si="214"/>
        <v>700000</v>
      </c>
      <c r="W779" s="861">
        <f t="shared" si="215"/>
        <v>0</v>
      </c>
      <c r="X779" s="861">
        <f t="shared" si="216"/>
        <v>0</v>
      </c>
      <c r="Y779" s="861">
        <f t="shared" si="217"/>
        <v>0</v>
      </c>
      <c r="Z779" s="861">
        <f t="shared" si="218"/>
        <v>0</v>
      </c>
      <c r="AA779" s="861">
        <f t="shared" si="219"/>
        <v>0</v>
      </c>
      <c r="AB779" s="860">
        <f t="shared" si="220"/>
        <v>2000</v>
      </c>
      <c r="AC779" s="862">
        <f t="shared" si="221"/>
        <v>700000</v>
      </c>
      <c r="AD779" s="863">
        <f t="shared" si="222"/>
        <v>0</v>
      </c>
    </row>
    <row r="780" spans="1:30" s="856" customFormat="1" ht="30" hidden="1" customHeight="1">
      <c r="A780" s="848"/>
      <c r="B780" s="849" t="s">
        <v>34</v>
      </c>
      <c r="C780" s="887" t="s">
        <v>434</v>
      </c>
      <c r="D780" s="873" t="s">
        <v>175</v>
      </c>
      <c r="E780" s="839"/>
      <c r="F780" s="873" t="s">
        <v>298</v>
      </c>
      <c r="G780" s="838"/>
      <c r="H780" s="873" t="s">
        <v>3827</v>
      </c>
      <c r="I780" s="872">
        <v>2000</v>
      </c>
      <c r="J780" s="838" t="s">
        <v>298</v>
      </c>
      <c r="K780" s="883"/>
      <c r="L780" s="884"/>
      <c r="M780" s="884"/>
      <c r="N780" s="884"/>
      <c r="O780" s="872" t="s">
        <v>133</v>
      </c>
      <c r="P780" s="894">
        <v>1800000</v>
      </c>
      <c r="Q780" s="853" t="str">
        <f t="shared" si="209"/>
        <v>2.06.04</v>
      </c>
      <c r="R780" s="841" t="str">
        <f t="shared" si="210"/>
        <v>MEJA DAN KURSI KERJA/RAPAT PEJABAT</v>
      </c>
      <c r="S780" s="860">
        <f t="shared" si="211"/>
        <v>5</v>
      </c>
      <c r="T780" s="861">
        <f t="shared" si="212"/>
        <v>360000</v>
      </c>
      <c r="U780" s="860">
        <f t="shared" si="213"/>
        <v>14</v>
      </c>
      <c r="V780" s="861">
        <f t="shared" si="214"/>
        <v>1800000</v>
      </c>
      <c r="W780" s="861">
        <f t="shared" si="215"/>
        <v>0</v>
      </c>
      <c r="X780" s="861">
        <f t="shared" si="216"/>
        <v>0</v>
      </c>
      <c r="Y780" s="861">
        <f t="shared" si="217"/>
        <v>0</v>
      </c>
      <c r="Z780" s="861">
        <f t="shared" si="218"/>
        <v>0</v>
      </c>
      <c r="AA780" s="861">
        <f t="shared" si="219"/>
        <v>0</v>
      </c>
      <c r="AB780" s="860">
        <f t="shared" si="220"/>
        <v>2000</v>
      </c>
      <c r="AC780" s="862">
        <f t="shared" si="221"/>
        <v>1800000</v>
      </c>
      <c r="AD780" s="863">
        <f t="shared" si="222"/>
        <v>0</v>
      </c>
    </row>
    <row r="781" spans="1:30" s="856" customFormat="1" ht="30" hidden="1" customHeight="1">
      <c r="A781" s="848"/>
      <c r="B781" s="849" t="s">
        <v>34</v>
      </c>
      <c r="C781" s="887" t="s">
        <v>2054</v>
      </c>
      <c r="D781" s="873" t="s">
        <v>177</v>
      </c>
      <c r="E781" s="839"/>
      <c r="F781" s="873" t="s">
        <v>3834</v>
      </c>
      <c r="G781" s="838"/>
      <c r="H781" s="873" t="s">
        <v>363</v>
      </c>
      <c r="I781" s="872">
        <v>2000</v>
      </c>
      <c r="J781" s="838" t="s">
        <v>3834</v>
      </c>
      <c r="K781" s="883"/>
      <c r="L781" s="884"/>
      <c r="M781" s="884"/>
      <c r="N781" s="884"/>
      <c r="O781" s="872" t="s">
        <v>133</v>
      </c>
      <c r="P781" s="894">
        <v>595000</v>
      </c>
      <c r="Q781" s="853" t="str">
        <f t="shared" si="209"/>
        <v>2.06.02</v>
      </c>
      <c r="R781" s="841" t="str">
        <f t="shared" si="210"/>
        <v>ALAT RUMAH TANGGA</v>
      </c>
      <c r="S781" s="860">
        <f t="shared" si="211"/>
        <v>5</v>
      </c>
      <c r="T781" s="861">
        <f t="shared" si="212"/>
        <v>119000</v>
      </c>
      <c r="U781" s="860">
        <f t="shared" si="213"/>
        <v>14</v>
      </c>
      <c r="V781" s="861">
        <f t="shared" si="214"/>
        <v>595000</v>
      </c>
      <c r="W781" s="861">
        <f t="shared" si="215"/>
        <v>0</v>
      </c>
      <c r="X781" s="861">
        <f t="shared" si="216"/>
        <v>0</v>
      </c>
      <c r="Y781" s="861">
        <f t="shared" si="217"/>
        <v>0</v>
      </c>
      <c r="Z781" s="861">
        <f t="shared" si="218"/>
        <v>0</v>
      </c>
      <c r="AA781" s="861">
        <f t="shared" si="219"/>
        <v>0</v>
      </c>
      <c r="AB781" s="860">
        <f t="shared" si="220"/>
        <v>2000</v>
      </c>
      <c r="AC781" s="862">
        <f t="shared" si="221"/>
        <v>595000</v>
      </c>
      <c r="AD781" s="863">
        <f t="shared" si="222"/>
        <v>0</v>
      </c>
    </row>
    <row r="782" spans="1:30" s="856" customFormat="1" ht="30" hidden="1" customHeight="1">
      <c r="A782" s="848"/>
      <c r="B782" s="849" t="s">
        <v>34</v>
      </c>
      <c r="C782" s="887" t="s">
        <v>3784</v>
      </c>
      <c r="D782" s="873" t="s">
        <v>170</v>
      </c>
      <c r="E782" s="839"/>
      <c r="F782" s="873" t="s">
        <v>841</v>
      </c>
      <c r="G782" s="838"/>
      <c r="H782" s="873" t="s">
        <v>355</v>
      </c>
      <c r="I782" s="872">
        <v>2003</v>
      </c>
      <c r="J782" s="838" t="s">
        <v>841</v>
      </c>
      <c r="K782" s="883"/>
      <c r="L782" s="884"/>
      <c r="M782" s="884"/>
      <c r="N782" s="884"/>
      <c r="O782" s="872" t="s">
        <v>133</v>
      </c>
      <c r="P782" s="894">
        <v>510000</v>
      </c>
      <c r="Q782" s="853" t="str">
        <f t="shared" si="209"/>
        <v>2.06.03</v>
      </c>
      <c r="R782" s="841" t="str">
        <f t="shared" si="210"/>
        <v>KOMPUTER</v>
      </c>
      <c r="S782" s="860">
        <f t="shared" si="211"/>
        <v>4</v>
      </c>
      <c r="T782" s="861">
        <f t="shared" si="212"/>
        <v>127500</v>
      </c>
      <c r="U782" s="860">
        <f t="shared" si="213"/>
        <v>11</v>
      </c>
      <c r="V782" s="861">
        <f t="shared" si="214"/>
        <v>510000</v>
      </c>
      <c r="W782" s="861">
        <f t="shared" si="215"/>
        <v>0</v>
      </c>
      <c r="X782" s="861">
        <f t="shared" si="216"/>
        <v>0</v>
      </c>
      <c r="Y782" s="861">
        <f t="shared" si="217"/>
        <v>0</v>
      </c>
      <c r="Z782" s="861">
        <f t="shared" si="218"/>
        <v>0</v>
      </c>
      <c r="AA782" s="861">
        <f t="shared" si="219"/>
        <v>0</v>
      </c>
      <c r="AB782" s="860">
        <f t="shared" si="220"/>
        <v>2003</v>
      </c>
      <c r="AC782" s="862">
        <f t="shared" si="221"/>
        <v>510000</v>
      </c>
      <c r="AD782" s="863">
        <f t="shared" si="222"/>
        <v>0</v>
      </c>
    </row>
    <row r="783" spans="1:30" s="856" customFormat="1" ht="30" hidden="1" customHeight="1">
      <c r="A783" s="848"/>
      <c r="B783" s="849" t="s">
        <v>34</v>
      </c>
      <c r="C783" s="887" t="s">
        <v>1426</v>
      </c>
      <c r="D783" s="873" t="s">
        <v>820</v>
      </c>
      <c r="E783" s="839"/>
      <c r="F783" s="873" t="s">
        <v>298</v>
      </c>
      <c r="G783" s="838"/>
      <c r="H783" s="873" t="s">
        <v>356</v>
      </c>
      <c r="I783" s="872">
        <v>2005</v>
      </c>
      <c r="J783" s="838" t="s">
        <v>298</v>
      </c>
      <c r="K783" s="883"/>
      <c r="L783" s="884"/>
      <c r="M783" s="884"/>
      <c r="N783" s="884"/>
      <c r="O783" s="872" t="s">
        <v>133</v>
      </c>
      <c r="P783" s="894">
        <v>7700000</v>
      </c>
      <c r="Q783" s="853" t="str">
        <f t="shared" si="209"/>
        <v>2.06.01</v>
      </c>
      <c r="R783" s="841" t="str">
        <f t="shared" si="210"/>
        <v>ALAT KANTOR</v>
      </c>
      <c r="S783" s="860">
        <f t="shared" si="211"/>
        <v>5</v>
      </c>
      <c r="T783" s="861">
        <f t="shared" si="212"/>
        <v>1540000</v>
      </c>
      <c r="U783" s="860">
        <f t="shared" si="213"/>
        <v>9</v>
      </c>
      <c r="V783" s="861">
        <f t="shared" si="214"/>
        <v>7700000</v>
      </c>
      <c r="W783" s="861">
        <f t="shared" si="215"/>
        <v>0</v>
      </c>
      <c r="X783" s="861">
        <f t="shared" si="216"/>
        <v>0</v>
      </c>
      <c r="Y783" s="861">
        <f t="shared" si="217"/>
        <v>0</v>
      </c>
      <c r="Z783" s="861">
        <f t="shared" si="218"/>
        <v>0</v>
      </c>
      <c r="AA783" s="861">
        <f t="shared" si="219"/>
        <v>0</v>
      </c>
      <c r="AB783" s="860">
        <f t="shared" si="220"/>
        <v>2005</v>
      </c>
      <c r="AC783" s="862">
        <f t="shared" si="221"/>
        <v>7700000</v>
      </c>
      <c r="AD783" s="863">
        <f t="shared" si="222"/>
        <v>0</v>
      </c>
    </row>
    <row r="784" spans="1:30" s="856" customFormat="1" ht="30" hidden="1" customHeight="1">
      <c r="A784" s="848"/>
      <c r="B784" s="849" t="s">
        <v>34</v>
      </c>
      <c r="C784" s="887" t="s">
        <v>2054</v>
      </c>
      <c r="D784" s="873" t="s">
        <v>177</v>
      </c>
      <c r="E784" s="839"/>
      <c r="F784" s="873" t="s">
        <v>298</v>
      </c>
      <c r="G784" s="838"/>
      <c r="H784" s="873" t="s">
        <v>363</v>
      </c>
      <c r="I784" s="872">
        <v>2000</v>
      </c>
      <c r="J784" s="838" t="s">
        <v>298</v>
      </c>
      <c r="K784" s="883"/>
      <c r="L784" s="884"/>
      <c r="M784" s="884"/>
      <c r="N784" s="884"/>
      <c r="O784" s="872" t="s">
        <v>133</v>
      </c>
      <c r="P784" s="894">
        <v>680000</v>
      </c>
      <c r="Q784" s="853" t="str">
        <f t="shared" si="209"/>
        <v>2.06.02</v>
      </c>
      <c r="R784" s="841" t="str">
        <f t="shared" si="210"/>
        <v>ALAT RUMAH TANGGA</v>
      </c>
      <c r="S784" s="860">
        <f t="shared" si="211"/>
        <v>5</v>
      </c>
      <c r="T784" s="861">
        <f t="shared" si="212"/>
        <v>136000</v>
      </c>
      <c r="U784" s="860">
        <f t="shared" si="213"/>
        <v>14</v>
      </c>
      <c r="V784" s="861">
        <f t="shared" si="214"/>
        <v>680000</v>
      </c>
      <c r="W784" s="861">
        <f t="shared" si="215"/>
        <v>0</v>
      </c>
      <c r="X784" s="861">
        <f t="shared" si="216"/>
        <v>0</v>
      </c>
      <c r="Y784" s="861">
        <f t="shared" si="217"/>
        <v>0</v>
      </c>
      <c r="Z784" s="861">
        <f t="shared" si="218"/>
        <v>0</v>
      </c>
      <c r="AA784" s="861">
        <f t="shared" si="219"/>
        <v>0</v>
      </c>
      <c r="AB784" s="860">
        <f t="shared" si="220"/>
        <v>2000</v>
      </c>
      <c r="AC784" s="862">
        <f t="shared" si="221"/>
        <v>680000</v>
      </c>
      <c r="AD784" s="863">
        <f t="shared" si="222"/>
        <v>0</v>
      </c>
    </row>
    <row r="785" spans="1:30" s="856" customFormat="1" ht="30" hidden="1" customHeight="1">
      <c r="A785" s="848"/>
      <c r="B785" s="849" t="s">
        <v>34</v>
      </c>
      <c r="C785" s="887" t="s">
        <v>1426</v>
      </c>
      <c r="D785" s="873" t="s">
        <v>820</v>
      </c>
      <c r="E785" s="839"/>
      <c r="F785" s="873" t="s">
        <v>1357</v>
      </c>
      <c r="G785" s="838"/>
      <c r="H785" s="873" t="s">
        <v>356</v>
      </c>
      <c r="I785" s="872">
        <v>2005</v>
      </c>
      <c r="J785" s="838" t="s">
        <v>1357</v>
      </c>
      <c r="K785" s="883"/>
      <c r="L785" s="884"/>
      <c r="M785" s="884"/>
      <c r="N785" s="884"/>
      <c r="O785" s="872" t="s">
        <v>133</v>
      </c>
      <c r="P785" s="894">
        <v>1925000</v>
      </c>
      <c r="Q785" s="853" t="str">
        <f t="shared" si="209"/>
        <v>2.06.01</v>
      </c>
      <c r="R785" s="841" t="str">
        <f t="shared" si="210"/>
        <v>ALAT KANTOR</v>
      </c>
      <c r="S785" s="860">
        <f t="shared" si="211"/>
        <v>5</v>
      </c>
      <c r="T785" s="861">
        <f t="shared" si="212"/>
        <v>385000</v>
      </c>
      <c r="U785" s="860">
        <f t="shared" si="213"/>
        <v>9</v>
      </c>
      <c r="V785" s="861">
        <f t="shared" si="214"/>
        <v>1925000</v>
      </c>
      <c r="W785" s="861">
        <f t="shared" si="215"/>
        <v>0</v>
      </c>
      <c r="X785" s="861">
        <f t="shared" si="216"/>
        <v>0</v>
      </c>
      <c r="Y785" s="861">
        <f t="shared" si="217"/>
        <v>0</v>
      </c>
      <c r="Z785" s="861">
        <f t="shared" si="218"/>
        <v>0</v>
      </c>
      <c r="AA785" s="861">
        <f t="shared" si="219"/>
        <v>0</v>
      </c>
      <c r="AB785" s="860">
        <f t="shared" si="220"/>
        <v>2005</v>
      </c>
      <c r="AC785" s="862">
        <f t="shared" si="221"/>
        <v>1925000</v>
      </c>
      <c r="AD785" s="863">
        <f t="shared" si="222"/>
        <v>0</v>
      </c>
    </row>
    <row r="786" spans="1:30" s="856" customFormat="1" ht="30" hidden="1" customHeight="1">
      <c r="A786" s="848"/>
      <c r="B786" s="849" t="s">
        <v>34</v>
      </c>
      <c r="C786" s="887" t="s">
        <v>1451</v>
      </c>
      <c r="D786" s="873" t="s">
        <v>179</v>
      </c>
      <c r="E786" s="839"/>
      <c r="F786" s="873" t="s">
        <v>298</v>
      </c>
      <c r="G786" s="838"/>
      <c r="H786" s="873" t="s">
        <v>1298</v>
      </c>
      <c r="I786" s="872">
        <v>2000</v>
      </c>
      <c r="J786" s="838" t="s">
        <v>298</v>
      </c>
      <c r="K786" s="883"/>
      <c r="L786" s="884"/>
      <c r="M786" s="884"/>
      <c r="N786" s="884"/>
      <c r="O786" s="872" t="s">
        <v>133</v>
      </c>
      <c r="P786" s="894">
        <v>560000</v>
      </c>
      <c r="Q786" s="853" t="str">
        <f t="shared" si="209"/>
        <v>2.06.02</v>
      </c>
      <c r="R786" s="841" t="str">
        <f t="shared" si="210"/>
        <v>ALAT RUMAH TANGGA</v>
      </c>
      <c r="S786" s="860">
        <f t="shared" si="211"/>
        <v>5</v>
      </c>
      <c r="T786" s="861">
        <f t="shared" si="212"/>
        <v>112000</v>
      </c>
      <c r="U786" s="860">
        <f t="shared" si="213"/>
        <v>14</v>
      </c>
      <c r="V786" s="861">
        <f t="shared" si="214"/>
        <v>560000</v>
      </c>
      <c r="W786" s="861">
        <f t="shared" si="215"/>
        <v>0</v>
      </c>
      <c r="X786" s="861">
        <f t="shared" si="216"/>
        <v>0</v>
      </c>
      <c r="Y786" s="861">
        <f t="shared" si="217"/>
        <v>0</v>
      </c>
      <c r="Z786" s="861">
        <f t="shared" si="218"/>
        <v>0</v>
      </c>
      <c r="AA786" s="861">
        <f t="shared" si="219"/>
        <v>0</v>
      </c>
      <c r="AB786" s="860">
        <f t="shared" si="220"/>
        <v>2000</v>
      </c>
      <c r="AC786" s="862">
        <f t="shared" si="221"/>
        <v>560000</v>
      </c>
      <c r="AD786" s="863">
        <f t="shared" si="222"/>
        <v>0</v>
      </c>
    </row>
    <row r="787" spans="1:30" s="856" customFormat="1" ht="30" hidden="1" customHeight="1">
      <c r="A787" s="848"/>
      <c r="B787" s="849" t="s">
        <v>34</v>
      </c>
      <c r="C787" s="887" t="s">
        <v>1426</v>
      </c>
      <c r="D787" s="873" t="s">
        <v>820</v>
      </c>
      <c r="E787" s="839"/>
      <c r="F787" s="873" t="s">
        <v>298</v>
      </c>
      <c r="G787" s="838"/>
      <c r="H787" s="873" t="s">
        <v>356</v>
      </c>
      <c r="I787" s="872">
        <v>2004</v>
      </c>
      <c r="J787" s="838" t="s">
        <v>298</v>
      </c>
      <c r="K787" s="883"/>
      <c r="L787" s="884"/>
      <c r="M787" s="884"/>
      <c r="N787" s="884"/>
      <c r="O787" s="872" t="s">
        <v>133</v>
      </c>
      <c r="P787" s="894">
        <v>1650000</v>
      </c>
      <c r="Q787" s="853" t="str">
        <f t="shared" si="209"/>
        <v>2.06.01</v>
      </c>
      <c r="R787" s="841" t="str">
        <f t="shared" si="210"/>
        <v>ALAT KANTOR</v>
      </c>
      <c r="S787" s="860">
        <f t="shared" si="211"/>
        <v>5</v>
      </c>
      <c r="T787" s="861">
        <f t="shared" si="212"/>
        <v>330000</v>
      </c>
      <c r="U787" s="860">
        <f t="shared" si="213"/>
        <v>10</v>
      </c>
      <c r="V787" s="861">
        <f t="shared" si="214"/>
        <v>1650000</v>
      </c>
      <c r="W787" s="861">
        <f t="shared" si="215"/>
        <v>0</v>
      </c>
      <c r="X787" s="861">
        <f t="shared" si="216"/>
        <v>0</v>
      </c>
      <c r="Y787" s="861">
        <f t="shared" si="217"/>
        <v>0</v>
      </c>
      <c r="Z787" s="861">
        <f t="shared" si="218"/>
        <v>0</v>
      </c>
      <c r="AA787" s="861">
        <f t="shared" si="219"/>
        <v>0</v>
      </c>
      <c r="AB787" s="860">
        <f t="shared" si="220"/>
        <v>2004</v>
      </c>
      <c r="AC787" s="862">
        <f t="shared" si="221"/>
        <v>1650000</v>
      </c>
      <c r="AD787" s="863">
        <f t="shared" si="222"/>
        <v>0</v>
      </c>
    </row>
    <row r="788" spans="1:30" s="856" customFormat="1" ht="30" hidden="1" customHeight="1">
      <c r="A788" s="848"/>
      <c r="B788" s="849" t="s">
        <v>34</v>
      </c>
      <c r="C788" s="887" t="s">
        <v>434</v>
      </c>
      <c r="D788" s="873" t="s">
        <v>175</v>
      </c>
      <c r="E788" s="839"/>
      <c r="F788" s="873" t="s">
        <v>1357</v>
      </c>
      <c r="G788" s="838"/>
      <c r="H788" s="873" t="s">
        <v>372</v>
      </c>
      <c r="I788" s="872">
        <v>2000</v>
      </c>
      <c r="J788" s="838" t="s">
        <v>1357</v>
      </c>
      <c r="K788" s="883"/>
      <c r="L788" s="884"/>
      <c r="M788" s="884"/>
      <c r="N788" s="884"/>
      <c r="O788" s="872" t="s">
        <v>133</v>
      </c>
      <c r="P788" s="894">
        <v>1925000</v>
      </c>
      <c r="Q788" s="853" t="str">
        <f t="shared" si="209"/>
        <v>2.06.04</v>
      </c>
      <c r="R788" s="841" t="str">
        <f t="shared" si="210"/>
        <v>MEJA DAN KURSI KERJA/RAPAT PEJABAT</v>
      </c>
      <c r="S788" s="860">
        <f t="shared" si="211"/>
        <v>5</v>
      </c>
      <c r="T788" s="861">
        <f t="shared" si="212"/>
        <v>385000</v>
      </c>
      <c r="U788" s="860">
        <f t="shared" si="213"/>
        <v>14</v>
      </c>
      <c r="V788" s="861">
        <f t="shared" si="214"/>
        <v>1925000</v>
      </c>
      <c r="W788" s="861">
        <f t="shared" si="215"/>
        <v>0</v>
      </c>
      <c r="X788" s="861">
        <f t="shared" si="216"/>
        <v>0</v>
      </c>
      <c r="Y788" s="861">
        <f t="shared" si="217"/>
        <v>0</v>
      </c>
      <c r="Z788" s="861">
        <f t="shared" si="218"/>
        <v>0</v>
      </c>
      <c r="AA788" s="861">
        <f t="shared" si="219"/>
        <v>0</v>
      </c>
      <c r="AB788" s="860">
        <f t="shared" si="220"/>
        <v>2000</v>
      </c>
      <c r="AC788" s="862">
        <f t="shared" si="221"/>
        <v>1925000</v>
      </c>
      <c r="AD788" s="863">
        <f t="shared" si="222"/>
        <v>0</v>
      </c>
    </row>
    <row r="789" spans="1:30" s="856" customFormat="1" ht="30" hidden="1" customHeight="1">
      <c r="A789" s="848"/>
      <c r="B789" s="849" t="s">
        <v>34</v>
      </c>
      <c r="C789" s="887" t="s">
        <v>3784</v>
      </c>
      <c r="D789" s="873" t="s">
        <v>1237</v>
      </c>
      <c r="E789" s="839"/>
      <c r="F789" s="873" t="s">
        <v>325</v>
      </c>
      <c r="G789" s="838"/>
      <c r="H789" s="873" t="s">
        <v>357</v>
      </c>
      <c r="I789" s="872">
        <v>2005</v>
      </c>
      <c r="J789" s="838" t="s">
        <v>325</v>
      </c>
      <c r="K789" s="883"/>
      <c r="L789" s="884"/>
      <c r="M789" s="884"/>
      <c r="N789" s="884"/>
      <c r="O789" s="872" t="s">
        <v>133</v>
      </c>
      <c r="P789" s="894">
        <v>1400000</v>
      </c>
      <c r="Q789" s="853" t="str">
        <f t="shared" si="209"/>
        <v>2.06.03</v>
      </c>
      <c r="R789" s="841" t="str">
        <f t="shared" si="210"/>
        <v>KOMPUTER</v>
      </c>
      <c r="S789" s="860">
        <f t="shared" si="211"/>
        <v>4</v>
      </c>
      <c r="T789" s="861">
        <f t="shared" si="212"/>
        <v>350000</v>
      </c>
      <c r="U789" s="860">
        <f t="shared" si="213"/>
        <v>9</v>
      </c>
      <c r="V789" s="861">
        <f t="shared" si="214"/>
        <v>1400000</v>
      </c>
      <c r="W789" s="861">
        <f t="shared" si="215"/>
        <v>0</v>
      </c>
      <c r="X789" s="861">
        <f t="shared" si="216"/>
        <v>0</v>
      </c>
      <c r="Y789" s="861">
        <f t="shared" si="217"/>
        <v>0</v>
      </c>
      <c r="Z789" s="861">
        <f t="shared" si="218"/>
        <v>0</v>
      </c>
      <c r="AA789" s="861">
        <f t="shared" si="219"/>
        <v>0</v>
      </c>
      <c r="AB789" s="860">
        <f t="shared" si="220"/>
        <v>2005</v>
      </c>
      <c r="AC789" s="862">
        <f t="shared" si="221"/>
        <v>1400000</v>
      </c>
      <c r="AD789" s="863">
        <f t="shared" si="222"/>
        <v>0</v>
      </c>
    </row>
    <row r="790" spans="1:30" s="856" customFormat="1" ht="30" hidden="1" customHeight="1">
      <c r="A790" s="848"/>
      <c r="B790" s="849" t="s">
        <v>34</v>
      </c>
      <c r="C790" s="887" t="s">
        <v>434</v>
      </c>
      <c r="D790" s="873" t="s">
        <v>175</v>
      </c>
      <c r="E790" s="839"/>
      <c r="F790" s="873" t="s">
        <v>1357</v>
      </c>
      <c r="G790" s="838"/>
      <c r="H790" s="873" t="s">
        <v>372</v>
      </c>
      <c r="I790" s="872">
        <v>2000</v>
      </c>
      <c r="J790" s="838" t="s">
        <v>1357</v>
      </c>
      <c r="K790" s="883"/>
      <c r="L790" s="884"/>
      <c r="M790" s="884"/>
      <c r="N790" s="884"/>
      <c r="O790" s="872" t="s">
        <v>133</v>
      </c>
      <c r="P790" s="894">
        <v>7700000</v>
      </c>
      <c r="Q790" s="853" t="str">
        <f t="shared" si="209"/>
        <v>2.06.04</v>
      </c>
      <c r="R790" s="841" t="str">
        <f t="shared" si="210"/>
        <v>MEJA DAN KURSI KERJA/RAPAT PEJABAT</v>
      </c>
      <c r="S790" s="860">
        <f t="shared" si="211"/>
        <v>5</v>
      </c>
      <c r="T790" s="861">
        <f t="shared" si="212"/>
        <v>1540000</v>
      </c>
      <c r="U790" s="860">
        <f t="shared" si="213"/>
        <v>14</v>
      </c>
      <c r="V790" s="861">
        <f t="shared" si="214"/>
        <v>7700000</v>
      </c>
      <c r="W790" s="861">
        <f t="shared" si="215"/>
        <v>0</v>
      </c>
      <c r="X790" s="861">
        <f t="shared" si="216"/>
        <v>0</v>
      </c>
      <c r="Y790" s="861">
        <f t="shared" si="217"/>
        <v>0</v>
      </c>
      <c r="Z790" s="861">
        <f t="shared" si="218"/>
        <v>0</v>
      </c>
      <c r="AA790" s="861">
        <f t="shared" si="219"/>
        <v>0</v>
      </c>
      <c r="AB790" s="860">
        <f t="shared" si="220"/>
        <v>2000</v>
      </c>
      <c r="AC790" s="862">
        <f t="shared" si="221"/>
        <v>7700000</v>
      </c>
      <c r="AD790" s="863">
        <f t="shared" si="222"/>
        <v>0</v>
      </c>
    </row>
    <row r="791" spans="1:30" s="856" customFormat="1" ht="30" hidden="1" customHeight="1">
      <c r="A791" s="848"/>
      <c r="B791" s="849" t="s">
        <v>34</v>
      </c>
      <c r="C791" s="887" t="s">
        <v>3787</v>
      </c>
      <c r="D791" s="873" t="s">
        <v>1307</v>
      </c>
      <c r="E791" s="839"/>
      <c r="F791" s="873" t="s">
        <v>300</v>
      </c>
      <c r="G791" s="838"/>
      <c r="H791" s="873" t="s">
        <v>363</v>
      </c>
      <c r="I791" s="872">
        <v>2000</v>
      </c>
      <c r="J791" s="838" t="s">
        <v>300</v>
      </c>
      <c r="K791" s="883"/>
      <c r="L791" s="884"/>
      <c r="M791" s="884"/>
      <c r="N791" s="884"/>
      <c r="O791" s="872" t="s">
        <v>133</v>
      </c>
      <c r="P791" s="894">
        <v>1120000</v>
      </c>
      <c r="Q791" s="853" t="str">
        <f t="shared" si="209"/>
        <v>2.06.02</v>
      </c>
      <c r="R791" s="841" t="str">
        <f t="shared" si="210"/>
        <v>ALAT RUMAH TANGGA</v>
      </c>
      <c r="S791" s="860">
        <f t="shared" si="211"/>
        <v>5</v>
      </c>
      <c r="T791" s="861">
        <f t="shared" si="212"/>
        <v>224000</v>
      </c>
      <c r="U791" s="860">
        <f t="shared" si="213"/>
        <v>14</v>
      </c>
      <c r="V791" s="861">
        <f t="shared" si="214"/>
        <v>1120000</v>
      </c>
      <c r="W791" s="861">
        <f t="shared" si="215"/>
        <v>0</v>
      </c>
      <c r="X791" s="861">
        <f t="shared" si="216"/>
        <v>0</v>
      </c>
      <c r="Y791" s="861">
        <f t="shared" si="217"/>
        <v>0</v>
      </c>
      <c r="Z791" s="861">
        <f t="shared" si="218"/>
        <v>0</v>
      </c>
      <c r="AA791" s="861">
        <f t="shared" si="219"/>
        <v>0</v>
      </c>
      <c r="AB791" s="860">
        <f t="shared" si="220"/>
        <v>2000</v>
      </c>
      <c r="AC791" s="862">
        <f t="shared" si="221"/>
        <v>1120000</v>
      </c>
      <c r="AD791" s="863">
        <f t="shared" si="222"/>
        <v>0</v>
      </c>
    </row>
    <row r="792" spans="1:30" s="856" customFormat="1" ht="30" hidden="1" customHeight="1">
      <c r="A792" s="848"/>
      <c r="B792" s="849" t="s">
        <v>34</v>
      </c>
      <c r="C792" s="873" t="s">
        <v>441</v>
      </c>
      <c r="D792" s="873" t="s">
        <v>3835</v>
      </c>
      <c r="E792" s="839"/>
      <c r="F792" s="873" t="s">
        <v>132</v>
      </c>
      <c r="G792" s="838"/>
      <c r="H792" s="873" t="s">
        <v>372</v>
      </c>
      <c r="I792" s="872">
        <v>2000</v>
      </c>
      <c r="J792" s="838" t="s">
        <v>132</v>
      </c>
      <c r="K792" s="883"/>
      <c r="L792" s="884"/>
      <c r="M792" s="884"/>
      <c r="N792" s="884"/>
      <c r="O792" s="872" t="s">
        <v>133</v>
      </c>
      <c r="P792" s="894">
        <v>9000000</v>
      </c>
      <c r="Q792" s="853" t="str">
        <f t="shared" si="209"/>
        <v>2.06.04</v>
      </c>
      <c r="R792" s="841" t="str">
        <f t="shared" si="210"/>
        <v>MEJA DAN KURSI KERJA/RAPAT PEJABAT</v>
      </c>
      <c r="S792" s="860">
        <f t="shared" si="211"/>
        <v>5</v>
      </c>
      <c r="T792" s="861">
        <f t="shared" si="212"/>
        <v>1800000</v>
      </c>
      <c r="U792" s="860">
        <f t="shared" si="213"/>
        <v>14</v>
      </c>
      <c r="V792" s="861">
        <f t="shared" si="214"/>
        <v>9000000</v>
      </c>
      <c r="W792" s="861">
        <f t="shared" si="215"/>
        <v>0</v>
      </c>
      <c r="X792" s="861">
        <f t="shared" si="216"/>
        <v>0</v>
      </c>
      <c r="Y792" s="861">
        <f t="shared" si="217"/>
        <v>0</v>
      </c>
      <c r="Z792" s="861">
        <f t="shared" si="218"/>
        <v>0</v>
      </c>
      <c r="AA792" s="861">
        <f t="shared" si="219"/>
        <v>0</v>
      </c>
      <c r="AB792" s="860">
        <f t="shared" si="220"/>
        <v>2000</v>
      </c>
      <c r="AC792" s="862">
        <f t="shared" si="221"/>
        <v>9000000</v>
      </c>
      <c r="AD792" s="863">
        <f t="shared" si="222"/>
        <v>0</v>
      </c>
    </row>
    <row r="793" spans="1:30" s="856" customFormat="1" ht="30" hidden="1" customHeight="1">
      <c r="A793" s="848"/>
      <c r="B793" s="849" t="s">
        <v>34</v>
      </c>
      <c r="C793" s="873" t="s">
        <v>441</v>
      </c>
      <c r="D793" s="873" t="s">
        <v>3835</v>
      </c>
      <c r="E793" s="839"/>
      <c r="F793" s="873" t="s">
        <v>1357</v>
      </c>
      <c r="G793" s="838"/>
      <c r="H793" s="873" t="s">
        <v>372</v>
      </c>
      <c r="I793" s="872">
        <v>2000</v>
      </c>
      <c r="J793" s="838" t="s">
        <v>1357</v>
      </c>
      <c r="K793" s="883"/>
      <c r="L793" s="884"/>
      <c r="M793" s="884"/>
      <c r="N793" s="884"/>
      <c r="O793" s="872" t="s">
        <v>133</v>
      </c>
      <c r="P793" s="894">
        <v>2625000</v>
      </c>
      <c r="Q793" s="853" t="str">
        <f t="shared" si="209"/>
        <v>2.06.04</v>
      </c>
      <c r="R793" s="841" t="str">
        <f t="shared" si="210"/>
        <v>MEJA DAN KURSI KERJA/RAPAT PEJABAT</v>
      </c>
      <c r="S793" s="860">
        <f t="shared" si="211"/>
        <v>5</v>
      </c>
      <c r="T793" s="861">
        <f t="shared" si="212"/>
        <v>525000</v>
      </c>
      <c r="U793" s="860">
        <f t="shared" si="213"/>
        <v>14</v>
      </c>
      <c r="V793" s="861">
        <f t="shared" si="214"/>
        <v>2625000</v>
      </c>
      <c r="W793" s="861">
        <f t="shared" si="215"/>
        <v>0</v>
      </c>
      <c r="X793" s="861">
        <f t="shared" si="216"/>
        <v>0</v>
      </c>
      <c r="Y793" s="861">
        <f t="shared" si="217"/>
        <v>0</v>
      </c>
      <c r="Z793" s="861">
        <f t="shared" si="218"/>
        <v>0</v>
      </c>
      <c r="AA793" s="861">
        <f t="shared" si="219"/>
        <v>0</v>
      </c>
      <c r="AB793" s="860">
        <f t="shared" si="220"/>
        <v>2000</v>
      </c>
      <c r="AC793" s="862">
        <f t="shared" si="221"/>
        <v>2625000</v>
      </c>
      <c r="AD793" s="863">
        <f t="shared" si="222"/>
        <v>0</v>
      </c>
    </row>
    <row r="794" spans="1:30" s="856" customFormat="1" ht="30" hidden="1" customHeight="1">
      <c r="A794" s="848"/>
      <c r="B794" s="849" t="s">
        <v>34</v>
      </c>
      <c r="C794" s="887" t="s">
        <v>3785</v>
      </c>
      <c r="D794" s="873" t="s">
        <v>171</v>
      </c>
      <c r="E794" s="839"/>
      <c r="F794" s="873" t="s">
        <v>318</v>
      </c>
      <c r="G794" s="838"/>
      <c r="H794" s="873" t="s">
        <v>356</v>
      </c>
      <c r="I794" s="872">
        <v>2003</v>
      </c>
      <c r="J794" s="838" t="s">
        <v>318</v>
      </c>
      <c r="K794" s="883"/>
      <c r="L794" s="884"/>
      <c r="M794" s="884"/>
      <c r="N794" s="884"/>
      <c r="O794" s="872" t="s">
        <v>133</v>
      </c>
      <c r="P794" s="894">
        <v>1860000</v>
      </c>
      <c r="Q794" s="853" t="str">
        <f t="shared" si="209"/>
        <v>2.06.03</v>
      </c>
      <c r="R794" s="841" t="str">
        <f t="shared" si="210"/>
        <v>KOMPUTER</v>
      </c>
      <c r="S794" s="860">
        <f t="shared" si="211"/>
        <v>4</v>
      </c>
      <c r="T794" s="861">
        <f t="shared" si="212"/>
        <v>465000</v>
      </c>
      <c r="U794" s="860">
        <f t="shared" si="213"/>
        <v>11</v>
      </c>
      <c r="V794" s="861">
        <f t="shared" si="214"/>
        <v>1860000</v>
      </c>
      <c r="W794" s="861">
        <f t="shared" si="215"/>
        <v>0</v>
      </c>
      <c r="X794" s="861">
        <f t="shared" si="216"/>
        <v>0</v>
      </c>
      <c r="Y794" s="861">
        <f t="shared" si="217"/>
        <v>0</v>
      </c>
      <c r="Z794" s="861">
        <f t="shared" si="218"/>
        <v>0</v>
      </c>
      <c r="AA794" s="861">
        <f t="shared" si="219"/>
        <v>0</v>
      </c>
      <c r="AB794" s="860">
        <f t="shared" si="220"/>
        <v>2003</v>
      </c>
      <c r="AC794" s="862">
        <f t="shared" si="221"/>
        <v>1860000</v>
      </c>
      <c r="AD794" s="863">
        <f t="shared" si="222"/>
        <v>0</v>
      </c>
    </row>
    <row r="795" spans="1:30" s="856" customFormat="1" ht="30" hidden="1" customHeight="1">
      <c r="A795" s="848"/>
      <c r="B795" s="849" t="s">
        <v>34</v>
      </c>
      <c r="C795" s="887" t="s">
        <v>3785</v>
      </c>
      <c r="D795" s="873" t="s">
        <v>171</v>
      </c>
      <c r="E795" s="839"/>
      <c r="F795" s="873" t="s">
        <v>318</v>
      </c>
      <c r="G795" s="838"/>
      <c r="H795" s="873" t="s">
        <v>356</v>
      </c>
      <c r="I795" s="872">
        <v>2003</v>
      </c>
      <c r="J795" s="838" t="s">
        <v>318</v>
      </c>
      <c r="K795" s="883"/>
      <c r="L795" s="884"/>
      <c r="M795" s="884"/>
      <c r="N795" s="884"/>
      <c r="O795" s="872" t="s">
        <v>133</v>
      </c>
      <c r="P795" s="894">
        <v>2610000</v>
      </c>
      <c r="Q795" s="853" t="str">
        <f t="shared" si="209"/>
        <v>2.06.03</v>
      </c>
      <c r="R795" s="841" t="str">
        <f t="shared" si="210"/>
        <v>KOMPUTER</v>
      </c>
      <c r="S795" s="860">
        <f t="shared" si="211"/>
        <v>4</v>
      </c>
      <c r="T795" s="861">
        <f t="shared" si="212"/>
        <v>652500</v>
      </c>
      <c r="U795" s="860">
        <f t="shared" si="213"/>
        <v>11</v>
      </c>
      <c r="V795" s="861">
        <f t="shared" si="214"/>
        <v>2610000</v>
      </c>
      <c r="W795" s="861">
        <f t="shared" si="215"/>
        <v>0</v>
      </c>
      <c r="X795" s="861">
        <f t="shared" si="216"/>
        <v>0</v>
      </c>
      <c r="Y795" s="861">
        <f t="shared" si="217"/>
        <v>0</v>
      </c>
      <c r="Z795" s="861">
        <f t="shared" si="218"/>
        <v>0</v>
      </c>
      <c r="AA795" s="861">
        <f t="shared" si="219"/>
        <v>0</v>
      </c>
      <c r="AB795" s="860">
        <f t="shared" si="220"/>
        <v>2003</v>
      </c>
      <c r="AC795" s="862">
        <f t="shared" si="221"/>
        <v>2610000</v>
      </c>
      <c r="AD795" s="863">
        <f t="shared" si="222"/>
        <v>0</v>
      </c>
    </row>
    <row r="796" spans="1:30" s="856" customFormat="1" ht="30" hidden="1" customHeight="1">
      <c r="A796" s="848"/>
      <c r="B796" s="849" t="s">
        <v>34</v>
      </c>
      <c r="C796" s="887" t="s">
        <v>3785</v>
      </c>
      <c r="D796" s="873" t="s">
        <v>171</v>
      </c>
      <c r="E796" s="839"/>
      <c r="F796" s="873" t="s">
        <v>318</v>
      </c>
      <c r="G796" s="838"/>
      <c r="H796" s="873" t="s">
        <v>356</v>
      </c>
      <c r="I796" s="872">
        <v>2005</v>
      </c>
      <c r="J796" s="838" t="s">
        <v>318</v>
      </c>
      <c r="K796" s="883"/>
      <c r="L796" s="884"/>
      <c r="M796" s="884"/>
      <c r="N796" s="884"/>
      <c r="O796" s="872" t="s">
        <v>133</v>
      </c>
      <c r="P796" s="894">
        <v>7380000</v>
      </c>
      <c r="Q796" s="853" t="str">
        <f t="shared" si="209"/>
        <v>2.06.03</v>
      </c>
      <c r="R796" s="841" t="str">
        <f t="shared" si="210"/>
        <v>KOMPUTER</v>
      </c>
      <c r="S796" s="860">
        <f t="shared" si="211"/>
        <v>4</v>
      </c>
      <c r="T796" s="861">
        <f t="shared" si="212"/>
        <v>1845000</v>
      </c>
      <c r="U796" s="860">
        <f t="shared" si="213"/>
        <v>9</v>
      </c>
      <c r="V796" s="861">
        <f t="shared" si="214"/>
        <v>7380000</v>
      </c>
      <c r="W796" s="861">
        <f t="shared" si="215"/>
        <v>0</v>
      </c>
      <c r="X796" s="861">
        <f t="shared" si="216"/>
        <v>0</v>
      </c>
      <c r="Y796" s="861">
        <f t="shared" si="217"/>
        <v>0</v>
      </c>
      <c r="Z796" s="861">
        <f t="shared" si="218"/>
        <v>0</v>
      </c>
      <c r="AA796" s="861">
        <f t="shared" si="219"/>
        <v>0</v>
      </c>
      <c r="AB796" s="860">
        <f t="shared" si="220"/>
        <v>2005</v>
      </c>
      <c r="AC796" s="862">
        <f t="shared" si="221"/>
        <v>7380000</v>
      </c>
      <c r="AD796" s="863">
        <f t="shared" si="222"/>
        <v>0</v>
      </c>
    </row>
    <row r="797" spans="1:30" s="856" customFormat="1" ht="30" hidden="1" customHeight="1">
      <c r="A797" s="848"/>
      <c r="B797" s="849" t="s">
        <v>34</v>
      </c>
      <c r="C797" s="887" t="s">
        <v>442</v>
      </c>
      <c r="D797" s="873" t="s">
        <v>172</v>
      </c>
      <c r="E797" s="839"/>
      <c r="F797" s="873" t="s">
        <v>1948</v>
      </c>
      <c r="G797" s="838"/>
      <c r="H797" s="873" t="s">
        <v>355</v>
      </c>
      <c r="I797" s="872">
        <v>2003</v>
      </c>
      <c r="J797" s="838" t="s">
        <v>1948</v>
      </c>
      <c r="K797" s="883"/>
      <c r="L797" s="884"/>
      <c r="M797" s="884"/>
      <c r="N797" s="884"/>
      <c r="O797" s="872" t="s">
        <v>133</v>
      </c>
      <c r="P797" s="894">
        <v>2450000</v>
      </c>
      <c r="Q797" s="853" t="str">
        <f t="shared" si="209"/>
        <v>2.06.02</v>
      </c>
      <c r="R797" s="841" t="str">
        <f t="shared" si="210"/>
        <v>ALAT RUMAH TANGGA</v>
      </c>
      <c r="S797" s="860">
        <f t="shared" si="211"/>
        <v>5</v>
      </c>
      <c r="T797" s="861">
        <f t="shared" si="212"/>
        <v>490000</v>
      </c>
      <c r="U797" s="860">
        <f t="shared" si="213"/>
        <v>11</v>
      </c>
      <c r="V797" s="861">
        <f t="shared" si="214"/>
        <v>2450000</v>
      </c>
      <c r="W797" s="861">
        <f t="shared" si="215"/>
        <v>0</v>
      </c>
      <c r="X797" s="861">
        <f t="shared" si="216"/>
        <v>0</v>
      </c>
      <c r="Y797" s="861">
        <f t="shared" si="217"/>
        <v>0</v>
      </c>
      <c r="Z797" s="861">
        <f t="shared" si="218"/>
        <v>0</v>
      </c>
      <c r="AA797" s="861">
        <f t="shared" si="219"/>
        <v>0</v>
      </c>
      <c r="AB797" s="860">
        <f t="shared" si="220"/>
        <v>2003</v>
      </c>
      <c r="AC797" s="862">
        <f t="shared" si="221"/>
        <v>2450000</v>
      </c>
      <c r="AD797" s="863">
        <f t="shared" si="222"/>
        <v>0</v>
      </c>
    </row>
    <row r="798" spans="1:30" s="856" customFormat="1" ht="30" hidden="1" customHeight="1">
      <c r="A798" s="848"/>
      <c r="B798" s="849" t="s">
        <v>34</v>
      </c>
      <c r="C798" s="887" t="s">
        <v>437</v>
      </c>
      <c r="D798" s="873" t="s">
        <v>3780</v>
      </c>
      <c r="E798" s="839"/>
      <c r="F798" s="873" t="s">
        <v>298</v>
      </c>
      <c r="G798" s="838"/>
      <c r="H798" s="873" t="s">
        <v>358</v>
      </c>
      <c r="I798" s="872">
        <v>2005</v>
      </c>
      <c r="J798" s="838" t="s">
        <v>298</v>
      </c>
      <c r="K798" s="883"/>
      <c r="L798" s="884"/>
      <c r="M798" s="884"/>
      <c r="N798" s="884"/>
      <c r="O798" s="872" t="s">
        <v>133</v>
      </c>
      <c r="P798" s="894">
        <v>1190000</v>
      </c>
      <c r="Q798" s="853" t="str">
        <f t="shared" si="209"/>
        <v>2.06.04</v>
      </c>
      <c r="R798" s="841" t="str">
        <f t="shared" si="210"/>
        <v>MEJA DAN KURSI KERJA/RAPAT PEJABAT</v>
      </c>
      <c r="S798" s="860">
        <f t="shared" si="211"/>
        <v>5</v>
      </c>
      <c r="T798" s="861">
        <f t="shared" si="212"/>
        <v>238000</v>
      </c>
      <c r="U798" s="860">
        <f t="shared" si="213"/>
        <v>9</v>
      </c>
      <c r="V798" s="861">
        <f t="shared" si="214"/>
        <v>1190000</v>
      </c>
      <c r="W798" s="861">
        <f t="shared" si="215"/>
        <v>0</v>
      </c>
      <c r="X798" s="861">
        <f t="shared" si="216"/>
        <v>0</v>
      </c>
      <c r="Y798" s="861">
        <f t="shared" si="217"/>
        <v>0</v>
      </c>
      <c r="Z798" s="861">
        <f t="shared" si="218"/>
        <v>0</v>
      </c>
      <c r="AA798" s="861">
        <f t="shared" si="219"/>
        <v>0</v>
      </c>
      <c r="AB798" s="860">
        <f t="shared" si="220"/>
        <v>2005</v>
      </c>
      <c r="AC798" s="862">
        <f t="shared" si="221"/>
        <v>1190000</v>
      </c>
      <c r="AD798" s="863">
        <f t="shared" si="222"/>
        <v>0</v>
      </c>
    </row>
    <row r="799" spans="1:30" s="856" customFormat="1" ht="30" hidden="1" customHeight="1">
      <c r="A799" s="848"/>
      <c r="B799" s="849" t="s">
        <v>34</v>
      </c>
      <c r="C799" s="887" t="s">
        <v>3792</v>
      </c>
      <c r="D799" s="873" t="s">
        <v>180</v>
      </c>
      <c r="E799" s="839"/>
      <c r="F799" s="873" t="s">
        <v>846</v>
      </c>
      <c r="G799" s="838"/>
      <c r="H799" s="873" t="s">
        <v>355</v>
      </c>
      <c r="I799" s="872">
        <v>2005</v>
      </c>
      <c r="J799" s="838" t="s">
        <v>846</v>
      </c>
      <c r="K799" s="883"/>
      <c r="L799" s="884"/>
      <c r="M799" s="884"/>
      <c r="N799" s="884"/>
      <c r="O799" s="872" t="s">
        <v>133</v>
      </c>
      <c r="P799" s="894">
        <v>1398240</v>
      </c>
      <c r="Q799" s="853" t="str">
        <f t="shared" si="209"/>
        <v>2.06.03</v>
      </c>
      <c r="R799" s="841" t="str">
        <f t="shared" si="210"/>
        <v>KOMPUTER</v>
      </c>
      <c r="S799" s="860">
        <f t="shared" si="211"/>
        <v>4</v>
      </c>
      <c r="T799" s="861">
        <f t="shared" si="212"/>
        <v>349560</v>
      </c>
      <c r="U799" s="860">
        <f t="shared" si="213"/>
        <v>9</v>
      </c>
      <c r="V799" s="861">
        <f t="shared" si="214"/>
        <v>1398240</v>
      </c>
      <c r="W799" s="861">
        <f t="shared" si="215"/>
        <v>0</v>
      </c>
      <c r="X799" s="861">
        <f t="shared" si="216"/>
        <v>0</v>
      </c>
      <c r="Y799" s="861">
        <f t="shared" si="217"/>
        <v>0</v>
      </c>
      <c r="Z799" s="861">
        <f t="shared" si="218"/>
        <v>0</v>
      </c>
      <c r="AA799" s="861">
        <f t="shared" si="219"/>
        <v>0</v>
      </c>
      <c r="AB799" s="860">
        <f t="shared" si="220"/>
        <v>2005</v>
      </c>
      <c r="AC799" s="862">
        <f t="shared" si="221"/>
        <v>1398240</v>
      </c>
      <c r="AD799" s="863">
        <f t="shared" si="222"/>
        <v>0</v>
      </c>
    </row>
    <row r="800" spans="1:30" s="856" customFormat="1" ht="30" hidden="1" customHeight="1">
      <c r="A800" s="848"/>
      <c r="B800" s="849" t="s">
        <v>34</v>
      </c>
      <c r="C800" s="887" t="s">
        <v>434</v>
      </c>
      <c r="D800" s="873" t="s">
        <v>175</v>
      </c>
      <c r="E800" s="839"/>
      <c r="F800" s="873" t="s">
        <v>298</v>
      </c>
      <c r="G800" s="838"/>
      <c r="H800" s="873" t="s">
        <v>366</v>
      </c>
      <c r="I800" s="872">
        <v>2005</v>
      </c>
      <c r="J800" s="838" t="s">
        <v>298</v>
      </c>
      <c r="K800" s="883"/>
      <c r="L800" s="884"/>
      <c r="M800" s="884"/>
      <c r="N800" s="884"/>
      <c r="O800" s="872" t="s">
        <v>133</v>
      </c>
      <c r="P800" s="894">
        <v>1470000</v>
      </c>
      <c r="Q800" s="853" t="str">
        <f t="shared" si="209"/>
        <v>2.06.04</v>
      </c>
      <c r="R800" s="841" t="str">
        <f t="shared" si="210"/>
        <v>MEJA DAN KURSI KERJA/RAPAT PEJABAT</v>
      </c>
      <c r="S800" s="860">
        <f t="shared" si="211"/>
        <v>5</v>
      </c>
      <c r="T800" s="861">
        <f t="shared" si="212"/>
        <v>294000</v>
      </c>
      <c r="U800" s="860">
        <f t="shared" si="213"/>
        <v>9</v>
      </c>
      <c r="V800" s="861">
        <f t="shared" si="214"/>
        <v>1470000</v>
      </c>
      <c r="W800" s="861">
        <f t="shared" si="215"/>
        <v>0</v>
      </c>
      <c r="X800" s="861">
        <f t="shared" si="216"/>
        <v>0</v>
      </c>
      <c r="Y800" s="861">
        <f t="shared" si="217"/>
        <v>0</v>
      </c>
      <c r="Z800" s="861">
        <f t="shared" si="218"/>
        <v>0</v>
      </c>
      <c r="AA800" s="861">
        <f t="shared" si="219"/>
        <v>0</v>
      </c>
      <c r="AB800" s="860">
        <f t="shared" si="220"/>
        <v>2005</v>
      </c>
      <c r="AC800" s="862">
        <f t="shared" si="221"/>
        <v>1470000</v>
      </c>
      <c r="AD800" s="863">
        <f t="shared" si="222"/>
        <v>0</v>
      </c>
    </row>
    <row r="801" spans="1:30" s="856" customFormat="1" ht="30" hidden="1" customHeight="1">
      <c r="A801" s="848"/>
      <c r="B801" s="849" t="s">
        <v>34</v>
      </c>
      <c r="C801" s="887" t="s">
        <v>440</v>
      </c>
      <c r="D801" s="873" t="s">
        <v>3783</v>
      </c>
      <c r="E801" s="839"/>
      <c r="F801" s="873" t="s">
        <v>331</v>
      </c>
      <c r="G801" s="838"/>
      <c r="H801" s="873" t="s">
        <v>354</v>
      </c>
      <c r="I801" s="872">
        <v>2005</v>
      </c>
      <c r="J801" s="838" t="s">
        <v>331</v>
      </c>
      <c r="K801" s="883"/>
      <c r="L801" s="884"/>
      <c r="M801" s="884"/>
      <c r="N801" s="884"/>
      <c r="O801" s="872" t="s">
        <v>133</v>
      </c>
      <c r="P801" s="894">
        <v>1400000</v>
      </c>
      <c r="Q801" s="853" t="str">
        <f t="shared" si="209"/>
        <v>2.06.04</v>
      </c>
      <c r="R801" s="841" t="str">
        <f t="shared" si="210"/>
        <v>MEJA DAN KURSI KERJA/RAPAT PEJABAT</v>
      </c>
      <c r="S801" s="860">
        <f t="shared" si="211"/>
        <v>5</v>
      </c>
      <c r="T801" s="861">
        <f t="shared" si="212"/>
        <v>280000</v>
      </c>
      <c r="U801" s="860">
        <f t="shared" si="213"/>
        <v>9</v>
      </c>
      <c r="V801" s="861">
        <f t="shared" si="214"/>
        <v>1400000</v>
      </c>
      <c r="W801" s="861">
        <f t="shared" si="215"/>
        <v>0</v>
      </c>
      <c r="X801" s="861">
        <f t="shared" si="216"/>
        <v>0</v>
      </c>
      <c r="Y801" s="861">
        <f t="shared" si="217"/>
        <v>0</v>
      </c>
      <c r="Z801" s="861">
        <f t="shared" si="218"/>
        <v>0</v>
      </c>
      <c r="AA801" s="861">
        <f t="shared" si="219"/>
        <v>0</v>
      </c>
      <c r="AB801" s="860">
        <f t="shared" si="220"/>
        <v>2005</v>
      </c>
      <c r="AC801" s="862">
        <f t="shared" si="221"/>
        <v>1400000</v>
      </c>
      <c r="AD801" s="863">
        <f t="shared" si="222"/>
        <v>0</v>
      </c>
    </row>
    <row r="802" spans="1:30" s="856" customFormat="1" ht="30" hidden="1" customHeight="1">
      <c r="A802" s="848"/>
      <c r="B802" s="849" t="s">
        <v>34</v>
      </c>
      <c r="C802" s="887" t="s">
        <v>3792</v>
      </c>
      <c r="D802" s="873" t="s">
        <v>180</v>
      </c>
      <c r="E802" s="839"/>
      <c r="F802" s="873" t="s">
        <v>310</v>
      </c>
      <c r="G802" s="838"/>
      <c r="H802" s="873" t="s">
        <v>355</v>
      </c>
      <c r="I802" s="872">
        <v>2001</v>
      </c>
      <c r="J802" s="838" t="s">
        <v>310</v>
      </c>
      <c r="K802" s="883"/>
      <c r="L802" s="884"/>
      <c r="M802" s="884"/>
      <c r="N802" s="884"/>
      <c r="O802" s="872" t="s">
        <v>133</v>
      </c>
      <c r="P802" s="894">
        <v>11028000</v>
      </c>
      <c r="Q802" s="853" t="str">
        <f t="shared" si="209"/>
        <v>2.06.03</v>
      </c>
      <c r="R802" s="841" t="str">
        <f t="shared" si="210"/>
        <v>KOMPUTER</v>
      </c>
      <c r="S802" s="860">
        <f t="shared" si="211"/>
        <v>4</v>
      </c>
      <c r="T802" s="861">
        <f t="shared" si="212"/>
        <v>2757000</v>
      </c>
      <c r="U802" s="860">
        <f t="shared" si="213"/>
        <v>13</v>
      </c>
      <c r="V802" s="861">
        <f t="shared" si="214"/>
        <v>11028000</v>
      </c>
      <c r="W802" s="861">
        <f t="shared" si="215"/>
        <v>0</v>
      </c>
      <c r="X802" s="861">
        <f t="shared" si="216"/>
        <v>0</v>
      </c>
      <c r="Y802" s="861">
        <f t="shared" si="217"/>
        <v>0</v>
      </c>
      <c r="Z802" s="861">
        <f t="shared" si="218"/>
        <v>0</v>
      </c>
      <c r="AA802" s="861">
        <f t="shared" si="219"/>
        <v>0</v>
      </c>
      <c r="AB802" s="860">
        <f t="shared" si="220"/>
        <v>2001</v>
      </c>
      <c r="AC802" s="862">
        <f t="shared" si="221"/>
        <v>11028000</v>
      </c>
      <c r="AD802" s="863">
        <f t="shared" si="222"/>
        <v>0</v>
      </c>
    </row>
    <row r="803" spans="1:30" s="856" customFormat="1" ht="30" hidden="1" customHeight="1">
      <c r="A803" s="848"/>
      <c r="B803" s="849" t="s">
        <v>34</v>
      </c>
      <c r="C803" s="887" t="s">
        <v>434</v>
      </c>
      <c r="D803" s="873" t="s">
        <v>175</v>
      </c>
      <c r="E803" s="839"/>
      <c r="F803" s="873" t="s">
        <v>299</v>
      </c>
      <c r="G803" s="838"/>
      <c r="H803" s="873" t="s">
        <v>372</v>
      </c>
      <c r="I803" s="872">
        <v>2005</v>
      </c>
      <c r="J803" s="838" t="s">
        <v>299</v>
      </c>
      <c r="K803" s="883"/>
      <c r="L803" s="884"/>
      <c r="M803" s="884"/>
      <c r="N803" s="884"/>
      <c r="O803" s="872" t="s">
        <v>133</v>
      </c>
      <c r="P803" s="894">
        <v>1820000</v>
      </c>
      <c r="Q803" s="853" t="str">
        <f t="shared" si="209"/>
        <v>2.06.04</v>
      </c>
      <c r="R803" s="841" t="str">
        <f t="shared" si="210"/>
        <v>MEJA DAN KURSI KERJA/RAPAT PEJABAT</v>
      </c>
      <c r="S803" s="860">
        <f t="shared" si="211"/>
        <v>5</v>
      </c>
      <c r="T803" s="861">
        <f t="shared" si="212"/>
        <v>364000</v>
      </c>
      <c r="U803" s="860">
        <f t="shared" si="213"/>
        <v>9</v>
      </c>
      <c r="V803" s="861">
        <f t="shared" si="214"/>
        <v>1820000</v>
      </c>
      <c r="W803" s="861">
        <f t="shared" si="215"/>
        <v>0</v>
      </c>
      <c r="X803" s="861">
        <f t="shared" si="216"/>
        <v>0</v>
      </c>
      <c r="Y803" s="861">
        <f t="shared" si="217"/>
        <v>0</v>
      </c>
      <c r="Z803" s="861">
        <f t="shared" si="218"/>
        <v>0</v>
      </c>
      <c r="AA803" s="861">
        <f t="shared" si="219"/>
        <v>0</v>
      </c>
      <c r="AB803" s="860">
        <f t="shared" si="220"/>
        <v>2005</v>
      </c>
      <c r="AC803" s="862">
        <f t="shared" si="221"/>
        <v>1820000</v>
      </c>
      <c r="AD803" s="863">
        <f t="shared" si="222"/>
        <v>0</v>
      </c>
    </row>
    <row r="804" spans="1:30" s="856" customFormat="1" ht="30" hidden="1" customHeight="1">
      <c r="A804" s="848"/>
      <c r="B804" s="849" t="s">
        <v>34</v>
      </c>
      <c r="C804" s="887" t="s">
        <v>442</v>
      </c>
      <c r="D804" s="873" t="s">
        <v>172</v>
      </c>
      <c r="E804" s="839"/>
      <c r="F804" s="873" t="s">
        <v>1948</v>
      </c>
      <c r="G804" s="838"/>
      <c r="H804" s="873" t="s">
        <v>355</v>
      </c>
      <c r="I804" s="872">
        <v>2003</v>
      </c>
      <c r="J804" s="838" t="s">
        <v>1948</v>
      </c>
      <c r="K804" s="883"/>
      <c r="L804" s="884"/>
      <c r="M804" s="884"/>
      <c r="N804" s="884"/>
      <c r="O804" s="872" t="s">
        <v>133</v>
      </c>
      <c r="P804" s="894">
        <v>2450000</v>
      </c>
      <c r="Q804" s="853" t="str">
        <f t="shared" si="209"/>
        <v>2.06.02</v>
      </c>
      <c r="R804" s="841" t="str">
        <f t="shared" si="210"/>
        <v>ALAT RUMAH TANGGA</v>
      </c>
      <c r="S804" s="860">
        <f t="shared" si="211"/>
        <v>5</v>
      </c>
      <c r="T804" s="861">
        <f t="shared" si="212"/>
        <v>490000</v>
      </c>
      <c r="U804" s="860">
        <f t="shared" si="213"/>
        <v>11</v>
      </c>
      <c r="V804" s="861">
        <f t="shared" si="214"/>
        <v>2450000</v>
      </c>
      <c r="W804" s="861">
        <f t="shared" si="215"/>
        <v>0</v>
      </c>
      <c r="X804" s="861">
        <f t="shared" si="216"/>
        <v>0</v>
      </c>
      <c r="Y804" s="861">
        <f t="shared" si="217"/>
        <v>0</v>
      </c>
      <c r="Z804" s="861">
        <f t="shared" si="218"/>
        <v>0</v>
      </c>
      <c r="AA804" s="861">
        <f t="shared" si="219"/>
        <v>0</v>
      </c>
      <c r="AB804" s="860">
        <f t="shared" si="220"/>
        <v>2003</v>
      </c>
      <c r="AC804" s="862">
        <f t="shared" si="221"/>
        <v>2450000</v>
      </c>
      <c r="AD804" s="863">
        <f t="shared" si="222"/>
        <v>0</v>
      </c>
    </row>
    <row r="805" spans="1:30" s="856" customFormat="1" ht="30" hidden="1" customHeight="1">
      <c r="A805" s="848"/>
      <c r="B805" s="849" t="s">
        <v>34</v>
      </c>
      <c r="C805" s="887" t="s">
        <v>3784</v>
      </c>
      <c r="D805" s="873" t="s">
        <v>170</v>
      </c>
      <c r="E805" s="839"/>
      <c r="F805" s="873" t="s">
        <v>846</v>
      </c>
      <c r="G805" s="838"/>
      <c r="H805" s="873" t="s">
        <v>355</v>
      </c>
      <c r="I805" s="872">
        <v>2005</v>
      </c>
      <c r="J805" s="838" t="s">
        <v>846</v>
      </c>
      <c r="K805" s="883"/>
      <c r="L805" s="884"/>
      <c r="M805" s="884"/>
      <c r="N805" s="884"/>
      <c r="O805" s="872" t="s">
        <v>133</v>
      </c>
      <c r="P805" s="894">
        <v>600000</v>
      </c>
      <c r="Q805" s="853" t="str">
        <f t="shared" si="209"/>
        <v>2.06.03</v>
      </c>
      <c r="R805" s="841" t="str">
        <f t="shared" si="210"/>
        <v>KOMPUTER</v>
      </c>
      <c r="S805" s="860">
        <f t="shared" si="211"/>
        <v>4</v>
      </c>
      <c r="T805" s="861">
        <f t="shared" si="212"/>
        <v>150000</v>
      </c>
      <c r="U805" s="860">
        <f t="shared" si="213"/>
        <v>9</v>
      </c>
      <c r="V805" s="861">
        <f t="shared" si="214"/>
        <v>600000</v>
      </c>
      <c r="W805" s="861">
        <f t="shared" si="215"/>
        <v>0</v>
      </c>
      <c r="X805" s="861">
        <f t="shared" si="216"/>
        <v>0</v>
      </c>
      <c r="Y805" s="861">
        <f t="shared" si="217"/>
        <v>0</v>
      </c>
      <c r="Z805" s="861">
        <f t="shared" si="218"/>
        <v>0</v>
      </c>
      <c r="AA805" s="861">
        <f t="shared" si="219"/>
        <v>0</v>
      </c>
      <c r="AB805" s="860">
        <f t="shared" si="220"/>
        <v>2005</v>
      </c>
      <c r="AC805" s="862">
        <f t="shared" si="221"/>
        <v>600000</v>
      </c>
      <c r="AD805" s="863">
        <f t="shared" si="222"/>
        <v>0</v>
      </c>
    </row>
    <row r="806" spans="1:30" s="856" customFormat="1" ht="30" hidden="1" customHeight="1">
      <c r="A806" s="848"/>
      <c r="B806" s="849" t="s">
        <v>34</v>
      </c>
      <c r="C806" s="887" t="s">
        <v>442</v>
      </c>
      <c r="D806" s="873" t="s">
        <v>172</v>
      </c>
      <c r="E806" s="839"/>
      <c r="F806" s="873" t="s">
        <v>1948</v>
      </c>
      <c r="G806" s="838"/>
      <c r="H806" s="873" t="s">
        <v>355</v>
      </c>
      <c r="I806" s="872">
        <v>2003</v>
      </c>
      <c r="J806" s="838" t="s">
        <v>1948</v>
      </c>
      <c r="K806" s="883"/>
      <c r="L806" s="884"/>
      <c r="M806" s="884"/>
      <c r="N806" s="884"/>
      <c r="O806" s="872" t="s">
        <v>133</v>
      </c>
      <c r="P806" s="894">
        <v>4900000</v>
      </c>
      <c r="Q806" s="853" t="str">
        <f t="shared" si="209"/>
        <v>2.06.02</v>
      </c>
      <c r="R806" s="841" t="str">
        <f t="shared" si="210"/>
        <v>ALAT RUMAH TANGGA</v>
      </c>
      <c r="S806" s="860">
        <f t="shared" si="211"/>
        <v>5</v>
      </c>
      <c r="T806" s="861">
        <f t="shared" si="212"/>
        <v>980000</v>
      </c>
      <c r="U806" s="860">
        <f t="shared" si="213"/>
        <v>11</v>
      </c>
      <c r="V806" s="861">
        <f t="shared" si="214"/>
        <v>4900000</v>
      </c>
      <c r="W806" s="861">
        <f t="shared" si="215"/>
        <v>0</v>
      </c>
      <c r="X806" s="861">
        <f t="shared" si="216"/>
        <v>0</v>
      </c>
      <c r="Y806" s="861">
        <f t="shared" si="217"/>
        <v>0</v>
      </c>
      <c r="Z806" s="861">
        <f t="shared" si="218"/>
        <v>0</v>
      </c>
      <c r="AA806" s="861">
        <f t="shared" si="219"/>
        <v>0</v>
      </c>
      <c r="AB806" s="860">
        <f t="shared" si="220"/>
        <v>2003</v>
      </c>
      <c r="AC806" s="862">
        <f t="shared" si="221"/>
        <v>4900000</v>
      </c>
      <c r="AD806" s="863">
        <f t="shared" si="222"/>
        <v>0</v>
      </c>
    </row>
    <row r="807" spans="1:30" s="856" customFormat="1" ht="30" hidden="1" customHeight="1">
      <c r="A807" s="848"/>
      <c r="B807" s="849" t="s">
        <v>34</v>
      </c>
      <c r="C807" s="887" t="s">
        <v>3785</v>
      </c>
      <c r="D807" s="873" t="s">
        <v>171</v>
      </c>
      <c r="E807" s="839"/>
      <c r="F807" s="873" t="s">
        <v>846</v>
      </c>
      <c r="G807" s="838"/>
      <c r="H807" s="873" t="s">
        <v>356</v>
      </c>
      <c r="I807" s="872">
        <v>2005</v>
      </c>
      <c r="J807" s="838" t="s">
        <v>846</v>
      </c>
      <c r="K807" s="883"/>
      <c r="L807" s="884"/>
      <c r="M807" s="884"/>
      <c r="N807" s="884"/>
      <c r="O807" s="872" t="s">
        <v>133</v>
      </c>
      <c r="P807" s="894">
        <v>7600000</v>
      </c>
      <c r="Q807" s="853" t="str">
        <f t="shared" si="209"/>
        <v>2.06.03</v>
      </c>
      <c r="R807" s="841" t="str">
        <f t="shared" si="210"/>
        <v>KOMPUTER</v>
      </c>
      <c r="S807" s="860">
        <f t="shared" si="211"/>
        <v>4</v>
      </c>
      <c r="T807" s="861">
        <f t="shared" si="212"/>
        <v>1900000</v>
      </c>
      <c r="U807" s="860">
        <f t="shared" si="213"/>
        <v>9</v>
      </c>
      <c r="V807" s="861">
        <f t="shared" si="214"/>
        <v>7600000</v>
      </c>
      <c r="W807" s="861">
        <f t="shared" si="215"/>
        <v>0</v>
      </c>
      <c r="X807" s="861">
        <f t="shared" si="216"/>
        <v>0</v>
      </c>
      <c r="Y807" s="861">
        <f t="shared" si="217"/>
        <v>0</v>
      </c>
      <c r="Z807" s="861">
        <f t="shared" si="218"/>
        <v>0</v>
      </c>
      <c r="AA807" s="861">
        <f t="shared" si="219"/>
        <v>0</v>
      </c>
      <c r="AB807" s="860">
        <f t="shared" si="220"/>
        <v>2005</v>
      </c>
      <c r="AC807" s="862">
        <f t="shared" si="221"/>
        <v>7600000</v>
      </c>
      <c r="AD807" s="863">
        <f t="shared" si="222"/>
        <v>0</v>
      </c>
    </row>
    <row r="808" spans="1:30" s="856" customFormat="1" ht="30" hidden="1" customHeight="1">
      <c r="A808" s="848"/>
      <c r="B808" s="849" t="s">
        <v>34</v>
      </c>
      <c r="C808" s="887" t="s">
        <v>3792</v>
      </c>
      <c r="D808" s="873" t="s">
        <v>180</v>
      </c>
      <c r="E808" s="839"/>
      <c r="F808" s="873" t="s">
        <v>846</v>
      </c>
      <c r="G808" s="838"/>
      <c r="H808" s="873" t="s">
        <v>355</v>
      </c>
      <c r="I808" s="872">
        <v>2005</v>
      </c>
      <c r="J808" s="838" t="s">
        <v>846</v>
      </c>
      <c r="K808" s="883"/>
      <c r="L808" s="884"/>
      <c r="M808" s="884"/>
      <c r="N808" s="884"/>
      <c r="O808" s="872" t="s">
        <v>133</v>
      </c>
      <c r="P808" s="894">
        <v>24000000</v>
      </c>
      <c r="Q808" s="853" t="str">
        <f t="shared" si="209"/>
        <v>2.06.03</v>
      </c>
      <c r="R808" s="841" t="str">
        <f t="shared" si="210"/>
        <v>KOMPUTER</v>
      </c>
      <c r="S808" s="860">
        <f t="shared" si="211"/>
        <v>4</v>
      </c>
      <c r="T808" s="861">
        <f t="shared" si="212"/>
        <v>6000000</v>
      </c>
      <c r="U808" s="860">
        <f t="shared" si="213"/>
        <v>9</v>
      </c>
      <c r="V808" s="861">
        <f t="shared" si="214"/>
        <v>24000000</v>
      </c>
      <c r="W808" s="861">
        <f t="shared" si="215"/>
        <v>0</v>
      </c>
      <c r="X808" s="861">
        <f t="shared" si="216"/>
        <v>0</v>
      </c>
      <c r="Y808" s="861">
        <f t="shared" si="217"/>
        <v>0</v>
      </c>
      <c r="Z808" s="861">
        <f t="shared" si="218"/>
        <v>0</v>
      </c>
      <c r="AA808" s="861">
        <f t="shared" si="219"/>
        <v>0</v>
      </c>
      <c r="AB808" s="860">
        <f t="shared" si="220"/>
        <v>2005</v>
      </c>
      <c r="AC808" s="862">
        <f t="shared" si="221"/>
        <v>24000000</v>
      </c>
      <c r="AD808" s="863">
        <f t="shared" si="222"/>
        <v>0</v>
      </c>
    </row>
    <row r="809" spans="1:30" s="856" customFormat="1" ht="30" hidden="1" customHeight="1">
      <c r="A809" s="848"/>
      <c r="B809" s="849" t="s">
        <v>34</v>
      </c>
      <c r="C809" s="887" t="s">
        <v>3794</v>
      </c>
      <c r="D809" s="873" t="s">
        <v>198</v>
      </c>
      <c r="E809" s="839"/>
      <c r="F809" s="873" t="s">
        <v>1354</v>
      </c>
      <c r="G809" s="838"/>
      <c r="H809" s="873" t="s">
        <v>355</v>
      </c>
      <c r="I809" s="872">
        <v>2005</v>
      </c>
      <c r="J809" s="838" t="s">
        <v>1354</v>
      </c>
      <c r="K809" s="883"/>
      <c r="L809" s="884"/>
      <c r="M809" s="884"/>
      <c r="N809" s="884"/>
      <c r="O809" s="872" t="s">
        <v>133</v>
      </c>
      <c r="P809" s="894">
        <v>1000000</v>
      </c>
      <c r="Q809" s="853" t="str">
        <f t="shared" si="209"/>
        <v>2.06.02</v>
      </c>
      <c r="R809" s="841" t="str">
        <f t="shared" si="210"/>
        <v>ALAT RUMAH TANGGA</v>
      </c>
      <c r="S809" s="860">
        <f t="shared" si="211"/>
        <v>5</v>
      </c>
      <c r="T809" s="861">
        <f t="shared" si="212"/>
        <v>200000</v>
      </c>
      <c r="U809" s="860">
        <f t="shared" si="213"/>
        <v>9</v>
      </c>
      <c r="V809" s="861">
        <f t="shared" si="214"/>
        <v>1000000</v>
      </c>
      <c r="W809" s="861">
        <f t="shared" si="215"/>
        <v>0</v>
      </c>
      <c r="X809" s="861">
        <f t="shared" si="216"/>
        <v>0</v>
      </c>
      <c r="Y809" s="861">
        <f t="shared" si="217"/>
        <v>0</v>
      </c>
      <c r="Z809" s="861">
        <f t="shared" si="218"/>
        <v>0</v>
      </c>
      <c r="AA809" s="861">
        <f t="shared" si="219"/>
        <v>0</v>
      </c>
      <c r="AB809" s="860">
        <f t="shared" si="220"/>
        <v>2005</v>
      </c>
      <c r="AC809" s="862">
        <f t="shared" si="221"/>
        <v>1000000</v>
      </c>
      <c r="AD809" s="863">
        <f t="shared" si="222"/>
        <v>0</v>
      </c>
    </row>
    <row r="810" spans="1:30" s="856" customFormat="1" ht="30" hidden="1" customHeight="1">
      <c r="A810" s="848"/>
      <c r="B810" s="849" t="s">
        <v>34</v>
      </c>
      <c r="C810" s="887" t="s">
        <v>3792</v>
      </c>
      <c r="D810" s="873" t="s">
        <v>180</v>
      </c>
      <c r="E810" s="839"/>
      <c r="F810" s="873" t="s">
        <v>310</v>
      </c>
      <c r="G810" s="838"/>
      <c r="H810" s="873" t="s">
        <v>355</v>
      </c>
      <c r="I810" s="872">
        <v>2003</v>
      </c>
      <c r="J810" s="838" t="s">
        <v>310</v>
      </c>
      <c r="K810" s="883"/>
      <c r="L810" s="884"/>
      <c r="M810" s="884"/>
      <c r="N810" s="884"/>
      <c r="O810" s="872" t="s">
        <v>133</v>
      </c>
      <c r="P810" s="894">
        <v>5514000</v>
      </c>
      <c r="Q810" s="853" t="str">
        <f t="shared" si="209"/>
        <v>2.06.03</v>
      </c>
      <c r="R810" s="841" t="str">
        <f t="shared" si="210"/>
        <v>KOMPUTER</v>
      </c>
      <c r="S810" s="860">
        <f t="shared" si="211"/>
        <v>4</v>
      </c>
      <c r="T810" s="861">
        <f t="shared" si="212"/>
        <v>1378500</v>
      </c>
      <c r="U810" s="860">
        <f t="shared" si="213"/>
        <v>11</v>
      </c>
      <c r="V810" s="861">
        <f t="shared" si="214"/>
        <v>5514000</v>
      </c>
      <c r="W810" s="861">
        <f t="shared" si="215"/>
        <v>0</v>
      </c>
      <c r="X810" s="861">
        <f t="shared" si="216"/>
        <v>0</v>
      </c>
      <c r="Y810" s="861">
        <f t="shared" si="217"/>
        <v>0</v>
      </c>
      <c r="Z810" s="861">
        <f t="shared" si="218"/>
        <v>0</v>
      </c>
      <c r="AA810" s="861">
        <f t="shared" si="219"/>
        <v>0</v>
      </c>
      <c r="AB810" s="860">
        <f t="shared" si="220"/>
        <v>2003</v>
      </c>
      <c r="AC810" s="862">
        <f t="shared" si="221"/>
        <v>5514000</v>
      </c>
      <c r="AD810" s="863">
        <f t="shared" si="222"/>
        <v>0</v>
      </c>
    </row>
    <row r="811" spans="1:30" s="856" customFormat="1" ht="30" hidden="1" customHeight="1">
      <c r="A811" s="848"/>
      <c r="B811" s="849" t="s">
        <v>34</v>
      </c>
      <c r="C811" s="887" t="s">
        <v>3784</v>
      </c>
      <c r="D811" s="873" t="s">
        <v>170</v>
      </c>
      <c r="E811" s="839"/>
      <c r="F811" s="873" t="s">
        <v>846</v>
      </c>
      <c r="G811" s="838"/>
      <c r="H811" s="873" t="s">
        <v>357</v>
      </c>
      <c r="I811" s="872">
        <v>2005</v>
      </c>
      <c r="J811" s="838" t="s">
        <v>846</v>
      </c>
      <c r="K811" s="883"/>
      <c r="L811" s="884"/>
      <c r="M811" s="884"/>
      <c r="N811" s="884"/>
      <c r="O811" s="872" t="s">
        <v>133</v>
      </c>
      <c r="P811" s="894">
        <v>800000</v>
      </c>
      <c r="Q811" s="853" t="str">
        <f t="shared" si="209"/>
        <v>2.06.03</v>
      </c>
      <c r="R811" s="841" t="str">
        <f t="shared" si="210"/>
        <v>KOMPUTER</v>
      </c>
      <c r="S811" s="860">
        <f t="shared" si="211"/>
        <v>4</v>
      </c>
      <c r="T811" s="861">
        <f t="shared" si="212"/>
        <v>200000</v>
      </c>
      <c r="U811" s="860">
        <f t="shared" si="213"/>
        <v>9</v>
      </c>
      <c r="V811" s="861">
        <f t="shared" si="214"/>
        <v>800000</v>
      </c>
      <c r="W811" s="861">
        <f t="shared" si="215"/>
        <v>0</v>
      </c>
      <c r="X811" s="861">
        <f t="shared" si="216"/>
        <v>0</v>
      </c>
      <c r="Y811" s="861">
        <f t="shared" si="217"/>
        <v>0</v>
      </c>
      <c r="Z811" s="861">
        <f t="shared" si="218"/>
        <v>0</v>
      </c>
      <c r="AA811" s="861">
        <f t="shared" si="219"/>
        <v>0</v>
      </c>
      <c r="AB811" s="860">
        <f t="shared" si="220"/>
        <v>2005</v>
      </c>
      <c r="AC811" s="862">
        <f t="shared" si="221"/>
        <v>800000</v>
      </c>
      <c r="AD811" s="863">
        <f t="shared" si="222"/>
        <v>0</v>
      </c>
    </row>
    <row r="812" spans="1:30" s="856" customFormat="1" ht="30" hidden="1" customHeight="1">
      <c r="A812" s="848"/>
      <c r="B812" s="849" t="s">
        <v>34</v>
      </c>
      <c r="C812" s="887" t="s">
        <v>3785</v>
      </c>
      <c r="D812" s="873" t="s">
        <v>171</v>
      </c>
      <c r="E812" s="839"/>
      <c r="F812" s="873" t="s">
        <v>846</v>
      </c>
      <c r="G812" s="838"/>
      <c r="H812" s="873" t="s">
        <v>356</v>
      </c>
      <c r="I812" s="872">
        <v>2005</v>
      </c>
      <c r="J812" s="838" t="s">
        <v>846</v>
      </c>
      <c r="K812" s="883"/>
      <c r="L812" s="884"/>
      <c r="M812" s="884"/>
      <c r="N812" s="884"/>
      <c r="O812" s="872" t="s">
        <v>133</v>
      </c>
      <c r="P812" s="894">
        <v>7600000</v>
      </c>
      <c r="Q812" s="853" t="str">
        <f t="shared" si="209"/>
        <v>2.06.03</v>
      </c>
      <c r="R812" s="841" t="str">
        <f t="shared" si="210"/>
        <v>KOMPUTER</v>
      </c>
      <c r="S812" s="860">
        <f t="shared" si="211"/>
        <v>4</v>
      </c>
      <c r="T812" s="861">
        <f t="shared" si="212"/>
        <v>1900000</v>
      </c>
      <c r="U812" s="860">
        <f t="shared" si="213"/>
        <v>9</v>
      </c>
      <c r="V812" s="861">
        <f t="shared" si="214"/>
        <v>7600000</v>
      </c>
      <c r="W812" s="861">
        <f t="shared" si="215"/>
        <v>0</v>
      </c>
      <c r="X812" s="861">
        <f t="shared" si="216"/>
        <v>0</v>
      </c>
      <c r="Y812" s="861">
        <f t="shared" si="217"/>
        <v>0</v>
      </c>
      <c r="Z812" s="861">
        <f t="shared" si="218"/>
        <v>0</v>
      </c>
      <c r="AA812" s="861">
        <f t="shared" si="219"/>
        <v>0</v>
      </c>
      <c r="AB812" s="860">
        <f t="shared" si="220"/>
        <v>2005</v>
      </c>
      <c r="AC812" s="862">
        <f t="shared" si="221"/>
        <v>7600000</v>
      </c>
      <c r="AD812" s="863">
        <f t="shared" si="222"/>
        <v>0</v>
      </c>
    </row>
    <row r="813" spans="1:30" s="856" customFormat="1" ht="30" hidden="1" customHeight="1">
      <c r="A813" s="848"/>
      <c r="B813" s="849" t="s">
        <v>34</v>
      </c>
      <c r="C813" s="873" t="s">
        <v>441</v>
      </c>
      <c r="D813" s="873" t="s">
        <v>3835</v>
      </c>
      <c r="E813" s="839"/>
      <c r="F813" s="873" t="s">
        <v>3782</v>
      </c>
      <c r="G813" s="838"/>
      <c r="H813" s="873" t="s">
        <v>354</v>
      </c>
      <c r="I813" s="872">
        <v>2005</v>
      </c>
      <c r="J813" s="838" t="s">
        <v>3782</v>
      </c>
      <c r="K813" s="883"/>
      <c r="L813" s="884"/>
      <c r="M813" s="884"/>
      <c r="N813" s="884"/>
      <c r="O813" s="872" t="s">
        <v>133</v>
      </c>
      <c r="P813" s="894">
        <v>8561000</v>
      </c>
      <c r="Q813" s="853" t="str">
        <f t="shared" si="209"/>
        <v>2.06.04</v>
      </c>
      <c r="R813" s="841" t="str">
        <f t="shared" si="210"/>
        <v>MEJA DAN KURSI KERJA/RAPAT PEJABAT</v>
      </c>
      <c r="S813" s="860">
        <f t="shared" si="211"/>
        <v>5</v>
      </c>
      <c r="T813" s="861">
        <f t="shared" si="212"/>
        <v>1712200</v>
      </c>
      <c r="U813" s="860">
        <f t="shared" si="213"/>
        <v>9</v>
      </c>
      <c r="V813" s="861">
        <f t="shared" si="214"/>
        <v>8561000</v>
      </c>
      <c r="W813" s="861">
        <f t="shared" si="215"/>
        <v>0</v>
      </c>
      <c r="X813" s="861">
        <f t="shared" si="216"/>
        <v>0</v>
      </c>
      <c r="Y813" s="861">
        <f t="shared" si="217"/>
        <v>0</v>
      </c>
      <c r="Z813" s="861">
        <f t="shared" si="218"/>
        <v>0</v>
      </c>
      <c r="AA813" s="861">
        <f t="shared" si="219"/>
        <v>0</v>
      </c>
      <c r="AB813" s="860">
        <f t="shared" si="220"/>
        <v>2005</v>
      </c>
      <c r="AC813" s="862">
        <f t="shared" si="221"/>
        <v>8561000</v>
      </c>
      <c r="AD813" s="863">
        <f t="shared" si="222"/>
        <v>0</v>
      </c>
    </row>
    <row r="814" spans="1:30" s="856" customFormat="1" ht="30" hidden="1" customHeight="1">
      <c r="A814" s="848"/>
      <c r="B814" s="849" t="s">
        <v>34</v>
      </c>
      <c r="C814" s="873" t="s">
        <v>441</v>
      </c>
      <c r="D814" s="873" t="s">
        <v>3835</v>
      </c>
      <c r="E814" s="839"/>
      <c r="F814" s="873" t="s">
        <v>132</v>
      </c>
      <c r="G814" s="838"/>
      <c r="H814" s="873" t="s">
        <v>354</v>
      </c>
      <c r="I814" s="872">
        <v>2005</v>
      </c>
      <c r="J814" s="838" t="s">
        <v>132</v>
      </c>
      <c r="K814" s="883"/>
      <c r="L814" s="884"/>
      <c r="M814" s="884"/>
      <c r="N814" s="884"/>
      <c r="O814" s="872" t="s">
        <v>133</v>
      </c>
      <c r="P814" s="894">
        <v>1467600</v>
      </c>
      <c r="Q814" s="853" t="str">
        <f t="shared" si="209"/>
        <v>2.06.04</v>
      </c>
      <c r="R814" s="841" t="str">
        <f t="shared" si="210"/>
        <v>MEJA DAN KURSI KERJA/RAPAT PEJABAT</v>
      </c>
      <c r="S814" s="860">
        <f t="shared" si="211"/>
        <v>5</v>
      </c>
      <c r="T814" s="861">
        <f t="shared" si="212"/>
        <v>293520</v>
      </c>
      <c r="U814" s="860">
        <f t="shared" si="213"/>
        <v>9</v>
      </c>
      <c r="V814" s="861">
        <f t="shared" si="214"/>
        <v>1467600</v>
      </c>
      <c r="W814" s="861">
        <f t="shared" si="215"/>
        <v>0</v>
      </c>
      <c r="X814" s="861">
        <f t="shared" si="216"/>
        <v>0</v>
      </c>
      <c r="Y814" s="861">
        <f t="shared" si="217"/>
        <v>0</v>
      </c>
      <c r="Z814" s="861">
        <f t="shared" si="218"/>
        <v>0</v>
      </c>
      <c r="AA814" s="861">
        <f t="shared" si="219"/>
        <v>0</v>
      </c>
      <c r="AB814" s="860">
        <f t="shared" si="220"/>
        <v>2005</v>
      </c>
      <c r="AC814" s="862">
        <f t="shared" si="221"/>
        <v>1467600</v>
      </c>
      <c r="AD814" s="863">
        <f t="shared" si="222"/>
        <v>0</v>
      </c>
    </row>
    <row r="815" spans="1:30" s="856" customFormat="1" ht="30" hidden="1" customHeight="1">
      <c r="A815" s="848"/>
      <c r="B815" s="849" t="s">
        <v>34</v>
      </c>
      <c r="C815" s="887" t="s">
        <v>434</v>
      </c>
      <c r="D815" s="873" t="s">
        <v>175</v>
      </c>
      <c r="E815" s="839"/>
      <c r="F815" s="873" t="s">
        <v>298</v>
      </c>
      <c r="G815" s="838"/>
      <c r="H815" s="873" t="s">
        <v>363</v>
      </c>
      <c r="I815" s="872">
        <v>2004</v>
      </c>
      <c r="J815" s="838" t="s">
        <v>298</v>
      </c>
      <c r="K815" s="883"/>
      <c r="L815" s="884"/>
      <c r="M815" s="884"/>
      <c r="N815" s="884"/>
      <c r="O815" s="872" t="s">
        <v>133</v>
      </c>
      <c r="P815" s="894">
        <v>600000</v>
      </c>
      <c r="Q815" s="853" t="str">
        <f t="shared" si="209"/>
        <v>2.06.04</v>
      </c>
      <c r="R815" s="841" t="str">
        <f t="shared" si="210"/>
        <v>MEJA DAN KURSI KERJA/RAPAT PEJABAT</v>
      </c>
      <c r="S815" s="860">
        <f t="shared" si="211"/>
        <v>5</v>
      </c>
      <c r="T815" s="861">
        <f t="shared" si="212"/>
        <v>120000</v>
      </c>
      <c r="U815" s="860">
        <f t="shared" si="213"/>
        <v>10</v>
      </c>
      <c r="V815" s="861">
        <f t="shared" si="214"/>
        <v>600000</v>
      </c>
      <c r="W815" s="861">
        <f t="shared" si="215"/>
        <v>0</v>
      </c>
      <c r="X815" s="861">
        <f t="shared" si="216"/>
        <v>0</v>
      </c>
      <c r="Y815" s="861">
        <f t="shared" si="217"/>
        <v>0</v>
      </c>
      <c r="Z815" s="861">
        <f t="shared" si="218"/>
        <v>0</v>
      </c>
      <c r="AA815" s="861">
        <f t="shared" si="219"/>
        <v>0</v>
      </c>
      <c r="AB815" s="860">
        <f t="shared" si="220"/>
        <v>2004</v>
      </c>
      <c r="AC815" s="862">
        <f t="shared" si="221"/>
        <v>600000</v>
      </c>
      <c r="AD815" s="863">
        <f t="shared" si="222"/>
        <v>0</v>
      </c>
    </row>
    <row r="816" spans="1:30" s="856" customFormat="1" ht="30" hidden="1" customHeight="1">
      <c r="A816" s="848"/>
      <c r="B816" s="849" t="s">
        <v>34</v>
      </c>
      <c r="C816" s="887" t="s">
        <v>3815</v>
      </c>
      <c r="D816" s="873" t="s">
        <v>3836</v>
      </c>
      <c r="E816" s="839"/>
      <c r="F816" s="873" t="s">
        <v>3837</v>
      </c>
      <c r="G816" s="838"/>
      <c r="H816" s="873" t="s">
        <v>355</v>
      </c>
      <c r="I816" s="872">
        <v>2005</v>
      </c>
      <c r="J816" s="838" t="s">
        <v>3837</v>
      </c>
      <c r="K816" s="883"/>
      <c r="L816" s="884"/>
      <c r="M816" s="884"/>
      <c r="N816" s="884"/>
      <c r="O816" s="872" t="s">
        <v>133</v>
      </c>
      <c r="P816" s="894">
        <v>520000</v>
      </c>
      <c r="Q816" s="853" t="str">
        <f t="shared" si="209"/>
        <v>2.06.02</v>
      </c>
      <c r="R816" s="841" t="str">
        <f t="shared" si="210"/>
        <v>ALAT RUMAH TANGGA</v>
      </c>
      <c r="S816" s="860">
        <f t="shared" si="211"/>
        <v>5</v>
      </c>
      <c r="T816" s="861">
        <f t="shared" si="212"/>
        <v>104000</v>
      </c>
      <c r="U816" s="860">
        <f t="shared" si="213"/>
        <v>9</v>
      </c>
      <c r="V816" s="861">
        <f t="shared" si="214"/>
        <v>520000</v>
      </c>
      <c r="W816" s="861">
        <f t="shared" si="215"/>
        <v>0</v>
      </c>
      <c r="X816" s="861">
        <f t="shared" si="216"/>
        <v>0</v>
      </c>
      <c r="Y816" s="861">
        <f t="shared" si="217"/>
        <v>0</v>
      </c>
      <c r="Z816" s="861">
        <f t="shared" si="218"/>
        <v>0</v>
      </c>
      <c r="AA816" s="861">
        <f t="shared" si="219"/>
        <v>0</v>
      </c>
      <c r="AB816" s="860">
        <f t="shared" si="220"/>
        <v>2005</v>
      </c>
      <c r="AC816" s="862">
        <f t="shared" si="221"/>
        <v>520000</v>
      </c>
      <c r="AD816" s="863">
        <f t="shared" si="222"/>
        <v>0</v>
      </c>
    </row>
    <row r="817" spans="1:30" s="856" customFormat="1" ht="30" hidden="1" customHeight="1">
      <c r="A817" s="848"/>
      <c r="B817" s="849" t="s">
        <v>34</v>
      </c>
      <c r="C817" s="887" t="s">
        <v>434</v>
      </c>
      <c r="D817" s="873" t="s">
        <v>175</v>
      </c>
      <c r="E817" s="839"/>
      <c r="F817" s="873" t="s">
        <v>298</v>
      </c>
      <c r="G817" s="838"/>
      <c r="H817" s="873" t="s">
        <v>363</v>
      </c>
      <c r="I817" s="872">
        <v>2000</v>
      </c>
      <c r="J817" s="838" t="s">
        <v>298</v>
      </c>
      <c r="K817" s="883"/>
      <c r="L817" s="884"/>
      <c r="M817" s="884"/>
      <c r="N817" s="884"/>
      <c r="O817" s="872" t="s">
        <v>133</v>
      </c>
      <c r="P817" s="894">
        <v>1200000</v>
      </c>
      <c r="Q817" s="853" t="str">
        <f t="shared" si="209"/>
        <v>2.06.04</v>
      </c>
      <c r="R817" s="841" t="str">
        <f t="shared" si="210"/>
        <v>MEJA DAN KURSI KERJA/RAPAT PEJABAT</v>
      </c>
      <c r="S817" s="860">
        <f t="shared" si="211"/>
        <v>5</v>
      </c>
      <c r="T817" s="861">
        <f t="shared" si="212"/>
        <v>240000</v>
      </c>
      <c r="U817" s="860">
        <f t="shared" si="213"/>
        <v>14</v>
      </c>
      <c r="V817" s="861">
        <f t="shared" si="214"/>
        <v>1200000</v>
      </c>
      <c r="W817" s="861">
        <f t="shared" si="215"/>
        <v>0</v>
      </c>
      <c r="X817" s="861">
        <f t="shared" si="216"/>
        <v>0</v>
      </c>
      <c r="Y817" s="861">
        <f t="shared" si="217"/>
        <v>0</v>
      </c>
      <c r="Z817" s="861">
        <f t="shared" si="218"/>
        <v>0</v>
      </c>
      <c r="AA817" s="861">
        <f t="shared" si="219"/>
        <v>0</v>
      </c>
      <c r="AB817" s="860">
        <f t="shared" si="220"/>
        <v>2000</v>
      </c>
      <c r="AC817" s="862">
        <f t="shared" si="221"/>
        <v>1200000</v>
      </c>
      <c r="AD817" s="863">
        <f t="shared" si="222"/>
        <v>0</v>
      </c>
    </row>
    <row r="818" spans="1:30" s="856" customFormat="1" ht="30" hidden="1" customHeight="1">
      <c r="A818" s="848"/>
      <c r="B818" s="849" t="s">
        <v>34</v>
      </c>
      <c r="C818" s="887" t="s">
        <v>434</v>
      </c>
      <c r="D818" s="873" t="s">
        <v>175</v>
      </c>
      <c r="E818" s="839"/>
      <c r="F818" s="873" t="s">
        <v>1357</v>
      </c>
      <c r="G818" s="838"/>
      <c r="H818" s="873" t="s">
        <v>372</v>
      </c>
      <c r="I818" s="872">
        <v>2000</v>
      </c>
      <c r="J818" s="838" t="s">
        <v>1357</v>
      </c>
      <c r="K818" s="883"/>
      <c r="L818" s="884"/>
      <c r="M818" s="884"/>
      <c r="N818" s="884"/>
      <c r="O818" s="872" t="s">
        <v>133</v>
      </c>
      <c r="P818" s="894">
        <v>1650000</v>
      </c>
      <c r="Q818" s="853" t="str">
        <f t="shared" si="209"/>
        <v>2.06.04</v>
      </c>
      <c r="R818" s="841" t="str">
        <f t="shared" si="210"/>
        <v>MEJA DAN KURSI KERJA/RAPAT PEJABAT</v>
      </c>
      <c r="S818" s="860">
        <f t="shared" si="211"/>
        <v>5</v>
      </c>
      <c r="T818" s="861">
        <f t="shared" si="212"/>
        <v>330000</v>
      </c>
      <c r="U818" s="860">
        <f t="shared" si="213"/>
        <v>14</v>
      </c>
      <c r="V818" s="861">
        <f t="shared" si="214"/>
        <v>1650000</v>
      </c>
      <c r="W818" s="861">
        <f t="shared" si="215"/>
        <v>0</v>
      </c>
      <c r="X818" s="861">
        <f t="shared" si="216"/>
        <v>0</v>
      </c>
      <c r="Y818" s="861">
        <f t="shared" si="217"/>
        <v>0</v>
      </c>
      <c r="Z818" s="861">
        <f t="shared" si="218"/>
        <v>0</v>
      </c>
      <c r="AA818" s="861">
        <f t="shared" si="219"/>
        <v>0</v>
      </c>
      <c r="AB818" s="860">
        <f t="shared" si="220"/>
        <v>2000</v>
      </c>
      <c r="AC818" s="862">
        <f t="shared" si="221"/>
        <v>1650000</v>
      </c>
      <c r="AD818" s="863">
        <f t="shared" si="222"/>
        <v>0</v>
      </c>
    </row>
    <row r="819" spans="1:30" s="856" customFormat="1" ht="30" hidden="1" customHeight="1">
      <c r="A819" s="848"/>
      <c r="B819" s="849" t="s">
        <v>34</v>
      </c>
      <c r="C819" s="873" t="s">
        <v>1429</v>
      </c>
      <c r="D819" s="873" t="s">
        <v>173</v>
      </c>
      <c r="E819" s="839"/>
      <c r="F819" s="873" t="s">
        <v>294</v>
      </c>
      <c r="G819" s="838"/>
      <c r="H819" s="873" t="s">
        <v>357</v>
      </c>
      <c r="I819" s="872">
        <v>2005</v>
      </c>
      <c r="J819" s="838" t="s">
        <v>294</v>
      </c>
      <c r="K819" s="883"/>
      <c r="L819" s="884"/>
      <c r="M819" s="884"/>
      <c r="N819" s="884"/>
      <c r="O819" s="872" t="s">
        <v>133</v>
      </c>
      <c r="P819" s="894">
        <v>840000</v>
      </c>
      <c r="Q819" s="853" t="str">
        <f t="shared" si="209"/>
        <v>2.06.02</v>
      </c>
      <c r="R819" s="841" t="str">
        <f t="shared" si="210"/>
        <v>ALAT RUMAH TANGGA</v>
      </c>
      <c r="S819" s="860">
        <f t="shared" si="211"/>
        <v>5</v>
      </c>
      <c r="T819" s="861">
        <f t="shared" si="212"/>
        <v>168000</v>
      </c>
      <c r="U819" s="860">
        <f t="shared" si="213"/>
        <v>9</v>
      </c>
      <c r="V819" s="861">
        <f t="shared" si="214"/>
        <v>840000</v>
      </c>
      <c r="W819" s="861">
        <f t="shared" si="215"/>
        <v>0</v>
      </c>
      <c r="X819" s="861">
        <f t="shared" si="216"/>
        <v>0</v>
      </c>
      <c r="Y819" s="861">
        <f t="shared" si="217"/>
        <v>0</v>
      </c>
      <c r="Z819" s="861">
        <f t="shared" si="218"/>
        <v>0</v>
      </c>
      <c r="AA819" s="861">
        <f t="shared" si="219"/>
        <v>0</v>
      </c>
      <c r="AB819" s="860">
        <f t="shared" si="220"/>
        <v>2005</v>
      </c>
      <c r="AC819" s="862">
        <f t="shared" si="221"/>
        <v>840000</v>
      </c>
      <c r="AD819" s="863">
        <f t="shared" si="222"/>
        <v>0</v>
      </c>
    </row>
    <row r="820" spans="1:30" s="856" customFormat="1" ht="30" hidden="1" customHeight="1">
      <c r="A820" s="848"/>
      <c r="B820" s="849" t="s">
        <v>34</v>
      </c>
      <c r="C820" s="887" t="s">
        <v>2073</v>
      </c>
      <c r="D820" s="873" t="s">
        <v>3797</v>
      </c>
      <c r="E820" s="839"/>
      <c r="F820" s="873" t="s">
        <v>325</v>
      </c>
      <c r="G820" s="838"/>
      <c r="H820" s="873" t="s">
        <v>357</v>
      </c>
      <c r="I820" s="872">
        <v>2000</v>
      </c>
      <c r="J820" s="838" t="s">
        <v>325</v>
      </c>
      <c r="K820" s="883"/>
      <c r="L820" s="884"/>
      <c r="M820" s="884"/>
      <c r="N820" s="884"/>
      <c r="O820" s="872" t="s">
        <v>133</v>
      </c>
      <c r="P820" s="894">
        <v>9485000</v>
      </c>
      <c r="Q820" s="853" t="str">
        <f t="shared" si="209"/>
        <v>2.06.03</v>
      </c>
      <c r="R820" s="841" t="str">
        <f t="shared" si="210"/>
        <v>KOMPUTER</v>
      </c>
      <c r="S820" s="860">
        <f t="shared" si="211"/>
        <v>4</v>
      </c>
      <c r="T820" s="861">
        <f t="shared" si="212"/>
        <v>2371250</v>
      </c>
      <c r="U820" s="860">
        <f t="shared" si="213"/>
        <v>14</v>
      </c>
      <c r="V820" s="861">
        <f t="shared" si="214"/>
        <v>9485000</v>
      </c>
      <c r="W820" s="861">
        <f t="shared" si="215"/>
        <v>0</v>
      </c>
      <c r="X820" s="861">
        <f t="shared" si="216"/>
        <v>0</v>
      </c>
      <c r="Y820" s="861">
        <f t="shared" si="217"/>
        <v>0</v>
      </c>
      <c r="Z820" s="861">
        <f t="shared" si="218"/>
        <v>0</v>
      </c>
      <c r="AA820" s="861">
        <f t="shared" si="219"/>
        <v>0</v>
      </c>
      <c r="AB820" s="860">
        <f t="shared" si="220"/>
        <v>2000</v>
      </c>
      <c r="AC820" s="862">
        <f t="shared" si="221"/>
        <v>9485000</v>
      </c>
      <c r="AD820" s="863">
        <f t="shared" si="222"/>
        <v>0</v>
      </c>
    </row>
    <row r="821" spans="1:30" s="856" customFormat="1" ht="30" hidden="1" customHeight="1">
      <c r="A821" s="848"/>
      <c r="B821" s="849" t="s">
        <v>34</v>
      </c>
      <c r="C821" s="887" t="s">
        <v>2073</v>
      </c>
      <c r="D821" s="873" t="s">
        <v>3797</v>
      </c>
      <c r="E821" s="839"/>
      <c r="F821" s="873" t="s">
        <v>325</v>
      </c>
      <c r="G821" s="838"/>
      <c r="H821" s="873" t="s">
        <v>357</v>
      </c>
      <c r="I821" s="872">
        <v>2000</v>
      </c>
      <c r="J821" s="838" t="s">
        <v>325</v>
      </c>
      <c r="K821" s="883"/>
      <c r="L821" s="884"/>
      <c r="M821" s="884"/>
      <c r="N821" s="884"/>
      <c r="O821" s="872" t="s">
        <v>133</v>
      </c>
      <c r="P821" s="894">
        <v>4065000</v>
      </c>
      <c r="Q821" s="853" t="str">
        <f t="shared" si="209"/>
        <v>2.06.03</v>
      </c>
      <c r="R821" s="841" t="str">
        <f t="shared" si="210"/>
        <v>KOMPUTER</v>
      </c>
      <c r="S821" s="860">
        <f t="shared" si="211"/>
        <v>4</v>
      </c>
      <c r="T821" s="861">
        <f t="shared" si="212"/>
        <v>1016250</v>
      </c>
      <c r="U821" s="860">
        <f t="shared" si="213"/>
        <v>14</v>
      </c>
      <c r="V821" s="861">
        <f t="shared" si="214"/>
        <v>4065000</v>
      </c>
      <c r="W821" s="861">
        <f t="shared" si="215"/>
        <v>0</v>
      </c>
      <c r="X821" s="861">
        <f t="shared" si="216"/>
        <v>0</v>
      </c>
      <c r="Y821" s="861">
        <f t="shared" si="217"/>
        <v>0</v>
      </c>
      <c r="Z821" s="861">
        <f t="shared" si="218"/>
        <v>0</v>
      </c>
      <c r="AA821" s="861">
        <f t="shared" si="219"/>
        <v>0</v>
      </c>
      <c r="AB821" s="860">
        <f t="shared" si="220"/>
        <v>2000</v>
      </c>
      <c r="AC821" s="862">
        <f t="shared" si="221"/>
        <v>4065000</v>
      </c>
      <c r="AD821" s="863">
        <f t="shared" si="222"/>
        <v>0</v>
      </c>
    </row>
    <row r="822" spans="1:30" s="856" customFormat="1" ht="30" hidden="1" customHeight="1">
      <c r="A822" s="848"/>
      <c r="B822" s="849" t="s">
        <v>34</v>
      </c>
      <c r="C822" s="887" t="s">
        <v>3793</v>
      </c>
      <c r="D822" s="873" t="s">
        <v>182</v>
      </c>
      <c r="E822" s="839"/>
      <c r="F822" s="873" t="s">
        <v>298</v>
      </c>
      <c r="G822" s="838"/>
      <c r="H822" s="873" t="s">
        <v>372</v>
      </c>
      <c r="I822" s="872">
        <v>2000</v>
      </c>
      <c r="J822" s="838" t="s">
        <v>298</v>
      </c>
      <c r="K822" s="883"/>
      <c r="L822" s="884"/>
      <c r="M822" s="884"/>
      <c r="N822" s="884"/>
      <c r="O822" s="872" t="s">
        <v>133</v>
      </c>
      <c r="P822" s="894">
        <v>595000</v>
      </c>
      <c r="Q822" s="853" t="str">
        <f t="shared" si="209"/>
        <v>2.06.01</v>
      </c>
      <c r="R822" s="841" t="str">
        <f t="shared" si="210"/>
        <v>ALAT KANTOR</v>
      </c>
      <c r="S822" s="860">
        <f t="shared" si="211"/>
        <v>5</v>
      </c>
      <c r="T822" s="861">
        <f t="shared" si="212"/>
        <v>119000</v>
      </c>
      <c r="U822" s="860">
        <f t="shared" si="213"/>
        <v>14</v>
      </c>
      <c r="V822" s="861">
        <f t="shared" si="214"/>
        <v>595000</v>
      </c>
      <c r="W822" s="861">
        <f t="shared" si="215"/>
        <v>0</v>
      </c>
      <c r="X822" s="861">
        <f t="shared" si="216"/>
        <v>0</v>
      </c>
      <c r="Y822" s="861">
        <f t="shared" si="217"/>
        <v>0</v>
      </c>
      <c r="Z822" s="861">
        <f t="shared" si="218"/>
        <v>0</v>
      </c>
      <c r="AA822" s="861">
        <f t="shared" si="219"/>
        <v>0</v>
      </c>
      <c r="AB822" s="860">
        <f t="shared" si="220"/>
        <v>2000</v>
      </c>
      <c r="AC822" s="862">
        <f t="shared" si="221"/>
        <v>595000</v>
      </c>
      <c r="AD822" s="863">
        <f t="shared" si="222"/>
        <v>0</v>
      </c>
    </row>
    <row r="823" spans="1:30" s="856" customFormat="1" ht="30" hidden="1" customHeight="1">
      <c r="A823" s="848"/>
      <c r="B823" s="849" t="s">
        <v>34</v>
      </c>
      <c r="C823" s="873" t="s">
        <v>3828</v>
      </c>
      <c r="D823" s="873" t="s">
        <v>3829</v>
      </c>
      <c r="E823" s="839"/>
      <c r="F823" s="873" t="s">
        <v>310</v>
      </c>
      <c r="G823" s="838"/>
      <c r="H823" s="873" t="s">
        <v>372</v>
      </c>
      <c r="I823" s="872">
        <v>2004</v>
      </c>
      <c r="J823" s="838" t="s">
        <v>310</v>
      </c>
      <c r="K823" s="883"/>
      <c r="L823" s="884"/>
      <c r="M823" s="884"/>
      <c r="N823" s="884"/>
      <c r="O823" s="872" t="s">
        <v>133</v>
      </c>
      <c r="P823" s="894">
        <v>42545600</v>
      </c>
      <c r="Q823" s="853" t="str">
        <f t="shared" si="209"/>
        <v>2.06.01</v>
      </c>
      <c r="R823" s="841" t="str">
        <f t="shared" si="210"/>
        <v>ALAT KANTOR</v>
      </c>
      <c r="S823" s="860">
        <f t="shared" si="211"/>
        <v>5</v>
      </c>
      <c r="T823" s="861">
        <f t="shared" si="212"/>
        <v>8509120</v>
      </c>
      <c r="U823" s="860">
        <f t="shared" si="213"/>
        <v>10</v>
      </c>
      <c r="V823" s="861">
        <f t="shared" si="214"/>
        <v>42545600</v>
      </c>
      <c r="W823" s="861">
        <f t="shared" si="215"/>
        <v>0</v>
      </c>
      <c r="X823" s="861">
        <f t="shared" si="216"/>
        <v>0</v>
      </c>
      <c r="Y823" s="861">
        <f t="shared" si="217"/>
        <v>0</v>
      </c>
      <c r="Z823" s="861">
        <f t="shared" si="218"/>
        <v>0</v>
      </c>
      <c r="AA823" s="861">
        <f t="shared" si="219"/>
        <v>0</v>
      </c>
      <c r="AB823" s="860">
        <f t="shared" si="220"/>
        <v>2004</v>
      </c>
      <c r="AC823" s="862">
        <f t="shared" si="221"/>
        <v>42545600</v>
      </c>
      <c r="AD823" s="863">
        <f t="shared" si="222"/>
        <v>0</v>
      </c>
    </row>
    <row r="824" spans="1:30" s="856" customFormat="1" ht="30" hidden="1" customHeight="1">
      <c r="A824" s="848"/>
      <c r="B824" s="849" t="s">
        <v>34</v>
      </c>
      <c r="C824" s="873" t="s">
        <v>3838</v>
      </c>
      <c r="D824" s="873" t="s">
        <v>3839</v>
      </c>
      <c r="E824" s="839"/>
      <c r="F824" s="873" t="s">
        <v>3840</v>
      </c>
      <c r="G824" s="838"/>
      <c r="H824" s="873" t="s">
        <v>356</v>
      </c>
      <c r="I824" s="872">
        <v>2005</v>
      </c>
      <c r="J824" s="838" t="s">
        <v>3840</v>
      </c>
      <c r="K824" s="883"/>
      <c r="L824" s="884"/>
      <c r="M824" s="884"/>
      <c r="N824" s="884"/>
      <c r="O824" s="872" t="s">
        <v>133</v>
      </c>
      <c r="P824" s="894">
        <v>6195000</v>
      </c>
      <c r="Q824" s="853" t="str">
        <f t="shared" si="209"/>
        <v>2.06.02</v>
      </c>
      <c r="R824" s="841" t="str">
        <f t="shared" si="210"/>
        <v>ALAT RUMAH TANGGA</v>
      </c>
      <c r="S824" s="860">
        <f t="shared" si="211"/>
        <v>5</v>
      </c>
      <c r="T824" s="861">
        <f t="shared" si="212"/>
        <v>1239000</v>
      </c>
      <c r="U824" s="860">
        <f t="shared" si="213"/>
        <v>9</v>
      </c>
      <c r="V824" s="861">
        <f t="shared" si="214"/>
        <v>6195000</v>
      </c>
      <c r="W824" s="861">
        <f t="shared" si="215"/>
        <v>0</v>
      </c>
      <c r="X824" s="861">
        <f t="shared" si="216"/>
        <v>0</v>
      </c>
      <c r="Y824" s="861">
        <f t="shared" si="217"/>
        <v>0</v>
      </c>
      <c r="Z824" s="861">
        <f t="shared" si="218"/>
        <v>0</v>
      </c>
      <c r="AA824" s="861">
        <f t="shared" si="219"/>
        <v>0</v>
      </c>
      <c r="AB824" s="860">
        <f t="shared" si="220"/>
        <v>2005</v>
      </c>
      <c r="AC824" s="862">
        <f t="shared" si="221"/>
        <v>6195000</v>
      </c>
      <c r="AD824" s="863">
        <f t="shared" si="222"/>
        <v>0</v>
      </c>
    </row>
    <row r="825" spans="1:30" s="856" customFormat="1" ht="30" hidden="1" customHeight="1">
      <c r="A825" s="848"/>
      <c r="B825" s="849" t="s">
        <v>34</v>
      </c>
      <c r="C825" s="887" t="s">
        <v>442</v>
      </c>
      <c r="D825" s="873" t="s">
        <v>172</v>
      </c>
      <c r="E825" s="839"/>
      <c r="F825" s="873" t="s">
        <v>295</v>
      </c>
      <c r="G825" s="838"/>
      <c r="H825" s="873" t="s">
        <v>355</v>
      </c>
      <c r="I825" s="872">
        <v>2003</v>
      </c>
      <c r="J825" s="838" t="s">
        <v>295</v>
      </c>
      <c r="K825" s="883"/>
      <c r="L825" s="884"/>
      <c r="M825" s="884"/>
      <c r="N825" s="884"/>
      <c r="O825" s="872" t="s">
        <v>133</v>
      </c>
      <c r="P825" s="894">
        <v>2750000</v>
      </c>
      <c r="Q825" s="853" t="str">
        <f t="shared" si="209"/>
        <v>2.06.02</v>
      </c>
      <c r="R825" s="841" t="str">
        <f t="shared" si="210"/>
        <v>ALAT RUMAH TANGGA</v>
      </c>
      <c r="S825" s="860">
        <f t="shared" si="211"/>
        <v>5</v>
      </c>
      <c r="T825" s="861">
        <f t="shared" si="212"/>
        <v>550000</v>
      </c>
      <c r="U825" s="860">
        <f t="shared" si="213"/>
        <v>11</v>
      </c>
      <c r="V825" s="861">
        <f t="shared" si="214"/>
        <v>2750000</v>
      </c>
      <c r="W825" s="861">
        <f t="shared" si="215"/>
        <v>0</v>
      </c>
      <c r="X825" s="861">
        <f t="shared" si="216"/>
        <v>0</v>
      </c>
      <c r="Y825" s="861">
        <f t="shared" si="217"/>
        <v>0</v>
      </c>
      <c r="Z825" s="861">
        <f t="shared" si="218"/>
        <v>0</v>
      </c>
      <c r="AA825" s="861">
        <f t="shared" si="219"/>
        <v>0</v>
      </c>
      <c r="AB825" s="860">
        <f t="shared" si="220"/>
        <v>2003</v>
      </c>
      <c r="AC825" s="862">
        <f t="shared" si="221"/>
        <v>2750000</v>
      </c>
      <c r="AD825" s="863">
        <f t="shared" si="222"/>
        <v>0</v>
      </c>
    </row>
    <row r="826" spans="1:30" s="856" customFormat="1" ht="30" hidden="1" customHeight="1">
      <c r="A826" s="848"/>
      <c r="B826" s="849" t="s">
        <v>34</v>
      </c>
      <c r="C826" s="873" t="s">
        <v>441</v>
      </c>
      <c r="D826" s="873" t="s">
        <v>3835</v>
      </c>
      <c r="E826" s="839"/>
      <c r="F826" s="873" t="s">
        <v>3782</v>
      </c>
      <c r="G826" s="838"/>
      <c r="H826" s="873" t="s">
        <v>354</v>
      </c>
      <c r="I826" s="872">
        <v>2005</v>
      </c>
      <c r="J826" s="838" t="s">
        <v>3782</v>
      </c>
      <c r="K826" s="883"/>
      <c r="L826" s="884"/>
      <c r="M826" s="884"/>
      <c r="N826" s="884"/>
      <c r="O826" s="872" t="s">
        <v>133</v>
      </c>
      <c r="P826" s="894">
        <v>9494100</v>
      </c>
      <c r="Q826" s="853" t="str">
        <f t="shared" si="209"/>
        <v>2.06.04</v>
      </c>
      <c r="R826" s="841" t="str">
        <f t="shared" si="210"/>
        <v>MEJA DAN KURSI KERJA/RAPAT PEJABAT</v>
      </c>
      <c r="S826" s="860">
        <f t="shared" si="211"/>
        <v>5</v>
      </c>
      <c r="T826" s="861">
        <f t="shared" si="212"/>
        <v>1898820</v>
      </c>
      <c r="U826" s="860">
        <f t="shared" si="213"/>
        <v>9</v>
      </c>
      <c r="V826" s="861">
        <f t="shared" si="214"/>
        <v>9494100</v>
      </c>
      <c r="W826" s="861">
        <f t="shared" si="215"/>
        <v>0</v>
      </c>
      <c r="X826" s="861">
        <f t="shared" si="216"/>
        <v>0</v>
      </c>
      <c r="Y826" s="861">
        <f t="shared" si="217"/>
        <v>0</v>
      </c>
      <c r="Z826" s="861">
        <f t="shared" si="218"/>
        <v>0</v>
      </c>
      <c r="AA826" s="861">
        <f t="shared" si="219"/>
        <v>0</v>
      </c>
      <c r="AB826" s="860">
        <f t="shared" si="220"/>
        <v>2005</v>
      </c>
      <c r="AC826" s="862">
        <f t="shared" si="221"/>
        <v>9494100</v>
      </c>
      <c r="AD826" s="863">
        <f t="shared" si="222"/>
        <v>0</v>
      </c>
    </row>
    <row r="827" spans="1:30" s="856" customFormat="1" ht="30" hidden="1" customHeight="1">
      <c r="A827" s="848"/>
      <c r="B827" s="849" t="s">
        <v>34</v>
      </c>
      <c r="C827" s="873" t="s">
        <v>441</v>
      </c>
      <c r="D827" s="873" t="s">
        <v>3835</v>
      </c>
      <c r="E827" s="839"/>
      <c r="F827" s="873" t="s">
        <v>298</v>
      </c>
      <c r="G827" s="838"/>
      <c r="H827" s="873" t="s">
        <v>354</v>
      </c>
      <c r="I827" s="872">
        <v>2005</v>
      </c>
      <c r="J827" s="838" t="s">
        <v>298</v>
      </c>
      <c r="K827" s="883"/>
      <c r="L827" s="884"/>
      <c r="M827" s="884"/>
      <c r="N827" s="884"/>
      <c r="O827" s="872" t="s">
        <v>133</v>
      </c>
      <c r="P827" s="894">
        <v>4340000</v>
      </c>
      <c r="Q827" s="853" t="str">
        <f t="shared" si="209"/>
        <v>2.06.04</v>
      </c>
      <c r="R827" s="841" t="str">
        <f t="shared" si="210"/>
        <v>MEJA DAN KURSI KERJA/RAPAT PEJABAT</v>
      </c>
      <c r="S827" s="860">
        <f t="shared" si="211"/>
        <v>5</v>
      </c>
      <c r="T827" s="861">
        <f t="shared" si="212"/>
        <v>868000</v>
      </c>
      <c r="U827" s="860">
        <f t="shared" si="213"/>
        <v>9</v>
      </c>
      <c r="V827" s="861">
        <f t="shared" si="214"/>
        <v>4340000</v>
      </c>
      <c r="W827" s="861">
        <f t="shared" si="215"/>
        <v>0</v>
      </c>
      <c r="X827" s="861">
        <f t="shared" si="216"/>
        <v>0</v>
      </c>
      <c r="Y827" s="861">
        <f t="shared" si="217"/>
        <v>0</v>
      </c>
      <c r="Z827" s="861">
        <f t="shared" si="218"/>
        <v>0</v>
      </c>
      <c r="AA827" s="861">
        <f t="shared" si="219"/>
        <v>0</v>
      </c>
      <c r="AB827" s="860">
        <f t="shared" si="220"/>
        <v>2005</v>
      </c>
      <c r="AC827" s="862">
        <f t="shared" si="221"/>
        <v>4340000</v>
      </c>
      <c r="AD827" s="863">
        <f t="shared" si="222"/>
        <v>0</v>
      </c>
    </row>
    <row r="828" spans="1:30" s="856" customFormat="1" ht="30" hidden="1" customHeight="1">
      <c r="A828" s="848"/>
      <c r="B828" s="849" t="s">
        <v>34</v>
      </c>
      <c r="C828" s="887" t="s">
        <v>3784</v>
      </c>
      <c r="D828" s="873" t="s">
        <v>170</v>
      </c>
      <c r="E828" s="839"/>
      <c r="F828" s="873" t="s">
        <v>318</v>
      </c>
      <c r="G828" s="838"/>
      <c r="H828" s="873" t="s">
        <v>357</v>
      </c>
      <c r="I828" s="872">
        <v>2005</v>
      </c>
      <c r="J828" s="838" t="s">
        <v>318</v>
      </c>
      <c r="K828" s="883"/>
      <c r="L828" s="884"/>
      <c r="M828" s="884"/>
      <c r="N828" s="884"/>
      <c r="O828" s="872" t="s">
        <v>133</v>
      </c>
      <c r="P828" s="894">
        <v>800000</v>
      </c>
      <c r="Q828" s="853" t="str">
        <f t="shared" si="209"/>
        <v>2.06.03</v>
      </c>
      <c r="R828" s="841" t="str">
        <f t="shared" si="210"/>
        <v>KOMPUTER</v>
      </c>
      <c r="S828" s="860">
        <f t="shared" si="211"/>
        <v>4</v>
      </c>
      <c r="T828" s="861">
        <f t="shared" si="212"/>
        <v>200000</v>
      </c>
      <c r="U828" s="860">
        <f t="shared" si="213"/>
        <v>9</v>
      </c>
      <c r="V828" s="861">
        <f t="shared" si="214"/>
        <v>800000</v>
      </c>
      <c r="W828" s="861">
        <f t="shared" si="215"/>
        <v>0</v>
      </c>
      <c r="X828" s="861">
        <f t="shared" si="216"/>
        <v>0</v>
      </c>
      <c r="Y828" s="861">
        <f t="shared" si="217"/>
        <v>0</v>
      </c>
      <c r="Z828" s="861">
        <f t="shared" si="218"/>
        <v>0</v>
      </c>
      <c r="AA828" s="861">
        <f t="shared" si="219"/>
        <v>0</v>
      </c>
      <c r="AB828" s="860">
        <f t="shared" si="220"/>
        <v>2005</v>
      </c>
      <c r="AC828" s="862">
        <f t="shared" si="221"/>
        <v>800000</v>
      </c>
      <c r="AD828" s="863">
        <f t="shared" si="222"/>
        <v>0</v>
      </c>
    </row>
    <row r="829" spans="1:30" s="856" customFormat="1" ht="30" hidden="1" customHeight="1">
      <c r="A829" s="848"/>
      <c r="B829" s="849" t="s">
        <v>34</v>
      </c>
      <c r="C829" s="887" t="s">
        <v>3785</v>
      </c>
      <c r="D829" s="873" t="s">
        <v>171</v>
      </c>
      <c r="E829" s="839"/>
      <c r="F829" s="873" t="s">
        <v>318</v>
      </c>
      <c r="G829" s="838"/>
      <c r="H829" s="873" t="s">
        <v>356</v>
      </c>
      <c r="I829" s="872">
        <v>2005</v>
      </c>
      <c r="J829" s="838" t="s">
        <v>318</v>
      </c>
      <c r="K829" s="883"/>
      <c r="L829" s="884"/>
      <c r="M829" s="884"/>
      <c r="N829" s="884"/>
      <c r="O829" s="872" t="s">
        <v>133</v>
      </c>
      <c r="P829" s="894">
        <v>13120000</v>
      </c>
      <c r="Q829" s="853" t="str">
        <f t="shared" si="209"/>
        <v>2.06.03</v>
      </c>
      <c r="R829" s="841" t="str">
        <f t="shared" si="210"/>
        <v>KOMPUTER</v>
      </c>
      <c r="S829" s="860">
        <f t="shared" si="211"/>
        <v>4</v>
      </c>
      <c r="T829" s="861">
        <f t="shared" si="212"/>
        <v>3280000</v>
      </c>
      <c r="U829" s="860">
        <f t="shared" si="213"/>
        <v>9</v>
      </c>
      <c r="V829" s="861">
        <f t="shared" si="214"/>
        <v>13120000</v>
      </c>
      <c r="W829" s="861">
        <f t="shared" si="215"/>
        <v>0</v>
      </c>
      <c r="X829" s="861">
        <f t="shared" si="216"/>
        <v>0</v>
      </c>
      <c r="Y829" s="861">
        <f t="shared" si="217"/>
        <v>0</v>
      </c>
      <c r="Z829" s="861">
        <f t="shared" si="218"/>
        <v>0</v>
      </c>
      <c r="AA829" s="861">
        <f t="shared" si="219"/>
        <v>0</v>
      </c>
      <c r="AB829" s="860">
        <f t="shared" si="220"/>
        <v>2005</v>
      </c>
      <c r="AC829" s="862">
        <f t="shared" si="221"/>
        <v>13120000</v>
      </c>
      <c r="AD829" s="863">
        <f t="shared" si="222"/>
        <v>0</v>
      </c>
    </row>
    <row r="830" spans="1:30" s="856" customFormat="1" ht="30" hidden="1" customHeight="1">
      <c r="A830" s="848"/>
      <c r="B830" s="849" t="s">
        <v>34</v>
      </c>
      <c r="C830" s="887" t="s">
        <v>434</v>
      </c>
      <c r="D830" s="873" t="s">
        <v>175</v>
      </c>
      <c r="E830" s="839"/>
      <c r="F830" s="873" t="s">
        <v>308</v>
      </c>
      <c r="G830" s="838"/>
      <c r="H830" s="873" t="s">
        <v>372</v>
      </c>
      <c r="I830" s="872">
        <v>2005</v>
      </c>
      <c r="J830" s="838" t="s">
        <v>308</v>
      </c>
      <c r="K830" s="883"/>
      <c r="L830" s="884"/>
      <c r="M830" s="884"/>
      <c r="N830" s="884"/>
      <c r="O830" s="872" t="s">
        <v>133</v>
      </c>
      <c r="P830" s="894">
        <v>2700000</v>
      </c>
      <c r="Q830" s="853" t="str">
        <f t="shared" si="209"/>
        <v>2.06.04</v>
      </c>
      <c r="R830" s="841" t="str">
        <f t="shared" si="210"/>
        <v>MEJA DAN KURSI KERJA/RAPAT PEJABAT</v>
      </c>
      <c r="S830" s="860">
        <f t="shared" si="211"/>
        <v>5</v>
      </c>
      <c r="T830" s="861">
        <f t="shared" si="212"/>
        <v>540000</v>
      </c>
      <c r="U830" s="860">
        <f t="shared" si="213"/>
        <v>9</v>
      </c>
      <c r="V830" s="861">
        <f t="shared" si="214"/>
        <v>2700000</v>
      </c>
      <c r="W830" s="861">
        <f t="shared" si="215"/>
        <v>0</v>
      </c>
      <c r="X830" s="861">
        <f t="shared" si="216"/>
        <v>0</v>
      </c>
      <c r="Y830" s="861">
        <f t="shared" si="217"/>
        <v>0</v>
      </c>
      <c r="Z830" s="861">
        <f t="shared" si="218"/>
        <v>0</v>
      </c>
      <c r="AA830" s="861">
        <f t="shared" si="219"/>
        <v>0</v>
      </c>
      <c r="AB830" s="860">
        <f t="shared" si="220"/>
        <v>2005</v>
      </c>
      <c r="AC830" s="862">
        <f t="shared" si="221"/>
        <v>2700000</v>
      </c>
      <c r="AD830" s="863">
        <f t="shared" si="222"/>
        <v>0</v>
      </c>
    </row>
    <row r="831" spans="1:30" s="856" customFormat="1" ht="30" hidden="1" customHeight="1">
      <c r="A831" s="848"/>
      <c r="B831" s="849" t="s">
        <v>34</v>
      </c>
      <c r="C831" s="887" t="s">
        <v>3792</v>
      </c>
      <c r="D831" s="873" t="s">
        <v>180</v>
      </c>
      <c r="E831" s="839"/>
      <c r="F831" s="873" t="s">
        <v>846</v>
      </c>
      <c r="G831" s="838"/>
      <c r="H831" s="873" t="s">
        <v>355</v>
      </c>
      <c r="I831" s="872">
        <v>2006</v>
      </c>
      <c r="J831" s="838" t="s">
        <v>846</v>
      </c>
      <c r="K831" s="883"/>
      <c r="L831" s="884"/>
      <c r="M831" s="884"/>
      <c r="N831" s="884"/>
      <c r="O831" s="872" t="s">
        <v>133</v>
      </c>
      <c r="P831" s="894">
        <v>1200000</v>
      </c>
      <c r="Q831" s="853" t="str">
        <f t="shared" si="209"/>
        <v>2.06.03</v>
      </c>
      <c r="R831" s="841" t="str">
        <f t="shared" si="210"/>
        <v>KOMPUTER</v>
      </c>
      <c r="S831" s="860">
        <f t="shared" si="211"/>
        <v>4</v>
      </c>
      <c r="T831" s="861">
        <f t="shared" si="212"/>
        <v>300000</v>
      </c>
      <c r="U831" s="860">
        <f t="shared" si="213"/>
        <v>8</v>
      </c>
      <c r="V831" s="861">
        <f t="shared" si="214"/>
        <v>1200000</v>
      </c>
      <c r="W831" s="861">
        <f t="shared" si="215"/>
        <v>0</v>
      </c>
      <c r="X831" s="861">
        <f t="shared" si="216"/>
        <v>0</v>
      </c>
      <c r="Y831" s="861">
        <f t="shared" si="217"/>
        <v>0</v>
      </c>
      <c r="Z831" s="861">
        <f t="shared" si="218"/>
        <v>0</v>
      </c>
      <c r="AA831" s="861">
        <f t="shared" si="219"/>
        <v>0</v>
      </c>
      <c r="AB831" s="860">
        <f t="shared" si="220"/>
        <v>2006</v>
      </c>
      <c r="AC831" s="862">
        <f t="shared" si="221"/>
        <v>1200000</v>
      </c>
      <c r="AD831" s="863">
        <f t="shared" si="222"/>
        <v>0</v>
      </c>
    </row>
    <row r="832" spans="1:30" s="856" customFormat="1" ht="30" hidden="1" customHeight="1">
      <c r="A832" s="848"/>
      <c r="B832" s="849" t="s">
        <v>34</v>
      </c>
      <c r="C832" s="887" t="s">
        <v>1426</v>
      </c>
      <c r="D832" s="873" t="s">
        <v>820</v>
      </c>
      <c r="E832" s="839"/>
      <c r="F832" s="873" t="s">
        <v>1357</v>
      </c>
      <c r="G832" s="838"/>
      <c r="H832" s="873" t="s">
        <v>356</v>
      </c>
      <c r="I832" s="872">
        <v>2005</v>
      </c>
      <c r="J832" s="838" t="s">
        <v>1357</v>
      </c>
      <c r="K832" s="883"/>
      <c r="L832" s="884"/>
      <c r="M832" s="884"/>
      <c r="N832" s="884"/>
      <c r="O832" s="872" t="s">
        <v>133</v>
      </c>
      <c r="P832" s="894">
        <v>900000</v>
      </c>
      <c r="Q832" s="853" t="str">
        <f t="shared" si="209"/>
        <v>2.06.01</v>
      </c>
      <c r="R832" s="841" t="str">
        <f t="shared" si="210"/>
        <v>ALAT KANTOR</v>
      </c>
      <c r="S832" s="860">
        <f t="shared" si="211"/>
        <v>5</v>
      </c>
      <c r="T832" s="861">
        <f t="shared" si="212"/>
        <v>180000</v>
      </c>
      <c r="U832" s="860">
        <f t="shared" si="213"/>
        <v>9</v>
      </c>
      <c r="V832" s="861">
        <f t="shared" si="214"/>
        <v>900000</v>
      </c>
      <c r="W832" s="861">
        <f t="shared" si="215"/>
        <v>0</v>
      </c>
      <c r="X832" s="861">
        <f t="shared" si="216"/>
        <v>0</v>
      </c>
      <c r="Y832" s="861">
        <f t="shared" si="217"/>
        <v>0</v>
      </c>
      <c r="Z832" s="861">
        <f t="shared" si="218"/>
        <v>0</v>
      </c>
      <c r="AA832" s="861">
        <f t="shared" si="219"/>
        <v>0</v>
      </c>
      <c r="AB832" s="860">
        <f t="shared" si="220"/>
        <v>2005</v>
      </c>
      <c r="AC832" s="862">
        <f t="shared" si="221"/>
        <v>900000</v>
      </c>
      <c r="AD832" s="863">
        <f t="shared" si="222"/>
        <v>0</v>
      </c>
    </row>
    <row r="833" spans="1:30" s="856" customFormat="1" ht="30" hidden="1" customHeight="1">
      <c r="A833" s="848"/>
      <c r="B833" s="849" t="s">
        <v>34</v>
      </c>
      <c r="C833" s="887" t="s">
        <v>3808</v>
      </c>
      <c r="D833" s="873" t="s">
        <v>817</v>
      </c>
      <c r="E833" s="839"/>
      <c r="F833" s="873" t="s">
        <v>298</v>
      </c>
      <c r="G833" s="838"/>
      <c r="H833" s="873" t="s">
        <v>366</v>
      </c>
      <c r="I833" s="872">
        <v>2005</v>
      </c>
      <c r="J833" s="838" t="s">
        <v>298</v>
      </c>
      <c r="K833" s="883"/>
      <c r="L833" s="884"/>
      <c r="M833" s="884"/>
      <c r="N833" s="884"/>
      <c r="O833" s="872" t="s">
        <v>133</v>
      </c>
      <c r="P833" s="894">
        <v>1860000</v>
      </c>
      <c r="Q833" s="853" t="str">
        <f t="shared" si="209"/>
        <v>2.06.04</v>
      </c>
      <c r="R833" s="841" t="str">
        <f t="shared" si="210"/>
        <v>MEJA DAN KURSI KERJA/RAPAT PEJABAT</v>
      </c>
      <c r="S833" s="860">
        <f t="shared" si="211"/>
        <v>5</v>
      </c>
      <c r="T833" s="861">
        <f t="shared" si="212"/>
        <v>372000</v>
      </c>
      <c r="U833" s="860">
        <f t="shared" si="213"/>
        <v>9</v>
      </c>
      <c r="V833" s="861">
        <f t="shared" si="214"/>
        <v>1860000</v>
      </c>
      <c r="W833" s="861">
        <f t="shared" si="215"/>
        <v>0</v>
      </c>
      <c r="X833" s="861">
        <f t="shared" si="216"/>
        <v>0</v>
      </c>
      <c r="Y833" s="861">
        <f t="shared" si="217"/>
        <v>0</v>
      </c>
      <c r="Z833" s="861">
        <f t="shared" si="218"/>
        <v>0</v>
      </c>
      <c r="AA833" s="861">
        <f t="shared" si="219"/>
        <v>0</v>
      </c>
      <c r="AB833" s="860">
        <f t="shared" si="220"/>
        <v>2005</v>
      </c>
      <c r="AC833" s="862">
        <f t="shared" si="221"/>
        <v>1860000</v>
      </c>
      <c r="AD833" s="863">
        <f t="shared" si="222"/>
        <v>0</v>
      </c>
    </row>
    <row r="834" spans="1:30" s="856" customFormat="1" ht="30" hidden="1" customHeight="1">
      <c r="A834" s="848"/>
      <c r="B834" s="849" t="s">
        <v>34</v>
      </c>
      <c r="C834" s="887" t="s">
        <v>3794</v>
      </c>
      <c r="D834" s="873" t="s">
        <v>198</v>
      </c>
      <c r="E834" s="839"/>
      <c r="F834" s="873" t="s">
        <v>1354</v>
      </c>
      <c r="G834" s="838"/>
      <c r="H834" s="873" t="s">
        <v>355</v>
      </c>
      <c r="I834" s="872">
        <v>2003</v>
      </c>
      <c r="J834" s="838" t="s">
        <v>1354</v>
      </c>
      <c r="K834" s="883"/>
      <c r="L834" s="884"/>
      <c r="M834" s="884"/>
      <c r="N834" s="884"/>
      <c r="O834" s="872" t="s">
        <v>133</v>
      </c>
      <c r="P834" s="894">
        <v>875000</v>
      </c>
      <c r="Q834" s="853" t="str">
        <f t="shared" si="209"/>
        <v>2.06.02</v>
      </c>
      <c r="R834" s="841" t="str">
        <f t="shared" si="210"/>
        <v>ALAT RUMAH TANGGA</v>
      </c>
      <c r="S834" s="860">
        <f t="shared" si="211"/>
        <v>5</v>
      </c>
      <c r="T834" s="861">
        <f t="shared" si="212"/>
        <v>175000</v>
      </c>
      <c r="U834" s="860">
        <f t="shared" si="213"/>
        <v>11</v>
      </c>
      <c r="V834" s="861">
        <f t="shared" si="214"/>
        <v>875000</v>
      </c>
      <c r="W834" s="861">
        <f t="shared" si="215"/>
        <v>0</v>
      </c>
      <c r="X834" s="861">
        <f t="shared" si="216"/>
        <v>0</v>
      </c>
      <c r="Y834" s="861">
        <f t="shared" si="217"/>
        <v>0</v>
      </c>
      <c r="Z834" s="861">
        <f t="shared" si="218"/>
        <v>0</v>
      </c>
      <c r="AA834" s="861">
        <f t="shared" si="219"/>
        <v>0</v>
      </c>
      <c r="AB834" s="860">
        <f t="shared" si="220"/>
        <v>2003</v>
      </c>
      <c r="AC834" s="862">
        <f t="shared" si="221"/>
        <v>875000</v>
      </c>
      <c r="AD834" s="863">
        <f t="shared" si="222"/>
        <v>0</v>
      </c>
    </row>
    <row r="835" spans="1:30" s="856" customFormat="1" ht="30" hidden="1" customHeight="1">
      <c r="A835" s="848"/>
      <c r="B835" s="849" t="s">
        <v>34</v>
      </c>
      <c r="C835" s="887" t="s">
        <v>3794</v>
      </c>
      <c r="D835" s="873" t="s">
        <v>198</v>
      </c>
      <c r="E835" s="839"/>
      <c r="F835" s="873" t="s">
        <v>326</v>
      </c>
      <c r="G835" s="838"/>
      <c r="H835" s="873" t="s">
        <v>355</v>
      </c>
      <c r="I835" s="872">
        <v>2003</v>
      </c>
      <c r="J835" s="838" t="s">
        <v>326</v>
      </c>
      <c r="K835" s="883"/>
      <c r="L835" s="884"/>
      <c r="M835" s="884"/>
      <c r="N835" s="884"/>
      <c r="O835" s="872" t="s">
        <v>133</v>
      </c>
      <c r="P835" s="894">
        <v>750000</v>
      </c>
      <c r="Q835" s="853" t="str">
        <f t="shared" si="209"/>
        <v>2.06.02</v>
      </c>
      <c r="R835" s="841" t="str">
        <f t="shared" si="210"/>
        <v>ALAT RUMAH TANGGA</v>
      </c>
      <c r="S835" s="860">
        <f t="shared" si="211"/>
        <v>5</v>
      </c>
      <c r="T835" s="861">
        <f t="shared" si="212"/>
        <v>150000</v>
      </c>
      <c r="U835" s="860">
        <f t="shared" si="213"/>
        <v>11</v>
      </c>
      <c r="V835" s="861">
        <f t="shared" si="214"/>
        <v>750000</v>
      </c>
      <c r="W835" s="861">
        <f t="shared" si="215"/>
        <v>0</v>
      </c>
      <c r="X835" s="861">
        <f t="shared" si="216"/>
        <v>0</v>
      </c>
      <c r="Y835" s="861">
        <f t="shared" si="217"/>
        <v>0</v>
      </c>
      <c r="Z835" s="861">
        <f t="shared" si="218"/>
        <v>0</v>
      </c>
      <c r="AA835" s="861">
        <f t="shared" si="219"/>
        <v>0</v>
      </c>
      <c r="AB835" s="860">
        <f t="shared" si="220"/>
        <v>2003</v>
      </c>
      <c r="AC835" s="862">
        <f t="shared" si="221"/>
        <v>750000</v>
      </c>
      <c r="AD835" s="863">
        <f t="shared" si="222"/>
        <v>0</v>
      </c>
    </row>
    <row r="836" spans="1:30" s="856" customFormat="1" ht="30" hidden="1" customHeight="1">
      <c r="A836" s="848"/>
      <c r="B836" s="849" t="s">
        <v>34</v>
      </c>
      <c r="C836" s="873" t="s">
        <v>3841</v>
      </c>
      <c r="D836" s="873" t="s">
        <v>3842</v>
      </c>
      <c r="E836" s="839"/>
      <c r="F836" s="873" t="s">
        <v>3843</v>
      </c>
      <c r="G836" s="838"/>
      <c r="H836" s="873" t="s">
        <v>355</v>
      </c>
      <c r="I836" s="872">
        <v>2003</v>
      </c>
      <c r="J836" s="838" t="s">
        <v>3843</v>
      </c>
      <c r="K836" s="883"/>
      <c r="L836" s="884"/>
      <c r="M836" s="884"/>
      <c r="N836" s="884"/>
      <c r="O836" s="872" t="s">
        <v>133</v>
      </c>
      <c r="P836" s="894">
        <v>1050000</v>
      </c>
      <c r="Q836" s="853" t="str">
        <f t="shared" si="209"/>
        <v>2.06.03</v>
      </c>
      <c r="R836" s="841" t="str">
        <f t="shared" si="210"/>
        <v>KOMPUTER</v>
      </c>
      <c r="S836" s="860">
        <f t="shared" si="211"/>
        <v>4</v>
      </c>
      <c r="T836" s="861">
        <f t="shared" si="212"/>
        <v>262500</v>
      </c>
      <c r="U836" s="860">
        <f t="shared" si="213"/>
        <v>11</v>
      </c>
      <c r="V836" s="861">
        <f t="shared" si="214"/>
        <v>1050000</v>
      </c>
      <c r="W836" s="861">
        <f t="shared" si="215"/>
        <v>0</v>
      </c>
      <c r="X836" s="861">
        <f t="shared" si="216"/>
        <v>0</v>
      </c>
      <c r="Y836" s="861">
        <f t="shared" si="217"/>
        <v>0</v>
      </c>
      <c r="Z836" s="861">
        <f t="shared" si="218"/>
        <v>0</v>
      </c>
      <c r="AA836" s="861">
        <f t="shared" si="219"/>
        <v>0</v>
      </c>
      <c r="AB836" s="860">
        <f t="shared" si="220"/>
        <v>2003</v>
      </c>
      <c r="AC836" s="862">
        <f t="shared" si="221"/>
        <v>1050000</v>
      </c>
      <c r="AD836" s="863">
        <f t="shared" si="222"/>
        <v>0</v>
      </c>
    </row>
    <row r="837" spans="1:30" s="856" customFormat="1" ht="30" hidden="1" customHeight="1">
      <c r="A837" s="848"/>
      <c r="B837" s="849" t="s">
        <v>34</v>
      </c>
      <c r="C837" s="887" t="s">
        <v>3792</v>
      </c>
      <c r="D837" s="873" t="s">
        <v>180</v>
      </c>
      <c r="E837" s="839"/>
      <c r="F837" s="873" t="s">
        <v>310</v>
      </c>
      <c r="G837" s="838"/>
      <c r="H837" s="873" t="s">
        <v>355</v>
      </c>
      <c r="I837" s="872">
        <v>2003</v>
      </c>
      <c r="J837" s="838" t="s">
        <v>310</v>
      </c>
      <c r="K837" s="883"/>
      <c r="L837" s="884"/>
      <c r="M837" s="884"/>
      <c r="N837" s="884"/>
      <c r="O837" s="872" t="s">
        <v>133</v>
      </c>
      <c r="P837" s="894">
        <v>5514000</v>
      </c>
      <c r="Q837" s="853" t="str">
        <f t="shared" si="209"/>
        <v>2.06.03</v>
      </c>
      <c r="R837" s="841" t="str">
        <f t="shared" si="210"/>
        <v>KOMPUTER</v>
      </c>
      <c r="S837" s="860">
        <f t="shared" si="211"/>
        <v>4</v>
      </c>
      <c r="T837" s="861">
        <f t="shared" si="212"/>
        <v>1378500</v>
      </c>
      <c r="U837" s="860">
        <f t="shared" si="213"/>
        <v>11</v>
      </c>
      <c r="V837" s="861">
        <f t="shared" si="214"/>
        <v>5514000</v>
      </c>
      <c r="W837" s="861">
        <f t="shared" si="215"/>
        <v>0</v>
      </c>
      <c r="X837" s="861">
        <f t="shared" si="216"/>
        <v>0</v>
      </c>
      <c r="Y837" s="861">
        <f t="shared" si="217"/>
        <v>0</v>
      </c>
      <c r="Z837" s="861">
        <f t="shared" si="218"/>
        <v>0</v>
      </c>
      <c r="AA837" s="861">
        <f t="shared" si="219"/>
        <v>0</v>
      </c>
      <c r="AB837" s="860">
        <f t="shared" si="220"/>
        <v>2003</v>
      </c>
      <c r="AC837" s="862">
        <f t="shared" si="221"/>
        <v>5514000</v>
      </c>
      <c r="AD837" s="863">
        <f t="shared" si="222"/>
        <v>0</v>
      </c>
    </row>
    <row r="838" spans="1:30" s="856" customFormat="1" ht="30" hidden="1" customHeight="1">
      <c r="A838" s="848"/>
      <c r="B838" s="849" t="s">
        <v>34</v>
      </c>
      <c r="C838" s="887" t="s">
        <v>3794</v>
      </c>
      <c r="D838" s="873" t="s">
        <v>198</v>
      </c>
      <c r="E838" s="839"/>
      <c r="F838" s="873" t="s">
        <v>3844</v>
      </c>
      <c r="G838" s="838"/>
      <c r="H838" s="873" t="s">
        <v>355</v>
      </c>
      <c r="I838" s="872">
        <v>2005</v>
      </c>
      <c r="J838" s="838" t="s">
        <v>3844</v>
      </c>
      <c r="K838" s="883"/>
      <c r="L838" s="884"/>
      <c r="M838" s="884"/>
      <c r="N838" s="884"/>
      <c r="O838" s="872" t="s">
        <v>133</v>
      </c>
      <c r="P838" s="894">
        <v>875000</v>
      </c>
      <c r="Q838" s="853" t="str">
        <f t="shared" si="209"/>
        <v>2.06.02</v>
      </c>
      <c r="R838" s="841" t="str">
        <f t="shared" si="210"/>
        <v>ALAT RUMAH TANGGA</v>
      </c>
      <c r="S838" s="860">
        <f t="shared" si="211"/>
        <v>5</v>
      </c>
      <c r="T838" s="861">
        <f t="shared" si="212"/>
        <v>175000</v>
      </c>
      <c r="U838" s="860">
        <f t="shared" si="213"/>
        <v>9</v>
      </c>
      <c r="V838" s="861">
        <f t="shared" si="214"/>
        <v>875000</v>
      </c>
      <c r="W838" s="861">
        <f t="shared" si="215"/>
        <v>0</v>
      </c>
      <c r="X838" s="861">
        <f t="shared" si="216"/>
        <v>0</v>
      </c>
      <c r="Y838" s="861">
        <f t="shared" si="217"/>
        <v>0</v>
      </c>
      <c r="Z838" s="861">
        <f t="shared" si="218"/>
        <v>0</v>
      </c>
      <c r="AA838" s="861">
        <f t="shared" si="219"/>
        <v>0</v>
      </c>
      <c r="AB838" s="860">
        <f t="shared" si="220"/>
        <v>2005</v>
      </c>
      <c r="AC838" s="862">
        <f t="shared" si="221"/>
        <v>875000</v>
      </c>
      <c r="AD838" s="863">
        <f t="shared" si="222"/>
        <v>0</v>
      </c>
    </row>
    <row r="839" spans="1:30" s="856" customFormat="1" ht="30" hidden="1" customHeight="1">
      <c r="A839" s="848"/>
      <c r="B839" s="849" t="s">
        <v>34</v>
      </c>
      <c r="C839" s="873" t="s">
        <v>441</v>
      </c>
      <c r="D839" s="873" t="s">
        <v>3835</v>
      </c>
      <c r="E839" s="839"/>
      <c r="F839" s="873" t="s">
        <v>298</v>
      </c>
      <c r="G839" s="838"/>
      <c r="H839" s="873" t="s">
        <v>364</v>
      </c>
      <c r="I839" s="872">
        <v>2006</v>
      </c>
      <c r="J839" s="838" t="s">
        <v>298</v>
      </c>
      <c r="K839" s="883"/>
      <c r="L839" s="884"/>
      <c r="M839" s="884"/>
      <c r="N839" s="884"/>
      <c r="O839" s="872" t="s">
        <v>133</v>
      </c>
      <c r="P839" s="894">
        <v>775000</v>
      </c>
      <c r="Q839" s="853" t="str">
        <f t="shared" si="209"/>
        <v>2.06.04</v>
      </c>
      <c r="R839" s="841" t="str">
        <f t="shared" si="210"/>
        <v>MEJA DAN KURSI KERJA/RAPAT PEJABAT</v>
      </c>
      <c r="S839" s="860">
        <f t="shared" si="211"/>
        <v>5</v>
      </c>
      <c r="T839" s="861">
        <f t="shared" si="212"/>
        <v>155000</v>
      </c>
      <c r="U839" s="860">
        <f t="shared" si="213"/>
        <v>8</v>
      </c>
      <c r="V839" s="861">
        <f t="shared" si="214"/>
        <v>775000</v>
      </c>
      <c r="W839" s="861">
        <f t="shared" si="215"/>
        <v>0</v>
      </c>
      <c r="X839" s="861">
        <f t="shared" si="216"/>
        <v>0</v>
      </c>
      <c r="Y839" s="861">
        <f t="shared" si="217"/>
        <v>0</v>
      </c>
      <c r="Z839" s="861">
        <f t="shared" si="218"/>
        <v>0</v>
      </c>
      <c r="AA839" s="861">
        <f t="shared" si="219"/>
        <v>0</v>
      </c>
      <c r="AB839" s="860">
        <f t="shared" si="220"/>
        <v>2006</v>
      </c>
      <c r="AC839" s="862">
        <f t="shared" si="221"/>
        <v>775000</v>
      </c>
      <c r="AD839" s="863">
        <f t="shared" si="222"/>
        <v>0</v>
      </c>
    </row>
    <row r="840" spans="1:30" s="856" customFormat="1" ht="30" hidden="1" customHeight="1">
      <c r="A840" s="848"/>
      <c r="B840" s="849" t="s">
        <v>34</v>
      </c>
      <c r="C840" s="887" t="s">
        <v>442</v>
      </c>
      <c r="D840" s="873" t="s">
        <v>172</v>
      </c>
      <c r="E840" s="839"/>
      <c r="F840" s="873" t="s">
        <v>1948</v>
      </c>
      <c r="G840" s="838"/>
      <c r="H840" s="873" t="s">
        <v>355</v>
      </c>
      <c r="I840" s="872">
        <v>2003</v>
      </c>
      <c r="J840" s="838" t="s">
        <v>1948</v>
      </c>
      <c r="K840" s="883"/>
      <c r="L840" s="884"/>
      <c r="M840" s="884"/>
      <c r="N840" s="884"/>
      <c r="O840" s="872" t="s">
        <v>133</v>
      </c>
      <c r="P840" s="894">
        <v>3100000</v>
      </c>
      <c r="Q840" s="853" t="str">
        <f t="shared" ref="Q840:Q903" si="223">MID(C840,2,7)</f>
        <v>2.06.02</v>
      </c>
      <c r="R840" s="841" t="str">
        <f t="shared" ref="R840:R903" si="224">VLOOKUP(Q840,kelompok,2,0)</f>
        <v>ALAT RUMAH TANGGA</v>
      </c>
      <c r="S840" s="860">
        <f t="shared" ref="S840:S903" si="225">VLOOKUP(Q840,MASAMANFAAT,4,0)</f>
        <v>5</v>
      </c>
      <c r="T840" s="861">
        <f t="shared" ref="T840:T903" si="226">(P840)/S840</f>
        <v>620000</v>
      </c>
      <c r="U840" s="860">
        <f t="shared" ref="U840:U903" si="227">2013-AB840+1</f>
        <v>11</v>
      </c>
      <c r="V840" s="861">
        <f t="shared" ref="V840:V903" si="228">IF(U840&gt;S840,P840,T840*U840)</f>
        <v>3100000</v>
      </c>
      <c r="W840" s="861">
        <f t="shared" ref="W840:W903" si="229">IF(P840=V840,0,T840)</f>
        <v>0</v>
      </c>
      <c r="X840" s="861">
        <f t="shared" ref="X840:X903" si="230">IF(P840=V840+W840,0,T840)</f>
        <v>0</v>
      </c>
      <c r="Y840" s="861">
        <f t="shared" ref="Y840:Y903" si="231">IF(P840=V840+W840+X840,0,T840)</f>
        <v>0</v>
      </c>
      <c r="Z840" s="861">
        <f t="shared" ref="Z840:Z903" si="232">IF(P840=W840+X840+Y840+V840,0,T840)</f>
        <v>0</v>
      </c>
      <c r="AA840" s="861">
        <f t="shared" ref="AA840:AA903" si="233">IF(P840=V840+X840+Y840+Z840+W840,0,T840)</f>
        <v>0</v>
      </c>
      <c r="AB840" s="860">
        <f t="shared" ref="AB840:AB903" si="234">I840</f>
        <v>2003</v>
      </c>
      <c r="AC840" s="862">
        <f t="shared" ref="AC840:AC903" si="235">P840</f>
        <v>3100000</v>
      </c>
      <c r="AD840" s="863">
        <f t="shared" ref="AD840:AD903" si="236">P840-(V840+W840+X840+Y840+Z840+AA840)</f>
        <v>0</v>
      </c>
    </row>
    <row r="841" spans="1:30" s="856" customFormat="1" ht="30" hidden="1" customHeight="1">
      <c r="A841" s="848"/>
      <c r="B841" s="849" t="s">
        <v>34</v>
      </c>
      <c r="C841" s="887" t="s">
        <v>2073</v>
      </c>
      <c r="D841" s="873" t="s">
        <v>3797</v>
      </c>
      <c r="E841" s="839"/>
      <c r="F841" s="873" t="s">
        <v>318</v>
      </c>
      <c r="G841" s="838"/>
      <c r="H841" s="873" t="s">
        <v>357</v>
      </c>
      <c r="I841" s="872">
        <v>2006</v>
      </c>
      <c r="J841" s="838" t="s">
        <v>318</v>
      </c>
      <c r="K841" s="883"/>
      <c r="L841" s="884"/>
      <c r="M841" s="884"/>
      <c r="N841" s="884"/>
      <c r="O841" s="872" t="s">
        <v>133</v>
      </c>
      <c r="P841" s="894">
        <v>17990000</v>
      </c>
      <c r="Q841" s="853" t="str">
        <f t="shared" si="223"/>
        <v>2.06.03</v>
      </c>
      <c r="R841" s="841" t="str">
        <f t="shared" si="224"/>
        <v>KOMPUTER</v>
      </c>
      <c r="S841" s="860">
        <f t="shared" si="225"/>
        <v>4</v>
      </c>
      <c r="T841" s="861">
        <f t="shared" si="226"/>
        <v>4497500</v>
      </c>
      <c r="U841" s="860">
        <f t="shared" si="227"/>
        <v>8</v>
      </c>
      <c r="V841" s="861">
        <f t="shared" si="228"/>
        <v>17990000</v>
      </c>
      <c r="W841" s="861">
        <f t="shared" si="229"/>
        <v>0</v>
      </c>
      <c r="X841" s="861">
        <f t="shared" si="230"/>
        <v>0</v>
      </c>
      <c r="Y841" s="861">
        <f t="shared" si="231"/>
        <v>0</v>
      </c>
      <c r="Z841" s="861">
        <f t="shared" si="232"/>
        <v>0</v>
      </c>
      <c r="AA841" s="861">
        <f t="shared" si="233"/>
        <v>0</v>
      </c>
      <c r="AB841" s="860">
        <f t="shared" si="234"/>
        <v>2006</v>
      </c>
      <c r="AC841" s="862">
        <f t="shared" si="235"/>
        <v>17990000</v>
      </c>
      <c r="AD841" s="863">
        <f t="shared" si="236"/>
        <v>0</v>
      </c>
    </row>
    <row r="842" spans="1:30" s="856" customFormat="1" ht="30" hidden="1" customHeight="1">
      <c r="A842" s="848"/>
      <c r="B842" s="849" t="s">
        <v>34</v>
      </c>
      <c r="C842" s="887" t="s">
        <v>437</v>
      </c>
      <c r="D842" s="873" t="s">
        <v>3780</v>
      </c>
      <c r="E842" s="839"/>
      <c r="F842" s="873" t="s">
        <v>298</v>
      </c>
      <c r="G842" s="838"/>
      <c r="H842" s="873" t="s">
        <v>361</v>
      </c>
      <c r="I842" s="872">
        <v>2005</v>
      </c>
      <c r="J842" s="838" t="s">
        <v>298</v>
      </c>
      <c r="K842" s="883"/>
      <c r="L842" s="884"/>
      <c r="M842" s="884"/>
      <c r="N842" s="884"/>
      <c r="O842" s="872" t="s">
        <v>133</v>
      </c>
      <c r="P842" s="894">
        <v>1190000</v>
      </c>
      <c r="Q842" s="853" t="str">
        <f t="shared" si="223"/>
        <v>2.06.04</v>
      </c>
      <c r="R842" s="841" t="str">
        <f t="shared" si="224"/>
        <v>MEJA DAN KURSI KERJA/RAPAT PEJABAT</v>
      </c>
      <c r="S842" s="860">
        <f t="shared" si="225"/>
        <v>5</v>
      </c>
      <c r="T842" s="861">
        <f t="shared" si="226"/>
        <v>238000</v>
      </c>
      <c r="U842" s="860">
        <f t="shared" si="227"/>
        <v>9</v>
      </c>
      <c r="V842" s="861">
        <f t="shared" si="228"/>
        <v>1190000</v>
      </c>
      <c r="W842" s="861">
        <f t="shared" si="229"/>
        <v>0</v>
      </c>
      <c r="X842" s="861">
        <f t="shared" si="230"/>
        <v>0</v>
      </c>
      <c r="Y842" s="861">
        <f t="shared" si="231"/>
        <v>0</v>
      </c>
      <c r="Z842" s="861">
        <f t="shared" si="232"/>
        <v>0</v>
      </c>
      <c r="AA842" s="861">
        <f t="shared" si="233"/>
        <v>0</v>
      </c>
      <c r="AB842" s="860">
        <f t="shared" si="234"/>
        <v>2005</v>
      </c>
      <c r="AC842" s="862">
        <f t="shared" si="235"/>
        <v>1190000</v>
      </c>
      <c r="AD842" s="863">
        <f t="shared" si="236"/>
        <v>0</v>
      </c>
    </row>
    <row r="843" spans="1:30" s="856" customFormat="1" ht="30" hidden="1" customHeight="1">
      <c r="A843" s="848"/>
      <c r="B843" s="849" t="s">
        <v>34</v>
      </c>
      <c r="C843" s="887" t="s">
        <v>440</v>
      </c>
      <c r="D843" s="873" t="s">
        <v>3783</v>
      </c>
      <c r="E843" s="839"/>
      <c r="F843" s="873" t="s">
        <v>298</v>
      </c>
      <c r="G843" s="838"/>
      <c r="H843" s="873" t="s">
        <v>354</v>
      </c>
      <c r="I843" s="872">
        <v>2005</v>
      </c>
      <c r="J843" s="838" t="s">
        <v>298</v>
      </c>
      <c r="K843" s="883"/>
      <c r="L843" s="884"/>
      <c r="M843" s="884"/>
      <c r="N843" s="884"/>
      <c r="O843" s="872" t="s">
        <v>133</v>
      </c>
      <c r="P843" s="894">
        <v>1400000</v>
      </c>
      <c r="Q843" s="853" t="str">
        <f t="shared" si="223"/>
        <v>2.06.04</v>
      </c>
      <c r="R843" s="841" t="str">
        <f t="shared" si="224"/>
        <v>MEJA DAN KURSI KERJA/RAPAT PEJABAT</v>
      </c>
      <c r="S843" s="860">
        <f t="shared" si="225"/>
        <v>5</v>
      </c>
      <c r="T843" s="861">
        <f t="shared" si="226"/>
        <v>280000</v>
      </c>
      <c r="U843" s="860">
        <f t="shared" si="227"/>
        <v>9</v>
      </c>
      <c r="V843" s="861">
        <f t="shared" si="228"/>
        <v>1400000</v>
      </c>
      <c r="W843" s="861">
        <f t="shared" si="229"/>
        <v>0</v>
      </c>
      <c r="X843" s="861">
        <f t="shared" si="230"/>
        <v>0</v>
      </c>
      <c r="Y843" s="861">
        <f t="shared" si="231"/>
        <v>0</v>
      </c>
      <c r="Z843" s="861">
        <f t="shared" si="232"/>
        <v>0</v>
      </c>
      <c r="AA843" s="861">
        <f t="shared" si="233"/>
        <v>0</v>
      </c>
      <c r="AB843" s="860">
        <f t="shared" si="234"/>
        <v>2005</v>
      </c>
      <c r="AC843" s="862">
        <f t="shared" si="235"/>
        <v>1400000</v>
      </c>
      <c r="AD843" s="863">
        <f t="shared" si="236"/>
        <v>0</v>
      </c>
    </row>
    <row r="844" spans="1:30" s="856" customFormat="1" ht="30" hidden="1" customHeight="1">
      <c r="A844" s="848"/>
      <c r="B844" s="849" t="s">
        <v>34</v>
      </c>
      <c r="C844" s="887" t="s">
        <v>434</v>
      </c>
      <c r="D844" s="873" t="s">
        <v>175</v>
      </c>
      <c r="E844" s="839"/>
      <c r="F844" s="873" t="s">
        <v>1357</v>
      </c>
      <c r="G844" s="838"/>
      <c r="H844" s="873" t="s">
        <v>372</v>
      </c>
      <c r="I844" s="872">
        <v>2004</v>
      </c>
      <c r="J844" s="838" t="s">
        <v>1357</v>
      </c>
      <c r="K844" s="883"/>
      <c r="L844" s="884"/>
      <c r="M844" s="884"/>
      <c r="N844" s="884"/>
      <c r="O844" s="872" t="s">
        <v>133</v>
      </c>
      <c r="P844" s="894">
        <v>1650000</v>
      </c>
      <c r="Q844" s="853" t="str">
        <f t="shared" si="223"/>
        <v>2.06.04</v>
      </c>
      <c r="R844" s="841" t="str">
        <f t="shared" si="224"/>
        <v>MEJA DAN KURSI KERJA/RAPAT PEJABAT</v>
      </c>
      <c r="S844" s="860">
        <f t="shared" si="225"/>
        <v>5</v>
      </c>
      <c r="T844" s="861">
        <f t="shared" si="226"/>
        <v>330000</v>
      </c>
      <c r="U844" s="860">
        <f t="shared" si="227"/>
        <v>10</v>
      </c>
      <c r="V844" s="861">
        <f t="shared" si="228"/>
        <v>1650000</v>
      </c>
      <c r="W844" s="861">
        <f t="shared" si="229"/>
        <v>0</v>
      </c>
      <c r="X844" s="861">
        <f t="shared" si="230"/>
        <v>0</v>
      </c>
      <c r="Y844" s="861">
        <f t="shared" si="231"/>
        <v>0</v>
      </c>
      <c r="Z844" s="861">
        <f t="shared" si="232"/>
        <v>0</v>
      </c>
      <c r="AA844" s="861">
        <f t="shared" si="233"/>
        <v>0</v>
      </c>
      <c r="AB844" s="860">
        <f t="shared" si="234"/>
        <v>2004</v>
      </c>
      <c r="AC844" s="862">
        <f t="shared" si="235"/>
        <v>1650000</v>
      </c>
      <c r="AD844" s="863">
        <f t="shared" si="236"/>
        <v>0</v>
      </c>
    </row>
    <row r="845" spans="1:30" s="856" customFormat="1" ht="30" hidden="1" customHeight="1">
      <c r="A845" s="848"/>
      <c r="B845" s="849" t="s">
        <v>34</v>
      </c>
      <c r="C845" s="887" t="s">
        <v>2062</v>
      </c>
      <c r="D845" s="873" t="s">
        <v>1040</v>
      </c>
      <c r="E845" s="839"/>
      <c r="F845" s="873" t="s">
        <v>293</v>
      </c>
      <c r="G845" s="838"/>
      <c r="H845" s="873" t="s">
        <v>373</v>
      </c>
      <c r="I845" s="872">
        <v>2004</v>
      </c>
      <c r="J845" s="838" t="s">
        <v>293</v>
      </c>
      <c r="K845" s="883"/>
      <c r="L845" s="884"/>
      <c r="M845" s="884"/>
      <c r="N845" s="884"/>
      <c r="O845" s="872" t="s">
        <v>133</v>
      </c>
      <c r="P845" s="894">
        <v>980000</v>
      </c>
      <c r="Q845" s="853" t="str">
        <f t="shared" si="223"/>
        <v>2.06.02</v>
      </c>
      <c r="R845" s="841" t="str">
        <f t="shared" si="224"/>
        <v>ALAT RUMAH TANGGA</v>
      </c>
      <c r="S845" s="860">
        <f t="shared" si="225"/>
        <v>5</v>
      </c>
      <c r="T845" s="861">
        <f t="shared" si="226"/>
        <v>196000</v>
      </c>
      <c r="U845" s="860">
        <f t="shared" si="227"/>
        <v>10</v>
      </c>
      <c r="V845" s="861">
        <f t="shared" si="228"/>
        <v>980000</v>
      </c>
      <c r="W845" s="861">
        <f t="shared" si="229"/>
        <v>0</v>
      </c>
      <c r="X845" s="861">
        <f t="shared" si="230"/>
        <v>0</v>
      </c>
      <c r="Y845" s="861">
        <f t="shared" si="231"/>
        <v>0</v>
      </c>
      <c r="Z845" s="861">
        <f t="shared" si="232"/>
        <v>0</v>
      </c>
      <c r="AA845" s="861">
        <f t="shared" si="233"/>
        <v>0</v>
      </c>
      <c r="AB845" s="860">
        <f t="shared" si="234"/>
        <v>2004</v>
      </c>
      <c r="AC845" s="862">
        <f t="shared" si="235"/>
        <v>980000</v>
      </c>
      <c r="AD845" s="863">
        <f t="shared" si="236"/>
        <v>0</v>
      </c>
    </row>
    <row r="846" spans="1:30" s="856" customFormat="1" ht="30" hidden="1" customHeight="1">
      <c r="A846" s="848"/>
      <c r="B846" s="849" t="s">
        <v>34</v>
      </c>
      <c r="C846" s="887" t="s">
        <v>2062</v>
      </c>
      <c r="D846" s="873" t="s">
        <v>1040</v>
      </c>
      <c r="E846" s="839"/>
      <c r="F846" s="873" t="s">
        <v>293</v>
      </c>
      <c r="G846" s="838"/>
      <c r="H846" s="873" t="s">
        <v>373</v>
      </c>
      <c r="I846" s="872">
        <v>2006</v>
      </c>
      <c r="J846" s="838" t="s">
        <v>293</v>
      </c>
      <c r="K846" s="883"/>
      <c r="L846" s="884"/>
      <c r="M846" s="884"/>
      <c r="N846" s="884"/>
      <c r="O846" s="872" t="s">
        <v>133</v>
      </c>
      <c r="P846" s="894">
        <v>1225000</v>
      </c>
      <c r="Q846" s="853" t="str">
        <f t="shared" si="223"/>
        <v>2.06.02</v>
      </c>
      <c r="R846" s="841" t="str">
        <f t="shared" si="224"/>
        <v>ALAT RUMAH TANGGA</v>
      </c>
      <c r="S846" s="860">
        <f t="shared" si="225"/>
        <v>5</v>
      </c>
      <c r="T846" s="861">
        <f t="shared" si="226"/>
        <v>245000</v>
      </c>
      <c r="U846" s="860">
        <f t="shared" si="227"/>
        <v>8</v>
      </c>
      <c r="V846" s="861">
        <f t="shared" si="228"/>
        <v>1225000</v>
      </c>
      <c r="W846" s="861">
        <f t="shared" si="229"/>
        <v>0</v>
      </c>
      <c r="X846" s="861">
        <f t="shared" si="230"/>
        <v>0</v>
      </c>
      <c r="Y846" s="861">
        <f t="shared" si="231"/>
        <v>0</v>
      </c>
      <c r="Z846" s="861">
        <f t="shared" si="232"/>
        <v>0</v>
      </c>
      <c r="AA846" s="861">
        <f t="shared" si="233"/>
        <v>0</v>
      </c>
      <c r="AB846" s="860">
        <f t="shared" si="234"/>
        <v>2006</v>
      </c>
      <c r="AC846" s="862">
        <f t="shared" si="235"/>
        <v>1225000</v>
      </c>
      <c r="AD846" s="863">
        <f t="shared" si="236"/>
        <v>0</v>
      </c>
    </row>
    <row r="847" spans="1:30" s="856" customFormat="1" ht="30" hidden="1" customHeight="1">
      <c r="A847" s="848"/>
      <c r="B847" s="849" t="s">
        <v>34</v>
      </c>
      <c r="C847" s="887" t="s">
        <v>2062</v>
      </c>
      <c r="D847" s="873" t="s">
        <v>1040</v>
      </c>
      <c r="E847" s="839"/>
      <c r="F847" s="873" t="s">
        <v>293</v>
      </c>
      <c r="G847" s="838"/>
      <c r="H847" s="873" t="s">
        <v>373</v>
      </c>
      <c r="I847" s="872">
        <v>2004</v>
      </c>
      <c r="J847" s="838" t="s">
        <v>293</v>
      </c>
      <c r="K847" s="883"/>
      <c r="L847" s="884"/>
      <c r="M847" s="884"/>
      <c r="N847" s="884"/>
      <c r="O847" s="872" t="s">
        <v>133</v>
      </c>
      <c r="P847" s="894">
        <v>2450000</v>
      </c>
      <c r="Q847" s="853" t="str">
        <f t="shared" si="223"/>
        <v>2.06.02</v>
      </c>
      <c r="R847" s="841" t="str">
        <f t="shared" si="224"/>
        <v>ALAT RUMAH TANGGA</v>
      </c>
      <c r="S847" s="860">
        <f t="shared" si="225"/>
        <v>5</v>
      </c>
      <c r="T847" s="861">
        <f t="shared" si="226"/>
        <v>490000</v>
      </c>
      <c r="U847" s="860">
        <f t="shared" si="227"/>
        <v>10</v>
      </c>
      <c r="V847" s="861">
        <f t="shared" si="228"/>
        <v>2450000</v>
      </c>
      <c r="W847" s="861">
        <f t="shared" si="229"/>
        <v>0</v>
      </c>
      <c r="X847" s="861">
        <f t="shared" si="230"/>
        <v>0</v>
      </c>
      <c r="Y847" s="861">
        <f t="shared" si="231"/>
        <v>0</v>
      </c>
      <c r="Z847" s="861">
        <f t="shared" si="232"/>
        <v>0</v>
      </c>
      <c r="AA847" s="861">
        <f t="shared" si="233"/>
        <v>0</v>
      </c>
      <c r="AB847" s="860">
        <f t="shared" si="234"/>
        <v>2004</v>
      </c>
      <c r="AC847" s="862">
        <f t="shared" si="235"/>
        <v>2450000</v>
      </c>
      <c r="AD847" s="863">
        <f t="shared" si="236"/>
        <v>0</v>
      </c>
    </row>
    <row r="848" spans="1:30" s="856" customFormat="1" ht="30" hidden="1" customHeight="1">
      <c r="A848" s="848"/>
      <c r="B848" s="849" t="s">
        <v>34</v>
      </c>
      <c r="C848" s="887" t="s">
        <v>435</v>
      </c>
      <c r="D848" s="873" t="s">
        <v>1235</v>
      </c>
      <c r="E848" s="839"/>
      <c r="F848" s="873" t="s">
        <v>308</v>
      </c>
      <c r="G848" s="838"/>
      <c r="H848" s="873" t="s">
        <v>356</v>
      </c>
      <c r="I848" s="872">
        <v>2002</v>
      </c>
      <c r="J848" s="838" t="s">
        <v>308</v>
      </c>
      <c r="K848" s="883"/>
      <c r="L848" s="884"/>
      <c r="M848" s="884"/>
      <c r="N848" s="884"/>
      <c r="O848" s="872" t="s">
        <v>133</v>
      </c>
      <c r="P848" s="894">
        <v>2730000</v>
      </c>
      <c r="Q848" s="853" t="str">
        <f t="shared" si="223"/>
        <v>2.06.01</v>
      </c>
      <c r="R848" s="841" t="str">
        <f t="shared" si="224"/>
        <v>ALAT KANTOR</v>
      </c>
      <c r="S848" s="860">
        <f t="shared" si="225"/>
        <v>5</v>
      </c>
      <c r="T848" s="861">
        <f t="shared" si="226"/>
        <v>546000</v>
      </c>
      <c r="U848" s="860">
        <f t="shared" si="227"/>
        <v>12</v>
      </c>
      <c r="V848" s="861">
        <f t="shared" si="228"/>
        <v>2730000</v>
      </c>
      <c r="W848" s="861">
        <f t="shared" si="229"/>
        <v>0</v>
      </c>
      <c r="X848" s="861">
        <f t="shared" si="230"/>
        <v>0</v>
      </c>
      <c r="Y848" s="861">
        <f t="shared" si="231"/>
        <v>0</v>
      </c>
      <c r="Z848" s="861">
        <f t="shared" si="232"/>
        <v>0</v>
      </c>
      <c r="AA848" s="861">
        <f t="shared" si="233"/>
        <v>0</v>
      </c>
      <c r="AB848" s="860">
        <f t="shared" si="234"/>
        <v>2002</v>
      </c>
      <c r="AC848" s="862">
        <f t="shared" si="235"/>
        <v>2730000</v>
      </c>
      <c r="AD848" s="863">
        <f t="shared" si="236"/>
        <v>0</v>
      </c>
    </row>
    <row r="849" spans="1:30" s="856" customFormat="1" ht="30" hidden="1" customHeight="1">
      <c r="A849" s="848"/>
      <c r="B849" s="849" t="s">
        <v>34</v>
      </c>
      <c r="C849" s="887" t="s">
        <v>435</v>
      </c>
      <c r="D849" s="873" t="s">
        <v>1235</v>
      </c>
      <c r="E849" s="839"/>
      <c r="F849" s="873" t="s">
        <v>299</v>
      </c>
      <c r="G849" s="838"/>
      <c r="H849" s="873" t="s">
        <v>356</v>
      </c>
      <c r="I849" s="872">
        <v>2002</v>
      </c>
      <c r="J849" s="838" t="s">
        <v>299</v>
      </c>
      <c r="K849" s="883"/>
      <c r="L849" s="884"/>
      <c r="M849" s="884"/>
      <c r="N849" s="884"/>
      <c r="O849" s="872" t="s">
        <v>133</v>
      </c>
      <c r="P849" s="894">
        <v>1960000</v>
      </c>
      <c r="Q849" s="853" t="str">
        <f t="shared" si="223"/>
        <v>2.06.01</v>
      </c>
      <c r="R849" s="841" t="str">
        <f t="shared" si="224"/>
        <v>ALAT KANTOR</v>
      </c>
      <c r="S849" s="860">
        <f t="shared" si="225"/>
        <v>5</v>
      </c>
      <c r="T849" s="861">
        <f t="shared" si="226"/>
        <v>392000</v>
      </c>
      <c r="U849" s="860">
        <f t="shared" si="227"/>
        <v>12</v>
      </c>
      <c r="V849" s="861">
        <f t="shared" si="228"/>
        <v>1960000</v>
      </c>
      <c r="W849" s="861">
        <f t="shared" si="229"/>
        <v>0</v>
      </c>
      <c r="X849" s="861">
        <f t="shared" si="230"/>
        <v>0</v>
      </c>
      <c r="Y849" s="861">
        <f t="shared" si="231"/>
        <v>0</v>
      </c>
      <c r="Z849" s="861">
        <f t="shared" si="232"/>
        <v>0</v>
      </c>
      <c r="AA849" s="861">
        <f t="shared" si="233"/>
        <v>0</v>
      </c>
      <c r="AB849" s="860">
        <f t="shared" si="234"/>
        <v>2002</v>
      </c>
      <c r="AC849" s="862">
        <f t="shared" si="235"/>
        <v>1960000</v>
      </c>
      <c r="AD849" s="863">
        <f t="shared" si="236"/>
        <v>0</v>
      </c>
    </row>
    <row r="850" spans="1:30" s="856" customFormat="1" ht="30" hidden="1" customHeight="1">
      <c r="A850" s="848"/>
      <c r="B850" s="849" t="s">
        <v>34</v>
      </c>
      <c r="C850" s="887" t="s">
        <v>1496</v>
      </c>
      <c r="D850" s="873" t="s">
        <v>1226</v>
      </c>
      <c r="E850" s="839"/>
      <c r="F850" s="873" t="s">
        <v>298</v>
      </c>
      <c r="G850" s="838"/>
      <c r="H850" s="873" t="s">
        <v>358</v>
      </c>
      <c r="I850" s="872">
        <v>2002</v>
      </c>
      <c r="J850" s="838" t="s">
        <v>298</v>
      </c>
      <c r="K850" s="883"/>
      <c r="L850" s="884"/>
      <c r="M850" s="884"/>
      <c r="N850" s="884"/>
      <c r="O850" s="872" t="s">
        <v>133</v>
      </c>
      <c r="P850" s="894">
        <v>1540000</v>
      </c>
      <c r="Q850" s="853" t="str">
        <f t="shared" si="223"/>
        <v>2.06.02</v>
      </c>
      <c r="R850" s="841" t="str">
        <f t="shared" si="224"/>
        <v>ALAT RUMAH TANGGA</v>
      </c>
      <c r="S850" s="860">
        <f t="shared" si="225"/>
        <v>5</v>
      </c>
      <c r="T850" s="861">
        <f t="shared" si="226"/>
        <v>308000</v>
      </c>
      <c r="U850" s="860">
        <f t="shared" si="227"/>
        <v>12</v>
      </c>
      <c r="V850" s="861">
        <f t="shared" si="228"/>
        <v>1540000</v>
      </c>
      <c r="W850" s="861">
        <f t="shared" si="229"/>
        <v>0</v>
      </c>
      <c r="X850" s="861">
        <f t="shared" si="230"/>
        <v>0</v>
      </c>
      <c r="Y850" s="861">
        <f t="shared" si="231"/>
        <v>0</v>
      </c>
      <c r="Z850" s="861">
        <f t="shared" si="232"/>
        <v>0</v>
      </c>
      <c r="AA850" s="861">
        <f t="shared" si="233"/>
        <v>0</v>
      </c>
      <c r="AB850" s="860">
        <f t="shared" si="234"/>
        <v>2002</v>
      </c>
      <c r="AC850" s="862">
        <f t="shared" si="235"/>
        <v>1540000</v>
      </c>
      <c r="AD850" s="863">
        <f t="shared" si="236"/>
        <v>0</v>
      </c>
    </row>
    <row r="851" spans="1:30" s="856" customFormat="1" ht="30" hidden="1" customHeight="1">
      <c r="A851" s="848"/>
      <c r="B851" s="849" t="s">
        <v>34</v>
      </c>
      <c r="C851" s="887" t="s">
        <v>2062</v>
      </c>
      <c r="D851" s="873" t="s">
        <v>169</v>
      </c>
      <c r="E851" s="839"/>
      <c r="F851" s="873" t="s">
        <v>3782</v>
      </c>
      <c r="G851" s="838"/>
      <c r="H851" s="873" t="s">
        <v>364</v>
      </c>
      <c r="I851" s="872">
        <v>2001</v>
      </c>
      <c r="J851" s="838" t="s">
        <v>3782</v>
      </c>
      <c r="K851" s="883"/>
      <c r="L851" s="884"/>
      <c r="M851" s="884"/>
      <c r="N851" s="884"/>
      <c r="O851" s="872" t="s">
        <v>133</v>
      </c>
      <c r="P851" s="894">
        <v>562500</v>
      </c>
      <c r="Q851" s="853" t="str">
        <f t="shared" si="223"/>
        <v>2.06.02</v>
      </c>
      <c r="R851" s="841" t="str">
        <f t="shared" si="224"/>
        <v>ALAT RUMAH TANGGA</v>
      </c>
      <c r="S851" s="860">
        <f t="shared" si="225"/>
        <v>5</v>
      </c>
      <c r="T851" s="861">
        <f t="shared" si="226"/>
        <v>112500</v>
      </c>
      <c r="U851" s="860">
        <f t="shared" si="227"/>
        <v>13</v>
      </c>
      <c r="V851" s="861">
        <f t="shared" si="228"/>
        <v>562500</v>
      </c>
      <c r="W851" s="861">
        <f t="shared" si="229"/>
        <v>0</v>
      </c>
      <c r="X851" s="861">
        <f t="shared" si="230"/>
        <v>0</v>
      </c>
      <c r="Y851" s="861">
        <f t="shared" si="231"/>
        <v>0</v>
      </c>
      <c r="Z851" s="861">
        <f t="shared" si="232"/>
        <v>0</v>
      </c>
      <c r="AA851" s="861">
        <f t="shared" si="233"/>
        <v>0</v>
      </c>
      <c r="AB851" s="860">
        <f t="shared" si="234"/>
        <v>2001</v>
      </c>
      <c r="AC851" s="862">
        <f t="shared" si="235"/>
        <v>562500</v>
      </c>
      <c r="AD851" s="863">
        <f t="shared" si="236"/>
        <v>0</v>
      </c>
    </row>
    <row r="852" spans="1:30" s="856" customFormat="1" ht="30" hidden="1" customHeight="1">
      <c r="A852" s="848"/>
      <c r="B852" s="849" t="s">
        <v>34</v>
      </c>
      <c r="C852" s="887" t="s">
        <v>2062</v>
      </c>
      <c r="D852" s="873" t="s">
        <v>169</v>
      </c>
      <c r="E852" s="839"/>
      <c r="F852" s="873" t="s">
        <v>3782</v>
      </c>
      <c r="G852" s="838"/>
      <c r="H852" s="873" t="s">
        <v>354</v>
      </c>
      <c r="I852" s="872">
        <v>2001</v>
      </c>
      <c r="J852" s="838" t="s">
        <v>3782</v>
      </c>
      <c r="K852" s="883"/>
      <c r="L852" s="884"/>
      <c r="M852" s="884"/>
      <c r="N852" s="884"/>
      <c r="O852" s="872" t="s">
        <v>133</v>
      </c>
      <c r="P852" s="894">
        <v>525000</v>
      </c>
      <c r="Q852" s="853" t="str">
        <f t="shared" si="223"/>
        <v>2.06.02</v>
      </c>
      <c r="R852" s="841" t="str">
        <f t="shared" si="224"/>
        <v>ALAT RUMAH TANGGA</v>
      </c>
      <c r="S852" s="860">
        <f t="shared" si="225"/>
        <v>5</v>
      </c>
      <c r="T852" s="861">
        <f t="shared" si="226"/>
        <v>105000</v>
      </c>
      <c r="U852" s="860">
        <f t="shared" si="227"/>
        <v>13</v>
      </c>
      <c r="V852" s="861">
        <f t="shared" si="228"/>
        <v>525000</v>
      </c>
      <c r="W852" s="861">
        <f t="shared" si="229"/>
        <v>0</v>
      </c>
      <c r="X852" s="861">
        <f t="shared" si="230"/>
        <v>0</v>
      </c>
      <c r="Y852" s="861">
        <f t="shared" si="231"/>
        <v>0</v>
      </c>
      <c r="Z852" s="861">
        <f t="shared" si="232"/>
        <v>0</v>
      </c>
      <c r="AA852" s="861">
        <f t="shared" si="233"/>
        <v>0</v>
      </c>
      <c r="AB852" s="860">
        <f t="shared" si="234"/>
        <v>2001</v>
      </c>
      <c r="AC852" s="862">
        <f t="shared" si="235"/>
        <v>525000</v>
      </c>
      <c r="AD852" s="863">
        <f t="shared" si="236"/>
        <v>0</v>
      </c>
    </row>
    <row r="853" spans="1:30" s="856" customFormat="1" ht="30" hidden="1" customHeight="1">
      <c r="A853" s="848"/>
      <c r="B853" s="849" t="s">
        <v>34</v>
      </c>
      <c r="C853" s="873" t="s">
        <v>3845</v>
      </c>
      <c r="D853" s="873" t="s">
        <v>184</v>
      </c>
      <c r="E853" s="839"/>
      <c r="F853" s="873" t="s">
        <v>298</v>
      </c>
      <c r="G853" s="838"/>
      <c r="H853" s="873" t="s">
        <v>365</v>
      </c>
      <c r="I853" s="872">
        <v>2001</v>
      </c>
      <c r="J853" s="838" t="s">
        <v>298</v>
      </c>
      <c r="K853" s="883"/>
      <c r="L853" s="884"/>
      <c r="M853" s="884"/>
      <c r="N853" s="884"/>
      <c r="O853" s="872" t="s">
        <v>133</v>
      </c>
      <c r="P853" s="894">
        <v>975000</v>
      </c>
      <c r="Q853" s="853" t="str">
        <f t="shared" si="223"/>
        <v>2.06.04</v>
      </c>
      <c r="R853" s="841" t="str">
        <f t="shared" si="224"/>
        <v>MEJA DAN KURSI KERJA/RAPAT PEJABAT</v>
      </c>
      <c r="S853" s="860">
        <f t="shared" si="225"/>
        <v>5</v>
      </c>
      <c r="T853" s="861">
        <f t="shared" si="226"/>
        <v>195000</v>
      </c>
      <c r="U853" s="860">
        <f t="shared" si="227"/>
        <v>13</v>
      </c>
      <c r="V853" s="861">
        <f t="shared" si="228"/>
        <v>975000</v>
      </c>
      <c r="W853" s="861">
        <f t="shared" si="229"/>
        <v>0</v>
      </c>
      <c r="X853" s="861">
        <f t="shared" si="230"/>
        <v>0</v>
      </c>
      <c r="Y853" s="861">
        <f t="shared" si="231"/>
        <v>0</v>
      </c>
      <c r="Z853" s="861">
        <f t="shared" si="232"/>
        <v>0</v>
      </c>
      <c r="AA853" s="861">
        <f t="shared" si="233"/>
        <v>0</v>
      </c>
      <c r="AB853" s="860">
        <f t="shared" si="234"/>
        <v>2001</v>
      </c>
      <c r="AC853" s="862">
        <f t="shared" si="235"/>
        <v>975000</v>
      </c>
      <c r="AD853" s="863">
        <f t="shared" si="236"/>
        <v>0</v>
      </c>
    </row>
    <row r="854" spans="1:30" s="856" customFormat="1" ht="30" hidden="1" customHeight="1">
      <c r="A854" s="848"/>
      <c r="B854" s="849" t="s">
        <v>34</v>
      </c>
      <c r="C854" s="873" t="s">
        <v>3846</v>
      </c>
      <c r="D854" s="873" t="s">
        <v>3847</v>
      </c>
      <c r="E854" s="839"/>
      <c r="F854" s="873" t="s">
        <v>298</v>
      </c>
      <c r="G854" s="838"/>
      <c r="H854" s="873" t="s">
        <v>366</v>
      </c>
      <c r="I854" s="872">
        <v>2005</v>
      </c>
      <c r="J854" s="838" t="s">
        <v>298</v>
      </c>
      <c r="K854" s="883"/>
      <c r="L854" s="884"/>
      <c r="M854" s="884"/>
      <c r="N854" s="884"/>
      <c r="O854" s="872" t="s">
        <v>133</v>
      </c>
      <c r="P854" s="894">
        <v>800000</v>
      </c>
      <c r="Q854" s="853" t="str">
        <f t="shared" si="223"/>
        <v>2.06.01</v>
      </c>
      <c r="R854" s="841" t="str">
        <f t="shared" si="224"/>
        <v>ALAT KANTOR</v>
      </c>
      <c r="S854" s="860">
        <f t="shared" si="225"/>
        <v>5</v>
      </c>
      <c r="T854" s="861">
        <f t="shared" si="226"/>
        <v>160000</v>
      </c>
      <c r="U854" s="860">
        <f t="shared" si="227"/>
        <v>9</v>
      </c>
      <c r="V854" s="861">
        <f t="shared" si="228"/>
        <v>800000</v>
      </c>
      <c r="W854" s="861">
        <f t="shared" si="229"/>
        <v>0</v>
      </c>
      <c r="X854" s="861">
        <f t="shared" si="230"/>
        <v>0</v>
      </c>
      <c r="Y854" s="861">
        <f t="shared" si="231"/>
        <v>0</v>
      </c>
      <c r="Z854" s="861">
        <f t="shared" si="232"/>
        <v>0</v>
      </c>
      <c r="AA854" s="861">
        <f t="shared" si="233"/>
        <v>0</v>
      </c>
      <c r="AB854" s="860">
        <f t="shared" si="234"/>
        <v>2005</v>
      </c>
      <c r="AC854" s="862">
        <f t="shared" si="235"/>
        <v>800000</v>
      </c>
      <c r="AD854" s="863">
        <f t="shared" si="236"/>
        <v>0</v>
      </c>
    </row>
    <row r="855" spans="1:30" s="856" customFormat="1" ht="30" hidden="1" customHeight="1">
      <c r="A855" s="848"/>
      <c r="B855" s="849" t="s">
        <v>34</v>
      </c>
      <c r="C855" s="873" t="s">
        <v>1427</v>
      </c>
      <c r="D855" s="873" t="s">
        <v>192</v>
      </c>
      <c r="E855" s="839"/>
      <c r="F855" s="873" t="s">
        <v>298</v>
      </c>
      <c r="G855" s="838"/>
      <c r="H855" s="873" t="s">
        <v>369</v>
      </c>
      <c r="I855" s="872">
        <v>2006</v>
      </c>
      <c r="J855" s="838" t="s">
        <v>298</v>
      </c>
      <c r="K855" s="883"/>
      <c r="L855" s="884"/>
      <c r="M855" s="884"/>
      <c r="N855" s="884"/>
      <c r="O855" s="872" t="s">
        <v>133</v>
      </c>
      <c r="P855" s="894">
        <v>1200000</v>
      </c>
      <c r="Q855" s="853" t="str">
        <f t="shared" si="223"/>
        <v>2.06.02</v>
      </c>
      <c r="R855" s="841" t="str">
        <f t="shared" si="224"/>
        <v>ALAT RUMAH TANGGA</v>
      </c>
      <c r="S855" s="860">
        <f t="shared" si="225"/>
        <v>5</v>
      </c>
      <c r="T855" s="861">
        <f t="shared" si="226"/>
        <v>240000</v>
      </c>
      <c r="U855" s="860">
        <f t="shared" si="227"/>
        <v>8</v>
      </c>
      <c r="V855" s="861">
        <f t="shared" si="228"/>
        <v>1200000</v>
      </c>
      <c r="W855" s="861">
        <f t="shared" si="229"/>
        <v>0</v>
      </c>
      <c r="X855" s="861">
        <f t="shared" si="230"/>
        <v>0</v>
      </c>
      <c r="Y855" s="861">
        <f t="shared" si="231"/>
        <v>0</v>
      </c>
      <c r="Z855" s="861">
        <f t="shared" si="232"/>
        <v>0</v>
      </c>
      <c r="AA855" s="861">
        <f t="shared" si="233"/>
        <v>0</v>
      </c>
      <c r="AB855" s="860">
        <f t="shared" si="234"/>
        <v>2006</v>
      </c>
      <c r="AC855" s="862">
        <f t="shared" si="235"/>
        <v>1200000</v>
      </c>
      <c r="AD855" s="863">
        <f t="shared" si="236"/>
        <v>0</v>
      </c>
    </row>
    <row r="856" spans="1:30" s="856" customFormat="1" ht="30" hidden="1" customHeight="1">
      <c r="A856" s="848"/>
      <c r="B856" s="849" t="s">
        <v>34</v>
      </c>
      <c r="C856" s="873" t="s">
        <v>3848</v>
      </c>
      <c r="D856" s="873" t="s">
        <v>3849</v>
      </c>
      <c r="E856" s="839"/>
      <c r="F856" s="873" t="s">
        <v>3850</v>
      </c>
      <c r="G856" s="838"/>
      <c r="H856" s="873" t="s">
        <v>355</v>
      </c>
      <c r="I856" s="872">
        <v>2006</v>
      </c>
      <c r="J856" s="838" t="s">
        <v>3850</v>
      </c>
      <c r="K856" s="883"/>
      <c r="L856" s="884"/>
      <c r="M856" s="884"/>
      <c r="N856" s="884"/>
      <c r="O856" s="872" t="s">
        <v>133</v>
      </c>
      <c r="P856" s="894">
        <v>6120000</v>
      </c>
      <c r="Q856" s="853" t="str">
        <f t="shared" si="223"/>
        <v>2.06.01</v>
      </c>
      <c r="R856" s="841" t="str">
        <f t="shared" si="224"/>
        <v>ALAT KANTOR</v>
      </c>
      <c r="S856" s="860">
        <f t="shared" si="225"/>
        <v>5</v>
      </c>
      <c r="T856" s="861">
        <f t="shared" si="226"/>
        <v>1224000</v>
      </c>
      <c r="U856" s="860">
        <f t="shared" si="227"/>
        <v>8</v>
      </c>
      <c r="V856" s="861">
        <f t="shared" si="228"/>
        <v>6120000</v>
      </c>
      <c r="W856" s="861">
        <f t="shared" si="229"/>
        <v>0</v>
      </c>
      <c r="X856" s="861">
        <f t="shared" si="230"/>
        <v>0</v>
      </c>
      <c r="Y856" s="861">
        <f t="shared" si="231"/>
        <v>0</v>
      </c>
      <c r="Z856" s="861">
        <f t="shared" si="232"/>
        <v>0</v>
      </c>
      <c r="AA856" s="861">
        <f t="shared" si="233"/>
        <v>0</v>
      </c>
      <c r="AB856" s="860">
        <f t="shared" si="234"/>
        <v>2006</v>
      </c>
      <c r="AC856" s="862">
        <f t="shared" si="235"/>
        <v>6120000</v>
      </c>
      <c r="AD856" s="863">
        <f t="shared" si="236"/>
        <v>0</v>
      </c>
    </row>
    <row r="857" spans="1:30" s="856" customFormat="1" ht="30" hidden="1" customHeight="1">
      <c r="A857" s="848"/>
      <c r="B857" s="849" t="s">
        <v>34</v>
      </c>
      <c r="C857" s="887" t="s">
        <v>1066</v>
      </c>
      <c r="D857" s="873" t="s">
        <v>190</v>
      </c>
      <c r="E857" s="839"/>
      <c r="F857" s="873" t="s">
        <v>298</v>
      </c>
      <c r="G857" s="838"/>
      <c r="H857" s="873" t="s">
        <v>367</v>
      </c>
      <c r="I857" s="872">
        <v>2001</v>
      </c>
      <c r="J857" s="838" t="s">
        <v>298</v>
      </c>
      <c r="K857" s="883"/>
      <c r="L857" s="884"/>
      <c r="M857" s="884"/>
      <c r="N857" s="884"/>
      <c r="O857" s="872" t="s">
        <v>133</v>
      </c>
      <c r="P857" s="894">
        <v>4550000</v>
      </c>
      <c r="Q857" s="853" t="str">
        <f t="shared" si="223"/>
        <v>2.06.02</v>
      </c>
      <c r="R857" s="841" t="str">
        <f t="shared" si="224"/>
        <v>ALAT RUMAH TANGGA</v>
      </c>
      <c r="S857" s="860">
        <f t="shared" si="225"/>
        <v>5</v>
      </c>
      <c r="T857" s="861">
        <f t="shared" si="226"/>
        <v>910000</v>
      </c>
      <c r="U857" s="860">
        <f t="shared" si="227"/>
        <v>13</v>
      </c>
      <c r="V857" s="861">
        <f t="shared" si="228"/>
        <v>4550000</v>
      </c>
      <c r="W857" s="861">
        <f t="shared" si="229"/>
        <v>0</v>
      </c>
      <c r="X857" s="861">
        <f t="shared" si="230"/>
        <v>0</v>
      </c>
      <c r="Y857" s="861">
        <f t="shared" si="231"/>
        <v>0</v>
      </c>
      <c r="Z857" s="861">
        <f t="shared" si="232"/>
        <v>0</v>
      </c>
      <c r="AA857" s="861">
        <f t="shared" si="233"/>
        <v>0</v>
      </c>
      <c r="AB857" s="860">
        <f t="shared" si="234"/>
        <v>2001</v>
      </c>
      <c r="AC857" s="862">
        <f t="shared" si="235"/>
        <v>4550000</v>
      </c>
      <c r="AD857" s="863">
        <f t="shared" si="236"/>
        <v>0</v>
      </c>
    </row>
    <row r="858" spans="1:30" s="856" customFormat="1" ht="30" hidden="1" customHeight="1">
      <c r="A858" s="848"/>
      <c r="B858" s="849" t="s">
        <v>34</v>
      </c>
      <c r="C858" s="887" t="s">
        <v>1066</v>
      </c>
      <c r="D858" s="873" t="s">
        <v>190</v>
      </c>
      <c r="E858" s="839"/>
      <c r="F858" s="873" t="s">
        <v>3782</v>
      </c>
      <c r="G858" s="838"/>
      <c r="H858" s="873" t="s">
        <v>364</v>
      </c>
      <c r="I858" s="872">
        <v>2003</v>
      </c>
      <c r="J858" s="838" t="s">
        <v>3782</v>
      </c>
      <c r="K858" s="883"/>
      <c r="L858" s="884"/>
      <c r="M858" s="884"/>
      <c r="N858" s="884"/>
      <c r="O858" s="872" t="s">
        <v>133</v>
      </c>
      <c r="P858" s="894">
        <v>5737500</v>
      </c>
      <c r="Q858" s="853" t="str">
        <f t="shared" si="223"/>
        <v>2.06.02</v>
      </c>
      <c r="R858" s="841" t="str">
        <f t="shared" si="224"/>
        <v>ALAT RUMAH TANGGA</v>
      </c>
      <c r="S858" s="860">
        <f t="shared" si="225"/>
        <v>5</v>
      </c>
      <c r="T858" s="861">
        <f t="shared" si="226"/>
        <v>1147500</v>
      </c>
      <c r="U858" s="860">
        <f t="shared" si="227"/>
        <v>11</v>
      </c>
      <c r="V858" s="861">
        <f t="shared" si="228"/>
        <v>5737500</v>
      </c>
      <c r="W858" s="861">
        <f t="shared" si="229"/>
        <v>0</v>
      </c>
      <c r="X858" s="861">
        <f t="shared" si="230"/>
        <v>0</v>
      </c>
      <c r="Y858" s="861">
        <f t="shared" si="231"/>
        <v>0</v>
      </c>
      <c r="Z858" s="861">
        <f t="shared" si="232"/>
        <v>0</v>
      </c>
      <c r="AA858" s="861">
        <f t="shared" si="233"/>
        <v>0</v>
      </c>
      <c r="AB858" s="860">
        <f t="shared" si="234"/>
        <v>2003</v>
      </c>
      <c r="AC858" s="862">
        <f t="shared" si="235"/>
        <v>5737500</v>
      </c>
      <c r="AD858" s="863">
        <f t="shared" si="236"/>
        <v>0</v>
      </c>
    </row>
    <row r="859" spans="1:30" s="856" customFormat="1" ht="30" hidden="1" customHeight="1">
      <c r="A859" s="848"/>
      <c r="B859" s="849" t="s">
        <v>34</v>
      </c>
      <c r="C859" s="873" t="s">
        <v>3846</v>
      </c>
      <c r="D859" s="873" t="s">
        <v>3847</v>
      </c>
      <c r="E859" s="839"/>
      <c r="F859" s="873" t="s">
        <v>3851</v>
      </c>
      <c r="G859" s="838"/>
      <c r="H859" s="873" t="s">
        <v>362</v>
      </c>
      <c r="I859" s="872">
        <v>2006</v>
      </c>
      <c r="J859" s="838" t="s">
        <v>3851</v>
      </c>
      <c r="K859" s="883"/>
      <c r="L859" s="884"/>
      <c r="M859" s="884"/>
      <c r="N859" s="884"/>
      <c r="O859" s="872" t="s">
        <v>133</v>
      </c>
      <c r="P859" s="894">
        <v>1300000</v>
      </c>
      <c r="Q859" s="853" t="str">
        <f t="shared" si="223"/>
        <v>2.06.01</v>
      </c>
      <c r="R859" s="841" t="str">
        <f t="shared" si="224"/>
        <v>ALAT KANTOR</v>
      </c>
      <c r="S859" s="860">
        <f t="shared" si="225"/>
        <v>5</v>
      </c>
      <c r="T859" s="861">
        <f t="shared" si="226"/>
        <v>260000</v>
      </c>
      <c r="U859" s="860">
        <f t="shared" si="227"/>
        <v>8</v>
      </c>
      <c r="V859" s="861">
        <f t="shared" si="228"/>
        <v>1300000</v>
      </c>
      <c r="W859" s="861">
        <f t="shared" si="229"/>
        <v>0</v>
      </c>
      <c r="X859" s="861">
        <f t="shared" si="230"/>
        <v>0</v>
      </c>
      <c r="Y859" s="861">
        <f t="shared" si="231"/>
        <v>0</v>
      </c>
      <c r="Z859" s="861">
        <f t="shared" si="232"/>
        <v>0</v>
      </c>
      <c r="AA859" s="861">
        <f t="shared" si="233"/>
        <v>0</v>
      </c>
      <c r="AB859" s="860">
        <f t="shared" si="234"/>
        <v>2006</v>
      </c>
      <c r="AC859" s="862">
        <f t="shared" si="235"/>
        <v>1300000</v>
      </c>
      <c r="AD859" s="863">
        <f t="shared" si="236"/>
        <v>0</v>
      </c>
    </row>
    <row r="860" spans="1:30" s="856" customFormat="1" ht="30" hidden="1" customHeight="1">
      <c r="A860" s="848"/>
      <c r="B860" s="849" t="s">
        <v>34</v>
      </c>
      <c r="C860" s="873" t="s">
        <v>3846</v>
      </c>
      <c r="D860" s="873" t="s">
        <v>3847</v>
      </c>
      <c r="E860" s="839"/>
      <c r="F860" s="873" t="s">
        <v>298</v>
      </c>
      <c r="G860" s="838"/>
      <c r="H860" s="873" t="s">
        <v>362</v>
      </c>
      <c r="I860" s="872">
        <v>2006</v>
      </c>
      <c r="J860" s="838" t="s">
        <v>298</v>
      </c>
      <c r="K860" s="883"/>
      <c r="L860" s="884"/>
      <c r="M860" s="884"/>
      <c r="N860" s="884"/>
      <c r="O860" s="872" t="s">
        <v>133</v>
      </c>
      <c r="P860" s="894">
        <v>650000</v>
      </c>
      <c r="Q860" s="853" t="str">
        <f t="shared" si="223"/>
        <v>2.06.01</v>
      </c>
      <c r="R860" s="841" t="str">
        <f t="shared" si="224"/>
        <v>ALAT KANTOR</v>
      </c>
      <c r="S860" s="860">
        <f t="shared" si="225"/>
        <v>5</v>
      </c>
      <c r="T860" s="861">
        <f t="shared" si="226"/>
        <v>130000</v>
      </c>
      <c r="U860" s="860">
        <f t="shared" si="227"/>
        <v>8</v>
      </c>
      <c r="V860" s="861">
        <f t="shared" si="228"/>
        <v>650000</v>
      </c>
      <c r="W860" s="861">
        <f t="shared" si="229"/>
        <v>0</v>
      </c>
      <c r="X860" s="861">
        <f t="shared" si="230"/>
        <v>0</v>
      </c>
      <c r="Y860" s="861">
        <f t="shared" si="231"/>
        <v>0</v>
      </c>
      <c r="Z860" s="861">
        <f t="shared" si="232"/>
        <v>0</v>
      </c>
      <c r="AA860" s="861">
        <f t="shared" si="233"/>
        <v>0</v>
      </c>
      <c r="AB860" s="860">
        <f t="shared" si="234"/>
        <v>2006</v>
      </c>
      <c r="AC860" s="862">
        <f t="shared" si="235"/>
        <v>650000</v>
      </c>
      <c r="AD860" s="863">
        <f t="shared" si="236"/>
        <v>0</v>
      </c>
    </row>
    <row r="861" spans="1:30" s="856" customFormat="1" ht="30" hidden="1" customHeight="1">
      <c r="A861" s="848"/>
      <c r="B861" s="849" t="s">
        <v>34</v>
      </c>
      <c r="C861" s="887" t="s">
        <v>435</v>
      </c>
      <c r="D861" s="873" t="s">
        <v>176</v>
      </c>
      <c r="E861" s="839"/>
      <c r="F861" s="873" t="s">
        <v>308</v>
      </c>
      <c r="G861" s="838"/>
      <c r="H861" s="873" t="s">
        <v>356</v>
      </c>
      <c r="I861" s="872">
        <v>2001</v>
      </c>
      <c r="J861" s="838" t="s">
        <v>308</v>
      </c>
      <c r="K861" s="883"/>
      <c r="L861" s="884"/>
      <c r="M861" s="884"/>
      <c r="N861" s="884"/>
      <c r="O861" s="872" t="s">
        <v>133</v>
      </c>
      <c r="P861" s="894">
        <v>1820000</v>
      </c>
      <c r="Q861" s="853" t="str">
        <f t="shared" si="223"/>
        <v>2.06.01</v>
      </c>
      <c r="R861" s="841" t="str">
        <f t="shared" si="224"/>
        <v>ALAT KANTOR</v>
      </c>
      <c r="S861" s="860">
        <f t="shared" si="225"/>
        <v>5</v>
      </c>
      <c r="T861" s="861">
        <f t="shared" si="226"/>
        <v>364000</v>
      </c>
      <c r="U861" s="860">
        <f t="shared" si="227"/>
        <v>13</v>
      </c>
      <c r="V861" s="861">
        <f t="shared" si="228"/>
        <v>1820000</v>
      </c>
      <c r="W861" s="861">
        <f t="shared" si="229"/>
        <v>0</v>
      </c>
      <c r="X861" s="861">
        <f t="shared" si="230"/>
        <v>0</v>
      </c>
      <c r="Y861" s="861">
        <f t="shared" si="231"/>
        <v>0</v>
      </c>
      <c r="Z861" s="861">
        <f t="shared" si="232"/>
        <v>0</v>
      </c>
      <c r="AA861" s="861">
        <f t="shared" si="233"/>
        <v>0</v>
      </c>
      <c r="AB861" s="860">
        <f t="shared" si="234"/>
        <v>2001</v>
      </c>
      <c r="AC861" s="862">
        <f t="shared" si="235"/>
        <v>1820000</v>
      </c>
      <c r="AD861" s="863">
        <f t="shared" si="236"/>
        <v>0</v>
      </c>
    </row>
    <row r="862" spans="1:30" s="856" customFormat="1" ht="30" hidden="1" customHeight="1">
      <c r="A862" s="848"/>
      <c r="B862" s="849" t="s">
        <v>34</v>
      </c>
      <c r="C862" s="873" t="s">
        <v>1429</v>
      </c>
      <c r="D862" s="873" t="s">
        <v>173</v>
      </c>
      <c r="E862" s="839"/>
      <c r="F862" s="873" t="s">
        <v>296</v>
      </c>
      <c r="G862" s="838"/>
      <c r="H862" s="873" t="s">
        <v>357</v>
      </c>
      <c r="I862" s="872">
        <v>2006</v>
      </c>
      <c r="J862" s="838" t="s">
        <v>296</v>
      </c>
      <c r="K862" s="883"/>
      <c r="L862" s="884"/>
      <c r="M862" s="884"/>
      <c r="N862" s="884"/>
      <c r="O862" s="872" t="s">
        <v>133</v>
      </c>
      <c r="P862" s="894">
        <v>1275000</v>
      </c>
      <c r="Q862" s="853" t="str">
        <f t="shared" si="223"/>
        <v>2.06.02</v>
      </c>
      <c r="R862" s="841" t="str">
        <f t="shared" si="224"/>
        <v>ALAT RUMAH TANGGA</v>
      </c>
      <c r="S862" s="860">
        <f t="shared" si="225"/>
        <v>5</v>
      </c>
      <c r="T862" s="861">
        <f t="shared" si="226"/>
        <v>255000</v>
      </c>
      <c r="U862" s="860">
        <f t="shared" si="227"/>
        <v>8</v>
      </c>
      <c r="V862" s="861">
        <f t="shared" si="228"/>
        <v>1275000</v>
      </c>
      <c r="W862" s="861">
        <f t="shared" si="229"/>
        <v>0</v>
      </c>
      <c r="X862" s="861">
        <f t="shared" si="230"/>
        <v>0</v>
      </c>
      <c r="Y862" s="861">
        <f t="shared" si="231"/>
        <v>0</v>
      </c>
      <c r="Z862" s="861">
        <f t="shared" si="232"/>
        <v>0</v>
      </c>
      <c r="AA862" s="861">
        <f t="shared" si="233"/>
        <v>0</v>
      </c>
      <c r="AB862" s="860">
        <f t="shared" si="234"/>
        <v>2006</v>
      </c>
      <c r="AC862" s="862">
        <f t="shared" si="235"/>
        <v>1275000</v>
      </c>
      <c r="AD862" s="863">
        <f t="shared" si="236"/>
        <v>0</v>
      </c>
    </row>
    <row r="863" spans="1:30" s="856" customFormat="1" ht="30" hidden="1" customHeight="1">
      <c r="A863" s="848"/>
      <c r="B863" s="849" t="s">
        <v>34</v>
      </c>
      <c r="C863" s="887" t="s">
        <v>3805</v>
      </c>
      <c r="D863" s="873" t="s">
        <v>1343</v>
      </c>
      <c r="E863" s="839"/>
      <c r="F863" s="873" t="s">
        <v>294</v>
      </c>
      <c r="G863" s="838"/>
      <c r="H863" s="873" t="s">
        <v>356</v>
      </c>
      <c r="I863" s="872">
        <v>2001</v>
      </c>
      <c r="J863" s="838" t="s">
        <v>294</v>
      </c>
      <c r="K863" s="883"/>
      <c r="L863" s="884"/>
      <c r="M863" s="884"/>
      <c r="N863" s="884"/>
      <c r="O863" s="872" t="s">
        <v>133</v>
      </c>
      <c r="P863" s="894">
        <v>780000</v>
      </c>
      <c r="Q863" s="853" t="str">
        <f t="shared" si="223"/>
        <v>2.06.02</v>
      </c>
      <c r="R863" s="841" t="str">
        <f t="shared" si="224"/>
        <v>ALAT RUMAH TANGGA</v>
      </c>
      <c r="S863" s="860">
        <f t="shared" si="225"/>
        <v>5</v>
      </c>
      <c r="T863" s="861">
        <f t="shared" si="226"/>
        <v>156000</v>
      </c>
      <c r="U863" s="860">
        <f t="shared" si="227"/>
        <v>13</v>
      </c>
      <c r="V863" s="861">
        <f t="shared" si="228"/>
        <v>780000</v>
      </c>
      <c r="W863" s="861">
        <f t="shared" si="229"/>
        <v>0</v>
      </c>
      <c r="X863" s="861">
        <f t="shared" si="230"/>
        <v>0</v>
      </c>
      <c r="Y863" s="861">
        <f t="shared" si="231"/>
        <v>0</v>
      </c>
      <c r="Z863" s="861">
        <f t="shared" si="232"/>
        <v>0</v>
      </c>
      <c r="AA863" s="861">
        <f t="shared" si="233"/>
        <v>0</v>
      </c>
      <c r="AB863" s="860">
        <f t="shared" si="234"/>
        <v>2001</v>
      </c>
      <c r="AC863" s="862">
        <f t="shared" si="235"/>
        <v>780000</v>
      </c>
      <c r="AD863" s="863">
        <f t="shared" si="236"/>
        <v>0</v>
      </c>
    </row>
    <row r="864" spans="1:30" s="856" customFormat="1" ht="30" hidden="1" customHeight="1">
      <c r="A864" s="848"/>
      <c r="B864" s="849" t="s">
        <v>34</v>
      </c>
      <c r="C864" s="887" t="s">
        <v>1066</v>
      </c>
      <c r="D864" s="873" t="s">
        <v>190</v>
      </c>
      <c r="E864" s="839"/>
      <c r="F864" s="873" t="s">
        <v>298</v>
      </c>
      <c r="G864" s="838"/>
      <c r="H864" s="873" t="s">
        <v>367</v>
      </c>
      <c r="I864" s="872">
        <v>2005</v>
      </c>
      <c r="J864" s="838" t="s">
        <v>298</v>
      </c>
      <c r="K864" s="883"/>
      <c r="L864" s="884"/>
      <c r="M864" s="884"/>
      <c r="N864" s="884"/>
      <c r="O864" s="872" t="s">
        <v>133</v>
      </c>
      <c r="P864" s="894">
        <v>2450000</v>
      </c>
      <c r="Q864" s="853" t="str">
        <f t="shared" si="223"/>
        <v>2.06.02</v>
      </c>
      <c r="R864" s="841" t="str">
        <f t="shared" si="224"/>
        <v>ALAT RUMAH TANGGA</v>
      </c>
      <c r="S864" s="860">
        <f t="shared" si="225"/>
        <v>5</v>
      </c>
      <c r="T864" s="861">
        <f t="shared" si="226"/>
        <v>490000</v>
      </c>
      <c r="U864" s="860">
        <f t="shared" si="227"/>
        <v>9</v>
      </c>
      <c r="V864" s="861">
        <f t="shared" si="228"/>
        <v>2450000</v>
      </c>
      <c r="W864" s="861">
        <f t="shared" si="229"/>
        <v>0</v>
      </c>
      <c r="X864" s="861">
        <f t="shared" si="230"/>
        <v>0</v>
      </c>
      <c r="Y864" s="861">
        <f t="shared" si="231"/>
        <v>0</v>
      </c>
      <c r="Z864" s="861">
        <f t="shared" si="232"/>
        <v>0</v>
      </c>
      <c r="AA864" s="861">
        <f t="shared" si="233"/>
        <v>0</v>
      </c>
      <c r="AB864" s="860">
        <f t="shared" si="234"/>
        <v>2005</v>
      </c>
      <c r="AC864" s="862">
        <f t="shared" si="235"/>
        <v>2450000</v>
      </c>
      <c r="AD864" s="863">
        <f t="shared" si="236"/>
        <v>0</v>
      </c>
    </row>
    <row r="865" spans="1:30" s="856" customFormat="1" ht="30" hidden="1" customHeight="1">
      <c r="A865" s="848"/>
      <c r="B865" s="849" t="s">
        <v>34</v>
      </c>
      <c r="C865" s="887" t="s">
        <v>2054</v>
      </c>
      <c r="D865" s="873" t="s">
        <v>177</v>
      </c>
      <c r="E865" s="839"/>
      <c r="F865" s="873" t="s">
        <v>298</v>
      </c>
      <c r="G865" s="838"/>
      <c r="H865" s="873" t="s">
        <v>358</v>
      </c>
      <c r="I865" s="872">
        <v>2005</v>
      </c>
      <c r="J865" s="838" t="s">
        <v>298</v>
      </c>
      <c r="K865" s="883"/>
      <c r="L865" s="884"/>
      <c r="M865" s="884"/>
      <c r="N865" s="884"/>
      <c r="O865" s="872" t="s">
        <v>133</v>
      </c>
      <c r="P865" s="894">
        <v>595000</v>
      </c>
      <c r="Q865" s="853" t="str">
        <f t="shared" si="223"/>
        <v>2.06.02</v>
      </c>
      <c r="R865" s="841" t="str">
        <f t="shared" si="224"/>
        <v>ALAT RUMAH TANGGA</v>
      </c>
      <c r="S865" s="860">
        <f t="shared" si="225"/>
        <v>5</v>
      </c>
      <c r="T865" s="861">
        <f t="shared" si="226"/>
        <v>119000</v>
      </c>
      <c r="U865" s="860">
        <f t="shared" si="227"/>
        <v>9</v>
      </c>
      <c r="V865" s="861">
        <f t="shared" si="228"/>
        <v>595000</v>
      </c>
      <c r="W865" s="861">
        <f t="shared" si="229"/>
        <v>0</v>
      </c>
      <c r="X865" s="861">
        <f t="shared" si="230"/>
        <v>0</v>
      </c>
      <c r="Y865" s="861">
        <f t="shared" si="231"/>
        <v>0</v>
      </c>
      <c r="Z865" s="861">
        <f t="shared" si="232"/>
        <v>0</v>
      </c>
      <c r="AA865" s="861">
        <f t="shared" si="233"/>
        <v>0</v>
      </c>
      <c r="AB865" s="860">
        <f t="shared" si="234"/>
        <v>2005</v>
      </c>
      <c r="AC865" s="862">
        <f t="shared" si="235"/>
        <v>595000</v>
      </c>
      <c r="AD865" s="863">
        <f t="shared" si="236"/>
        <v>0</v>
      </c>
    </row>
    <row r="866" spans="1:30" s="856" customFormat="1" ht="30" hidden="1" customHeight="1">
      <c r="A866" s="848"/>
      <c r="B866" s="849" t="s">
        <v>34</v>
      </c>
      <c r="C866" s="887" t="s">
        <v>2062</v>
      </c>
      <c r="D866" s="873" t="s">
        <v>1040</v>
      </c>
      <c r="E866" s="839"/>
      <c r="F866" s="873" t="s">
        <v>3782</v>
      </c>
      <c r="G866" s="838"/>
      <c r="H866" s="873" t="s">
        <v>354</v>
      </c>
      <c r="I866" s="872">
        <v>2005</v>
      </c>
      <c r="J866" s="838" t="s">
        <v>3782</v>
      </c>
      <c r="K866" s="883"/>
      <c r="L866" s="884"/>
      <c r="M866" s="884"/>
      <c r="N866" s="884"/>
      <c r="O866" s="872" t="s">
        <v>133</v>
      </c>
      <c r="P866" s="894">
        <v>980000</v>
      </c>
      <c r="Q866" s="853" t="str">
        <f t="shared" si="223"/>
        <v>2.06.02</v>
      </c>
      <c r="R866" s="841" t="str">
        <f t="shared" si="224"/>
        <v>ALAT RUMAH TANGGA</v>
      </c>
      <c r="S866" s="860">
        <f t="shared" si="225"/>
        <v>5</v>
      </c>
      <c r="T866" s="861">
        <f t="shared" si="226"/>
        <v>196000</v>
      </c>
      <c r="U866" s="860">
        <f t="shared" si="227"/>
        <v>9</v>
      </c>
      <c r="V866" s="861">
        <f t="shared" si="228"/>
        <v>980000</v>
      </c>
      <c r="W866" s="861">
        <f t="shared" si="229"/>
        <v>0</v>
      </c>
      <c r="X866" s="861">
        <f t="shared" si="230"/>
        <v>0</v>
      </c>
      <c r="Y866" s="861">
        <f t="shared" si="231"/>
        <v>0</v>
      </c>
      <c r="Z866" s="861">
        <f t="shared" si="232"/>
        <v>0</v>
      </c>
      <c r="AA866" s="861">
        <f t="shared" si="233"/>
        <v>0</v>
      </c>
      <c r="AB866" s="860">
        <f t="shared" si="234"/>
        <v>2005</v>
      </c>
      <c r="AC866" s="862">
        <f t="shared" si="235"/>
        <v>980000</v>
      </c>
      <c r="AD866" s="863">
        <f t="shared" si="236"/>
        <v>0</v>
      </c>
    </row>
    <row r="867" spans="1:30" s="856" customFormat="1" ht="30" hidden="1" customHeight="1">
      <c r="A867" s="848"/>
      <c r="B867" s="849" t="s">
        <v>34</v>
      </c>
      <c r="C867" s="873" t="s">
        <v>2068</v>
      </c>
      <c r="D867" s="873" t="s">
        <v>3852</v>
      </c>
      <c r="E867" s="839"/>
      <c r="F867" s="873" t="s">
        <v>1762</v>
      </c>
      <c r="G867" s="838"/>
      <c r="H867" s="873" t="s">
        <v>357</v>
      </c>
      <c r="I867" s="872">
        <v>2005</v>
      </c>
      <c r="J867" s="838" t="s">
        <v>1762</v>
      </c>
      <c r="K867" s="883"/>
      <c r="L867" s="884"/>
      <c r="M867" s="884"/>
      <c r="N867" s="884"/>
      <c r="O867" s="872" t="s">
        <v>133</v>
      </c>
      <c r="P867" s="894">
        <v>5600000</v>
      </c>
      <c r="Q867" s="853" t="str">
        <f t="shared" si="223"/>
        <v>2.06.02</v>
      </c>
      <c r="R867" s="841" t="str">
        <f t="shared" si="224"/>
        <v>ALAT RUMAH TANGGA</v>
      </c>
      <c r="S867" s="860">
        <f t="shared" si="225"/>
        <v>5</v>
      </c>
      <c r="T867" s="861">
        <f t="shared" si="226"/>
        <v>1120000</v>
      </c>
      <c r="U867" s="860">
        <f t="shared" si="227"/>
        <v>9</v>
      </c>
      <c r="V867" s="861">
        <f t="shared" si="228"/>
        <v>5600000</v>
      </c>
      <c r="W867" s="861">
        <f t="shared" si="229"/>
        <v>0</v>
      </c>
      <c r="X867" s="861">
        <f t="shared" si="230"/>
        <v>0</v>
      </c>
      <c r="Y867" s="861">
        <f t="shared" si="231"/>
        <v>0</v>
      </c>
      <c r="Z867" s="861">
        <f t="shared" si="232"/>
        <v>0</v>
      </c>
      <c r="AA867" s="861">
        <f t="shared" si="233"/>
        <v>0</v>
      </c>
      <c r="AB867" s="860">
        <f t="shared" si="234"/>
        <v>2005</v>
      </c>
      <c r="AC867" s="862">
        <f t="shared" si="235"/>
        <v>5600000</v>
      </c>
      <c r="AD867" s="863">
        <f t="shared" si="236"/>
        <v>0</v>
      </c>
    </row>
    <row r="868" spans="1:30" s="856" customFormat="1" ht="30" hidden="1" customHeight="1">
      <c r="A868" s="848"/>
      <c r="B868" s="849" t="s">
        <v>34</v>
      </c>
      <c r="C868" s="887" t="s">
        <v>3784</v>
      </c>
      <c r="D868" s="873" t="s">
        <v>170</v>
      </c>
      <c r="E868" s="839"/>
      <c r="F868" s="873" t="s">
        <v>325</v>
      </c>
      <c r="G868" s="838"/>
      <c r="H868" s="873" t="s">
        <v>357</v>
      </c>
      <c r="I868" s="872">
        <v>2005</v>
      </c>
      <c r="J868" s="838" t="s">
        <v>325</v>
      </c>
      <c r="K868" s="883"/>
      <c r="L868" s="884"/>
      <c r="M868" s="884"/>
      <c r="N868" s="884"/>
      <c r="O868" s="872" t="s">
        <v>133</v>
      </c>
      <c r="P868" s="894">
        <v>680000</v>
      </c>
      <c r="Q868" s="853" t="str">
        <f t="shared" si="223"/>
        <v>2.06.03</v>
      </c>
      <c r="R868" s="841" t="str">
        <f t="shared" si="224"/>
        <v>KOMPUTER</v>
      </c>
      <c r="S868" s="860">
        <f t="shared" si="225"/>
        <v>4</v>
      </c>
      <c r="T868" s="861">
        <f t="shared" si="226"/>
        <v>170000</v>
      </c>
      <c r="U868" s="860">
        <f t="shared" si="227"/>
        <v>9</v>
      </c>
      <c r="V868" s="861">
        <f t="shared" si="228"/>
        <v>680000</v>
      </c>
      <c r="W868" s="861">
        <f t="shared" si="229"/>
        <v>0</v>
      </c>
      <c r="X868" s="861">
        <f t="shared" si="230"/>
        <v>0</v>
      </c>
      <c r="Y868" s="861">
        <f t="shared" si="231"/>
        <v>0</v>
      </c>
      <c r="Z868" s="861">
        <f t="shared" si="232"/>
        <v>0</v>
      </c>
      <c r="AA868" s="861">
        <f t="shared" si="233"/>
        <v>0</v>
      </c>
      <c r="AB868" s="860">
        <f t="shared" si="234"/>
        <v>2005</v>
      </c>
      <c r="AC868" s="862">
        <f t="shared" si="235"/>
        <v>680000</v>
      </c>
      <c r="AD868" s="863">
        <f t="shared" si="236"/>
        <v>0</v>
      </c>
    </row>
    <row r="869" spans="1:30" s="856" customFormat="1" ht="30" hidden="1" customHeight="1">
      <c r="A869" s="848"/>
      <c r="B869" s="849" t="s">
        <v>34</v>
      </c>
      <c r="C869" s="887" t="s">
        <v>3785</v>
      </c>
      <c r="D869" s="873" t="s">
        <v>171</v>
      </c>
      <c r="E869" s="839"/>
      <c r="F869" s="873" t="s">
        <v>325</v>
      </c>
      <c r="G869" s="838"/>
      <c r="H869" s="873" t="s">
        <v>356</v>
      </c>
      <c r="I869" s="872">
        <v>2005</v>
      </c>
      <c r="J869" s="838" t="s">
        <v>325</v>
      </c>
      <c r="K869" s="883"/>
      <c r="L869" s="884"/>
      <c r="M869" s="884"/>
      <c r="N869" s="884"/>
      <c r="O869" s="872" t="s">
        <v>133</v>
      </c>
      <c r="P869" s="894">
        <v>7840000</v>
      </c>
      <c r="Q869" s="853" t="str">
        <f t="shared" si="223"/>
        <v>2.06.03</v>
      </c>
      <c r="R869" s="841" t="str">
        <f t="shared" si="224"/>
        <v>KOMPUTER</v>
      </c>
      <c r="S869" s="860">
        <f t="shared" si="225"/>
        <v>4</v>
      </c>
      <c r="T869" s="861">
        <f t="shared" si="226"/>
        <v>1960000</v>
      </c>
      <c r="U869" s="860">
        <f t="shared" si="227"/>
        <v>9</v>
      </c>
      <c r="V869" s="861">
        <f t="shared" si="228"/>
        <v>7840000</v>
      </c>
      <c r="W869" s="861">
        <f t="shared" si="229"/>
        <v>0</v>
      </c>
      <c r="X869" s="861">
        <f t="shared" si="230"/>
        <v>0</v>
      </c>
      <c r="Y869" s="861">
        <f t="shared" si="231"/>
        <v>0</v>
      </c>
      <c r="Z869" s="861">
        <f t="shared" si="232"/>
        <v>0</v>
      </c>
      <c r="AA869" s="861">
        <f t="shared" si="233"/>
        <v>0</v>
      </c>
      <c r="AB869" s="860">
        <f t="shared" si="234"/>
        <v>2005</v>
      </c>
      <c r="AC869" s="862">
        <f t="shared" si="235"/>
        <v>7840000</v>
      </c>
      <c r="AD869" s="863">
        <f t="shared" si="236"/>
        <v>0</v>
      </c>
    </row>
    <row r="870" spans="1:30" s="856" customFormat="1" ht="30" hidden="1" customHeight="1">
      <c r="A870" s="848"/>
      <c r="B870" s="849" t="s">
        <v>34</v>
      </c>
      <c r="C870" s="887" t="s">
        <v>442</v>
      </c>
      <c r="D870" s="873" t="s">
        <v>172</v>
      </c>
      <c r="E870" s="839"/>
      <c r="F870" s="873" t="s">
        <v>1948</v>
      </c>
      <c r="G870" s="838"/>
      <c r="H870" s="873" t="s">
        <v>355</v>
      </c>
      <c r="I870" s="872">
        <v>2005</v>
      </c>
      <c r="J870" s="838" t="s">
        <v>1948</v>
      </c>
      <c r="K870" s="883"/>
      <c r="L870" s="884"/>
      <c r="M870" s="884"/>
      <c r="N870" s="884"/>
      <c r="O870" s="872" t="s">
        <v>133</v>
      </c>
      <c r="P870" s="894">
        <v>2625000</v>
      </c>
      <c r="Q870" s="853" t="str">
        <f t="shared" si="223"/>
        <v>2.06.02</v>
      </c>
      <c r="R870" s="841" t="str">
        <f t="shared" si="224"/>
        <v>ALAT RUMAH TANGGA</v>
      </c>
      <c r="S870" s="860">
        <f t="shared" si="225"/>
        <v>5</v>
      </c>
      <c r="T870" s="861">
        <f t="shared" si="226"/>
        <v>525000</v>
      </c>
      <c r="U870" s="860">
        <f t="shared" si="227"/>
        <v>9</v>
      </c>
      <c r="V870" s="861">
        <f t="shared" si="228"/>
        <v>2625000</v>
      </c>
      <c r="W870" s="861">
        <f t="shared" si="229"/>
        <v>0</v>
      </c>
      <c r="X870" s="861">
        <f t="shared" si="230"/>
        <v>0</v>
      </c>
      <c r="Y870" s="861">
        <f t="shared" si="231"/>
        <v>0</v>
      </c>
      <c r="Z870" s="861">
        <f t="shared" si="232"/>
        <v>0</v>
      </c>
      <c r="AA870" s="861">
        <f t="shared" si="233"/>
        <v>0</v>
      </c>
      <c r="AB870" s="860">
        <f t="shared" si="234"/>
        <v>2005</v>
      </c>
      <c r="AC870" s="862">
        <f t="shared" si="235"/>
        <v>2625000</v>
      </c>
      <c r="AD870" s="863">
        <f t="shared" si="236"/>
        <v>0</v>
      </c>
    </row>
    <row r="871" spans="1:30" s="856" customFormat="1" ht="30" hidden="1" customHeight="1">
      <c r="A871" s="848"/>
      <c r="B871" s="849" t="s">
        <v>34</v>
      </c>
      <c r="C871" s="887" t="s">
        <v>3785</v>
      </c>
      <c r="D871" s="873" t="s">
        <v>171</v>
      </c>
      <c r="E871" s="839"/>
      <c r="F871" s="873" t="s">
        <v>3853</v>
      </c>
      <c r="G871" s="838"/>
      <c r="H871" s="873" t="s">
        <v>356</v>
      </c>
      <c r="I871" s="872">
        <v>2006</v>
      </c>
      <c r="J871" s="838" t="s">
        <v>3853</v>
      </c>
      <c r="K871" s="883"/>
      <c r="L871" s="884"/>
      <c r="M871" s="884"/>
      <c r="N871" s="884"/>
      <c r="O871" s="872" t="s">
        <v>133</v>
      </c>
      <c r="P871" s="894">
        <v>2700000</v>
      </c>
      <c r="Q871" s="853" t="str">
        <f t="shared" si="223"/>
        <v>2.06.03</v>
      </c>
      <c r="R871" s="841" t="str">
        <f t="shared" si="224"/>
        <v>KOMPUTER</v>
      </c>
      <c r="S871" s="860">
        <f t="shared" si="225"/>
        <v>4</v>
      </c>
      <c r="T871" s="861">
        <f t="shared" si="226"/>
        <v>675000</v>
      </c>
      <c r="U871" s="860">
        <f t="shared" si="227"/>
        <v>8</v>
      </c>
      <c r="V871" s="861">
        <f t="shared" si="228"/>
        <v>2700000</v>
      </c>
      <c r="W871" s="861">
        <f t="shared" si="229"/>
        <v>0</v>
      </c>
      <c r="X871" s="861">
        <f t="shared" si="230"/>
        <v>0</v>
      </c>
      <c r="Y871" s="861">
        <f t="shared" si="231"/>
        <v>0</v>
      </c>
      <c r="Z871" s="861">
        <f t="shared" si="232"/>
        <v>0</v>
      </c>
      <c r="AA871" s="861">
        <f t="shared" si="233"/>
        <v>0</v>
      </c>
      <c r="AB871" s="860">
        <f t="shared" si="234"/>
        <v>2006</v>
      </c>
      <c r="AC871" s="862">
        <f t="shared" si="235"/>
        <v>2700000</v>
      </c>
      <c r="AD871" s="863">
        <f t="shared" si="236"/>
        <v>0</v>
      </c>
    </row>
    <row r="872" spans="1:30" s="856" customFormat="1" ht="30" hidden="1" customHeight="1">
      <c r="A872" s="848"/>
      <c r="B872" s="849" t="s">
        <v>34</v>
      </c>
      <c r="C872" s="887" t="s">
        <v>442</v>
      </c>
      <c r="D872" s="873" t="s">
        <v>172</v>
      </c>
      <c r="E872" s="839"/>
      <c r="F872" s="873" t="s">
        <v>1948</v>
      </c>
      <c r="G872" s="838"/>
      <c r="H872" s="873" t="s">
        <v>355</v>
      </c>
      <c r="I872" s="872">
        <v>2003</v>
      </c>
      <c r="J872" s="838" t="s">
        <v>1948</v>
      </c>
      <c r="K872" s="883"/>
      <c r="L872" s="884"/>
      <c r="M872" s="884"/>
      <c r="N872" s="884"/>
      <c r="O872" s="872" t="s">
        <v>133</v>
      </c>
      <c r="P872" s="894">
        <v>2625000</v>
      </c>
      <c r="Q872" s="853" t="str">
        <f t="shared" si="223"/>
        <v>2.06.02</v>
      </c>
      <c r="R872" s="841" t="str">
        <f t="shared" si="224"/>
        <v>ALAT RUMAH TANGGA</v>
      </c>
      <c r="S872" s="860">
        <f t="shared" si="225"/>
        <v>5</v>
      </c>
      <c r="T872" s="861">
        <f t="shared" si="226"/>
        <v>525000</v>
      </c>
      <c r="U872" s="860">
        <f t="shared" si="227"/>
        <v>11</v>
      </c>
      <c r="V872" s="861">
        <f t="shared" si="228"/>
        <v>2625000</v>
      </c>
      <c r="W872" s="861">
        <f t="shared" si="229"/>
        <v>0</v>
      </c>
      <c r="X872" s="861">
        <f t="shared" si="230"/>
        <v>0</v>
      </c>
      <c r="Y872" s="861">
        <f t="shared" si="231"/>
        <v>0</v>
      </c>
      <c r="Z872" s="861">
        <f t="shared" si="232"/>
        <v>0</v>
      </c>
      <c r="AA872" s="861">
        <f t="shared" si="233"/>
        <v>0</v>
      </c>
      <c r="AB872" s="860">
        <f t="shared" si="234"/>
        <v>2003</v>
      </c>
      <c r="AC872" s="862">
        <f t="shared" si="235"/>
        <v>2625000</v>
      </c>
      <c r="AD872" s="863">
        <f t="shared" si="236"/>
        <v>0</v>
      </c>
    </row>
    <row r="873" spans="1:30" s="856" customFormat="1" ht="30" hidden="1" customHeight="1">
      <c r="A873" s="848"/>
      <c r="B873" s="849" t="s">
        <v>34</v>
      </c>
      <c r="C873" s="887" t="s">
        <v>2061</v>
      </c>
      <c r="D873" s="873" t="s">
        <v>181</v>
      </c>
      <c r="E873" s="839"/>
      <c r="F873" s="873" t="s">
        <v>3782</v>
      </c>
      <c r="G873" s="838"/>
      <c r="H873" s="873" t="s">
        <v>364</v>
      </c>
      <c r="I873" s="872">
        <v>2003</v>
      </c>
      <c r="J873" s="838" t="s">
        <v>3782</v>
      </c>
      <c r="K873" s="883"/>
      <c r="L873" s="884"/>
      <c r="M873" s="884"/>
      <c r="N873" s="884"/>
      <c r="O873" s="872" t="s">
        <v>133</v>
      </c>
      <c r="P873" s="894">
        <v>975000</v>
      </c>
      <c r="Q873" s="853" t="str">
        <f t="shared" si="223"/>
        <v>2.06.02</v>
      </c>
      <c r="R873" s="841" t="str">
        <f t="shared" si="224"/>
        <v>ALAT RUMAH TANGGA</v>
      </c>
      <c r="S873" s="860">
        <f t="shared" si="225"/>
        <v>5</v>
      </c>
      <c r="T873" s="861">
        <f t="shared" si="226"/>
        <v>195000</v>
      </c>
      <c r="U873" s="860">
        <f t="shared" si="227"/>
        <v>11</v>
      </c>
      <c r="V873" s="861">
        <f t="shared" si="228"/>
        <v>975000</v>
      </c>
      <c r="W873" s="861">
        <f t="shared" si="229"/>
        <v>0</v>
      </c>
      <c r="X873" s="861">
        <f t="shared" si="230"/>
        <v>0</v>
      </c>
      <c r="Y873" s="861">
        <f t="shared" si="231"/>
        <v>0</v>
      </c>
      <c r="Z873" s="861">
        <f t="shared" si="232"/>
        <v>0</v>
      </c>
      <c r="AA873" s="861">
        <f t="shared" si="233"/>
        <v>0</v>
      </c>
      <c r="AB873" s="860">
        <f t="shared" si="234"/>
        <v>2003</v>
      </c>
      <c r="AC873" s="862">
        <f t="shared" si="235"/>
        <v>975000</v>
      </c>
      <c r="AD873" s="863">
        <f t="shared" si="236"/>
        <v>0</v>
      </c>
    </row>
    <row r="874" spans="1:30" s="856" customFormat="1" ht="30" hidden="1" customHeight="1">
      <c r="A874" s="848"/>
      <c r="B874" s="849" t="s">
        <v>34</v>
      </c>
      <c r="C874" s="887" t="s">
        <v>3785</v>
      </c>
      <c r="D874" s="873" t="s">
        <v>171</v>
      </c>
      <c r="E874" s="839"/>
      <c r="F874" s="873" t="s">
        <v>322</v>
      </c>
      <c r="G874" s="838"/>
      <c r="H874" s="873" t="s">
        <v>356</v>
      </c>
      <c r="I874" s="872">
        <v>2003</v>
      </c>
      <c r="J874" s="838" t="s">
        <v>322</v>
      </c>
      <c r="K874" s="883"/>
      <c r="L874" s="884"/>
      <c r="M874" s="884"/>
      <c r="N874" s="884"/>
      <c r="O874" s="872" t="s">
        <v>133</v>
      </c>
      <c r="P874" s="894">
        <v>2400000</v>
      </c>
      <c r="Q874" s="853" t="str">
        <f t="shared" si="223"/>
        <v>2.06.03</v>
      </c>
      <c r="R874" s="841" t="str">
        <f t="shared" si="224"/>
        <v>KOMPUTER</v>
      </c>
      <c r="S874" s="860">
        <f t="shared" si="225"/>
        <v>4</v>
      </c>
      <c r="T874" s="861">
        <f t="shared" si="226"/>
        <v>600000</v>
      </c>
      <c r="U874" s="860">
        <f t="shared" si="227"/>
        <v>11</v>
      </c>
      <c r="V874" s="861">
        <f t="shared" si="228"/>
        <v>2400000</v>
      </c>
      <c r="W874" s="861">
        <f t="shared" si="229"/>
        <v>0</v>
      </c>
      <c r="X874" s="861">
        <f t="shared" si="230"/>
        <v>0</v>
      </c>
      <c r="Y874" s="861">
        <f t="shared" si="231"/>
        <v>0</v>
      </c>
      <c r="Z874" s="861">
        <f t="shared" si="232"/>
        <v>0</v>
      </c>
      <c r="AA874" s="861">
        <f t="shared" si="233"/>
        <v>0</v>
      </c>
      <c r="AB874" s="860">
        <f t="shared" si="234"/>
        <v>2003</v>
      </c>
      <c r="AC874" s="862">
        <f t="shared" si="235"/>
        <v>2400000</v>
      </c>
      <c r="AD874" s="863">
        <f t="shared" si="236"/>
        <v>0</v>
      </c>
    </row>
    <row r="875" spans="1:30" s="856" customFormat="1" ht="30" hidden="1" customHeight="1">
      <c r="A875" s="848"/>
      <c r="B875" s="849" t="s">
        <v>34</v>
      </c>
      <c r="C875" s="887" t="s">
        <v>3784</v>
      </c>
      <c r="D875" s="873" t="s">
        <v>170</v>
      </c>
      <c r="E875" s="839"/>
      <c r="F875" s="873" t="s">
        <v>294</v>
      </c>
      <c r="G875" s="838"/>
      <c r="H875" s="873" t="s">
        <v>357</v>
      </c>
      <c r="I875" s="872">
        <v>2003</v>
      </c>
      <c r="J875" s="838" t="s">
        <v>294</v>
      </c>
      <c r="K875" s="883"/>
      <c r="L875" s="884"/>
      <c r="M875" s="884"/>
      <c r="N875" s="884"/>
      <c r="O875" s="872" t="s">
        <v>133</v>
      </c>
      <c r="P875" s="894">
        <v>595000</v>
      </c>
      <c r="Q875" s="853" t="str">
        <f t="shared" si="223"/>
        <v>2.06.03</v>
      </c>
      <c r="R875" s="841" t="str">
        <f t="shared" si="224"/>
        <v>KOMPUTER</v>
      </c>
      <c r="S875" s="860">
        <f t="shared" si="225"/>
        <v>4</v>
      </c>
      <c r="T875" s="861">
        <f t="shared" si="226"/>
        <v>148750</v>
      </c>
      <c r="U875" s="860">
        <f t="shared" si="227"/>
        <v>11</v>
      </c>
      <c r="V875" s="861">
        <f t="shared" si="228"/>
        <v>595000</v>
      </c>
      <c r="W875" s="861">
        <f t="shared" si="229"/>
        <v>0</v>
      </c>
      <c r="X875" s="861">
        <f t="shared" si="230"/>
        <v>0</v>
      </c>
      <c r="Y875" s="861">
        <f t="shared" si="231"/>
        <v>0</v>
      </c>
      <c r="Z875" s="861">
        <f t="shared" si="232"/>
        <v>0</v>
      </c>
      <c r="AA875" s="861">
        <f t="shared" si="233"/>
        <v>0</v>
      </c>
      <c r="AB875" s="860">
        <f t="shared" si="234"/>
        <v>2003</v>
      </c>
      <c r="AC875" s="862">
        <f t="shared" si="235"/>
        <v>595000</v>
      </c>
      <c r="AD875" s="863">
        <f t="shared" si="236"/>
        <v>0</v>
      </c>
    </row>
    <row r="876" spans="1:30" s="856" customFormat="1" ht="30" hidden="1" customHeight="1">
      <c r="A876" s="848"/>
      <c r="B876" s="849" t="s">
        <v>34</v>
      </c>
      <c r="C876" s="887" t="s">
        <v>437</v>
      </c>
      <c r="D876" s="873" t="s">
        <v>3780</v>
      </c>
      <c r="E876" s="839"/>
      <c r="F876" s="873" t="s">
        <v>298</v>
      </c>
      <c r="G876" s="838"/>
      <c r="H876" s="873" t="s">
        <v>358</v>
      </c>
      <c r="I876" s="872">
        <v>2003</v>
      </c>
      <c r="J876" s="838" t="s">
        <v>298</v>
      </c>
      <c r="K876" s="883"/>
      <c r="L876" s="884"/>
      <c r="M876" s="884"/>
      <c r="N876" s="884"/>
      <c r="O876" s="872" t="s">
        <v>133</v>
      </c>
      <c r="P876" s="894">
        <v>1260000</v>
      </c>
      <c r="Q876" s="853" t="str">
        <f t="shared" si="223"/>
        <v>2.06.04</v>
      </c>
      <c r="R876" s="841" t="str">
        <f t="shared" si="224"/>
        <v>MEJA DAN KURSI KERJA/RAPAT PEJABAT</v>
      </c>
      <c r="S876" s="860">
        <f t="shared" si="225"/>
        <v>5</v>
      </c>
      <c r="T876" s="861">
        <f t="shared" si="226"/>
        <v>252000</v>
      </c>
      <c r="U876" s="860">
        <f t="shared" si="227"/>
        <v>11</v>
      </c>
      <c r="V876" s="861">
        <f t="shared" si="228"/>
        <v>1260000</v>
      </c>
      <c r="W876" s="861">
        <f t="shared" si="229"/>
        <v>0</v>
      </c>
      <c r="X876" s="861">
        <f t="shared" si="230"/>
        <v>0</v>
      </c>
      <c r="Y876" s="861">
        <f t="shared" si="231"/>
        <v>0</v>
      </c>
      <c r="Z876" s="861">
        <f t="shared" si="232"/>
        <v>0</v>
      </c>
      <c r="AA876" s="861">
        <f t="shared" si="233"/>
        <v>0</v>
      </c>
      <c r="AB876" s="860">
        <f t="shared" si="234"/>
        <v>2003</v>
      </c>
      <c r="AC876" s="862">
        <f t="shared" si="235"/>
        <v>1260000</v>
      </c>
      <c r="AD876" s="863">
        <f t="shared" si="236"/>
        <v>0</v>
      </c>
    </row>
    <row r="877" spans="1:30" s="856" customFormat="1" ht="30" hidden="1" customHeight="1">
      <c r="A877" s="848"/>
      <c r="B877" s="849" t="s">
        <v>34</v>
      </c>
      <c r="C877" s="887" t="s">
        <v>3805</v>
      </c>
      <c r="D877" s="873" t="s">
        <v>1343</v>
      </c>
      <c r="E877" s="839"/>
      <c r="F877" s="873" t="s">
        <v>1948</v>
      </c>
      <c r="G877" s="838"/>
      <c r="H877" s="873" t="s">
        <v>356</v>
      </c>
      <c r="I877" s="872">
        <v>2003</v>
      </c>
      <c r="J877" s="838" t="s">
        <v>1948</v>
      </c>
      <c r="K877" s="883"/>
      <c r="L877" s="884"/>
      <c r="M877" s="884"/>
      <c r="N877" s="884"/>
      <c r="O877" s="872" t="s">
        <v>133</v>
      </c>
      <c r="P877" s="894">
        <v>6650000</v>
      </c>
      <c r="Q877" s="853" t="str">
        <f t="shared" si="223"/>
        <v>2.06.02</v>
      </c>
      <c r="R877" s="841" t="str">
        <f t="shared" si="224"/>
        <v>ALAT RUMAH TANGGA</v>
      </c>
      <c r="S877" s="860">
        <f t="shared" si="225"/>
        <v>5</v>
      </c>
      <c r="T877" s="861">
        <f t="shared" si="226"/>
        <v>1330000</v>
      </c>
      <c r="U877" s="860">
        <f t="shared" si="227"/>
        <v>11</v>
      </c>
      <c r="V877" s="861">
        <f t="shared" si="228"/>
        <v>6650000</v>
      </c>
      <c r="W877" s="861">
        <f t="shared" si="229"/>
        <v>0</v>
      </c>
      <c r="X877" s="861">
        <f t="shared" si="230"/>
        <v>0</v>
      </c>
      <c r="Y877" s="861">
        <f t="shared" si="231"/>
        <v>0</v>
      </c>
      <c r="Z877" s="861">
        <f t="shared" si="232"/>
        <v>0</v>
      </c>
      <c r="AA877" s="861">
        <f t="shared" si="233"/>
        <v>0</v>
      </c>
      <c r="AB877" s="860">
        <f t="shared" si="234"/>
        <v>2003</v>
      </c>
      <c r="AC877" s="862">
        <f t="shared" si="235"/>
        <v>6650000</v>
      </c>
      <c r="AD877" s="863">
        <f t="shared" si="236"/>
        <v>0</v>
      </c>
    </row>
    <row r="878" spans="1:30" s="856" customFormat="1" ht="30" hidden="1" customHeight="1">
      <c r="A878" s="848"/>
      <c r="B878" s="849" t="s">
        <v>34</v>
      </c>
      <c r="C878" s="887" t="s">
        <v>3784</v>
      </c>
      <c r="D878" s="873" t="s">
        <v>1237</v>
      </c>
      <c r="E878" s="839"/>
      <c r="F878" s="873" t="s">
        <v>318</v>
      </c>
      <c r="G878" s="838"/>
      <c r="H878" s="873" t="s">
        <v>357</v>
      </c>
      <c r="I878" s="872">
        <v>2003</v>
      </c>
      <c r="J878" s="838" t="s">
        <v>318</v>
      </c>
      <c r="K878" s="883"/>
      <c r="L878" s="884"/>
      <c r="M878" s="884"/>
      <c r="N878" s="884"/>
      <c r="O878" s="872" t="s">
        <v>133</v>
      </c>
      <c r="P878" s="894">
        <v>2250000</v>
      </c>
      <c r="Q878" s="853" t="str">
        <f t="shared" si="223"/>
        <v>2.06.03</v>
      </c>
      <c r="R878" s="841" t="str">
        <f t="shared" si="224"/>
        <v>KOMPUTER</v>
      </c>
      <c r="S878" s="860">
        <f t="shared" si="225"/>
        <v>4</v>
      </c>
      <c r="T878" s="861">
        <f t="shared" si="226"/>
        <v>562500</v>
      </c>
      <c r="U878" s="860">
        <f t="shared" si="227"/>
        <v>11</v>
      </c>
      <c r="V878" s="861">
        <f t="shared" si="228"/>
        <v>2250000</v>
      </c>
      <c r="W878" s="861">
        <f t="shared" si="229"/>
        <v>0</v>
      </c>
      <c r="X878" s="861">
        <f t="shared" si="230"/>
        <v>0</v>
      </c>
      <c r="Y878" s="861">
        <f t="shared" si="231"/>
        <v>0</v>
      </c>
      <c r="Z878" s="861">
        <f t="shared" si="232"/>
        <v>0</v>
      </c>
      <c r="AA878" s="861">
        <f t="shared" si="233"/>
        <v>0</v>
      </c>
      <c r="AB878" s="860">
        <f t="shared" si="234"/>
        <v>2003</v>
      </c>
      <c r="AC878" s="862">
        <f t="shared" si="235"/>
        <v>2250000</v>
      </c>
      <c r="AD878" s="863">
        <f t="shared" si="236"/>
        <v>0</v>
      </c>
    </row>
    <row r="879" spans="1:30" s="856" customFormat="1" ht="30" hidden="1" customHeight="1">
      <c r="A879" s="848"/>
      <c r="B879" s="849" t="s">
        <v>34</v>
      </c>
      <c r="C879" s="887" t="s">
        <v>3785</v>
      </c>
      <c r="D879" s="873" t="s">
        <v>171</v>
      </c>
      <c r="E879" s="839"/>
      <c r="F879" s="873" t="s">
        <v>318</v>
      </c>
      <c r="G879" s="838"/>
      <c r="H879" s="873" t="s">
        <v>356</v>
      </c>
      <c r="I879" s="872">
        <v>2003</v>
      </c>
      <c r="J879" s="838" t="s">
        <v>318</v>
      </c>
      <c r="K879" s="883"/>
      <c r="L879" s="884"/>
      <c r="M879" s="884"/>
      <c r="N879" s="884"/>
      <c r="O879" s="872" t="s">
        <v>133</v>
      </c>
      <c r="P879" s="894">
        <v>6150000</v>
      </c>
      <c r="Q879" s="853" t="str">
        <f t="shared" si="223"/>
        <v>2.06.03</v>
      </c>
      <c r="R879" s="841" t="str">
        <f t="shared" si="224"/>
        <v>KOMPUTER</v>
      </c>
      <c r="S879" s="860">
        <f t="shared" si="225"/>
        <v>4</v>
      </c>
      <c r="T879" s="861">
        <f t="shared" si="226"/>
        <v>1537500</v>
      </c>
      <c r="U879" s="860">
        <f t="shared" si="227"/>
        <v>11</v>
      </c>
      <c r="V879" s="861">
        <f t="shared" si="228"/>
        <v>6150000</v>
      </c>
      <c r="W879" s="861">
        <f t="shared" si="229"/>
        <v>0</v>
      </c>
      <c r="X879" s="861">
        <f t="shared" si="230"/>
        <v>0</v>
      </c>
      <c r="Y879" s="861">
        <f t="shared" si="231"/>
        <v>0</v>
      </c>
      <c r="Z879" s="861">
        <f t="shared" si="232"/>
        <v>0</v>
      </c>
      <c r="AA879" s="861">
        <f t="shared" si="233"/>
        <v>0</v>
      </c>
      <c r="AB879" s="860">
        <f t="shared" si="234"/>
        <v>2003</v>
      </c>
      <c r="AC879" s="862">
        <f t="shared" si="235"/>
        <v>6150000</v>
      </c>
      <c r="AD879" s="863">
        <f t="shared" si="236"/>
        <v>0</v>
      </c>
    </row>
    <row r="880" spans="1:30" s="856" customFormat="1" ht="30" hidden="1" customHeight="1">
      <c r="A880" s="848"/>
      <c r="B880" s="849" t="s">
        <v>34</v>
      </c>
      <c r="C880" s="873" t="s">
        <v>3854</v>
      </c>
      <c r="D880" s="873" t="s">
        <v>1310</v>
      </c>
      <c r="E880" s="839"/>
      <c r="F880" s="873" t="s">
        <v>3855</v>
      </c>
      <c r="G880" s="838"/>
      <c r="H880" s="873" t="s">
        <v>355</v>
      </c>
      <c r="I880" s="872">
        <v>2003</v>
      </c>
      <c r="J880" s="838" t="s">
        <v>3855</v>
      </c>
      <c r="K880" s="883"/>
      <c r="L880" s="884"/>
      <c r="M880" s="884"/>
      <c r="N880" s="884"/>
      <c r="O880" s="872" t="s">
        <v>133</v>
      </c>
      <c r="P880" s="894">
        <v>630000</v>
      </c>
      <c r="Q880" s="853" t="str">
        <f t="shared" si="223"/>
        <v>2.06.02</v>
      </c>
      <c r="R880" s="841" t="str">
        <f t="shared" si="224"/>
        <v>ALAT RUMAH TANGGA</v>
      </c>
      <c r="S880" s="860">
        <f t="shared" si="225"/>
        <v>5</v>
      </c>
      <c r="T880" s="861">
        <f t="shared" si="226"/>
        <v>126000</v>
      </c>
      <c r="U880" s="860">
        <f t="shared" si="227"/>
        <v>11</v>
      </c>
      <c r="V880" s="861">
        <f t="shared" si="228"/>
        <v>630000</v>
      </c>
      <c r="W880" s="861">
        <f t="shared" si="229"/>
        <v>0</v>
      </c>
      <c r="X880" s="861">
        <f t="shared" si="230"/>
        <v>0</v>
      </c>
      <c r="Y880" s="861">
        <f t="shared" si="231"/>
        <v>0</v>
      </c>
      <c r="Z880" s="861">
        <f t="shared" si="232"/>
        <v>0</v>
      </c>
      <c r="AA880" s="861">
        <f t="shared" si="233"/>
        <v>0</v>
      </c>
      <c r="AB880" s="860">
        <f t="shared" si="234"/>
        <v>2003</v>
      </c>
      <c r="AC880" s="862">
        <f t="shared" si="235"/>
        <v>630000</v>
      </c>
      <c r="AD880" s="863">
        <f t="shared" si="236"/>
        <v>0</v>
      </c>
    </row>
    <row r="881" spans="1:30" s="856" customFormat="1" ht="30" hidden="1" customHeight="1">
      <c r="A881" s="848"/>
      <c r="B881" s="849" t="s">
        <v>34</v>
      </c>
      <c r="C881" s="873" t="s">
        <v>1427</v>
      </c>
      <c r="D881" s="873" t="s">
        <v>3856</v>
      </c>
      <c r="E881" s="839"/>
      <c r="F881" s="873" t="s">
        <v>3857</v>
      </c>
      <c r="G881" s="838"/>
      <c r="H881" s="873" t="s">
        <v>355</v>
      </c>
      <c r="I881" s="872">
        <v>2003</v>
      </c>
      <c r="J881" s="838" t="s">
        <v>3857</v>
      </c>
      <c r="K881" s="883"/>
      <c r="L881" s="884"/>
      <c r="M881" s="884"/>
      <c r="N881" s="884"/>
      <c r="O881" s="872" t="s">
        <v>133</v>
      </c>
      <c r="P881" s="894">
        <v>1050000</v>
      </c>
      <c r="Q881" s="853" t="str">
        <f t="shared" si="223"/>
        <v>2.06.02</v>
      </c>
      <c r="R881" s="841" t="str">
        <f t="shared" si="224"/>
        <v>ALAT RUMAH TANGGA</v>
      </c>
      <c r="S881" s="860">
        <f t="shared" si="225"/>
        <v>5</v>
      </c>
      <c r="T881" s="861">
        <f t="shared" si="226"/>
        <v>210000</v>
      </c>
      <c r="U881" s="860">
        <f t="shared" si="227"/>
        <v>11</v>
      </c>
      <c r="V881" s="861">
        <f t="shared" si="228"/>
        <v>1050000</v>
      </c>
      <c r="W881" s="861">
        <f t="shared" si="229"/>
        <v>0</v>
      </c>
      <c r="X881" s="861">
        <f t="shared" si="230"/>
        <v>0</v>
      </c>
      <c r="Y881" s="861">
        <f t="shared" si="231"/>
        <v>0</v>
      </c>
      <c r="Z881" s="861">
        <f t="shared" si="232"/>
        <v>0</v>
      </c>
      <c r="AA881" s="861">
        <f t="shared" si="233"/>
        <v>0</v>
      </c>
      <c r="AB881" s="860">
        <f t="shared" si="234"/>
        <v>2003</v>
      </c>
      <c r="AC881" s="862">
        <f t="shared" si="235"/>
        <v>1050000</v>
      </c>
      <c r="AD881" s="863">
        <f t="shared" si="236"/>
        <v>0</v>
      </c>
    </row>
    <row r="882" spans="1:30" s="856" customFormat="1" ht="30" hidden="1" customHeight="1">
      <c r="A882" s="848"/>
      <c r="B882" s="849" t="s">
        <v>34</v>
      </c>
      <c r="C882" s="887" t="s">
        <v>3794</v>
      </c>
      <c r="D882" s="873" t="s">
        <v>198</v>
      </c>
      <c r="E882" s="839"/>
      <c r="F882" s="873" t="s">
        <v>326</v>
      </c>
      <c r="G882" s="838"/>
      <c r="H882" s="873" t="s">
        <v>356</v>
      </c>
      <c r="I882" s="872">
        <v>2003</v>
      </c>
      <c r="J882" s="838" t="s">
        <v>326</v>
      </c>
      <c r="K882" s="883"/>
      <c r="L882" s="884"/>
      <c r="M882" s="884"/>
      <c r="N882" s="884"/>
      <c r="O882" s="872" t="s">
        <v>133</v>
      </c>
      <c r="P882" s="894">
        <v>875000</v>
      </c>
      <c r="Q882" s="853" t="str">
        <f t="shared" si="223"/>
        <v>2.06.02</v>
      </c>
      <c r="R882" s="841" t="str">
        <f t="shared" si="224"/>
        <v>ALAT RUMAH TANGGA</v>
      </c>
      <c r="S882" s="860">
        <f t="shared" si="225"/>
        <v>5</v>
      </c>
      <c r="T882" s="861">
        <f t="shared" si="226"/>
        <v>175000</v>
      </c>
      <c r="U882" s="860">
        <f t="shared" si="227"/>
        <v>11</v>
      </c>
      <c r="V882" s="861">
        <f t="shared" si="228"/>
        <v>875000</v>
      </c>
      <c r="W882" s="861">
        <f t="shared" si="229"/>
        <v>0</v>
      </c>
      <c r="X882" s="861">
        <f t="shared" si="230"/>
        <v>0</v>
      </c>
      <c r="Y882" s="861">
        <f t="shared" si="231"/>
        <v>0</v>
      </c>
      <c r="Z882" s="861">
        <f t="shared" si="232"/>
        <v>0</v>
      </c>
      <c r="AA882" s="861">
        <f t="shared" si="233"/>
        <v>0</v>
      </c>
      <c r="AB882" s="860">
        <f t="shared" si="234"/>
        <v>2003</v>
      </c>
      <c r="AC882" s="862">
        <f t="shared" si="235"/>
        <v>875000</v>
      </c>
      <c r="AD882" s="863">
        <f t="shared" si="236"/>
        <v>0</v>
      </c>
    </row>
    <row r="883" spans="1:30" s="856" customFormat="1" ht="30" hidden="1" customHeight="1">
      <c r="A883" s="848"/>
      <c r="B883" s="849" t="s">
        <v>34</v>
      </c>
      <c r="C883" s="887" t="s">
        <v>442</v>
      </c>
      <c r="D883" s="873" t="s">
        <v>172</v>
      </c>
      <c r="E883" s="839"/>
      <c r="F883" s="873" t="s">
        <v>295</v>
      </c>
      <c r="G883" s="838"/>
      <c r="H883" s="873" t="s">
        <v>355</v>
      </c>
      <c r="I883" s="872">
        <v>2003</v>
      </c>
      <c r="J883" s="838" t="s">
        <v>295</v>
      </c>
      <c r="K883" s="883"/>
      <c r="L883" s="884"/>
      <c r="M883" s="884"/>
      <c r="N883" s="884"/>
      <c r="O883" s="872" t="s">
        <v>133</v>
      </c>
      <c r="P883" s="894">
        <v>2450000</v>
      </c>
      <c r="Q883" s="853" t="str">
        <f t="shared" si="223"/>
        <v>2.06.02</v>
      </c>
      <c r="R883" s="841" t="str">
        <f t="shared" si="224"/>
        <v>ALAT RUMAH TANGGA</v>
      </c>
      <c r="S883" s="860">
        <f t="shared" si="225"/>
        <v>5</v>
      </c>
      <c r="T883" s="861">
        <f t="shared" si="226"/>
        <v>490000</v>
      </c>
      <c r="U883" s="860">
        <f t="shared" si="227"/>
        <v>11</v>
      </c>
      <c r="V883" s="861">
        <f t="shared" si="228"/>
        <v>2450000</v>
      </c>
      <c r="W883" s="861">
        <f t="shared" si="229"/>
        <v>0</v>
      </c>
      <c r="X883" s="861">
        <f t="shared" si="230"/>
        <v>0</v>
      </c>
      <c r="Y883" s="861">
        <f t="shared" si="231"/>
        <v>0</v>
      </c>
      <c r="Z883" s="861">
        <f t="shared" si="232"/>
        <v>0</v>
      </c>
      <c r="AA883" s="861">
        <f t="shared" si="233"/>
        <v>0</v>
      </c>
      <c r="AB883" s="860">
        <f t="shared" si="234"/>
        <v>2003</v>
      </c>
      <c r="AC883" s="862">
        <f t="shared" si="235"/>
        <v>2450000</v>
      </c>
      <c r="AD883" s="863">
        <f t="shared" si="236"/>
        <v>0</v>
      </c>
    </row>
    <row r="884" spans="1:30" s="856" customFormat="1" ht="30" hidden="1" customHeight="1">
      <c r="A884" s="848"/>
      <c r="B884" s="849" t="s">
        <v>34</v>
      </c>
      <c r="C884" s="873" t="s">
        <v>2068</v>
      </c>
      <c r="D884" s="873" t="s">
        <v>3852</v>
      </c>
      <c r="E884" s="839"/>
      <c r="F884" s="873" t="s">
        <v>3858</v>
      </c>
      <c r="G884" s="838"/>
      <c r="H884" s="873" t="s">
        <v>355</v>
      </c>
      <c r="I884" s="872">
        <v>2003</v>
      </c>
      <c r="J884" s="838" t="s">
        <v>3858</v>
      </c>
      <c r="K884" s="883"/>
      <c r="L884" s="884"/>
      <c r="M884" s="884"/>
      <c r="N884" s="884"/>
      <c r="O884" s="872" t="s">
        <v>133</v>
      </c>
      <c r="P884" s="894">
        <v>2625000</v>
      </c>
      <c r="Q884" s="853" t="str">
        <f t="shared" si="223"/>
        <v>2.06.02</v>
      </c>
      <c r="R884" s="841" t="str">
        <f t="shared" si="224"/>
        <v>ALAT RUMAH TANGGA</v>
      </c>
      <c r="S884" s="860">
        <f t="shared" si="225"/>
        <v>5</v>
      </c>
      <c r="T884" s="861">
        <f t="shared" si="226"/>
        <v>525000</v>
      </c>
      <c r="U884" s="860">
        <f t="shared" si="227"/>
        <v>11</v>
      </c>
      <c r="V884" s="861">
        <f t="shared" si="228"/>
        <v>2625000</v>
      </c>
      <c r="W884" s="861">
        <f t="shared" si="229"/>
        <v>0</v>
      </c>
      <c r="X884" s="861">
        <f t="shared" si="230"/>
        <v>0</v>
      </c>
      <c r="Y884" s="861">
        <f t="shared" si="231"/>
        <v>0</v>
      </c>
      <c r="Z884" s="861">
        <f t="shared" si="232"/>
        <v>0</v>
      </c>
      <c r="AA884" s="861">
        <f t="shared" si="233"/>
        <v>0</v>
      </c>
      <c r="AB884" s="860">
        <f t="shared" si="234"/>
        <v>2003</v>
      </c>
      <c r="AC884" s="862">
        <f t="shared" si="235"/>
        <v>2625000</v>
      </c>
      <c r="AD884" s="863">
        <f t="shared" si="236"/>
        <v>0</v>
      </c>
    </row>
    <row r="885" spans="1:30" s="856" customFormat="1" ht="30" hidden="1" customHeight="1">
      <c r="A885" s="848"/>
      <c r="B885" s="849" t="s">
        <v>34</v>
      </c>
      <c r="C885" s="887" t="s">
        <v>1066</v>
      </c>
      <c r="D885" s="873" t="s">
        <v>190</v>
      </c>
      <c r="E885" s="839"/>
      <c r="F885" s="873" t="s">
        <v>3859</v>
      </c>
      <c r="G885" s="838"/>
      <c r="H885" s="873" t="s">
        <v>367</v>
      </c>
      <c r="I885" s="872">
        <v>2003</v>
      </c>
      <c r="J885" s="838" t="s">
        <v>3859</v>
      </c>
      <c r="K885" s="883"/>
      <c r="L885" s="884"/>
      <c r="M885" s="884"/>
      <c r="N885" s="884"/>
      <c r="O885" s="872" t="s">
        <v>133</v>
      </c>
      <c r="P885" s="894">
        <v>2850000</v>
      </c>
      <c r="Q885" s="853" t="str">
        <f t="shared" si="223"/>
        <v>2.06.02</v>
      </c>
      <c r="R885" s="841" t="str">
        <f t="shared" si="224"/>
        <v>ALAT RUMAH TANGGA</v>
      </c>
      <c r="S885" s="860">
        <f t="shared" si="225"/>
        <v>5</v>
      </c>
      <c r="T885" s="861">
        <f t="shared" si="226"/>
        <v>570000</v>
      </c>
      <c r="U885" s="860">
        <f t="shared" si="227"/>
        <v>11</v>
      </c>
      <c r="V885" s="861">
        <f t="shared" si="228"/>
        <v>2850000</v>
      </c>
      <c r="W885" s="861">
        <f t="shared" si="229"/>
        <v>0</v>
      </c>
      <c r="X885" s="861">
        <f t="shared" si="230"/>
        <v>0</v>
      </c>
      <c r="Y885" s="861">
        <f t="shared" si="231"/>
        <v>0</v>
      </c>
      <c r="Z885" s="861">
        <f t="shared" si="232"/>
        <v>0</v>
      </c>
      <c r="AA885" s="861">
        <f t="shared" si="233"/>
        <v>0</v>
      </c>
      <c r="AB885" s="860">
        <f t="shared" si="234"/>
        <v>2003</v>
      </c>
      <c r="AC885" s="862">
        <f t="shared" si="235"/>
        <v>2850000</v>
      </c>
      <c r="AD885" s="863">
        <f t="shared" si="236"/>
        <v>0</v>
      </c>
    </row>
    <row r="886" spans="1:30" s="856" customFormat="1" ht="30" hidden="1" customHeight="1">
      <c r="A886" s="848"/>
      <c r="B886" s="849" t="s">
        <v>34</v>
      </c>
      <c r="C886" s="887" t="s">
        <v>2062</v>
      </c>
      <c r="D886" s="873" t="s">
        <v>1040</v>
      </c>
      <c r="E886" s="839"/>
      <c r="F886" s="873" t="s">
        <v>298</v>
      </c>
      <c r="G886" s="838"/>
      <c r="H886" s="873" t="s">
        <v>354</v>
      </c>
      <c r="I886" s="872">
        <v>2003</v>
      </c>
      <c r="J886" s="838" t="s">
        <v>298</v>
      </c>
      <c r="K886" s="883"/>
      <c r="L886" s="884"/>
      <c r="M886" s="884"/>
      <c r="N886" s="884"/>
      <c r="O886" s="872" t="s">
        <v>133</v>
      </c>
      <c r="P886" s="894">
        <v>525000</v>
      </c>
      <c r="Q886" s="853" t="str">
        <f t="shared" si="223"/>
        <v>2.06.02</v>
      </c>
      <c r="R886" s="841" t="str">
        <f t="shared" si="224"/>
        <v>ALAT RUMAH TANGGA</v>
      </c>
      <c r="S886" s="860">
        <f t="shared" si="225"/>
        <v>5</v>
      </c>
      <c r="T886" s="861">
        <f t="shared" si="226"/>
        <v>105000</v>
      </c>
      <c r="U886" s="860">
        <f t="shared" si="227"/>
        <v>11</v>
      </c>
      <c r="V886" s="861">
        <f t="shared" si="228"/>
        <v>525000</v>
      </c>
      <c r="W886" s="861">
        <f t="shared" si="229"/>
        <v>0</v>
      </c>
      <c r="X886" s="861">
        <f t="shared" si="230"/>
        <v>0</v>
      </c>
      <c r="Y886" s="861">
        <f t="shared" si="231"/>
        <v>0</v>
      </c>
      <c r="Z886" s="861">
        <f t="shared" si="232"/>
        <v>0</v>
      </c>
      <c r="AA886" s="861">
        <f t="shared" si="233"/>
        <v>0</v>
      </c>
      <c r="AB886" s="860">
        <f t="shared" si="234"/>
        <v>2003</v>
      </c>
      <c r="AC886" s="862">
        <f t="shared" si="235"/>
        <v>525000</v>
      </c>
      <c r="AD886" s="863">
        <f t="shared" si="236"/>
        <v>0</v>
      </c>
    </row>
    <row r="887" spans="1:30" s="856" customFormat="1" ht="30" hidden="1" customHeight="1">
      <c r="A887" s="848"/>
      <c r="B887" s="849" t="s">
        <v>34</v>
      </c>
      <c r="C887" s="887" t="s">
        <v>438</v>
      </c>
      <c r="D887" s="873" t="s">
        <v>188</v>
      </c>
      <c r="E887" s="839"/>
      <c r="F887" s="873" t="s">
        <v>298</v>
      </c>
      <c r="G887" s="838"/>
      <c r="H887" s="873" t="s">
        <v>358</v>
      </c>
      <c r="I887" s="872">
        <v>2003</v>
      </c>
      <c r="J887" s="838" t="s">
        <v>298</v>
      </c>
      <c r="K887" s="883"/>
      <c r="L887" s="884"/>
      <c r="M887" s="884"/>
      <c r="N887" s="884"/>
      <c r="O887" s="872" t="s">
        <v>133</v>
      </c>
      <c r="P887" s="894">
        <v>600000</v>
      </c>
      <c r="Q887" s="853" t="str">
        <f t="shared" si="223"/>
        <v>2.06.04</v>
      </c>
      <c r="R887" s="841" t="str">
        <f t="shared" si="224"/>
        <v>MEJA DAN KURSI KERJA/RAPAT PEJABAT</v>
      </c>
      <c r="S887" s="860">
        <f t="shared" si="225"/>
        <v>5</v>
      </c>
      <c r="T887" s="861">
        <f t="shared" si="226"/>
        <v>120000</v>
      </c>
      <c r="U887" s="860">
        <f t="shared" si="227"/>
        <v>11</v>
      </c>
      <c r="V887" s="861">
        <f t="shared" si="228"/>
        <v>600000</v>
      </c>
      <c r="W887" s="861">
        <f t="shared" si="229"/>
        <v>0</v>
      </c>
      <c r="X887" s="861">
        <f t="shared" si="230"/>
        <v>0</v>
      </c>
      <c r="Y887" s="861">
        <f t="shared" si="231"/>
        <v>0</v>
      </c>
      <c r="Z887" s="861">
        <f t="shared" si="232"/>
        <v>0</v>
      </c>
      <c r="AA887" s="861">
        <f t="shared" si="233"/>
        <v>0</v>
      </c>
      <c r="AB887" s="860">
        <f t="shared" si="234"/>
        <v>2003</v>
      </c>
      <c r="AC887" s="862">
        <f t="shared" si="235"/>
        <v>600000</v>
      </c>
      <c r="AD887" s="863">
        <f t="shared" si="236"/>
        <v>0</v>
      </c>
    </row>
    <row r="888" spans="1:30" s="856" customFormat="1" ht="30" hidden="1" customHeight="1">
      <c r="A888" s="848"/>
      <c r="B888" s="849" t="s">
        <v>34</v>
      </c>
      <c r="C888" s="887" t="s">
        <v>2061</v>
      </c>
      <c r="D888" s="873" t="s">
        <v>181</v>
      </c>
      <c r="E888" s="839"/>
      <c r="F888" s="873" t="s">
        <v>298</v>
      </c>
      <c r="G888" s="838"/>
      <c r="H888" s="873" t="s">
        <v>364</v>
      </c>
      <c r="I888" s="872">
        <v>2003</v>
      </c>
      <c r="J888" s="838" t="s">
        <v>298</v>
      </c>
      <c r="K888" s="883"/>
      <c r="L888" s="884"/>
      <c r="M888" s="884"/>
      <c r="N888" s="884"/>
      <c r="O888" s="872" t="s">
        <v>133</v>
      </c>
      <c r="P888" s="894">
        <v>525000</v>
      </c>
      <c r="Q888" s="853" t="str">
        <f t="shared" si="223"/>
        <v>2.06.02</v>
      </c>
      <c r="R888" s="841" t="str">
        <f t="shared" si="224"/>
        <v>ALAT RUMAH TANGGA</v>
      </c>
      <c r="S888" s="860">
        <f t="shared" si="225"/>
        <v>5</v>
      </c>
      <c r="T888" s="861">
        <f t="shared" si="226"/>
        <v>105000</v>
      </c>
      <c r="U888" s="860">
        <f t="shared" si="227"/>
        <v>11</v>
      </c>
      <c r="V888" s="861">
        <f t="shared" si="228"/>
        <v>525000</v>
      </c>
      <c r="W888" s="861">
        <f t="shared" si="229"/>
        <v>0</v>
      </c>
      <c r="X888" s="861">
        <f t="shared" si="230"/>
        <v>0</v>
      </c>
      <c r="Y888" s="861">
        <f t="shared" si="231"/>
        <v>0</v>
      </c>
      <c r="Z888" s="861">
        <f t="shared" si="232"/>
        <v>0</v>
      </c>
      <c r="AA888" s="861">
        <f t="shared" si="233"/>
        <v>0</v>
      </c>
      <c r="AB888" s="860">
        <f t="shared" si="234"/>
        <v>2003</v>
      </c>
      <c r="AC888" s="862">
        <f t="shared" si="235"/>
        <v>525000</v>
      </c>
      <c r="AD888" s="863">
        <f t="shared" si="236"/>
        <v>0</v>
      </c>
    </row>
    <row r="889" spans="1:30" s="856" customFormat="1" ht="30" hidden="1" customHeight="1">
      <c r="A889" s="848"/>
      <c r="B889" s="849" t="s">
        <v>34</v>
      </c>
      <c r="C889" s="873" t="s">
        <v>3860</v>
      </c>
      <c r="D889" s="873" t="s">
        <v>3861</v>
      </c>
      <c r="E889" s="839"/>
      <c r="F889" s="873" t="s">
        <v>132</v>
      </c>
      <c r="G889" s="838"/>
      <c r="H889" s="873" t="s">
        <v>358</v>
      </c>
      <c r="I889" s="872">
        <v>2003</v>
      </c>
      <c r="J889" s="838" t="s">
        <v>132</v>
      </c>
      <c r="K889" s="883"/>
      <c r="L889" s="884"/>
      <c r="M889" s="884"/>
      <c r="N889" s="884"/>
      <c r="O889" s="872" t="s">
        <v>133</v>
      </c>
      <c r="P889" s="894">
        <v>1440000</v>
      </c>
      <c r="Q889" s="853" t="str">
        <f t="shared" si="223"/>
        <v>2.06.04</v>
      </c>
      <c r="R889" s="841" t="str">
        <f t="shared" si="224"/>
        <v>MEJA DAN KURSI KERJA/RAPAT PEJABAT</v>
      </c>
      <c r="S889" s="860">
        <f t="shared" si="225"/>
        <v>5</v>
      </c>
      <c r="T889" s="861">
        <f t="shared" si="226"/>
        <v>288000</v>
      </c>
      <c r="U889" s="860">
        <f t="shared" si="227"/>
        <v>11</v>
      </c>
      <c r="V889" s="861">
        <f t="shared" si="228"/>
        <v>1440000</v>
      </c>
      <c r="W889" s="861">
        <f t="shared" si="229"/>
        <v>0</v>
      </c>
      <c r="X889" s="861">
        <f t="shared" si="230"/>
        <v>0</v>
      </c>
      <c r="Y889" s="861">
        <f t="shared" si="231"/>
        <v>0</v>
      </c>
      <c r="Z889" s="861">
        <f t="shared" si="232"/>
        <v>0</v>
      </c>
      <c r="AA889" s="861">
        <f t="shared" si="233"/>
        <v>0</v>
      </c>
      <c r="AB889" s="860">
        <f t="shared" si="234"/>
        <v>2003</v>
      </c>
      <c r="AC889" s="862">
        <f t="shared" si="235"/>
        <v>1440000</v>
      </c>
      <c r="AD889" s="863">
        <f t="shared" si="236"/>
        <v>0</v>
      </c>
    </row>
    <row r="890" spans="1:30" s="856" customFormat="1" ht="30" hidden="1" customHeight="1">
      <c r="A890" s="848"/>
      <c r="B890" s="849" t="s">
        <v>34</v>
      </c>
      <c r="C890" s="873" t="s">
        <v>3800</v>
      </c>
      <c r="D890" s="873" t="s">
        <v>3862</v>
      </c>
      <c r="E890" s="839"/>
      <c r="F890" s="873" t="s">
        <v>132</v>
      </c>
      <c r="G890" s="838"/>
      <c r="H890" s="873" t="s">
        <v>367</v>
      </c>
      <c r="I890" s="872">
        <v>2003</v>
      </c>
      <c r="J890" s="838" t="s">
        <v>132</v>
      </c>
      <c r="K890" s="883"/>
      <c r="L890" s="884"/>
      <c r="M890" s="884"/>
      <c r="N890" s="884"/>
      <c r="O890" s="872" t="s">
        <v>133</v>
      </c>
      <c r="P890" s="894">
        <v>7200000</v>
      </c>
      <c r="Q890" s="853" t="str">
        <f t="shared" si="223"/>
        <v>2.06.04</v>
      </c>
      <c r="R890" s="841" t="str">
        <f t="shared" si="224"/>
        <v>MEJA DAN KURSI KERJA/RAPAT PEJABAT</v>
      </c>
      <c r="S890" s="860">
        <f t="shared" si="225"/>
        <v>5</v>
      </c>
      <c r="T890" s="861">
        <f t="shared" si="226"/>
        <v>1440000</v>
      </c>
      <c r="U890" s="860">
        <f t="shared" si="227"/>
        <v>11</v>
      </c>
      <c r="V890" s="861">
        <f t="shared" si="228"/>
        <v>7200000</v>
      </c>
      <c r="W890" s="861">
        <f t="shared" si="229"/>
        <v>0</v>
      </c>
      <c r="X890" s="861">
        <f t="shared" si="230"/>
        <v>0</v>
      </c>
      <c r="Y890" s="861">
        <f t="shared" si="231"/>
        <v>0</v>
      </c>
      <c r="Z890" s="861">
        <f t="shared" si="232"/>
        <v>0</v>
      </c>
      <c r="AA890" s="861">
        <f t="shared" si="233"/>
        <v>0</v>
      </c>
      <c r="AB890" s="860">
        <f t="shared" si="234"/>
        <v>2003</v>
      </c>
      <c r="AC890" s="862">
        <f t="shared" si="235"/>
        <v>7200000</v>
      </c>
      <c r="AD890" s="863">
        <f t="shared" si="236"/>
        <v>0</v>
      </c>
    </row>
    <row r="891" spans="1:30" s="856" customFormat="1" ht="30" hidden="1" customHeight="1">
      <c r="A891" s="848"/>
      <c r="B891" s="849" t="s">
        <v>34</v>
      </c>
      <c r="C891" s="887" t="s">
        <v>3863</v>
      </c>
      <c r="D891" s="873" t="s">
        <v>816</v>
      </c>
      <c r="E891" s="839"/>
      <c r="F891" s="873" t="s">
        <v>852</v>
      </c>
      <c r="G891" s="838"/>
      <c r="H891" s="873" t="s">
        <v>354</v>
      </c>
      <c r="I891" s="872">
        <v>2003</v>
      </c>
      <c r="J891" s="838" t="s">
        <v>852</v>
      </c>
      <c r="K891" s="883"/>
      <c r="L891" s="884"/>
      <c r="M891" s="884"/>
      <c r="N891" s="884"/>
      <c r="O891" s="872" t="s">
        <v>133</v>
      </c>
      <c r="P891" s="894">
        <v>840000</v>
      </c>
      <c r="Q891" s="853" t="str">
        <f t="shared" si="223"/>
        <v>2.06.04</v>
      </c>
      <c r="R891" s="841" t="str">
        <f t="shared" si="224"/>
        <v>MEJA DAN KURSI KERJA/RAPAT PEJABAT</v>
      </c>
      <c r="S891" s="860">
        <f t="shared" si="225"/>
        <v>5</v>
      </c>
      <c r="T891" s="861">
        <f t="shared" si="226"/>
        <v>168000</v>
      </c>
      <c r="U891" s="860">
        <f t="shared" si="227"/>
        <v>11</v>
      </c>
      <c r="V891" s="861">
        <f t="shared" si="228"/>
        <v>840000</v>
      </c>
      <c r="W891" s="861">
        <f t="shared" si="229"/>
        <v>0</v>
      </c>
      <c r="X891" s="861">
        <f t="shared" si="230"/>
        <v>0</v>
      </c>
      <c r="Y891" s="861">
        <f t="shared" si="231"/>
        <v>0</v>
      </c>
      <c r="Z891" s="861">
        <f t="shared" si="232"/>
        <v>0</v>
      </c>
      <c r="AA891" s="861">
        <f t="shared" si="233"/>
        <v>0</v>
      </c>
      <c r="AB891" s="860">
        <f t="shared" si="234"/>
        <v>2003</v>
      </c>
      <c r="AC891" s="862">
        <f t="shared" si="235"/>
        <v>840000</v>
      </c>
      <c r="AD891" s="863">
        <f t="shared" si="236"/>
        <v>0</v>
      </c>
    </row>
    <row r="892" spans="1:30" s="856" customFormat="1" ht="30" hidden="1" customHeight="1">
      <c r="A892" s="848"/>
      <c r="B892" s="849" t="s">
        <v>34</v>
      </c>
      <c r="C892" s="887" t="s">
        <v>1427</v>
      </c>
      <c r="D892" s="873" t="s">
        <v>822</v>
      </c>
      <c r="E892" s="839"/>
      <c r="F892" s="873" t="s">
        <v>295</v>
      </c>
      <c r="G892" s="838"/>
      <c r="H892" s="873" t="s">
        <v>355</v>
      </c>
      <c r="I892" s="872">
        <v>2003</v>
      </c>
      <c r="J892" s="838" t="s">
        <v>295</v>
      </c>
      <c r="K892" s="883"/>
      <c r="L892" s="884"/>
      <c r="M892" s="884"/>
      <c r="N892" s="884"/>
      <c r="O892" s="872" t="s">
        <v>133</v>
      </c>
      <c r="P892" s="894">
        <v>1125000</v>
      </c>
      <c r="Q892" s="853" t="str">
        <f t="shared" si="223"/>
        <v>2.06.02</v>
      </c>
      <c r="R892" s="841" t="str">
        <f t="shared" si="224"/>
        <v>ALAT RUMAH TANGGA</v>
      </c>
      <c r="S892" s="860">
        <f t="shared" si="225"/>
        <v>5</v>
      </c>
      <c r="T892" s="861">
        <f t="shared" si="226"/>
        <v>225000</v>
      </c>
      <c r="U892" s="860">
        <f t="shared" si="227"/>
        <v>11</v>
      </c>
      <c r="V892" s="861">
        <f t="shared" si="228"/>
        <v>1125000</v>
      </c>
      <c r="W892" s="861">
        <f t="shared" si="229"/>
        <v>0</v>
      </c>
      <c r="X892" s="861">
        <f t="shared" si="230"/>
        <v>0</v>
      </c>
      <c r="Y892" s="861">
        <f t="shared" si="231"/>
        <v>0</v>
      </c>
      <c r="Z892" s="861">
        <f t="shared" si="232"/>
        <v>0</v>
      </c>
      <c r="AA892" s="861">
        <f t="shared" si="233"/>
        <v>0</v>
      </c>
      <c r="AB892" s="860">
        <f t="shared" si="234"/>
        <v>2003</v>
      </c>
      <c r="AC892" s="862">
        <f t="shared" si="235"/>
        <v>1125000</v>
      </c>
      <c r="AD892" s="863">
        <f t="shared" si="236"/>
        <v>0</v>
      </c>
    </row>
    <row r="893" spans="1:30" s="856" customFormat="1" ht="30" hidden="1" customHeight="1">
      <c r="A893" s="848"/>
      <c r="B893" s="849" t="s">
        <v>34</v>
      </c>
      <c r="C893" s="887" t="s">
        <v>3784</v>
      </c>
      <c r="D893" s="873" t="s">
        <v>1237</v>
      </c>
      <c r="E893" s="839"/>
      <c r="F893" s="873" t="s">
        <v>294</v>
      </c>
      <c r="G893" s="838"/>
      <c r="H893" s="873" t="s">
        <v>357</v>
      </c>
      <c r="I893" s="872">
        <v>2003</v>
      </c>
      <c r="J893" s="838" t="s">
        <v>294</v>
      </c>
      <c r="K893" s="883"/>
      <c r="L893" s="884"/>
      <c r="M893" s="884"/>
      <c r="N893" s="884"/>
      <c r="O893" s="872" t="s">
        <v>133</v>
      </c>
      <c r="P893" s="894">
        <v>1500000</v>
      </c>
      <c r="Q893" s="853" t="str">
        <f t="shared" si="223"/>
        <v>2.06.03</v>
      </c>
      <c r="R893" s="841" t="str">
        <f t="shared" si="224"/>
        <v>KOMPUTER</v>
      </c>
      <c r="S893" s="860">
        <f t="shared" si="225"/>
        <v>4</v>
      </c>
      <c r="T893" s="861">
        <f t="shared" si="226"/>
        <v>375000</v>
      </c>
      <c r="U893" s="860">
        <f t="shared" si="227"/>
        <v>11</v>
      </c>
      <c r="V893" s="861">
        <f t="shared" si="228"/>
        <v>1500000</v>
      </c>
      <c r="W893" s="861">
        <f t="shared" si="229"/>
        <v>0</v>
      </c>
      <c r="X893" s="861">
        <f t="shared" si="230"/>
        <v>0</v>
      </c>
      <c r="Y893" s="861">
        <f t="shared" si="231"/>
        <v>0</v>
      </c>
      <c r="Z893" s="861">
        <f t="shared" si="232"/>
        <v>0</v>
      </c>
      <c r="AA893" s="861">
        <f t="shared" si="233"/>
        <v>0</v>
      </c>
      <c r="AB893" s="860">
        <f t="shared" si="234"/>
        <v>2003</v>
      </c>
      <c r="AC893" s="862">
        <f t="shared" si="235"/>
        <v>1500000</v>
      </c>
      <c r="AD893" s="863">
        <f t="shared" si="236"/>
        <v>0</v>
      </c>
    </row>
    <row r="894" spans="1:30" s="856" customFormat="1" ht="30" hidden="1" customHeight="1">
      <c r="A894" s="848"/>
      <c r="B894" s="849" t="s">
        <v>34</v>
      </c>
      <c r="C894" s="887" t="s">
        <v>3785</v>
      </c>
      <c r="D894" s="873" t="s">
        <v>171</v>
      </c>
      <c r="E894" s="839"/>
      <c r="F894" s="873" t="s">
        <v>322</v>
      </c>
      <c r="G894" s="838"/>
      <c r="H894" s="873" t="s">
        <v>356</v>
      </c>
      <c r="I894" s="872">
        <v>2003</v>
      </c>
      <c r="J894" s="838" t="s">
        <v>322</v>
      </c>
      <c r="K894" s="883"/>
      <c r="L894" s="884"/>
      <c r="M894" s="884"/>
      <c r="N894" s="884"/>
      <c r="O894" s="872" t="s">
        <v>133</v>
      </c>
      <c r="P894" s="894">
        <v>2400000</v>
      </c>
      <c r="Q894" s="853" t="str">
        <f t="shared" si="223"/>
        <v>2.06.03</v>
      </c>
      <c r="R894" s="841" t="str">
        <f t="shared" si="224"/>
        <v>KOMPUTER</v>
      </c>
      <c r="S894" s="860">
        <f t="shared" si="225"/>
        <v>4</v>
      </c>
      <c r="T894" s="861">
        <f t="shared" si="226"/>
        <v>600000</v>
      </c>
      <c r="U894" s="860">
        <f t="shared" si="227"/>
        <v>11</v>
      </c>
      <c r="V894" s="861">
        <f t="shared" si="228"/>
        <v>2400000</v>
      </c>
      <c r="W894" s="861">
        <f t="shared" si="229"/>
        <v>0</v>
      </c>
      <c r="X894" s="861">
        <f t="shared" si="230"/>
        <v>0</v>
      </c>
      <c r="Y894" s="861">
        <f t="shared" si="231"/>
        <v>0</v>
      </c>
      <c r="Z894" s="861">
        <f t="shared" si="232"/>
        <v>0</v>
      </c>
      <c r="AA894" s="861">
        <f t="shared" si="233"/>
        <v>0</v>
      </c>
      <c r="AB894" s="860">
        <f t="shared" si="234"/>
        <v>2003</v>
      </c>
      <c r="AC894" s="862">
        <f t="shared" si="235"/>
        <v>2400000</v>
      </c>
      <c r="AD894" s="863">
        <f t="shared" si="236"/>
        <v>0</v>
      </c>
    </row>
    <row r="895" spans="1:30" s="856" customFormat="1" ht="30" hidden="1" customHeight="1">
      <c r="A895" s="848"/>
      <c r="B895" s="849" t="s">
        <v>34</v>
      </c>
      <c r="C895" s="887" t="s">
        <v>3805</v>
      </c>
      <c r="D895" s="873" t="s">
        <v>1343</v>
      </c>
      <c r="E895" s="839"/>
      <c r="F895" s="873" t="s">
        <v>295</v>
      </c>
      <c r="G895" s="838"/>
      <c r="H895" s="873" t="s">
        <v>356</v>
      </c>
      <c r="I895" s="872">
        <v>2003</v>
      </c>
      <c r="J895" s="838" t="s">
        <v>295</v>
      </c>
      <c r="K895" s="883"/>
      <c r="L895" s="884"/>
      <c r="M895" s="884"/>
      <c r="N895" s="884"/>
      <c r="O895" s="872" t="s">
        <v>133</v>
      </c>
      <c r="P895" s="894">
        <v>875000</v>
      </c>
      <c r="Q895" s="853" t="str">
        <f t="shared" si="223"/>
        <v>2.06.02</v>
      </c>
      <c r="R895" s="841" t="str">
        <f t="shared" si="224"/>
        <v>ALAT RUMAH TANGGA</v>
      </c>
      <c r="S895" s="860">
        <f t="shared" si="225"/>
        <v>5</v>
      </c>
      <c r="T895" s="861">
        <f t="shared" si="226"/>
        <v>175000</v>
      </c>
      <c r="U895" s="860">
        <f t="shared" si="227"/>
        <v>11</v>
      </c>
      <c r="V895" s="861">
        <f t="shared" si="228"/>
        <v>875000</v>
      </c>
      <c r="W895" s="861">
        <f t="shared" si="229"/>
        <v>0</v>
      </c>
      <c r="X895" s="861">
        <f t="shared" si="230"/>
        <v>0</v>
      </c>
      <c r="Y895" s="861">
        <f t="shared" si="231"/>
        <v>0</v>
      </c>
      <c r="Z895" s="861">
        <f t="shared" si="232"/>
        <v>0</v>
      </c>
      <c r="AA895" s="861">
        <f t="shared" si="233"/>
        <v>0</v>
      </c>
      <c r="AB895" s="860">
        <f t="shared" si="234"/>
        <v>2003</v>
      </c>
      <c r="AC895" s="862">
        <f t="shared" si="235"/>
        <v>875000</v>
      </c>
      <c r="AD895" s="863">
        <f t="shared" si="236"/>
        <v>0</v>
      </c>
    </row>
    <row r="896" spans="1:30" s="856" customFormat="1" ht="30" hidden="1" customHeight="1">
      <c r="A896" s="848"/>
      <c r="B896" s="849" t="s">
        <v>34</v>
      </c>
      <c r="C896" s="873" t="s">
        <v>3810</v>
      </c>
      <c r="D896" s="873" t="s">
        <v>3864</v>
      </c>
      <c r="E896" s="839"/>
      <c r="F896" s="873" t="s">
        <v>298</v>
      </c>
      <c r="G896" s="838"/>
      <c r="H896" s="873" t="s">
        <v>358</v>
      </c>
      <c r="I896" s="872">
        <v>2003</v>
      </c>
      <c r="J896" s="838" t="s">
        <v>298</v>
      </c>
      <c r="K896" s="883"/>
      <c r="L896" s="884"/>
      <c r="M896" s="884"/>
      <c r="N896" s="884"/>
      <c r="O896" s="872" t="s">
        <v>133</v>
      </c>
      <c r="P896" s="894">
        <v>800000</v>
      </c>
      <c r="Q896" s="853" t="str">
        <f t="shared" si="223"/>
        <v>2.06.04</v>
      </c>
      <c r="R896" s="841" t="str">
        <f t="shared" si="224"/>
        <v>MEJA DAN KURSI KERJA/RAPAT PEJABAT</v>
      </c>
      <c r="S896" s="860">
        <f t="shared" si="225"/>
        <v>5</v>
      </c>
      <c r="T896" s="861">
        <f t="shared" si="226"/>
        <v>160000</v>
      </c>
      <c r="U896" s="860">
        <f t="shared" si="227"/>
        <v>11</v>
      </c>
      <c r="V896" s="861">
        <f t="shared" si="228"/>
        <v>800000</v>
      </c>
      <c r="W896" s="861">
        <f t="shared" si="229"/>
        <v>0</v>
      </c>
      <c r="X896" s="861">
        <f t="shared" si="230"/>
        <v>0</v>
      </c>
      <c r="Y896" s="861">
        <f t="shared" si="231"/>
        <v>0</v>
      </c>
      <c r="Z896" s="861">
        <f t="shared" si="232"/>
        <v>0</v>
      </c>
      <c r="AA896" s="861">
        <f t="shared" si="233"/>
        <v>0</v>
      </c>
      <c r="AB896" s="860">
        <f t="shared" si="234"/>
        <v>2003</v>
      </c>
      <c r="AC896" s="862">
        <f t="shared" si="235"/>
        <v>800000</v>
      </c>
      <c r="AD896" s="863">
        <f t="shared" si="236"/>
        <v>0</v>
      </c>
    </row>
    <row r="897" spans="1:30" s="856" customFormat="1" ht="30" hidden="1" customHeight="1">
      <c r="A897" s="848"/>
      <c r="B897" s="849" t="s">
        <v>34</v>
      </c>
      <c r="C897" s="887" t="s">
        <v>442</v>
      </c>
      <c r="D897" s="873" t="s">
        <v>172</v>
      </c>
      <c r="E897" s="839"/>
      <c r="F897" s="873" t="s">
        <v>1948</v>
      </c>
      <c r="G897" s="838"/>
      <c r="H897" s="873" t="s">
        <v>355</v>
      </c>
      <c r="I897" s="872">
        <v>2003</v>
      </c>
      <c r="J897" s="838" t="s">
        <v>1948</v>
      </c>
      <c r="K897" s="883"/>
      <c r="L897" s="884"/>
      <c r="M897" s="884"/>
      <c r="N897" s="884"/>
      <c r="O897" s="872" t="s">
        <v>133</v>
      </c>
      <c r="P897" s="894">
        <v>2800000</v>
      </c>
      <c r="Q897" s="853" t="str">
        <f t="shared" si="223"/>
        <v>2.06.02</v>
      </c>
      <c r="R897" s="841" t="str">
        <f t="shared" si="224"/>
        <v>ALAT RUMAH TANGGA</v>
      </c>
      <c r="S897" s="860">
        <f t="shared" si="225"/>
        <v>5</v>
      </c>
      <c r="T897" s="861">
        <f t="shared" si="226"/>
        <v>560000</v>
      </c>
      <c r="U897" s="860">
        <f t="shared" si="227"/>
        <v>11</v>
      </c>
      <c r="V897" s="861">
        <f t="shared" si="228"/>
        <v>2800000</v>
      </c>
      <c r="W897" s="861">
        <f t="shared" si="229"/>
        <v>0</v>
      </c>
      <c r="X897" s="861">
        <f t="shared" si="230"/>
        <v>0</v>
      </c>
      <c r="Y897" s="861">
        <f t="shared" si="231"/>
        <v>0</v>
      </c>
      <c r="Z897" s="861">
        <f t="shared" si="232"/>
        <v>0</v>
      </c>
      <c r="AA897" s="861">
        <f t="shared" si="233"/>
        <v>0</v>
      </c>
      <c r="AB897" s="860">
        <f t="shared" si="234"/>
        <v>2003</v>
      </c>
      <c r="AC897" s="862">
        <f t="shared" si="235"/>
        <v>2800000</v>
      </c>
      <c r="AD897" s="863">
        <f t="shared" si="236"/>
        <v>0</v>
      </c>
    </row>
    <row r="898" spans="1:30" s="856" customFormat="1" ht="30" hidden="1" customHeight="1">
      <c r="A898" s="848"/>
      <c r="B898" s="849" t="s">
        <v>34</v>
      </c>
      <c r="C898" s="887" t="s">
        <v>1496</v>
      </c>
      <c r="D898" s="873" t="s">
        <v>1226</v>
      </c>
      <c r="E898" s="839"/>
      <c r="F898" s="873" t="s">
        <v>298</v>
      </c>
      <c r="G898" s="838"/>
      <c r="H898" s="873" t="s">
        <v>358</v>
      </c>
      <c r="I898" s="872">
        <v>2003</v>
      </c>
      <c r="J898" s="838" t="s">
        <v>298</v>
      </c>
      <c r="K898" s="883"/>
      <c r="L898" s="884"/>
      <c r="M898" s="884"/>
      <c r="N898" s="884"/>
      <c r="O898" s="872" t="s">
        <v>133</v>
      </c>
      <c r="P898" s="894">
        <v>825000</v>
      </c>
      <c r="Q898" s="853" t="str">
        <f t="shared" si="223"/>
        <v>2.06.02</v>
      </c>
      <c r="R898" s="841" t="str">
        <f t="shared" si="224"/>
        <v>ALAT RUMAH TANGGA</v>
      </c>
      <c r="S898" s="860">
        <f t="shared" si="225"/>
        <v>5</v>
      </c>
      <c r="T898" s="861">
        <f t="shared" si="226"/>
        <v>165000</v>
      </c>
      <c r="U898" s="860">
        <f t="shared" si="227"/>
        <v>11</v>
      </c>
      <c r="V898" s="861">
        <f t="shared" si="228"/>
        <v>825000</v>
      </c>
      <c r="W898" s="861">
        <f t="shared" si="229"/>
        <v>0</v>
      </c>
      <c r="X898" s="861">
        <f t="shared" si="230"/>
        <v>0</v>
      </c>
      <c r="Y898" s="861">
        <f t="shared" si="231"/>
        <v>0</v>
      </c>
      <c r="Z898" s="861">
        <f t="shared" si="232"/>
        <v>0</v>
      </c>
      <c r="AA898" s="861">
        <f t="shared" si="233"/>
        <v>0</v>
      </c>
      <c r="AB898" s="860">
        <f t="shared" si="234"/>
        <v>2003</v>
      </c>
      <c r="AC898" s="862">
        <f t="shared" si="235"/>
        <v>825000</v>
      </c>
      <c r="AD898" s="863">
        <f t="shared" si="236"/>
        <v>0</v>
      </c>
    </row>
    <row r="899" spans="1:30" s="856" customFormat="1" ht="30" hidden="1" customHeight="1">
      <c r="A899" s="848"/>
      <c r="B899" s="849" t="s">
        <v>34</v>
      </c>
      <c r="C899" s="887" t="s">
        <v>1496</v>
      </c>
      <c r="D899" s="873" t="s">
        <v>1226</v>
      </c>
      <c r="E899" s="839"/>
      <c r="F899" s="873" t="s">
        <v>298</v>
      </c>
      <c r="G899" s="838"/>
      <c r="H899" s="873" t="s">
        <v>358</v>
      </c>
      <c r="I899" s="872">
        <v>2003</v>
      </c>
      <c r="J899" s="838" t="s">
        <v>298</v>
      </c>
      <c r="K899" s="883"/>
      <c r="L899" s="884"/>
      <c r="M899" s="884"/>
      <c r="N899" s="884"/>
      <c r="O899" s="872" t="s">
        <v>133</v>
      </c>
      <c r="P899" s="894">
        <v>3075000</v>
      </c>
      <c r="Q899" s="853" t="str">
        <f t="shared" si="223"/>
        <v>2.06.02</v>
      </c>
      <c r="R899" s="841" t="str">
        <f t="shared" si="224"/>
        <v>ALAT RUMAH TANGGA</v>
      </c>
      <c r="S899" s="860">
        <f t="shared" si="225"/>
        <v>5</v>
      </c>
      <c r="T899" s="861">
        <f t="shared" si="226"/>
        <v>615000</v>
      </c>
      <c r="U899" s="860">
        <f t="shared" si="227"/>
        <v>11</v>
      </c>
      <c r="V899" s="861">
        <f t="shared" si="228"/>
        <v>3075000</v>
      </c>
      <c r="W899" s="861">
        <f t="shared" si="229"/>
        <v>0</v>
      </c>
      <c r="X899" s="861">
        <f t="shared" si="230"/>
        <v>0</v>
      </c>
      <c r="Y899" s="861">
        <f t="shared" si="231"/>
        <v>0</v>
      </c>
      <c r="Z899" s="861">
        <f t="shared" si="232"/>
        <v>0</v>
      </c>
      <c r="AA899" s="861">
        <f t="shared" si="233"/>
        <v>0</v>
      </c>
      <c r="AB899" s="860">
        <f t="shared" si="234"/>
        <v>2003</v>
      </c>
      <c r="AC899" s="862">
        <f t="shared" si="235"/>
        <v>3075000</v>
      </c>
      <c r="AD899" s="863">
        <f t="shared" si="236"/>
        <v>0</v>
      </c>
    </row>
    <row r="900" spans="1:30" s="856" customFormat="1" ht="30" hidden="1" customHeight="1">
      <c r="A900" s="848"/>
      <c r="B900" s="849" t="s">
        <v>34</v>
      </c>
      <c r="C900" s="887" t="s">
        <v>442</v>
      </c>
      <c r="D900" s="873" t="s">
        <v>172</v>
      </c>
      <c r="E900" s="839"/>
      <c r="F900" s="873" t="s">
        <v>1948</v>
      </c>
      <c r="G900" s="838"/>
      <c r="H900" s="873" t="s">
        <v>355</v>
      </c>
      <c r="I900" s="872">
        <v>2003</v>
      </c>
      <c r="J900" s="838" t="s">
        <v>1948</v>
      </c>
      <c r="K900" s="883"/>
      <c r="L900" s="884"/>
      <c r="M900" s="884"/>
      <c r="N900" s="884"/>
      <c r="O900" s="872" t="s">
        <v>133</v>
      </c>
      <c r="P900" s="894">
        <v>5250000</v>
      </c>
      <c r="Q900" s="853" t="str">
        <f t="shared" si="223"/>
        <v>2.06.02</v>
      </c>
      <c r="R900" s="841" t="str">
        <f t="shared" si="224"/>
        <v>ALAT RUMAH TANGGA</v>
      </c>
      <c r="S900" s="860">
        <f t="shared" si="225"/>
        <v>5</v>
      </c>
      <c r="T900" s="861">
        <f t="shared" si="226"/>
        <v>1050000</v>
      </c>
      <c r="U900" s="860">
        <f t="shared" si="227"/>
        <v>11</v>
      </c>
      <c r="V900" s="861">
        <f t="shared" si="228"/>
        <v>5250000</v>
      </c>
      <c r="W900" s="861">
        <f t="shared" si="229"/>
        <v>0</v>
      </c>
      <c r="X900" s="861">
        <f t="shared" si="230"/>
        <v>0</v>
      </c>
      <c r="Y900" s="861">
        <f t="shared" si="231"/>
        <v>0</v>
      </c>
      <c r="Z900" s="861">
        <f t="shared" si="232"/>
        <v>0</v>
      </c>
      <c r="AA900" s="861">
        <f t="shared" si="233"/>
        <v>0</v>
      </c>
      <c r="AB900" s="860">
        <f t="shared" si="234"/>
        <v>2003</v>
      </c>
      <c r="AC900" s="862">
        <f t="shared" si="235"/>
        <v>5250000</v>
      </c>
      <c r="AD900" s="863">
        <f t="shared" si="236"/>
        <v>0</v>
      </c>
    </row>
    <row r="901" spans="1:30" s="856" customFormat="1" ht="30" hidden="1" customHeight="1">
      <c r="A901" s="848"/>
      <c r="B901" s="849" t="s">
        <v>34</v>
      </c>
      <c r="C901" s="887" t="s">
        <v>2062</v>
      </c>
      <c r="D901" s="873" t="s">
        <v>1040</v>
      </c>
      <c r="E901" s="839"/>
      <c r="F901" s="873" t="s">
        <v>852</v>
      </c>
      <c r="G901" s="838"/>
      <c r="H901" s="873" t="s">
        <v>354</v>
      </c>
      <c r="I901" s="872">
        <v>2003</v>
      </c>
      <c r="J901" s="838" t="s">
        <v>852</v>
      </c>
      <c r="K901" s="883"/>
      <c r="L901" s="884"/>
      <c r="M901" s="884"/>
      <c r="N901" s="884"/>
      <c r="O901" s="872" t="s">
        <v>133</v>
      </c>
      <c r="P901" s="894">
        <v>1575000</v>
      </c>
      <c r="Q901" s="853" t="str">
        <f t="shared" si="223"/>
        <v>2.06.02</v>
      </c>
      <c r="R901" s="841" t="str">
        <f t="shared" si="224"/>
        <v>ALAT RUMAH TANGGA</v>
      </c>
      <c r="S901" s="860">
        <f t="shared" si="225"/>
        <v>5</v>
      </c>
      <c r="T901" s="861">
        <f t="shared" si="226"/>
        <v>315000</v>
      </c>
      <c r="U901" s="860">
        <f t="shared" si="227"/>
        <v>11</v>
      </c>
      <c r="V901" s="861">
        <f t="shared" si="228"/>
        <v>1575000</v>
      </c>
      <c r="W901" s="861">
        <f t="shared" si="229"/>
        <v>0</v>
      </c>
      <c r="X901" s="861">
        <f t="shared" si="230"/>
        <v>0</v>
      </c>
      <c r="Y901" s="861">
        <f t="shared" si="231"/>
        <v>0</v>
      </c>
      <c r="Z901" s="861">
        <f t="shared" si="232"/>
        <v>0</v>
      </c>
      <c r="AA901" s="861">
        <f t="shared" si="233"/>
        <v>0</v>
      </c>
      <c r="AB901" s="860">
        <f t="shared" si="234"/>
        <v>2003</v>
      </c>
      <c r="AC901" s="862">
        <f t="shared" si="235"/>
        <v>1575000</v>
      </c>
      <c r="AD901" s="863">
        <f t="shared" si="236"/>
        <v>0</v>
      </c>
    </row>
    <row r="902" spans="1:30" s="856" customFormat="1" ht="30" hidden="1" customHeight="1">
      <c r="A902" s="848"/>
      <c r="B902" s="849" t="s">
        <v>34</v>
      </c>
      <c r="C902" s="887" t="s">
        <v>3784</v>
      </c>
      <c r="D902" s="873" t="s">
        <v>1308</v>
      </c>
      <c r="E902" s="839"/>
      <c r="F902" s="873" t="s">
        <v>294</v>
      </c>
      <c r="G902" s="838"/>
      <c r="H902" s="873" t="s">
        <v>357</v>
      </c>
      <c r="I902" s="872">
        <v>2003</v>
      </c>
      <c r="J902" s="838" t="s">
        <v>294</v>
      </c>
      <c r="K902" s="883"/>
      <c r="L902" s="884"/>
      <c r="M902" s="884"/>
      <c r="N902" s="884"/>
      <c r="O902" s="872" t="s">
        <v>133</v>
      </c>
      <c r="P902" s="894">
        <v>2100000</v>
      </c>
      <c r="Q902" s="853" t="str">
        <f t="shared" si="223"/>
        <v>2.06.03</v>
      </c>
      <c r="R902" s="841" t="str">
        <f t="shared" si="224"/>
        <v>KOMPUTER</v>
      </c>
      <c r="S902" s="860">
        <f t="shared" si="225"/>
        <v>4</v>
      </c>
      <c r="T902" s="861">
        <f t="shared" si="226"/>
        <v>525000</v>
      </c>
      <c r="U902" s="860">
        <f t="shared" si="227"/>
        <v>11</v>
      </c>
      <c r="V902" s="861">
        <f t="shared" si="228"/>
        <v>2100000</v>
      </c>
      <c r="W902" s="861">
        <f t="shared" si="229"/>
        <v>0</v>
      </c>
      <c r="X902" s="861">
        <f t="shared" si="230"/>
        <v>0</v>
      </c>
      <c r="Y902" s="861">
        <f t="shared" si="231"/>
        <v>0</v>
      </c>
      <c r="Z902" s="861">
        <f t="shared" si="232"/>
        <v>0</v>
      </c>
      <c r="AA902" s="861">
        <f t="shared" si="233"/>
        <v>0</v>
      </c>
      <c r="AB902" s="860">
        <f t="shared" si="234"/>
        <v>2003</v>
      </c>
      <c r="AC902" s="862">
        <f t="shared" si="235"/>
        <v>2100000</v>
      </c>
      <c r="AD902" s="863">
        <f t="shared" si="236"/>
        <v>0</v>
      </c>
    </row>
    <row r="903" spans="1:30" s="856" customFormat="1" ht="30" hidden="1" customHeight="1">
      <c r="A903" s="848"/>
      <c r="B903" s="849" t="s">
        <v>34</v>
      </c>
      <c r="C903" s="873" t="s">
        <v>1429</v>
      </c>
      <c r="D903" s="873" t="s">
        <v>173</v>
      </c>
      <c r="E903" s="839"/>
      <c r="F903" s="873" t="s">
        <v>1060</v>
      </c>
      <c r="G903" s="838"/>
      <c r="H903" s="873" t="s">
        <v>357</v>
      </c>
      <c r="I903" s="872">
        <v>2003</v>
      </c>
      <c r="J903" s="838" t="s">
        <v>1060</v>
      </c>
      <c r="K903" s="883"/>
      <c r="L903" s="884"/>
      <c r="M903" s="884"/>
      <c r="N903" s="884"/>
      <c r="O903" s="872" t="s">
        <v>133</v>
      </c>
      <c r="P903" s="894">
        <v>2850000</v>
      </c>
      <c r="Q903" s="853" t="str">
        <f t="shared" si="223"/>
        <v>2.06.02</v>
      </c>
      <c r="R903" s="841" t="str">
        <f t="shared" si="224"/>
        <v>ALAT RUMAH TANGGA</v>
      </c>
      <c r="S903" s="860">
        <f t="shared" si="225"/>
        <v>5</v>
      </c>
      <c r="T903" s="861">
        <f t="shared" si="226"/>
        <v>570000</v>
      </c>
      <c r="U903" s="860">
        <f t="shared" si="227"/>
        <v>11</v>
      </c>
      <c r="V903" s="861">
        <f t="shared" si="228"/>
        <v>2850000</v>
      </c>
      <c r="W903" s="861">
        <f t="shared" si="229"/>
        <v>0</v>
      </c>
      <c r="X903" s="861">
        <f t="shared" si="230"/>
        <v>0</v>
      </c>
      <c r="Y903" s="861">
        <f t="shared" si="231"/>
        <v>0</v>
      </c>
      <c r="Z903" s="861">
        <f t="shared" si="232"/>
        <v>0</v>
      </c>
      <c r="AA903" s="861">
        <f t="shared" si="233"/>
        <v>0</v>
      </c>
      <c r="AB903" s="860">
        <f t="shared" si="234"/>
        <v>2003</v>
      </c>
      <c r="AC903" s="862">
        <f t="shared" si="235"/>
        <v>2850000</v>
      </c>
      <c r="AD903" s="863">
        <f t="shared" si="236"/>
        <v>0</v>
      </c>
    </row>
    <row r="904" spans="1:30" s="856" customFormat="1" ht="30" hidden="1" customHeight="1">
      <c r="A904" s="848"/>
      <c r="B904" s="849" t="s">
        <v>34</v>
      </c>
      <c r="C904" s="887" t="s">
        <v>1427</v>
      </c>
      <c r="D904" s="873" t="s">
        <v>822</v>
      </c>
      <c r="E904" s="839"/>
      <c r="F904" s="873" t="s">
        <v>295</v>
      </c>
      <c r="G904" s="838"/>
      <c r="H904" s="873" t="s">
        <v>355</v>
      </c>
      <c r="I904" s="872">
        <v>2003</v>
      </c>
      <c r="J904" s="838" t="s">
        <v>295</v>
      </c>
      <c r="K904" s="883"/>
      <c r="L904" s="884"/>
      <c r="M904" s="884"/>
      <c r="N904" s="884"/>
      <c r="O904" s="872" t="s">
        <v>133</v>
      </c>
      <c r="P904" s="894">
        <v>1125000</v>
      </c>
      <c r="Q904" s="853" t="str">
        <f t="shared" ref="Q904:Q967" si="237">MID(C904,2,7)</f>
        <v>2.06.02</v>
      </c>
      <c r="R904" s="841" t="str">
        <f t="shared" ref="R904:R967" si="238">VLOOKUP(Q904,kelompok,2,0)</f>
        <v>ALAT RUMAH TANGGA</v>
      </c>
      <c r="S904" s="860">
        <f t="shared" ref="S904:S967" si="239">VLOOKUP(Q904,MASAMANFAAT,4,0)</f>
        <v>5</v>
      </c>
      <c r="T904" s="861">
        <f t="shared" ref="T904:T967" si="240">(P904)/S904</f>
        <v>225000</v>
      </c>
      <c r="U904" s="860">
        <f t="shared" ref="U904:U967" si="241">2013-AB904+1</f>
        <v>11</v>
      </c>
      <c r="V904" s="861">
        <f t="shared" ref="V904:V967" si="242">IF(U904&gt;S904,P904,T904*U904)</f>
        <v>1125000</v>
      </c>
      <c r="W904" s="861">
        <f t="shared" ref="W904:W967" si="243">IF(P904=V904,0,T904)</f>
        <v>0</v>
      </c>
      <c r="X904" s="861">
        <f t="shared" ref="X904:X967" si="244">IF(P904=V904+W904,0,T904)</f>
        <v>0</v>
      </c>
      <c r="Y904" s="861">
        <f t="shared" ref="Y904:Y967" si="245">IF(P904=V904+W904+X904,0,T904)</f>
        <v>0</v>
      </c>
      <c r="Z904" s="861">
        <f t="shared" ref="Z904:Z967" si="246">IF(P904=W904+X904+Y904+V904,0,T904)</f>
        <v>0</v>
      </c>
      <c r="AA904" s="861">
        <f t="shared" ref="AA904:AA967" si="247">IF(P904=V904+X904+Y904+Z904+W904,0,T904)</f>
        <v>0</v>
      </c>
      <c r="AB904" s="860">
        <f t="shared" ref="AB904:AB967" si="248">I904</f>
        <v>2003</v>
      </c>
      <c r="AC904" s="862">
        <f t="shared" ref="AC904:AC967" si="249">P904</f>
        <v>1125000</v>
      </c>
      <c r="AD904" s="863">
        <f t="shared" ref="AD904:AD967" si="250">P904-(V904+W904+X904+Y904+Z904+AA904)</f>
        <v>0</v>
      </c>
    </row>
    <row r="905" spans="1:30" s="856" customFormat="1" ht="30" hidden="1" customHeight="1">
      <c r="A905" s="848"/>
      <c r="B905" s="849" t="s">
        <v>34</v>
      </c>
      <c r="C905" s="873" t="s">
        <v>1452</v>
      </c>
      <c r="D905" s="873" t="s">
        <v>823</v>
      </c>
      <c r="E905" s="839"/>
      <c r="F905" s="873" t="s">
        <v>298</v>
      </c>
      <c r="G905" s="838"/>
      <c r="H905" s="873" t="s">
        <v>358</v>
      </c>
      <c r="I905" s="872">
        <v>2003</v>
      </c>
      <c r="J905" s="838" t="s">
        <v>298</v>
      </c>
      <c r="K905" s="883"/>
      <c r="L905" s="884"/>
      <c r="M905" s="884"/>
      <c r="N905" s="884"/>
      <c r="O905" s="872" t="s">
        <v>133</v>
      </c>
      <c r="P905" s="894">
        <v>1125000</v>
      </c>
      <c r="Q905" s="853" t="str">
        <f t="shared" si="237"/>
        <v>2.06.02</v>
      </c>
      <c r="R905" s="841" t="str">
        <f t="shared" si="238"/>
        <v>ALAT RUMAH TANGGA</v>
      </c>
      <c r="S905" s="860">
        <f t="shared" si="239"/>
        <v>5</v>
      </c>
      <c r="T905" s="861">
        <f t="shared" si="240"/>
        <v>225000</v>
      </c>
      <c r="U905" s="860">
        <f t="shared" si="241"/>
        <v>11</v>
      </c>
      <c r="V905" s="861">
        <f t="shared" si="242"/>
        <v>1125000</v>
      </c>
      <c r="W905" s="861">
        <f t="shared" si="243"/>
        <v>0</v>
      </c>
      <c r="X905" s="861">
        <f t="shared" si="244"/>
        <v>0</v>
      </c>
      <c r="Y905" s="861">
        <f t="shared" si="245"/>
        <v>0</v>
      </c>
      <c r="Z905" s="861">
        <f t="shared" si="246"/>
        <v>0</v>
      </c>
      <c r="AA905" s="861">
        <f t="shared" si="247"/>
        <v>0</v>
      </c>
      <c r="AB905" s="860">
        <f t="shared" si="248"/>
        <v>2003</v>
      </c>
      <c r="AC905" s="862">
        <f t="shared" si="249"/>
        <v>1125000</v>
      </c>
      <c r="AD905" s="863">
        <f t="shared" si="250"/>
        <v>0</v>
      </c>
    </row>
    <row r="906" spans="1:30" s="856" customFormat="1" ht="30" hidden="1" customHeight="1">
      <c r="A906" s="848"/>
      <c r="B906" s="849" t="s">
        <v>34</v>
      </c>
      <c r="C906" s="887" t="s">
        <v>2062</v>
      </c>
      <c r="D906" s="873" t="s">
        <v>1040</v>
      </c>
      <c r="E906" s="839"/>
      <c r="F906" s="873" t="s">
        <v>293</v>
      </c>
      <c r="G906" s="838"/>
      <c r="H906" s="873" t="s">
        <v>373</v>
      </c>
      <c r="I906" s="872">
        <v>2003</v>
      </c>
      <c r="J906" s="838" t="s">
        <v>293</v>
      </c>
      <c r="K906" s="883"/>
      <c r="L906" s="884"/>
      <c r="M906" s="884"/>
      <c r="N906" s="884"/>
      <c r="O906" s="872" t="s">
        <v>133</v>
      </c>
      <c r="P906" s="894">
        <v>8137500</v>
      </c>
      <c r="Q906" s="853" t="str">
        <f t="shared" si="237"/>
        <v>2.06.02</v>
      </c>
      <c r="R906" s="841" t="str">
        <f t="shared" si="238"/>
        <v>ALAT RUMAH TANGGA</v>
      </c>
      <c r="S906" s="860">
        <f t="shared" si="239"/>
        <v>5</v>
      </c>
      <c r="T906" s="861">
        <f t="shared" si="240"/>
        <v>1627500</v>
      </c>
      <c r="U906" s="860">
        <f t="shared" si="241"/>
        <v>11</v>
      </c>
      <c r="V906" s="861">
        <f t="shared" si="242"/>
        <v>8137500</v>
      </c>
      <c r="W906" s="861">
        <f t="shared" si="243"/>
        <v>0</v>
      </c>
      <c r="X906" s="861">
        <f t="shared" si="244"/>
        <v>0</v>
      </c>
      <c r="Y906" s="861">
        <f t="shared" si="245"/>
        <v>0</v>
      </c>
      <c r="Z906" s="861">
        <f t="shared" si="246"/>
        <v>0</v>
      </c>
      <c r="AA906" s="861">
        <f t="shared" si="247"/>
        <v>0</v>
      </c>
      <c r="AB906" s="860">
        <f t="shared" si="248"/>
        <v>2003</v>
      </c>
      <c r="AC906" s="862">
        <f t="shared" si="249"/>
        <v>8137500</v>
      </c>
      <c r="AD906" s="863">
        <f t="shared" si="250"/>
        <v>0</v>
      </c>
    </row>
    <row r="907" spans="1:30" s="856" customFormat="1" ht="30" hidden="1" customHeight="1">
      <c r="A907" s="848"/>
      <c r="B907" s="849" t="s">
        <v>34</v>
      </c>
      <c r="C907" s="887" t="s">
        <v>2061</v>
      </c>
      <c r="D907" s="873" t="s">
        <v>181</v>
      </c>
      <c r="E907" s="839"/>
      <c r="F907" s="873" t="s">
        <v>3782</v>
      </c>
      <c r="G907" s="838"/>
      <c r="H907" s="873" t="s">
        <v>364</v>
      </c>
      <c r="I907" s="872">
        <v>2003</v>
      </c>
      <c r="J907" s="838" t="s">
        <v>3782</v>
      </c>
      <c r="K907" s="883"/>
      <c r="L907" s="884"/>
      <c r="M907" s="884"/>
      <c r="N907" s="884"/>
      <c r="O907" s="872" t="s">
        <v>133</v>
      </c>
      <c r="P907" s="894">
        <v>900000</v>
      </c>
      <c r="Q907" s="853" t="str">
        <f t="shared" si="237"/>
        <v>2.06.02</v>
      </c>
      <c r="R907" s="841" t="str">
        <f t="shared" si="238"/>
        <v>ALAT RUMAH TANGGA</v>
      </c>
      <c r="S907" s="860">
        <f t="shared" si="239"/>
        <v>5</v>
      </c>
      <c r="T907" s="861">
        <f t="shared" si="240"/>
        <v>180000</v>
      </c>
      <c r="U907" s="860">
        <f t="shared" si="241"/>
        <v>11</v>
      </c>
      <c r="V907" s="861">
        <f t="shared" si="242"/>
        <v>900000</v>
      </c>
      <c r="W907" s="861">
        <f t="shared" si="243"/>
        <v>0</v>
      </c>
      <c r="X907" s="861">
        <f t="shared" si="244"/>
        <v>0</v>
      </c>
      <c r="Y907" s="861">
        <f t="shared" si="245"/>
        <v>0</v>
      </c>
      <c r="Z907" s="861">
        <f t="shared" si="246"/>
        <v>0</v>
      </c>
      <c r="AA907" s="861">
        <f t="shared" si="247"/>
        <v>0</v>
      </c>
      <c r="AB907" s="860">
        <f t="shared" si="248"/>
        <v>2003</v>
      </c>
      <c r="AC907" s="862">
        <f t="shared" si="249"/>
        <v>900000</v>
      </c>
      <c r="AD907" s="863">
        <f t="shared" si="250"/>
        <v>0</v>
      </c>
    </row>
    <row r="908" spans="1:30" s="856" customFormat="1" ht="30" hidden="1" customHeight="1">
      <c r="A908" s="848"/>
      <c r="B908" s="849" t="s">
        <v>34</v>
      </c>
      <c r="C908" s="887" t="s">
        <v>2061</v>
      </c>
      <c r="D908" s="873" t="s">
        <v>181</v>
      </c>
      <c r="E908" s="839"/>
      <c r="F908" s="873" t="s">
        <v>3782</v>
      </c>
      <c r="G908" s="838"/>
      <c r="H908" s="873" t="s">
        <v>364</v>
      </c>
      <c r="I908" s="872">
        <v>2003</v>
      </c>
      <c r="J908" s="838" t="s">
        <v>3782</v>
      </c>
      <c r="K908" s="883"/>
      <c r="L908" s="884"/>
      <c r="M908" s="884"/>
      <c r="N908" s="884"/>
      <c r="O908" s="872" t="s">
        <v>133</v>
      </c>
      <c r="P908" s="894">
        <v>562500</v>
      </c>
      <c r="Q908" s="853" t="str">
        <f t="shared" si="237"/>
        <v>2.06.02</v>
      </c>
      <c r="R908" s="841" t="str">
        <f t="shared" si="238"/>
        <v>ALAT RUMAH TANGGA</v>
      </c>
      <c r="S908" s="860">
        <f t="shared" si="239"/>
        <v>5</v>
      </c>
      <c r="T908" s="861">
        <f t="shared" si="240"/>
        <v>112500</v>
      </c>
      <c r="U908" s="860">
        <f t="shared" si="241"/>
        <v>11</v>
      </c>
      <c r="V908" s="861">
        <f t="shared" si="242"/>
        <v>562500</v>
      </c>
      <c r="W908" s="861">
        <f t="shared" si="243"/>
        <v>0</v>
      </c>
      <c r="X908" s="861">
        <f t="shared" si="244"/>
        <v>0</v>
      </c>
      <c r="Y908" s="861">
        <f t="shared" si="245"/>
        <v>0</v>
      </c>
      <c r="Z908" s="861">
        <f t="shared" si="246"/>
        <v>0</v>
      </c>
      <c r="AA908" s="861">
        <f t="shared" si="247"/>
        <v>0</v>
      </c>
      <c r="AB908" s="860">
        <f t="shared" si="248"/>
        <v>2003</v>
      </c>
      <c r="AC908" s="862">
        <f t="shared" si="249"/>
        <v>562500</v>
      </c>
      <c r="AD908" s="863">
        <f t="shared" si="250"/>
        <v>0</v>
      </c>
    </row>
    <row r="909" spans="1:30" s="856" customFormat="1" ht="30" hidden="1" customHeight="1">
      <c r="A909" s="848"/>
      <c r="B909" s="849" t="s">
        <v>34</v>
      </c>
      <c r="C909" s="887" t="s">
        <v>442</v>
      </c>
      <c r="D909" s="873" t="s">
        <v>172</v>
      </c>
      <c r="E909" s="839"/>
      <c r="F909" s="873" t="s">
        <v>1948</v>
      </c>
      <c r="G909" s="838"/>
      <c r="H909" s="873" t="s">
        <v>355</v>
      </c>
      <c r="I909" s="872">
        <v>2003</v>
      </c>
      <c r="J909" s="838" t="s">
        <v>1948</v>
      </c>
      <c r="K909" s="883"/>
      <c r="L909" s="884"/>
      <c r="M909" s="884"/>
      <c r="N909" s="884"/>
      <c r="O909" s="872" t="s">
        <v>133</v>
      </c>
      <c r="P909" s="894">
        <v>7875000</v>
      </c>
      <c r="Q909" s="853" t="str">
        <f t="shared" si="237"/>
        <v>2.06.02</v>
      </c>
      <c r="R909" s="841" t="str">
        <f t="shared" si="238"/>
        <v>ALAT RUMAH TANGGA</v>
      </c>
      <c r="S909" s="860">
        <f t="shared" si="239"/>
        <v>5</v>
      </c>
      <c r="T909" s="861">
        <f t="shared" si="240"/>
        <v>1575000</v>
      </c>
      <c r="U909" s="860">
        <f t="shared" si="241"/>
        <v>11</v>
      </c>
      <c r="V909" s="861">
        <f t="shared" si="242"/>
        <v>7875000</v>
      </c>
      <c r="W909" s="861">
        <f t="shared" si="243"/>
        <v>0</v>
      </c>
      <c r="X909" s="861">
        <f t="shared" si="244"/>
        <v>0</v>
      </c>
      <c r="Y909" s="861">
        <f t="shared" si="245"/>
        <v>0</v>
      </c>
      <c r="Z909" s="861">
        <f t="shared" si="246"/>
        <v>0</v>
      </c>
      <c r="AA909" s="861">
        <f t="shared" si="247"/>
        <v>0</v>
      </c>
      <c r="AB909" s="860">
        <f t="shared" si="248"/>
        <v>2003</v>
      </c>
      <c r="AC909" s="862">
        <f t="shared" si="249"/>
        <v>7875000</v>
      </c>
      <c r="AD909" s="863">
        <f t="shared" si="250"/>
        <v>0</v>
      </c>
    </row>
    <row r="910" spans="1:30" s="856" customFormat="1" ht="30" hidden="1" customHeight="1">
      <c r="A910" s="848"/>
      <c r="B910" s="849" t="s">
        <v>34</v>
      </c>
      <c r="C910" s="873" t="s">
        <v>1431</v>
      </c>
      <c r="D910" s="873" t="s">
        <v>3865</v>
      </c>
      <c r="E910" s="839"/>
      <c r="F910" s="873" t="s">
        <v>295</v>
      </c>
      <c r="G910" s="838"/>
      <c r="H910" s="873" t="s">
        <v>3866</v>
      </c>
      <c r="I910" s="872">
        <v>2003</v>
      </c>
      <c r="J910" s="838" t="s">
        <v>295</v>
      </c>
      <c r="K910" s="883"/>
      <c r="L910" s="884"/>
      <c r="M910" s="884"/>
      <c r="N910" s="884"/>
      <c r="O910" s="872" t="s">
        <v>133</v>
      </c>
      <c r="P910" s="894">
        <v>3000000</v>
      </c>
      <c r="Q910" s="853" t="str">
        <f t="shared" si="237"/>
        <v>2.06.01</v>
      </c>
      <c r="R910" s="841" t="str">
        <f t="shared" si="238"/>
        <v>ALAT KANTOR</v>
      </c>
      <c r="S910" s="860">
        <f t="shared" si="239"/>
        <v>5</v>
      </c>
      <c r="T910" s="861">
        <f t="shared" si="240"/>
        <v>600000</v>
      </c>
      <c r="U910" s="860">
        <f t="shared" si="241"/>
        <v>11</v>
      </c>
      <c r="V910" s="861">
        <f t="shared" si="242"/>
        <v>3000000</v>
      </c>
      <c r="W910" s="861">
        <f t="shared" si="243"/>
        <v>0</v>
      </c>
      <c r="X910" s="861">
        <f t="shared" si="244"/>
        <v>0</v>
      </c>
      <c r="Y910" s="861">
        <f t="shared" si="245"/>
        <v>0</v>
      </c>
      <c r="Z910" s="861">
        <f t="shared" si="246"/>
        <v>0</v>
      </c>
      <c r="AA910" s="861">
        <f t="shared" si="247"/>
        <v>0</v>
      </c>
      <c r="AB910" s="860">
        <f t="shared" si="248"/>
        <v>2003</v>
      </c>
      <c r="AC910" s="862">
        <f t="shared" si="249"/>
        <v>3000000</v>
      </c>
      <c r="AD910" s="863">
        <f t="shared" si="250"/>
        <v>0</v>
      </c>
    </row>
    <row r="911" spans="1:30" s="856" customFormat="1" ht="30" hidden="1" customHeight="1">
      <c r="A911" s="848"/>
      <c r="B911" s="849" t="s">
        <v>34</v>
      </c>
      <c r="C911" s="887" t="s">
        <v>2062</v>
      </c>
      <c r="D911" s="873" t="s">
        <v>1040</v>
      </c>
      <c r="E911" s="839"/>
      <c r="F911" s="873" t="s">
        <v>3782</v>
      </c>
      <c r="G911" s="838"/>
      <c r="H911" s="873" t="s">
        <v>354</v>
      </c>
      <c r="I911" s="872">
        <v>2003</v>
      </c>
      <c r="J911" s="838" t="s">
        <v>3782</v>
      </c>
      <c r="K911" s="883"/>
      <c r="L911" s="884"/>
      <c r="M911" s="884"/>
      <c r="N911" s="884"/>
      <c r="O911" s="872" t="s">
        <v>133</v>
      </c>
      <c r="P911" s="894">
        <v>787500</v>
      </c>
      <c r="Q911" s="853" t="str">
        <f t="shared" si="237"/>
        <v>2.06.02</v>
      </c>
      <c r="R911" s="841" t="str">
        <f t="shared" si="238"/>
        <v>ALAT RUMAH TANGGA</v>
      </c>
      <c r="S911" s="860">
        <f t="shared" si="239"/>
        <v>5</v>
      </c>
      <c r="T911" s="861">
        <f t="shared" si="240"/>
        <v>157500</v>
      </c>
      <c r="U911" s="860">
        <f t="shared" si="241"/>
        <v>11</v>
      </c>
      <c r="V911" s="861">
        <f t="shared" si="242"/>
        <v>787500</v>
      </c>
      <c r="W911" s="861">
        <f t="shared" si="243"/>
        <v>0</v>
      </c>
      <c r="X911" s="861">
        <f t="shared" si="244"/>
        <v>0</v>
      </c>
      <c r="Y911" s="861">
        <f t="shared" si="245"/>
        <v>0</v>
      </c>
      <c r="Z911" s="861">
        <f t="shared" si="246"/>
        <v>0</v>
      </c>
      <c r="AA911" s="861">
        <f t="shared" si="247"/>
        <v>0</v>
      </c>
      <c r="AB911" s="860">
        <f t="shared" si="248"/>
        <v>2003</v>
      </c>
      <c r="AC911" s="862">
        <f t="shared" si="249"/>
        <v>787500</v>
      </c>
      <c r="AD911" s="863">
        <f t="shared" si="250"/>
        <v>0</v>
      </c>
    </row>
    <row r="912" spans="1:30" s="856" customFormat="1" ht="30" hidden="1" customHeight="1">
      <c r="A912" s="848"/>
      <c r="B912" s="849" t="s">
        <v>34</v>
      </c>
      <c r="C912" s="887" t="s">
        <v>2062</v>
      </c>
      <c r="D912" s="873" t="s">
        <v>1040</v>
      </c>
      <c r="E912" s="839"/>
      <c r="F912" s="873" t="s">
        <v>293</v>
      </c>
      <c r="G912" s="838"/>
      <c r="H912" s="873" t="s">
        <v>373</v>
      </c>
      <c r="I912" s="872">
        <v>2005</v>
      </c>
      <c r="J912" s="838" t="s">
        <v>293</v>
      </c>
      <c r="K912" s="883"/>
      <c r="L912" s="884"/>
      <c r="M912" s="884"/>
      <c r="N912" s="884"/>
      <c r="O912" s="872" t="s">
        <v>133</v>
      </c>
      <c r="P912" s="894">
        <v>3412500</v>
      </c>
      <c r="Q912" s="853" t="str">
        <f t="shared" si="237"/>
        <v>2.06.02</v>
      </c>
      <c r="R912" s="841" t="str">
        <f t="shared" si="238"/>
        <v>ALAT RUMAH TANGGA</v>
      </c>
      <c r="S912" s="860">
        <f t="shared" si="239"/>
        <v>5</v>
      </c>
      <c r="T912" s="861">
        <f t="shared" si="240"/>
        <v>682500</v>
      </c>
      <c r="U912" s="860">
        <f t="shared" si="241"/>
        <v>9</v>
      </c>
      <c r="V912" s="861">
        <f t="shared" si="242"/>
        <v>3412500</v>
      </c>
      <c r="W912" s="861">
        <f t="shared" si="243"/>
        <v>0</v>
      </c>
      <c r="X912" s="861">
        <f t="shared" si="244"/>
        <v>0</v>
      </c>
      <c r="Y912" s="861">
        <f t="shared" si="245"/>
        <v>0</v>
      </c>
      <c r="Z912" s="861">
        <f t="shared" si="246"/>
        <v>0</v>
      </c>
      <c r="AA912" s="861">
        <f t="shared" si="247"/>
        <v>0</v>
      </c>
      <c r="AB912" s="860">
        <f t="shared" si="248"/>
        <v>2005</v>
      </c>
      <c r="AC912" s="862">
        <f t="shared" si="249"/>
        <v>3412500</v>
      </c>
      <c r="AD912" s="863">
        <f t="shared" si="250"/>
        <v>0</v>
      </c>
    </row>
    <row r="913" spans="1:30" s="856" customFormat="1" ht="30" hidden="1" customHeight="1">
      <c r="A913" s="848"/>
      <c r="B913" s="849" t="s">
        <v>34</v>
      </c>
      <c r="C913" s="887" t="s">
        <v>1496</v>
      </c>
      <c r="D913" s="873" t="s">
        <v>1226</v>
      </c>
      <c r="E913" s="839"/>
      <c r="F913" s="873" t="s">
        <v>298</v>
      </c>
      <c r="G913" s="838"/>
      <c r="H913" s="873" t="s">
        <v>358</v>
      </c>
      <c r="I913" s="872">
        <v>2003</v>
      </c>
      <c r="J913" s="838" t="s">
        <v>298</v>
      </c>
      <c r="K913" s="883"/>
      <c r="L913" s="884"/>
      <c r="M913" s="884"/>
      <c r="N913" s="884"/>
      <c r="O913" s="872" t="s">
        <v>133</v>
      </c>
      <c r="P913" s="894">
        <v>825000</v>
      </c>
      <c r="Q913" s="853" t="str">
        <f t="shared" si="237"/>
        <v>2.06.02</v>
      </c>
      <c r="R913" s="841" t="str">
        <f t="shared" si="238"/>
        <v>ALAT RUMAH TANGGA</v>
      </c>
      <c r="S913" s="860">
        <f t="shared" si="239"/>
        <v>5</v>
      </c>
      <c r="T913" s="861">
        <f t="shared" si="240"/>
        <v>165000</v>
      </c>
      <c r="U913" s="860">
        <f t="shared" si="241"/>
        <v>11</v>
      </c>
      <c r="V913" s="861">
        <f t="shared" si="242"/>
        <v>825000</v>
      </c>
      <c r="W913" s="861">
        <f t="shared" si="243"/>
        <v>0</v>
      </c>
      <c r="X913" s="861">
        <f t="shared" si="244"/>
        <v>0</v>
      </c>
      <c r="Y913" s="861">
        <f t="shared" si="245"/>
        <v>0</v>
      </c>
      <c r="Z913" s="861">
        <f t="shared" si="246"/>
        <v>0</v>
      </c>
      <c r="AA913" s="861">
        <f t="shared" si="247"/>
        <v>0</v>
      </c>
      <c r="AB913" s="860">
        <f t="shared" si="248"/>
        <v>2003</v>
      </c>
      <c r="AC913" s="862">
        <f t="shared" si="249"/>
        <v>825000</v>
      </c>
      <c r="AD913" s="863">
        <f t="shared" si="250"/>
        <v>0</v>
      </c>
    </row>
    <row r="914" spans="1:30" s="856" customFormat="1" ht="30" hidden="1" customHeight="1">
      <c r="A914" s="848"/>
      <c r="B914" s="849" t="s">
        <v>34</v>
      </c>
      <c r="C914" s="873" t="s">
        <v>3867</v>
      </c>
      <c r="D914" s="873" t="s">
        <v>3868</v>
      </c>
      <c r="E914" s="839"/>
      <c r="F914" s="873" t="s">
        <v>3869</v>
      </c>
      <c r="G914" s="838"/>
      <c r="H914" s="873" t="s">
        <v>372</v>
      </c>
      <c r="I914" s="872">
        <v>2003</v>
      </c>
      <c r="J914" s="838" t="s">
        <v>3869</v>
      </c>
      <c r="K914" s="883"/>
      <c r="L914" s="884"/>
      <c r="M914" s="884"/>
      <c r="N914" s="884"/>
      <c r="O914" s="872" t="s">
        <v>133</v>
      </c>
      <c r="P914" s="894">
        <v>1225000</v>
      </c>
      <c r="Q914" s="853" t="str">
        <f t="shared" si="237"/>
        <v>2.06.02</v>
      </c>
      <c r="R914" s="841" t="str">
        <f t="shared" si="238"/>
        <v>ALAT RUMAH TANGGA</v>
      </c>
      <c r="S914" s="860">
        <f t="shared" si="239"/>
        <v>5</v>
      </c>
      <c r="T914" s="861">
        <f t="shared" si="240"/>
        <v>245000</v>
      </c>
      <c r="U914" s="860">
        <f t="shared" si="241"/>
        <v>11</v>
      </c>
      <c r="V914" s="861">
        <f t="shared" si="242"/>
        <v>1225000</v>
      </c>
      <c r="W914" s="861">
        <f t="shared" si="243"/>
        <v>0</v>
      </c>
      <c r="X914" s="861">
        <f t="shared" si="244"/>
        <v>0</v>
      </c>
      <c r="Y914" s="861">
        <f t="shared" si="245"/>
        <v>0</v>
      </c>
      <c r="Z914" s="861">
        <f t="shared" si="246"/>
        <v>0</v>
      </c>
      <c r="AA914" s="861">
        <f t="shared" si="247"/>
        <v>0</v>
      </c>
      <c r="AB914" s="860">
        <f t="shared" si="248"/>
        <v>2003</v>
      </c>
      <c r="AC914" s="862">
        <f t="shared" si="249"/>
        <v>1225000</v>
      </c>
      <c r="AD914" s="863">
        <f t="shared" si="250"/>
        <v>0</v>
      </c>
    </row>
    <row r="915" spans="1:30" s="856" customFormat="1" ht="30" hidden="1" customHeight="1">
      <c r="A915" s="848"/>
      <c r="B915" s="849" t="s">
        <v>34</v>
      </c>
      <c r="C915" s="873" t="s">
        <v>3870</v>
      </c>
      <c r="D915" s="873" t="s">
        <v>199</v>
      </c>
      <c r="E915" s="839"/>
      <c r="F915" s="873" t="s">
        <v>298</v>
      </c>
      <c r="G915" s="838"/>
      <c r="H915" s="873" t="s">
        <v>363</v>
      </c>
      <c r="I915" s="872">
        <v>1990</v>
      </c>
      <c r="J915" s="838" t="s">
        <v>298</v>
      </c>
      <c r="K915" s="883"/>
      <c r="L915" s="884"/>
      <c r="M915" s="884"/>
      <c r="N915" s="884"/>
      <c r="O915" s="872" t="s">
        <v>133</v>
      </c>
      <c r="P915" s="894">
        <v>600000</v>
      </c>
      <c r="Q915" s="853" t="str">
        <f t="shared" si="237"/>
        <v>2.06.02</v>
      </c>
      <c r="R915" s="841" t="str">
        <f t="shared" si="238"/>
        <v>ALAT RUMAH TANGGA</v>
      </c>
      <c r="S915" s="860">
        <f t="shared" si="239"/>
        <v>5</v>
      </c>
      <c r="T915" s="861">
        <f t="shared" si="240"/>
        <v>120000</v>
      </c>
      <c r="U915" s="860">
        <f t="shared" si="241"/>
        <v>24</v>
      </c>
      <c r="V915" s="861">
        <f t="shared" si="242"/>
        <v>600000</v>
      </c>
      <c r="W915" s="861">
        <f t="shared" si="243"/>
        <v>0</v>
      </c>
      <c r="X915" s="861">
        <f t="shared" si="244"/>
        <v>0</v>
      </c>
      <c r="Y915" s="861">
        <f t="shared" si="245"/>
        <v>0</v>
      </c>
      <c r="Z915" s="861">
        <f t="shared" si="246"/>
        <v>0</v>
      </c>
      <c r="AA915" s="861">
        <f t="shared" si="247"/>
        <v>0</v>
      </c>
      <c r="AB915" s="860">
        <f t="shared" si="248"/>
        <v>1990</v>
      </c>
      <c r="AC915" s="862">
        <f t="shared" si="249"/>
        <v>600000</v>
      </c>
      <c r="AD915" s="863">
        <f t="shared" si="250"/>
        <v>0</v>
      </c>
    </row>
    <row r="916" spans="1:30" s="856" customFormat="1" ht="30" hidden="1" customHeight="1">
      <c r="A916" s="848"/>
      <c r="B916" s="849" t="s">
        <v>34</v>
      </c>
      <c r="C916" s="887" t="s">
        <v>442</v>
      </c>
      <c r="D916" s="873" t="s">
        <v>172</v>
      </c>
      <c r="E916" s="839"/>
      <c r="F916" s="873" t="s">
        <v>316</v>
      </c>
      <c r="G916" s="838"/>
      <c r="H916" s="873" t="s">
        <v>355</v>
      </c>
      <c r="I916" s="872">
        <v>2005</v>
      </c>
      <c r="J916" s="838" t="s">
        <v>316</v>
      </c>
      <c r="K916" s="883"/>
      <c r="L916" s="884"/>
      <c r="M916" s="884"/>
      <c r="N916" s="884"/>
      <c r="O916" s="872" t="s">
        <v>133</v>
      </c>
      <c r="P916" s="894">
        <v>16170000</v>
      </c>
      <c r="Q916" s="853" t="str">
        <f t="shared" si="237"/>
        <v>2.06.02</v>
      </c>
      <c r="R916" s="841" t="str">
        <f t="shared" si="238"/>
        <v>ALAT RUMAH TANGGA</v>
      </c>
      <c r="S916" s="860">
        <f t="shared" si="239"/>
        <v>5</v>
      </c>
      <c r="T916" s="861">
        <f t="shared" si="240"/>
        <v>3234000</v>
      </c>
      <c r="U916" s="860">
        <f t="shared" si="241"/>
        <v>9</v>
      </c>
      <c r="V916" s="861">
        <f t="shared" si="242"/>
        <v>16170000</v>
      </c>
      <c r="W916" s="861">
        <f t="shared" si="243"/>
        <v>0</v>
      </c>
      <c r="X916" s="861">
        <f t="shared" si="244"/>
        <v>0</v>
      </c>
      <c r="Y916" s="861">
        <f t="shared" si="245"/>
        <v>0</v>
      </c>
      <c r="Z916" s="861">
        <f t="shared" si="246"/>
        <v>0</v>
      </c>
      <c r="AA916" s="861">
        <f t="shared" si="247"/>
        <v>0</v>
      </c>
      <c r="AB916" s="860">
        <f t="shared" si="248"/>
        <v>2005</v>
      </c>
      <c r="AC916" s="862">
        <f t="shared" si="249"/>
        <v>16170000</v>
      </c>
      <c r="AD916" s="863">
        <f t="shared" si="250"/>
        <v>0</v>
      </c>
    </row>
    <row r="917" spans="1:30" s="856" customFormat="1" ht="30" hidden="1" customHeight="1">
      <c r="A917" s="848"/>
      <c r="B917" s="849" t="s">
        <v>34</v>
      </c>
      <c r="C917" s="887" t="s">
        <v>442</v>
      </c>
      <c r="D917" s="873" t="s">
        <v>172</v>
      </c>
      <c r="E917" s="839"/>
      <c r="F917" s="873" t="s">
        <v>316</v>
      </c>
      <c r="G917" s="838"/>
      <c r="H917" s="873" t="s">
        <v>355</v>
      </c>
      <c r="I917" s="872">
        <v>2005</v>
      </c>
      <c r="J917" s="838" t="s">
        <v>316</v>
      </c>
      <c r="K917" s="883"/>
      <c r="L917" s="884"/>
      <c r="M917" s="884"/>
      <c r="N917" s="884"/>
      <c r="O917" s="872" t="s">
        <v>133</v>
      </c>
      <c r="P917" s="894">
        <v>8085000</v>
      </c>
      <c r="Q917" s="853" t="str">
        <f t="shared" si="237"/>
        <v>2.06.02</v>
      </c>
      <c r="R917" s="841" t="str">
        <f t="shared" si="238"/>
        <v>ALAT RUMAH TANGGA</v>
      </c>
      <c r="S917" s="860">
        <f t="shared" si="239"/>
        <v>5</v>
      </c>
      <c r="T917" s="861">
        <f t="shared" si="240"/>
        <v>1617000</v>
      </c>
      <c r="U917" s="860">
        <f t="shared" si="241"/>
        <v>9</v>
      </c>
      <c r="V917" s="861">
        <f t="shared" si="242"/>
        <v>8085000</v>
      </c>
      <c r="W917" s="861">
        <f t="shared" si="243"/>
        <v>0</v>
      </c>
      <c r="X917" s="861">
        <f t="shared" si="244"/>
        <v>0</v>
      </c>
      <c r="Y917" s="861">
        <f t="shared" si="245"/>
        <v>0</v>
      </c>
      <c r="Z917" s="861">
        <f t="shared" si="246"/>
        <v>0</v>
      </c>
      <c r="AA917" s="861">
        <f t="shared" si="247"/>
        <v>0</v>
      </c>
      <c r="AB917" s="860">
        <f t="shared" si="248"/>
        <v>2005</v>
      </c>
      <c r="AC917" s="862">
        <f t="shared" si="249"/>
        <v>8085000</v>
      </c>
      <c r="AD917" s="863">
        <f t="shared" si="250"/>
        <v>0</v>
      </c>
    </row>
    <row r="918" spans="1:30" s="856" customFormat="1" ht="30" hidden="1" customHeight="1">
      <c r="A918" s="848"/>
      <c r="B918" s="849" t="s">
        <v>34</v>
      </c>
      <c r="C918" s="887" t="s">
        <v>1066</v>
      </c>
      <c r="D918" s="873" t="s">
        <v>190</v>
      </c>
      <c r="E918" s="839"/>
      <c r="F918" s="873" t="s">
        <v>298</v>
      </c>
      <c r="G918" s="838"/>
      <c r="H918" s="873" t="s">
        <v>367</v>
      </c>
      <c r="I918" s="872">
        <v>2004</v>
      </c>
      <c r="J918" s="838" t="s">
        <v>298</v>
      </c>
      <c r="K918" s="883"/>
      <c r="L918" s="884"/>
      <c r="M918" s="884"/>
      <c r="N918" s="884"/>
      <c r="O918" s="872" t="s">
        <v>133</v>
      </c>
      <c r="P918" s="894">
        <v>8400000</v>
      </c>
      <c r="Q918" s="853" t="str">
        <f t="shared" si="237"/>
        <v>2.06.02</v>
      </c>
      <c r="R918" s="841" t="str">
        <f t="shared" si="238"/>
        <v>ALAT RUMAH TANGGA</v>
      </c>
      <c r="S918" s="860">
        <f t="shared" si="239"/>
        <v>5</v>
      </c>
      <c r="T918" s="861">
        <f t="shared" si="240"/>
        <v>1680000</v>
      </c>
      <c r="U918" s="860">
        <f t="shared" si="241"/>
        <v>10</v>
      </c>
      <c r="V918" s="861">
        <f t="shared" si="242"/>
        <v>8400000</v>
      </c>
      <c r="W918" s="861">
        <f t="shared" si="243"/>
        <v>0</v>
      </c>
      <c r="X918" s="861">
        <f t="shared" si="244"/>
        <v>0</v>
      </c>
      <c r="Y918" s="861">
        <f t="shared" si="245"/>
        <v>0</v>
      </c>
      <c r="Z918" s="861">
        <f t="shared" si="246"/>
        <v>0</v>
      </c>
      <c r="AA918" s="861">
        <f t="shared" si="247"/>
        <v>0</v>
      </c>
      <c r="AB918" s="860">
        <f t="shared" si="248"/>
        <v>2004</v>
      </c>
      <c r="AC918" s="862">
        <f t="shared" si="249"/>
        <v>8400000</v>
      </c>
      <c r="AD918" s="863">
        <f t="shared" si="250"/>
        <v>0</v>
      </c>
    </row>
    <row r="919" spans="1:30" s="856" customFormat="1" ht="30" hidden="1" customHeight="1">
      <c r="A919" s="848"/>
      <c r="B919" s="849" t="s">
        <v>34</v>
      </c>
      <c r="C919" s="887" t="s">
        <v>2054</v>
      </c>
      <c r="D919" s="873" t="s">
        <v>177</v>
      </c>
      <c r="E919" s="839"/>
      <c r="F919" s="873" t="s">
        <v>298</v>
      </c>
      <c r="G919" s="838"/>
      <c r="H919" s="873" t="s">
        <v>363</v>
      </c>
      <c r="I919" s="872">
        <v>2004</v>
      </c>
      <c r="J919" s="838" t="s">
        <v>298</v>
      </c>
      <c r="K919" s="883"/>
      <c r="L919" s="884"/>
      <c r="M919" s="884"/>
      <c r="N919" s="884"/>
      <c r="O919" s="872" t="s">
        <v>133</v>
      </c>
      <c r="P919" s="894">
        <v>2040000</v>
      </c>
      <c r="Q919" s="853" t="str">
        <f t="shared" si="237"/>
        <v>2.06.02</v>
      </c>
      <c r="R919" s="841" t="str">
        <f t="shared" si="238"/>
        <v>ALAT RUMAH TANGGA</v>
      </c>
      <c r="S919" s="860">
        <f t="shared" si="239"/>
        <v>5</v>
      </c>
      <c r="T919" s="861">
        <f t="shared" si="240"/>
        <v>408000</v>
      </c>
      <c r="U919" s="860">
        <f t="shared" si="241"/>
        <v>10</v>
      </c>
      <c r="V919" s="861">
        <f t="shared" si="242"/>
        <v>2040000</v>
      </c>
      <c r="W919" s="861">
        <f t="shared" si="243"/>
        <v>0</v>
      </c>
      <c r="X919" s="861">
        <f t="shared" si="244"/>
        <v>0</v>
      </c>
      <c r="Y919" s="861">
        <f t="shared" si="245"/>
        <v>0</v>
      </c>
      <c r="Z919" s="861">
        <f t="shared" si="246"/>
        <v>0</v>
      </c>
      <c r="AA919" s="861">
        <f t="shared" si="247"/>
        <v>0</v>
      </c>
      <c r="AB919" s="860">
        <f t="shared" si="248"/>
        <v>2004</v>
      </c>
      <c r="AC919" s="862">
        <f t="shared" si="249"/>
        <v>2040000</v>
      </c>
      <c r="AD919" s="863">
        <f t="shared" si="250"/>
        <v>0</v>
      </c>
    </row>
    <row r="920" spans="1:30" s="856" customFormat="1" ht="30" hidden="1" customHeight="1">
      <c r="A920" s="848"/>
      <c r="B920" s="849" t="s">
        <v>34</v>
      </c>
      <c r="C920" s="887" t="s">
        <v>3784</v>
      </c>
      <c r="D920" s="873" t="s">
        <v>170</v>
      </c>
      <c r="E920" s="839"/>
      <c r="F920" s="873" t="s">
        <v>3871</v>
      </c>
      <c r="G920" s="838"/>
      <c r="H920" s="873" t="s">
        <v>357</v>
      </c>
      <c r="I920" s="872">
        <v>2004</v>
      </c>
      <c r="J920" s="838" t="s">
        <v>3871</v>
      </c>
      <c r="K920" s="883"/>
      <c r="L920" s="884"/>
      <c r="M920" s="884"/>
      <c r="N920" s="884"/>
      <c r="O920" s="872" t="s">
        <v>133</v>
      </c>
      <c r="P920" s="894">
        <v>2100000</v>
      </c>
      <c r="Q920" s="853" t="str">
        <f t="shared" si="237"/>
        <v>2.06.03</v>
      </c>
      <c r="R920" s="841" t="str">
        <f t="shared" si="238"/>
        <v>KOMPUTER</v>
      </c>
      <c r="S920" s="860">
        <f t="shared" si="239"/>
        <v>4</v>
      </c>
      <c r="T920" s="861">
        <f t="shared" si="240"/>
        <v>525000</v>
      </c>
      <c r="U920" s="860">
        <f t="shared" si="241"/>
        <v>10</v>
      </c>
      <c r="V920" s="861">
        <f t="shared" si="242"/>
        <v>2100000</v>
      </c>
      <c r="W920" s="861">
        <f t="shared" si="243"/>
        <v>0</v>
      </c>
      <c r="X920" s="861">
        <f t="shared" si="244"/>
        <v>0</v>
      </c>
      <c r="Y920" s="861">
        <f t="shared" si="245"/>
        <v>0</v>
      </c>
      <c r="Z920" s="861">
        <f t="shared" si="246"/>
        <v>0</v>
      </c>
      <c r="AA920" s="861">
        <f t="shared" si="247"/>
        <v>0</v>
      </c>
      <c r="AB920" s="860">
        <f t="shared" si="248"/>
        <v>2004</v>
      </c>
      <c r="AC920" s="862">
        <f t="shared" si="249"/>
        <v>2100000</v>
      </c>
      <c r="AD920" s="863">
        <f t="shared" si="250"/>
        <v>0</v>
      </c>
    </row>
    <row r="921" spans="1:30" s="856" customFormat="1" ht="30" hidden="1" customHeight="1">
      <c r="A921" s="848"/>
      <c r="B921" s="849" t="s">
        <v>34</v>
      </c>
      <c r="C921" s="887" t="s">
        <v>2061</v>
      </c>
      <c r="D921" s="873" t="s">
        <v>181</v>
      </c>
      <c r="E921" s="839"/>
      <c r="F921" s="873" t="s">
        <v>298</v>
      </c>
      <c r="G921" s="838"/>
      <c r="H921" s="873" t="s">
        <v>354</v>
      </c>
      <c r="I921" s="872">
        <v>2004</v>
      </c>
      <c r="J921" s="838" t="s">
        <v>298</v>
      </c>
      <c r="K921" s="883"/>
      <c r="L921" s="884"/>
      <c r="M921" s="884"/>
      <c r="N921" s="884"/>
      <c r="O921" s="872" t="s">
        <v>133</v>
      </c>
      <c r="P921" s="894">
        <v>10500000</v>
      </c>
      <c r="Q921" s="853" t="str">
        <f t="shared" si="237"/>
        <v>2.06.02</v>
      </c>
      <c r="R921" s="841" t="str">
        <f t="shared" si="238"/>
        <v>ALAT RUMAH TANGGA</v>
      </c>
      <c r="S921" s="860">
        <f t="shared" si="239"/>
        <v>5</v>
      </c>
      <c r="T921" s="861">
        <f t="shared" si="240"/>
        <v>2100000</v>
      </c>
      <c r="U921" s="860">
        <f t="shared" si="241"/>
        <v>10</v>
      </c>
      <c r="V921" s="861">
        <f t="shared" si="242"/>
        <v>10500000</v>
      </c>
      <c r="W921" s="861">
        <f t="shared" si="243"/>
        <v>0</v>
      </c>
      <c r="X921" s="861">
        <f t="shared" si="244"/>
        <v>0</v>
      </c>
      <c r="Y921" s="861">
        <f t="shared" si="245"/>
        <v>0</v>
      </c>
      <c r="Z921" s="861">
        <f t="shared" si="246"/>
        <v>0</v>
      </c>
      <c r="AA921" s="861">
        <f t="shared" si="247"/>
        <v>0</v>
      </c>
      <c r="AB921" s="860">
        <f t="shared" si="248"/>
        <v>2004</v>
      </c>
      <c r="AC921" s="862">
        <f t="shared" si="249"/>
        <v>10500000</v>
      </c>
      <c r="AD921" s="863">
        <f t="shared" si="250"/>
        <v>0</v>
      </c>
    </row>
    <row r="922" spans="1:30" s="856" customFormat="1" ht="30" hidden="1" customHeight="1">
      <c r="A922" s="848"/>
      <c r="B922" s="849" t="s">
        <v>34</v>
      </c>
      <c r="C922" s="887" t="s">
        <v>3792</v>
      </c>
      <c r="D922" s="873" t="s">
        <v>180</v>
      </c>
      <c r="E922" s="839"/>
      <c r="F922" s="873" t="s">
        <v>310</v>
      </c>
      <c r="G922" s="838"/>
      <c r="H922" s="873" t="s">
        <v>355</v>
      </c>
      <c r="I922" s="872">
        <v>2004</v>
      </c>
      <c r="J922" s="838" t="s">
        <v>310</v>
      </c>
      <c r="K922" s="883"/>
      <c r="L922" s="884"/>
      <c r="M922" s="884"/>
      <c r="N922" s="884"/>
      <c r="O922" s="872" t="s">
        <v>133</v>
      </c>
      <c r="P922" s="894">
        <v>5514000</v>
      </c>
      <c r="Q922" s="853" t="str">
        <f t="shared" si="237"/>
        <v>2.06.03</v>
      </c>
      <c r="R922" s="841" t="str">
        <f t="shared" si="238"/>
        <v>KOMPUTER</v>
      </c>
      <c r="S922" s="860">
        <f t="shared" si="239"/>
        <v>4</v>
      </c>
      <c r="T922" s="861">
        <f t="shared" si="240"/>
        <v>1378500</v>
      </c>
      <c r="U922" s="860">
        <f t="shared" si="241"/>
        <v>10</v>
      </c>
      <c r="V922" s="861">
        <f t="shared" si="242"/>
        <v>5514000</v>
      </c>
      <c r="W922" s="861">
        <f t="shared" si="243"/>
        <v>0</v>
      </c>
      <c r="X922" s="861">
        <f t="shared" si="244"/>
        <v>0</v>
      </c>
      <c r="Y922" s="861">
        <f t="shared" si="245"/>
        <v>0</v>
      </c>
      <c r="Z922" s="861">
        <f t="shared" si="246"/>
        <v>0</v>
      </c>
      <c r="AA922" s="861">
        <f t="shared" si="247"/>
        <v>0</v>
      </c>
      <c r="AB922" s="860">
        <f t="shared" si="248"/>
        <v>2004</v>
      </c>
      <c r="AC922" s="862">
        <f t="shared" si="249"/>
        <v>5514000</v>
      </c>
      <c r="AD922" s="863">
        <f t="shared" si="250"/>
        <v>0</v>
      </c>
    </row>
    <row r="923" spans="1:30" s="856" customFormat="1" ht="30" hidden="1" customHeight="1">
      <c r="A923" s="848"/>
      <c r="B923" s="849" t="s">
        <v>34</v>
      </c>
      <c r="C923" s="873" t="s">
        <v>3832</v>
      </c>
      <c r="D923" s="873" t="s">
        <v>1337</v>
      </c>
      <c r="E923" s="839"/>
      <c r="F923" s="873" t="s">
        <v>3872</v>
      </c>
      <c r="G923" s="838"/>
      <c r="H923" s="873" t="s">
        <v>355</v>
      </c>
      <c r="I923" s="872">
        <v>2004</v>
      </c>
      <c r="J923" s="838" t="s">
        <v>3872</v>
      </c>
      <c r="K923" s="883"/>
      <c r="L923" s="884"/>
      <c r="M923" s="884"/>
      <c r="N923" s="884"/>
      <c r="O923" s="872" t="s">
        <v>133</v>
      </c>
      <c r="P923" s="894">
        <v>5005000</v>
      </c>
      <c r="Q923" s="853" t="str">
        <f t="shared" si="237"/>
        <v>2.06.01</v>
      </c>
      <c r="R923" s="841" t="str">
        <f t="shared" si="238"/>
        <v>ALAT KANTOR</v>
      </c>
      <c r="S923" s="860">
        <f t="shared" si="239"/>
        <v>5</v>
      </c>
      <c r="T923" s="861">
        <f t="shared" si="240"/>
        <v>1001000</v>
      </c>
      <c r="U923" s="860">
        <f t="shared" si="241"/>
        <v>10</v>
      </c>
      <c r="V923" s="861">
        <f t="shared" si="242"/>
        <v>5005000</v>
      </c>
      <c r="W923" s="861">
        <f t="shared" si="243"/>
        <v>0</v>
      </c>
      <c r="X923" s="861">
        <f t="shared" si="244"/>
        <v>0</v>
      </c>
      <c r="Y923" s="861">
        <f t="shared" si="245"/>
        <v>0</v>
      </c>
      <c r="Z923" s="861">
        <f t="shared" si="246"/>
        <v>0</v>
      </c>
      <c r="AA923" s="861">
        <f t="shared" si="247"/>
        <v>0</v>
      </c>
      <c r="AB923" s="860">
        <f t="shared" si="248"/>
        <v>2004</v>
      </c>
      <c r="AC923" s="862">
        <f t="shared" si="249"/>
        <v>5005000</v>
      </c>
      <c r="AD923" s="863">
        <f t="shared" si="250"/>
        <v>0</v>
      </c>
    </row>
    <row r="924" spans="1:30" s="856" customFormat="1" ht="30" hidden="1" customHeight="1">
      <c r="A924" s="848"/>
      <c r="B924" s="849" t="s">
        <v>34</v>
      </c>
      <c r="C924" s="873" t="s">
        <v>3854</v>
      </c>
      <c r="D924" s="873" t="s">
        <v>3873</v>
      </c>
      <c r="E924" s="839"/>
      <c r="F924" s="873" t="s">
        <v>1044</v>
      </c>
      <c r="G924" s="838"/>
      <c r="H924" s="873" t="s">
        <v>372</v>
      </c>
      <c r="I924" s="872">
        <v>2004</v>
      </c>
      <c r="J924" s="838" t="s">
        <v>1044</v>
      </c>
      <c r="K924" s="883"/>
      <c r="L924" s="884"/>
      <c r="M924" s="884"/>
      <c r="N924" s="884"/>
      <c r="O924" s="872" t="s">
        <v>133</v>
      </c>
      <c r="P924" s="894">
        <v>1120000</v>
      </c>
      <c r="Q924" s="853" t="str">
        <f t="shared" si="237"/>
        <v>2.06.02</v>
      </c>
      <c r="R924" s="841" t="str">
        <f t="shared" si="238"/>
        <v>ALAT RUMAH TANGGA</v>
      </c>
      <c r="S924" s="860">
        <f t="shared" si="239"/>
        <v>5</v>
      </c>
      <c r="T924" s="861">
        <f t="shared" si="240"/>
        <v>224000</v>
      </c>
      <c r="U924" s="860">
        <f t="shared" si="241"/>
        <v>10</v>
      </c>
      <c r="V924" s="861">
        <f t="shared" si="242"/>
        <v>1120000</v>
      </c>
      <c r="W924" s="861">
        <f t="shared" si="243"/>
        <v>0</v>
      </c>
      <c r="X924" s="861">
        <f t="shared" si="244"/>
        <v>0</v>
      </c>
      <c r="Y924" s="861">
        <f t="shared" si="245"/>
        <v>0</v>
      </c>
      <c r="Z924" s="861">
        <f t="shared" si="246"/>
        <v>0</v>
      </c>
      <c r="AA924" s="861">
        <f t="shared" si="247"/>
        <v>0</v>
      </c>
      <c r="AB924" s="860">
        <f t="shared" si="248"/>
        <v>2004</v>
      </c>
      <c r="AC924" s="862">
        <f t="shared" si="249"/>
        <v>1120000</v>
      </c>
      <c r="AD924" s="863">
        <f t="shared" si="250"/>
        <v>0</v>
      </c>
    </row>
    <row r="925" spans="1:30" s="856" customFormat="1" ht="30" hidden="1" customHeight="1">
      <c r="A925" s="848"/>
      <c r="B925" s="849" t="s">
        <v>34</v>
      </c>
      <c r="C925" s="887" t="s">
        <v>3784</v>
      </c>
      <c r="D925" s="873" t="s">
        <v>170</v>
      </c>
      <c r="E925" s="839"/>
      <c r="F925" s="873" t="s">
        <v>3871</v>
      </c>
      <c r="G925" s="838"/>
      <c r="H925" s="873" t="s">
        <v>357</v>
      </c>
      <c r="I925" s="872">
        <v>2004</v>
      </c>
      <c r="J925" s="838" t="s">
        <v>3871</v>
      </c>
      <c r="K925" s="883"/>
      <c r="L925" s="884"/>
      <c r="M925" s="884"/>
      <c r="N925" s="884"/>
      <c r="O925" s="872" t="s">
        <v>133</v>
      </c>
      <c r="P925" s="894">
        <v>2450000</v>
      </c>
      <c r="Q925" s="853" t="str">
        <f t="shared" si="237"/>
        <v>2.06.03</v>
      </c>
      <c r="R925" s="841" t="str">
        <f t="shared" si="238"/>
        <v>KOMPUTER</v>
      </c>
      <c r="S925" s="860">
        <f t="shared" si="239"/>
        <v>4</v>
      </c>
      <c r="T925" s="861">
        <f t="shared" si="240"/>
        <v>612500</v>
      </c>
      <c r="U925" s="860">
        <f t="shared" si="241"/>
        <v>10</v>
      </c>
      <c r="V925" s="861">
        <f t="shared" si="242"/>
        <v>2450000</v>
      </c>
      <c r="W925" s="861">
        <f t="shared" si="243"/>
        <v>0</v>
      </c>
      <c r="X925" s="861">
        <f t="shared" si="244"/>
        <v>0</v>
      </c>
      <c r="Y925" s="861">
        <f t="shared" si="245"/>
        <v>0</v>
      </c>
      <c r="Z925" s="861">
        <f t="shared" si="246"/>
        <v>0</v>
      </c>
      <c r="AA925" s="861">
        <f t="shared" si="247"/>
        <v>0</v>
      </c>
      <c r="AB925" s="860">
        <f t="shared" si="248"/>
        <v>2004</v>
      </c>
      <c r="AC925" s="862">
        <f t="shared" si="249"/>
        <v>2450000</v>
      </c>
      <c r="AD925" s="863">
        <f t="shared" si="250"/>
        <v>0</v>
      </c>
    </row>
    <row r="926" spans="1:30" s="856" customFormat="1" ht="30" hidden="1" customHeight="1">
      <c r="A926" s="848"/>
      <c r="B926" s="849" t="s">
        <v>34</v>
      </c>
      <c r="C926" s="887" t="s">
        <v>442</v>
      </c>
      <c r="D926" s="873" t="s">
        <v>172</v>
      </c>
      <c r="E926" s="839"/>
      <c r="F926" s="873" t="s">
        <v>1948</v>
      </c>
      <c r="G926" s="838"/>
      <c r="H926" s="873" t="s">
        <v>355</v>
      </c>
      <c r="I926" s="872">
        <v>2004</v>
      </c>
      <c r="J926" s="838" t="s">
        <v>1948</v>
      </c>
      <c r="K926" s="883"/>
      <c r="L926" s="884"/>
      <c r="M926" s="884"/>
      <c r="N926" s="884"/>
      <c r="O926" s="872" t="s">
        <v>133</v>
      </c>
      <c r="P926" s="894">
        <v>12250000</v>
      </c>
      <c r="Q926" s="853" t="str">
        <f t="shared" si="237"/>
        <v>2.06.02</v>
      </c>
      <c r="R926" s="841" t="str">
        <f t="shared" si="238"/>
        <v>ALAT RUMAH TANGGA</v>
      </c>
      <c r="S926" s="860">
        <f t="shared" si="239"/>
        <v>5</v>
      </c>
      <c r="T926" s="861">
        <f t="shared" si="240"/>
        <v>2450000</v>
      </c>
      <c r="U926" s="860">
        <f t="shared" si="241"/>
        <v>10</v>
      </c>
      <c r="V926" s="861">
        <f t="shared" si="242"/>
        <v>12250000</v>
      </c>
      <c r="W926" s="861">
        <f t="shared" si="243"/>
        <v>0</v>
      </c>
      <c r="X926" s="861">
        <f t="shared" si="244"/>
        <v>0</v>
      </c>
      <c r="Y926" s="861">
        <f t="shared" si="245"/>
        <v>0</v>
      </c>
      <c r="Z926" s="861">
        <f t="shared" si="246"/>
        <v>0</v>
      </c>
      <c r="AA926" s="861">
        <f t="shared" si="247"/>
        <v>0</v>
      </c>
      <c r="AB926" s="860">
        <f t="shared" si="248"/>
        <v>2004</v>
      </c>
      <c r="AC926" s="862">
        <f t="shared" si="249"/>
        <v>12250000</v>
      </c>
      <c r="AD926" s="863">
        <f t="shared" si="250"/>
        <v>0</v>
      </c>
    </row>
    <row r="927" spans="1:30" s="856" customFormat="1" ht="30" hidden="1" customHeight="1">
      <c r="A927" s="848"/>
      <c r="B927" s="849" t="s">
        <v>34</v>
      </c>
      <c r="C927" s="887" t="s">
        <v>442</v>
      </c>
      <c r="D927" s="873" t="s">
        <v>172</v>
      </c>
      <c r="E927" s="839"/>
      <c r="F927" s="873" t="s">
        <v>295</v>
      </c>
      <c r="G927" s="838"/>
      <c r="H927" s="873" t="s">
        <v>355</v>
      </c>
      <c r="I927" s="872">
        <v>2004</v>
      </c>
      <c r="J927" s="838" t="s">
        <v>295</v>
      </c>
      <c r="K927" s="883"/>
      <c r="L927" s="884"/>
      <c r="M927" s="884"/>
      <c r="N927" s="884"/>
      <c r="O927" s="872" t="s">
        <v>133</v>
      </c>
      <c r="P927" s="894">
        <v>5250000</v>
      </c>
      <c r="Q927" s="853" t="str">
        <f t="shared" si="237"/>
        <v>2.06.02</v>
      </c>
      <c r="R927" s="841" t="str">
        <f t="shared" si="238"/>
        <v>ALAT RUMAH TANGGA</v>
      </c>
      <c r="S927" s="860">
        <f t="shared" si="239"/>
        <v>5</v>
      </c>
      <c r="T927" s="861">
        <f t="shared" si="240"/>
        <v>1050000</v>
      </c>
      <c r="U927" s="860">
        <f t="shared" si="241"/>
        <v>10</v>
      </c>
      <c r="V927" s="861">
        <f t="shared" si="242"/>
        <v>5250000</v>
      </c>
      <c r="W927" s="861">
        <f t="shared" si="243"/>
        <v>0</v>
      </c>
      <c r="X927" s="861">
        <f t="shared" si="244"/>
        <v>0</v>
      </c>
      <c r="Y927" s="861">
        <f t="shared" si="245"/>
        <v>0</v>
      </c>
      <c r="Z927" s="861">
        <f t="shared" si="246"/>
        <v>0</v>
      </c>
      <c r="AA927" s="861">
        <f t="shared" si="247"/>
        <v>0</v>
      </c>
      <c r="AB927" s="860">
        <f t="shared" si="248"/>
        <v>2004</v>
      </c>
      <c r="AC927" s="862">
        <f t="shared" si="249"/>
        <v>5250000</v>
      </c>
      <c r="AD927" s="863">
        <f t="shared" si="250"/>
        <v>0</v>
      </c>
    </row>
    <row r="928" spans="1:30" s="856" customFormat="1" ht="30" hidden="1" customHeight="1">
      <c r="A928" s="848"/>
      <c r="B928" s="849" t="s">
        <v>34</v>
      </c>
      <c r="C928" s="887" t="s">
        <v>3784</v>
      </c>
      <c r="D928" s="873" t="s">
        <v>170</v>
      </c>
      <c r="E928" s="839"/>
      <c r="F928" s="873" t="s">
        <v>318</v>
      </c>
      <c r="G928" s="838"/>
      <c r="H928" s="873" t="s">
        <v>357</v>
      </c>
      <c r="I928" s="872">
        <v>2004</v>
      </c>
      <c r="J928" s="838" t="s">
        <v>318</v>
      </c>
      <c r="K928" s="883"/>
      <c r="L928" s="884"/>
      <c r="M928" s="884"/>
      <c r="N928" s="884"/>
      <c r="O928" s="872" t="s">
        <v>133</v>
      </c>
      <c r="P928" s="894">
        <v>560000</v>
      </c>
      <c r="Q928" s="853" t="str">
        <f t="shared" si="237"/>
        <v>2.06.03</v>
      </c>
      <c r="R928" s="841" t="str">
        <f t="shared" si="238"/>
        <v>KOMPUTER</v>
      </c>
      <c r="S928" s="860">
        <f t="shared" si="239"/>
        <v>4</v>
      </c>
      <c r="T928" s="861">
        <f t="shared" si="240"/>
        <v>140000</v>
      </c>
      <c r="U928" s="860">
        <f t="shared" si="241"/>
        <v>10</v>
      </c>
      <c r="V928" s="861">
        <f t="shared" si="242"/>
        <v>560000</v>
      </c>
      <c r="W928" s="861">
        <f t="shared" si="243"/>
        <v>0</v>
      </c>
      <c r="X928" s="861">
        <f t="shared" si="244"/>
        <v>0</v>
      </c>
      <c r="Y928" s="861">
        <f t="shared" si="245"/>
        <v>0</v>
      </c>
      <c r="Z928" s="861">
        <f t="shared" si="246"/>
        <v>0</v>
      </c>
      <c r="AA928" s="861">
        <f t="shared" si="247"/>
        <v>0</v>
      </c>
      <c r="AB928" s="860">
        <f t="shared" si="248"/>
        <v>2004</v>
      </c>
      <c r="AC928" s="862">
        <f t="shared" si="249"/>
        <v>560000</v>
      </c>
      <c r="AD928" s="863">
        <f t="shared" si="250"/>
        <v>0</v>
      </c>
    </row>
    <row r="929" spans="1:30" s="856" customFormat="1" ht="30" hidden="1" customHeight="1">
      <c r="A929" s="848"/>
      <c r="B929" s="849" t="s">
        <v>34</v>
      </c>
      <c r="C929" s="887" t="s">
        <v>3785</v>
      </c>
      <c r="D929" s="873" t="s">
        <v>171</v>
      </c>
      <c r="E929" s="839"/>
      <c r="F929" s="873" t="s">
        <v>318</v>
      </c>
      <c r="G929" s="838"/>
      <c r="H929" s="873" t="s">
        <v>356</v>
      </c>
      <c r="I929" s="872">
        <v>2004</v>
      </c>
      <c r="J929" s="838" t="s">
        <v>318</v>
      </c>
      <c r="K929" s="883"/>
      <c r="L929" s="884"/>
      <c r="M929" s="884"/>
      <c r="N929" s="884"/>
      <c r="O929" s="872" t="s">
        <v>133</v>
      </c>
      <c r="P929" s="894">
        <v>4550000</v>
      </c>
      <c r="Q929" s="853" t="str">
        <f t="shared" si="237"/>
        <v>2.06.03</v>
      </c>
      <c r="R929" s="841" t="str">
        <f t="shared" si="238"/>
        <v>KOMPUTER</v>
      </c>
      <c r="S929" s="860">
        <f t="shared" si="239"/>
        <v>4</v>
      </c>
      <c r="T929" s="861">
        <f t="shared" si="240"/>
        <v>1137500</v>
      </c>
      <c r="U929" s="860">
        <f t="shared" si="241"/>
        <v>10</v>
      </c>
      <c r="V929" s="861">
        <f t="shared" si="242"/>
        <v>4550000</v>
      </c>
      <c r="W929" s="861">
        <f t="shared" si="243"/>
        <v>0</v>
      </c>
      <c r="X929" s="861">
        <f t="shared" si="244"/>
        <v>0</v>
      </c>
      <c r="Y929" s="861">
        <f t="shared" si="245"/>
        <v>0</v>
      </c>
      <c r="Z929" s="861">
        <f t="shared" si="246"/>
        <v>0</v>
      </c>
      <c r="AA929" s="861">
        <f t="shared" si="247"/>
        <v>0</v>
      </c>
      <c r="AB929" s="860">
        <f t="shared" si="248"/>
        <v>2004</v>
      </c>
      <c r="AC929" s="862">
        <f t="shared" si="249"/>
        <v>4550000</v>
      </c>
      <c r="AD929" s="863">
        <f t="shared" si="250"/>
        <v>0</v>
      </c>
    </row>
    <row r="930" spans="1:30" s="856" customFormat="1" ht="30" hidden="1" customHeight="1">
      <c r="A930" s="848"/>
      <c r="B930" s="849" t="s">
        <v>34</v>
      </c>
      <c r="C930" s="887" t="s">
        <v>2054</v>
      </c>
      <c r="D930" s="873" t="s">
        <v>177</v>
      </c>
      <c r="E930" s="839"/>
      <c r="F930" s="873" t="s">
        <v>298</v>
      </c>
      <c r="G930" s="838"/>
      <c r="H930" s="873" t="s">
        <v>362</v>
      </c>
      <c r="I930" s="872">
        <v>2004</v>
      </c>
      <c r="J930" s="838" t="s">
        <v>298</v>
      </c>
      <c r="K930" s="883"/>
      <c r="L930" s="884"/>
      <c r="M930" s="884"/>
      <c r="N930" s="884"/>
      <c r="O930" s="872" t="s">
        <v>133</v>
      </c>
      <c r="P930" s="894">
        <v>5100000</v>
      </c>
      <c r="Q930" s="853" t="str">
        <f t="shared" si="237"/>
        <v>2.06.02</v>
      </c>
      <c r="R930" s="841" t="str">
        <f t="shared" si="238"/>
        <v>ALAT RUMAH TANGGA</v>
      </c>
      <c r="S930" s="860">
        <f t="shared" si="239"/>
        <v>5</v>
      </c>
      <c r="T930" s="861">
        <f t="shared" si="240"/>
        <v>1020000</v>
      </c>
      <c r="U930" s="860">
        <f t="shared" si="241"/>
        <v>10</v>
      </c>
      <c r="V930" s="861">
        <f t="shared" si="242"/>
        <v>5100000</v>
      </c>
      <c r="W930" s="861">
        <f t="shared" si="243"/>
        <v>0</v>
      </c>
      <c r="X930" s="861">
        <f t="shared" si="244"/>
        <v>0</v>
      </c>
      <c r="Y930" s="861">
        <f t="shared" si="245"/>
        <v>0</v>
      </c>
      <c r="Z930" s="861">
        <f t="shared" si="246"/>
        <v>0</v>
      </c>
      <c r="AA930" s="861">
        <f t="shared" si="247"/>
        <v>0</v>
      </c>
      <c r="AB930" s="860">
        <f t="shared" si="248"/>
        <v>2004</v>
      </c>
      <c r="AC930" s="862">
        <f t="shared" si="249"/>
        <v>5100000</v>
      </c>
      <c r="AD930" s="863">
        <f t="shared" si="250"/>
        <v>0</v>
      </c>
    </row>
    <row r="931" spans="1:30" s="856" customFormat="1" ht="30" hidden="1" customHeight="1">
      <c r="A931" s="848"/>
      <c r="B931" s="849" t="s">
        <v>34</v>
      </c>
      <c r="C931" s="887" t="s">
        <v>1066</v>
      </c>
      <c r="D931" s="873" t="s">
        <v>190</v>
      </c>
      <c r="E931" s="839"/>
      <c r="F931" s="873" t="s">
        <v>298</v>
      </c>
      <c r="G931" s="838"/>
      <c r="H931" s="873" t="s">
        <v>367</v>
      </c>
      <c r="I931" s="872">
        <v>2004</v>
      </c>
      <c r="J931" s="838" t="s">
        <v>298</v>
      </c>
      <c r="K931" s="883"/>
      <c r="L931" s="884"/>
      <c r="M931" s="884"/>
      <c r="N931" s="884"/>
      <c r="O931" s="872" t="s">
        <v>133</v>
      </c>
      <c r="P931" s="894">
        <v>5250000</v>
      </c>
      <c r="Q931" s="853" t="str">
        <f t="shared" si="237"/>
        <v>2.06.02</v>
      </c>
      <c r="R931" s="841" t="str">
        <f t="shared" si="238"/>
        <v>ALAT RUMAH TANGGA</v>
      </c>
      <c r="S931" s="860">
        <f t="shared" si="239"/>
        <v>5</v>
      </c>
      <c r="T931" s="861">
        <f t="shared" si="240"/>
        <v>1050000</v>
      </c>
      <c r="U931" s="860">
        <f t="shared" si="241"/>
        <v>10</v>
      </c>
      <c r="V931" s="861">
        <f t="shared" si="242"/>
        <v>5250000</v>
      </c>
      <c r="W931" s="861">
        <f t="shared" si="243"/>
        <v>0</v>
      </c>
      <c r="X931" s="861">
        <f t="shared" si="244"/>
        <v>0</v>
      </c>
      <c r="Y931" s="861">
        <f t="shared" si="245"/>
        <v>0</v>
      </c>
      <c r="Z931" s="861">
        <f t="shared" si="246"/>
        <v>0</v>
      </c>
      <c r="AA931" s="861">
        <f t="shared" si="247"/>
        <v>0</v>
      </c>
      <c r="AB931" s="860">
        <f t="shared" si="248"/>
        <v>2004</v>
      </c>
      <c r="AC931" s="862">
        <f t="shared" si="249"/>
        <v>5250000</v>
      </c>
      <c r="AD931" s="863">
        <f t="shared" si="250"/>
        <v>0</v>
      </c>
    </row>
    <row r="932" spans="1:30" s="856" customFormat="1" ht="30" hidden="1" customHeight="1">
      <c r="A932" s="848"/>
      <c r="B932" s="849" t="s">
        <v>34</v>
      </c>
      <c r="C932" s="887" t="s">
        <v>2062</v>
      </c>
      <c r="D932" s="873" t="s">
        <v>193</v>
      </c>
      <c r="E932" s="839"/>
      <c r="F932" s="873" t="s">
        <v>312</v>
      </c>
      <c r="G932" s="838"/>
      <c r="H932" s="873" t="s">
        <v>359</v>
      </c>
      <c r="I932" s="872">
        <v>2004</v>
      </c>
      <c r="J932" s="838" t="s">
        <v>312</v>
      </c>
      <c r="K932" s="883"/>
      <c r="L932" s="884"/>
      <c r="M932" s="884"/>
      <c r="N932" s="884"/>
      <c r="O932" s="872" t="s">
        <v>133</v>
      </c>
      <c r="P932" s="894">
        <v>1350000</v>
      </c>
      <c r="Q932" s="853" t="str">
        <f t="shared" si="237"/>
        <v>2.06.02</v>
      </c>
      <c r="R932" s="841" t="str">
        <f t="shared" si="238"/>
        <v>ALAT RUMAH TANGGA</v>
      </c>
      <c r="S932" s="860">
        <f t="shared" si="239"/>
        <v>5</v>
      </c>
      <c r="T932" s="861">
        <f t="shared" si="240"/>
        <v>270000</v>
      </c>
      <c r="U932" s="860">
        <f t="shared" si="241"/>
        <v>10</v>
      </c>
      <c r="V932" s="861">
        <f t="shared" si="242"/>
        <v>1350000</v>
      </c>
      <c r="W932" s="861">
        <f t="shared" si="243"/>
        <v>0</v>
      </c>
      <c r="X932" s="861">
        <f t="shared" si="244"/>
        <v>0</v>
      </c>
      <c r="Y932" s="861">
        <f t="shared" si="245"/>
        <v>0</v>
      </c>
      <c r="Z932" s="861">
        <f t="shared" si="246"/>
        <v>0</v>
      </c>
      <c r="AA932" s="861">
        <f t="shared" si="247"/>
        <v>0</v>
      </c>
      <c r="AB932" s="860">
        <f t="shared" si="248"/>
        <v>2004</v>
      </c>
      <c r="AC932" s="862">
        <f t="shared" si="249"/>
        <v>1350000</v>
      </c>
      <c r="AD932" s="863">
        <f t="shared" si="250"/>
        <v>0</v>
      </c>
    </row>
    <row r="933" spans="1:30" s="856" customFormat="1" ht="30" hidden="1" customHeight="1">
      <c r="A933" s="848"/>
      <c r="B933" s="849" t="s">
        <v>34</v>
      </c>
      <c r="C933" s="887" t="s">
        <v>2062</v>
      </c>
      <c r="D933" s="873" t="s">
        <v>169</v>
      </c>
      <c r="E933" s="839"/>
      <c r="F933" s="873" t="s">
        <v>293</v>
      </c>
      <c r="G933" s="838"/>
      <c r="H933" s="873" t="s">
        <v>354</v>
      </c>
      <c r="I933" s="872">
        <v>2004</v>
      </c>
      <c r="J933" s="838" t="s">
        <v>293</v>
      </c>
      <c r="K933" s="883"/>
      <c r="L933" s="884"/>
      <c r="M933" s="884"/>
      <c r="N933" s="884"/>
      <c r="O933" s="872" t="s">
        <v>133</v>
      </c>
      <c r="P933" s="894">
        <v>1050000</v>
      </c>
      <c r="Q933" s="853" t="str">
        <f t="shared" si="237"/>
        <v>2.06.02</v>
      </c>
      <c r="R933" s="841" t="str">
        <f t="shared" si="238"/>
        <v>ALAT RUMAH TANGGA</v>
      </c>
      <c r="S933" s="860">
        <f t="shared" si="239"/>
        <v>5</v>
      </c>
      <c r="T933" s="861">
        <f t="shared" si="240"/>
        <v>210000</v>
      </c>
      <c r="U933" s="860">
        <f t="shared" si="241"/>
        <v>10</v>
      </c>
      <c r="V933" s="861">
        <f t="shared" si="242"/>
        <v>1050000</v>
      </c>
      <c r="W933" s="861">
        <f t="shared" si="243"/>
        <v>0</v>
      </c>
      <c r="X933" s="861">
        <f t="shared" si="244"/>
        <v>0</v>
      </c>
      <c r="Y933" s="861">
        <f t="shared" si="245"/>
        <v>0</v>
      </c>
      <c r="Z933" s="861">
        <f t="shared" si="246"/>
        <v>0</v>
      </c>
      <c r="AA933" s="861">
        <f t="shared" si="247"/>
        <v>0</v>
      </c>
      <c r="AB933" s="860">
        <f t="shared" si="248"/>
        <v>2004</v>
      </c>
      <c r="AC933" s="862">
        <f t="shared" si="249"/>
        <v>1050000</v>
      </c>
      <c r="AD933" s="863">
        <f t="shared" si="250"/>
        <v>0</v>
      </c>
    </row>
    <row r="934" spans="1:30" s="856" customFormat="1" ht="30" hidden="1" customHeight="1">
      <c r="A934" s="848"/>
      <c r="B934" s="849" t="s">
        <v>34</v>
      </c>
      <c r="C934" s="887" t="s">
        <v>434</v>
      </c>
      <c r="D934" s="873" t="s">
        <v>178</v>
      </c>
      <c r="E934" s="839"/>
      <c r="F934" s="873" t="s">
        <v>298</v>
      </c>
      <c r="G934" s="838"/>
      <c r="H934" s="873" t="s">
        <v>363</v>
      </c>
      <c r="I934" s="872">
        <v>2004</v>
      </c>
      <c r="J934" s="838" t="s">
        <v>298</v>
      </c>
      <c r="K934" s="883"/>
      <c r="L934" s="884"/>
      <c r="M934" s="884"/>
      <c r="N934" s="884"/>
      <c r="O934" s="872" t="s">
        <v>133</v>
      </c>
      <c r="P934" s="894">
        <v>3000000</v>
      </c>
      <c r="Q934" s="853" t="str">
        <f t="shared" si="237"/>
        <v>2.06.04</v>
      </c>
      <c r="R934" s="841" t="str">
        <f t="shared" si="238"/>
        <v>MEJA DAN KURSI KERJA/RAPAT PEJABAT</v>
      </c>
      <c r="S934" s="860">
        <f t="shared" si="239"/>
        <v>5</v>
      </c>
      <c r="T934" s="861">
        <f t="shared" si="240"/>
        <v>600000</v>
      </c>
      <c r="U934" s="860">
        <f t="shared" si="241"/>
        <v>10</v>
      </c>
      <c r="V934" s="861">
        <f t="shared" si="242"/>
        <v>3000000</v>
      </c>
      <c r="W934" s="861">
        <f t="shared" si="243"/>
        <v>0</v>
      </c>
      <c r="X934" s="861">
        <f t="shared" si="244"/>
        <v>0</v>
      </c>
      <c r="Y934" s="861">
        <f t="shared" si="245"/>
        <v>0</v>
      </c>
      <c r="Z934" s="861">
        <f t="shared" si="246"/>
        <v>0</v>
      </c>
      <c r="AA934" s="861">
        <f t="shared" si="247"/>
        <v>0</v>
      </c>
      <c r="AB934" s="860">
        <f t="shared" si="248"/>
        <v>2004</v>
      </c>
      <c r="AC934" s="862">
        <f t="shared" si="249"/>
        <v>3000000</v>
      </c>
      <c r="AD934" s="863">
        <f t="shared" si="250"/>
        <v>0</v>
      </c>
    </row>
    <row r="935" spans="1:30" s="856" customFormat="1" ht="30" hidden="1" customHeight="1">
      <c r="A935" s="848"/>
      <c r="B935" s="849" t="s">
        <v>34</v>
      </c>
      <c r="C935" s="873" t="s">
        <v>1431</v>
      </c>
      <c r="D935" s="873" t="s">
        <v>1221</v>
      </c>
      <c r="E935" s="839"/>
      <c r="F935" s="873" t="s">
        <v>298</v>
      </c>
      <c r="G935" s="838"/>
      <c r="H935" s="873" t="s">
        <v>1223</v>
      </c>
      <c r="I935" s="872">
        <v>2004</v>
      </c>
      <c r="J935" s="838" t="s">
        <v>298</v>
      </c>
      <c r="K935" s="883"/>
      <c r="L935" s="884"/>
      <c r="M935" s="884"/>
      <c r="N935" s="884"/>
      <c r="O935" s="872" t="s">
        <v>133</v>
      </c>
      <c r="P935" s="894">
        <v>525000</v>
      </c>
      <c r="Q935" s="853" t="str">
        <f t="shared" si="237"/>
        <v>2.06.01</v>
      </c>
      <c r="R935" s="841" t="str">
        <f t="shared" si="238"/>
        <v>ALAT KANTOR</v>
      </c>
      <c r="S935" s="860">
        <f t="shared" si="239"/>
        <v>5</v>
      </c>
      <c r="T935" s="861">
        <f t="shared" si="240"/>
        <v>105000</v>
      </c>
      <c r="U935" s="860">
        <f t="shared" si="241"/>
        <v>10</v>
      </c>
      <c r="V935" s="861">
        <f t="shared" si="242"/>
        <v>525000</v>
      </c>
      <c r="W935" s="861">
        <f t="shared" si="243"/>
        <v>0</v>
      </c>
      <c r="X935" s="861">
        <f t="shared" si="244"/>
        <v>0</v>
      </c>
      <c r="Y935" s="861">
        <f t="shared" si="245"/>
        <v>0</v>
      </c>
      <c r="Z935" s="861">
        <f t="shared" si="246"/>
        <v>0</v>
      </c>
      <c r="AA935" s="861">
        <f t="shared" si="247"/>
        <v>0</v>
      </c>
      <c r="AB935" s="860">
        <f t="shared" si="248"/>
        <v>2004</v>
      </c>
      <c r="AC935" s="862">
        <f t="shared" si="249"/>
        <v>525000</v>
      </c>
      <c r="AD935" s="863">
        <f t="shared" si="250"/>
        <v>0</v>
      </c>
    </row>
    <row r="936" spans="1:30" s="856" customFormat="1" ht="30" hidden="1" customHeight="1">
      <c r="A936" s="848"/>
      <c r="B936" s="849" t="s">
        <v>34</v>
      </c>
      <c r="C936" s="887" t="s">
        <v>2062</v>
      </c>
      <c r="D936" s="873" t="s">
        <v>169</v>
      </c>
      <c r="E936" s="839"/>
      <c r="F936" s="873" t="s">
        <v>298</v>
      </c>
      <c r="G936" s="838"/>
      <c r="H936" s="873" t="s">
        <v>367</v>
      </c>
      <c r="I936" s="872">
        <v>2004</v>
      </c>
      <c r="J936" s="838" t="s">
        <v>298</v>
      </c>
      <c r="K936" s="883"/>
      <c r="L936" s="884"/>
      <c r="M936" s="884"/>
      <c r="N936" s="884"/>
      <c r="O936" s="872" t="s">
        <v>133</v>
      </c>
      <c r="P936" s="894">
        <v>2940000</v>
      </c>
      <c r="Q936" s="853" t="str">
        <f t="shared" si="237"/>
        <v>2.06.02</v>
      </c>
      <c r="R936" s="841" t="str">
        <f t="shared" si="238"/>
        <v>ALAT RUMAH TANGGA</v>
      </c>
      <c r="S936" s="860">
        <f t="shared" si="239"/>
        <v>5</v>
      </c>
      <c r="T936" s="861">
        <f t="shared" si="240"/>
        <v>588000</v>
      </c>
      <c r="U936" s="860">
        <f t="shared" si="241"/>
        <v>10</v>
      </c>
      <c r="V936" s="861">
        <f t="shared" si="242"/>
        <v>2940000</v>
      </c>
      <c r="W936" s="861">
        <f t="shared" si="243"/>
        <v>0</v>
      </c>
      <c r="X936" s="861">
        <f t="shared" si="244"/>
        <v>0</v>
      </c>
      <c r="Y936" s="861">
        <f t="shared" si="245"/>
        <v>0</v>
      </c>
      <c r="Z936" s="861">
        <f t="shared" si="246"/>
        <v>0</v>
      </c>
      <c r="AA936" s="861">
        <f t="shared" si="247"/>
        <v>0</v>
      </c>
      <c r="AB936" s="860">
        <f t="shared" si="248"/>
        <v>2004</v>
      </c>
      <c r="AC936" s="862">
        <f t="shared" si="249"/>
        <v>2940000</v>
      </c>
      <c r="AD936" s="863">
        <f t="shared" si="250"/>
        <v>0</v>
      </c>
    </row>
    <row r="937" spans="1:30" s="856" customFormat="1" ht="30" hidden="1" customHeight="1">
      <c r="A937" s="848"/>
      <c r="B937" s="849" t="s">
        <v>34</v>
      </c>
      <c r="C937" s="873" t="s">
        <v>3874</v>
      </c>
      <c r="D937" s="873" t="s">
        <v>196</v>
      </c>
      <c r="E937" s="839"/>
      <c r="F937" s="873" t="s">
        <v>298</v>
      </c>
      <c r="G937" s="838"/>
      <c r="H937" s="873" t="s">
        <v>362</v>
      </c>
      <c r="I937" s="872">
        <v>2004</v>
      </c>
      <c r="J937" s="838" t="s">
        <v>298</v>
      </c>
      <c r="K937" s="883"/>
      <c r="L937" s="884"/>
      <c r="M937" s="884"/>
      <c r="N937" s="884"/>
      <c r="O937" s="872" t="s">
        <v>133</v>
      </c>
      <c r="P937" s="894">
        <v>1125000</v>
      </c>
      <c r="Q937" s="853" t="str">
        <f t="shared" si="237"/>
        <v>2.06.02</v>
      </c>
      <c r="R937" s="841" t="str">
        <f t="shared" si="238"/>
        <v>ALAT RUMAH TANGGA</v>
      </c>
      <c r="S937" s="860">
        <f t="shared" si="239"/>
        <v>5</v>
      </c>
      <c r="T937" s="861">
        <f t="shared" si="240"/>
        <v>225000</v>
      </c>
      <c r="U937" s="860">
        <f t="shared" si="241"/>
        <v>10</v>
      </c>
      <c r="V937" s="861">
        <f t="shared" si="242"/>
        <v>1125000</v>
      </c>
      <c r="W937" s="861">
        <f t="shared" si="243"/>
        <v>0</v>
      </c>
      <c r="X937" s="861">
        <f t="shared" si="244"/>
        <v>0</v>
      </c>
      <c r="Y937" s="861">
        <f t="shared" si="245"/>
        <v>0</v>
      </c>
      <c r="Z937" s="861">
        <f t="shared" si="246"/>
        <v>0</v>
      </c>
      <c r="AA937" s="861">
        <f t="shared" si="247"/>
        <v>0</v>
      </c>
      <c r="AB937" s="860">
        <f t="shared" si="248"/>
        <v>2004</v>
      </c>
      <c r="AC937" s="862">
        <f t="shared" si="249"/>
        <v>1125000</v>
      </c>
      <c r="AD937" s="863">
        <f t="shared" si="250"/>
        <v>0</v>
      </c>
    </row>
    <row r="938" spans="1:30" s="856" customFormat="1" ht="30" hidden="1" customHeight="1">
      <c r="A938" s="848"/>
      <c r="B938" s="849" t="s">
        <v>34</v>
      </c>
      <c r="C938" s="887" t="s">
        <v>442</v>
      </c>
      <c r="D938" s="873" t="s">
        <v>172</v>
      </c>
      <c r="E938" s="839"/>
      <c r="F938" s="873" t="s">
        <v>294</v>
      </c>
      <c r="G938" s="838"/>
      <c r="H938" s="873" t="s">
        <v>355</v>
      </c>
      <c r="I938" s="872">
        <v>2004</v>
      </c>
      <c r="J938" s="838" t="s">
        <v>294</v>
      </c>
      <c r="K938" s="883"/>
      <c r="L938" s="884"/>
      <c r="M938" s="884"/>
      <c r="N938" s="884"/>
      <c r="O938" s="872" t="s">
        <v>133</v>
      </c>
      <c r="P938" s="894">
        <v>74655000</v>
      </c>
      <c r="Q938" s="853" t="str">
        <f t="shared" si="237"/>
        <v>2.06.02</v>
      </c>
      <c r="R938" s="841" t="str">
        <f t="shared" si="238"/>
        <v>ALAT RUMAH TANGGA</v>
      </c>
      <c r="S938" s="860">
        <f t="shared" si="239"/>
        <v>5</v>
      </c>
      <c r="T938" s="861">
        <f t="shared" si="240"/>
        <v>14931000</v>
      </c>
      <c r="U938" s="860">
        <f t="shared" si="241"/>
        <v>10</v>
      </c>
      <c r="V938" s="861">
        <f t="shared" si="242"/>
        <v>74655000</v>
      </c>
      <c r="W938" s="861">
        <f t="shared" si="243"/>
        <v>0</v>
      </c>
      <c r="X938" s="861">
        <f t="shared" si="244"/>
        <v>0</v>
      </c>
      <c r="Y938" s="861">
        <f t="shared" si="245"/>
        <v>0</v>
      </c>
      <c r="Z938" s="861">
        <f t="shared" si="246"/>
        <v>0</v>
      </c>
      <c r="AA938" s="861">
        <f t="shared" si="247"/>
        <v>0</v>
      </c>
      <c r="AB938" s="860">
        <f t="shared" si="248"/>
        <v>2004</v>
      </c>
      <c r="AC938" s="862">
        <f t="shared" si="249"/>
        <v>74655000</v>
      </c>
      <c r="AD938" s="863">
        <f t="shared" si="250"/>
        <v>0</v>
      </c>
    </row>
    <row r="939" spans="1:30" s="856" customFormat="1" ht="30" hidden="1" customHeight="1">
      <c r="A939" s="848"/>
      <c r="B939" s="849" t="s">
        <v>34</v>
      </c>
      <c r="C939" s="887" t="s">
        <v>442</v>
      </c>
      <c r="D939" s="873" t="s">
        <v>172</v>
      </c>
      <c r="E939" s="839"/>
      <c r="F939" s="873" t="s">
        <v>294</v>
      </c>
      <c r="G939" s="838"/>
      <c r="H939" s="873" t="s">
        <v>355</v>
      </c>
      <c r="I939" s="872">
        <v>2004</v>
      </c>
      <c r="J939" s="838" t="s">
        <v>294</v>
      </c>
      <c r="K939" s="883"/>
      <c r="L939" s="884"/>
      <c r="M939" s="884"/>
      <c r="N939" s="884"/>
      <c r="O939" s="872" t="s">
        <v>133</v>
      </c>
      <c r="P939" s="894">
        <v>8250000</v>
      </c>
      <c r="Q939" s="853" t="str">
        <f t="shared" si="237"/>
        <v>2.06.02</v>
      </c>
      <c r="R939" s="841" t="str">
        <f t="shared" si="238"/>
        <v>ALAT RUMAH TANGGA</v>
      </c>
      <c r="S939" s="860">
        <f t="shared" si="239"/>
        <v>5</v>
      </c>
      <c r="T939" s="861">
        <f t="shared" si="240"/>
        <v>1650000</v>
      </c>
      <c r="U939" s="860">
        <f t="shared" si="241"/>
        <v>10</v>
      </c>
      <c r="V939" s="861">
        <f t="shared" si="242"/>
        <v>8250000</v>
      </c>
      <c r="W939" s="861">
        <f t="shared" si="243"/>
        <v>0</v>
      </c>
      <c r="X939" s="861">
        <f t="shared" si="244"/>
        <v>0</v>
      </c>
      <c r="Y939" s="861">
        <f t="shared" si="245"/>
        <v>0</v>
      </c>
      <c r="Z939" s="861">
        <f t="shared" si="246"/>
        <v>0</v>
      </c>
      <c r="AA939" s="861">
        <f t="shared" si="247"/>
        <v>0</v>
      </c>
      <c r="AB939" s="860">
        <f t="shared" si="248"/>
        <v>2004</v>
      </c>
      <c r="AC939" s="862">
        <f t="shared" si="249"/>
        <v>8250000</v>
      </c>
      <c r="AD939" s="863">
        <f t="shared" si="250"/>
        <v>0</v>
      </c>
    </row>
    <row r="940" spans="1:30" s="856" customFormat="1" ht="30" hidden="1" customHeight="1">
      <c r="A940" s="848"/>
      <c r="B940" s="849" t="s">
        <v>34</v>
      </c>
      <c r="C940" s="887" t="s">
        <v>2062</v>
      </c>
      <c r="D940" s="873" t="s">
        <v>169</v>
      </c>
      <c r="E940" s="839"/>
      <c r="F940" s="873" t="s">
        <v>293</v>
      </c>
      <c r="G940" s="838"/>
      <c r="H940" s="873" t="s">
        <v>354</v>
      </c>
      <c r="I940" s="872">
        <v>2004</v>
      </c>
      <c r="J940" s="838" t="s">
        <v>293</v>
      </c>
      <c r="K940" s="883"/>
      <c r="L940" s="884"/>
      <c r="M940" s="884"/>
      <c r="N940" s="884"/>
      <c r="O940" s="872" t="s">
        <v>133</v>
      </c>
      <c r="P940" s="894">
        <v>315000000</v>
      </c>
      <c r="Q940" s="853" t="str">
        <f t="shared" si="237"/>
        <v>2.06.02</v>
      </c>
      <c r="R940" s="841" t="str">
        <f t="shared" si="238"/>
        <v>ALAT RUMAH TANGGA</v>
      </c>
      <c r="S940" s="860">
        <f t="shared" si="239"/>
        <v>5</v>
      </c>
      <c r="T940" s="861">
        <f t="shared" si="240"/>
        <v>63000000</v>
      </c>
      <c r="U940" s="860">
        <f t="shared" si="241"/>
        <v>10</v>
      </c>
      <c r="V940" s="861">
        <f t="shared" si="242"/>
        <v>315000000</v>
      </c>
      <c r="W940" s="861">
        <f t="shared" si="243"/>
        <v>0</v>
      </c>
      <c r="X940" s="861">
        <f t="shared" si="244"/>
        <v>0</v>
      </c>
      <c r="Y940" s="861">
        <f t="shared" si="245"/>
        <v>0</v>
      </c>
      <c r="Z940" s="861">
        <f t="shared" si="246"/>
        <v>0</v>
      </c>
      <c r="AA940" s="861">
        <f t="shared" si="247"/>
        <v>0</v>
      </c>
      <c r="AB940" s="860">
        <f t="shared" si="248"/>
        <v>2004</v>
      </c>
      <c r="AC940" s="862">
        <f t="shared" si="249"/>
        <v>315000000</v>
      </c>
      <c r="AD940" s="863">
        <f t="shared" si="250"/>
        <v>0</v>
      </c>
    </row>
    <row r="941" spans="1:30" s="856" customFormat="1" ht="30" hidden="1" customHeight="1">
      <c r="A941" s="848"/>
      <c r="B941" s="849" t="s">
        <v>34</v>
      </c>
      <c r="C941" s="887" t="s">
        <v>2054</v>
      </c>
      <c r="D941" s="873" t="s">
        <v>177</v>
      </c>
      <c r="E941" s="839"/>
      <c r="F941" s="873" t="s">
        <v>298</v>
      </c>
      <c r="G941" s="838"/>
      <c r="H941" s="873" t="s">
        <v>363</v>
      </c>
      <c r="I941" s="872">
        <v>2004</v>
      </c>
      <c r="J941" s="838" t="s">
        <v>298</v>
      </c>
      <c r="K941" s="883"/>
      <c r="L941" s="884"/>
      <c r="M941" s="884"/>
      <c r="N941" s="884"/>
      <c r="O941" s="872" t="s">
        <v>133</v>
      </c>
      <c r="P941" s="894">
        <v>4462500</v>
      </c>
      <c r="Q941" s="853" t="str">
        <f t="shared" si="237"/>
        <v>2.06.02</v>
      </c>
      <c r="R941" s="841" t="str">
        <f t="shared" si="238"/>
        <v>ALAT RUMAH TANGGA</v>
      </c>
      <c r="S941" s="860">
        <f t="shared" si="239"/>
        <v>5</v>
      </c>
      <c r="T941" s="861">
        <f t="shared" si="240"/>
        <v>892500</v>
      </c>
      <c r="U941" s="860">
        <f t="shared" si="241"/>
        <v>10</v>
      </c>
      <c r="V941" s="861">
        <f t="shared" si="242"/>
        <v>4462500</v>
      </c>
      <c r="W941" s="861">
        <f t="shared" si="243"/>
        <v>0</v>
      </c>
      <c r="X941" s="861">
        <f t="shared" si="244"/>
        <v>0</v>
      </c>
      <c r="Y941" s="861">
        <f t="shared" si="245"/>
        <v>0</v>
      </c>
      <c r="Z941" s="861">
        <f t="shared" si="246"/>
        <v>0</v>
      </c>
      <c r="AA941" s="861">
        <f t="shared" si="247"/>
        <v>0</v>
      </c>
      <c r="AB941" s="860">
        <f t="shared" si="248"/>
        <v>2004</v>
      </c>
      <c r="AC941" s="862">
        <f t="shared" si="249"/>
        <v>4462500</v>
      </c>
      <c r="AD941" s="863">
        <f t="shared" si="250"/>
        <v>0</v>
      </c>
    </row>
    <row r="942" spans="1:30" s="856" customFormat="1" ht="30" hidden="1" customHeight="1">
      <c r="A942" s="848"/>
      <c r="B942" s="849" t="s">
        <v>34</v>
      </c>
      <c r="C942" s="887" t="s">
        <v>2054</v>
      </c>
      <c r="D942" s="873" t="s">
        <v>177</v>
      </c>
      <c r="E942" s="839"/>
      <c r="F942" s="873" t="s">
        <v>298</v>
      </c>
      <c r="G942" s="838"/>
      <c r="H942" s="873" t="s">
        <v>360</v>
      </c>
      <c r="I942" s="872">
        <v>2004</v>
      </c>
      <c r="J942" s="838" t="s">
        <v>298</v>
      </c>
      <c r="K942" s="883"/>
      <c r="L942" s="884"/>
      <c r="M942" s="884"/>
      <c r="N942" s="884"/>
      <c r="O942" s="872" t="s">
        <v>133</v>
      </c>
      <c r="P942" s="894">
        <v>2025000</v>
      </c>
      <c r="Q942" s="853" t="str">
        <f t="shared" si="237"/>
        <v>2.06.02</v>
      </c>
      <c r="R942" s="841" t="str">
        <f t="shared" si="238"/>
        <v>ALAT RUMAH TANGGA</v>
      </c>
      <c r="S942" s="860">
        <f t="shared" si="239"/>
        <v>5</v>
      </c>
      <c r="T942" s="861">
        <f t="shared" si="240"/>
        <v>405000</v>
      </c>
      <c r="U942" s="860">
        <f t="shared" si="241"/>
        <v>10</v>
      </c>
      <c r="V942" s="861">
        <f t="shared" si="242"/>
        <v>2025000</v>
      </c>
      <c r="W942" s="861">
        <f t="shared" si="243"/>
        <v>0</v>
      </c>
      <c r="X942" s="861">
        <f t="shared" si="244"/>
        <v>0</v>
      </c>
      <c r="Y942" s="861">
        <f t="shared" si="245"/>
        <v>0</v>
      </c>
      <c r="Z942" s="861">
        <f t="shared" si="246"/>
        <v>0</v>
      </c>
      <c r="AA942" s="861">
        <f t="shared" si="247"/>
        <v>0</v>
      </c>
      <c r="AB942" s="860">
        <f t="shared" si="248"/>
        <v>2004</v>
      </c>
      <c r="AC942" s="862">
        <f t="shared" si="249"/>
        <v>2025000</v>
      </c>
      <c r="AD942" s="863">
        <f t="shared" si="250"/>
        <v>0</v>
      </c>
    </row>
    <row r="943" spans="1:30" s="856" customFormat="1" ht="30" hidden="1" customHeight="1">
      <c r="A943" s="848"/>
      <c r="B943" s="849" t="s">
        <v>34</v>
      </c>
      <c r="C943" s="887" t="s">
        <v>2054</v>
      </c>
      <c r="D943" s="873" t="s">
        <v>177</v>
      </c>
      <c r="E943" s="839"/>
      <c r="F943" s="873" t="s">
        <v>298</v>
      </c>
      <c r="G943" s="838"/>
      <c r="H943" s="873" t="s">
        <v>360</v>
      </c>
      <c r="I943" s="872">
        <v>2004</v>
      </c>
      <c r="J943" s="838" t="s">
        <v>298</v>
      </c>
      <c r="K943" s="883"/>
      <c r="L943" s="884"/>
      <c r="M943" s="884"/>
      <c r="N943" s="884"/>
      <c r="O943" s="872" t="s">
        <v>133</v>
      </c>
      <c r="P943" s="894">
        <v>7125000</v>
      </c>
      <c r="Q943" s="853" t="str">
        <f t="shared" si="237"/>
        <v>2.06.02</v>
      </c>
      <c r="R943" s="841" t="str">
        <f t="shared" si="238"/>
        <v>ALAT RUMAH TANGGA</v>
      </c>
      <c r="S943" s="860">
        <f t="shared" si="239"/>
        <v>5</v>
      </c>
      <c r="T943" s="861">
        <f t="shared" si="240"/>
        <v>1425000</v>
      </c>
      <c r="U943" s="860">
        <f t="shared" si="241"/>
        <v>10</v>
      </c>
      <c r="V943" s="861">
        <f t="shared" si="242"/>
        <v>7125000</v>
      </c>
      <c r="W943" s="861">
        <f t="shared" si="243"/>
        <v>0</v>
      </c>
      <c r="X943" s="861">
        <f t="shared" si="244"/>
        <v>0</v>
      </c>
      <c r="Y943" s="861">
        <f t="shared" si="245"/>
        <v>0</v>
      </c>
      <c r="Z943" s="861">
        <f t="shared" si="246"/>
        <v>0</v>
      </c>
      <c r="AA943" s="861">
        <f t="shared" si="247"/>
        <v>0</v>
      </c>
      <c r="AB943" s="860">
        <f t="shared" si="248"/>
        <v>2004</v>
      </c>
      <c r="AC943" s="862">
        <f t="shared" si="249"/>
        <v>7125000</v>
      </c>
      <c r="AD943" s="863">
        <f t="shared" si="250"/>
        <v>0</v>
      </c>
    </row>
    <row r="944" spans="1:30" s="856" customFormat="1" ht="30" hidden="1" customHeight="1">
      <c r="A944" s="848"/>
      <c r="B944" s="849" t="s">
        <v>34</v>
      </c>
      <c r="C944" s="887" t="s">
        <v>1066</v>
      </c>
      <c r="D944" s="873" t="s">
        <v>190</v>
      </c>
      <c r="E944" s="839"/>
      <c r="F944" s="873" t="s">
        <v>298</v>
      </c>
      <c r="G944" s="838"/>
      <c r="H944" s="873" t="s">
        <v>367</v>
      </c>
      <c r="I944" s="872">
        <v>2004</v>
      </c>
      <c r="J944" s="838" t="s">
        <v>298</v>
      </c>
      <c r="K944" s="883"/>
      <c r="L944" s="884"/>
      <c r="M944" s="884"/>
      <c r="N944" s="884"/>
      <c r="O944" s="872" t="s">
        <v>133</v>
      </c>
      <c r="P944" s="894">
        <v>2800000</v>
      </c>
      <c r="Q944" s="853" t="str">
        <f t="shared" si="237"/>
        <v>2.06.02</v>
      </c>
      <c r="R944" s="841" t="str">
        <f t="shared" si="238"/>
        <v>ALAT RUMAH TANGGA</v>
      </c>
      <c r="S944" s="860">
        <f t="shared" si="239"/>
        <v>5</v>
      </c>
      <c r="T944" s="861">
        <f t="shared" si="240"/>
        <v>560000</v>
      </c>
      <c r="U944" s="860">
        <f t="shared" si="241"/>
        <v>10</v>
      </c>
      <c r="V944" s="861">
        <f t="shared" si="242"/>
        <v>2800000</v>
      </c>
      <c r="W944" s="861">
        <f t="shared" si="243"/>
        <v>0</v>
      </c>
      <c r="X944" s="861">
        <f t="shared" si="244"/>
        <v>0</v>
      </c>
      <c r="Y944" s="861">
        <f t="shared" si="245"/>
        <v>0</v>
      </c>
      <c r="Z944" s="861">
        <f t="shared" si="246"/>
        <v>0</v>
      </c>
      <c r="AA944" s="861">
        <f t="shared" si="247"/>
        <v>0</v>
      </c>
      <c r="AB944" s="860">
        <f t="shared" si="248"/>
        <v>2004</v>
      </c>
      <c r="AC944" s="862">
        <f t="shared" si="249"/>
        <v>2800000</v>
      </c>
      <c r="AD944" s="863">
        <f t="shared" si="250"/>
        <v>0</v>
      </c>
    </row>
    <row r="945" spans="1:30" s="856" customFormat="1" ht="30" hidden="1" customHeight="1">
      <c r="A945" s="848"/>
      <c r="B945" s="849" t="s">
        <v>34</v>
      </c>
      <c r="C945" s="887" t="s">
        <v>2062</v>
      </c>
      <c r="D945" s="873" t="s">
        <v>169</v>
      </c>
      <c r="E945" s="839"/>
      <c r="F945" s="873" t="s">
        <v>3875</v>
      </c>
      <c r="G945" s="838"/>
      <c r="H945" s="873" t="s">
        <v>354</v>
      </c>
      <c r="I945" s="872">
        <v>2004</v>
      </c>
      <c r="J945" s="838" t="s">
        <v>3875</v>
      </c>
      <c r="K945" s="883"/>
      <c r="L945" s="884"/>
      <c r="M945" s="884"/>
      <c r="N945" s="884"/>
      <c r="O945" s="872" t="s">
        <v>133</v>
      </c>
      <c r="P945" s="894">
        <v>675000</v>
      </c>
      <c r="Q945" s="853" t="str">
        <f t="shared" si="237"/>
        <v>2.06.02</v>
      </c>
      <c r="R945" s="841" t="str">
        <f t="shared" si="238"/>
        <v>ALAT RUMAH TANGGA</v>
      </c>
      <c r="S945" s="860">
        <f t="shared" si="239"/>
        <v>5</v>
      </c>
      <c r="T945" s="861">
        <f t="shared" si="240"/>
        <v>135000</v>
      </c>
      <c r="U945" s="860">
        <f t="shared" si="241"/>
        <v>10</v>
      </c>
      <c r="V945" s="861">
        <f t="shared" si="242"/>
        <v>675000</v>
      </c>
      <c r="W945" s="861">
        <f t="shared" si="243"/>
        <v>0</v>
      </c>
      <c r="X945" s="861">
        <f t="shared" si="244"/>
        <v>0</v>
      </c>
      <c r="Y945" s="861">
        <f t="shared" si="245"/>
        <v>0</v>
      </c>
      <c r="Z945" s="861">
        <f t="shared" si="246"/>
        <v>0</v>
      </c>
      <c r="AA945" s="861">
        <f t="shared" si="247"/>
        <v>0</v>
      </c>
      <c r="AB945" s="860">
        <f t="shared" si="248"/>
        <v>2004</v>
      </c>
      <c r="AC945" s="862">
        <f t="shared" si="249"/>
        <v>675000</v>
      </c>
      <c r="AD945" s="863">
        <f t="shared" si="250"/>
        <v>0</v>
      </c>
    </row>
    <row r="946" spans="1:30" s="856" customFormat="1" ht="30" hidden="1" customHeight="1">
      <c r="A946" s="848"/>
      <c r="B946" s="849" t="s">
        <v>34</v>
      </c>
      <c r="C946" s="887" t="s">
        <v>2061</v>
      </c>
      <c r="D946" s="873" t="s">
        <v>181</v>
      </c>
      <c r="E946" s="839"/>
      <c r="F946" s="873" t="s">
        <v>332</v>
      </c>
      <c r="G946" s="838"/>
      <c r="H946" s="873" t="s">
        <v>354</v>
      </c>
      <c r="I946" s="872">
        <v>2004</v>
      </c>
      <c r="J946" s="838" t="s">
        <v>332</v>
      </c>
      <c r="K946" s="883"/>
      <c r="L946" s="884"/>
      <c r="M946" s="884"/>
      <c r="N946" s="884"/>
      <c r="O946" s="872" t="s">
        <v>133</v>
      </c>
      <c r="P946" s="894">
        <v>1462500</v>
      </c>
      <c r="Q946" s="853" t="str">
        <f t="shared" si="237"/>
        <v>2.06.02</v>
      </c>
      <c r="R946" s="841" t="str">
        <f t="shared" si="238"/>
        <v>ALAT RUMAH TANGGA</v>
      </c>
      <c r="S946" s="860">
        <f t="shared" si="239"/>
        <v>5</v>
      </c>
      <c r="T946" s="861">
        <f t="shared" si="240"/>
        <v>292500</v>
      </c>
      <c r="U946" s="860">
        <f t="shared" si="241"/>
        <v>10</v>
      </c>
      <c r="V946" s="861">
        <f t="shared" si="242"/>
        <v>1462500</v>
      </c>
      <c r="W946" s="861">
        <f t="shared" si="243"/>
        <v>0</v>
      </c>
      <c r="X946" s="861">
        <f t="shared" si="244"/>
        <v>0</v>
      </c>
      <c r="Y946" s="861">
        <f t="shared" si="245"/>
        <v>0</v>
      </c>
      <c r="Z946" s="861">
        <f t="shared" si="246"/>
        <v>0</v>
      </c>
      <c r="AA946" s="861">
        <f t="shared" si="247"/>
        <v>0</v>
      </c>
      <c r="AB946" s="860">
        <f t="shared" si="248"/>
        <v>2004</v>
      </c>
      <c r="AC946" s="862">
        <f t="shared" si="249"/>
        <v>1462500</v>
      </c>
      <c r="AD946" s="863">
        <f t="shared" si="250"/>
        <v>0</v>
      </c>
    </row>
    <row r="947" spans="1:30" s="856" customFormat="1" ht="30" hidden="1" customHeight="1">
      <c r="A947" s="848"/>
      <c r="B947" s="849" t="s">
        <v>34</v>
      </c>
      <c r="C947" s="887" t="s">
        <v>2062</v>
      </c>
      <c r="D947" s="873" t="s">
        <v>169</v>
      </c>
      <c r="E947" s="839"/>
      <c r="F947" s="873" t="s">
        <v>293</v>
      </c>
      <c r="G947" s="838"/>
      <c r="H947" s="873" t="s">
        <v>354</v>
      </c>
      <c r="I947" s="872">
        <v>2004</v>
      </c>
      <c r="J947" s="838" t="s">
        <v>293</v>
      </c>
      <c r="K947" s="883"/>
      <c r="L947" s="884"/>
      <c r="M947" s="884"/>
      <c r="N947" s="884"/>
      <c r="O947" s="872" t="s">
        <v>133</v>
      </c>
      <c r="P947" s="894">
        <v>2520000</v>
      </c>
      <c r="Q947" s="853" t="str">
        <f t="shared" si="237"/>
        <v>2.06.02</v>
      </c>
      <c r="R947" s="841" t="str">
        <f t="shared" si="238"/>
        <v>ALAT RUMAH TANGGA</v>
      </c>
      <c r="S947" s="860">
        <f t="shared" si="239"/>
        <v>5</v>
      </c>
      <c r="T947" s="861">
        <f t="shared" si="240"/>
        <v>504000</v>
      </c>
      <c r="U947" s="860">
        <f t="shared" si="241"/>
        <v>10</v>
      </c>
      <c r="V947" s="861">
        <f t="shared" si="242"/>
        <v>2520000</v>
      </c>
      <c r="W947" s="861">
        <f t="shared" si="243"/>
        <v>0</v>
      </c>
      <c r="X947" s="861">
        <f t="shared" si="244"/>
        <v>0</v>
      </c>
      <c r="Y947" s="861">
        <f t="shared" si="245"/>
        <v>0</v>
      </c>
      <c r="Z947" s="861">
        <f t="shared" si="246"/>
        <v>0</v>
      </c>
      <c r="AA947" s="861">
        <f t="shared" si="247"/>
        <v>0</v>
      </c>
      <c r="AB947" s="860">
        <f t="shared" si="248"/>
        <v>2004</v>
      </c>
      <c r="AC947" s="862">
        <f t="shared" si="249"/>
        <v>2520000</v>
      </c>
      <c r="AD947" s="863">
        <f t="shared" si="250"/>
        <v>0</v>
      </c>
    </row>
    <row r="948" spans="1:30" s="856" customFormat="1" ht="30" hidden="1" customHeight="1">
      <c r="A948" s="848"/>
      <c r="B948" s="849" t="s">
        <v>34</v>
      </c>
      <c r="C948" s="887" t="s">
        <v>434</v>
      </c>
      <c r="D948" s="873" t="s">
        <v>178</v>
      </c>
      <c r="E948" s="839"/>
      <c r="F948" s="873" t="s">
        <v>298</v>
      </c>
      <c r="G948" s="838"/>
      <c r="H948" s="873" t="s">
        <v>358</v>
      </c>
      <c r="I948" s="872">
        <v>2004</v>
      </c>
      <c r="J948" s="838" t="s">
        <v>298</v>
      </c>
      <c r="K948" s="883"/>
      <c r="L948" s="884"/>
      <c r="M948" s="884"/>
      <c r="N948" s="884"/>
      <c r="O948" s="872" t="s">
        <v>133</v>
      </c>
      <c r="P948" s="894">
        <v>1680000</v>
      </c>
      <c r="Q948" s="853" t="str">
        <f t="shared" si="237"/>
        <v>2.06.04</v>
      </c>
      <c r="R948" s="841" t="str">
        <f t="shared" si="238"/>
        <v>MEJA DAN KURSI KERJA/RAPAT PEJABAT</v>
      </c>
      <c r="S948" s="860">
        <f t="shared" si="239"/>
        <v>5</v>
      </c>
      <c r="T948" s="861">
        <f t="shared" si="240"/>
        <v>336000</v>
      </c>
      <c r="U948" s="860">
        <f t="shared" si="241"/>
        <v>10</v>
      </c>
      <c r="V948" s="861">
        <f t="shared" si="242"/>
        <v>1680000</v>
      </c>
      <c r="W948" s="861">
        <f t="shared" si="243"/>
        <v>0</v>
      </c>
      <c r="X948" s="861">
        <f t="shared" si="244"/>
        <v>0</v>
      </c>
      <c r="Y948" s="861">
        <f t="shared" si="245"/>
        <v>0</v>
      </c>
      <c r="Z948" s="861">
        <f t="shared" si="246"/>
        <v>0</v>
      </c>
      <c r="AA948" s="861">
        <f t="shared" si="247"/>
        <v>0</v>
      </c>
      <c r="AB948" s="860">
        <f t="shared" si="248"/>
        <v>2004</v>
      </c>
      <c r="AC948" s="862">
        <f t="shared" si="249"/>
        <v>1680000</v>
      </c>
      <c r="AD948" s="863">
        <f t="shared" si="250"/>
        <v>0</v>
      </c>
    </row>
    <row r="949" spans="1:30" s="856" customFormat="1" ht="30" hidden="1" customHeight="1">
      <c r="A949" s="848"/>
      <c r="B949" s="849" t="s">
        <v>34</v>
      </c>
      <c r="C949" s="887" t="s">
        <v>434</v>
      </c>
      <c r="D949" s="873" t="s">
        <v>178</v>
      </c>
      <c r="E949" s="839"/>
      <c r="F949" s="873" t="s">
        <v>840</v>
      </c>
      <c r="G949" s="838"/>
      <c r="H949" s="873" t="s">
        <v>3876</v>
      </c>
      <c r="I949" s="872">
        <v>2004</v>
      </c>
      <c r="J949" s="838" t="s">
        <v>840</v>
      </c>
      <c r="K949" s="883"/>
      <c r="L949" s="884"/>
      <c r="M949" s="884"/>
      <c r="N949" s="884"/>
      <c r="O949" s="872" t="s">
        <v>133</v>
      </c>
      <c r="P949" s="894">
        <v>1200000</v>
      </c>
      <c r="Q949" s="853" t="str">
        <f t="shared" si="237"/>
        <v>2.06.04</v>
      </c>
      <c r="R949" s="841" t="str">
        <f t="shared" si="238"/>
        <v>MEJA DAN KURSI KERJA/RAPAT PEJABAT</v>
      </c>
      <c r="S949" s="860">
        <f t="shared" si="239"/>
        <v>5</v>
      </c>
      <c r="T949" s="861">
        <f t="shared" si="240"/>
        <v>240000</v>
      </c>
      <c r="U949" s="860">
        <f t="shared" si="241"/>
        <v>10</v>
      </c>
      <c r="V949" s="861">
        <f t="shared" si="242"/>
        <v>1200000</v>
      </c>
      <c r="W949" s="861">
        <f t="shared" si="243"/>
        <v>0</v>
      </c>
      <c r="X949" s="861">
        <f t="shared" si="244"/>
        <v>0</v>
      </c>
      <c r="Y949" s="861">
        <f t="shared" si="245"/>
        <v>0</v>
      </c>
      <c r="Z949" s="861">
        <f t="shared" si="246"/>
        <v>0</v>
      </c>
      <c r="AA949" s="861">
        <f t="shared" si="247"/>
        <v>0</v>
      </c>
      <c r="AB949" s="860">
        <f t="shared" si="248"/>
        <v>2004</v>
      </c>
      <c r="AC949" s="862">
        <f t="shared" si="249"/>
        <v>1200000</v>
      </c>
      <c r="AD949" s="863">
        <f t="shared" si="250"/>
        <v>0</v>
      </c>
    </row>
    <row r="950" spans="1:30" s="856" customFormat="1" ht="30" hidden="1" customHeight="1">
      <c r="A950" s="848"/>
      <c r="B950" s="849" t="s">
        <v>34</v>
      </c>
      <c r="C950" s="887" t="s">
        <v>435</v>
      </c>
      <c r="D950" s="873" t="s">
        <v>176</v>
      </c>
      <c r="E950" s="839"/>
      <c r="F950" s="873" t="s">
        <v>308</v>
      </c>
      <c r="G950" s="838"/>
      <c r="H950" s="873" t="s">
        <v>356</v>
      </c>
      <c r="I950" s="872">
        <v>2004</v>
      </c>
      <c r="J950" s="838" t="s">
        <v>308</v>
      </c>
      <c r="K950" s="883"/>
      <c r="L950" s="884"/>
      <c r="M950" s="884"/>
      <c r="N950" s="884"/>
      <c r="O950" s="872" t="s">
        <v>133</v>
      </c>
      <c r="P950" s="894">
        <v>910000</v>
      </c>
      <c r="Q950" s="853" t="str">
        <f t="shared" si="237"/>
        <v>2.06.01</v>
      </c>
      <c r="R950" s="841" t="str">
        <f t="shared" si="238"/>
        <v>ALAT KANTOR</v>
      </c>
      <c r="S950" s="860">
        <f t="shared" si="239"/>
        <v>5</v>
      </c>
      <c r="T950" s="861">
        <f t="shared" si="240"/>
        <v>182000</v>
      </c>
      <c r="U950" s="860">
        <f t="shared" si="241"/>
        <v>10</v>
      </c>
      <c r="V950" s="861">
        <f t="shared" si="242"/>
        <v>910000</v>
      </c>
      <c r="W950" s="861">
        <f t="shared" si="243"/>
        <v>0</v>
      </c>
      <c r="X950" s="861">
        <f t="shared" si="244"/>
        <v>0</v>
      </c>
      <c r="Y950" s="861">
        <f t="shared" si="245"/>
        <v>0</v>
      </c>
      <c r="Z950" s="861">
        <f t="shared" si="246"/>
        <v>0</v>
      </c>
      <c r="AA950" s="861">
        <f t="shared" si="247"/>
        <v>0</v>
      </c>
      <c r="AB950" s="860">
        <f t="shared" si="248"/>
        <v>2004</v>
      </c>
      <c r="AC950" s="862">
        <f t="shared" si="249"/>
        <v>910000</v>
      </c>
      <c r="AD950" s="863">
        <f t="shared" si="250"/>
        <v>0</v>
      </c>
    </row>
    <row r="951" spans="1:30" s="856" customFormat="1" ht="30" hidden="1" customHeight="1">
      <c r="A951" s="848"/>
      <c r="B951" s="849" t="s">
        <v>34</v>
      </c>
      <c r="C951" s="887" t="s">
        <v>435</v>
      </c>
      <c r="D951" s="873" t="s">
        <v>176</v>
      </c>
      <c r="E951" s="839"/>
      <c r="F951" s="873" t="s">
        <v>848</v>
      </c>
      <c r="G951" s="838"/>
      <c r="H951" s="873" t="s">
        <v>356</v>
      </c>
      <c r="I951" s="872">
        <v>2004</v>
      </c>
      <c r="J951" s="838" t="s">
        <v>848</v>
      </c>
      <c r="K951" s="883"/>
      <c r="L951" s="884"/>
      <c r="M951" s="884"/>
      <c r="N951" s="884"/>
      <c r="O951" s="872" t="s">
        <v>133</v>
      </c>
      <c r="P951" s="894">
        <v>1050000</v>
      </c>
      <c r="Q951" s="853" t="str">
        <f t="shared" si="237"/>
        <v>2.06.01</v>
      </c>
      <c r="R951" s="841" t="str">
        <f t="shared" si="238"/>
        <v>ALAT KANTOR</v>
      </c>
      <c r="S951" s="860">
        <f t="shared" si="239"/>
        <v>5</v>
      </c>
      <c r="T951" s="861">
        <f t="shared" si="240"/>
        <v>210000</v>
      </c>
      <c r="U951" s="860">
        <f t="shared" si="241"/>
        <v>10</v>
      </c>
      <c r="V951" s="861">
        <f t="shared" si="242"/>
        <v>1050000</v>
      </c>
      <c r="W951" s="861">
        <f t="shared" si="243"/>
        <v>0</v>
      </c>
      <c r="X951" s="861">
        <f t="shared" si="244"/>
        <v>0</v>
      </c>
      <c r="Y951" s="861">
        <f t="shared" si="245"/>
        <v>0</v>
      </c>
      <c r="Z951" s="861">
        <f t="shared" si="246"/>
        <v>0</v>
      </c>
      <c r="AA951" s="861">
        <f t="shared" si="247"/>
        <v>0</v>
      </c>
      <c r="AB951" s="860">
        <f t="shared" si="248"/>
        <v>2004</v>
      </c>
      <c r="AC951" s="862">
        <f t="shared" si="249"/>
        <v>1050000</v>
      </c>
      <c r="AD951" s="863">
        <f t="shared" si="250"/>
        <v>0</v>
      </c>
    </row>
    <row r="952" spans="1:30" s="856" customFormat="1" ht="30" hidden="1" customHeight="1">
      <c r="A952" s="848"/>
      <c r="B952" s="849" t="s">
        <v>34</v>
      </c>
      <c r="C952" s="887" t="s">
        <v>435</v>
      </c>
      <c r="D952" s="873" t="s">
        <v>176</v>
      </c>
      <c r="E952" s="839"/>
      <c r="F952" s="873" t="s">
        <v>3877</v>
      </c>
      <c r="G952" s="838"/>
      <c r="H952" s="873" t="s">
        <v>356</v>
      </c>
      <c r="I952" s="872">
        <v>2004</v>
      </c>
      <c r="J952" s="838" t="s">
        <v>3877</v>
      </c>
      <c r="K952" s="883"/>
      <c r="L952" s="884"/>
      <c r="M952" s="884"/>
      <c r="N952" s="884"/>
      <c r="O952" s="872" t="s">
        <v>133</v>
      </c>
      <c r="P952" s="894">
        <v>1015000</v>
      </c>
      <c r="Q952" s="853" t="str">
        <f t="shared" si="237"/>
        <v>2.06.01</v>
      </c>
      <c r="R952" s="841" t="str">
        <f t="shared" si="238"/>
        <v>ALAT KANTOR</v>
      </c>
      <c r="S952" s="860">
        <f t="shared" si="239"/>
        <v>5</v>
      </c>
      <c r="T952" s="861">
        <f t="shared" si="240"/>
        <v>203000</v>
      </c>
      <c r="U952" s="860">
        <f t="shared" si="241"/>
        <v>10</v>
      </c>
      <c r="V952" s="861">
        <f t="shared" si="242"/>
        <v>1015000</v>
      </c>
      <c r="W952" s="861">
        <f t="shared" si="243"/>
        <v>0</v>
      </c>
      <c r="X952" s="861">
        <f t="shared" si="244"/>
        <v>0</v>
      </c>
      <c r="Y952" s="861">
        <f t="shared" si="245"/>
        <v>0</v>
      </c>
      <c r="Z952" s="861">
        <f t="shared" si="246"/>
        <v>0</v>
      </c>
      <c r="AA952" s="861">
        <f t="shared" si="247"/>
        <v>0</v>
      </c>
      <c r="AB952" s="860">
        <f t="shared" si="248"/>
        <v>2004</v>
      </c>
      <c r="AC952" s="862">
        <f t="shared" si="249"/>
        <v>1015000</v>
      </c>
      <c r="AD952" s="863">
        <f t="shared" si="250"/>
        <v>0</v>
      </c>
    </row>
    <row r="953" spans="1:30" s="856" customFormat="1" ht="30" hidden="1" customHeight="1">
      <c r="A953" s="848"/>
      <c r="B953" s="849" t="s">
        <v>34</v>
      </c>
      <c r="C953" s="887" t="s">
        <v>3793</v>
      </c>
      <c r="D953" s="873" t="s">
        <v>182</v>
      </c>
      <c r="E953" s="839"/>
      <c r="F953" s="873" t="s">
        <v>1239</v>
      </c>
      <c r="G953" s="838"/>
      <c r="H953" s="873" t="s">
        <v>372</v>
      </c>
      <c r="I953" s="872">
        <v>2004</v>
      </c>
      <c r="J953" s="838" t="s">
        <v>1239</v>
      </c>
      <c r="K953" s="883"/>
      <c r="L953" s="884"/>
      <c r="M953" s="884"/>
      <c r="N953" s="884"/>
      <c r="O953" s="872" t="s">
        <v>133</v>
      </c>
      <c r="P953" s="894">
        <v>1050000</v>
      </c>
      <c r="Q953" s="853" t="str">
        <f t="shared" si="237"/>
        <v>2.06.01</v>
      </c>
      <c r="R953" s="841" t="str">
        <f t="shared" si="238"/>
        <v>ALAT KANTOR</v>
      </c>
      <c r="S953" s="860">
        <f t="shared" si="239"/>
        <v>5</v>
      </c>
      <c r="T953" s="861">
        <f t="shared" si="240"/>
        <v>210000</v>
      </c>
      <c r="U953" s="860">
        <f t="shared" si="241"/>
        <v>10</v>
      </c>
      <c r="V953" s="861">
        <f t="shared" si="242"/>
        <v>1050000</v>
      </c>
      <c r="W953" s="861">
        <f t="shared" si="243"/>
        <v>0</v>
      </c>
      <c r="X953" s="861">
        <f t="shared" si="244"/>
        <v>0</v>
      </c>
      <c r="Y953" s="861">
        <f t="shared" si="245"/>
        <v>0</v>
      </c>
      <c r="Z953" s="861">
        <f t="shared" si="246"/>
        <v>0</v>
      </c>
      <c r="AA953" s="861">
        <f t="shared" si="247"/>
        <v>0</v>
      </c>
      <c r="AB953" s="860">
        <f t="shared" si="248"/>
        <v>2004</v>
      </c>
      <c r="AC953" s="862">
        <f t="shared" si="249"/>
        <v>1050000</v>
      </c>
      <c r="AD953" s="863">
        <f t="shared" si="250"/>
        <v>0</v>
      </c>
    </row>
    <row r="954" spans="1:30" s="856" customFormat="1" ht="30" hidden="1" customHeight="1">
      <c r="A954" s="848"/>
      <c r="B954" s="849" t="s">
        <v>34</v>
      </c>
      <c r="C954" s="887" t="s">
        <v>3784</v>
      </c>
      <c r="D954" s="873" t="s">
        <v>170</v>
      </c>
      <c r="E954" s="839"/>
      <c r="F954" s="873" t="s">
        <v>294</v>
      </c>
      <c r="G954" s="838"/>
      <c r="H954" s="873" t="s">
        <v>357</v>
      </c>
      <c r="I954" s="872">
        <v>2004</v>
      </c>
      <c r="J954" s="838" t="s">
        <v>294</v>
      </c>
      <c r="K954" s="883"/>
      <c r="L954" s="884"/>
      <c r="M954" s="884"/>
      <c r="N954" s="884"/>
      <c r="O954" s="872" t="s">
        <v>133</v>
      </c>
      <c r="P954" s="894">
        <v>680000</v>
      </c>
      <c r="Q954" s="853" t="str">
        <f t="shared" si="237"/>
        <v>2.06.03</v>
      </c>
      <c r="R954" s="841" t="str">
        <f t="shared" si="238"/>
        <v>KOMPUTER</v>
      </c>
      <c r="S954" s="860">
        <f t="shared" si="239"/>
        <v>4</v>
      </c>
      <c r="T954" s="861">
        <f t="shared" si="240"/>
        <v>170000</v>
      </c>
      <c r="U954" s="860">
        <f t="shared" si="241"/>
        <v>10</v>
      </c>
      <c r="V954" s="861">
        <f t="shared" si="242"/>
        <v>680000</v>
      </c>
      <c r="W954" s="861">
        <f t="shared" si="243"/>
        <v>0</v>
      </c>
      <c r="X954" s="861">
        <f t="shared" si="244"/>
        <v>0</v>
      </c>
      <c r="Y954" s="861">
        <f t="shared" si="245"/>
        <v>0</v>
      </c>
      <c r="Z954" s="861">
        <f t="shared" si="246"/>
        <v>0</v>
      </c>
      <c r="AA954" s="861">
        <f t="shared" si="247"/>
        <v>0</v>
      </c>
      <c r="AB954" s="860">
        <f t="shared" si="248"/>
        <v>2004</v>
      </c>
      <c r="AC954" s="862">
        <f t="shared" si="249"/>
        <v>680000</v>
      </c>
      <c r="AD954" s="863">
        <f t="shared" si="250"/>
        <v>0</v>
      </c>
    </row>
    <row r="955" spans="1:30" s="856" customFormat="1" ht="30" hidden="1" customHeight="1">
      <c r="A955" s="848"/>
      <c r="B955" s="849" t="s">
        <v>34</v>
      </c>
      <c r="C955" s="887" t="s">
        <v>3785</v>
      </c>
      <c r="D955" s="873" t="s">
        <v>171</v>
      </c>
      <c r="E955" s="839"/>
      <c r="F955" s="873" t="s">
        <v>322</v>
      </c>
      <c r="G955" s="838"/>
      <c r="H955" s="873" t="s">
        <v>356</v>
      </c>
      <c r="I955" s="872">
        <v>2004</v>
      </c>
      <c r="J955" s="838" t="s">
        <v>322</v>
      </c>
      <c r="K955" s="883"/>
      <c r="L955" s="884"/>
      <c r="M955" s="884"/>
      <c r="N955" s="884"/>
      <c r="O955" s="872" t="s">
        <v>133</v>
      </c>
      <c r="P955" s="894">
        <v>2560000</v>
      </c>
      <c r="Q955" s="853" t="str">
        <f t="shared" si="237"/>
        <v>2.06.03</v>
      </c>
      <c r="R955" s="841" t="str">
        <f t="shared" si="238"/>
        <v>KOMPUTER</v>
      </c>
      <c r="S955" s="860">
        <f t="shared" si="239"/>
        <v>4</v>
      </c>
      <c r="T955" s="861">
        <f t="shared" si="240"/>
        <v>640000</v>
      </c>
      <c r="U955" s="860">
        <f t="shared" si="241"/>
        <v>10</v>
      </c>
      <c r="V955" s="861">
        <f t="shared" si="242"/>
        <v>2560000</v>
      </c>
      <c r="W955" s="861">
        <f t="shared" si="243"/>
        <v>0</v>
      </c>
      <c r="X955" s="861">
        <f t="shared" si="244"/>
        <v>0</v>
      </c>
      <c r="Y955" s="861">
        <f t="shared" si="245"/>
        <v>0</v>
      </c>
      <c r="Z955" s="861">
        <f t="shared" si="246"/>
        <v>0</v>
      </c>
      <c r="AA955" s="861">
        <f t="shared" si="247"/>
        <v>0</v>
      </c>
      <c r="AB955" s="860">
        <f t="shared" si="248"/>
        <v>2004</v>
      </c>
      <c r="AC955" s="862">
        <f t="shared" si="249"/>
        <v>2560000</v>
      </c>
      <c r="AD955" s="863">
        <f t="shared" si="250"/>
        <v>0</v>
      </c>
    </row>
    <row r="956" spans="1:30" s="856" customFormat="1" ht="30" hidden="1" customHeight="1">
      <c r="A956" s="848"/>
      <c r="B956" s="849" t="s">
        <v>34</v>
      </c>
      <c r="C956" s="887" t="s">
        <v>3784</v>
      </c>
      <c r="D956" s="873" t="s">
        <v>170</v>
      </c>
      <c r="E956" s="839"/>
      <c r="F956" s="873" t="s">
        <v>294</v>
      </c>
      <c r="G956" s="838"/>
      <c r="H956" s="873" t="s">
        <v>357</v>
      </c>
      <c r="I956" s="872">
        <v>2004</v>
      </c>
      <c r="J956" s="838" t="s">
        <v>294</v>
      </c>
      <c r="K956" s="883"/>
      <c r="L956" s="884"/>
      <c r="M956" s="884"/>
      <c r="N956" s="884"/>
      <c r="O956" s="872" t="s">
        <v>133</v>
      </c>
      <c r="P956" s="894">
        <v>1190000</v>
      </c>
      <c r="Q956" s="853" t="str">
        <f t="shared" si="237"/>
        <v>2.06.03</v>
      </c>
      <c r="R956" s="841" t="str">
        <f t="shared" si="238"/>
        <v>KOMPUTER</v>
      </c>
      <c r="S956" s="860">
        <f t="shared" si="239"/>
        <v>4</v>
      </c>
      <c r="T956" s="861">
        <f t="shared" si="240"/>
        <v>297500</v>
      </c>
      <c r="U956" s="860">
        <f t="shared" si="241"/>
        <v>10</v>
      </c>
      <c r="V956" s="861">
        <f t="shared" si="242"/>
        <v>1190000</v>
      </c>
      <c r="W956" s="861">
        <f t="shared" si="243"/>
        <v>0</v>
      </c>
      <c r="X956" s="861">
        <f t="shared" si="244"/>
        <v>0</v>
      </c>
      <c r="Y956" s="861">
        <f t="shared" si="245"/>
        <v>0</v>
      </c>
      <c r="Z956" s="861">
        <f t="shared" si="246"/>
        <v>0</v>
      </c>
      <c r="AA956" s="861">
        <f t="shared" si="247"/>
        <v>0</v>
      </c>
      <c r="AB956" s="860">
        <f t="shared" si="248"/>
        <v>2004</v>
      </c>
      <c r="AC956" s="862">
        <f t="shared" si="249"/>
        <v>1190000</v>
      </c>
      <c r="AD956" s="863">
        <f t="shared" si="250"/>
        <v>0</v>
      </c>
    </row>
    <row r="957" spans="1:30" s="856" customFormat="1" ht="30" hidden="1" customHeight="1">
      <c r="A957" s="848"/>
      <c r="B957" s="849" t="s">
        <v>34</v>
      </c>
      <c r="C957" s="887" t="s">
        <v>3794</v>
      </c>
      <c r="D957" s="873" t="s">
        <v>198</v>
      </c>
      <c r="E957" s="839"/>
      <c r="F957" s="873" t="s">
        <v>3824</v>
      </c>
      <c r="G957" s="838"/>
      <c r="H957" s="873" t="s">
        <v>355</v>
      </c>
      <c r="I957" s="872">
        <v>2004</v>
      </c>
      <c r="J957" s="838" t="s">
        <v>3824</v>
      </c>
      <c r="K957" s="883"/>
      <c r="L957" s="884"/>
      <c r="M957" s="884"/>
      <c r="N957" s="884"/>
      <c r="O957" s="872" t="s">
        <v>133</v>
      </c>
      <c r="P957" s="894">
        <v>750000</v>
      </c>
      <c r="Q957" s="853" t="str">
        <f t="shared" si="237"/>
        <v>2.06.02</v>
      </c>
      <c r="R957" s="841" t="str">
        <f t="shared" si="238"/>
        <v>ALAT RUMAH TANGGA</v>
      </c>
      <c r="S957" s="860">
        <f t="shared" si="239"/>
        <v>5</v>
      </c>
      <c r="T957" s="861">
        <f t="shared" si="240"/>
        <v>150000</v>
      </c>
      <c r="U957" s="860">
        <f t="shared" si="241"/>
        <v>10</v>
      </c>
      <c r="V957" s="861">
        <f t="shared" si="242"/>
        <v>750000</v>
      </c>
      <c r="W957" s="861">
        <f t="shared" si="243"/>
        <v>0</v>
      </c>
      <c r="X957" s="861">
        <f t="shared" si="244"/>
        <v>0</v>
      </c>
      <c r="Y957" s="861">
        <f t="shared" si="245"/>
        <v>0</v>
      </c>
      <c r="Z957" s="861">
        <f t="shared" si="246"/>
        <v>0</v>
      </c>
      <c r="AA957" s="861">
        <f t="shared" si="247"/>
        <v>0</v>
      </c>
      <c r="AB957" s="860">
        <f t="shared" si="248"/>
        <v>2004</v>
      </c>
      <c r="AC957" s="862">
        <f t="shared" si="249"/>
        <v>750000</v>
      </c>
      <c r="AD957" s="863">
        <f t="shared" si="250"/>
        <v>0</v>
      </c>
    </row>
    <row r="958" spans="1:30" s="856" customFormat="1" ht="30" hidden="1" customHeight="1">
      <c r="A958" s="848"/>
      <c r="B958" s="849" t="s">
        <v>34</v>
      </c>
      <c r="C958" s="887" t="s">
        <v>2054</v>
      </c>
      <c r="D958" s="873" t="s">
        <v>177</v>
      </c>
      <c r="E958" s="839"/>
      <c r="F958" s="873" t="s">
        <v>298</v>
      </c>
      <c r="G958" s="838"/>
      <c r="H958" s="873" t="s">
        <v>363</v>
      </c>
      <c r="I958" s="872">
        <v>2007</v>
      </c>
      <c r="J958" s="838" t="s">
        <v>298</v>
      </c>
      <c r="K958" s="883"/>
      <c r="L958" s="884"/>
      <c r="M958" s="884"/>
      <c r="N958" s="884"/>
      <c r="O958" s="872" t="s">
        <v>133</v>
      </c>
      <c r="P958" s="894">
        <v>1000000</v>
      </c>
      <c r="Q958" s="853" t="str">
        <f t="shared" si="237"/>
        <v>2.06.02</v>
      </c>
      <c r="R958" s="841" t="str">
        <f t="shared" si="238"/>
        <v>ALAT RUMAH TANGGA</v>
      </c>
      <c r="S958" s="860">
        <f t="shared" si="239"/>
        <v>5</v>
      </c>
      <c r="T958" s="861">
        <f t="shared" si="240"/>
        <v>200000</v>
      </c>
      <c r="U958" s="860">
        <f t="shared" si="241"/>
        <v>7</v>
      </c>
      <c r="V958" s="861">
        <f t="shared" si="242"/>
        <v>1000000</v>
      </c>
      <c r="W958" s="861">
        <f t="shared" si="243"/>
        <v>0</v>
      </c>
      <c r="X958" s="861">
        <f t="shared" si="244"/>
        <v>0</v>
      </c>
      <c r="Y958" s="861">
        <f t="shared" si="245"/>
        <v>0</v>
      </c>
      <c r="Z958" s="861">
        <f t="shared" si="246"/>
        <v>0</v>
      </c>
      <c r="AA958" s="861">
        <f t="shared" si="247"/>
        <v>0</v>
      </c>
      <c r="AB958" s="860">
        <f t="shared" si="248"/>
        <v>2007</v>
      </c>
      <c r="AC958" s="862">
        <f t="shared" si="249"/>
        <v>1000000</v>
      </c>
      <c r="AD958" s="863">
        <f t="shared" si="250"/>
        <v>0</v>
      </c>
    </row>
    <row r="959" spans="1:30" s="856" customFormat="1" ht="30" hidden="1" customHeight="1">
      <c r="A959" s="848"/>
      <c r="B959" s="849" t="s">
        <v>34</v>
      </c>
      <c r="C959" s="887" t="s">
        <v>3793</v>
      </c>
      <c r="D959" s="873" t="s">
        <v>182</v>
      </c>
      <c r="E959" s="839"/>
      <c r="F959" s="873" t="s">
        <v>132</v>
      </c>
      <c r="G959" s="838"/>
      <c r="H959" s="873" t="s">
        <v>370</v>
      </c>
      <c r="I959" s="872">
        <v>2007</v>
      </c>
      <c r="J959" s="838" t="s">
        <v>132</v>
      </c>
      <c r="K959" s="883"/>
      <c r="L959" s="884"/>
      <c r="M959" s="884"/>
      <c r="N959" s="884"/>
      <c r="O959" s="872" t="s">
        <v>133</v>
      </c>
      <c r="P959" s="894">
        <v>1350000</v>
      </c>
      <c r="Q959" s="853" t="str">
        <f t="shared" si="237"/>
        <v>2.06.01</v>
      </c>
      <c r="R959" s="841" t="str">
        <f t="shared" si="238"/>
        <v>ALAT KANTOR</v>
      </c>
      <c r="S959" s="860">
        <f t="shared" si="239"/>
        <v>5</v>
      </c>
      <c r="T959" s="861">
        <f t="shared" si="240"/>
        <v>270000</v>
      </c>
      <c r="U959" s="860">
        <f t="shared" si="241"/>
        <v>7</v>
      </c>
      <c r="V959" s="861">
        <f t="shared" si="242"/>
        <v>1350000</v>
      </c>
      <c r="W959" s="861">
        <f t="shared" si="243"/>
        <v>0</v>
      </c>
      <c r="X959" s="861">
        <f t="shared" si="244"/>
        <v>0</v>
      </c>
      <c r="Y959" s="861">
        <f t="shared" si="245"/>
        <v>0</v>
      </c>
      <c r="Z959" s="861">
        <f t="shared" si="246"/>
        <v>0</v>
      </c>
      <c r="AA959" s="861">
        <f t="shared" si="247"/>
        <v>0</v>
      </c>
      <c r="AB959" s="860">
        <f t="shared" si="248"/>
        <v>2007</v>
      </c>
      <c r="AC959" s="862">
        <f t="shared" si="249"/>
        <v>1350000</v>
      </c>
      <c r="AD959" s="863">
        <f t="shared" si="250"/>
        <v>0</v>
      </c>
    </row>
    <row r="960" spans="1:30" s="856" customFormat="1" ht="30" hidden="1" customHeight="1">
      <c r="A960" s="848"/>
      <c r="B960" s="849" t="s">
        <v>34</v>
      </c>
      <c r="C960" s="887" t="s">
        <v>442</v>
      </c>
      <c r="D960" s="873" t="s">
        <v>172</v>
      </c>
      <c r="E960" s="839"/>
      <c r="F960" s="873" t="s">
        <v>294</v>
      </c>
      <c r="G960" s="838"/>
      <c r="H960" s="873" t="s">
        <v>355</v>
      </c>
      <c r="I960" s="872">
        <v>2007</v>
      </c>
      <c r="J960" s="838" t="s">
        <v>294</v>
      </c>
      <c r="K960" s="883"/>
      <c r="L960" s="884"/>
      <c r="M960" s="884"/>
      <c r="N960" s="884"/>
      <c r="O960" s="872" t="s">
        <v>133</v>
      </c>
      <c r="P960" s="894">
        <v>7125000</v>
      </c>
      <c r="Q960" s="853" t="str">
        <f t="shared" si="237"/>
        <v>2.06.02</v>
      </c>
      <c r="R960" s="841" t="str">
        <f t="shared" si="238"/>
        <v>ALAT RUMAH TANGGA</v>
      </c>
      <c r="S960" s="860">
        <f t="shared" si="239"/>
        <v>5</v>
      </c>
      <c r="T960" s="861">
        <f t="shared" si="240"/>
        <v>1425000</v>
      </c>
      <c r="U960" s="860">
        <f t="shared" si="241"/>
        <v>7</v>
      </c>
      <c r="V960" s="861">
        <f t="shared" si="242"/>
        <v>7125000</v>
      </c>
      <c r="W960" s="861">
        <f t="shared" si="243"/>
        <v>0</v>
      </c>
      <c r="X960" s="861">
        <f t="shared" si="244"/>
        <v>0</v>
      </c>
      <c r="Y960" s="861">
        <f t="shared" si="245"/>
        <v>0</v>
      </c>
      <c r="Z960" s="861">
        <f t="shared" si="246"/>
        <v>0</v>
      </c>
      <c r="AA960" s="861">
        <f t="shared" si="247"/>
        <v>0</v>
      </c>
      <c r="AB960" s="860">
        <f t="shared" si="248"/>
        <v>2007</v>
      </c>
      <c r="AC960" s="862">
        <f t="shared" si="249"/>
        <v>7125000</v>
      </c>
      <c r="AD960" s="863">
        <f t="shared" si="250"/>
        <v>0</v>
      </c>
    </row>
    <row r="961" spans="1:30" s="856" customFormat="1" ht="30" hidden="1" customHeight="1">
      <c r="A961" s="848"/>
      <c r="B961" s="849" t="s">
        <v>34</v>
      </c>
      <c r="C961" s="887" t="s">
        <v>435</v>
      </c>
      <c r="D961" s="873" t="s">
        <v>1235</v>
      </c>
      <c r="E961" s="839"/>
      <c r="F961" s="873" t="s">
        <v>840</v>
      </c>
      <c r="G961" s="838"/>
      <c r="H961" s="873" t="s">
        <v>356</v>
      </c>
      <c r="I961" s="872">
        <v>2007</v>
      </c>
      <c r="J961" s="838" t="s">
        <v>840</v>
      </c>
      <c r="K961" s="883"/>
      <c r="L961" s="884"/>
      <c r="M961" s="884"/>
      <c r="N961" s="884"/>
      <c r="O961" s="872" t="s">
        <v>133</v>
      </c>
      <c r="P961" s="894">
        <v>1500000</v>
      </c>
      <c r="Q961" s="853" t="str">
        <f t="shared" si="237"/>
        <v>2.06.01</v>
      </c>
      <c r="R961" s="841" t="str">
        <f t="shared" si="238"/>
        <v>ALAT KANTOR</v>
      </c>
      <c r="S961" s="860">
        <f t="shared" si="239"/>
        <v>5</v>
      </c>
      <c r="T961" s="861">
        <f t="shared" si="240"/>
        <v>300000</v>
      </c>
      <c r="U961" s="860">
        <f t="shared" si="241"/>
        <v>7</v>
      </c>
      <c r="V961" s="861">
        <f t="shared" si="242"/>
        <v>1500000</v>
      </c>
      <c r="W961" s="861">
        <f t="shared" si="243"/>
        <v>0</v>
      </c>
      <c r="X961" s="861">
        <f t="shared" si="244"/>
        <v>0</v>
      </c>
      <c r="Y961" s="861">
        <f t="shared" si="245"/>
        <v>0</v>
      </c>
      <c r="Z961" s="861">
        <f t="shared" si="246"/>
        <v>0</v>
      </c>
      <c r="AA961" s="861">
        <f t="shared" si="247"/>
        <v>0</v>
      </c>
      <c r="AB961" s="860">
        <f t="shared" si="248"/>
        <v>2007</v>
      </c>
      <c r="AC961" s="862">
        <f t="shared" si="249"/>
        <v>1500000</v>
      </c>
      <c r="AD961" s="863">
        <f t="shared" si="250"/>
        <v>0</v>
      </c>
    </row>
    <row r="962" spans="1:30" s="856" customFormat="1" ht="30" hidden="1" customHeight="1">
      <c r="A962" s="848"/>
      <c r="B962" s="849" t="s">
        <v>34</v>
      </c>
      <c r="C962" s="887" t="s">
        <v>3785</v>
      </c>
      <c r="D962" s="873" t="s">
        <v>171</v>
      </c>
      <c r="E962" s="839"/>
      <c r="F962" s="873" t="s">
        <v>3878</v>
      </c>
      <c r="G962" s="838"/>
      <c r="H962" s="873" t="s">
        <v>356</v>
      </c>
      <c r="I962" s="872">
        <v>2007</v>
      </c>
      <c r="J962" s="838" t="s">
        <v>3878</v>
      </c>
      <c r="K962" s="883"/>
      <c r="L962" s="884"/>
      <c r="M962" s="884"/>
      <c r="N962" s="884"/>
      <c r="O962" s="872" t="s">
        <v>133</v>
      </c>
      <c r="P962" s="894">
        <v>2625000</v>
      </c>
      <c r="Q962" s="853" t="str">
        <f t="shared" si="237"/>
        <v>2.06.03</v>
      </c>
      <c r="R962" s="841" t="str">
        <f t="shared" si="238"/>
        <v>KOMPUTER</v>
      </c>
      <c r="S962" s="860">
        <f t="shared" si="239"/>
        <v>4</v>
      </c>
      <c r="T962" s="861">
        <f t="shared" si="240"/>
        <v>656250</v>
      </c>
      <c r="U962" s="860">
        <f t="shared" si="241"/>
        <v>7</v>
      </c>
      <c r="V962" s="861">
        <f t="shared" si="242"/>
        <v>2625000</v>
      </c>
      <c r="W962" s="861">
        <f t="shared" si="243"/>
        <v>0</v>
      </c>
      <c r="X962" s="861">
        <f t="shared" si="244"/>
        <v>0</v>
      </c>
      <c r="Y962" s="861">
        <f t="shared" si="245"/>
        <v>0</v>
      </c>
      <c r="Z962" s="861">
        <f t="shared" si="246"/>
        <v>0</v>
      </c>
      <c r="AA962" s="861">
        <f t="shared" si="247"/>
        <v>0</v>
      </c>
      <c r="AB962" s="860">
        <f t="shared" si="248"/>
        <v>2007</v>
      </c>
      <c r="AC962" s="862">
        <f t="shared" si="249"/>
        <v>2625000</v>
      </c>
      <c r="AD962" s="863">
        <f t="shared" si="250"/>
        <v>0</v>
      </c>
    </row>
    <row r="963" spans="1:30" s="856" customFormat="1" ht="30" hidden="1" customHeight="1">
      <c r="A963" s="848"/>
      <c r="B963" s="849" t="s">
        <v>34</v>
      </c>
      <c r="C963" s="873" t="s">
        <v>2066</v>
      </c>
      <c r="D963" s="873" t="s">
        <v>3879</v>
      </c>
      <c r="E963" s="839"/>
      <c r="F963" s="873" t="s">
        <v>3880</v>
      </c>
      <c r="G963" s="838"/>
      <c r="H963" s="873" t="s">
        <v>356</v>
      </c>
      <c r="I963" s="872">
        <v>2007</v>
      </c>
      <c r="J963" s="838" t="s">
        <v>3880</v>
      </c>
      <c r="K963" s="883"/>
      <c r="L963" s="884"/>
      <c r="M963" s="884"/>
      <c r="N963" s="884"/>
      <c r="O963" s="872" t="s">
        <v>133</v>
      </c>
      <c r="P963" s="894">
        <v>750000</v>
      </c>
      <c r="Q963" s="853" t="str">
        <f t="shared" si="237"/>
        <v>2.06.02</v>
      </c>
      <c r="R963" s="841" t="str">
        <f t="shared" si="238"/>
        <v>ALAT RUMAH TANGGA</v>
      </c>
      <c r="S963" s="860">
        <f t="shared" si="239"/>
        <v>5</v>
      </c>
      <c r="T963" s="861">
        <f t="shared" si="240"/>
        <v>150000</v>
      </c>
      <c r="U963" s="860">
        <f t="shared" si="241"/>
        <v>7</v>
      </c>
      <c r="V963" s="861">
        <f t="shared" si="242"/>
        <v>750000</v>
      </c>
      <c r="W963" s="861">
        <f t="shared" si="243"/>
        <v>0</v>
      </c>
      <c r="X963" s="861">
        <f t="shared" si="244"/>
        <v>0</v>
      </c>
      <c r="Y963" s="861">
        <f t="shared" si="245"/>
        <v>0</v>
      </c>
      <c r="Z963" s="861">
        <f t="shared" si="246"/>
        <v>0</v>
      </c>
      <c r="AA963" s="861">
        <f t="shared" si="247"/>
        <v>0</v>
      </c>
      <c r="AB963" s="860">
        <f t="shared" si="248"/>
        <v>2007</v>
      </c>
      <c r="AC963" s="862">
        <f t="shared" si="249"/>
        <v>750000</v>
      </c>
      <c r="AD963" s="863">
        <f t="shared" si="250"/>
        <v>0</v>
      </c>
    </row>
    <row r="964" spans="1:30" s="856" customFormat="1" ht="30" hidden="1" customHeight="1">
      <c r="A964" s="848"/>
      <c r="B964" s="849" t="s">
        <v>34</v>
      </c>
      <c r="C964" s="887" t="s">
        <v>3794</v>
      </c>
      <c r="D964" s="873" t="s">
        <v>198</v>
      </c>
      <c r="E964" s="839"/>
      <c r="F964" s="873" t="s">
        <v>326</v>
      </c>
      <c r="G964" s="838"/>
      <c r="H964" s="873" t="s">
        <v>356</v>
      </c>
      <c r="I964" s="872">
        <v>2007</v>
      </c>
      <c r="J964" s="838" t="s">
        <v>326</v>
      </c>
      <c r="K964" s="883"/>
      <c r="L964" s="884"/>
      <c r="M964" s="884"/>
      <c r="N964" s="884"/>
      <c r="O964" s="872" t="s">
        <v>133</v>
      </c>
      <c r="P964" s="894">
        <v>750000</v>
      </c>
      <c r="Q964" s="853" t="str">
        <f t="shared" si="237"/>
        <v>2.06.02</v>
      </c>
      <c r="R964" s="841" t="str">
        <f t="shared" si="238"/>
        <v>ALAT RUMAH TANGGA</v>
      </c>
      <c r="S964" s="860">
        <f t="shared" si="239"/>
        <v>5</v>
      </c>
      <c r="T964" s="861">
        <f t="shared" si="240"/>
        <v>150000</v>
      </c>
      <c r="U964" s="860">
        <f t="shared" si="241"/>
        <v>7</v>
      </c>
      <c r="V964" s="861">
        <f t="shared" si="242"/>
        <v>750000</v>
      </c>
      <c r="W964" s="861">
        <f t="shared" si="243"/>
        <v>0</v>
      </c>
      <c r="X964" s="861">
        <f t="shared" si="244"/>
        <v>0</v>
      </c>
      <c r="Y964" s="861">
        <f t="shared" si="245"/>
        <v>0</v>
      </c>
      <c r="Z964" s="861">
        <f t="shared" si="246"/>
        <v>0</v>
      </c>
      <c r="AA964" s="861">
        <f t="shared" si="247"/>
        <v>0</v>
      </c>
      <c r="AB964" s="860">
        <f t="shared" si="248"/>
        <v>2007</v>
      </c>
      <c r="AC964" s="862">
        <f t="shared" si="249"/>
        <v>750000</v>
      </c>
      <c r="AD964" s="863">
        <f t="shared" si="250"/>
        <v>0</v>
      </c>
    </row>
    <row r="965" spans="1:30" s="856" customFormat="1" ht="30" hidden="1" customHeight="1">
      <c r="A965" s="848"/>
      <c r="B965" s="849" t="s">
        <v>34</v>
      </c>
      <c r="C965" s="887" t="s">
        <v>3784</v>
      </c>
      <c r="D965" s="873" t="s">
        <v>170</v>
      </c>
      <c r="E965" s="839"/>
      <c r="F965" s="873" t="s">
        <v>841</v>
      </c>
      <c r="G965" s="838"/>
      <c r="H965" s="873" t="s">
        <v>355</v>
      </c>
      <c r="I965" s="872">
        <v>2007</v>
      </c>
      <c r="J965" s="838" t="s">
        <v>841</v>
      </c>
      <c r="K965" s="883"/>
      <c r="L965" s="884"/>
      <c r="M965" s="884"/>
      <c r="N965" s="884"/>
      <c r="O965" s="872" t="s">
        <v>133</v>
      </c>
      <c r="P965" s="894">
        <v>900000</v>
      </c>
      <c r="Q965" s="853" t="str">
        <f t="shared" si="237"/>
        <v>2.06.03</v>
      </c>
      <c r="R965" s="841" t="str">
        <f t="shared" si="238"/>
        <v>KOMPUTER</v>
      </c>
      <c r="S965" s="860">
        <f t="shared" si="239"/>
        <v>4</v>
      </c>
      <c r="T965" s="861">
        <f t="shared" si="240"/>
        <v>225000</v>
      </c>
      <c r="U965" s="860">
        <f t="shared" si="241"/>
        <v>7</v>
      </c>
      <c r="V965" s="861">
        <f t="shared" si="242"/>
        <v>900000</v>
      </c>
      <c r="W965" s="861">
        <f t="shared" si="243"/>
        <v>0</v>
      </c>
      <c r="X965" s="861">
        <f t="shared" si="244"/>
        <v>0</v>
      </c>
      <c r="Y965" s="861">
        <f t="shared" si="245"/>
        <v>0</v>
      </c>
      <c r="Z965" s="861">
        <f t="shared" si="246"/>
        <v>0</v>
      </c>
      <c r="AA965" s="861">
        <f t="shared" si="247"/>
        <v>0</v>
      </c>
      <c r="AB965" s="860">
        <f t="shared" si="248"/>
        <v>2007</v>
      </c>
      <c r="AC965" s="862">
        <f t="shared" si="249"/>
        <v>900000</v>
      </c>
      <c r="AD965" s="863">
        <f t="shared" si="250"/>
        <v>0</v>
      </c>
    </row>
    <row r="966" spans="1:30" s="856" customFormat="1" ht="30" hidden="1" customHeight="1">
      <c r="A966" s="848"/>
      <c r="B966" s="849" t="s">
        <v>34</v>
      </c>
      <c r="C966" s="887" t="s">
        <v>3785</v>
      </c>
      <c r="D966" s="873" t="s">
        <v>171</v>
      </c>
      <c r="E966" s="839"/>
      <c r="F966" s="873" t="s">
        <v>318</v>
      </c>
      <c r="G966" s="838"/>
      <c r="H966" s="873" t="s">
        <v>356</v>
      </c>
      <c r="I966" s="872">
        <v>2007</v>
      </c>
      <c r="J966" s="838" t="s">
        <v>318</v>
      </c>
      <c r="K966" s="883"/>
      <c r="L966" s="884"/>
      <c r="M966" s="884"/>
      <c r="N966" s="884"/>
      <c r="O966" s="872" t="s">
        <v>133</v>
      </c>
      <c r="P966" s="894">
        <v>14760000</v>
      </c>
      <c r="Q966" s="853" t="str">
        <f t="shared" si="237"/>
        <v>2.06.03</v>
      </c>
      <c r="R966" s="841" t="str">
        <f t="shared" si="238"/>
        <v>KOMPUTER</v>
      </c>
      <c r="S966" s="860">
        <f t="shared" si="239"/>
        <v>4</v>
      </c>
      <c r="T966" s="861">
        <f t="shared" si="240"/>
        <v>3690000</v>
      </c>
      <c r="U966" s="860">
        <f t="shared" si="241"/>
        <v>7</v>
      </c>
      <c r="V966" s="861">
        <f t="shared" si="242"/>
        <v>14760000</v>
      </c>
      <c r="W966" s="861">
        <f t="shared" si="243"/>
        <v>0</v>
      </c>
      <c r="X966" s="861">
        <f t="shared" si="244"/>
        <v>0</v>
      </c>
      <c r="Y966" s="861">
        <f t="shared" si="245"/>
        <v>0</v>
      </c>
      <c r="Z966" s="861">
        <f t="shared" si="246"/>
        <v>0</v>
      </c>
      <c r="AA966" s="861">
        <f t="shared" si="247"/>
        <v>0</v>
      </c>
      <c r="AB966" s="860">
        <f t="shared" si="248"/>
        <v>2007</v>
      </c>
      <c r="AC966" s="862">
        <f t="shared" si="249"/>
        <v>14760000</v>
      </c>
      <c r="AD966" s="863">
        <f t="shared" si="250"/>
        <v>0</v>
      </c>
    </row>
    <row r="967" spans="1:30" s="856" customFormat="1" ht="30" hidden="1" customHeight="1">
      <c r="A967" s="848"/>
      <c r="B967" s="849" t="s">
        <v>34</v>
      </c>
      <c r="C967" s="887" t="s">
        <v>3792</v>
      </c>
      <c r="D967" s="873" t="s">
        <v>180</v>
      </c>
      <c r="E967" s="839"/>
      <c r="F967" s="873" t="s">
        <v>303</v>
      </c>
      <c r="G967" s="838"/>
      <c r="H967" s="873" t="s">
        <v>359</v>
      </c>
      <c r="I967" s="872">
        <v>2007</v>
      </c>
      <c r="J967" s="838" t="s">
        <v>303</v>
      </c>
      <c r="K967" s="883"/>
      <c r="L967" s="884"/>
      <c r="M967" s="884"/>
      <c r="N967" s="884"/>
      <c r="O967" s="872" t="s">
        <v>133</v>
      </c>
      <c r="P967" s="894">
        <v>630000</v>
      </c>
      <c r="Q967" s="853" t="str">
        <f t="shared" si="237"/>
        <v>2.06.03</v>
      </c>
      <c r="R967" s="841" t="str">
        <f t="shared" si="238"/>
        <v>KOMPUTER</v>
      </c>
      <c r="S967" s="860">
        <f t="shared" si="239"/>
        <v>4</v>
      </c>
      <c r="T967" s="861">
        <f t="shared" si="240"/>
        <v>157500</v>
      </c>
      <c r="U967" s="860">
        <f t="shared" si="241"/>
        <v>7</v>
      </c>
      <c r="V967" s="861">
        <f t="shared" si="242"/>
        <v>630000</v>
      </c>
      <c r="W967" s="861">
        <f t="shared" si="243"/>
        <v>0</v>
      </c>
      <c r="X967" s="861">
        <f t="shared" si="244"/>
        <v>0</v>
      </c>
      <c r="Y967" s="861">
        <f t="shared" si="245"/>
        <v>0</v>
      </c>
      <c r="Z967" s="861">
        <f t="shared" si="246"/>
        <v>0</v>
      </c>
      <c r="AA967" s="861">
        <f t="shared" si="247"/>
        <v>0</v>
      </c>
      <c r="AB967" s="860">
        <f t="shared" si="248"/>
        <v>2007</v>
      </c>
      <c r="AC967" s="862">
        <f t="shared" si="249"/>
        <v>630000</v>
      </c>
      <c r="AD967" s="863">
        <f t="shared" si="250"/>
        <v>0</v>
      </c>
    </row>
    <row r="968" spans="1:30" s="856" customFormat="1" ht="30" hidden="1" customHeight="1">
      <c r="A968" s="848"/>
      <c r="B968" s="849" t="s">
        <v>34</v>
      </c>
      <c r="C968" s="887" t="s">
        <v>3787</v>
      </c>
      <c r="D968" s="873" t="s">
        <v>1307</v>
      </c>
      <c r="E968" s="839"/>
      <c r="F968" s="873" t="s">
        <v>298</v>
      </c>
      <c r="G968" s="838"/>
      <c r="H968" s="873" t="s">
        <v>363</v>
      </c>
      <c r="I968" s="872">
        <v>2007</v>
      </c>
      <c r="J968" s="838" t="s">
        <v>298</v>
      </c>
      <c r="K968" s="883"/>
      <c r="L968" s="884"/>
      <c r="M968" s="884"/>
      <c r="N968" s="884"/>
      <c r="O968" s="872" t="s">
        <v>133</v>
      </c>
      <c r="P968" s="894">
        <v>1680000</v>
      </c>
      <c r="Q968" s="853" t="str">
        <f t="shared" ref="Q968:Q1031" si="251">MID(C968,2,7)</f>
        <v>2.06.02</v>
      </c>
      <c r="R968" s="841" t="str">
        <f t="shared" ref="R968:R1031" si="252">VLOOKUP(Q968,kelompok,2,0)</f>
        <v>ALAT RUMAH TANGGA</v>
      </c>
      <c r="S968" s="860">
        <f t="shared" ref="S968:S1031" si="253">VLOOKUP(Q968,MASAMANFAAT,4,0)</f>
        <v>5</v>
      </c>
      <c r="T968" s="861">
        <f t="shared" ref="T968:T1031" si="254">(P968)/S968</f>
        <v>336000</v>
      </c>
      <c r="U968" s="860">
        <f t="shared" ref="U968:U1031" si="255">2013-AB968+1</f>
        <v>7</v>
      </c>
      <c r="V968" s="861">
        <f t="shared" ref="V968:V1031" si="256">IF(U968&gt;S968,P968,T968*U968)</f>
        <v>1680000</v>
      </c>
      <c r="W968" s="861">
        <f t="shared" ref="W968:W1031" si="257">IF(P968=V968,0,T968)</f>
        <v>0</v>
      </c>
      <c r="X968" s="861">
        <f t="shared" ref="X968:X1031" si="258">IF(P968=V968+W968,0,T968)</f>
        <v>0</v>
      </c>
      <c r="Y968" s="861">
        <f t="shared" ref="Y968:Y1031" si="259">IF(P968=V968+W968+X968,0,T968)</f>
        <v>0</v>
      </c>
      <c r="Z968" s="861">
        <f t="shared" ref="Z968:Z1031" si="260">IF(P968=W968+X968+Y968+V968,0,T968)</f>
        <v>0</v>
      </c>
      <c r="AA968" s="861">
        <f t="shared" ref="AA968:AA1031" si="261">IF(P968=V968+X968+Y968+Z968+W968,0,T968)</f>
        <v>0</v>
      </c>
      <c r="AB968" s="860">
        <f t="shared" ref="AB968:AB1031" si="262">I968</f>
        <v>2007</v>
      </c>
      <c r="AC968" s="862">
        <f t="shared" ref="AC968:AC1031" si="263">P968</f>
        <v>1680000</v>
      </c>
      <c r="AD968" s="863">
        <f t="shared" ref="AD968:AD1031" si="264">P968-(V968+W968+X968+Y968+Z968+AA968)</f>
        <v>0</v>
      </c>
    </row>
    <row r="969" spans="1:30" s="856" customFormat="1" ht="30" hidden="1" customHeight="1">
      <c r="A969" s="848"/>
      <c r="B969" s="849" t="s">
        <v>34</v>
      </c>
      <c r="C969" s="887" t="s">
        <v>2054</v>
      </c>
      <c r="D969" s="873" t="s">
        <v>177</v>
      </c>
      <c r="E969" s="839"/>
      <c r="F969" s="873" t="s">
        <v>298</v>
      </c>
      <c r="G969" s="838"/>
      <c r="H969" s="873" t="s">
        <v>363</v>
      </c>
      <c r="I969" s="872">
        <v>2007</v>
      </c>
      <c r="J969" s="838" t="s">
        <v>298</v>
      </c>
      <c r="K969" s="883"/>
      <c r="L969" s="884"/>
      <c r="M969" s="884"/>
      <c r="N969" s="884"/>
      <c r="O969" s="872" t="s">
        <v>133</v>
      </c>
      <c r="P969" s="894">
        <v>1000000</v>
      </c>
      <c r="Q969" s="853" t="str">
        <f t="shared" si="251"/>
        <v>2.06.02</v>
      </c>
      <c r="R969" s="841" t="str">
        <f t="shared" si="252"/>
        <v>ALAT RUMAH TANGGA</v>
      </c>
      <c r="S969" s="860">
        <f t="shared" si="253"/>
        <v>5</v>
      </c>
      <c r="T969" s="861">
        <f t="shared" si="254"/>
        <v>200000</v>
      </c>
      <c r="U969" s="860">
        <f t="shared" si="255"/>
        <v>7</v>
      </c>
      <c r="V969" s="861">
        <f t="shared" si="256"/>
        <v>1000000</v>
      </c>
      <c r="W969" s="861">
        <f t="shared" si="257"/>
        <v>0</v>
      </c>
      <c r="X969" s="861">
        <f t="shared" si="258"/>
        <v>0</v>
      </c>
      <c r="Y969" s="861">
        <f t="shared" si="259"/>
        <v>0</v>
      </c>
      <c r="Z969" s="861">
        <f t="shared" si="260"/>
        <v>0</v>
      </c>
      <c r="AA969" s="861">
        <f t="shared" si="261"/>
        <v>0</v>
      </c>
      <c r="AB969" s="860">
        <f t="shared" si="262"/>
        <v>2007</v>
      </c>
      <c r="AC969" s="862">
        <f t="shared" si="263"/>
        <v>1000000</v>
      </c>
      <c r="AD969" s="863">
        <f t="shared" si="264"/>
        <v>0</v>
      </c>
    </row>
    <row r="970" spans="1:30" s="856" customFormat="1" ht="30" hidden="1" customHeight="1">
      <c r="A970" s="848"/>
      <c r="B970" s="849" t="s">
        <v>34</v>
      </c>
      <c r="C970" s="887" t="s">
        <v>435</v>
      </c>
      <c r="D970" s="873" t="s">
        <v>1235</v>
      </c>
      <c r="E970" s="839"/>
      <c r="F970" s="873" t="s">
        <v>840</v>
      </c>
      <c r="G970" s="838"/>
      <c r="H970" s="873" t="s">
        <v>356</v>
      </c>
      <c r="I970" s="872">
        <v>2007</v>
      </c>
      <c r="J970" s="838" t="s">
        <v>840</v>
      </c>
      <c r="K970" s="883"/>
      <c r="L970" s="884"/>
      <c r="M970" s="884"/>
      <c r="N970" s="884"/>
      <c r="O970" s="872" t="s">
        <v>133</v>
      </c>
      <c r="P970" s="894">
        <v>3200000</v>
      </c>
      <c r="Q970" s="853" t="str">
        <f t="shared" si="251"/>
        <v>2.06.01</v>
      </c>
      <c r="R970" s="841" t="str">
        <f t="shared" si="252"/>
        <v>ALAT KANTOR</v>
      </c>
      <c r="S970" s="860">
        <f t="shared" si="253"/>
        <v>5</v>
      </c>
      <c r="T970" s="861">
        <f t="shared" si="254"/>
        <v>640000</v>
      </c>
      <c r="U970" s="860">
        <f t="shared" si="255"/>
        <v>7</v>
      </c>
      <c r="V970" s="861">
        <f t="shared" si="256"/>
        <v>3200000</v>
      </c>
      <c r="W970" s="861">
        <f t="shared" si="257"/>
        <v>0</v>
      </c>
      <c r="X970" s="861">
        <f t="shared" si="258"/>
        <v>0</v>
      </c>
      <c r="Y970" s="861">
        <f t="shared" si="259"/>
        <v>0</v>
      </c>
      <c r="Z970" s="861">
        <f t="shared" si="260"/>
        <v>0</v>
      </c>
      <c r="AA970" s="861">
        <f t="shared" si="261"/>
        <v>0</v>
      </c>
      <c r="AB970" s="860">
        <f t="shared" si="262"/>
        <v>2007</v>
      </c>
      <c r="AC970" s="862">
        <f t="shared" si="263"/>
        <v>3200000</v>
      </c>
      <c r="AD970" s="863">
        <f t="shared" si="264"/>
        <v>0</v>
      </c>
    </row>
    <row r="971" spans="1:30" s="856" customFormat="1" ht="30" hidden="1" customHeight="1">
      <c r="A971" s="848"/>
      <c r="B971" s="849" t="s">
        <v>34</v>
      </c>
      <c r="C971" s="887" t="s">
        <v>1426</v>
      </c>
      <c r="D971" s="873" t="s">
        <v>820</v>
      </c>
      <c r="E971" s="839"/>
      <c r="F971" s="873" t="s">
        <v>1357</v>
      </c>
      <c r="G971" s="838"/>
      <c r="H971" s="873" t="s">
        <v>356</v>
      </c>
      <c r="I971" s="872">
        <v>2007</v>
      </c>
      <c r="J971" s="838" t="s">
        <v>1357</v>
      </c>
      <c r="K971" s="883"/>
      <c r="L971" s="884"/>
      <c r="M971" s="884"/>
      <c r="N971" s="884"/>
      <c r="O971" s="872" t="s">
        <v>133</v>
      </c>
      <c r="P971" s="894">
        <v>2200000</v>
      </c>
      <c r="Q971" s="853" t="str">
        <f t="shared" si="251"/>
        <v>2.06.01</v>
      </c>
      <c r="R971" s="841" t="str">
        <f t="shared" si="252"/>
        <v>ALAT KANTOR</v>
      </c>
      <c r="S971" s="860">
        <f t="shared" si="253"/>
        <v>5</v>
      </c>
      <c r="T971" s="861">
        <f t="shared" si="254"/>
        <v>440000</v>
      </c>
      <c r="U971" s="860">
        <f t="shared" si="255"/>
        <v>7</v>
      </c>
      <c r="V971" s="861">
        <f t="shared" si="256"/>
        <v>2200000</v>
      </c>
      <c r="W971" s="861">
        <f t="shared" si="257"/>
        <v>0</v>
      </c>
      <c r="X971" s="861">
        <f t="shared" si="258"/>
        <v>0</v>
      </c>
      <c r="Y971" s="861">
        <f t="shared" si="259"/>
        <v>0</v>
      </c>
      <c r="Z971" s="861">
        <f t="shared" si="260"/>
        <v>0</v>
      </c>
      <c r="AA971" s="861">
        <f t="shared" si="261"/>
        <v>0</v>
      </c>
      <c r="AB971" s="860">
        <f t="shared" si="262"/>
        <v>2007</v>
      </c>
      <c r="AC971" s="862">
        <f t="shared" si="263"/>
        <v>2200000</v>
      </c>
      <c r="AD971" s="863">
        <f t="shared" si="264"/>
        <v>0</v>
      </c>
    </row>
    <row r="972" spans="1:30" s="856" customFormat="1" ht="30" hidden="1" customHeight="1">
      <c r="A972" s="848"/>
      <c r="B972" s="849" t="s">
        <v>34</v>
      </c>
      <c r="C972" s="887" t="s">
        <v>3785</v>
      </c>
      <c r="D972" s="873" t="s">
        <v>171</v>
      </c>
      <c r="E972" s="839"/>
      <c r="F972" s="873" t="s">
        <v>846</v>
      </c>
      <c r="G972" s="838"/>
      <c r="H972" s="873" t="s">
        <v>356</v>
      </c>
      <c r="I972" s="872">
        <v>2007</v>
      </c>
      <c r="J972" s="838" t="s">
        <v>846</v>
      </c>
      <c r="K972" s="883"/>
      <c r="L972" s="884"/>
      <c r="M972" s="884"/>
      <c r="N972" s="884"/>
      <c r="O972" s="872" t="s">
        <v>133</v>
      </c>
      <c r="P972" s="894">
        <v>7600000</v>
      </c>
      <c r="Q972" s="853" t="str">
        <f t="shared" si="251"/>
        <v>2.06.03</v>
      </c>
      <c r="R972" s="841" t="str">
        <f t="shared" si="252"/>
        <v>KOMPUTER</v>
      </c>
      <c r="S972" s="860">
        <f t="shared" si="253"/>
        <v>4</v>
      </c>
      <c r="T972" s="861">
        <f t="shared" si="254"/>
        <v>1900000</v>
      </c>
      <c r="U972" s="860">
        <f t="shared" si="255"/>
        <v>7</v>
      </c>
      <c r="V972" s="861">
        <f t="shared" si="256"/>
        <v>7600000</v>
      </c>
      <c r="W972" s="861">
        <f t="shared" si="257"/>
        <v>0</v>
      </c>
      <c r="X972" s="861">
        <f t="shared" si="258"/>
        <v>0</v>
      </c>
      <c r="Y972" s="861">
        <f t="shared" si="259"/>
        <v>0</v>
      </c>
      <c r="Z972" s="861">
        <f t="shared" si="260"/>
        <v>0</v>
      </c>
      <c r="AA972" s="861">
        <f t="shared" si="261"/>
        <v>0</v>
      </c>
      <c r="AB972" s="860">
        <f t="shared" si="262"/>
        <v>2007</v>
      </c>
      <c r="AC972" s="862">
        <f t="shared" si="263"/>
        <v>7600000</v>
      </c>
      <c r="AD972" s="863">
        <f t="shared" si="264"/>
        <v>0</v>
      </c>
    </row>
    <row r="973" spans="1:30" s="856" customFormat="1" ht="30" hidden="1" customHeight="1">
      <c r="A973" s="848"/>
      <c r="B973" s="849" t="s">
        <v>34</v>
      </c>
      <c r="C973" s="887" t="s">
        <v>3784</v>
      </c>
      <c r="D973" s="873" t="s">
        <v>1237</v>
      </c>
      <c r="E973" s="839"/>
      <c r="F973" s="873" t="s">
        <v>846</v>
      </c>
      <c r="G973" s="838"/>
      <c r="H973" s="873" t="s">
        <v>357</v>
      </c>
      <c r="I973" s="872">
        <v>2007</v>
      </c>
      <c r="J973" s="838" t="s">
        <v>846</v>
      </c>
      <c r="K973" s="883"/>
      <c r="L973" s="884"/>
      <c r="M973" s="884"/>
      <c r="N973" s="884"/>
      <c r="O973" s="872" t="s">
        <v>133</v>
      </c>
      <c r="P973" s="894">
        <v>2400000</v>
      </c>
      <c r="Q973" s="853" t="str">
        <f t="shared" si="251"/>
        <v>2.06.03</v>
      </c>
      <c r="R973" s="841" t="str">
        <f t="shared" si="252"/>
        <v>KOMPUTER</v>
      </c>
      <c r="S973" s="860">
        <f t="shared" si="253"/>
        <v>4</v>
      </c>
      <c r="T973" s="861">
        <f t="shared" si="254"/>
        <v>600000</v>
      </c>
      <c r="U973" s="860">
        <f t="shared" si="255"/>
        <v>7</v>
      </c>
      <c r="V973" s="861">
        <f t="shared" si="256"/>
        <v>2400000</v>
      </c>
      <c r="W973" s="861">
        <f t="shared" si="257"/>
        <v>0</v>
      </c>
      <c r="X973" s="861">
        <f t="shared" si="258"/>
        <v>0</v>
      </c>
      <c r="Y973" s="861">
        <f t="shared" si="259"/>
        <v>0</v>
      </c>
      <c r="Z973" s="861">
        <f t="shared" si="260"/>
        <v>0</v>
      </c>
      <c r="AA973" s="861">
        <f t="shared" si="261"/>
        <v>0</v>
      </c>
      <c r="AB973" s="860">
        <f t="shared" si="262"/>
        <v>2007</v>
      </c>
      <c r="AC973" s="862">
        <f t="shared" si="263"/>
        <v>2400000</v>
      </c>
      <c r="AD973" s="863">
        <f t="shared" si="264"/>
        <v>0</v>
      </c>
    </row>
    <row r="974" spans="1:30" s="856" customFormat="1" ht="30" hidden="1" customHeight="1">
      <c r="A974" s="848"/>
      <c r="B974" s="849" t="s">
        <v>34</v>
      </c>
      <c r="C974" s="887" t="s">
        <v>3792</v>
      </c>
      <c r="D974" s="873" t="s">
        <v>180</v>
      </c>
      <c r="E974" s="839"/>
      <c r="F974" s="873" t="s">
        <v>846</v>
      </c>
      <c r="G974" s="838"/>
      <c r="H974" s="873" t="s">
        <v>355</v>
      </c>
      <c r="I974" s="872">
        <v>2007</v>
      </c>
      <c r="J974" s="838" t="s">
        <v>846</v>
      </c>
      <c r="K974" s="883"/>
      <c r="L974" s="884"/>
      <c r="M974" s="884"/>
      <c r="N974" s="884"/>
      <c r="O974" s="872" t="s">
        <v>133</v>
      </c>
      <c r="P974" s="894">
        <v>1600000</v>
      </c>
      <c r="Q974" s="853" t="str">
        <f t="shared" si="251"/>
        <v>2.06.03</v>
      </c>
      <c r="R974" s="841" t="str">
        <f t="shared" si="252"/>
        <v>KOMPUTER</v>
      </c>
      <c r="S974" s="860">
        <f t="shared" si="253"/>
        <v>4</v>
      </c>
      <c r="T974" s="861">
        <f t="shared" si="254"/>
        <v>400000</v>
      </c>
      <c r="U974" s="860">
        <f t="shared" si="255"/>
        <v>7</v>
      </c>
      <c r="V974" s="861">
        <f t="shared" si="256"/>
        <v>1600000</v>
      </c>
      <c r="W974" s="861">
        <f t="shared" si="257"/>
        <v>0</v>
      </c>
      <c r="X974" s="861">
        <f t="shared" si="258"/>
        <v>0</v>
      </c>
      <c r="Y974" s="861">
        <f t="shared" si="259"/>
        <v>0</v>
      </c>
      <c r="Z974" s="861">
        <f t="shared" si="260"/>
        <v>0</v>
      </c>
      <c r="AA974" s="861">
        <f t="shared" si="261"/>
        <v>0</v>
      </c>
      <c r="AB974" s="860">
        <f t="shared" si="262"/>
        <v>2007</v>
      </c>
      <c r="AC974" s="862">
        <f t="shared" si="263"/>
        <v>1600000</v>
      </c>
      <c r="AD974" s="863">
        <f t="shared" si="264"/>
        <v>0</v>
      </c>
    </row>
    <row r="975" spans="1:30" s="856" customFormat="1" ht="30" hidden="1" customHeight="1">
      <c r="A975" s="848"/>
      <c r="B975" s="849" t="s">
        <v>34</v>
      </c>
      <c r="C975" s="887" t="s">
        <v>3794</v>
      </c>
      <c r="D975" s="873" t="s">
        <v>198</v>
      </c>
      <c r="E975" s="839"/>
      <c r="F975" s="873" t="s">
        <v>326</v>
      </c>
      <c r="G975" s="838"/>
      <c r="H975" s="873" t="s">
        <v>1063</v>
      </c>
      <c r="I975" s="872">
        <v>2007</v>
      </c>
      <c r="J975" s="838" t="s">
        <v>326</v>
      </c>
      <c r="K975" s="883"/>
      <c r="L975" s="884"/>
      <c r="M975" s="884"/>
      <c r="N975" s="884"/>
      <c r="O975" s="872" t="s">
        <v>133</v>
      </c>
      <c r="P975" s="894">
        <v>1000000</v>
      </c>
      <c r="Q975" s="853" t="str">
        <f t="shared" si="251"/>
        <v>2.06.02</v>
      </c>
      <c r="R975" s="841" t="str">
        <f t="shared" si="252"/>
        <v>ALAT RUMAH TANGGA</v>
      </c>
      <c r="S975" s="860">
        <f t="shared" si="253"/>
        <v>5</v>
      </c>
      <c r="T975" s="861">
        <f t="shared" si="254"/>
        <v>200000</v>
      </c>
      <c r="U975" s="860">
        <f t="shared" si="255"/>
        <v>7</v>
      </c>
      <c r="V975" s="861">
        <f t="shared" si="256"/>
        <v>1000000</v>
      </c>
      <c r="W975" s="861">
        <f t="shared" si="257"/>
        <v>0</v>
      </c>
      <c r="X975" s="861">
        <f t="shared" si="258"/>
        <v>0</v>
      </c>
      <c r="Y975" s="861">
        <f t="shared" si="259"/>
        <v>0</v>
      </c>
      <c r="Z975" s="861">
        <f t="shared" si="260"/>
        <v>0</v>
      </c>
      <c r="AA975" s="861">
        <f t="shared" si="261"/>
        <v>0</v>
      </c>
      <c r="AB975" s="860">
        <f t="shared" si="262"/>
        <v>2007</v>
      </c>
      <c r="AC975" s="862">
        <f t="shared" si="263"/>
        <v>1000000</v>
      </c>
      <c r="AD975" s="863">
        <f t="shared" si="264"/>
        <v>0</v>
      </c>
    </row>
    <row r="976" spans="1:30" s="856" customFormat="1" ht="30" hidden="1" customHeight="1">
      <c r="A976" s="848"/>
      <c r="B976" s="849" t="s">
        <v>34</v>
      </c>
      <c r="C976" s="887" t="s">
        <v>2062</v>
      </c>
      <c r="D976" s="873" t="s">
        <v>169</v>
      </c>
      <c r="E976" s="839"/>
      <c r="F976" s="873" t="s">
        <v>298</v>
      </c>
      <c r="G976" s="838"/>
      <c r="H976" s="873" t="s">
        <v>354</v>
      </c>
      <c r="I976" s="872">
        <v>2007</v>
      </c>
      <c r="J976" s="838" t="s">
        <v>298</v>
      </c>
      <c r="K976" s="883"/>
      <c r="L976" s="884"/>
      <c r="M976" s="884"/>
      <c r="N976" s="884"/>
      <c r="O976" s="872" t="s">
        <v>133</v>
      </c>
      <c r="P976" s="894">
        <v>600000</v>
      </c>
      <c r="Q976" s="853" t="str">
        <f t="shared" si="251"/>
        <v>2.06.02</v>
      </c>
      <c r="R976" s="841" t="str">
        <f t="shared" si="252"/>
        <v>ALAT RUMAH TANGGA</v>
      </c>
      <c r="S976" s="860">
        <f t="shared" si="253"/>
        <v>5</v>
      </c>
      <c r="T976" s="861">
        <f t="shared" si="254"/>
        <v>120000</v>
      </c>
      <c r="U976" s="860">
        <f t="shared" si="255"/>
        <v>7</v>
      </c>
      <c r="V976" s="861">
        <f t="shared" si="256"/>
        <v>600000</v>
      </c>
      <c r="W976" s="861">
        <f t="shared" si="257"/>
        <v>0</v>
      </c>
      <c r="X976" s="861">
        <f t="shared" si="258"/>
        <v>0</v>
      </c>
      <c r="Y976" s="861">
        <f t="shared" si="259"/>
        <v>0</v>
      </c>
      <c r="Z976" s="861">
        <f t="shared" si="260"/>
        <v>0</v>
      </c>
      <c r="AA976" s="861">
        <f t="shared" si="261"/>
        <v>0</v>
      </c>
      <c r="AB976" s="860">
        <f t="shared" si="262"/>
        <v>2007</v>
      </c>
      <c r="AC976" s="862">
        <f t="shared" si="263"/>
        <v>600000</v>
      </c>
      <c r="AD976" s="863">
        <f t="shared" si="264"/>
        <v>0</v>
      </c>
    </row>
    <row r="977" spans="1:30" s="856" customFormat="1" ht="30" hidden="1" customHeight="1">
      <c r="A977" s="848"/>
      <c r="B977" s="849" t="s">
        <v>34</v>
      </c>
      <c r="C977" s="887" t="s">
        <v>2054</v>
      </c>
      <c r="D977" s="873" t="s">
        <v>177</v>
      </c>
      <c r="E977" s="839"/>
      <c r="F977" s="873" t="s">
        <v>298</v>
      </c>
      <c r="G977" s="838"/>
      <c r="H977" s="873" t="s">
        <v>363</v>
      </c>
      <c r="I977" s="872">
        <v>2007</v>
      </c>
      <c r="J977" s="838" t="s">
        <v>298</v>
      </c>
      <c r="K977" s="883"/>
      <c r="L977" s="884"/>
      <c r="M977" s="884"/>
      <c r="N977" s="884"/>
      <c r="O977" s="872" t="s">
        <v>133</v>
      </c>
      <c r="P977" s="894">
        <v>680000</v>
      </c>
      <c r="Q977" s="853" t="str">
        <f t="shared" si="251"/>
        <v>2.06.02</v>
      </c>
      <c r="R977" s="841" t="str">
        <f t="shared" si="252"/>
        <v>ALAT RUMAH TANGGA</v>
      </c>
      <c r="S977" s="860">
        <f t="shared" si="253"/>
        <v>5</v>
      </c>
      <c r="T977" s="861">
        <f t="shared" si="254"/>
        <v>136000</v>
      </c>
      <c r="U977" s="860">
        <f t="shared" si="255"/>
        <v>7</v>
      </c>
      <c r="V977" s="861">
        <f t="shared" si="256"/>
        <v>680000</v>
      </c>
      <c r="W977" s="861">
        <f t="shared" si="257"/>
        <v>0</v>
      </c>
      <c r="X977" s="861">
        <f t="shared" si="258"/>
        <v>0</v>
      </c>
      <c r="Y977" s="861">
        <f t="shared" si="259"/>
        <v>0</v>
      </c>
      <c r="Z977" s="861">
        <f t="shared" si="260"/>
        <v>0</v>
      </c>
      <c r="AA977" s="861">
        <f t="shared" si="261"/>
        <v>0</v>
      </c>
      <c r="AB977" s="860">
        <f t="shared" si="262"/>
        <v>2007</v>
      </c>
      <c r="AC977" s="862">
        <f t="shared" si="263"/>
        <v>680000</v>
      </c>
      <c r="AD977" s="863">
        <f t="shared" si="264"/>
        <v>0</v>
      </c>
    </row>
    <row r="978" spans="1:30" s="856" customFormat="1" ht="30" hidden="1" customHeight="1">
      <c r="A978" s="848"/>
      <c r="B978" s="849" t="s">
        <v>34</v>
      </c>
      <c r="C978" s="887" t="s">
        <v>1426</v>
      </c>
      <c r="D978" s="873" t="s">
        <v>820</v>
      </c>
      <c r="E978" s="839"/>
      <c r="F978" s="873" t="s">
        <v>1357</v>
      </c>
      <c r="G978" s="838"/>
      <c r="H978" s="873" t="s">
        <v>356</v>
      </c>
      <c r="I978" s="872">
        <v>2007</v>
      </c>
      <c r="J978" s="838" t="s">
        <v>1357</v>
      </c>
      <c r="K978" s="883"/>
      <c r="L978" s="884"/>
      <c r="M978" s="884"/>
      <c r="N978" s="884"/>
      <c r="O978" s="872" t="s">
        <v>133</v>
      </c>
      <c r="P978" s="894">
        <v>2200000</v>
      </c>
      <c r="Q978" s="853" t="str">
        <f t="shared" si="251"/>
        <v>2.06.01</v>
      </c>
      <c r="R978" s="841" t="str">
        <f t="shared" si="252"/>
        <v>ALAT KANTOR</v>
      </c>
      <c r="S978" s="860">
        <f t="shared" si="253"/>
        <v>5</v>
      </c>
      <c r="T978" s="861">
        <f t="shared" si="254"/>
        <v>440000</v>
      </c>
      <c r="U978" s="860">
        <f t="shared" si="255"/>
        <v>7</v>
      </c>
      <c r="V978" s="861">
        <f t="shared" si="256"/>
        <v>2200000</v>
      </c>
      <c r="W978" s="861">
        <f t="shared" si="257"/>
        <v>0</v>
      </c>
      <c r="X978" s="861">
        <f t="shared" si="258"/>
        <v>0</v>
      </c>
      <c r="Y978" s="861">
        <f t="shared" si="259"/>
        <v>0</v>
      </c>
      <c r="Z978" s="861">
        <f t="shared" si="260"/>
        <v>0</v>
      </c>
      <c r="AA978" s="861">
        <f t="shared" si="261"/>
        <v>0</v>
      </c>
      <c r="AB978" s="860">
        <f t="shared" si="262"/>
        <v>2007</v>
      </c>
      <c r="AC978" s="862">
        <f t="shared" si="263"/>
        <v>2200000</v>
      </c>
      <c r="AD978" s="863">
        <f t="shared" si="264"/>
        <v>0</v>
      </c>
    </row>
    <row r="979" spans="1:30" s="856" customFormat="1" ht="30" hidden="1" customHeight="1">
      <c r="A979" s="848"/>
      <c r="B979" s="849" t="s">
        <v>34</v>
      </c>
      <c r="C979" s="887" t="s">
        <v>2054</v>
      </c>
      <c r="D979" s="873" t="s">
        <v>177</v>
      </c>
      <c r="E979" s="839"/>
      <c r="F979" s="873" t="s">
        <v>298</v>
      </c>
      <c r="G979" s="838"/>
      <c r="H979" s="873" t="s">
        <v>363</v>
      </c>
      <c r="I979" s="872">
        <v>2007</v>
      </c>
      <c r="J979" s="838" t="s">
        <v>298</v>
      </c>
      <c r="K979" s="883"/>
      <c r="L979" s="884"/>
      <c r="M979" s="884"/>
      <c r="N979" s="884"/>
      <c r="O979" s="872" t="s">
        <v>133</v>
      </c>
      <c r="P979" s="894">
        <v>1000000</v>
      </c>
      <c r="Q979" s="853" t="str">
        <f t="shared" si="251"/>
        <v>2.06.02</v>
      </c>
      <c r="R979" s="841" t="str">
        <f t="shared" si="252"/>
        <v>ALAT RUMAH TANGGA</v>
      </c>
      <c r="S979" s="860">
        <f t="shared" si="253"/>
        <v>5</v>
      </c>
      <c r="T979" s="861">
        <f t="shared" si="254"/>
        <v>200000</v>
      </c>
      <c r="U979" s="860">
        <f t="shared" si="255"/>
        <v>7</v>
      </c>
      <c r="V979" s="861">
        <f t="shared" si="256"/>
        <v>1000000</v>
      </c>
      <c r="W979" s="861">
        <f t="shared" si="257"/>
        <v>0</v>
      </c>
      <c r="X979" s="861">
        <f t="shared" si="258"/>
        <v>0</v>
      </c>
      <c r="Y979" s="861">
        <f t="shared" si="259"/>
        <v>0</v>
      </c>
      <c r="Z979" s="861">
        <f t="shared" si="260"/>
        <v>0</v>
      </c>
      <c r="AA979" s="861">
        <f t="shared" si="261"/>
        <v>0</v>
      </c>
      <c r="AB979" s="860">
        <f t="shared" si="262"/>
        <v>2007</v>
      </c>
      <c r="AC979" s="862">
        <f t="shared" si="263"/>
        <v>1000000</v>
      </c>
      <c r="AD979" s="863">
        <f t="shared" si="264"/>
        <v>0</v>
      </c>
    </row>
    <row r="980" spans="1:30" s="856" customFormat="1" ht="30" hidden="1" customHeight="1">
      <c r="A980" s="848"/>
      <c r="B980" s="849" t="s">
        <v>34</v>
      </c>
      <c r="C980" s="887" t="s">
        <v>2054</v>
      </c>
      <c r="D980" s="873" t="s">
        <v>177</v>
      </c>
      <c r="E980" s="839"/>
      <c r="F980" s="873" t="s">
        <v>298</v>
      </c>
      <c r="G980" s="838"/>
      <c r="H980" s="873" t="s">
        <v>363</v>
      </c>
      <c r="I980" s="872">
        <v>2007</v>
      </c>
      <c r="J980" s="838" t="s">
        <v>298</v>
      </c>
      <c r="K980" s="883"/>
      <c r="L980" s="884"/>
      <c r="M980" s="884"/>
      <c r="N980" s="884"/>
      <c r="O980" s="872" t="s">
        <v>133</v>
      </c>
      <c r="P980" s="894">
        <v>680000</v>
      </c>
      <c r="Q980" s="853" t="str">
        <f t="shared" si="251"/>
        <v>2.06.02</v>
      </c>
      <c r="R980" s="841" t="str">
        <f t="shared" si="252"/>
        <v>ALAT RUMAH TANGGA</v>
      </c>
      <c r="S980" s="860">
        <f t="shared" si="253"/>
        <v>5</v>
      </c>
      <c r="T980" s="861">
        <f t="shared" si="254"/>
        <v>136000</v>
      </c>
      <c r="U980" s="860">
        <f t="shared" si="255"/>
        <v>7</v>
      </c>
      <c r="V980" s="861">
        <f t="shared" si="256"/>
        <v>680000</v>
      </c>
      <c r="W980" s="861">
        <f t="shared" si="257"/>
        <v>0</v>
      </c>
      <c r="X980" s="861">
        <f t="shared" si="258"/>
        <v>0</v>
      </c>
      <c r="Y980" s="861">
        <f t="shared" si="259"/>
        <v>0</v>
      </c>
      <c r="Z980" s="861">
        <f t="shared" si="260"/>
        <v>0</v>
      </c>
      <c r="AA980" s="861">
        <f t="shared" si="261"/>
        <v>0</v>
      </c>
      <c r="AB980" s="860">
        <f t="shared" si="262"/>
        <v>2007</v>
      </c>
      <c r="AC980" s="862">
        <f t="shared" si="263"/>
        <v>680000</v>
      </c>
      <c r="AD980" s="863">
        <f t="shared" si="264"/>
        <v>0</v>
      </c>
    </row>
    <row r="981" spans="1:30" s="856" customFormat="1" ht="30" hidden="1" customHeight="1">
      <c r="A981" s="848"/>
      <c r="B981" s="849" t="s">
        <v>34</v>
      </c>
      <c r="C981" s="887" t="s">
        <v>2061</v>
      </c>
      <c r="D981" s="873" t="s">
        <v>181</v>
      </c>
      <c r="E981" s="839"/>
      <c r="F981" s="873" t="s">
        <v>298</v>
      </c>
      <c r="G981" s="838"/>
      <c r="H981" s="873" t="s">
        <v>364</v>
      </c>
      <c r="I981" s="872">
        <v>2007</v>
      </c>
      <c r="J981" s="838" t="s">
        <v>298</v>
      </c>
      <c r="K981" s="883"/>
      <c r="L981" s="884"/>
      <c r="M981" s="884"/>
      <c r="N981" s="884"/>
      <c r="O981" s="872" t="s">
        <v>133</v>
      </c>
      <c r="P981" s="894">
        <v>1120000</v>
      </c>
      <c r="Q981" s="853" t="str">
        <f t="shared" si="251"/>
        <v>2.06.02</v>
      </c>
      <c r="R981" s="841" t="str">
        <f t="shared" si="252"/>
        <v>ALAT RUMAH TANGGA</v>
      </c>
      <c r="S981" s="860">
        <f t="shared" si="253"/>
        <v>5</v>
      </c>
      <c r="T981" s="861">
        <f t="shared" si="254"/>
        <v>224000</v>
      </c>
      <c r="U981" s="860">
        <f t="shared" si="255"/>
        <v>7</v>
      </c>
      <c r="V981" s="861">
        <f t="shared" si="256"/>
        <v>1120000</v>
      </c>
      <c r="W981" s="861">
        <f t="shared" si="257"/>
        <v>0</v>
      </c>
      <c r="X981" s="861">
        <f t="shared" si="258"/>
        <v>0</v>
      </c>
      <c r="Y981" s="861">
        <f t="shared" si="259"/>
        <v>0</v>
      </c>
      <c r="Z981" s="861">
        <f t="shared" si="260"/>
        <v>0</v>
      </c>
      <c r="AA981" s="861">
        <f t="shared" si="261"/>
        <v>0</v>
      </c>
      <c r="AB981" s="860">
        <f t="shared" si="262"/>
        <v>2007</v>
      </c>
      <c r="AC981" s="862">
        <f t="shared" si="263"/>
        <v>1120000</v>
      </c>
      <c r="AD981" s="863">
        <f t="shared" si="264"/>
        <v>0</v>
      </c>
    </row>
    <row r="982" spans="1:30" s="856" customFormat="1" ht="30" hidden="1" customHeight="1">
      <c r="A982" s="848"/>
      <c r="B982" s="849" t="s">
        <v>34</v>
      </c>
      <c r="C982" s="887" t="s">
        <v>1426</v>
      </c>
      <c r="D982" s="873" t="s">
        <v>820</v>
      </c>
      <c r="E982" s="839"/>
      <c r="F982" s="873" t="s">
        <v>1357</v>
      </c>
      <c r="G982" s="838"/>
      <c r="H982" s="873" t="s">
        <v>356</v>
      </c>
      <c r="I982" s="872">
        <v>2007</v>
      </c>
      <c r="J982" s="838" t="s">
        <v>1357</v>
      </c>
      <c r="K982" s="883"/>
      <c r="L982" s="884"/>
      <c r="M982" s="884"/>
      <c r="N982" s="884"/>
      <c r="O982" s="872" t="s">
        <v>133</v>
      </c>
      <c r="P982" s="894">
        <v>2200000</v>
      </c>
      <c r="Q982" s="853" t="str">
        <f t="shared" si="251"/>
        <v>2.06.01</v>
      </c>
      <c r="R982" s="841" t="str">
        <f t="shared" si="252"/>
        <v>ALAT KANTOR</v>
      </c>
      <c r="S982" s="860">
        <f t="shared" si="253"/>
        <v>5</v>
      </c>
      <c r="T982" s="861">
        <f t="shared" si="254"/>
        <v>440000</v>
      </c>
      <c r="U982" s="860">
        <f t="shared" si="255"/>
        <v>7</v>
      </c>
      <c r="V982" s="861">
        <f t="shared" si="256"/>
        <v>2200000</v>
      </c>
      <c r="W982" s="861">
        <f t="shared" si="257"/>
        <v>0</v>
      </c>
      <c r="X982" s="861">
        <f t="shared" si="258"/>
        <v>0</v>
      </c>
      <c r="Y982" s="861">
        <f t="shared" si="259"/>
        <v>0</v>
      </c>
      <c r="Z982" s="861">
        <f t="shared" si="260"/>
        <v>0</v>
      </c>
      <c r="AA982" s="861">
        <f t="shared" si="261"/>
        <v>0</v>
      </c>
      <c r="AB982" s="860">
        <f t="shared" si="262"/>
        <v>2007</v>
      </c>
      <c r="AC982" s="862">
        <f t="shared" si="263"/>
        <v>2200000</v>
      </c>
      <c r="AD982" s="863">
        <f t="shared" si="264"/>
        <v>0</v>
      </c>
    </row>
    <row r="983" spans="1:30" s="856" customFormat="1" ht="30" hidden="1" customHeight="1">
      <c r="A983" s="848"/>
      <c r="B983" s="849" t="s">
        <v>34</v>
      </c>
      <c r="C983" s="887" t="s">
        <v>3784</v>
      </c>
      <c r="D983" s="873" t="s">
        <v>1237</v>
      </c>
      <c r="E983" s="839"/>
      <c r="F983" s="873" t="s">
        <v>846</v>
      </c>
      <c r="G983" s="838"/>
      <c r="H983" s="873" t="s">
        <v>357</v>
      </c>
      <c r="I983" s="872">
        <v>2007</v>
      </c>
      <c r="J983" s="838" t="s">
        <v>846</v>
      </c>
      <c r="K983" s="883"/>
      <c r="L983" s="884"/>
      <c r="M983" s="884"/>
      <c r="N983" s="884"/>
      <c r="O983" s="872" t="s">
        <v>133</v>
      </c>
      <c r="P983" s="894">
        <v>2400000</v>
      </c>
      <c r="Q983" s="853" t="str">
        <f t="shared" si="251"/>
        <v>2.06.03</v>
      </c>
      <c r="R983" s="841" t="str">
        <f t="shared" si="252"/>
        <v>KOMPUTER</v>
      </c>
      <c r="S983" s="860">
        <f t="shared" si="253"/>
        <v>4</v>
      </c>
      <c r="T983" s="861">
        <f t="shared" si="254"/>
        <v>600000</v>
      </c>
      <c r="U983" s="860">
        <f t="shared" si="255"/>
        <v>7</v>
      </c>
      <c r="V983" s="861">
        <f t="shared" si="256"/>
        <v>2400000</v>
      </c>
      <c r="W983" s="861">
        <f t="shared" si="257"/>
        <v>0</v>
      </c>
      <c r="X983" s="861">
        <f t="shared" si="258"/>
        <v>0</v>
      </c>
      <c r="Y983" s="861">
        <f t="shared" si="259"/>
        <v>0</v>
      </c>
      <c r="Z983" s="861">
        <f t="shared" si="260"/>
        <v>0</v>
      </c>
      <c r="AA983" s="861">
        <f t="shared" si="261"/>
        <v>0</v>
      </c>
      <c r="AB983" s="860">
        <f t="shared" si="262"/>
        <v>2007</v>
      </c>
      <c r="AC983" s="862">
        <f t="shared" si="263"/>
        <v>2400000</v>
      </c>
      <c r="AD983" s="863">
        <f t="shared" si="264"/>
        <v>0</v>
      </c>
    </row>
    <row r="984" spans="1:30" s="856" customFormat="1" ht="30" hidden="1" customHeight="1">
      <c r="A984" s="848"/>
      <c r="B984" s="849" t="s">
        <v>34</v>
      </c>
      <c r="C984" s="887" t="s">
        <v>3792</v>
      </c>
      <c r="D984" s="873" t="s">
        <v>180</v>
      </c>
      <c r="E984" s="839"/>
      <c r="F984" s="873" t="s">
        <v>310</v>
      </c>
      <c r="G984" s="838"/>
      <c r="H984" s="873" t="s">
        <v>355</v>
      </c>
      <c r="I984" s="872">
        <v>2007</v>
      </c>
      <c r="J984" s="838" t="s">
        <v>310</v>
      </c>
      <c r="K984" s="883"/>
      <c r="L984" s="884"/>
      <c r="M984" s="884"/>
      <c r="N984" s="884"/>
      <c r="O984" s="872" t="s">
        <v>133</v>
      </c>
      <c r="P984" s="894">
        <v>7352000</v>
      </c>
      <c r="Q984" s="853" t="str">
        <f t="shared" si="251"/>
        <v>2.06.03</v>
      </c>
      <c r="R984" s="841" t="str">
        <f t="shared" si="252"/>
        <v>KOMPUTER</v>
      </c>
      <c r="S984" s="860">
        <f t="shared" si="253"/>
        <v>4</v>
      </c>
      <c r="T984" s="861">
        <f t="shared" si="254"/>
        <v>1838000</v>
      </c>
      <c r="U984" s="860">
        <f t="shared" si="255"/>
        <v>7</v>
      </c>
      <c r="V984" s="861">
        <f t="shared" si="256"/>
        <v>7352000</v>
      </c>
      <c r="W984" s="861">
        <f t="shared" si="257"/>
        <v>0</v>
      </c>
      <c r="X984" s="861">
        <f t="shared" si="258"/>
        <v>0</v>
      </c>
      <c r="Y984" s="861">
        <f t="shared" si="259"/>
        <v>0</v>
      </c>
      <c r="Z984" s="861">
        <f t="shared" si="260"/>
        <v>0</v>
      </c>
      <c r="AA984" s="861">
        <f t="shared" si="261"/>
        <v>0</v>
      </c>
      <c r="AB984" s="860">
        <f t="shared" si="262"/>
        <v>2007</v>
      </c>
      <c r="AC984" s="862">
        <f t="shared" si="263"/>
        <v>7352000</v>
      </c>
      <c r="AD984" s="863">
        <f t="shared" si="264"/>
        <v>0</v>
      </c>
    </row>
    <row r="985" spans="1:30" s="856" customFormat="1" ht="30" hidden="1" customHeight="1">
      <c r="A985" s="848"/>
      <c r="B985" s="849" t="s">
        <v>34</v>
      </c>
      <c r="C985" s="887" t="s">
        <v>3794</v>
      </c>
      <c r="D985" s="873" t="s">
        <v>198</v>
      </c>
      <c r="E985" s="839"/>
      <c r="F985" s="873" t="s">
        <v>326</v>
      </c>
      <c r="G985" s="838"/>
      <c r="H985" s="873" t="s">
        <v>355</v>
      </c>
      <c r="I985" s="872">
        <v>2007</v>
      </c>
      <c r="J985" s="838" t="s">
        <v>326</v>
      </c>
      <c r="K985" s="883"/>
      <c r="L985" s="884"/>
      <c r="M985" s="884"/>
      <c r="N985" s="884"/>
      <c r="O985" s="872" t="s">
        <v>133</v>
      </c>
      <c r="P985" s="894">
        <v>1000000</v>
      </c>
      <c r="Q985" s="853" t="str">
        <f t="shared" si="251"/>
        <v>2.06.02</v>
      </c>
      <c r="R985" s="841" t="str">
        <f t="shared" si="252"/>
        <v>ALAT RUMAH TANGGA</v>
      </c>
      <c r="S985" s="860">
        <f t="shared" si="253"/>
        <v>5</v>
      </c>
      <c r="T985" s="861">
        <f t="shared" si="254"/>
        <v>200000</v>
      </c>
      <c r="U985" s="860">
        <f t="shared" si="255"/>
        <v>7</v>
      </c>
      <c r="V985" s="861">
        <f t="shared" si="256"/>
        <v>1000000</v>
      </c>
      <c r="W985" s="861">
        <f t="shared" si="257"/>
        <v>0</v>
      </c>
      <c r="X985" s="861">
        <f t="shared" si="258"/>
        <v>0</v>
      </c>
      <c r="Y985" s="861">
        <f t="shared" si="259"/>
        <v>0</v>
      </c>
      <c r="Z985" s="861">
        <f t="shared" si="260"/>
        <v>0</v>
      </c>
      <c r="AA985" s="861">
        <f t="shared" si="261"/>
        <v>0</v>
      </c>
      <c r="AB985" s="860">
        <f t="shared" si="262"/>
        <v>2007</v>
      </c>
      <c r="AC985" s="862">
        <f t="shared" si="263"/>
        <v>1000000</v>
      </c>
      <c r="AD985" s="863">
        <f t="shared" si="264"/>
        <v>0</v>
      </c>
    </row>
    <row r="986" spans="1:30" s="856" customFormat="1" ht="30" hidden="1" customHeight="1">
      <c r="A986" s="848"/>
      <c r="B986" s="849" t="s">
        <v>34</v>
      </c>
      <c r="C986" s="887" t="s">
        <v>3794</v>
      </c>
      <c r="D986" s="873" t="s">
        <v>198</v>
      </c>
      <c r="E986" s="839"/>
      <c r="F986" s="873" t="s">
        <v>326</v>
      </c>
      <c r="G986" s="838"/>
      <c r="H986" s="873" t="s">
        <v>355</v>
      </c>
      <c r="I986" s="872">
        <v>2007</v>
      </c>
      <c r="J986" s="838" t="s">
        <v>326</v>
      </c>
      <c r="K986" s="883"/>
      <c r="L986" s="884"/>
      <c r="M986" s="884"/>
      <c r="N986" s="884"/>
      <c r="O986" s="872" t="s">
        <v>133</v>
      </c>
      <c r="P986" s="894">
        <v>1000000</v>
      </c>
      <c r="Q986" s="853" t="str">
        <f t="shared" si="251"/>
        <v>2.06.02</v>
      </c>
      <c r="R986" s="841" t="str">
        <f t="shared" si="252"/>
        <v>ALAT RUMAH TANGGA</v>
      </c>
      <c r="S986" s="860">
        <f t="shared" si="253"/>
        <v>5</v>
      </c>
      <c r="T986" s="861">
        <f t="shared" si="254"/>
        <v>200000</v>
      </c>
      <c r="U986" s="860">
        <f t="shared" si="255"/>
        <v>7</v>
      </c>
      <c r="V986" s="861">
        <f t="shared" si="256"/>
        <v>1000000</v>
      </c>
      <c r="W986" s="861">
        <f t="shared" si="257"/>
        <v>0</v>
      </c>
      <c r="X986" s="861">
        <f t="shared" si="258"/>
        <v>0</v>
      </c>
      <c r="Y986" s="861">
        <f t="shared" si="259"/>
        <v>0</v>
      </c>
      <c r="Z986" s="861">
        <f t="shared" si="260"/>
        <v>0</v>
      </c>
      <c r="AA986" s="861">
        <f t="shared" si="261"/>
        <v>0</v>
      </c>
      <c r="AB986" s="860">
        <f t="shared" si="262"/>
        <v>2007</v>
      </c>
      <c r="AC986" s="862">
        <f t="shared" si="263"/>
        <v>1000000</v>
      </c>
      <c r="AD986" s="863">
        <f t="shared" si="264"/>
        <v>0</v>
      </c>
    </row>
    <row r="987" spans="1:30" s="856" customFormat="1" ht="30" hidden="1" customHeight="1">
      <c r="A987" s="848"/>
      <c r="B987" s="849" t="s">
        <v>34</v>
      </c>
      <c r="C987" s="887" t="s">
        <v>2062</v>
      </c>
      <c r="D987" s="873" t="s">
        <v>169</v>
      </c>
      <c r="E987" s="839"/>
      <c r="F987" s="873" t="s">
        <v>332</v>
      </c>
      <c r="G987" s="838"/>
      <c r="H987" s="873" t="s">
        <v>354</v>
      </c>
      <c r="I987" s="872">
        <v>2007</v>
      </c>
      <c r="J987" s="838" t="s">
        <v>332</v>
      </c>
      <c r="K987" s="883"/>
      <c r="L987" s="884"/>
      <c r="M987" s="884"/>
      <c r="N987" s="884"/>
      <c r="O987" s="872" t="s">
        <v>133</v>
      </c>
      <c r="P987" s="894">
        <v>560000</v>
      </c>
      <c r="Q987" s="853" t="str">
        <f t="shared" si="251"/>
        <v>2.06.02</v>
      </c>
      <c r="R987" s="841" t="str">
        <f t="shared" si="252"/>
        <v>ALAT RUMAH TANGGA</v>
      </c>
      <c r="S987" s="860">
        <f t="shared" si="253"/>
        <v>5</v>
      </c>
      <c r="T987" s="861">
        <f t="shared" si="254"/>
        <v>112000</v>
      </c>
      <c r="U987" s="860">
        <f t="shared" si="255"/>
        <v>7</v>
      </c>
      <c r="V987" s="861">
        <f t="shared" si="256"/>
        <v>560000</v>
      </c>
      <c r="W987" s="861">
        <f t="shared" si="257"/>
        <v>0</v>
      </c>
      <c r="X987" s="861">
        <f t="shared" si="258"/>
        <v>0</v>
      </c>
      <c r="Y987" s="861">
        <f t="shared" si="259"/>
        <v>0</v>
      </c>
      <c r="Z987" s="861">
        <f t="shared" si="260"/>
        <v>0</v>
      </c>
      <c r="AA987" s="861">
        <f t="shared" si="261"/>
        <v>0</v>
      </c>
      <c r="AB987" s="860">
        <f t="shared" si="262"/>
        <v>2007</v>
      </c>
      <c r="AC987" s="862">
        <f t="shared" si="263"/>
        <v>560000</v>
      </c>
      <c r="AD987" s="863">
        <f t="shared" si="264"/>
        <v>0</v>
      </c>
    </row>
    <row r="988" spans="1:30" s="856" customFormat="1" ht="30" hidden="1" customHeight="1">
      <c r="A988" s="848"/>
      <c r="B988" s="849" t="s">
        <v>34</v>
      </c>
      <c r="C988" s="887" t="s">
        <v>2061</v>
      </c>
      <c r="D988" s="873" t="s">
        <v>181</v>
      </c>
      <c r="E988" s="839"/>
      <c r="F988" s="873" t="s">
        <v>332</v>
      </c>
      <c r="G988" s="838"/>
      <c r="H988" s="873" t="s">
        <v>364</v>
      </c>
      <c r="I988" s="872">
        <v>2007</v>
      </c>
      <c r="J988" s="838" t="s">
        <v>332</v>
      </c>
      <c r="K988" s="883"/>
      <c r="L988" s="884"/>
      <c r="M988" s="884"/>
      <c r="N988" s="884"/>
      <c r="O988" s="872" t="s">
        <v>133</v>
      </c>
      <c r="P988" s="894">
        <v>520000</v>
      </c>
      <c r="Q988" s="853" t="str">
        <f t="shared" si="251"/>
        <v>2.06.02</v>
      </c>
      <c r="R988" s="841" t="str">
        <f t="shared" si="252"/>
        <v>ALAT RUMAH TANGGA</v>
      </c>
      <c r="S988" s="860">
        <f t="shared" si="253"/>
        <v>5</v>
      </c>
      <c r="T988" s="861">
        <f t="shared" si="254"/>
        <v>104000</v>
      </c>
      <c r="U988" s="860">
        <f t="shared" si="255"/>
        <v>7</v>
      </c>
      <c r="V988" s="861">
        <f t="shared" si="256"/>
        <v>520000</v>
      </c>
      <c r="W988" s="861">
        <f t="shared" si="257"/>
        <v>0</v>
      </c>
      <c r="X988" s="861">
        <f t="shared" si="258"/>
        <v>0</v>
      </c>
      <c r="Y988" s="861">
        <f t="shared" si="259"/>
        <v>0</v>
      </c>
      <c r="Z988" s="861">
        <f t="shared" si="260"/>
        <v>0</v>
      </c>
      <c r="AA988" s="861">
        <f t="shared" si="261"/>
        <v>0</v>
      </c>
      <c r="AB988" s="860">
        <f t="shared" si="262"/>
        <v>2007</v>
      </c>
      <c r="AC988" s="862">
        <f t="shared" si="263"/>
        <v>520000</v>
      </c>
      <c r="AD988" s="863">
        <f t="shared" si="264"/>
        <v>0</v>
      </c>
    </row>
    <row r="989" spans="1:30" s="856" customFormat="1" ht="30" hidden="1" customHeight="1">
      <c r="A989" s="848"/>
      <c r="B989" s="849" t="s">
        <v>34</v>
      </c>
      <c r="C989" s="887" t="s">
        <v>3784</v>
      </c>
      <c r="D989" s="873" t="s">
        <v>170</v>
      </c>
      <c r="E989" s="839"/>
      <c r="F989" s="873" t="s">
        <v>846</v>
      </c>
      <c r="G989" s="838"/>
      <c r="H989" s="873" t="s">
        <v>357</v>
      </c>
      <c r="I989" s="872">
        <v>2007</v>
      </c>
      <c r="J989" s="838" t="s">
        <v>846</v>
      </c>
      <c r="K989" s="883"/>
      <c r="L989" s="884"/>
      <c r="M989" s="884"/>
      <c r="N989" s="884"/>
      <c r="O989" s="872" t="s">
        <v>133</v>
      </c>
      <c r="P989" s="894">
        <v>800000</v>
      </c>
      <c r="Q989" s="853" t="str">
        <f t="shared" si="251"/>
        <v>2.06.03</v>
      </c>
      <c r="R989" s="841" t="str">
        <f t="shared" si="252"/>
        <v>KOMPUTER</v>
      </c>
      <c r="S989" s="860">
        <f t="shared" si="253"/>
        <v>4</v>
      </c>
      <c r="T989" s="861">
        <f t="shared" si="254"/>
        <v>200000</v>
      </c>
      <c r="U989" s="860">
        <f t="shared" si="255"/>
        <v>7</v>
      </c>
      <c r="V989" s="861">
        <f t="shared" si="256"/>
        <v>800000</v>
      </c>
      <c r="W989" s="861">
        <f t="shared" si="257"/>
        <v>0</v>
      </c>
      <c r="X989" s="861">
        <f t="shared" si="258"/>
        <v>0</v>
      </c>
      <c r="Y989" s="861">
        <f t="shared" si="259"/>
        <v>0</v>
      </c>
      <c r="Z989" s="861">
        <f t="shared" si="260"/>
        <v>0</v>
      </c>
      <c r="AA989" s="861">
        <f t="shared" si="261"/>
        <v>0</v>
      </c>
      <c r="AB989" s="860">
        <f t="shared" si="262"/>
        <v>2007</v>
      </c>
      <c r="AC989" s="862">
        <f t="shared" si="263"/>
        <v>800000</v>
      </c>
      <c r="AD989" s="863">
        <f t="shared" si="264"/>
        <v>0</v>
      </c>
    </row>
    <row r="990" spans="1:30" s="856" customFormat="1" ht="30" hidden="1" customHeight="1">
      <c r="A990" s="848"/>
      <c r="B990" s="849" t="s">
        <v>34</v>
      </c>
      <c r="C990" s="887" t="s">
        <v>3792</v>
      </c>
      <c r="D990" s="873" t="s">
        <v>180</v>
      </c>
      <c r="E990" s="839"/>
      <c r="F990" s="873" t="s">
        <v>310</v>
      </c>
      <c r="G990" s="838"/>
      <c r="H990" s="873" t="s">
        <v>355</v>
      </c>
      <c r="I990" s="872">
        <v>2007</v>
      </c>
      <c r="J990" s="838" t="s">
        <v>310</v>
      </c>
      <c r="K990" s="883"/>
      <c r="L990" s="884"/>
      <c r="M990" s="884"/>
      <c r="N990" s="884"/>
      <c r="O990" s="872" t="s">
        <v>133</v>
      </c>
      <c r="P990" s="894">
        <v>7352000</v>
      </c>
      <c r="Q990" s="853" t="str">
        <f t="shared" si="251"/>
        <v>2.06.03</v>
      </c>
      <c r="R990" s="841" t="str">
        <f t="shared" si="252"/>
        <v>KOMPUTER</v>
      </c>
      <c r="S990" s="860">
        <f t="shared" si="253"/>
        <v>4</v>
      </c>
      <c r="T990" s="861">
        <f t="shared" si="254"/>
        <v>1838000</v>
      </c>
      <c r="U990" s="860">
        <f t="shared" si="255"/>
        <v>7</v>
      </c>
      <c r="V990" s="861">
        <f t="shared" si="256"/>
        <v>7352000</v>
      </c>
      <c r="W990" s="861">
        <f t="shared" si="257"/>
        <v>0</v>
      </c>
      <c r="X990" s="861">
        <f t="shared" si="258"/>
        <v>0</v>
      </c>
      <c r="Y990" s="861">
        <f t="shared" si="259"/>
        <v>0</v>
      </c>
      <c r="Z990" s="861">
        <f t="shared" si="260"/>
        <v>0</v>
      </c>
      <c r="AA990" s="861">
        <f t="shared" si="261"/>
        <v>0</v>
      </c>
      <c r="AB990" s="860">
        <f t="shared" si="262"/>
        <v>2007</v>
      </c>
      <c r="AC990" s="862">
        <f t="shared" si="263"/>
        <v>7352000</v>
      </c>
      <c r="AD990" s="863">
        <f t="shared" si="264"/>
        <v>0</v>
      </c>
    </row>
    <row r="991" spans="1:30" s="856" customFormat="1" ht="30" hidden="1" customHeight="1">
      <c r="A991" s="848"/>
      <c r="B991" s="849" t="s">
        <v>34</v>
      </c>
      <c r="C991" s="887" t="s">
        <v>2054</v>
      </c>
      <c r="D991" s="873" t="s">
        <v>177</v>
      </c>
      <c r="E991" s="839"/>
      <c r="F991" s="873" t="s">
        <v>298</v>
      </c>
      <c r="G991" s="838"/>
      <c r="H991" s="873" t="s">
        <v>363</v>
      </c>
      <c r="I991" s="872">
        <v>2007</v>
      </c>
      <c r="J991" s="838" t="s">
        <v>298</v>
      </c>
      <c r="K991" s="883"/>
      <c r="L991" s="884"/>
      <c r="M991" s="884"/>
      <c r="N991" s="884"/>
      <c r="O991" s="872" t="s">
        <v>133</v>
      </c>
      <c r="P991" s="894">
        <v>1000000</v>
      </c>
      <c r="Q991" s="853" t="str">
        <f t="shared" si="251"/>
        <v>2.06.02</v>
      </c>
      <c r="R991" s="841" t="str">
        <f t="shared" si="252"/>
        <v>ALAT RUMAH TANGGA</v>
      </c>
      <c r="S991" s="860">
        <f t="shared" si="253"/>
        <v>5</v>
      </c>
      <c r="T991" s="861">
        <f t="shared" si="254"/>
        <v>200000</v>
      </c>
      <c r="U991" s="860">
        <f t="shared" si="255"/>
        <v>7</v>
      </c>
      <c r="V991" s="861">
        <f t="shared" si="256"/>
        <v>1000000</v>
      </c>
      <c r="W991" s="861">
        <f t="shared" si="257"/>
        <v>0</v>
      </c>
      <c r="X991" s="861">
        <f t="shared" si="258"/>
        <v>0</v>
      </c>
      <c r="Y991" s="861">
        <f t="shared" si="259"/>
        <v>0</v>
      </c>
      <c r="Z991" s="861">
        <f t="shared" si="260"/>
        <v>0</v>
      </c>
      <c r="AA991" s="861">
        <f t="shared" si="261"/>
        <v>0</v>
      </c>
      <c r="AB991" s="860">
        <f t="shared" si="262"/>
        <v>2007</v>
      </c>
      <c r="AC991" s="862">
        <f t="shared" si="263"/>
        <v>1000000</v>
      </c>
      <c r="AD991" s="863">
        <f t="shared" si="264"/>
        <v>0</v>
      </c>
    </row>
    <row r="992" spans="1:30" s="856" customFormat="1" ht="30" hidden="1" customHeight="1">
      <c r="A992" s="848"/>
      <c r="B992" s="849" t="s">
        <v>34</v>
      </c>
      <c r="C992" s="887" t="s">
        <v>1426</v>
      </c>
      <c r="D992" s="873" t="s">
        <v>820</v>
      </c>
      <c r="E992" s="839"/>
      <c r="F992" s="873" t="s">
        <v>1357</v>
      </c>
      <c r="G992" s="838"/>
      <c r="H992" s="873" t="s">
        <v>356</v>
      </c>
      <c r="I992" s="872">
        <v>2007</v>
      </c>
      <c r="J992" s="838" t="s">
        <v>1357</v>
      </c>
      <c r="K992" s="883"/>
      <c r="L992" s="884"/>
      <c r="M992" s="884"/>
      <c r="N992" s="884"/>
      <c r="O992" s="872" t="s">
        <v>133</v>
      </c>
      <c r="P992" s="894">
        <v>2200000</v>
      </c>
      <c r="Q992" s="853" t="str">
        <f t="shared" si="251"/>
        <v>2.06.01</v>
      </c>
      <c r="R992" s="841" t="str">
        <f t="shared" si="252"/>
        <v>ALAT KANTOR</v>
      </c>
      <c r="S992" s="860">
        <f t="shared" si="253"/>
        <v>5</v>
      </c>
      <c r="T992" s="861">
        <f t="shared" si="254"/>
        <v>440000</v>
      </c>
      <c r="U992" s="860">
        <f t="shared" si="255"/>
        <v>7</v>
      </c>
      <c r="V992" s="861">
        <f t="shared" si="256"/>
        <v>2200000</v>
      </c>
      <c r="W992" s="861">
        <f t="shared" si="257"/>
        <v>0</v>
      </c>
      <c r="X992" s="861">
        <f t="shared" si="258"/>
        <v>0</v>
      </c>
      <c r="Y992" s="861">
        <f t="shared" si="259"/>
        <v>0</v>
      </c>
      <c r="Z992" s="861">
        <f t="shared" si="260"/>
        <v>0</v>
      </c>
      <c r="AA992" s="861">
        <f t="shared" si="261"/>
        <v>0</v>
      </c>
      <c r="AB992" s="860">
        <f t="shared" si="262"/>
        <v>2007</v>
      </c>
      <c r="AC992" s="862">
        <f t="shared" si="263"/>
        <v>2200000</v>
      </c>
      <c r="AD992" s="863">
        <f t="shared" si="264"/>
        <v>0</v>
      </c>
    </row>
    <row r="993" spans="1:30" s="856" customFormat="1" ht="30" hidden="1" customHeight="1">
      <c r="A993" s="848"/>
      <c r="B993" s="849" t="s">
        <v>34</v>
      </c>
      <c r="C993" s="887" t="s">
        <v>2054</v>
      </c>
      <c r="D993" s="873" t="s">
        <v>177</v>
      </c>
      <c r="E993" s="839"/>
      <c r="F993" s="873" t="s">
        <v>298</v>
      </c>
      <c r="G993" s="838"/>
      <c r="H993" s="873" t="s">
        <v>358</v>
      </c>
      <c r="I993" s="872">
        <v>2007</v>
      </c>
      <c r="J993" s="838" t="s">
        <v>298</v>
      </c>
      <c r="K993" s="883"/>
      <c r="L993" s="884"/>
      <c r="M993" s="884"/>
      <c r="N993" s="884"/>
      <c r="O993" s="872" t="s">
        <v>133</v>
      </c>
      <c r="P993" s="894">
        <v>680000</v>
      </c>
      <c r="Q993" s="853" t="str">
        <f t="shared" si="251"/>
        <v>2.06.02</v>
      </c>
      <c r="R993" s="841" t="str">
        <f t="shared" si="252"/>
        <v>ALAT RUMAH TANGGA</v>
      </c>
      <c r="S993" s="860">
        <f t="shared" si="253"/>
        <v>5</v>
      </c>
      <c r="T993" s="861">
        <f t="shared" si="254"/>
        <v>136000</v>
      </c>
      <c r="U993" s="860">
        <f t="shared" si="255"/>
        <v>7</v>
      </c>
      <c r="V993" s="861">
        <f t="shared" si="256"/>
        <v>680000</v>
      </c>
      <c r="W993" s="861">
        <f t="shared" si="257"/>
        <v>0</v>
      </c>
      <c r="X993" s="861">
        <f t="shared" si="258"/>
        <v>0</v>
      </c>
      <c r="Y993" s="861">
        <f t="shared" si="259"/>
        <v>0</v>
      </c>
      <c r="Z993" s="861">
        <f t="shared" si="260"/>
        <v>0</v>
      </c>
      <c r="AA993" s="861">
        <f t="shared" si="261"/>
        <v>0</v>
      </c>
      <c r="AB993" s="860">
        <f t="shared" si="262"/>
        <v>2007</v>
      </c>
      <c r="AC993" s="862">
        <f t="shared" si="263"/>
        <v>680000</v>
      </c>
      <c r="AD993" s="863">
        <f t="shared" si="264"/>
        <v>0</v>
      </c>
    </row>
    <row r="994" spans="1:30" s="856" customFormat="1" ht="30" hidden="1" customHeight="1">
      <c r="A994" s="848"/>
      <c r="B994" s="849" t="s">
        <v>34</v>
      </c>
      <c r="C994" s="887" t="s">
        <v>442</v>
      </c>
      <c r="D994" s="873" t="s">
        <v>172</v>
      </c>
      <c r="E994" s="839"/>
      <c r="F994" s="873" t="s">
        <v>294</v>
      </c>
      <c r="G994" s="838"/>
      <c r="H994" s="873" t="s">
        <v>355</v>
      </c>
      <c r="I994" s="872">
        <v>2007</v>
      </c>
      <c r="J994" s="838" t="s">
        <v>294</v>
      </c>
      <c r="K994" s="883"/>
      <c r="L994" s="884"/>
      <c r="M994" s="884"/>
      <c r="N994" s="884"/>
      <c r="O994" s="872" t="s">
        <v>133</v>
      </c>
      <c r="P994" s="894">
        <v>4400000</v>
      </c>
      <c r="Q994" s="853" t="str">
        <f t="shared" si="251"/>
        <v>2.06.02</v>
      </c>
      <c r="R994" s="841" t="str">
        <f t="shared" si="252"/>
        <v>ALAT RUMAH TANGGA</v>
      </c>
      <c r="S994" s="860">
        <f t="shared" si="253"/>
        <v>5</v>
      </c>
      <c r="T994" s="861">
        <f t="shared" si="254"/>
        <v>880000</v>
      </c>
      <c r="U994" s="860">
        <f t="shared" si="255"/>
        <v>7</v>
      </c>
      <c r="V994" s="861">
        <f t="shared" si="256"/>
        <v>4400000</v>
      </c>
      <c r="W994" s="861">
        <f t="shared" si="257"/>
        <v>0</v>
      </c>
      <c r="X994" s="861">
        <f t="shared" si="258"/>
        <v>0</v>
      </c>
      <c r="Y994" s="861">
        <f t="shared" si="259"/>
        <v>0</v>
      </c>
      <c r="Z994" s="861">
        <f t="shared" si="260"/>
        <v>0</v>
      </c>
      <c r="AA994" s="861">
        <f t="shared" si="261"/>
        <v>0</v>
      </c>
      <c r="AB994" s="860">
        <f t="shared" si="262"/>
        <v>2007</v>
      </c>
      <c r="AC994" s="862">
        <f t="shared" si="263"/>
        <v>4400000</v>
      </c>
      <c r="AD994" s="863">
        <f t="shared" si="264"/>
        <v>0</v>
      </c>
    </row>
    <row r="995" spans="1:30" s="856" customFormat="1" ht="30" hidden="1" customHeight="1">
      <c r="A995" s="848"/>
      <c r="B995" s="849" t="s">
        <v>34</v>
      </c>
      <c r="C995" s="885" t="s">
        <v>3881</v>
      </c>
      <c r="D995" s="873" t="s">
        <v>3882</v>
      </c>
      <c r="E995" s="839"/>
      <c r="F995" s="873" t="s">
        <v>298</v>
      </c>
      <c r="G995" s="838"/>
      <c r="H995" s="873" t="s">
        <v>363</v>
      </c>
      <c r="I995" s="872">
        <v>2007</v>
      </c>
      <c r="J995" s="838" t="s">
        <v>298</v>
      </c>
      <c r="K995" s="883"/>
      <c r="L995" s="884"/>
      <c r="M995" s="884"/>
      <c r="N995" s="884"/>
      <c r="O995" s="872" t="s">
        <v>133</v>
      </c>
      <c r="P995" s="894">
        <v>540000</v>
      </c>
      <c r="Q995" s="853" t="str">
        <f t="shared" si="251"/>
        <v>2.06.04</v>
      </c>
      <c r="R995" s="841" t="str">
        <f t="shared" si="252"/>
        <v>MEJA DAN KURSI KERJA/RAPAT PEJABAT</v>
      </c>
      <c r="S995" s="860">
        <f t="shared" si="253"/>
        <v>5</v>
      </c>
      <c r="T995" s="861">
        <f t="shared" si="254"/>
        <v>108000</v>
      </c>
      <c r="U995" s="860">
        <f t="shared" si="255"/>
        <v>7</v>
      </c>
      <c r="V995" s="861">
        <f t="shared" si="256"/>
        <v>540000</v>
      </c>
      <c r="W995" s="861">
        <f t="shared" si="257"/>
        <v>0</v>
      </c>
      <c r="X995" s="861">
        <f t="shared" si="258"/>
        <v>0</v>
      </c>
      <c r="Y995" s="861">
        <f t="shared" si="259"/>
        <v>0</v>
      </c>
      <c r="Z995" s="861">
        <f t="shared" si="260"/>
        <v>0</v>
      </c>
      <c r="AA995" s="861">
        <f t="shared" si="261"/>
        <v>0</v>
      </c>
      <c r="AB995" s="860">
        <f t="shared" si="262"/>
        <v>2007</v>
      </c>
      <c r="AC995" s="862">
        <f t="shared" si="263"/>
        <v>540000</v>
      </c>
      <c r="AD995" s="863">
        <f t="shared" si="264"/>
        <v>0</v>
      </c>
    </row>
    <row r="996" spans="1:30" s="856" customFormat="1" ht="30" hidden="1" customHeight="1">
      <c r="A996" s="848"/>
      <c r="B996" s="849" t="s">
        <v>34</v>
      </c>
      <c r="C996" s="887" t="s">
        <v>3792</v>
      </c>
      <c r="D996" s="873" t="s">
        <v>180</v>
      </c>
      <c r="E996" s="839"/>
      <c r="F996" s="873" t="s">
        <v>310</v>
      </c>
      <c r="G996" s="838"/>
      <c r="H996" s="873" t="s">
        <v>355</v>
      </c>
      <c r="I996" s="872">
        <v>2007</v>
      </c>
      <c r="J996" s="838" t="s">
        <v>310</v>
      </c>
      <c r="K996" s="883"/>
      <c r="L996" s="884"/>
      <c r="M996" s="884"/>
      <c r="N996" s="884"/>
      <c r="O996" s="872" t="s">
        <v>133</v>
      </c>
      <c r="P996" s="894">
        <v>16542000</v>
      </c>
      <c r="Q996" s="853" t="str">
        <f t="shared" si="251"/>
        <v>2.06.03</v>
      </c>
      <c r="R996" s="841" t="str">
        <f t="shared" si="252"/>
        <v>KOMPUTER</v>
      </c>
      <c r="S996" s="860">
        <f t="shared" si="253"/>
        <v>4</v>
      </c>
      <c r="T996" s="861">
        <f t="shared" si="254"/>
        <v>4135500</v>
      </c>
      <c r="U996" s="860">
        <f t="shared" si="255"/>
        <v>7</v>
      </c>
      <c r="V996" s="861">
        <f t="shared" si="256"/>
        <v>16542000</v>
      </c>
      <c r="W996" s="861">
        <f t="shared" si="257"/>
        <v>0</v>
      </c>
      <c r="X996" s="861">
        <f t="shared" si="258"/>
        <v>0</v>
      </c>
      <c r="Y996" s="861">
        <f t="shared" si="259"/>
        <v>0</v>
      </c>
      <c r="Z996" s="861">
        <f t="shared" si="260"/>
        <v>0</v>
      </c>
      <c r="AA996" s="861">
        <f t="shared" si="261"/>
        <v>0</v>
      </c>
      <c r="AB996" s="860">
        <f t="shared" si="262"/>
        <v>2007</v>
      </c>
      <c r="AC996" s="862">
        <f t="shared" si="263"/>
        <v>16542000</v>
      </c>
      <c r="AD996" s="863">
        <f t="shared" si="264"/>
        <v>0</v>
      </c>
    </row>
    <row r="997" spans="1:30" s="856" customFormat="1" ht="30" hidden="1" customHeight="1">
      <c r="A997" s="848"/>
      <c r="B997" s="849" t="s">
        <v>34</v>
      </c>
      <c r="C997" s="873" t="s">
        <v>1452</v>
      </c>
      <c r="D997" s="873" t="s">
        <v>823</v>
      </c>
      <c r="E997" s="839"/>
      <c r="F997" s="873" t="s">
        <v>3883</v>
      </c>
      <c r="G997" s="838"/>
      <c r="H997" s="873" t="s">
        <v>358</v>
      </c>
      <c r="I997" s="872">
        <v>2007</v>
      </c>
      <c r="J997" s="838" t="s">
        <v>3883</v>
      </c>
      <c r="K997" s="883"/>
      <c r="L997" s="884"/>
      <c r="M997" s="884"/>
      <c r="N997" s="884"/>
      <c r="O997" s="872" t="s">
        <v>133</v>
      </c>
      <c r="P997" s="894">
        <v>1125000</v>
      </c>
      <c r="Q997" s="853" t="str">
        <f t="shared" si="251"/>
        <v>2.06.02</v>
      </c>
      <c r="R997" s="841" t="str">
        <f t="shared" si="252"/>
        <v>ALAT RUMAH TANGGA</v>
      </c>
      <c r="S997" s="860">
        <f t="shared" si="253"/>
        <v>5</v>
      </c>
      <c r="T997" s="861">
        <f t="shared" si="254"/>
        <v>225000</v>
      </c>
      <c r="U997" s="860">
        <f t="shared" si="255"/>
        <v>7</v>
      </c>
      <c r="V997" s="861">
        <f t="shared" si="256"/>
        <v>1125000</v>
      </c>
      <c r="W997" s="861">
        <f t="shared" si="257"/>
        <v>0</v>
      </c>
      <c r="X997" s="861">
        <f t="shared" si="258"/>
        <v>0</v>
      </c>
      <c r="Y997" s="861">
        <f t="shared" si="259"/>
        <v>0</v>
      </c>
      <c r="Z997" s="861">
        <f t="shared" si="260"/>
        <v>0</v>
      </c>
      <c r="AA997" s="861">
        <f t="shared" si="261"/>
        <v>0</v>
      </c>
      <c r="AB997" s="860">
        <f t="shared" si="262"/>
        <v>2007</v>
      </c>
      <c r="AC997" s="862">
        <f t="shared" si="263"/>
        <v>1125000</v>
      </c>
      <c r="AD997" s="863">
        <f t="shared" si="264"/>
        <v>0</v>
      </c>
    </row>
    <row r="998" spans="1:30" s="856" customFormat="1" ht="30" hidden="1" customHeight="1">
      <c r="A998" s="848"/>
      <c r="B998" s="849" t="s">
        <v>34</v>
      </c>
      <c r="C998" s="873" t="s">
        <v>1454</v>
      </c>
      <c r="D998" s="873" t="s">
        <v>3884</v>
      </c>
      <c r="E998" s="839"/>
      <c r="F998" s="873" t="s">
        <v>3885</v>
      </c>
      <c r="G998" s="838"/>
      <c r="H998" s="873" t="s">
        <v>364</v>
      </c>
      <c r="I998" s="872">
        <v>2007</v>
      </c>
      <c r="J998" s="838" t="s">
        <v>3885</v>
      </c>
      <c r="K998" s="883"/>
      <c r="L998" s="884"/>
      <c r="M998" s="884"/>
      <c r="N998" s="884"/>
      <c r="O998" s="872" t="s">
        <v>133</v>
      </c>
      <c r="P998" s="894">
        <v>14000000</v>
      </c>
      <c r="Q998" s="853" t="str">
        <f t="shared" si="251"/>
        <v>2.06.02</v>
      </c>
      <c r="R998" s="841" t="str">
        <f t="shared" si="252"/>
        <v>ALAT RUMAH TANGGA</v>
      </c>
      <c r="S998" s="860">
        <f t="shared" si="253"/>
        <v>5</v>
      </c>
      <c r="T998" s="861">
        <f t="shared" si="254"/>
        <v>2800000</v>
      </c>
      <c r="U998" s="860">
        <f t="shared" si="255"/>
        <v>7</v>
      </c>
      <c r="V998" s="861">
        <f t="shared" si="256"/>
        <v>14000000</v>
      </c>
      <c r="W998" s="861">
        <f t="shared" si="257"/>
        <v>0</v>
      </c>
      <c r="X998" s="861">
        <f t="shared" si="258"/>
        <v>0</v>
      </c>
      <c r="Y998" s="861">
        <f t="shared" si="259"/>
        <v>0</v>
      </c>
      <c r="Z998" s="861">
        <f t="shared" si="260"/>
        <v>0</v>
      </c>
      <c r="AA998" s="861">
        <f t="shared" si="261"/>
        <v>0</v>
      </c>
      <c r="AB998" s="860">
        <f t="shared" si="262"/>
        <v>2007</v>
      </c>
      <c r="AC998" s="862">
        <f t="shared" si="263"/>
        <v>14000000</v>
      </c>
      <c r="AD998" s="863">
        <f t="shared" si="264"/>
        <v>0</v>
      </c>
    </row>
    <row r="999" spans="1:30" s="856" customFormat="1" ht="30" hidden="1" customHeight="1">
      <c r="A999" s="848"/>
      <c r="B999" s="849" t="s">
        <v>34</v>
      </c>
      <c r="C999" s="887" t="s">
        <v>3784</v>
      </c>
      <c r="D999" s="873" t="s">
        <v>170</v>
      </c>
      <c r="E999" s="839"/>
      <c r="F999" s="873" t="s">
        <v>846</v>
      </c>
      <c r="G999" s="838"/>
      <c r="H999" s="873" t="s">
        <v>355</v>
      </c>
      <c r="I999" s="872">
        <v>2007</v>
      </c>
      <c r="J999" s="838" t="s">
        <v>846</v>
      </c>
      <c r="K999" s="883"/>
      <c r="L999" s="884"/>
      <c r="M999" s="884"/>
      <c r="N999" s="884"/>
      <c r="O999" s="872" t="s">
        <v>133</v>
      </c>
      <c r="P999" s="894">
        <v>900000</v>
      </c>
      <c r="Q999" s="853" t="str">
        <f t="shared" si="251"/>
        <v>2.06.03</v>
      </c>
      <c r="R999" s="841" t="str">
        <f t="shared" si="252"/>
        <v>KOMPUTER</v>
      </c>
      <c r="S999" s="860">
        <f t="shared" si="253"/>
        <v>4</v>
      </c>
      <c r="T999" s="861">
        <f t="shared" si="254"/>
        <v>225000</v>
      </c>
      <c r="U999" s="860">
        <f t="shared" si="255"/>
        <v>7</v>
      </c>
      <c r="V999" s="861">
        <f t="shared" si="256"/>
        <v>900000</v>
      </c>
      <c r="W999" s="861">
        <f t="shared" si="257"/>
        <v>0</v>
      </c>
      <c r="X999" s="861">
        <f t="shared" si="258"/>
        <v>0</v>
      </c>
      <c r="Y999" s="861">
        <f t="shared" si="259"/>
        <v>0</v>
      </c>
      <c r="Z999" s="861">
        <f t="shared" si="260"/>
        <v>0</v>
      </c>
      <c r="AA999" s="861">
        <f t="shared" si="261"/>
        <v>0</v>
      </c>
      <c r="AB999" s="860">
        <f t="shared" si="262"/>
        <v>2007</v>
      </c>
      <c r="AC999" s="862">
        <f t="shared" si="263"/>
        <v>900000</v>
      </c>
      <c r="AD999" s="863">
        <f t="shared" si="264"/>
        <v>0</v>
      </c>
    </row>
    <row r="1000" spans="1:30" s="856" customFormat="1" ht="30" hidden="1" customHeight="1">
      <c r="A1000" s="848"/>
      <c r="B1000" s="849" t="s">
        <v>34</v>
      </c>
      <c r="C1000" s="887" t="s">
        <v>3785</v>
      </c>
      <c r="D1000" s="873" t="s">
        <v>171</v>
      </c>
      <c r="E1000" s="839"/>
      <c r="F1000" s="873" t="s">
        <v>1058</v>
      </c>
      <c r="G1000" s="838"/>
      <c r="H1000" s="873" t="s">
        <v>356</v>
      </c>
      <c r="I1000" s="872">
        <v>2007</v>
      </c>
      <c r="J1000" s="838" t="s">
        <v>1058</v>
      </c>
      <c r="K1000" s="883"/>
      <c r="L1000" s="884"/>
      <c r="M1000" s="884"/>
      <c r="N1000" s="884"/>
      <c r="O1000" s="872" t="s">
        <v>133</v>
      </c>
      <c r="P1000" s="894">
        <v>6480000</v>
      </c>
      <c r="Q1000" s="853" t="str">
        <f t="shared" si="251"/>
        <v>2.06.03</v>
      </c>
      <c r="R1000" s="841" t="str">
        <f t="shared" si="252"/>
        <v>KOMPUTER</v>
      </c>
      <c r="S1000" s="860">
        <f t="shared" si="253"/>
        <v>4</v>
      </c>
      <c r="T1000" s="861">
        <f t="shared" si="254"/>
        <v>1620000</v>
      </c>
      <c r="U1000" s="860">
        <f t="shared" si="255"/>
        <v>7</v>
      </c>
      <c r="V1000" s="861">
        <f t="shared" si="256"/>
        <v>6480000</v>
      </c>
      <c r="W1000" s="861">
        <f t="shared" si="257"/>
        <v>0</v>
      </c>
      <c r="X1000" s="861">
        <f t="shared" si="258"/>
        <v>0</v>
      </c>
      <c r="Y1000" s="861">
        <f t="shared" si="259"/>
        <v>0</v>
      </c>
      <c r="Z1000" s="861">
        <f t="shared" si="260"/>
        <v>0</v>
      </c>
      <c r="AA1000" s="861">
        <f t="shared" si="261"/>
        <v>0</v>
      </c>
      <c r="AB1000" s="860">
        <f t="shared" si="262"/>
        <v>2007</v>
      </c>
      <c r="AC1000" s="862">
        <f t="shared" si="263"/>
        <v>6480000</v>
      </c>
      <c r="AD1000" s="863">
        <f t="shared" si="264"/>
        <v>0</v>
      </c>
    </row>
    <row r="1001" spans="1:30" s="856" customFormat="1" ht="30" hidden="1" customHeight="1">
      <c r="A1001" s="848"/>
      <c r="B1001" s="849" t="s">
        <v>34</v>
      </c>
      <c r="C1001" s="887" t="s">
        <v>442</v>
      </c>
      <c r="D1001" s="873" t="s">
        <v>172</v>
      </c>
      <c r="E1001" s="839"/>
      <c r="F1001" s="873" t="s">
        <v>294</v>
      </c>
      <c r="G1001" s="838"/>
      <c r="H1001" s="873" t="s">
        <v>355</v>
      </c>
      <c r="I1001" s="872">
        <v>2007</v>
      </c>
      <c r="J1001" s="838" t="s">
        <v>294</v>
      </c>
      <c r="K1001" s="883"/>
      <c r="L1001" s="884"/>
      <c r="M1001" s="884"/>
      <c r="N1001" s="884"/>
      <c r="O1001" s="872" t="s">
        <v>133</v>
      </c>
      <c r="P1001" s="894">
        <v>13300000</v>
      </c>
      <c r="Q1001" s="853" t="str">
        <f t="shared" si="251"/>
        <v>2.06.02</v>
      </c>
      <c r="R1001" s="841" t="str">
        <f t="shared" si="252"/>
        <v>ALAT RUMAH TANGGA</v>
      </c>
      <c r="S1001" s="860">
        <f t="shared" si="253"/>
        <v>5</v>
      </c>
      <c r="T1001" s="861">
        <f t="shared" si="254"/>
        <v>2660000</v>
      </c>
      <c r="U1001" s="860">
        <f t="shared" si="255"/>
        <v>7</v>
      </c>
      <c r="V1001" s="861">
        <f t="shared" si="256"/>
        <v>13300000</v>
      </c>
      <c r="W1001" s="861">
        <f t="shared" si="257"/>
        <v>0</v>
      </c>
      <c r="X1001" s="861">
        <f t="shared" si="258"/>
        <v>0</v>
      </c>
      <c r="Y1001" s="861">
        <f t="shared" si="259"/>
        <v>0</v>
      </c>
      <c r="Z1001" s="861">
        <f t="shared" si="260"/>
        <v>0</v>
      </c>
      <c r="AA1001" s="861">
        <f t="shared" si="261"/>
        <v>0</v>
      </c>
      <c r="AB1001" s="860">
        <f t="shared" si="262"/>
        <v>2007</v>
      </c>
      <c r="AC1001" s="862">
        <f t="shared" si="263"/>
        <v>13300000</v>
      </c>
      <c r="AD1001" s="863">
        <f t="shared" si="264"/>
        <v>0</v>
      </c>
    </row>
    <row r="1002" spans="1:30" s="856" customFormat="1" ht="30" hidden="1" customHeight="1">
      <c r="A1002" s="848"/>
      <c r="B1002" s="849" t="s">
        <v>34</v>
      </c>
      <c r="C1002" s="887" t="s">
        <v>442</v>
      </c>
      <c r="D1002" s="873" t="s">
        <v>172</v>
      </c>
      <c r="E1002" s="839"/>
      <c r="F1002" s="873" t="s">
        <v>294</v>
      </c>
      <c r="G1002" s="838"/>
      <c r="H1002" s="873" t="s">
        <v>355</v>
      </c>
      <c r="I1002" s="872">
        <v>2007</v>
      </c>
      <c r="J1002" s="838" t="s">
        <v>294</v>
      </c>
      <c r="K1002" s="883"/>
      <c r="L1002" s="884"/>
      <c r="M1002" s="884"/>
      <c r="N1002" s="884"/>
      <c r="O1002" s="872" t="s">
        <v>133</v>
      </c>
      <c r="P1002" s="894">
        <v>1925000</v>
      </c>
      <c r="Q1002" s="853" t="str">
        <f t="shared" si="251"/>
        <v>2.06.02</v>
      </c>
      <c r="R1002" s="841" t="str">
        <f t="shared" si="252"/>
        <v>ALAT RUMAH TANGGA</v>
      </c>
      <c r="S1002" s="860">
        <f t="shared" si="253"/>
        <v>5</v>
      </c>
      <c r="T1002" s="861">
        <f t="shared" si="254"/>
        <v>385000</v>
      </c>
      <c r="U1002" s="860">
        <f t="shared" si="255"/>
        <v>7</v>
      </c>
      <c r="V1002" s="861">
        <f t="shared" si="256"/>
        <v>1925000</v>
      </c>
      <c r="W1002" s="861">
        <f t="shared" si="257"/>
        <v>0</v>
      </c>
      <c r="X1002" s="861">
        <f t="shared" si="258"/>
        <v>0</v>
      </c>
      <c r="Y1002" s="861">
        <f t="shared" si="259"/>
        <v>0</v>
      </c>
      <c r="Z1002" s="861">
        <f t="shared" si="260"/>
        <v>0</v>
      </c>
      <c r="AA1002" s="861">
        <f t="shared" si="261"/>
        <v>0</v>
      </c>
      <c r="AB1002" s="860">
        <f t="shared" si="262"/>
        <v>2007</v>
      </c>
      <c r="AC1002" s="862">
        <f t="shared" si="263"/>
        <v>1925000</v>
      </c>
      <c r="AD1002" s="863">
        <f t="shared" si="264"/>
        <v>0</v>
      </c>
    </row>
    <row r="1003" spans="1:30" s="856" customFormat="1" ht="30" hidden="1" customHeight="1">
      <c r="A1003" s="848"/>
      <c r="B1003" s="849" t="s">
        <v>34</v>
      </c>
      <c r="C1003" s="887" t="s">
        <v>3815</v>
      </c>
      <c r="D1003" s="873" t="s">
        <v>3816</v>
      </c>
      <c r="E1003" s="839"/>
      <c r="F1003" s="873" t="s">
        <v>3886</v>
      </c>
      <c r="G1003" s="838"/>
      <c r="H1003" s="873" t="s">
        <v>358</v>
      </c>
      <c r="I1003" s="872">
        <v>2007</v>
      </c>
      <c r="J1003" s="838" t="s">
        <v>3886</v>
      </c>
      <c r="K1003" s="883"/>
      <c r="L1003" s="884"/>
      <c r="M1003" s="884"/>
      <c r="N1003" s="884"/>
      <c r="O1003" s="872" t="s">
        <v>133</v>
      </c>
      <c r="P1003" s="894">
        <v>525000</v>
      </c>
      <c r="Q1003" s="853" t="str">
        <f t="shared" si="251"/>
        <v>2.06.02</v>
      </c>
      <c r="R1003" s="841" t="str">
        <f t="shared" si="252"/>
        <v>ALAT RUMAH TANGGA</v>
      </c>
      <c r="S1003" s="860">
        <f t="shared" si="253"/>
        <v>5</v>
      </c>
      <c r="T1003" s="861">
        <f t="shared" si="254"/>
        <v>105000</v>
      </c>
      <c r="U1003" s="860">
        <f t="shared" si="255"/>
        <v>7</v>
      </c>
      <c r="V1003" s="861">
        <f t="shared" si="256"/>
        <v>525000</v>
      </c>
      <c r="W1003" s="861">
        <f t="shared" si="257"/>
        <v>0</v>
      </c>
      <c r="X1003" s="861">
        <f t="shared" si="258"/>
        <v>0</v>
      </c>
      <c r="Y1003" s="861">
        <f t="shared" si="259"/>
        <v>0</v>
      </c>
      <c r="Z1003" s="861">
        <f t="shared" si="260"/>
        <v>0</v>
      </c>
      <c r="AA1003" s="861">
        <f t="shared" si="261"/>
        <v>0</v>
      </c>
      <c r="AB1003" s="860">
        <f t="shared" si="262"/>
        <v>2007</v>
      </c>
      <c r="AC1003" s="862">
        <f t="shared" si="263"/>
        <v>525000</v>
      </c>
      <c r="AD1003" s="863">
        <f t="shared" si="264"/>
        <v>0</v>
      </c>
    </row>
    <row r="1004" spans="1:30" s="856" customFormat="1" ht="30" hidden="1" customHeight="1">
      <c r="A1004" s="848"/>
      <c r="B1004" s="849" t="s">
        <v>34</v>
      </c>
      <c r="C1004" s="887" t="s">
        <v>435</v>
      </c>
      <c r="D1004" s="873" t="s">
        <v>176</v>
      </c>
      <c r="E1004" s="839"/>
      <c r="F1004" s="873" t="s">
        <v>1357</v>
      </c>
      <c r="G1004" s="838"/>
      <c r="H1004" s="873" t="s">
        <v>356</v>
      </c>
      <c r="I1004" s="872">
        <v>2007</v>
      </c>
      <c r="J1004" s="838" t="s">
        <v>1357</v>
      </c>
      <c r="K1004" s="883"/>
      <c r="L1004" s="884"/>
      <c r="M1004" s="884"/>
      <c r="N1004" s="884"/>
      <c r="O1004" s="872" t="s">
        <v>133</v>
      </c>
      <c r="P1004" s="894">
        <v>3915000</v>
      </c>
      <c r="Q1004" s="853" t="str">
        <f t="shared" si="251"/>
        <v>2.06.01</v>
      </c>
      <c r="R1004" s="841" t="str">
        <f t="shared" si="252"/>
        <v>ALAT KANTOR</v>
      </c>
      <c r="S1004" s="860">
        <f t="shared" si="253"/>
        <v>5</v>
      </c>
      <c r="T1004" s="861">
        <f t="shared" si="254"/>
        <v>783000</v>
      </c>
      <c r="U1004" s="860">
        <f t="shared" si="255"/>
        <v>7</v>
      </c>
      <c r="V1004" s="861">
        <f t="shared" si="256"/>
        <v>3915000</v>
      </c>
      <c r="W1004" s="861">
        <f t="shared" si="257"/>
        <v>0</v>
      </c>
      <c r="X1004" s="861">
        <f t="shared" si="258"/>
        <v>0</v>
      </c>
      <c r="Y1004" s="861">
        <f t="shared" si="259"/>
        <v>0</v>
      </c>
      <c r="Z1004" s="861">
        <f t="shared" si="260"/>
        <v>0</v>
      </c>
      <c r="AA1004" s="861">
        <f t="shared" si="261"/>
        <v>0</v>
      </c>
      <c r="AB1004" s="860">
        <f t="shared" si="262"/>
        <v>2007</v>
      </c>
      <c r="AC1004" s="862">
        <f t="shared" si="263"/>
        <v>3915000</v>
      </c>
      <c r="AD1004" s="863">
        <f t="shared" si="264"/>
        <v>0</v>
      </c>
    </row>
    <row r="1005" spans="1:30" s="856" customFormat="1" ht="30" hidden="1" customHeight="1">
      <c r="A1005" s="848"/>
      <c r="B1005" s="849" t="s">
        <v>34</v>
      </c>
      <c r="C1005" s="873" t="s">
        <v>2068</v>
      </c>
      <c r="D1005" s="873" t="s">
        <v>3852</v>
      </c>
      <c r="E1005" s="839"/>
      <c r="F1005" s="873" t="s">
        <v>132</v>
      </c>
      <c r="G1005" s="838"/>
      <c r="H1005" s="873" t="s">
        <v>356</v>
      </c>
      <c r="I1005" s="872">
        <v>2007</v>
      </c>
      <c r="J1005" s="838" t="s">
        <v>132</v>
      </c>
      <c r="K1005" s="883"/>
      <c r="L1005" s="884"/>
      <c r="M1005" s="884"/>
      <c r="N1005" s="884"/>
      <c r="O1005" s="872" t="s">
        <v>133</v>
      </c>
      <c r="P1005" s="894">
        <v>2450000</v>
      </c>
      <c r="Q1005" s="853" t="str">
        <f t="shared" si="251"/>
        <v>2.06.02</v>
      </c>
      <c r="R1005" s="841" t="str">
        <f t="shared" si="252"/>
        <v>ALAT RUMAH TANGGA</v>
      </c>
      <c r="S1005" s="860">
        <f t="shared" si="253"/>
        <v>5</v>
      </c>
      <c r="T1005" s="861">
        <f t="shared" si="254"/>
        <v>490000</v>
      </c>
      <c r="U1005" s="860">
        <f t="shared" si="255"/>
        <v>7</v>
      </c>
      <c r="V1005" s="861">
        <f t="shared" si="256"/>
        <v>2450000</v>
      </c>
      <c r="W1005" s="861">
        <f t="shared" si="257"/>
        <v>0</v>
      </c>
      <c r="X1005" s="861">
        <f t="shared" si="258"/>
        <v>0</v>
      </c>
      <c r="Y1005" s="861">
        <f t="shared" si="259"/>
        <v>0</v>
      </c>
      <c r="Z1005" s="861">
        <f t="shared" si="260"/>
        <v>0</v>
      </c>
      <c r="AA1005" s="861">
        <f t="shared" si="261"/>
        <v>0</v>
      </c>
      <c r="AB1005" s="860">
        <f t="shared" si="262"/>
        <v>2007</v>
      </c>
      <c r="AC1005" s="862">
        <f t="shared" si="263"/>
        <v>2450000</v>
      </c>
      <c r="AD1005" s="863">
        <f t="shared" si="264"/>
        <v>0</v>
      </c>
    </row>
    <row r="1006" spans="1:30" s="856" customFormat="1" ht="30" hidden="1" customHeight="1">
      <c r="A1006" s="848"/>
      <c r="B1006" s="849" t="s">
        <v>34</v>
      </c>
      <c r="C1006" s="887" t="s">
        <v>435</v>
      </c>
      <c r="D1006" s="873" t="s">
        <v>176</v>
      </c>
      <c r="E1006" s="839"/>
      <c r="F1006" s="873" t="s">
        <v>840</v>
      </c>
      <c r="G1006" s="838"/>
      <c r="H1006" s="873" t="s">
        <v>356</v>
      </c>
      <c r="I1006" s="872">
        <v>2007</v>
      </c>
      <c r="J1006" s="838" t="s">
        <v>840</v>
      </c>
      <c r="K1006" s="883"/>
      <c r="L1006" s="884"/>
      <c r="M1006" s="884"/>
      <c r="N1006" s="884"/>
      <c r="O1006" s="872" t="s">
        <v>133</v>
      </c>
      <c r="P1006" s="894">
        <v>1800000</v>
      </c>
      <c r="Q1006" s="853" t="str">
        <f t="shared" si="251"/>
        <v>2.06.01</v>
      </c>
      <c r="R1006" s="841" t="str">
        <f t="shared" si="252"/>
        <v>ALAT KANTOR</v>
      </c>
      <c r="S1006" s="860">
        <f t="shared" si="253"/>
        <v>5</v>
      </c>
      <c r="T1006" s="861">
        <f t="shared" si="254"/>
        <v>360000</v>
      </c>
      <c r="U1006" s="860">
        <f t="shared" si="255"/>
        <v>7</v>
      </c>
      <c r="V1006" s="861">
        <f t="shared" si="256"/>
        <v>1800000</v>
      </c>
      <c r="W1006" s="861">
        <f t="shared" si="257"/>
        <v>0</v>
      </c>
      <c r="X1006" s="861">
        <f t="shared" si="258"/>
        <v>0</v>
      </c>
      <c r="Y1006" s="861">
        <f t="shared" si="259"/>
        <v>0</v>
      </c>
      <c r="Z1006" s="861">
        <f t="shared" si="260"/>
        <v>0</v>
      </c>
      <c r="AA1006" s="861">
        <f t="shared" si="261"/>
        <v>0</v>
      </c>
      <c r="AB1006" s="860">
        <f t="shared" si="262"/>
        <v>2007</v>
      </c>
      <c r="AC1006" s="862">
        <f t="shared" si="263"/>
        <v>1800000</v>
      </c>
      <c r="AD1006" s="863">
        <f t="shared" si="264"/>
        <v>0</v>
      </c>
    </row>
    <row r="1007" spans="1:30" s="856" customFormat="1" ht="30" hidden="1" customHeight="1">
      <c r="A1007" s="848"/>
      <c r="B1007" s="849" t="s">
        <v>34</v>
      </c>
      <c r="C1007" s="887" t="s">
        <v>442</v>
      </c>
      <c r="D1007" s="873" t="s">
        <v>172</v>
      </c>
      <c r="E1007" s="839"/>
      <c r="F1007" s="873" t="s">
        <v>294</v>
      </c>
      <c r="G1007" s="838"/>
      <c r="H1007" s="873" t="s">
        <v>355</v>
      </c>
      <c r="I1007" s="872">
        <v>2007</v>
      </c>
      <c r="J1007" s="838" t="s">
        <v>294</v>
      </c>
      <c r="K1007" s="883"/>
      <c r="L1007" s="884"/>
      <c r="M1007" s="884"/>
      <c r="N1007" s="884"/>
      <c r="O1007" s="872" t="s">
        <v>133</v>
      </c>
      <c r="P1007" s="894">
        <v>3562500</v>
      </c>
      <c r="Q1007" s="853" t="str">
        <f t="shared" si="251"/>
        <v>2.06.02</v>
      </c>
      <c r="R1007" s="841" t="str">
        <f t="shared" si="252"/>
        <v>ALAT RUMAH TANGGA</v>
      </c>
      <c r="S1007" s="860">
        <f t="shared" si="253"/>
        <v>5</v>
      </c>
      <c r="T1007" s="861">
        <f t="shared" si="254"/>
        <v>712500</v>
      </c>
      <c r="U1007" s="860">
        <f t="shared" si="255"/>
        <v>7</v>
      </c>
      <c r="V1007" s="861">
        <f t="shared" si="256"/>
        <v>3562500</v>
      </c>
      <c r="W1007" s="861">
        <f t="shared" si="257"/>
        <v>0</v>
      </c>
      <c r="X1007" s="861">
        <f t="shared" si="258"/>
        <v>0</v>
      </c>
      <c r="Y1007" s="861">
        <f t="shared" si="259"/>
        <v>0</v>
      </c>
      <c r="Z1007" s="861">
        <f t="shared" si="260"/>
        <v>0</v>
      </c>
      <c r="AA1007" s="861">
        <f t="shared" si="261"/>
        <v>0</v>
      </c>
      <c r="AB1007" s="860">
        <f t="shared" si="262"/>
        <v>2007</v>
      </c>
      <c r="AC1007" s="862">
        <f t="shared" si="263"/>
        <v>3562500</v>
      </c>
      <c r="AD1007" s="863">
        <f t="shared" si="264"/>
        <v>0</v>
      </c>
    </row>
    <row r="1008" spans="1:30" s="856" customFormat="1" ht="30" hidden="1" customHeight="1">
      <c r="A1008" s="848"/>
      <c r="B1008" s="849" t="s">
        <v>34</v>
      </c>
      <c r="C1008" s="887" t="s">
        <v>2062</v>
      </c>
      <c r="D1008" s="873" t="s">
        <v>169</v>
      </c>
      <c r="E1008" s="839"/>
      <c r="F1008" s="873" t="s">
        <v>332</v>
      </c>
      <c r="G1008" s="838"/>
      <c r="H1008" s="873" t="s">
        <v>354</v>
      </c>
      <c r="I1008" s="872">
        <v>2007</v>
      </c>
      <c r="J1008" s="838" t="s">
        <v>332</v>
      </c>
      <c r="K1008" s="883"/>
      <c r="L1008" s="884"/>
      <c r="M1008" s="884"/>
      <c r="N1008" s="884"/>
      <c r="O1008" s="872" t="s">
        <v>133</v>
      </c>
      <c r="P1008" s="894">
        <v>9135000</v>
      </c>
      <c r="Q1008" s="853" t="str">
        <f t="shared" si="251"/>
        <v>2.06.02</v>
      </c>
      <c r="R1008" s="841" t="str">
        <f t="shared" si="252"/>
        <v>ALAT RUMAH TANGGA</v>
      </c>
      <c r="S1008" s="860">
        <f t="shared" si="253"/>
        <v>5</v>
      </c>
      <c r="T1008" s="861">
        <f t="shared" si="254"/>
        <v>1827000</v>
      </c>
      <c r="U1008" s="860">
        <f t="shared" si="255"/>
        <v>7</v>
      </c>
      <c r="V1008" s="861">
        <f t="shared" si="256"/>
        <v>9135000</v>
      </c>
      <c r="W1008" s="861">
        <f t="shared" si="257"/>
        <v>0</v>
      </c>
      <c r="X1008" s="861">
        <f t="shared" si="258"/>
        <v>0</v>
      </c>
      <c r="Y1008" s="861">
        <f t="shared" si="259"/>
        <v>0</v>
      </c>
      <c r="Z1008" s="861">
        <f t="shared" si="260"/>
        <v>0</v>
      </c>
      <c r="AA1008" s="861">
        <f t="shared" si="261"/>
        <v>0</v>
      </c>
      <c r="AB1008" s="860">
        <f t="shared" si="262"/>
        <v>2007</v>
      </c>
      <c r="AC1008" s="862">
        <f t="shared" si="263"/>
        <v>9135000</v>
      </c>
      <c r="AD1008" s="863">
        <f t="shared" si="264"/>
        <v>0</v>
      </c>
    </row>
    <row r="1009" spans="1:30" s="856" customFormat="1" ht="30" hidden="1" customHeight="1">
      <c r="A1009" s="848"/>
      <c r="B1009" s="849" t="s">
        <v>34</v>
      </c>
      <c r="C1009" s="887" t="s">
        <v>2054</v>
      </c>
      <c r="D1009" s="873" t="s">
        <v>177</v>
      </c>
      <c r="E1009" s="839"/>
      <c r="F1009" s="873" t="s">
        <v>298</v>
      </c>
      <c r="G1009" s="838"/>
      <c r="H1009" s="873" t="s">
        <v>363</v>
      </c>
      <c r="I1009" s="872">
        <v>2007</v>
      </c>
      <c r="J1009" s="838" t="s">
        <v>298</v>
      </c>
      <c r="K1009" s="883"/>
      <c r="L1009" s="884"/>
      <c r="M1009" s="884"/>
      <c r="N1009" s="884"/>
      <c r="O1009" s="872" t="s">
        <v>133</v>
      </c>
      <c r="P1009" s="894">
        <v>13005000</v>
      </c>
      <c r="Q1009" s="853" t="str">
        <f t="shared" si="251"/>
        <v>2.06.02</v>
      </c>
      <c r="R1009" s="841" t="str">
        <f t="shared" si="252"/>
        <v>ALAT RUMAH TANGGA</v>
      </c>
      <c r="S1009" s="860">
        <f t="shared" si="253"/>
        <v>5</v>
      </c>
      <c r="T1009" s="861">
        <f t="shared" si="254"/>
        <v>2601000</v>
      </c>
      <c r="U1009" s="860">
        <f t="shared" si="255"/>
        <v>7</v>
      </c>
      <c r="V1009" s="861">
        <f t="shared" si="256"/>
        <v>13005000</v>
      </c>
      <c r="W1009" s="861">
        <f t="shared" si="257"/>
        <v>0</v>
      </c>
      <c r="X1009" s="861">
        <f t="shared" si="258"/>
        <v>0</v>
      </c>
      <c r="Y1009" s="861">
        <f t="shared" si="259"/>
        <v>0</v>
      </c>
      <c r="Z1009" s="861">
        <f t="shared" si="260"/>
        <v>0</v>
      </c>
      <c r="AA1009" s="861">
        <f t="shared" si="261"/>
        <v>0</v>
      </c>
      <c r="AB1009" s="860">
        <f t="shared" si="262"/>
        <v>2007</v>
      </c>
      <c r="AC1009" s="862">
        <f t="shared" si="263"/>
        <v>13005000</v>
      </c>
      <c r="AD1009" s="863">
        <f t="shared" si="264"/>
        <v>0</v>
      </c>
    </row>
    <row r="1010" spans="1:30" s="856" customFormat="1" ht="30" hidden="1" customHeight="1">
      <c r="A1010" s="848"/>
      <c r="B1010" s="849" t="s">
        <v>34</v>
      </c>
      <c r="C1010" s="887" t="s">
        <v>2061</v>
      </c>
      <c r="D1010" s="873" t="s">
        <v>181</v>
      </c>
      <c r="E1010" s="839"/>
      <c r="F1010" s="873" t="s">
        <v>298</v>
      </c>
      <c r="G1010" s="838"/>
      <c r="H1010" s="873" t="s">
        <v>364</v>
      </c>
      <c r="I1010" s="872">
        <v>2007</v>
      </c>
      <c r="J1010" s="838" t="s">
        <v>298</v>
      </c>
      <c r="K1010" s="883"/>
      <c r="L1010" s="884"/>
      <c r="M1010" s="884"/>
      <c r="N1010" s="884"/>
      <c r="O1010" s="872" t="s">
        <v>133</v>
      </c>
      <c r="P1010" s="894">
        <v>525000</v>
      </c>
      <c r="Q1010" s="853" t="str">
        <f t="shared" si="251"/>
        <v>2.06.02</v>
      </c>
      <c r="R1010" s="841" t="str">
        <f t="shared" si="252"/>
        <v>ALAT RUMAH TANGGA</v>
      </c>
      <c r="S1010" s="860">
        <f t="shared" si="253"/>
        <v>5</v>
      </c>
      <c r="T1010" s="861">
        <f t="shared" si="254"/>
        <v>105000</v>
      </c>
      <c r="U1010" s="860">
        <f t="shared" si="255"/>
        <v>7</v>
      </c>
      <c r="V1010" s="861">
        <f t="shared" si="256"/>
        <v>525000</v>
      </c>
      <c r="W1010" s="861">
        <f t="shared" si="257"/>
        <v>0</v>
      </c>
      <c r="X1010" s="861">
        <f t="shared" si="258"/>
        <v>0</v>
      </c>
      <c r="Y1010" s="861">
        <f t="shared" si="259"/>
        <v>0</v>
      </c>
      <c r="Z1010" s="861">
        <f t="shared" si="260"/>
        <v>0</v>
      </c>
      <c r="AA1010" s="861">
        <f t="shared" si="261"/>
        <v>0</v>
      </c>
      <c r="AB1010" s="860">
        <f t="shared" si="262"/>
        <v>2007</v>
      </c>
      <c r="AC1010" s="862">
        <f t="shared" si="263"/>
        <v>525000</v>
      </c>
      <c r="AD1010" s="863">
        <f t="shared" si="264"/>
        <v>0</v>
      </c>
    </row>
    <row r="1011" spans="1:30" s="856" customFormat="1" ht="30" hidden="1" customHeight="1">
      <c r="A1011" s="848"/>
      <c r="B1011" s="849" t="s">
        <v>34</v>
      </c>
      <c r="C1011" s="887" t="s">
        <v>2054</v>
      </c>
      <c r="D1011" s="873" t="s">
        <v>177</v>
      </c>
      <c r="E1011" s="839"/>
      <c r="F1011" s="873" t="s">
        <v>298</v>
      </c>
      <c r="G1011" s="838"/>
      <c r="H1011" s="873" t="s">
        <v>363</v>
      </c>
      <c r="I1011" s="872">
        <v>2007</v>
      </c>
      <c r="J1011" s="838" t="s">
        <v>298</v>
      </c>
      <c r="K1011" s="883"/>
      <c r="L1011" s="884"/>
      <c r="M1011" s="884"/>
      <c r="N1011" s="884"/>
      <c r="O1011" s="872" t="s">
        <v>133</v>
      </c>
      <c r="P1011" s="894">
        <v>1125000</v>
      </c>
      <c r="Q1011" s="853" t="str">
        <f t="shared" si="251"/>
        <v>2.06.02</v>
      </c>
      <c r="R1011" s="841" t="str">
        <f t="shared" si="252"/>
        <v>ALAT RUMAH TANGGA</v>
      </c>
      <c r="S1011" s="860">
        <f t="shared" si="253"/>
        <v>5</v>
      </c>
      <c r="T1011" s="861">
        <f t="shared" si="254"/>
        <v>225000</v>
      </c>
      <c r="U1011" s="860">
        <f t="shared" si="255"/>
        <v>7</v>
      </c>
      <c r="V1011" s="861">
        <f t="shared" si="256"/>
        <v>1125000</v>
      </c>
      <c r="W1011" s="861">
        <f t="shared" si="257"/>
        <v>0</v>
      </c>
      <c r="X1011" s="861">
        <f t="shared" si="258"/>
        <v>0</v>
      </c>
      <c r="Y1011" s="861">
        <f t="shared" si="259"/>
        <v>0</v>
      </c>
      <c r="Z1011" s="861">
        <f t="shared" si="260"/>
        <v>0</v>
      </c>
      <c r="AA1011" s="861">
        <f t="shared" si="261"/>
        <v>0</v>
      </c>
      <c r="AB1011" s="860">
        <f t="shared" si="262"/>
        <v>2007</v>
      </c>
      <c r="AC1011" s="862">
        <f t="shared" si="263"/>
        <v>1125000</v>
      </c>
      <c r="AD1011" s="863">
        <f t="shared" si="264"/>
        <v>0</v>
      </c>
    </row>
    <row r="1012" spans="1:30" s="856" customFormat="1" ht="30" hidden="1" customHeight="1">
      <c r="A1012" s="848"/>
      <c r="B1012" s="849" t="s">
        <v>34</v>
      </c>
      <c r="C1012" s="887" t="s">
        <v>2054</v>
      </c>
      <c r="D1012" s="873" t="s">
        <v>177</v>
      </c>
      <c r="E1012" s="839"/>
      <c r="F1012" s="873" t="s">
        <v>298</v>
      </c>
      <c r="G1012" s="838"/>
      <c r="H1012" s="873" t="s">
        <v>363</v>
      </c>
      <c r="I1012" s="872">
        <v>2007</v>
      </c>
      <c r="J1012" s="838" t="s">
        <v>298</v>
      </c>
      <c r="K1012" s="883"/>
      <c r="L1012" s="884"/>
      <c r="M1012" s="884"/>
      <c r="N1012" s="884"/>
      <c r="O1012" s="872" t="s">
        <v>133</v>
      </c>
      <c r="P1012" s="894">
        <v>1105000</v>
      </c>
      <c r="Q1012" s="853" t="str">
        <f t="shared" si="251"/>
        <v>2.06.02</v>
      </c>
      <c r="R1012" s="841" t="str">
        <f t="shared" si="252"/>
        <v>ALAT RUMAH TANGGA</v>
      </c>
      <c r="S1012" s="860">
        <f t="shared" si="253"/>
        <v>5</v>
      </c>
      <c r="T1012" s="861">
        <f t="shared" si="254"/>
        <v>221000</v>
      </c>
      <c r="U1012" s="860">
        <f t="shared" si="255"/>
        <v>7</v>
      </c>
      <c r="V1012" s="861">
        <f t="shared" si="256"/>
        <v>1105000</v>
      </c>
      <c r="W1012" s="861">
        <f t="shared" si="257"/>
        <v>0</v>
      </c>
      <c r="X1012" s="861">
        <f t="shared" si="258"/>
        <v>0</v>
      </c>
      <c r="Y1012" s="861">
        <f t="shared" si="259"/>
        <v>0</v>
      </c>
      <c r="Z1012" s="861">
        <f t="shared" si="260"/>
        <v>0</v>
      </c>
      <c r="AA1012" s="861">
        <f t="shared" si="261"/>
        <v>0</v>
      </c>
      <c r="AB1012" s="860">
        <f t="shared" si="262"/>
        <v>2007</v>
      </c>
      <c r="AC1012" s="862">
        <f t="shared" si="263"/>
        <v>1105000</v>
      </c>
      <c r="AD1012" s="863">
        <f t="shared" si="264"/>
        <v>0</v>
      </c>
    </row>
    <row r="1013" spans="1:30" s="856" customFormat="1" ht="30" hidden="1" customHeight="1">
      <c r="A1013" s="848"/>
      <c r="B1013" s="849" t="s">
        <v>34</v>
      </c>
      <c r="C1013" s="887" t="s">
        <v>435</v>
      </c>
      <c r="D1013" s="873" t="s">
        <v>176</v>
      </c>
      <c r="E1013" s="839"/>
      <c r="F1013" s="873" t="s">
        <v>840</v>
      </c>
      <c r="G1013" s="838"/>
      <c r="H1013" s="873" t="s">
        <v>356</v>
      </c>
      <c r="I1013" s="872">
        <v>2007</v>
      </c>
      <c r="J1013" s="838" t="s">
        <v>840</v>
      </c>
      <c r="K1013" s="883"/>
      <c r="L1013" s="884"/>
      <c r="M1013" s="884"/>
      <c r="N1013" s="884"/>
      <c r="O1013" s="872" t="s">
        <v>133</v>
      </c>
      <c r="P1013" s="894">
        <v>9000000</v>
      </c>
      <c r="Q1013" s="853" t="str">
        <f t="shared" si="251"/>
        <v>2.06.01</v>
      </c>
      <c r="R1013" s="841" t="str">
        <f t="shared" si="252"/>
        <v>ALAT KANTOR</v>
      </c>
      <c r="S1013" s="860">
        <f t="shared" si="253"/>
        <v>5</v>
      </c>
      <c r="T1013" s="861">
        <f t="shared" si="254"/>
        <v>1800000</v>
      </c>
      <c r="U1013" s="860">
        <f t="shared" si="255"/>
        <v>7</v>
      </c>
      <c r="V1013" s="861">
        <f t="shared" si="256"/>
        <v>9000000</v>
      </c>
      <c r="W1013" s="861">
        <f t="shared" si="257"/>
        <v>0</v>
      </c>
      <c r="X1013" s="861">
        <f t="shared" si="258"/>
        <v>0</v>
      </c>
      <c r="Y1013" s="861">
        <f t="shared" si="259"/>
        <v>0</v>
      </c>
      <c r="Z1013" s="861">
        <f t="shared" si="260"/>
        <v>0</v>
      </c>
      <c r="AA1013" s="861">
        <f t="shared" si="261"/>
        <v>0</v>
      </c>
      <c r="AB1013" s="860">
        <f t="shared" si="262"/>
        <v>2007</v>
      </c>
      <c r="AC1013" s="862">
        <f t="shared" si="263"/>
        <v>9000000</v>
      </c>
      <c r="AD1013" s="863">
        <f t="shared" si="264"/>
        <v>0</v>
      </c>
    </row>
    <row r="1014" spans="1:30" s="856" customFormat="1" ht="30" hidden="1" customHeight="1">
      <c r="A1014" s="848"/>
      <c r="B1014" s="849" t="s">
        <v>34</v>
      </c>
      <c r="C1014" s="887" t="s">
        <v>435</v>
      </c>
      <c r="D1014" s="873" t="s">
        <v>176</v>
      </c>
      <c r="E1014" s="839"/>
      <c r="F1014" s="873" t="s">
        <v>1357</v>
      </c>
      <c r="G1014" s="838"/>
      <c r="H1014" s="873" t="s">
        <v>356</v>
      </c>
      <c r="I1014" s="872">
        <v>2007</v>
      </c>
      <c r="J1014" s="838" t="s">
        <v>1357</v>
      </c>
      <c r="K1014" s="883"/>
      <c r="L1014" s="884"/>
      <c r="M1014" s="884"/>
      <c r="N1014" s="884"/>
      <c r="O1014" s="872" t="s">
        <v>133</v>
      </c>
      <c r="P1014" s="894">
        <v>2610000</v>
      </c>
      <c r="Q1014" s="853" t="str">
        <f t="shared" si="251"/>
        <v>2.06.01</v>
      </c>
      <c r="R1014" s="841" t="str">
        <f t="shared" si="252"/>
        <v>ALAT KANTOR</v>
      </c>
      <c r="S1014" s="860">
        <f t="shared" si="253"/>
        <v>5</v>
      </c>
      <c r="T1014" s="861">
        <f t="shared" si="254"/>
        <v>522000</v>
      </c>
      <c r="U1014" s="860">
        <f t="shared" si="255"/>
        <v>7</v>
      </c>
      <c r="V1014" s="861">
        <f t="shared" si="256"/>
        <v>2610000</v>
      </c>
      <c r="W1014" s="861">
        <f t="shared" si="257"/>
        <v>0</v>
      </c>
      <c r="X1014" s="861">
        <f t="shared" si="258"/>
        <v>0</v>
      </c>
      <c r="Y1014" s="861">
        <f t="shared" si="259"/>
        <v>0</v>
      </c>
      <c r="Z1014" s="861">
        <f t="shared" si="260"/>
        <v>0</v>
      </c>
      <c r="AA1014" s="861">
        <f t="shared" si="261"/>
        <v>0</v>
      </c>
      <c r="AB1014" s="860">
        <f t="shared" si="262"/>
        <v>2007</v>
      </c>
      <c r="AC1014" s="862">
        <f t="shared" si="263"/>
        <v>2610000</v>
      </c>
      <c r="AD1014" s="863">
        <f t="shared" si="264"/>
        <v>0</v>
      </c>
    </row>
    <row r="1015" spans="1:30" s="856" customFormat="1" ht="30" hidden="1" customHeight="1">
      <c r="A1015" s="848"/>
      <c r="B1015" s="849" t="s">
        <v>34</v>
      </c>
      <c r="C1015" s="887" t="s">
        <v>2062</v>
      </c>
      <c r="D1015" s="873" t="s">
        <v>169</v>
      </c>
      <c r="E1015" s="839"/>
      <c r="F1015" s="873" t="s">
        <v>293</v>
      </c>
      <c r="G1015" s="838"/>
      <c r="H1015" s="873" t="s">
        <v>354</v>
      </c>
      <c r="I1015" s="872">
        <v>2007</v>
      </c>
      <c r="J1015" s="838" t="s">
        <v>293</v>
      </c>
      <c r="K1015" s="883"/>
      <c r="L1015" s="884"/>
      <c r="M1015" s="884"/>
      <c r="N1015" s="884"/>
      <c r="O1015" s="872" t="s">
        <v>133</v>
      </c>
      <c r="P1015" s="894">
        <v>2835000</v>
      </c>
      <c r="Q1015" s="853" t="str">
        <f t="shared" si="251"/>
        <v>2.06.02</v>
      </c>
      <c r="R1015" s="841" t="str">
        <f t="shared" si="252"/>
        <v>ALAT RUMAH TANGGA</v>
      </c>
      <c r="S1015" s="860">
        <f t="shared" si="253"/>
        <v>5</v>
      </c>
      <c r="T1015" s="861">
        <f t="shared" si="254"/>
        <v>567000</v>
      </c>
      <c r="U1015" s="860">
        <f t="shared" si="255"/>
        <v>7</v>
      </c>
      <c r="V1015" s="861">
        <f t="shared" si="256"/>
        <v>2835000</v>
      </c>
      <c r="W1015" s="861">
        <f t="shared" si="257"/>
        <v>0</v>
      </c>
      <c r="X1015" s="861">
        <f t="shared" si="258"/>
        <v>0</v>
      </c>
      <c r="Y1015" s="861">
        <f t="shared" si="259"/>
        <v>0</v>
      </c>
      <c r="Z1015" s="861">
        <f t="shared" si="260"/>
        <v>0</v>
      </c>
      <c r="AA1015" s="861">
        <f t="shared" si="261"/>
        <v>0</v>
      </c>
      <c r="AB1015" s="860">
        <f t="shared" si="262"/>
        <v>2007</v>
      </c>
      <c r="AC1015" s="862">
        <f t="shared" si="263"/>
        <v>2835000</v>
      </c>
      <c r="AD1015" s="863">
        <f t="shared" si="264"/>
        <v>0</v>
      </c>
    </row>
    <row r="1016" spans="1:30" s="856" customFormat="1" ht="30" hidden="1" customHeight="1">
      <c r="A1016" s="848"/>
      <c r="B1016" s="849" t="s">
        <v>34</v>
      </c>
      <c r="C1016" s="873" t="s">
        <v>1427</v>
      </c>
      <c r="D1016" s="873" t="s">
        <v>3887</v>
      </c>
      <c r="E1016" s="839"/>
      <c r="F1016" s="873" t="s">
        <v>298</v>
      </c>
      <c r="G1016" s="838"/>
      <c r="H1016" s="873" t="s">
        <v>363</v>
      </c>
      <c r="I1016" s="872">
        <v>2007</v>
      </c>
      <c r="J1016" s="838" t="s">
        <v>298</v>
      </c>
      <c r="K1016" s="883"/>
      <c r="L1016" s="884"/>
      <c r="M1016" s="884"/>
      <c r="N1016" s="884"/>
      <c r="O1016" s="872" t="s">
        <v>133</v>
      </c>
      <c r="P1016" s="894">
        <v>1665000</v>
      </c>
      <c r="Q1016" s="853" t="str">
        <f t="shared" si="251"/>
        <v>2.06.02</v>
      </c>
      <c r="R1016" s="841" t="str">
        <f t="shared" si="252"/>
        <v>ALAT RUMAH TANGGA</v>
      </c>
      <c r="S1016" s="860">
        <f t="shared" si="253"/>
        <v>5</v>
      </c>
      <c r="T1016" s="861">
        <f t="shared" si="254"/>
        <v>333000</v>
      </c>
      <c r="U1016" s="860">
        <f t="shared" si="255"/>
        <v>7</v>
      </c>
      <c r="V1016" s="861">
        <f t="shared" si="256"/>
        <v>1665000</v>
      </c>
      <c r="W1016" s="861">
        <f t="shared" si="257"/>
        <v>0</v>
      </c>
      <c r="X1016" s="861">
        <f t="shared" si="258"/>
        <v>0</v>
      </c>
      <c r="Y1016" s="861">
        <f t="shared" si="259"/>
        <v>0</v>
      </c>
      <c r="Z1016" s="861">
        <f t="shared" si="260"/>
        <v>0</v>
      </c>
      <c r="AA1016" s="861">
        <f t="shared" si="261"/>
        <v>0</v>
      </c>
      <c r="AB1016" s="860">
        <f t="shared" si="262"/>
        <v>2007</v>
      </c>
      <c r="AC1016" s="862">
        <f t="shared" si="263"/>
        <v>1665000</v>
      </c>
      <c r="AD1016" s="863">
        <f t="shared" si="264"/>
        <v>0</v>
      </c>
    </row>
    <row r="1017" spans="1:30" s="856" customFormat="1" ht="30" hidden="1" customHeight="1">
      <c r="A1017" s="848"/>
      <c r="B1017" s="849" t="s">
        <v>34</v>
      </c>
      <c r="C1017" s="887" t="s">
        <v>3784</v>
      </c>
      <c r="D1017" s="873" t="s">
        <v>170</v>
      </c>
      <c r="E1017" s="839"/>
      <c r="F1017" s="873" t="s">
        <v>846</v>
      </c>
      <c r="G1017" s="838"/>
      <c r="H1017" s="873" t="s">
        <v>357</v>
      </c>
      <c r="I1017" s="872">
        <v>2007</v>
      </c>
      <c r="J1017" s="838" t="s">
        <v>846</v>
      </c>
      <c r="K1017" s="883"/>
      <c r="L1017" s="884"/>
      <c r="M1017" s="884"/>
      <c r="N1017" s="884"/>
      <c r="O1017" s="872" t="s">
        <v>133</v>
      </c>
      <c r="P1017" s="894">
        <v>900000</v>
      </c>
      <c r="Q1017" s="853" t="str">
        <f t="shared" si="251"/>
        <v>2.06.03</v>
      </c>
      <c r="R1017" s="841" t="str">
        <f t="shared" si="252"/>
        <v>KOMPUTER</v>
      </c>
      <c r="S1017" s="860">
        <f t="shared" si="253"/>
        <v>4</v>
      </c>
      <c r="T1017" s="861">
        <f t="shared" si="254"/>
        <v>225000</v>
      </c>
      <c r="U1017" s="860">
        <f t="shared" si="255"/>
        <v>7</v>
      </c>
      <c r="V1017" s="861">
        <f t="shared" si="256"/>
        <v>900000</v>
      </c>
      <c r="W1017" s="861">
        <f t="shared" si="257"/>
        <v>0</v>
      </c>
      <c r="X1017" s="861">
        <f t="shared" si="258"/>
        <v>0</v>
      </c>
      <c r="Y1017" s="861">
        <f t="shared" si="259"/>
        <v>0</v>
      </c>
      <c r="Z1017" s="861">
        <f t="shared" si="260"/>
        <v>0</v>
      </c>
      <c r="AA1017" s="861">
        <f t="shared" si="261"/>
        <v>0</v>
      </c>
      <c r="AB1017" s="860">
        <f t="shared" si="262"/>
        <v>2007</v>
      </c>
      <c r="AC1017" s="862">
        <f t="shared" si="263"/>
        <v>900000</v>
      </c>
      <c r="AD1017" s="863">
        <f t="shared" si="264"/>
        <v>0</v>
      </c>
    </row>
    <row r="1018" spans="1:30" s="856" customFormat="1" ht="30" hidden="1" customHeight="1">
      <c r="A1018" s="848"/>
      <c r="B1018" s="849" t="s">
        <v>34</v>
      </c>
      <c r="C1018" s="887" t="s">
        <v>442</v>
      </c>
      <c r="D1018" s="873" t="s">
        <v>172</v>
      </c>
      <c r="E1018" s="839"/>
      <c r="F1018" s="873" t="s">
        <v>294</v>
      </c>
      <c r="G1018" s="838"/>
      <c r="H1018" s="873" t="s">
        <v>355</v>
      </c>
      <c r="I1018" s="872">
        <v>2007</v>
      </c>
      <c r="J1018" s="838" t="s">
        <v>294</v>
      </c>
      <c r="K1018" s="883"/>
      <c r="L1018" s="884"/>
      <c r="M1018" s="884"/>
      <c r="N1018" s="884"/>
      <c r="O1018" s="872" t="s">
        <v>133</v>
      </c>
      <c r="P1018" s="894">
        <v>3562500</v>
      </c>
      <c r="Q1018" s="853" t="str">
        <f t="shared" si="251"/>
        <v>2.06.02</v>
      </c>
      <c r="R1018" s="841" t="str">
        <f t="shared" si="252"/>
        <v>ALAT RUMAH TANGGA</v>
      </c>
      <c r="S1018" s="860">
        <f t="shared" si="253"/>
        <v>5</v>
      </c>
      <c r="T1018" s="861">
        <f t="shared" si="254"/>
        <v>712500</v>
      </c>
      <c r="U1018" s="860">
        <f t="shared" si="255"/>
        <v>7</v>
      </c>
      <c r="V1018" s="861">
        <f t="shared" si="256"/>
        <v>3562500</v>
      </c>
      <c r="W1018" s="861">
        <f t="shared" si="257"/>
        <v>0</v>
      </c>
      <c r="X1018" s="861">
        <f t="shared" si="258"/>
        <v>0</v>
      </c>
      <c r="Y1018" s="861">
        <f t="shared" si="259"/>
        <v>0</v>
      </c>
      <c r="Z1018" s="861">
        <f t="shared" si="260"/>
        <v>0</v>
      </c>
      <c r="AA1018" s="861">
        <f t="shared" si="261"/>
        <v>0</v>
      </c>
      <c r="AB1018" s="860">
        <f t="shared" si="262"/>
        <v>2007</v>
      </c>
      <c r="AC1018" s="862">
        <f t="shared" si="263"/>
        <v>3562500</v>
      </c>
      <c r="AD1018" s="863">
        <f t="shared" si="264"/>
        <v>0</v>
      </c>
    </row>
    <row r="1019" spans="1:30" s="856" customFormat="1" ht="30" hidden="1" customHeight="1">
      <c r="A1019" s="848"/>
      <c r="B1019" s="849" t="s">
        <v>34</v>
      </c>
      <c r="C1019" s="887" t="s">
        <v>3792</v>
      </c>
      <c r="D1019" s="873" t="s">
        <v>422</v>
      </c>
      <c r="E1019" s="839"/>
      <c r="F1019" s="873" t="s">
        <v>3888</v>
      </c>
      <c r="G1019" s="838"/>
      <c r="H1019" s="873" t="s">
        <v>3889</v>
      </c>
      <c r="I1019" s="872">
        <v>2007</v>
      </c>
      <c r="J1019" s="838"/>
      <c r="K1019" s="883"/>
      <c r="L1019" s="884"/>
      <c r="M1019" s="884"/>
      <c r="N1019" s="884"/>
      <c r="O1019" s="872" t="s">
        <v>874</v>
      </c>
      <c r="P1019" s="894">
        <v>19324407.59</v>
      </c>
      <c r="Q1019" s="853" t="str">
        <f t="shared" si="251"/>
        <v>2.06.03</v>
      </c>
      <c r="R1019" s="841" t="str">
        <f t="shared" si="252"/>
        <v>KOMPUTER</v>
      </c>
      <c r="S1019" s="860">
        <f t="shared" si="253"/>
        <v>4</v>
      </c>
      <c r="T1019" s="861">
        <f t="shared" si="254"/>
        <v>4831101.8975</v>
      </c>
      <c r="U1019" s="860">
        <f t="shared" si="255"/>
        <v>7</v>
      </c>
      <c r="V1019" s="861">
        <f t="shared" si="256"/>
        <v>19324407.59</v>
      </c>
      <c r="W1019" s="861">
        <f t="shared" si="257"/>
        <v>0</v>
      </c>
      <c r="X1019" s="861">
        <f t="shared" si="258"/>
        <v>0</v>
      </c>
      <c r="Y1019" s="861">
        <f t="shared" si="259"/>
        <v>0</v>
      </c>
      <c r="Z1019" s="861">
        <f t="shared" si="260"/>
        <v>0</v>
      </c>
      <c r="AA1019" s="861">
        <f t="shared" si="261"/>
        <v>0</v>
      </c>
      <c r="AB1019" s="860">
        <f t="shared" si="262"/>
        <v>2007</v>
      </c>
      <c r="AC1019" s="862">
        <f t="shared" si="263"/>
        <v>19324407.59</v>
      </c>
      <c r="AD1019" s="863">
        <f t="shared" si="264"/>
        <v>0</v>
      </c>
    </row>
    <row r="1020" spans="1:30" s="856" customFormat="1" ht="30" hidden="1" customHeight="1">
      <c r="A1020" s="848"/>
      <c r="B1020" s="849" t="s">
        <v>34</v>
      </c>
      <c r="C1020" s="873" t="s">
        <v>1496</v>
      </c>
      <c r="D1020" s="873" t="s">
        <v>415</v>
      </c>
      <c r="E1020" s="839"/>
      <c r="F1020" s="873"/>
      <c r="G1020" s="838"/>
      <c r="H1020" s="873" t="s">
        <v>459</v>
      </c>
      <c r="I1020" s="872">
        <v>2007</v>
      </c>
      <c r="J1020" s="838"/>
      <c r="K1020" s="883"/>
      <c r="L1020" s="884"/>
      <c r="M1020" s="884"/>
      <c r="N1020" s="884"/>
      <c r="O1020" s="872" t="s">
        <v>874</v>
      </c>
      <c r="P1020" s="894">
        <v>24750000</v>
      </c>
      <c r="Q1020" s="853" t="str">
        <f t="shared" si="251"/>
        <v>2.06.02</v>
      </c>
      <c r="R1020" s="841" t="str">
        <f t="shared" si="252"/>
        <v>ALAT RUMAH TANGGA</v>
      </c>
      <c r="S1020" s="860">
        <f t="shared" si="253"/>
        <v>5</v>
      </c>
      <c r="T1020" s="861">
        <f t="shared" si="254"/>
        <v>4950000</v>
      </c>
      <c r="U1020" s="860">
        <f t="shared" si="255"/>
        <v>7</v>
      </c>
      <c r="V1020" s="861">
        <f t="shared" si="256"/>
        <v>24750000</v>
      </c>
      <c r="W1020" s="861">
        <f t="shared" si="257"/>
        <v>0</v>
      </c>
      <c r="X1020" s="861">
        <f t="shared" si="258"/>
        <v>0</v>
      </c>
      <c r="Y1020" s="861">
        <f t="shared" si="259"/>
        <v>0</v>
      </c>
      <c r="Z1020" s="861">
        <f t="shared" si="260"/>
        <v>0</v>
      </c>
      <c r="AA1020" s="861">
        <f t="shared" si="261"/>
        <v>0</v>
      </c>
      <c r="AB1020" s="860">
        <f t="shared" si="262"/>
        <v>2007</v>
      </c>
      <c r="AC1020" s="862">
        <f t="shared" si="263"/>
        <v>24750000</v>
      </c>
      <c r="AD1020" s="863">
        <f t="shared" si="264"/>
        <v>0</v>
      </c>
    </row>
    <row r="1021" spans="1:30" s="856" customFormat="1" ht="30" hidden="1" customHeight="1">
      <c r="A1021" s="848"/>
      <c r="B1021" s="849" t="s">
        <v>34</v>
      </c>
      <c r="C1021" s="873" t="s">
        <v>1427</v>
      </c>
      <c r="D1021" s="873" t="s">
        <v>3890</v>
      </c>
      <c r="E1021" s="839" t="s">
        <v>444</v>
      </c>
      <c r="F1021" s="873" t="s">
        <v>3891</v>
      </c>
      <c r="G1021" s="838" t="s">
        <v>3892</v>
      </c>
      <c r="H1021" s="873" t="s">
        <v>863</v>
      </c>
      <c r="I1021" s="872">
        <v>2007</v>
      </c>
      <c r="J1021" s="838" t="s">
        <v>132</v>
      </c>
      <c r="K1021" s="883" t="s">
        <v>132</v>
      </c>
      <c r="L1021" s="884" t="s">
        <v>132</v>
      </c>
      <c r="M1021" s="884" t="s">
        <v>132</v>
      </c>
      <c r="N1021" s="884" t="s">
        <v>132</v>
      </c>
      <c r="O1021" s="872" t="s">
        <v>133</v>
      </c>
      <c r="P1021" s="894">
        <v>19750000</v>
      </c>
      <c r="Q1021" s="853" t="str">
        <f t="shared" si="251"/>
        <v>2.06.02</v>
      </c>
      <c r="R1021" s="841" t="str">
        <f t="shared" si="252"/>
        <v>ALAT RUMAH TANGGA</v>
      </c>
      <c r="S1021" s="860">
        <f t="shared" si="253"/>
        <v>5</v>
      </c>
      <c r="T1021" s="861">
        <f t="shared" si="254"/>
        <v>3950000</v>
      </c>
      <c r="U1021" s="860">
        <f t="shared" si="255"/>
        <v>7</v>
      </c>
      <c r="V1021" s="861">
        <f t="shared" si="256"/>
        <v>19750000</v>
      </c>
      <c r="W1021" s="861">
        <f t="shared" si="257"/>
        <v>0</v>
      </c>
      <c r="X1021" s="861">
        <f t="shared" si="258"/>
        <v>0</v>
      </c>
      <c r="Y1021" s="861">
        <f t="shared" si="259"/>
        <v>0</v>
      </c>
      <c r="Z1021" s="861">
        <f t="shared" si="260"/>
        <v>0</v>
      </c>
      <c r="AA1021" s="861">
        <f t="shared" si="261"/>
        <v>0</v>
      </c>
      <c r="AB1021" s="860">
        <f t="shared" si="262"/>
        <v>2007</v>
      </c>
      <c r="AC1021" s="862">
        <f t="shared" si="263"/>
        <v>19750000</v>
      </c>
      <c r="AD1021" s="863">
        <f t="shared" si="264"/>
        <v>0</v>
      </c>
    </row>
    <row r="1022" spans="1:30" s="856" customFormat="1" ht="30" hidden="1" customHeight="1">
      <c r="A1022" s="848"/>
      <c r="B1022" s="849" t="s">
        <v>34</v>
      </c>
      <c r="C1022" s="873" t="s">
        <v>442</v>
      </c>
      <c r="D1022" s="873" t="s">
        <v>3893</v>
      </c>
      <c r="E1022" s="839" t="s">
        <v>444</v>
      </c>
      <c r="F1022" s="873"/>
      <c r="G1022" s="838"/>
      <c r="H1022" s="873" t="s">
        <v>863</v>
      </c>
      <c r="I1022" s="872">
        <v>2007</v>
      </c>
      <c r="J1022" s="838" t="s">
        <v>132</v>
      </c>
      <c r="K1022" s="883" t="s">
        <v>132</v>
      </c>
      <c r="L1022" s="884" t="s">
        <v>132</v>
      </c>
      <c r="M1022" s="884" t="s">
        <v>132</v>
      </c>
      <c r="N1022" s="884" t="s">
        <v>132</v>
      </c>
      <c r="O1022" s="872" t="s">
        <v>133</v>
      </c>
      <c r="P1022" s="894">
        <v>362890000</v>
      </c>
      <c r="Q1022" s="853" t="str">
        <f t="shared" si="251"/>
        <v>2.06.02</v>
      </c>
      <c r="R1022" s="841" t="str">
        <f t="shared" si="252"/>
        <v>ALAT RUMAH TANGGA</v>
      </c>
      <c r="S1022" s="860">
        <f t="shared" si="253"/>
        <v>5</v>
      </c>
      <c r="T1022" s="861">
        <f t="shared" si="254"/>
        <v>72578000</v>
      </c>
      <c r="U1022" s="860">
        <f t="shared" si="255"/>
        <v>7</v>
      </c>
      <c r="V1022" s="861">
        <f t="shared" si="256"/>
        <v>362890000</v>
      </c>
      <c r="W1022" s="861">
        <f t="shared" si="257"/>
        <v>0</v>
      </c>
      <c r="X1022" s="861">
        <f t="shared" si="258"/>
        <v>0</v>
      </c>
      <c r="Y1022" s="861">
        <f t="shared" si="259"/>
        <v>0</v>
      </c>
      <c r="Z1022" s="861">
        <f t="shared" si="260"/>
        <v>0</v>
      </c>
      <c r="AA1022" s="861">
        <f t="shared" si="261"/>
        <v>0</v>
      </c>
      <c r="AB1022" s="860">
        <f t="shared" si="262"/>
        <v>2007</v>
      </c>
      <c r="AC1022" s="862">
        <f t="shared" si="263"/>
        <v>362890000</v>
      </c>
      <c r="AD1022" s="863">
        <f t="shared" si="264"/>
        <v>0</v>
      </c>
    </row>
    <row r="1023" spans="1:30" s="856" customFormat="1" ht="30" hidden="1" customHeight="1">
      <c r="A1023" s="848"/>
      <c r="B1023" s="849" t="s">
        <v>34</v>
      </c>
      <c r="C1023" s="873" t="s">
        <v>1496</v>
      </c>
      <c r="D1023" s="873" t="s">
        <v>3894</v>
      </c>
      <c r="E1023" s="839" t="s">
        <v>444</v>
      </c>
      <c r="F1023" s="873"/>
      <c r="G1023" s="838"/>
      <c r="H1023" s="873"/>
      <c r="I1023" s="872">
        <v>2007</v>
      </c>
      <c r="J1023" s="838" t="s">
        <v>132</v>
      </c>
      <c r="K1023" s="883" t="s">
        <v>132</v>
      </c>
      <c r="L1023" s="884" t="s">
        <v>132</v>
      </c>
      <c r="M1023" s="884" t="s">
        <v>132</v>
      </c>
      <c r="N1023" s="884" t="s">
        <v>132</v>
      </c>
      <c r="O1023" s="872" t="s">
        <v>133</v>
      </c>
      <c r="P1023" s="894">
        <v>285450000</v>
      </c>
      <c r="Q1023" s="853" t="str">
        <f t="shared" si="251"/>
        <v>2.06.02</v>
      </c>
      <c r="R1023" s="841" t="str">
        <f t="shared" si="252"/>
        <v>ALAT RUMAH TANGGA</v>
      </c>
      <c r="S1023" s="860">
        <f t="shared" si="253"/>
        <v>5</v>
      </c>
      <c r="T1023" s="861">
        <f t="shared" si="254"/>
        <v>57090000</v>
      </c>
      <c r="U1023" s="860">
        <f t="shared" si="255"/>
        <v>7</v>
      </c>
      <c r="V1023" s="861">
        <f t="shared" si="256"/>
        <v>285450000</v>
      </c>
      <c r="W1023" s="861">
        <f t="shared" si="257"/>
        <v>0</v>
      </c>
      <c r="X1023" s="861">
        <f t="shared" si="258"/>
        <v>0</v>
      </c>
      <c r="Y1023" s="861">
        <f t="shared" si="259"/>
        <v>0</v>
      </c>
      <c r="Z1023" s="861">
        <f t="shared" si="260"/>
        <v>0</v>
      </c>
      <c r="AA1023" s="861">
        <f t="shared" si="261"/>
        <v>0</v>
      </c>
      <c r="AB1023" s="860">
        <f t="shared" si="262"/>
        <v>2007</v>
      </c>
      <c r="AC1023" s="862">
        <f t="shared" si="263"/>
        <v>285450000</v>
      </c>
      <c r="AD1023" s="863">
        <f t="shared" si="264"/>
        <v>0</v>
      </c>
    </row>
    <row r="1024" spans="1:30" s="856" customFormat="1" ht="30" hidden="1" customHeight="1">
      <c r="A1024" s="848"/>
      <c r="B1024" s="849" t="s">
        <v>34</v>
      </c>
      <c r="C1024" s="887" t="s">
        <v>3793</v>
      </c>
      <c r="D1024" s="873" t="s">
        <v>3895</v>
      </c>
      <c r="E1024" s="839" t="s">
        <v>444</v>
      </c>
      <c r="F1024" s="873"/>
      <c r="G1024" s="838"/>
      <c r="H1024" s="873"/>
      <c r="I1024" s="872">
        <v>2007</v>
      </c>
      <c r="J1024" s="838" t="s">
        <v>132</v>
      </c>
      <c r="K1024" s="883" t="s">
        <v>132</v>
      </c>
      <c r="L1024" s="884" t="s">
        <v>132</v>
      </c>
      <c r="M1024" s="884" t="s">
        <v>132</v>
      </c>
      <c r="N1024" s="884" t="s">
        <v>132</v>
      </c>
      <c r="O1024" s="872" t="s">
        <v>133</v>
      </c>
      <c r="P1024" s="894">
        <v>47800000</v>
      </c>
      <c r="Q1024" s="853" t="str">
        <f t="shared" si="251"/>
        <v>2.06.01</v>
      </c>
      <c r="R1024" s="841" t="str">
        <f t="shared" si="252"/>
        <v>ALAT KANTOR</v>
      </c>
      <c r="S1024" s="860">
        <f t="shared" si="253"/>
        <v>5</v>
      </c>
      <c r="T1024" s="861">
        <f t="shared" si="254"/>
        <v>9560000</v>
      </c>
      <c r="U1024" s="860">
        <f t="shared" si="255"/>
        <v>7</v>
      </c>
      <c r="V1024" s="861">
        <f t="shared" si="256"/>
        <v>47800000</v>
      </c>
      <c r="W1024" s="861">
        <f t="shared" si="257"/>
        <v>0</v>
      </c>
      <c r="X1024" s="861">
        <f t="shared" si="258"/>
        <v>0</v>
      </c>
      <c r="Y1024" s="861">
        <f t="shared" si="259"/>
        <v>0</v>
      </c>
      <c r="Z1024" s="861">
        <f t="shared" si="260"/>
        <v>0</v>
      </c>
      <c r="AA1024" s="861">
        <f t="shared" si="261"/>
        <v>0</v>
      </c>
      <c r="AB1024" s="860">
        <f t="shared" si="262"/>
        <v>2007</v>
      </c>
      <c r="AC1024" s="862">
        <f t="shared" si="263"/>
        <v>47800000</v>
      </c>
      <c r="AD1024" s="863">
        <f t="shared" si="264"/>
        <v>0</v>
      </c>
    </row>
    <row r="1025" spans="1:30" s="856" customFormat="1" ht="30" hidden="1" customHeight="1">
      <c r="A1025" s="848"/>
      <c r="B1025" s="849" t="s">
        <v>34</v>
      </c>
      <c r="C1025" s="873" t="s">
        <v>1427</v>
      </c>
      <c r="D1025" s="873" t="s">
        <v>3896</v>
      </c>
      <c r="E1025" s="839" t="s">
        <v>444</v>
      </c>
      <c r="F1025" s="873" t="s">
        <v>3891</v>
      </c>
      <c r="G1025" s="838" t="s">
        <v>3892</v>
      </c>
      <c r="H1025" s="873" t="s">
        <v>863</v>
      </c>
      <c r="I1025" s="872">
        <v>2007</v>
      </c>
      <c r="J1025" s="838" t="s">
        <v>132</v>
      </c>
      <c r="K1025" s="883" t="s">
        <v>132</v>
      </c>
      <c r="L1025" s="884" t="s">
        <v>132</v>
      </c>
      <c r="M1025" s="884" t="s">
        <v>132</v>
      </c>
      <c r="N1025" s="884" t="s">
        <v>132</v>
      </c>
      <c r="O1025" s="872" t="s">
        <v>133</v>
      </c>
      <c r="P1025" s="894">
        <v>24750000</v>
      </c>
      <c r="Q1025" s="853" t="str">
        <f t="shared" si="251"/>
        <v>2.06.02</v>
      </c>
      <c r="R1025" s="841" t="str">
        <f t="shared" si="252"/>
        <v>ALAT RUMAH TANGGA</v>
      </c>
      <c r="S1025" s="860">
        <f t="shared" si="253"/>
        <v>5</v>
      </c>
      <c r="T1025" s="861">
        <f t="shared" si="254"/>
        <v>4950000</v>
      </c>
      <c r="U1025" s="860">
        <f t="shared" si="255"/>
        <v>7</v>
      </c>
      <c r="V1025" s="861">
        <f t="shared" si="256"/>
        <v>24750000</v>
      </c>
      <c r="W1025" s="861">
        <f t="shared" si="257"/>
        <v>0</v>
      </c>
      <c r="X1025" s="861">
        <f t="shared" si="258"/>
        <v>0</v>
      </c>
      <c r="Y1025" s="861">
        <f t="shared" si="259"/>
        <v>0</v>
      </c>
      <c r="Z1025" s="861">
        <f t="shared" si="260"/>
        <v>0</v>
      </c>
      <c r="AA1025" s="861">
        <f t="shared" si="261"/>
        <v>0</v>
      </c>
      <c r="AB1025" s="860">
        <f t="shared" si="262"/>
        <v>2007</v>
      </c>
      <c r="AC1025" s="862">
        <f t="shared" si="263"/>
        <v>24750000</v>
      </c>
      <c r="AD1025" s="863">
        <f t="shared" si="264"/>
        <v>0</v>
      </c>
    </row>
    <row r="1026" spans="1:30" s="856" customFormat="1" ht="30" hidden="1" customHeight="1">
      <c r="A1026" s="848"/>
      <c r="B1026" s="849" t="s">
        <v>34</v>
      </c>
      <c r="C1026" s="873" t="s">
        <v>442</v>
      </c>
      <c r="D1026" s="873" t="s">
        <v>172</v>
      </c>
      <c r="E1026" s="839" t="s">
        <v>444</v>
      </c>
      <c r="F1026" s="873"/>
      <c r="G1026" s="838"/>
      <c r="H1026" s="873" t="s">
        <v>461</v>
      </c>
      <c r="I1026" s="872">
        <v>2007</v>
      </c>
      <c r="J1026" s="838" t="s">
        <v>132</v>
      </c>
      <c r="K1026" s="883" t="s">
        <v>132</v>
      </c>
      <c r="L1026" s="884" t="s">
        <v>132</v>
      </c>
      <c r="M1026" s="884" t="s">
        <v>132</v>
      </c>
      <c r="N1026" s="884" t="s">
        <v>132</v>
      </c>
      <c r="O1026" s="872" t="s">
        <v>133</v>
      </c>
      <c r="P1026" s="894">
        <v>478775000</v>
      </c>
      <c r="Q1026" s="853" t="str">
        <f t="shared" si="251"/>
        <v>2.06.02</v>
      </c>
      <c r="R1026" s="841" t="str">
        <f t="shared" si="252"/>
        <v>ALAT RUMAH TANGGA</v>
      </c>
      <c r="S1026" s="860">
        <f t="shared" si="253"/>
        <v>5</v>
      </c>
      <c r="T1026" s="861">
        <f t="shared" si="254"/>
        <v>95755000</v>
      </c>
      <c r="U1026" s="860">
        <f t="shared" si="255"/>
        <v>7</v>
      </c>
      <c r="V1026" s="861">
        <f t="shared" si="256"/>
        <v>478775000</v>
      </c>
      <c r="W1026" s="861">
        <f t="shared" si="257"/>
        <v>0</v>
      </c>
      <c r="X1026" s="861">
        <f t="shared" si="258"/>
        <v>0</v>
      </c>
      <c r="Y1026" s="861">
        <f t="shared" si="259"/>
        <v>0</v>
      </c>
      <c r="Z1026" s="861">
        <f t="shared" si="260"/>
        <v>0</v>
      </c>
      <c r="AA1026" s="861">
        <f t="shared" si="261"/>
        <v>0</v>
      </c>
      <c r="AB1026" s="860">
        <f t="shared" si="262"/>
        <v>2007</v>
      </c>
      <c r="AC1026" s="862">
        <f t="shared" si="263"/>
        <v>478775000</v>
      </c>
      <c r="AD1026" s="863">
        <f t="shared" si="264"/>
        <v>0</v>
      </c>
    </row>
    <row r="1027" spans="1:30" s="856" customFormat="1" ht="30" hidden="1" customHeight="1">
      <c r="A1027" s="848"/>
      <c r="B1027" s="849" t="s">
        <v>34</v>
      </c>
      <c r="C1027" s="873" t="s">
        <v>1496</v>
      </c>
      <c r="D1027" s="873" t="s">
        <v>415</v>
      </c>
      <c r="E1027" s="839" t="s">
        <v>444</v>
      </c>
      <c r="F1027" s="873"/>
      <c r="G1027" s="838"/>
      <c r="H1027" s="873" t="s">
        <v>459</v>
      </c>
      <c r="I1027" s="872">
        <v>2007</v>
      </c>
      <c r="J1027" s="838" t="s">
        <v>132</v>
      </c>
      <c r="K1027" s="883" t="s">
        <v>132</v>
      </c>
      <c r="L1027" s="884" t="s">
        <v>132</v>
      </c>
      <c r="M1027" s="884" t="s">
        <v>132</v>
      </c>
      <c r="N1027" s="884" t="s">
        <v>132</v>
      </c>
      <c r="O1027" s="872" t="s">
        <v>133</v>
      </c>
      <c r="P1027" s="894">
        <v>180380000</v>
      </c>
      <c r="Q1027" s="853" t="str">
        <f t="shared" si="251"/>
        <v>2.06.02</v>
      </c>
      <c r="R1027" s="841" t="str">
        <f t="shared" si="252"/>
        <v>ALAT RUMAH TANGGA</v>
      </c>
      <c r="S1027" s="860">
        <f t="shared" si="253"/>
        <v>5</v>
      </c>
      <c r="T1027" s="861">
        <f t="shared" si="254"/>
        <v>36076000</v>
      </c>
      <c r="U1027" s="860">
        <f t="shared" si="255"/>
        <v>7</v>
      </c>
      <c r="V1027" s="861">
        <f t="shared" si="256"/>
        <v>180380000</v>
      </c>
      <c r="W1027" s="861">
        <f t="shared" si="257"/>
        <v>0</v>
      </c>
      <c r="X1027" s="861">
        <f t="shared" si="258"/>
        <v>0</v>
      </c>
      <c r="Y1027" s="861">
        <f t="shared" si="259"/>
        <v>0</v>
      </c>
      <c r="Z1027" s="861">
        <f t="shared" si="260"/>
        <v>0</v>
      </c>
      <c r="AA1027" s="861">
        <f t="shared" si="261"/>
        <v>0</v>
      </c>
      <c r="AB1027" s="860">
        <f t="shared" si="262"/>
        <v>2007</v>
      </c>
      <c r="AC1027" s="862">
        <f t="shared" si="263"/>
        <v>180380000</v>
      </c>
      <c r="AD1027" s="863">
        <f t="shared" si="264"/>
        <v>0</v>
      </c>
    </row>
    <row r="1028" spans="1:30" s="856" customFormat="1" ht="30" hidden="1" customHeight="1">
      <c r="A1028" s="848"/>
      <c r="B1028" s="849" t="s">
        <v>34</v>
      </c>
      <c r="C1028" s="887" t="s">
        <v>435</v>
      </c>
      <c r="D1028" s="873" t="s">
        <v>211</v>
      </c>
      <c r="E1028" s="839" t="s">
        <v>444</v>
      </c>
      <c r="F1028" s="873"/>
      <c r="G1028" s="838"/>
      <c r="H1028" s="873" t="s">
        <v>461</v>
      </c>
      <c r="I1028" s="872">
        <v>2007</v>
      </c>
      <c r="J1028" s="838" t="s">
        <v>132</v>
      </c>
      <c r="K1028" s="883" t="s">
        <v>132</v>
      </c>
      <c r="L1028" s="884" t="s">
        <v>132</v>
      </c>
      <c r="M1028" s="884" t="s">
        <v>132</v>
      </c>
      <c r="N1028" s="884" t="s">
        <v>132</v>
      </c>
      <c r="O1028" s="872" t="s">
        <v>133</v>
      </c>
      <c r="P1028" s="894">
        <v>272800000</v>
      </c>
      <c r="Q1028" s="853" t="str">
        <f t="shared" si="251"/>
        <v>2.06.01</v>
      </c>
      <c r="R1028" s="841" t="str">
        <f t="shared" si="252"/>
        <v>ALAT KANTOR</v>
      </c>
      <c r="S1028" s="860">
        <f t="shared" si="253"/>
        <v>5</v>
      </c>
      <c r="T1028" s="861">
        <f t="shared" si="254"/>
        <v>54560000</v>
      </c>
      <c r="U1028" s="860">
        <f t="shared" si="255"/>
        <v>7</v>
      </c>
      <c r="V1028" s="861">
        <f t="shared" si="256"/>
        <v>272800000</v>
      </c>
      <c r="W1028" s="861">
        <f t="shared" si="257"/>
        <v>0</v>
      </c>
      <c r="X1028" s="861">
        <f t="shared" si="258"/>
        <v>0</v>
      </c>
      <c r="Y1028" s="861">
        <f t="shared" si="259"/>
        <v>0</v>
      </c>
      <c r="Z1028" s="861">
        <f t="shared" si="260"/>
        <v>0</v>
      </c>
      <c r="AA1028" s="861">
        <f t="shared" si="261"/>
        <v>0</v>
      </c>
      <c r="AB1028" s="860">
        <f t="shared" si="262"/>
        <v>2007</v>
      </c>
      <c r="AC1028" s="862">
        <f t="shared" si="263"/>
        <v>272800000</v>
      </c>
      <c r="AD1028" s="863">
        <f t="shared" si="264"/>
        <v>0</v>
      </c>
    </row>
    <row r="1029" spans="1:30" s="856" customFormat="1" ht="30" hidden="1" customHeight="1">
      <c r="A1029" s="848"/>
      <c r="B1029" s="849" t="s">
        <v>34</v>
      </c>
      <c r="C1029" s="873" t="s">
        <v>434</v>
      </c>
      <c r="D1029" s="873" t="s">
        <v>3897</v>
      </c>
      <c r="E1029" s="839" t="s">
        <v>444</v>
      </c>
      <c r="F1029" s="873"/>
      <c r="G1029" s="838"/>
      <c r="H1029" s="873" t="s">
        <v>459</v>
      </c>
      <c r="I1029" s="872">
        <v>2007</v>
      </c>
      <c r="J1029" s="838" t="s">
        <v>132</v>
      </c>
      <c r="K1029" s="883" t="s">
        <v>132</v>
      </c>
      <c r="L1029" s="884" t="s">
        <v>132</v>
      </c>
      <c r="M1029" s="884" t="s">
        <v>132</v>
      </c>
      <c r="N1029" s="884" t="s">
        <v>132</v>
      </c>
      <c r="O1029" s="872" t="s">
        <v>133</v>
      </c>
      <c r="P1029" s="894">
        <v>47800000</v>
      </c>
      <c r="Q1029" s="853" t="str">
        <f t="shared" si="251"/>
        <v>2.06.04</v>
      </c>
      <c r="R1029" s="841" t="str">
        <f t="shared" si="252"/>
        <v>MEJA DAN KURSI KERJA/RAPAT PEJABAT</v>
      </c>
      <c r="S1029" s="860">
        <f t="shared" si="253"/>
        <v>5</v>
      </c>
      <c r="T1029" s="861">
        <f t="shared" si="254"/>
        <v>9560000</v>
      </c>
      <c r="U1029" s="860">
        <f t="shared" si="255"/>
        <v>7</v>
      </c>
      <c r="V1029" s="861">
        <f t="shared" si="256"/>
        <v>47800000</v>
      </c>
      <c r="W1029" s="861">
        <f t="shared" si="257"/>
        <v>0</v>
      </c>
      <c r="X1029" s="861">
        <f t="shared" si="258"/>
        <v>0</v>
      </c>
      <c r="Y1029" s="861">
        <f t="shared" si="259"/>
        <v>0</v>
      </c>
      <c r="Z1029" s="861">
        <f t="shared" si="260"/>
        <v>0</v>
      </c>
      <c r="AA1029" s="861">
        <f t="shared" si="261"/>
        <v>0</v>
      </c>
      <c r="AB1029" s="860">
        <f t="shared" si="262"/>
        <v>2007</v>
      </c>
      <c r="AC1029" s="862">
        <f t="shared" si="263"/>
        <v>47800000</v>
      </c>
      <c r="AD1029" s="863">
        <f t="shared" si="264"/>
        <v>0</v>
      </c>
    </row>
    <row r="1030" spans="1:30" s="856" customFormat="1" ht="30" hidden="1" customHeight="1">
      <c r="A1030" s="848"/>
      <c r="B1030" s="849" t="s">
        <v>34</v>
      </c>
      <c r="C1030" s="887" t="s">
        <v>438</v>
      </c>
      <c r="D1030" s="873" t="s">
        <v>3898</v>
      </c>
      <c r="E1030" s="839" t="s">
        <v>444</v>
      </c>
      <c r="F1030" s="873"/>
      <c r="G1030" s="838"/>
      <c r="H1030" s="873" t="s">
        <v>459</v>
      </c>
      <c r="I1030" s="872">
        <v>2007</v>
      </c>
      <c r="J1030" s="838" t="s">
        <v>132</v>
      </c>
      <c r="K1030" s="883" t="s">
        <v>132</v>
      </c>
      <c r="L1030" s="884" t="s">
        <v>132</v>
      </c>
      <c r="M1030" s="884" t="s">
        <v>132</v>
      </c>
      <c r="N1030" s="884" t="s">
        <v>132</v>
      </c>
      <c r="O1030" s="872" t="s">
        <v>133</v>
      </c>
      <c r="P1030" s="894">
        <v>151343500</v>
      </c>
      <c r="Q1030" s="853" t="str">
        <f t="shared" si="251"/>
        <v>2.06.04</v>
      </c>
      <c r="R1030" s="841" t="str">
        <f t="shared" si="252"/>
        <v>MEJA DAN KURSI KERJA/RAPAT PEJABAT</v>
      </c>
      <c r="S1030" s="860">
        <f t="shared" si="253"/>
        <v>5</v>
      </c>
      <c r="T1030" s="861">
        <f t="shared" si="254"/>
        <v>30268700</v>
      </c>
      <c r="U1030" s="860">
        <f t="shared" si="255"/>
        <v>7</v>
      </c>
      <c r="V1030" s="861">
        <f t="shared" si="256"/>
        <v>151343500</v>
      </c>
      <c r="W1030" s="861">
        <f t="shared" si="257"/>
        <v>0</v>
      </c>
      <c r="X1030" s="861">
        <f t="shared" si="258"/>
        <v>0</v>
      </c>
      <c r="Y1030" s="861">
        <f t="shared" si="259"/>
        <v>0</v>
      </c>
      <c r="Z1030" s="861">
        <f t="shared" si="260"/>
        <v>0</v>
      </c>
      <c r="AA1030" s="861">
        <f t="shared" si="261"/>
        <v>0</v>
      </c>
      <c r="AB1030" s="860">
        <f t="shared" si="262"/>
        <v>2007</v>
      </c>
      <c r="AC1030" s="862">
        <f t="shared" si="263"/>
        <v>151343500</v>
      </c>
      <c r="AD1030" s="863">
        <f t="shared" si="264"/>
        <v>0</v>
      </c>
    </row>
    <row r="1031" spans="1:30" s="856" customFormat="1" ht="30" hidden="1" customHeight="1">
      <c r="A1031" s="848"/>
      <c r="B1031" s="849" t="s">
        <v>34</v>
      </c>
      <c r="C1031" s="873" t="s">
        <v>1452</v>
      </c>
      <c r="D1031" s="873" t="s">
        <v>222</v>
      </c>
      <c r="E1031" s="839" t="s">
        <v>444</v>
      </c>
      <c r="F1031" s="873"/>
      <c r="G1031" s="838"/>
      <c r="H1031" s="873" t="s">
        <v>459</v>
      </c>
      <c r="I1031" s="872">
        <v>2007</v>
      </c>
      <c r="J1031" s="838" t="s">
        <v>132</v>
      </c>
      <c r="K1031" s="883" t="s">
        <v>132</v>
      </c>
      <c r="L1031" s="884" t="s">
        <v>132</v>
      </c>
      <c r="M1031" s="884" t="s">
        <v>132</v>
      </c>
      <c r="N1031" s="884" t="s">
        <v>132</v>
      </c>
      <c r="O1031" s="872" t="s">
        <v>133</v>
      </c>
      <c r="P1031" s="894">
        <v>313310000</v>
      </c>
      <c r="Q1031" s="853" t="str">
        <f t="shared" si="251"/>
        <v>2.06.02</v>
      </c>
      <c r="R1031" s="841" t="str">
        <f t="shared" si="252"/>
        <v>ALAT RUMAH TANGGA</v>
      </c>
      <c r="S1031" s="860">
        <f t="shared" si="253"/>
        <v>5</v>
      </c>
      <c r="T1031" s="861">
        <f t="shared" si="254"/>
        <v>62662000</v>
      </c>
      <c r="U1031" s="860">
        <f t="shared" si="255"/>
        <v>7</v>
      </c>
      <c r="V1031" s="861">
        <f t="shared" si="256"/>
        <v>313310000</v>
      </c>
      <c r="W1031" s="861">
        <f t="shared" si="257"/>
        <v>0</v>
      </c>
      <c r="X1031" s="861">
        <f t="shared" si="258"/>
        <v>0</v>
      </c>
      <c r="Y1031" s="861">
        <f t="shared" si="259"/>
        <v>0</v>
      </c>
      <c r="Z1031" s="861">
        <f t="shared" si="260"/>
        <v>0</v>
      </c>
      <c r="AA1031" s="861">
        <f t="shared" si="261"/>
        <v>0</v>
      </c>
      <c r="AB1031" s="860">
        <f t="shared" si="262"/>
        <v>2007</v>
      </c>
      <c r="AC1031" s="862">
        <f t="shared" si="263"/>
        <v>313310000</v>
      </c>
      <c r="AD1031" s="863">
        <f t="shared" si="264"/>
        <v>0</v>
      </c>
    </row>
    <row r="1032" spans="1:30" s="856" customFormat="1" ht="30" hidden="1" customHeight="1">
      <c r="A1032" s="848"/>
      <c r="B1032" s="849" t="s">
        <v>34</v>
      </c>
      <c r="C1032" s="887" t="s">
        <v>3899</v>
      </c>
      <c r="D1032" s="873" t="s">
        <v>3900</v>
      </c>
      <c r="E1032" s="839" t="s">
        <v>444</v>
      </c>
      <c r="F1032" s="873"/>
      <c r="G1032" s="838"/>
      <c r="H1032" s="873" t="s">
        <v>459</v>
      </c>
      <c r="I1032" s="872">
        <v>2007</v>
      </c>
      <c r="J1032" s="838" t="s">
        <v>132</v>
      </c>
      <c r="K1032" s="883" t="s">
        <v>132</v>
      </c>
      <c r="L1032" s="884" t="s">
        <v>132</v>
      </c>
      <c r="M1032" s="884" t="s">
        <v>132</v>
      </c>
      <c r="N1032" s="884" t="s">
        <v>132</v>
      </c>
      <c r="O1032" s="872" t="s">
        <v>133</v>
      </c>
      <c r="P1032" s="894">
        <v>262900000</v>
      </c>
      <c r="Q1032" s="853" t="str">
        <f t="shared" ref="Q1032:Q1095" si="265">MID(C1032,2,7)</f>
        <v>2.06.02</v>
      </c>
      <c r="R1032" s="841" t="str">
        <f t="shared" ref="R1032:R1095" si="266">VLOOKUP(Q1032,kelompok,2,0)</f>
        <v>ALAT RUMAH TANGGA</v>
      </c>
      <c r="S1032" s="860">
        <f t="shared" ref="S1032:S1095" si="267">VLOOKUP(Q1032,MASAMANFAAT,4,0)</f>
        <v>5</v>
      </c>
      <c r="T1032" s="861">
        <f t="shared" ref="T1032:T1095" si="268">(P1032)/S1032</f>
        <v>52580000</v>
      </c>
      <c r="U1032" s="860">
        <f t="shared" ref="U1032:U1095" si="269">2013-AB1032+1</f>
        <v>7</v>
      </c>
      <c r="V1032" s="861">
        <f t="shared" ref="V1032:V1095" si="270">IF(U1032&gt;S1032,P1032,T1032*U1032)</f>
        <v>262900000</v>
      </c>
      <c r="W1032" s="861">
        <f t="shared" ref="W1032:W1095" si="271">IF(P1032=V1032,0,T1032)</f>
        <v>0</v>
      </c>
      <c r="X1032" s="861">
        <f t="shared" ref="X1032:X1095" si="272">IF(P1032=V1032+W1032,0,T1032)</f>
        <v>0</v>
      </c>
      <c r="Y1032" s="861">
        <f t="shared" ref="Y1032:Y1095" si="273">IF(P1032=V1032+W1032+X1032,0,T1032)</f>
        <v>0</v>
      </c>
      <c r="Z1032" s="861">
        <f t="shared" ref="Z1032:Z1095" si="274">IF(P1032=W1032+X1032+Y1032+V1032,0,T1032)</f>
        <v>0</v>
      </c>
      <c r="AA1032" s="861">
        <f t="shared" ref="AA1032:AA1095" si="275">IF(P1032=V1032+X1032+Y1032+Z1032+W1032,0,T1032)</f>
        <v>0</v>
      </c>
      <c r="AB1032" s="860">
        <f t="shared" ref="AB1032:AB1095" si="276">I1032</f>
        <v>2007</v>
      </c>
      <c r="AC1032" s="862">
        <f t="shared" ref="AC1032:AC1095" si="277">P1032</f>
        <v>262900000</v>
      </c>
      <c r="AD1032" s="863">
        <f t="shared" ref="AD1032:AD1095" si="278">P1032-(V1032+W1032+X1032+Y1032+Z1032+AA1032)</f>
        <v>0</v>
      </c>
    </row>
    <row r="1033" spans="1:30" s="856" customFormat="1" ht="30" hidden="1" customHeight="1">
      <c r="A1033" s="848"/>
      <c r="B1033" s="849" t="s">
        <v>34</v>
      </c>
      <c r="C1033" s="873" t="s">
        <v>441</v>
      </c>
      <c r="D1033" s="873" t="s">
        <v>3901</v>
      </c>
      <c r="E1033" s="839" t="s">
        <v>444</v>
      </c>
      <c r="F1033" s="873"/>
      <c r="G1033" s="838"/>
      <c r="H1033" s="873" t="s">
        <v>459</v>
      </c>
      <c r="I1033" s="872">
        <v>2007</v>
      </c>
      <c r="J1033" s="838" t="s">
        <v>132</v>
      </c>
      <c r="K1033" s="883" t="s">
        <v>132</v>
      </c>
      <c r="L1033" s="884" t="s">
        <v>132</v>
      </c>
      <c r="M1033" s="884" t="s">
        <v>132</v>
      </c>
      <c r="N1033" s="884" t="s">
        <v>132</v>
      </c>
      <c r="O1033" s="872" t="s">
        <v>133</v>
      </c>
      <c r="P1033" s="894">
        <v>116800000</v>
      </c>
      <c r="Q1033" s="853" t="str">
        <f t="shared" si="265"/>
        <v>2.06.04</v>
      </c>
      <c r="R1033" s="841" t="str">
        <f t="shared" si="266"/>
        <v>MEJA DAN KURSI KERJA/RAPAT PEJABAT</v>
      </c>
      <c r="S1033" s="860">
        <f t="shared" si="267"/>
        <v>5</v>
      </c>
      <c r="T1033" s="861">
        <f t="shared" si="268"/>
        <v>23360000</v>
      </c>
      <c r="U1033" s="860">
        <f t="shared" si="269"/>
        <v>7</v>
      </c>
      <c r="V1033" s="861">
        <f t="shared" si="270"/>
        <v>116800000</v>
      </c>
      <c r="W1033" s="861">
        <f t="shared" si="271"/>
        <v>0</v>
      </c>
      <c r="X1033" s="861">
        <f t="shared" si="272"/>
        <v>0</v>
      </c>
      <c r="Y1033" s="861">
        <f t="shared" si="273"/>
        <v>0</v>
      </c>
      <c r="Z1033" s="861">
        <f t="shared" si="274"/>
        <v>0</v>
      </c>
      <c r="AA1033" s="861">
        <f t="shared" si="275"/>
        <v>0</v>
      </c>
      <c r="AB1033" s="860">
        <f t="shared" si="276"/>
        <v>2007</v>
      </c>
      <c r="AC1033" s="862">
        <f t="shared" si="277"/>
        <v>116800000</v>
      </c>
      <c r="AD1033" s="863">
        <f t="shared" si="278"/>
        <v>0</v>
      </c>
    </row>
    <row r="1034" spans="1:30" s="856" customFormat="1" ht="30" hidden="1" customHeight="1">
      <c r="A1034" s="848"/>
      <c r="B1034" s="849" t="s">
        <v>34</v>
      </c>
      <c r="C1034" s="873" t="s">
        <v>1454</v>
      </c>
      <c r="D1034" s="873" t="s">
        <v>223</v>
      </c>
      <c r="E1034" s="839" t="s">
        <v>444</v>
      </c>
      <c r="F1034" s="873"/>
      <c r="G1034" s="838"/>
      <c r="H1034" s="873" t="s">
        <v>459</v>
      </c>
      <c r="I1034" s="872">
        <v>2007</v>
      </c>
      <c r="J1034" s="838" t="s">
        <v>132</v>
      </c>
      <c r="K1034" s="883" t="s">
        <v>132</v>
      </c>
      <c r="L1034" s="884" t="s">
        <v>132</v>
      </c>
      <c r="M1034" s="884" t="s">
        <v>132</v>
      </c>
      <c r="N1034" s="884" t="s">
        <v>132</v>
      </c>
      <c r="O1034" s="872" t="s">
        <v>133</v>
      </c>
      <c r="P1034" s="894">
        <v>232100500</v>
      </c>
      <c r="Q1034" s="853" t="str">
        <f t="shared" si="265"/>
        <v>2.06.02</v>
      </c>
      <c r="R1034" s="841" t="str">
        <f t="shared" si="266"/>
        <v>ALAT RUMAH TANGGA</v>
      </c>
      <c r="S1034" s="860">
        <f t="shared" si="267"/>
        <v>5</v>
      </c>
      <c r="T1034" s="861">
        <f t="shared" si="268"/>
        <v>46420100</v>
      </c>
      <c r="U1034" s="860">
        <f t="shared" si="269"/>
        <v>7</v>
      </c>
      <c r="V1034" s="861">
        <f t="shared" si="270"/>
        <v>232100500</v>
      </c>
      <c r="W1034" s="861">
        <f t="shared" si="271"/>
        <v>0</v>
      </c>
      <c r="X1034" s="861">
        <f t="shared" si="272"/>
        <v>0</v>
      </c>
      <c r="Y1034" s="861">
        <f t="shared" si="273"/>
        <v>0</v>
      </c>
      <c r="Z1034" s="861">
        <f t="shared" si="274"/>
        <v>0</v>
      </c>
      <c r="AA1034" s="861">
        <f t="shared" si="275"/>
        <v>0</v>
      </c>
      <c r="AB1034" s="860">
        <f t="shared" si="276"/>
        <v>2007</v>
      </c>
      <c r="AC1034" s="862">
        <f t="shared" si="277"/>
        <v>232100500</v>
      </c>
      <c r="AD1034" s="863">
        <f t="shared" si="278"/>
        <v>0</v>
      </c>
    </row>
    <row r="1035" spans="1:30" s="856" customFormat="1" ht="30" hidden="1" customHeight="1">
      <c r="A1035" s="848"/>
      <c r="B1035" s="849" t="s">
        <v>34</v>
      </c>
      <c r="C1035" s="887" t="s">
        <v>2062</v>
      </c>
      <c r="D1035" s="873" t="s">
        <v>3902</v>
      </c>
      <c r="E1035" s="839" t="s">
        <v>444</v>
      </c>
      <c r="F1035" s="873"/>
      <c r="G1035" s="838"/>
      <c r="H1035" s="873" t="s">
        <v>459</v>
      </c>
      <c r="I1035" s="872">
        <v>2007</v>
      </c>
      <c r="J1035" s="838" t="s">
        <v>132</v>
      </c>
      <c r="K1035" s="883" t="s">
        <v>132</v>
      </c>
      <c r="L1035" s="884" t="s">
        <v>132</v>
      </c>
      <c r="M1035" s="884" t="s">
        <v>132</v>
      </c>
      <c r="N1035" s="884" t="s">
        <v>132</v>
      </c>
      <c r="O1035" s="872" t="s">
        <v>133</v>
      </c>
      <c r="P1035" s="894">
        <v>17850000</v>
      </c>
      <c r="Q1035" s="853" t="str">
        <f t="shared" si="265"/>
        <v>2.06.02</v>
      </c>
      <c r="R1035" s="841" t="str">
        <f t="shared" si="266"/>
        <v>ALAT RUMAH TANGGA</v>
      </c>
      <c r="S1035" s="860">
        <f t="shared" si="267"/>
        <v>5</v>
      </c>
      <c r="T1035" s="861">
        <f t="shared" si="268"/>
        <v>3570000</v>
      </c>
      <c r="U1035" s="860">
        <f t="shared" si="269"/>
        <v>7</v>
      </c>
      <c r="V1035" s="861">
        <f t="shared" si="270"/>
        <v>17850000</v>
      </c>
      <c r="W1035" s="861">
        <f t="shared" si="271"/>
        <v>0</v>
      </c>
      <c r="X1035" s="861">
        <f t="shared" si="272"/>
        <v>0</v>
      </c>
      <c r="Y1035" s="861">
        <f t="shared" si="273"/>
        <v>0</v>
      </c>
      <c r="Z1035" s="861">
        <f t="shared" si="274"/>
        <v>0</v>
      </c>
      <c r="AA1035" s="861">
        <f t="shared" si="275"/>
        <v>0</v>
      </c>
      <c r="AB1035" s="860">
        <f t="shared" si="276"/>
        <v>2007</v>
      </c>
      <c r="AC1035" s="862">
        <f t="shared" si="277"/>
        <v>17850000</v>
      </c>
      <c r="AD1035" s="863">
        <f t="shared" si="278"/>
        <v>0</v>
      </c>
    </row>
    <row r="1036" spans="1:30" s="856" customFormat="1" ht="30" hidden="1" customHeight="1">
      <c r="A1036" s="848"/>
      <c r="B1036" s="849" t="s">
        <v>34</v>
      </c>
      <c r="C1036" s="873" t="s">
        <v>3870</v>
      </c>
      <c r="D1036" s="873" t="s">
        <v>3903</v>
      </c>
      <c r="E1036" s="839" t="s">
        <v>444</v>
      </c>
      <c r="F1036" s="873"/>
      <c r="G1036" s="838"/>
      <c r="H1036" s="873" t="s">
        <v>459</v>
      </c>
      <c r="I1036" s="872">
        <v>2007</v>
      </c>
      <c r="J1036" s="838" t="s">
        <v>132</v>
      </c>
      <c r="K1036" s="883" t="s">
        <v>132</v>
      </c>
      <c r="L1036" s="884" t="s">
        <v>132</v>
      </c>
      <c r="M1036" s="884" t="s">
        <v>132</v>
      </c>
      <c r="N1036" s="884" t="s">
        <v>132</v>
      </c>
      <c r="O1036" s="872" t="s">
        <v>133</v>
      </c>
      <c r="P1036" s="894">
        <v>499180000</v>
      </c>
      <c r="Q1036" s="853" t="str">
        <f t="shared" si="265"/>
        <v>2.06.02</v>
      </c>
      <c r="R1036" s="841" t="str">
        <f t="shared" si="266"/>
        <v>ALAT RUMAH TANGGA</v>
      </c>
      <c r="S1036" s="860">
        <f t="shared" si="267"/>
        <v>5</v>
      </c>
      <c r="T1036" s="861">
        <f t="shared" si="268"/>
        <v>99836000</v>
      </c>
      <c r="U1036" s="860">
        <f t="shared" si="269"/>
        <v>7</v>
      </c>
      <c r="V1036" s="861">
        <f t="shared" si="270"/>
        <v>499180000</v>
      </c>
      <c r="W1036" s="861">
        <f t="shared" si="271"/>
        <v>0</v>
      </c>
      <c r="X1036" s="861">
        <f t="shared" si="272"/>
        <v>0</v>
      </c>
      <c r="Y1036" s="861">
        <f t="shared" si="273"/>
        <v>0</v>
      </c>
      <c r="Z1036" s="861">
        <f t="shared" si="274"/>
        <v>0</v>
      </c>
      <c r="AA1036" s="861">
        <f t="shared" si="275"/>
        <v>0</v>
      </c>
      <c r="AB1036" s="860">
        <f t="shared" si="276"/>
        <v>2007</v>
      </c>
      <c r="AC1036" s="862">
        <f t="shared" si="277"/>
        <v>499180000</v>
      </c>
      <c r="AD1036" s="863">
        <f t="shared" si="278"/>
        <v>0</v>
      </c>
    </row>
    <row r="1037" spans="1:30" s="856" customFormat="1" ht="30" hidden="1" customHeight="1">
      <c r="A1037" s="848"/>
      <c r="B1037" s="849" t="s">
        <v>34</v>
      </c>
      <c r="C1037" s="873" t="s">
        <v>1097</v>
      </c>
      <c r="D1037" s="873" t="s">
        <v>3904</v>
      </c>
      <c r="E1037" s="839" t="s">
        <v>444</v>
      </c>
      <c r="F1037" s="873"/>
      <c r="G1037" s="838"/>
      <c r="H1037" s="873" t="s">
        <v>459</v>
      </c>
      <c r="I1037" s="872">
        <v>2007</v>
      </c>
      <c r="J1037" s="838" t="s">
        <v>132</v>
      </c>
      <c r="K1037" s="883" t="s">
        <v>132</v>
      </c>
      <c r="L1037" s="884" t="s">
        <v>132</v>
      </c>
      <c r="M1037" s="884" t="s">
        <v>132</v>
      </c>
      <c r="N1037" s="884" t="s">
        <v>132</v>
      </c>
      <c r="O1037" s="872" t="s">
        <v>133</v>
      </c>
      <c r="P1037" s="894">
        <v>108000000</v>
      </c>
      <c r="Q1037" s="853" t="str">
        <f t="shared" si="265"/>
        <v>2.06.02</v>
      </c>
      <c r="R1037" s="841" t="str">
        <f t="shared" si="266"/>
        <v>ALAT RUMAH TANGGA</v>
      </c>
      <c r="S1037" s="860">
        <f t="shared" si="267"/>
        <v>5</v>
      </c>
      <c r="T1037" s="861">
        <f t="shared" si="268"/>
        <v>21600000</v>
      </c>
      <c r="U1037" s="860">
        <f t="shared" si="269"/>
        <v>7</v>
      </c>
      <c r="V1037" s="861">
        <f t="shared" si="270"/>
        <v>108000000</v>
      </c>
      <c r="W1037" s="861">
        <f t="shared" si="271"/>
        <v>0</v>
      </c>
      <c r="X1037" s="861">
        <f t="shared" si="272"/>
        <v>0</v>
      </c>
      <c r="Y1037" s="861">
        <f t="shared" si="273"/>
        <v>0</v>
      </c>
      <c r="Z1037" s="861">
        <f t="shared" si="274"/>
        <v>0</v>
      </c>
      <c r="AA1037" s="861">
        <f t="shared" si="275"/>
        <v>0</v>
      </c>
      <c r="AB1037" s="860">
        <f t="shared" si="276"/>
        <v>2007</v>
      </c>
      <c r="AC1037" s="862">
        <f t="shared" si="277"/>
        <v>108000000</v>
      </c>
      <c r="AD1037" s="863">
        <f t="shared" si="278"/>
        <v>0</v>
      </c>
    </row>
    <row r="1038" spans="1:30" s="856" customFormat="1" ht="30" hidden="1" customHeight="1">
      <c r="A1038" s="848"/>
      <c r="B1038" s="849" t="s">
        <v>34</v>
      </c>
      <c r="C1038" s="873" t="s">
        <v>3905</v>
      </c>
      <c r="D1038" s="873" t="s">
        <v>3906</v>
      </c>
      <c r="E1038" s="839" t="s">
        <v>444</v>
      </c>
      <c r="F1038" s="873"/>
      <c r="G1038" s="838"/>
      <c r="H1038" s="873" t="s">
        <v>459</v>
      </c>
      <c r="I1038" s="872">
        <v>2007</v>
      </c>
      <c r="J1038" s="838" t="s">
        <v>132</v>
      </c>
      <c r="K1038" s="883" t="s">
        <v>132</v>
      </c>
      <c r="L1038" s="884" t="s">
        <v>132</v>
      </c>
      <c r="M1038" s="884" t="s">
        <v>132</v>
      </c>
      <c r="N1038" s="884" t="s">
        <v>132</v>
      </c>
      <c r="O1038" s="872" t="s">
        <v>133</v>
      </c>
      <c r="P1038" s="894">
        <v>9850000</v>
      </c>
      <c r="Q1038" s="853" t="str">
        <f t="shared" si="265"/>
        <v>2.06.01</v>
      </c>
      <c r="R1038" s="841" t="str">
        <f t="shared" si="266"/>
        <v>ALAT KANTOR</v>
      </c>
      <c r="S1038" s="860">
        <f t="shared" si="267"/>
        <v>5</v>
      </c>
      <c r="T1038" s="861">
        <f t="shared" si="268"/>
        <v>1970000</v>
      </c>
      <c r="U1038" s="860">
        <f t="shared" si="269"/>
        <v>7</v>
      </c>
      <c r="V1038" s="861">
        <f t="shared" si="270"/>
        <v>9850000</v>
      </c>
      <c r="W1038" s="861">
        <f t="shared" si="271"/>
        <v>0</v>
      </c>
      <c r="X1038" s="861">
        <f t="shared" si="272"/>
        <v>0</v>
      </c>
      <c r="Y1038" s="861">
        <f t="shared" si="273"/>
        <v>0</v>
      </c>
      <c r="Z1038" s="861">
        <f t="shared" si="274"/>
        <v>0</v>
      </c>
      <c r="AA1038" s="861">
        <f t="shared" si="275"/>
        <v>0</v>
      </c>
      <c r="AB1038" s="860">
        <f t="shared" si="276"/>
        <v>2007</v>
      </c>
      <c r="AC1038" s="862">
        <f t="shared" si="277"/>
        <v>9850000</v>
      </c>
      <c r="AD1038" s="863">
        <f t="shared" si="278"/>
        <v>0</v>
      </c>
    </row>
    <row r="1039" spans="1:30" s="856" customFormat="1" ht="30" hidden="1" customHeight="1">
      <c r="A1039" s="848"/>
      <c r="B1039" s="849" t="s">
        <v>34</v>
      </c>
      <c r="C1039" s="887" t="s">
        <v>3787</v>
      </c>
      <c r="D1039" s="873" t="s">
        <v>3907</v>
      </c>
      <c r="E1039" s="839" t="s">
        <v>444</v>
      </c>
      <c r="F1039" s="873"/>
      <c r="G1039" s="838"/>
      <c r="H1039" s="873" t="s">
        <v>459</v>
      </c>
      <c r="I1039" s="872">
        <v>2007</v>
      </c>
      <c r="J1039" s="838" t="s">
        <v>132</v>
      </c>
      <c r="K1039" s="883" t="s">
        <v>132</v>
      </c>
      <c r="L1039" s="884" t="s">
        <v>132</v>
      </c>
      <c r="M1039" s="884" t="s">
        <v>132</v>
      </c>
      <c r="N1039" s="884" t="s">
        <v>132</v>
      </c>
      <c r="O1039" s="872" t="s">
        <v>133</v>
      </c>
      <c r="P1039" s="894">
        <v>22350000</v>
      </c>
      <c r="Q1039" s="853" t="str">
        <f t="shared" si="265"/>
        <v>2.06.02</v>
      </c>
      <c r="R1039" s="841" t="str">
        <f t="shared" si="266"/>
        <v>ALAT RUMAH TANGGA</v>
      </c>
      <c r="S1039" s="860">
        <f t="shared" si="267"/>
        <v>5</v>
      </c>
      <c r="T1039" s="861">
        <f t="shared" si="268"/>
        <v>4470000</v>
      </c>
      <c r="U1039" s="860">
        <f t="shared" si="269"/>
        <v>7</v>
      </c>
      <c r="V1039" s="861">
        <f t="shared" si="270"/>
        <v>22350000</v>
      </c>
      <c r="W1039" s="861">
        <f t="shared" si="271"/>
        <v>0</v>
      </c>
      <c r="X1039" s="861">
        <f t="shared" si="272"/>
        <v>0</v>
      </c>
      <c r="Y1039" s="861">
        <f t="shared" si="273"/>
        <v>0</v>
      </c>
      <c r="Z1039" s="861">
        <f t="shared" si="274"/>
        <v>0</v>
      </c>
      <c r="AA1039" s="861">
        <f t="shared" si="275"/>
        <v>0</v>
      </c>
      <c r="AB1039" s="860">
        <f t="shared" si="276"/>
        <v>2007</v>
      </c>
      <c r="AC1039" s="862">
        <f t="shared" si="277"/>
        <v>22350000</v>
      </c>
      <c r="AD1039" s="863">
        <f t="shared" si="278"/>
        <v>0</v>
      </c>
    </row>
    <row r="1040" spans="1:30" s="856" customFormat="1" ht="30" hidden="1" customHeight="1">
      <c r="A1040" s="848"/>
      <c r="B1040" s="849" t="s">
        <v>34</v>
      </c>
      <c r="C1040" s="887" t="s">
        <v>1066</v>
      </c>
      <c r="D1040" s="873" t="s">
        <v>190</v>
      </c>
      <c r="E1040" s="839" t="s">
        <v>444</v>
      </c>
      <c r="F1040" s="873"/>
      <c r="G1040" s="838"/>
      <c r="H1040" s="873" t="s">
        <v>459</v>
      </c>
      <c r="I1040" s="872">
        <v>2007</v>
      </c>
      <c r="J1040" s="838" t="s">
        <v>132</v>
      </c>
      <c r="K1040" s="883" t="s">
        <v>132</v>
      </c>
      <c r="L1040" s="884" t="s">
        <v>132</v>
      </c>
      <c r="M1040" s="884" t="s">
        <v>132</v>
      </c>
      <c r="N1040" s="884" t="s">
        <v>132</v>
      </c>
      <c r="O1040" s="872" t="s">
        <v>133</v>
      </c>
      <c r="P1040" s="894">
        <v>39800000</v>
      </c>
      <c r="Q1040" s="853" t="str">
        <f t="shared" si="265"/>
        <v>2.06.02</v>
      </c>
      <c r="R1040" s="841" t="str">
        <f t="shared" si="266"/>
        <v>ALAT RUMAH TANGGA</v>
      </c>
      <c r="S1040" s="860">
        <f t="shared" si="267"/>
        <v>5</v>
      </c>
      <c r="T1040" s="861">
        <f t="shared" si="268"/>
        <v>7960000</v>
      </c>
      <c r="U1040" s="860">
        <f t="shared" si="269"/>
        <v>7</v>
      </c>
      <c r="V1040" s="861">
        <f t="shared" si="270"/>
        <v>39800000</v>
      </c>
      <c r="W1040" s="861">
        <f t="shared" si="271"/>
        <v>0</v>
      </c>
      <c r="X1040" s="861">
        <f t="shared" si="272"/>
        <v>0</v>
      </c>
      <c r="Y1040" s="861">
        <f t="shared" si="273"/>
        <v>0</v>
      </c>
      <c r="Z1040" s="861">
        <f t="shared" si="274"/>
        <v>0</v>
      </c>
      <c r="AA1040" s="861">
        <f t="shared" si="275"/>
        <v>0</v>
      </c>
      <c r="AB1040" s="860">
        <f t="shared" si="276"/>
        <v>2007</v>
      </c>
      <c r="AC1040" s="862">
        <f t="shared" si="277"/>
        <v>39800000</v>
      </c>
      <c r="AD1040" s="863">
        <f t="shared" si="278"/>
        <v>0</v>
      </c>
    </row>
    <row r="1041" spans="1:30" s="856" customFormat="1" ht="30" hidden="1" customHeight="1">
      <c r="A1041" s="848"/>
      <c r="B1041" s="849" t="s">
        <v>34</v>
      </c>
      <c r="C1041" s="873" t="s">
        <v>3908</v>
      </c>
      <c r="D1041" s="873" t="s">
        <v>3909</v>
      </c>
      <c r="E1041" s="839" t="s">
        <v>444</v>
      </c>
      <c r="F1041" s="873"/>
      <c r="G1041" s="838"/>
      <c r="H1041" s="873" t="s">
        <v>3910</v>
      </c>
      <c r="I1041" s="872">
        <v>2007</v>
      </c>
      <c r="J1041" s="838" t="s">
        <v>132</v>
      </c>
      <c r="K1041" s="883" t="s">
        <v>132</v>
      </c>
      <c r="L1041" s="884" t="s">
        <v>132</v>
      </c>
      <c r="M1041" s="884" t="s">
        <v>132</v>
      </c>
      <c r="N1041" s="884" t="s">
        <v>132</v>
      </c>
      <c r="O1041" s="872" t="s">
        <v>133</v>
      </c>
      <c r="P1041" s="894">
        <v>115600000</v>
      </c>
      <c r="Q1041" s="853" t="str">
        <f t="shared" si="265"/>
        <v>2.06.02</v>
      </c>
      <c r="R1041" s="841" t="str">
        <f t="shared" si="266"/>
        <v>ALAT RUMAH TANGGA</v>
      </c>
      <c r="S1041" s="860">
        <f t="shared" si="267"/>
        <v>5</v>
      </c>
      <c r="T1041" s="861">
        <f t="shared" si="268"/>
        <v>23120000</v>
      </c>
      <c r="U1041" s="860">
        <f t="shared" si="269"/>
        <v>7</v>
      </c>
      <c r="V1041" s="861">
        <f t="shared" si="270"/>
        <v>115600000</v>
      </c>
      <c r="W1041" s="861">
        <f t="shared" si="271"/>
        <v>0</v>
      </c>
      <c r="X1041" s="861">
        <f t="shared" si="272"/>
        <v>0</v>
      </c>
      <c r="Y1041" s="861">
        <f t="shared" si="273"/>
        <v>0</v>
      </c>
      <c r="Z1041" s="861">
        <f t="shared" si="274"/>
        <v>0</v>
      </c>
      <c r="AA1041" s="861">
        <f t="shared" si="275"/>
        <v>0</v>
      </c>
      <c r="AB1041" s="860">
        <f t="shared" si="276"/>
        <v>2007</v>
      </c>
      <c r="AC1041" s="862">
        <f t="shared" si="277"/>
        <v>115600000</v>
      </c>
      <c r="AD1041" s="863">
        <f t="shared" si="278"/>
        <v>0</v>
      </c>
    </row>
    <row r="1042" spans="1:30" s="856" customFormat="1" ht="30" hidden="1" customHeight="1">
      <c r="A1042" s="848"/>
      <c r="B1042" s="849" t="s">
        <v>34</v>
      </c>
      <c r="C1042" s="887" t="s">
        <v>278</v>
      </c>
      <c r="D1042" s="873" t="s">
        <v>824</v>
      </c>
      <c r="E1042" s="839" t="s">
        <v>444</v>
      </c>
      <c r="F1042" s="873"/>
      <c r="G1042" s="838"/>
      <c r="H1042" s="873" t="s">
        <v>3911</v>
      </c>
      <c r="I1042" s="872">
        <v>2007</v>
      </c>
      <c r="J1042" s="838" t="s">
        <v>132</v>
      </c>
      <c r="K1042" s="883" t="s">
        <v>132</v>
      </c>
      <c r="L1042" s="884" t="s">
        <v>132</v>
      </c>
      <c r="M1042" s="884" t="s">
        <v>132</v>
      </c>
      <c r="N1042" s="884" t="s">
        <v>132</v>
      </c>
      <c r="O1042" s="872" t="s">
        <v>133</v>
      </c>
      <c r="P1042" s="894">
        <v>719315000</v>
      </c>
      <c r="Q1042" s="853" t="str">
        <f t="shared" si="265"/>
        <v>2.06.03</v>
      </c>
      <c r="R1042" s="841" t="str">
        <f t="shared" si="266"/>
        <v>KOMPUTER</v>
      </c>
      <c r="S1042" s="860">
        <f t="shared" si="267"/>
        <v>4</v>
      </c>
      <c r="T1042" s="861">
        <f t="shared" si="268"/>
        <v>179828750</v>
      </c>
      <c r="U1042" s="860">
        <f t="shared" si="269"/>
        <v>7</v>
      </c>
      <c r="V1042" s="861">
        <f t="shared" si="270"/>
        <v>719315000</v>
      </c>
      <c r="W1042" s="861">
        <f t="shared" si="271"/>
        <v>0</v>
      </c>
      <c r="X1042" s="861">
        <f t="shared" si="272"/>
        <v>0</v>
      </c>
      <c r="Y1042" s="861">
        <f t="shared" si="273"/>
        <v>0</v>
      </c>
      <c r="Z1042" s="861">
        <f t="shared" si="274"/>
        <v>0</v>
      </c>
      <c r="AA1042" s="861">
        <f t="shared" si="275"/>
        <v>0</v>
      </c>
      <c r="AB1042" s="860">
        <f t="shared" si="276"/>
        <v>2007</v>
      </c>
      <c r="AC1042" s="862">
        <f t="shared" si="277"/>
        <v>719315000</v>
      </c>
      <c r="AD1042" s="863">
        <f t="shared" si="278"/>
        <v>0</v>
      </c>
    </row>
    <row r="1043" spans="1:30" s="856" customFormat="1" ht="30" hidden="1" customHeight="1">
      <c r="A1043" s="848"/>
      <c r="B1043" s="849" t="s">
        <v>34</v>
      </c>
      <c r="C1043" s="873" t="s">
        <v>3848</v>
      </c>
      <c r="D1043" s="873" t="s">
        <v>3912</v>
      </c>
      <c r="E1043" s="839" t="s">
        <v>444</v>
      </c>
      <c r="F1043" s="873"/>
      <c r="G1043" s="838"/>
      <c r="H1043" s="873" t="s">
        <v>461</v>
      </c>
      <c r="I1043" s="872">
        <v>2007</v>
      </c>
      <c r="J1043" s="838" t="s">
        <v>132</v>
      </c>
      <c r="K1043" s="883" t="s">
        <v>132</v>
      </c>
      <c r="L1043" s="884" t="s">
        <v>132</v>
      </c>
      <c r="M1043" s="884" t="s">
        <v>132</v>
      </c>
      <c r="N1043" s="884" t="s">
        <v>132</v>
      </c>
      <c r="O1043" s="872" t="s">
        <v>133</v>
      </c>
      <c r="P1043" s="894">
        <v>190778500</v>
      </c>
      <c r="Q1043" s="853" t="str">
        <f t="shared" si="265"/>
        <v>2.06.01</v>
      </c>
      <c r="R1043" s="841" t="str">
        <f t="shared" si="266"/>
        <v>ALAT KANTOR</v>
      </c>
      <c r="S1043" s="860">
        <f t="shared" si="267"/>
        <v>5</v>
      </c>
      <c r="T1043" s="861">
        <f t="shared" si="268"/>
        <v>38155700</v>
      </c>
      <c r="U1043" s="860">
        <f t="shared" si="269"/>
        <v>7</v>
      </c>
      <c r="V1043" s="861">
        <f t="shared" si="270"/>
        <v>190778500</v>
      </c>
      <c r="W1043" s="861">
        <f t="shared" si="271"/>
        <v>0</v>
      </c>
      <c r="X1043" s="861">
        <f t="shared" si="272"/>
        <v>0</v>
      </c>
      <c r="Y1043" s="861">
        <f t="shared" si="273"/>
        <v>0</v>
      </c>
      <c r="Z1043" s="861">
        <f t="shared" si="274"/>
        <v>0</v>
      </c>
      <c r="AA1043" s="861">
        <f t="shared" si="275"/>
        <v>0</v>
      </c>
      <c r="AB1043" s="860">
        <f t="shared" si="276"/>
        <v>2007</v>
      </c>
      <c r="AC1043" s="862">
        <f t="shared" si="277"/>
        <v>190778500</v>
      </c>
      <c r="AD1043" s="863">
        <f t="shared" si="278"/>
        <v>0</v>
      </c>
    </row>
    <row r="1044" spans="1:30" s="856" customFormat="1" ht="30" hidden="1" customHeight="1">
      <c r="A1044" s="848"/>
      <c r="B1044" s="849" t="s">
        <v>34</v>
      </c>
      <c r="C1044" s="873" t="s">
        <v>1427</v>
      </c>
      <c r="D1044" s="873" t="s">
        <v>3913</v>
      </c>
      <c r="E1044" s="839" t="s">
        <v>444</v>
      </c>
      <c r="F1044" s="873"/>
      <c r="G1044" s="838"/>
      <c r="H1044" s="873" t="s">
        <v>461</v>
      </c>
      <c r="I1044" s="872">
        <v>2007</v>
      </c>
      <c r="J1044" s="838" t="s">
        <v>132</v>
      </c>
      <c r="K1044" s="883" t="s">
        <v>132</v>
      </c>
      <c r="L1044" s="884" t="s">
        <v>132</v>
      </c>
      <c r="M1044" s="884" t="s">
        <v>132</v>
      </c>
      <c r="N1044" s="884" t="s">
        <v>132</v>
      </c>
      <c r="O1044" s="872" t="s">
        <v>133</v>
      </c>
      <c r="P1044" s="894">
        <v>66450000</v>
      </c>
      <c r="Q1044" s="853" t="str">
        <f t="shared" si="265"/>
        <v>2.06.02</v>
      </c>
      <c r="R1044" s="841" t="str">
        <f t="shared" si="266"/>
        <v>ALAT RUMAH TANGGA</v>
      </c>
      <c r="S1044" s="860">
        <f t="shared" si="267"/>
        <v>5</v>
      </c>
      <c r="T1044" s="861">
        <f t="shared" si="268"/>
        <v>13290000</v>
      </c>
      <c r="U1044" s="860">
        <f t="shared" si="269"/>
        <v>7</v>
      </c>
      <c r="V1044" s="861">
        <f t="shared" si="270"/>
        <v>66450000</v>
      </c>
      <c r="W1044" s="861">
        <f t="shared" si="271"/>
        <v>0</v>
      </c>
      <c r="X1044" s="861">
        <f t="shared" si="272"/>
        <v>0</v>
      </c>
      <c r="Y1044" s="861">
        <f t="shared" si="273"/>
        <v>0</v>
      </c>
      <c r="Z1044" s="861">
        <f t="shared" si="274"/>
        <v>0</v>
      </c>
      <c r="AA1044" s="861">
        <f t="shared" si="275"/>
        <v>0</v>
      </c>
      <c r="AB1044" s="860">
        <f t="shared" si="276"/>
        <v>2007</v>
      </c>
      <c r="AC1044" s="862">
        <f t="shared" si="277"/>
        <v>66450000</v>
      </c>
      <c r="AD1044" s="863">
        <f t="shared" si="278"/>
        <v>0</v>
      </c>
    </row>
    <row r="1045" spans="1:30" s="856" customFormat="1" ht="30" hidden="1" customHeight="1">
      <c r="A1045" s="848"/>
      <c r="B1045" s="849" t="s">
        <v>34</v>
      </c>
      <c r="C1045" s="873" t="s">
        <v>1496</v>
      </c>
      <c r="D1045" s="873" t="s">
        <v>415</v>
      </c>
      <c r="E1045" s="839" t="s">
        <v>444</v>
      </c>
      <c r="F1045" s="873"/>
      <c r="G1045" s="838"/>
      <c r="H1045" s="873" t="s">
        <v>459</v>
      </c>
      <c r="I1045" s="872">
        <v>2007</v>
      </c>
      <c r="J1045" s="838" t="s">
        <v>132</v>
      </c>
      <c r="K1045" s="883" t="s">
        <v>132</v>
      </c>
      <c r="L1045" s="884" t="s">
        <v>132</v>
      </c>
      <c r="M1045" s="884" t="s">
        <v>132</v>
      </c>
      <c r="N1045" s="884" t="s">
        <v>132</v>
      </c>
      <c r="O1045" s="872" t="s">
        <v>133</v>
      </c>
      <c r="P1045" s="894">
        <v>14850000</v>
      </c>
      <c r="Q1045" s="853" t="str">
        <f t="shared" si="265"/>
        <v>2.06.02</v>
      </c>
      <c r="R1045" s="841" t="str">
        <f t="shared" si="266"/>
        <v>ALAT RUMAH TANGGA</v>
      </c>
      <c r="S1045" s="860">
        <f t="shared" si="267"/>
        <v>5</v>
      </c>
      <c r="T1045" s="861">
        <f t="shared" si="268"/>
        <v>2970000</v>
      </c>
      <c r="U1045" s="860">
        <f t="shared" si="269"/>
        <v>7</v>
      </c>
      <c r="V1045" s="861">
        <f t="shared" si="270"/>
        <v>14850000</v>
      </c>
      <c r="W1045" s="861">
        <f t="shared" si="271"/>
        <v>0</v>
      </c>
      <c r="X1045" s="861">
        <f t="shared" si="272"/>
        <v>0</v>
      </c>
      <c r="Y1045" s="861">
        <f t="shared" si="273"/>
        <v>0</v>
      </c>
      <c r="Z1045" s="861">
        <f t="shared" si="274"/>
        <v>0</v>
      </c>
      <c r="AA1045" s="861">
        <f t="shared" si="275"/>
        <v>0</v>
      </c>
      <c r="AB1045" s="860">
        <f t="shared" si="276"/>
        <v>2007</v>
      </c>
      <c r="AC1045" s="862">
        <f t="shared" si="277"/>
        <v>14850000</v>
      </c>
      <c r="AD1045" s="863">
        <f t="shared" si="278"/>
        <v>0</v>
      </c>
    </row>
    <row r="1046" spans="1:30" s="856" customFormat="1" ht="30" hidden="1" customHeight="1">
      <c r="A1046" s="848"/>
      <c r="B1046" s="849" t="s">
        <v>34</v>
      </c>
      <c r="C1046" s="873" t="s">
        <v>1097</v>
      </c>
      <c r="D1046" s="873" t="s">
        <v>3904</v>
      </c>
      <c r="E1046" s="839" t="s">
        <v>444</v>
      </c>
      <c r="F1046" s="873"/>
      <c r="G1046" s="838"/>
      <c r="H1046" s="873" t="s">
        <v>3914</v>
      </c>
      <c r="I1046" s="872">
        <v>2007</v>
      </c>
      <c r="J1046" s="838" t="s">
        <v>132</v>
      </c>
      <c r="K1046" s="883" t="s">
        <v>132</v>
      </c>
      <c r="L1046" s="884" t="s">
        <v>132</v>
      </c>
      <c r="M1046" s="884" t="s">
        <v>132</v>
      </c>
      <c r="N1046" s="884" t="s">
        <v>132</v>
      </c>
      <c r="O1046" s="872" t="s">
        <v>133</v>
      </c>
      <c r="P1046" s="894">
        <v>59505000</v>
      </c>
      <c r="Q1046" s="853" t="str">
        <f t="shared" si="265"/>
        <v>2.06.02</v>
      </c>
      <c r="R1046" s="841" t="str">
        <f t="shared" si="266"/>
        <v>ALAT RUMAH TANGGA</v>
      </c>
      <c r="S1046" s="860">
        <f t="shared" si="267"/>
        <v>5</v>
      </c>
      <c r="T1046" s="861">
        <f t="shared" si="268"/>
        <v>11901000</v>
      </c>
      <c r="U1046" s="860">
        <f t="shared" si="269"/>
        <v>7</v>
      </c>
      <c r="V1046" s="861">
        <f t="shared" si="270"/>
        <v>59505000</v>
      </c>
      <c r="W1046" s="861">
        <f t="shared" si="271"/>
        <v>0</v>
      </c>
      <c r="X1046" s="861">
        <f t="shared" si="272"/>
        <v>0</v>
      </c>
      <c r="Y1046" s="861">
        <f t="shared" si="273"/>
        <v>0</v>
      </c>
      <c r="Z1046" s="861">
        <f t="shared" si="274"/>
        <v>0</v>
      </c>
      <c r="AA1046" s="861">
        <f t="shared" si="275"/>
        <v>0</v>
      </c>
      <c r="AB1046" s="860">
        <f t="shared" si="276"/>
        <v>2007</v>
      </c>
      <c r="AC1046" s="862">
        <f t="shared" si="277"/>
        <v>59505000</v>
      </c>
      <c r="AD1046" s="863">
        <f t="shared" si="278"/>
        <v>0</v>
      </c>
    </row>
    <row r="1047" spans="1:30" s="856" customFormat="1" ht="30" hidden="1" customHeight="1">
      <c r="A1047" s="848"/>
      <c r="B1047" s="849" t="s">
        <v>34</v>
      </c>
      <c r="C1047" s="873" t="s">
        <v>3841</v>
      </c>
      <c r="D1047" s="873" t="s">
        <v>3915</v>
      </c>
      <c r="E1047" s="839" t="s">
        <v>444</v>
      </c>
      <c r="F1047" s="873"/>
      <c r="G1047" s="838"/>
      <c r="H1047" s="873" t="s">
        <v>461</v>
      </c>
      <c r="I1047" s="872">
        <v>2007</v>
      </c>
      <c r="J1047" s="838" t="s">
        <v>132</v>
      </c>
      <c r="K1047" s="883" t="s">
        <v>132</v>
      </c>
      <c r="L1047" s="884" t="s">
        <v>132</v>
      </c>
      <c r="M1047" s="884" t="s">
        <v>132</v>
      </c>
      <c r="N1047" s="884" t="s">
        <v>132</v>
      </c>
      <c r="O1047" s="872" t="s">
        <v>133</v>
      </c>
      <c r="P1047" s="894">
        <v>19800000</v>
      </c>
      <c r="Q1047" s="853" t="str">
        <f t="shared" si="265"/>
        <v>2.06.03</v>
      </c>
      <c r="R1047" s="841" t="str">
        <f t="shared" si="266"/>
        <v>KOMPUTER</v>
      </c>
      <c r="S1047" s="860">
        <f t="shared" si="267"/>
        <v>4</v>
      </c>
      <c r="T1047" s="861">
        <f t="shared" si="268"/>
        <v>4950000</v>
      </c>
      <c r="U1047" s="860">
        <f t="shared" si="269"/>
        <v>7</v>
      </c>
      <c r="V1047" s="861">
        <f t="shared" si="270"/>
        <v>19800000</v>
      </c>
      <c r="W1047" s="861">
        <f t="shared" si="271"/>
        <v>0</v>
      </c>
      <c r="X1047" s="861">
        <f t="shared" si="272"/>
        <v>0</v>
      </c>
      <c r="Y1047" s="861">
        <f t="shared" si="273"/>
        <v>0</v>
      </c>
      <c r="Z1047" s="861">
        <f t="shared" si="274"/>
        <v>0</v>
      </c>
      <c r="AA1047" s="861">
        <f t="shared" si="275"/>
        <v>0</v>
      </c>
      <c r="AB1047" s="860">
        <f t="shared" si="276"/>
        <v>2007</v>
      </c>
      <c r="AC1047" s="862">
        <f t="shared" si="277"/>
        <v>19800000</v>
      </c>
      <c r="AD1047" s="863">
        <f t="shared" si="278"/>
        <v>0</v>
      </c>
    </row>
    <row r="1048" spans="1:30" s="856" customFormat="1" ht="30" hidden="1" customHeight="1">
      <c r="A1048" s="848"/>
      <c r="B1048" s="849" t="s">
        <v>34</v>
      </c>
      <c r="C1048" s="873" t="s">
        <v>278</v>
      </c>
      <c r="D1048" s="873" t="s">
        <v>3916</v>
      </c>
      <c r="E1048" s="839" t="s">
        <v>444</v>
      </c>
      <c r="F1048" s="873"/>
      <c r="G1048" s="838"/>
      <c r="H1048" s="873" t="s">
        <v>461</v>
      </c>
      <c r="I1048" s="872">
        <v>2007</v>
      </c>
      <c r="J1048" s="838" t="s">
        <v>132</v>
      </c>
      <c r="K1048" s="883" t="s">
        <v>132</v>
      </c>
      <c r="L1048" s="884" t="s">
        <v>132</v>
      </c>
      <c r="M1048" s="884" t="s">
        <v>132</v>
      </c>
      <c r="N1048" s="884" t="s">
        <v>132</v>
      </c>
      <c r="O1048" s="872" t="s">
        <v>133</v>
      </c>
      <c r="P1048" s="894">
        <v>39105000</v>
      </c>
      <c r="Q1048" s="853" t="str">
        <f t="shared" si="265"/>
        <v>2.06.03</v>
      </c>
      <c r="R1048" s="841" t="str">
        <f t="shared" si="266"/>
        <v>KOMPUTER</v>
      </c>
      <c r="S1048" s="860">
        <f t="shared" si="267"/>
        <v>4</v>
      </c>
      <c r="T1048" s="861">
        <f t="shared" si="268"/>
        <v>9776250</v>
      </c>
      <c r="U1048" s="860">
        <f t="shared" si="269"/>
        <v>7</v>
      </c>
      <c r="V1048" s="861">
        <f t="shared" si="270"/>
        <v>39105000</v>
      </c>
      <c r="W1048" s="861">
        <f t="shared" si="271"/>
        <v>0</v>
      </c>
      <c r="X1048" s="861">
        <f t="shared" si="272"/>
        <v>0</v>
      </c>
      <c r="Y1048" s="861">
        <f t="shared" si="273"/>
        <v>0</v>
      </c>
      <c r="Z1048" s="861">
        <f t="shared" si="274"/>
        <v>0</v>
      </c>
      <c r="AA1048" s="861">
        <f t="shared" si="275"/>
        <v>0</v>
      </c>
      <c r="AB1048" s="860">
        <f t="shared" si="276"/>
        <v>2007</v>
      </c>
      <c r="AC1048" s="862">
        <f t="shared" si="277"/>
        <v>39105000</v>
      </c>
      <c r="AD1048" s="863">
        <f t="shared" si="278"/>
        <v>0</v>
      </c>
    </row>
    <row r="1049" spans="1:30" s="856" customFormat="1" ht="30" hidden="1" customHeight="1">
      <c r="A1049" s="848"/>
      <c r="B1049" s="849" t="s">
        <v>34</v>
      </c>
      <c r="C1049" s="887" t="s">
        <v>2073</v>
      </c>
      <c r="D1049" s="873" t="s">
        <v>3917</v>
      </c>
      <c r="E1049" s="839" t="s">
        <v>444</v>
      </c>
      <c r="F1049" s="873"/>
      <c r="G1049" s="838"/>
      <c r="H1049" s="873" t="s">
        <v>461</v>
      </c>
      <c r="I1049" s="872">
        <v>2007</v>
      </c>
      <c r="J1049" s="838" t="s">
        <v>132</v>
      </c>
      <c r="K1049" s="883" t="s">
        <v>132</v>
      </c>
      <c r="L1049" s="884" t="s">
        <v>132</v>
      </c>
      <c r="M1049" s="884" t="s">
        <v>132</v>
      </c>
      <c r="N1049" s="884" t="s">
        <v>132</v>
      </c>
      <c r="O1049" s="872" t="s">
        <v>133</v>
      </c>
      <c r="P1049" s="894">
        <v>39600000</v>
      </c>
      <c r="Q1049" s="853" t="str">
        <f t="shared" si="265"/>
        <v>2.06.03</v>
      </c>
      <c r="R1049" s="841" t="str">
        <f t="shared" si="266"/>
        <v>KOMPUTER</v>
      </c>
      <c r="S1049" s="860">
        <f t="shared" si="267"/>
        <v>4</v>
      </c>
      <c r="T1049" s="861">
        <f t="shared" si="268"/>
        <v>9900000</v>
      </c>
      <c r="U1049" s="860">
        <f t="shared" si="269"/>
        <v>7</v>
      </c>
      <c r="V1049" s="861">
        <f t="shared" si="270"/>
        <v>39600000</v>
      </c>
      <c r="W1049" s="861">
        <f t="shared" si="271"/>
        <v>0</v>
      </c>
      <c r="X1049" s="861">
        <f t="shared" si="272"/>
        <v>0</v>
      </c>
      <c r="Y1049" s="861">
        <f t="shared" si="273"/>
        <v>0</v>
      </c>
      <c r="Z1049" s="861">
        <f t="shared" si="274"/>
        <v>0</v>
      </c>
      <c r="AA1049" s="861">
        <f t="shared" si="275"/>
        <v>0</v>
      </c>
      <c r="AB1049" s="860">
        <f t="shared" si="276"/>
        <v>2007</v>
      </c>
      <c r="AC1049" s="862">
        <f t="shared" si="277"/>
        <v>39600000</v>
      </c>
      <c r="AD1049" s="863">
        <f t="shared" si="278"/>
        <v>0</v>
      </c>
    </row>
    <row r="1050" spans="1:30" s="856" customFormat="1" ht="30" hidden="1" customHeight="1">
      <c r="A1050" s="848"/>
      <c r="B1050" s="849" t="s">
        <v>34</v>
      </c>
      <c r="C1050" s="887" t="s">
        <v>3792</v>
      </c>
      <c r="D1050" s="873" t="s">
        <v>3918</v>
      </c>
      <c r="E1050" s="839" t="s">
        <v>444</v>
      </c>
      <c r="F1050" s="873"/>
      <c r="G1050" s="838"/>
      <c r="H1050" s="873"/>
      <c r="I1050" s="872">
        <v>2007</v>
      </c>
      <c r="J1050" s="838" t="s">
        <v>132</v>
      </c>
      <c r="K1050" s="883" t="s">
        <v>132</v>
      </c>
      <c r="L1050" s="884" t="s">
        <v>132</v>
      </c>
      <c r="M1050" s="884" t="s">
        <v>132</v>
      </c>
      <c r="N1050" s="884" t="s">
        <v>132</v>
      </c>
      <c r="O1050" s="872" t="s">
        <v>133</v>
      </c>
      <c r="P1050" s="894">
        <v>38250000</v>
      </c>
      <c r="Q1050" s="853" t="str">
        <f t="shared" si="265"/>
        <v>2.06.03</v>
      </c>
      <c r="R1050" s="841" t="str">
        <f t="shared" si="266"/>
        <v>KOMPUTER</v>
      </c>
      <c r="S1050" s="860">
        <f t="shared" si="267"/>
        <v>4</v>
      </c>
      <c r="T1050" s="861">
        <f t="shared" si="268"/>
        <v>9562500</v>
      </c>
      <c r="U1050" s="860">
        <f t="shared" si="269"/>
        <v>7</v>
      </c>
      <c r="V1050" s="861">
        <f t="shared" si="270"/>
        <v>38250000</v>
      </c>
      <c r="W1050" s="861">
        <f t="shared" si="271"/>
        <v>0</v>
      </c>
      <c r="X1050" s="861">
        <f t="shared" si="272"/>
        <v>0</v>
      </c>
      <c r="Y1050" s="861">
        <f t="shared" si="273"/>
        <v>0</v>
      </c>
      <c r="Z1050" s="861">
        <f t="shared" si="274"/>
        <v>0</v>
      </c>
      <c r="AA1050" s="861">
        <f t="shared" si="275"/>
        <v>0</v>
      </c>
      <c r="AB1050" s="860">
        <f t="shared" si="276"/>
        <v>2007</v>
      </c>
      <c r="AC1050" s="862">
        <f t="shared" si="277"/>
        <v>38250000</v>
      </c>
      <c r="AD1050" s="863">
        <f t="shared" si="278"/>
        <v>0</v>
      </c>
    </row>
    <row r="1051" spans="1:30" s="856" customFormat="1" ht="30" hidden="1" customHeight="1">
      <c r="A1051" s="848"/>
      <c r="B1051" s="849" t="s">
        <v>34</v>
      </c>
      <c r="C1051" s="885" t="s">
        <v>1496</v>
      </c>
      <c r="D1051" s="873" t="s">
        <v>3919</v>
      </c>
      <c r="E1051" s="839" t="s">
        <v>444</v>
      </c>
      <c r="F1051" s="873"/>
      <c r="G1051" s="838"/>
      <c r="H1051" s="873"/>
      <c r="I1051" s="872">
        <v>2007</v>
      </c>
      <c r="J1051" s="838" t="s">
        <v>132</v>
      </c>
      <c r="K1051" s="883" t="s">
        <v>132</v>
      </c>
      <c r="L1051" s="884" t="s">
        <v>132</v>
      </c>
      <c r="M1051" s="884" t="s">
        <v>132</v>
      </c>
      <c r="N1051" s="884" t="s">
        <v>132</v>
      </c>
      <c r="O1051" s="872" t="s">
        <v>133</v>
      </c>
      <c r="P1051" s="894">
        <v>24750000</v>
      </c>
      <c r="Q1051" s="853" t="str">
        <f t="shared" si="265"/>
        <v>2.06.02</v>
      </c>
      <c r="R1051" s="841" t="str">
        <f t="shared" si="266"/>
        <v>ALAT RUMAH TANGGA</v>
      </c>
      <c r="S1051" s="860">
        <f t="shared" si="267"/>
        <v>5</v>
      </c>
      <c r="T1051" s="861">
        <f t="shared" si="268"/>
        <v>4950000</v>
      </c>
      <c r="U1051" s="860">
        <f t="shared" si="269"/>
        <v>7</v>
      </c>
      <c r="V1051" s="861">
        <f t="shared" si="270"/>
        <v>24750000</v>
      </c>
      <c r="W1051" s="861">
        <f t="shared" si="271"/>
        <v>0</v>
      </c>
      <c r="X1051" s="861">
        <f t="shared" si="272"/>
        <v>0</v>
      </c>
      <c r="Y1051" s="861">
        <f t="shared" si="273"/>
        <v>0</v>
      </c>
      <c r="Z1051" s="861">
        <f t="shared" si="274"/>
        <v>0</v>
      </c>
      <c r="AA1051" s="861">
        <f t="shared" si="275"/>
        <v>0</v>
      </c>
      <c r="AB1051" s="860">
        <f t="shared" si="276"/>
        <v>2007</v>
      </c>
      <c r="AC1051" s="862">
        <f t="shared" si="277"/>
        <v>24750000</v>
      </c>
      <c r="AD1051" s="863">
        <f t="shared" si="278"/>
        <v>0</v>
      </c>
    </row>
    <row r="1052" spans="1:30" s="856" customFormat="1" ht="30" hidden="1" customHeight="1">
      <c r="A1052" s="848"/>
      <c r="B1052" s="849" t="s">
        <v>34</v>
      </c>
      <c r="C1052" s="873" t="s">
        <v>3848</v>
      </c>
      <c r="D1052" s="873" t="s">
        <v>3912</v>
      </c>
      <c r="E1052" s="839"/>
      <c r="F1052" s="873"/>
      <c r="G1052" s="838"/>
      <c r="H1052" s="873"/>
      <c r="I1052" s="872">
        <v>2007</v>
      </c>
      <c r="J1052" s="838"/>
      <c r="K1052" s="883"/>
      <c r="L1052" s="884"/>
      <c r="M1052" s="884"/>
      <c r="N1052" s="884"/>
      <c r="O1052" s="872" t="s">
        <v>133</v>
      </c>
      <c r="P1052" s="894">
        <v>190778500</v>
      </c>
      <c r="Q1052" s="853" t="str">
        <f t="shared" si="265"/>
        <v>2.06.01</v>
      </c>
      <c r="R1052" s="841" t="str">
        <f t="shared" si="266"/>
        <v>ALAT KANTOR</v>
      </c>
      <c r="S1052" s="860">
        <f t="shared" si="267"/>
        <v>5</v>
      </c>
      <c r="T1052" s="861">
        <f t="shared" si="268"/>
        <v>38155700</v>
      </c>
      <c r="U1052" s="860">
        <f t="shared" si="269"/>
        <v>7</v>
      </c>
      <c r="V1052" s="861">
        <f t="shared" si="270"/>
        <v>190778500</v>
      </c>
      <c r="W1052" s="861">
        <f t="shared" si="271"/>
        <v>0</v>
      </c>
      <c r="X1052" s="861">
        <f t="shared" si="272"/>
        <v>0</v>
      </c>
      <c r="Y1052" s="861">
        <f t="shared" si="273"/>
        <v>0</v>
      </c>
      <c r="Z1052" s="861">
        <f t="shared" si="274"/>
        <v>0</v>
      </c>
      <c r="AA1052" s="861">
        <f t="shared" si="275"/>
        <v>0</v>
      </c>
      <c r="AB1052" s="860">
        <f t="shared" si="276"/>
        <v>2007</v>
      </c>
      <c r="AC1052" s="862">
        <f t="shared" si="277"/>
        <v>190778500</v>
      </c>
      <c r="AD1052" s="863">
        <f t="shared" si="278"/>
        <v>0</v>
      </c>
    </row>
    <row r="1053" spans="1:30" s="856" customFormat="1" ht="30" hidden="1" customHeight="1">
      <c r="A1053" s="848"/>
      <c r="B1053" s="849" t="s">
        <v>34</v>
      </c>
      <c r="C1053" s="873" t="s">
        <v>3920</v>
      </c>
      <c r="D1053" s="873" t="s">
        <v>3913</v>
      </c>
      <c r="E1053" s="839"/>
      <c r="F1053" s="873"/>
      <c r="G1053" s="838"/>
      <c r="H1053" s="873"/>
      <c r="I1053" s="872">
        <v>2007</v>
      </c>
      <c r="J1053" s="838"/>
      <c r="K1053" s="883"/>
      <c r="L1053" s="884"/>
      <c r="M1053" s="884"/>
      <c r="N1053" s="884"/>
      <c r="O1053" s="872" t="s">
        <v>133</v>
      </c>
      <c r="P1053" s="894">
        <v>66450000</v>
      </c>
      <c r="Q1053" s="853" t="str">
        <f t="shared" si="265"/>
        <v>2.06.02</v>
      </c>
      <c r="R1053" s="841" t="str">
        <f t="shared" si="266"/>
        <v>ALAT RUMAH TANGGA</v>
      </c>
      <c r="S1053" s="860">
        <f t="shared" si="267"/>
        <v>5</v>
      </c>
      <c r="T1053" s="861">
        <f t="shared" si="268"/>
        <v>13290000</v>
      </c>
      <c r="U1053" s="860">
        <f t="shared" si="269"/>
        <v>7</v>
      </c>
      <c r="V1053" s="861">
        <f t="shared" si="270"/>
        <v>66450000</v>
      </c>
      <c r="W1053" s="861">
        <f t="shared" si="271"/>
        <v>0</v>
      </c>
      <c r="X1053" s="861">
        <f t="shared" si="272"/>
        <v>0</v>
      </c>
      <c r="Y1053" s="861">
        <f t="shared" si="273"/>
        <v>0</v>
      </c>
      <c r="Z1053" s="861">
        <f t="shared" si="274"/>
        <v>0</v>
      </c>
      <c r="AA1053" s="861">
        <f t="shared" si="275"/>
        <v>0</v>
      </c>
      <c r="AB1053" s="860">
        <f t="shared" si="276"/>
        <v>2007</v>
      </c>
      <c r="AC1053" s="862">
        <f t="shared" si="277"/>
        <v>66450000</v>
      </c>
      <c r="AD1053" s="863">
        <f t="shared" si="278"/>
        <v>0</v>
      </c>
    </row>
    <row r="1054" spans="1:30" s="856" customFormat="1" ht="30" hidden="1" customHeight="1">
      <c r="A1054" s="848"/>
      <c r="B1054" s="849" t="s">
        <v>34</v>
      </c>
      <c r="C1054" s="873" t="s">
        <v>1097</v>
      </c>
      <c r="D1054" s="873" t="s">
        <v>3904</v>
      </c>
      <c r="E1054" s="839"/>
      <c r="F1054" s="873"/>
      <c r="G1054" s="838"/>
      <c r="H1054" s="873"/>
      <c r="I1054" s="872">
        <v>2007</v>
      </c>
      <c r="J1054" s="838"/>
      <c r="K1054" s="883"/>
      <c r="L1054" s="884"/>
      <c r="M1054" s="884"/>
      <c r="N1054" s="884"/>
      <c r="O1054" s="872" t="s">
        <v>133</v>
      </c>
      <c r="P1054" s="894">
        <v>59505000</v>
      </c>
      <c r="Q1054" s="853" t="str">
        <f t="shared" si="265"/>
        <v>2.06.02</v>
      </c>
      <c r="R1054" s="841" t="str">
        <f t="shared" si="266"/>
        <v>ALAT RUMAH TANGGA</v>
      </c>
      <c r="S1054" s="860">
        <f t="shared" si="267"/>
        <v>5</v>
      </c>
      <c r="T1054" s="861">
        <f t="shared" si="268"/>
        <v>11901000</v>
      </c>
      <c r="U1054" s="860">
        <f t="shared" si="269"/>
        <v>7</v>
      </c>
      <c r="V1054" s="861">
        <f t="shared" si="270"/>
        <v>59505000</v>
      </c>
      <c r="W1054" s="861">
        <f t="shared" si="271"/>
        <v>0</v>
      </c>
      <c r="X1054" s="861">
        <f t="shared" si="272"/>
        <v>0</v>
      </c>
      <c r="Y1054" s="861">
        <f t="shared" si="273"/>
        <v>0</v>
      </c>
      <c r="Z1054" s="861">
        <f t="shared" si="274"/>
        <v>0</v>
      </c>
      <c r="AA1054" s="861">
        <f t="shared" si="275"/>
        <v>0</v>
      </c>
      <c r="AB1054" s="860">
        <f t="shared" si="276"/>
        <v>2007</v>
      </c>
      <c r="AC1054" s="862">
        <f t="shared" si="277"/>
        <v>59505000</v>
      </c>
      <c r="AD1054" s="863">
        <f t="shared" si="278"/>
        <v>0</v>
      </c>
    </row>
    <row r="1055" spans="1:30" s="856" customFormat="1" ht="30" hidden="1" customHeight="1">
      <c r="A1055" s="848"/>
      <c r="B1055" s="849" t="s">
        <v>34</v>
      </c>
      <c r="C1055" s="873" t="s">
        <v>3841</v>
      </c>
      <c r="D1055" s="873" t="s">
        <v>3915</v>
      </c>
      <c r="E1055" s="839"/>
      <c r="F1055" s="873" t="s">
        <v>3921</v>
      </c>
      <c r="G1055" s="838"/>
      <c r="H1055" s="873"/>
      <c r="I1055" s="872">
        <v>2007</v>
      </c>
      <c r="J1055" s="838"/>
      <c r="K1055" s="883"/>
      <c r="L1055" s="884"/>
      <c r="M1055" s="884"/>
      <c r="N1055" s="884"/>
      <c r="O1055" s="872" t="s">
        <v>133</v>
      </c>
      <c r="P1055" s="894">
        <v>63000000</v>
      </c>
      <c r="Q1055" s="853" t="str">
        <f t="shared" si="265"/>
        <v>2.06.03</v>
      </c>
      <c r="R1055" s="841" t="str">
        <f t="shared" si="266"/>
        <v>KOMPUTER</v>
      </c>
      <c r="S1055" s="860">
        <f t="shared" si="267"/>
        <v>4</v>
      </c>
      <c r="T1055" s="861">
        <f t="shared" si="268"/>
        <v>15750000</v>
      </c>
      <c r="U1055" s="860">
        <f t="shared" si="269"/>
        <v>7</v>
      </c>
      <c r="V1055" s="861">
        <f t="shared" si="270"/>
        <v>63000000</v>
      </c>
      <c r="W1055" s="861">
        <f t="shared" si="271"/>
        <v>0</v>
      </c>
      <c r="X1055" s="861">
        <f t="shared" si="272"/>
        <v>0</v>
      </c>
      <c r="Y1055" s="861">
        <f t="shared" si="273"/>
        <v>0</v>
      </c>
      <c r="Z1055" s="861">
        <f t="shared" si="274"/>
        <v>0</v>
      </c>
      <c r="AA1055" s="861">
        <f t="shared" si="275"/>
        <v>0</v>
      </c>
      <c r="AB1055" s="860">
        <f t="shared" si="276"/>
        <v>2007</v>
      </c>
      <c r="AC1055" s="862">
        <f t="shared" si="277"/>
        <v>63000000</v>
      </c>
      <c r="AD1055" s="863">
        <f t="shared" si="278"/>
        <v>0</v>
      </c>
    </row>
    <row r="1056" spans="1:30" s="856" customFormat="1" ht="30" hidden="1" customHeight="1">
      <c r="A1056" s="848"/>
      <c r="B1056" s="849" t="s">
        <v>34</v>
      </c>
      <c r="C1056" s="873" t="s">
        <v>2074</v>
      </c>
      <c r="D1056" s="873" t="s">
        <v>3922</v>
      </c>
      <c r="E1056" s="839"/>
      <c r="F1056" s="873" t="s">
        <v>846</v>
      </c>
      <c r="G1056" s="838"/>
      <c r="H1056" s="873"/>
      <c r="I1056" s="872">
        <v>2008</v>
      </c>
      <c r="J1056" s="838"/>
      <c r="K1056" s="883"/>
      <c r="L1056" s="884"/>
      <c r="M1056" s="884"/>
      <c r="N1056" s="884"/>
      <c r="O1056" s="872" t="s">
        <v>133</v>
      </c>
      <c r="P1056" s="894">
        <v>91025000</v>
      </c>
      <c r="Q1056" s="853" t="str">
        <f t="shared" si="265"/>
        <v>2.06.01</v>
      </c>
      <c r="R1056" s="841" t="str">
        <f t="shared" si="266"/>
        <v>ALAT KANTOR</v>
      </c>
      <c r="S1056" s="860">
        <f t="shared" si="267"/>
        <v>5</v>
      </c>
      <c r="T1056" s="861">
        <f t="shared" si="268"/>
        <v>18205000</v>
      </c>
      <c r="U1056" s="860">
        <f t="shared" si="269"/>
        <v>6</v>
      </c>
      <c r="V1056" s="861">
        <f t="shared" si="270"/>
        <v>91025000</v>
      </c>
      <c r="W1056" s="861">
        <f t="shared" si="271"/>
        <v>0</v>
      </c>
      <c r="X1056" s="861">
        <f t="shared" si="272"/>
        <v>0</v>
      </c>
      <c r="Y1056" s="861">
        <f t="shared" si="273"/>
        <v>0</v>
      </c>
      <c r="Z1056" s="861">
        <f t="shared" si="274"/>
        <v>0</v>
      </c>
      <c r="AA1056" s="861">
        <f t="shared" si="275"/>
        <v>0</v>
      </c>
      <c r="AB1056" s="860">
        <f t="shared" si="276"/>
        <v>2008</v>
      </c>
      <c r="AC1056" s="862">
        <f t="shared" si="277"/>
        <v>91025000</v>
      </c>
      <c r="AD1056" s="863">
        <f t="shared" si="278"/>
        <v>0</v>
      </c>
    </row>
    <row r="1057" spans="1:30" s="856" customFormat="1" ht="30" hidden="1" customHeight="1">
      <c r="A1057" s="848"/>
      <c r="B1057" s="849" t="s">
        <v>34</v>
      </c>
      <c r="C1057" s="887" t="s">
        <v>2073</v>
      </c>
      <c r="D1057" s="873" t="s">
        <v>3923</v>
      </c>
      <c r="E1057" s="839"/>
      <c r="F1057" s="873"/>
      <c r="G1057" s="838"/>
      <c r="H1057" s="873"/>
      <c r="I1057" s="872">
        <v>2008</v>
      </c>
      <c r="J1057" s="838"/>
      <c r="K1057" s="883"/>
      <c r="L1057" s="884"/>
      <c r="M1057" s="884"/>
      <c r="N1057" s="884"/>
      <c r="O1057" s="872" t="s">
        <v>133</v>
      </c>
      <c r="P1057" s="894">
        <v>49720000</v>
      </c>
      <c r="Q1057" s="853" t="str">
        <f t="shared" si="265"/>
        <v>2.06.03</v>
      </c>
      <c r="R1057" s="841" t="str">
        <f t="shared" si="266"/>
        <v>KOMPUTER</v>
      </c>
      <c r="S1057" s="860">
        <f t="shared" si="267"/>
        <v>4</v>
      </c>
      <c r="T1057" s="861">
        <f t="shared" si="268"/>
        <v>12430000</v>
      </c>
      <c r="U1057" s="860">
        <f t="shared" si="269"/>
        <v>6</v>
      </c>
      <c r="V1057" s="861">
        <f t="shared" si="270"/>
        <v>49720000</v>
      </c>
      <c r="W1057" s="861">
        <f t="shared" si="271"/>
        <v>0</v>
      </c>
      <c r="X1057" s="861">
        <f t="shared" si="272"/>
        <v>0</v>
      </c>
      <c r="Y1057" s="861">
        <f t="shared" si="273"/>
        <v>0</v>
      </c>
      <c r="Z1057" s="861">
        <f t="shared" si="274"/>
        <v>0</v>
      </c>
      <c r="AA1057" s="861">
        <f t="shared" si="275"/>
        <v>0</v>
      </c>
      <c r="AB1057" s="860">
        <f t="shared" si="276"/>
        <v>2008</v>
      </c>
      <c r="AC1057" s="862">
        <f t="shared" si="277"/>
        <v>49720000</v>
      </c>
      <c r="AD1057" s="863">
        <f t="shared" si="278"/>
        <v>0</v>
      </c>
    </row>
    <row r="1058" spans="1:30" s="856" customFormat="1" ht="30" hidden="1" customHeight="1">
      <c r="A1058" s="848"/>
      <c r="B1058" s="849" t="s">
        <v>34</v>
      </c>
      <c r="C1058" s="887" t="s">
        <v>3792</v>
      </c>
      <c r="D1058" s="873" t="s">
        <v>3924</v>
      </c>
      <c r="E1058" s="839"/>
      <c r="F1058" s="873"/>
      <c r="G1058" s="838"/>
      <c r="H1058" s="873"/>
      <c r="I1058" s="872">
        <v>2008</v>
      </c>
      <c r="J1058" s="838"/>
      <c r="K1058" s="883"/>
      <c r="L1058" s="884"/>
      <c r="M1058" s="884"/>
      <c r="N1058" s="884"/>
      <c r="O1058" s="872" t="s">
        <v>133</v>
      </c>
      <c r="P1058" s="894">
        <v>49885000</v>
      </c>
      <c r="Q1058" s="853" t="str">
        <f t="shared" si="265"/>
        <v>2.06.03</v>
      </c>
      <c r="R1058" s="841" t="str">
        <f t="shared" si="266"/>
        <v>KOMPUTER</v>
      </c>
      <c r="S1058" s="860">
        <f t="shared" si="267"/>
        <v>4</v>
      </c>
      <c r="T1058" s="861">
        <f t="shared" si="268"/>
        <v>12471250</v>
      </c>
      <c r="U1058" s="860">
        <f t="shared" si="269"/>
        <v>6</v>
      </c>
      <c r="V1058" s="861">
        <f t="shared" si="270"/>
        <v>49885000</v>
      </c>
      <c r="W1058" s="861">
        <f t="shared" si="271"/>
        <v>0</v>
      </c>
      <c r="X1058" s="861">
        <f t="shared" si="272"/>
        <v>0</v>
      </c>
      <c r="Y1058" s="861">
        <f t="shared" si="273"/>
        <v>0</v>
      </c>
      <c r="Z1058" s="861">
        <f t="shared" si="274"/>
        <v>0</v>
      </c>
      <c r="AA1058" s="861">
        <f t="shared" si="275"/>
        <v>0</v>
      </c>
      <c r="AB1058" s="860">
        <f t="shared" si="276"/>
        <v>2008</v>
      </c>
      <c r="AC1058" s="862">
        <f t="shared" si="277"/>
        <v>49885000</v>
      </c>
      <c r="AD1058" s="863">
        <f t="shared" si="278"/>
        <v>0</v>
      </c>
    </row>
    <row r="1059" spans="1:30" s="856" customFormat="1" ht="30" hidden="1" customHeight="1">
      <c r="A1059" s="848"/>
      <c r="B1059" s="849" t="s">
        <v>34</v>
      </c>
      <c r="C1059" s="887" t="s">
        <v>278</v>
      </c>
      <c r="D1059" s="873" t="s">
        <v>217</v>
      </c>
      <c r="E1059" s="839"/>
      <c r="F1059" s="873"/>
      <c r="G1059" s="838"/>
      <c r="H1059" s="873"/>
      <c r="I1059" s="872">
        <v>2008</v>
      </c>
      <c r="J1059" s="838"/>
      <c r="K1059" s="883"/>
      <c r="L1059" s="884"/>
      <c r="M1059" s="884"/>
      <c r="N1059" s="884"/>
      <c r="O1059" s="872" t="s">
        <v>133</v>
      </c>
      <c r="P1059" s="894">
        <v>383286000</v>
      </c>
      <c r="Q1059" s="853" t="str">
        <f t="shared" si="265"/>
        <v>2.06.03</v>
      </c>
      <c r="R1059" s="841" t="str">
        <f t="shared" si="266"/>
        <v>KOMPUTER</v>
      </c>
      <c r="S1059" s="860">
        <f t="shared" si="267"/>
        <v>4</v>
      </c>
      <c r="T1059" s="861">
        <f t="shared" si="268"/>
        <v>95821500</v>
      </c>
      <c r="U1059" s="860">
        <f t="shared" si="269"/>
        <v>6</v>
      </c>
      <c r="V1059" s="861">
        <f t="shared" si="270"/>
        <v>383286000</v>
      </c>
      <c r="W1059" s="861">
        <f t="shared" si="271"/>
        <v>0</v>
      </c>
      <c r="X1059" s="861">
        <f t="shared" si="272"/>
        <v>0</v>
      </c>
      <c r="Y1059" s="861">
        <f t="shared" si="273"/>
        <v>0</v>
      </c>
      <c r="Z1059" s="861">
        <f t="shared" si="274"/>
        <v>0</v>
      </c>
      <c r="AA1059" s="861">
        <f t="shared" si="275"/>
        <v>0</v>
      </c>
      <c r="AB1059" s="860">
        <f t="shared" si="276"/>
        <v>2008</v>
      </c>
      <c r="AC1059" s="862">
        <f t="shared" si="277"/>
        <v>383286000</v>
      </c>
      <c r="AD1059" s="863">
        <f t="shared" si="278"/>
        <v>0</v>
      </c>
    </row>
    <row r="1060" spans="1:30" s="856" customFormat="1" ht="30" hidden="1" customHeight="1">
      <c r="A1060" s="848"/>
      <c r="B1060" s="849" t="s">
        <v>34</v>
      </c>
      <c r="C1060" s="873" t="s">
        <v>278</v>
      </c>
      <c r="D1060" s="873" t="s">
        <v>3925</v>
      </c>
      <c r="E1060" s="839" t="s">
        <v>3926</v>
      </c>
      <c r="F1060" s="873"/>
      <c r="G1060" s="838"/>
      <c r="H1060" s="873"/>
      <c r="I1060" s="872">
        <v>2008</v>
      </c>
      <c r="J1060" s="838"/>
      <c r="K1060" s="883"/>
      <c r="L1060" s="884"/>
      <c r="M1060" s="884"/>
      <c r="N1060" s="884"/>
      <c r="O1060" s="872" t="s">
        <v>133</v>
      </c>
      <c r="P1060" s="894">
        <v>130312000</v>
      </c>
      <c r="Q1060" s="853" t="str">
        <f t="shared" si="265"/>
        <v>2.06.03</v>
      </c>
      <c r="R1060" s="841" t="str">
        <f t="shared" si="266"/>
        <v>KOMPUTER</v>
      </c>
      <c r="S1060" s="860">
        <f t="shared" si="267"/>
        <v>4</v>
      </c>
      <c r="T1060" s="861">
        <f t="shared" si="268"/>
        <v>32578000</v>
      </c>
      <c r="U1060" s="860">
        <f t="shared" si="269"/>
        <v>6</v>
      </c>
      <c r="V1060" s="861">
        <f t="shared" si="270"/>
        <v>130312000</v>
      </c>
      <c r="W1060" s="861">
        <f t="shared" si="271"/>
        <v>0</v>
      </c>
      <c r="X1060" s="861">
        <f t="shared" si="272"/>
        <v>0</v>
      </c>
      <c r="Y1060" s="861">
        <f t="shared" si="273"/>
        <v>0</v>
      </c>
      <c r="Z1060" s="861">
        <f t="shared" si="274"/>
        <v>0</v>
      </c>
      <c r="AA1060" s="861">
        <f t="shared" si="275"/>
        <v>0</v>
      </c>
      <c r="AB1060" s="860">
        <f t="shared" si="276"/>
        <v>2008</v>
      </c>
      <c r="AC1060" s="862">
        <f t="shared" si="277"/>
        <v>130312000</v>
      </c>
      <c r="AD1060" s="863">
        <f t="shared" si="278"/>
        <v>0</v>
      </c>
    </row>
    <row r="1061" spans="1:30" s="856" customFormat="1" ht="30" hidden="1" customHeight="1">
      <c r="A1061" s="848"/>
      <c r="B1061" s="849" t="s">
        <v>34</v>
      </c>
      <c r="C1061" s="887" t="s">
        <v>2073</v>
      </c>
      <c r="D1061" s="873" t="s">
        <v>3927</v>
      </c>
      <c r="E1061" s="839"/>
      <c r="F1061" s="873"/>
      <c r="G1061" s="838"/>
      <c r="H1061" s="873"/>
      <c r="I1061" s="872">
        <v>2008</v>
      </c>
      <c r="J1061" s="838"/>
      <c r="K1061" s="883"/>
      <c r="L1061" s="884"/>
      <c r="M1061" s="884"/>
      <c r="N1061" s="884"/>
      <c r="O1061" s="872" t="s">
        <v>133</v>
      </c>
      <c r="P1061" s="894">
        <v>25009000</v>
      </c>
      <c r="Q1061" s="853" t="str">
        <f t="shared" si="265"/>
        <v>2.06.03</v>
      </c>
      <c r="R1061" s="841" t="str">
        <f t="shared" si="266"/>
        <v>KOMPUTER</v>
      </c>
      <c r="S1061" s="860">
        <f t="shared" si="267"/>
        <v>4</v>
      </c>
      <c r="T1061" s="861">
        <f t="shared" si="268"/>
        <v>6252250</v>
      </c>
      <c r="U1061" s="860">
        <f t="shared" si="269"/>
        <v>6</v>
      </c>
      <c r="V1061" s="861">
        <f t="shared" si="270"/>
        <v>25009000</v>
      </c>
      <c r="W1061" s="861">
        <f t="shared" si="271"/>
        <v>0</v>
      </c>
      <c r="X1061" s="861">
        <f t="shared" si="272"/>
        <v>0</v>
      </c>
      <c r="Y1061" s="861">
        <f t="shared" si="273"/>
        <v>0</v>
      </c>
      <c r="Z1061" s="861">
        <f t="shared" si="274"/>
        <v>0</v>
      </c>
      <c r="AA1061" s="861">
        <f t="shared" si="275"/>
        <v>0</v>
      </c>
      <c r="AB1061" s="860">
        <f t="shared" si="276"/>
        <v>2008</v>
      </c>
      <c r="AC1061" s="862">
        <f t="shared" si="277"/>
        <v>25009000</v>
      </c>
      <c r="AD1061" s="863">
        <f t="shared" si="278"/>
        <v>0</v>
      </c>
    </row>
    <row r="1062" spans="1:30" s="856" customFormat="1" ht="30" hidden="1" customHeight="1">
      <c r="A1062" s="848"/>
      <c r="B1062" s="849" t="s">
        <v>34</v>
      </c>
      <c r="C1062" s="887" t="s">
        <v>2073</v>
      </c>
      <c r="D1062" s="873" t="s">
        <v>3927</v>
      </c>
      <c r="E1062" s="839"/>
      <c r="F1062" s="873"/>
      <c r="G1062" s="838"/>
      <c r="H1062" s="873"/>
      <c r="I1062" s="872">
        <v>2008</v>
      </c>
      <c r="J1062" s="838"/>
      <c r="K1062" s="883"/>
      <c r="L1062" s="884"/>
      <c r="M1062" s="884"/>
      <c r="N1062" s="884"/>
      <c r="O1062" s="872" t="s">
        <v>133</v>
      </c>
      <c r="P1062" s="894">
        <v>30097600</v>
      </c>
      <c r="Q1062" s="853" t="str">
        <f t="shared" si="265"/>
        <v>2.06.03</v>
      </c>
      <c r="R1062" s="841" t="str">
        <f t="shared" si="266"/>
        <v>KOMPUTER</v>
      </c>
      <c r="S1062" s="860">
        <f t="shared" si="267"/>
        <v>4</v>
      </c>
      <c r="T1062" s="861">
        <f t="shared" si="268"/>
        <v>7524400</v>
      </c>
      <c r="U1062" s="860">
        <f t="shared" si="269"/>
        <v>6</v>
      </c>
      <c r="V1062" s="861">
        <f t="shared" si="270"/>
        <v>30097600</v>
      </c>
      <c r="W1062" s="861">
        <f t="shared" si="271"/>
        <v>0</v>
      </c>
      <c r="X1062" s="861">
        <f t="shared" si="272"/>
        <v>0</v>
      </c>
      <c r="Y1062" s="861">
        <f t="shared" si="273"/>
        <v>0</v>
      </c>
      <c r="Z1062" s="861">
        <f t="shared" si="274"/>
        <v>0</v>
      </c>
      <c r="AA1062" s="861">
        <f t="shared" si="275"/>
        <v>0</v>
      </c>
      <c r="AB1062" s="860">
        <f t="shared" si="276"/>
        <v>2008</v>
      </c>
      <c r="AC1062" s="862">
        <f t="shared" si="277"/>
        <v>30097600</v>
      </c>
      <c r="AD1062" s="863">
        <f t="shared" si="278"/>
        <v>0</v>
      </c>
    </row>
    <row r="1063" spans="1:30" s="856" customFormat="1" ht="30" hidden="1" customHeight="1">
      <c r="A1063" s="848"/>
      <c r="B1063" s="849" t="s">
        <v>34</v>
      </c>
      <c r="C1063" s="887" t="s">
        <v>3792</v>
      </c>
      <c r="D1063" s="873" t="s">
        <v>3928</v>
      </c>
      <c r="E1063" s="839"/>
      <c r="F1063" s="873"/>
      <c r="G1063" s="838"/>
      <c r="H1063" s="873"/>
      <c r="I1063" s="872">
        <v>2008</v>
      </c>
      <c r="J1063" s="838"/>
      <c r="K1063" s="883"/>
      <c r="L1063" s="884"/>
      <c r="M1063" s="884"/>
      <c r="N1063" s="884"/>
      <c r="O1063" s="872" t="s">
        <v>133</v>
      </c>
      <c r="P1063" s="894">
        <v>41363000</v>
      </c>
      <c r="Q1063" s="853" t="str">
        <f t="shared" si="265"/>
        <v>2.06.03</v>
      </c>
      <c r="R1063" s="841" t="str">
        <f t="shared" si="266"/>
        <v>KOMPUTER</v>
      </c>
      <c r="S1063" s="860">
        <f t="shared" si="267"/>
        <v>4</v>
      </c>
      <c r="T1063" s="861">
        <f t="shared" si="268"/>
        <v>10340750</v>
      </c>
      <c r="U1063" s="860">
        <f t="shared" si="269"/>
        <v>6</v>
      </c>
      <c r="V1063" s="861">
        <f t="shared" si="270"/>
        <v>41363000</v>
      </c>
      <c r="W1063" s="861">
        <f t="shared" si="271"/>
        <v>0</v>
      </c>
      <c r="X1063" s="861">
        <f t="shared" si="272"/>
        <v>0</v>
      </c>
      <c r="Y1063" s="861">
        <f t="shared" si="273"/>
        <v>0</v>
      </c>
      <c r="Z1063" s="861">
        <f t="shared" si="274"/>
        <v>0</v>
      </c>
      <c r="AA1063" s="861">
        <f t="shared" si="275"/>
        <v>0</v>
      </c>
      <c r="AB1063" s="860">
        <f t="shared" si="276"/>
        <v>2008</v>
      </c>
      <c r="AC1063" s="862">
        <f t="shared" si="277"/>
        <v>41363000</v>
      </c>
      <c r="AD1063" s="863">
        <f t="shared" si="278"/>
        <v>0</v>
      </c>
    </row>
    <row r="1064" spans="1:30" s="856" customFormat="1" ht="30" hidden="1" customHeight="1">
      <c r="A1064" s="848"/>
      <c r="B1064" s="849" t="s">
        <v>34</v>
      </c>
      <c r="C1064" s="873" t="s">
        <v>1427</v>
      </c>
      <c r="D1064" s="873" t="s">
        <v>3929</v>
      </c>
      <c r="E1064" s="839"/>
      <c r="F1064" s="873"/>
      <c r="G1064" s="838"/>
      <c r="H1064" s="873"/>
      <c r="I1064" s="872">
        <v>2008</v>
      </c>
      <c r="J1064" s="838"/>
      <c r="K1064" s="883"/>
      <c r="L1064" s="884"/>
      <c r="M1064" s="884"/>
      <c r="N1064" s="884"/>
      <c r="O1064" s="872" t="s">
        <v>133</v>
      </c>
      <c r="P1064" s="894">
        <v>13990000</v>
      </c>
      <c r="Q1064" s="853" t="str">
        <f t="shared" si="265"/>
        <v>2.06.02</v>
      </c>
      <c r="R1064" s="841" t="str">
        <f t="shared" si="266"/>
        <v>ALAT RUMAH TANGGA</v>
      </c>
      <c r="S1064" s="860">
        <f t="shared" si="267"/>
        <v>5</v>
      </c>
      <c r="T1064" s="861">
        <f t="shared" si="268"/>
        <v>2798000</v>
      </c>
      <c r="U1064" s="860">
        <f t="shared" si="269"/>
        <v>6</v>
      </c>
      <c r="V1064" s="861">
        <f t="shared" si="270"/>
        <v>13990000</v>
      </c>
      <c r="W1064" s="861">
        <f t="shared" si="271"/>
        <v>0</v>
      </c>
      <c r="X1064" s="861">
        <f t="shared" si="272"/>
        <v>0</v>
      </c>
      <c r="Y1064" s="861">
        <f t="shared" si="273"/>
        <v>0</v>
      </c>
      <c r="Z1064" s="861">
        <f t="shared" si="274"/>
        <v>0</v>
      </c>
      <c r="AA1064" s="861">
        <f t="shared" si="275"/>
        <v>0</v>
      </c>
      <c r="AB1064" s="860">
        <f t="shared" si="276"/>
        <v>2008</v>
      </c>
      <c r="AC1064" s="862">
        <f t="shared" si="277"/>
        <v>13990000</v>
      </c>
      <c r="AD1064" s="863">
        <f t="shared" si="278"/>
        <v>0</v>
      </c>
    </row>
    <row r="1065" spans="1:30" s="856" customFormat="1" ht="30" hidden="1" customHeight="1">
      <c r="A1065" s="848"/>
      <c r="B1065" s="849" t="s">
        <v>34</v>
      </c>
      <c r="C1065" s="873" t="s">
        <v>1452</v>
      </c>
      <c r="D1065" s="873" t="s">
        <v>3930</v>
      </c>
      <c r="E1065" s="839"/>
      <c r="F1065" s="873"/>
      <c r="G1065" s="838"/>
      <c r="H1065" s="873"/>
      <c r="I1065" s="872">
        <v>2008</v>
      </c>
      <c r="J1065" s="838"/>
      <c r="K1065" s="883"/>
      <c r="L1065" s="884"/>
      <c r="M1065" s="884"/>
      <c r="N1065" s="884"/>
      <c r="O1065" s="872" t="s">
        <v>133</v>
      </c>
      <c r="P1065" s="894">
        <v>1458000</v>
      </c>
      <c r="Q1065" s="853" t="str">
        <f t="shared" si="265"/>
        <v>2.06.02</v>
      </c>
      <c r="R1065" s="841" t="str">
        <f t="shared" si="266"/>
        <v>ALAT RUMAH TANGGA</v>
      </c>
      <c r="S1065" s="860">
        <f t="shared" si="267"/>
        <v>5</v>
      </c>
      <c r="T1065" s="861">
        <f t="shared" si="268"/>
        <v>291600</v>
      </c>
      <c r="U1065" s="860">
        <f t="shared" si="269"/>
        <v>6</v>
      </c>
      <c r="V1065" s="861">
        <f t="shared" si="270"/>
        <v>1458000</v>
      </c>
      <c r="W1065" s="861">
        <f t="shared" si="271"/>
        <v>0</v>
      </c>
      <c r="X1065" s="861">
        <f t="shared" si="272"/>
        <v>0</v>
      </c>
      <c r="Y1065" s="861">
        <f t="shared" si="273"/>
        <v>0</v>
      </c>
      <c r="Z1065" s="861">
        <f t="shared" si="274"/>
        <v>0</v>
      </c>
      <c r="AA1065" s="861">
        <f t="shared" si="275"/>
        <v>0</v>
      </c>
      <c r="AB1065" s="860">
        <f t="shared" si="276"/>
        <v>2008</v>
      </c>
      <c r="AC1065" s="862">
        <f t="shared" si="277"/>
        <v>1458000</v>
      </c>
      <c r="AD1065" s="863">
        <f t="shared" si="278"/>
        <v>0</v>
      </c>
    </row>
    <row r="1066" spans="1:30" s="856" customFormat="1" ht="30" hidden="1" customHeight="1">
      <c r="A1066" s="848"/>
      <c r="B1066" s="849" t="s">
        <v>34</v>
      </c>
      <c r="C1066" s="873" t="s">
        <v>1453</v>
      </c>
      <c r="D1066" s="873" t="s">
        <v>3931</v>
      </c>
      <c r="E1066" s="839"/>
      <c r="F1066" s="873"/>
      <c r="G1066" s="838"/>
      <c r="H1066" s="873"/>
      <c r="I1066" s="872">
        <v>2008</v>
      </c>
      <c r="J1066" s="838"/>
      <c r="K1066" s="883"/>
      <c r="L1066" s="884"/>
      <c r="M1066" s="884"/>
      <c r="N1066" s="884"/>
      <c r="O1066" s="872" t="s">
        <v>133</v>
      </c>
      <c r="P1066" s="894">
        <v>11839500</v>
      </c>
      <c r="Q1066" s="853" t="str">
        <f t="shared" si="265"/>
        <v>2.06.04</v>
      </c>
      <c r="R1066" s="841" t="str">
        <f t="shared" si="266"/>
        <v>MEJA DAN KURSI KERJA/RAPAT PEJABAT</v>
      </c>
      <c r="S1066" s="860">
        <f t="shared" si="267"/>
        <v>5</v>
      </c>
      <c r="T1066" s="861">
        <f t="shared" si="268"/>
        <v>2367900</v>
      </c>
      <c r="U1066" s="860">
        <f t="shared" si="269"/>
        <v>6</v>
      </c>
      <c r="V1066" s="861">
        <f t="shared" si="270"/>
        <v>11839500</v>
      </c>
      <c r="W1066" s="861">
        <f t="shared" si="271"/>
        <v>0</v>
      </c>
      <c r="X1066" s="861">
        <f t="shared" si="272"/>
        <v>0</v>
      </c>
      <c r="Y1066" s="861">
        <f t="shared" si="273"/>
        <v>0</v>
      </c>
      <c r="Z1066" s="861">
        <f t="shared" si="274"/>
        <v>0</v>
      </c>
      <c r="AA1066" s="861">
        <f t="shared" si="275"/>
        <v>0</v>
      </c>
      <c r="AB1066" s="860">
        <f t="shared" si="276"/>
        <v>2008</v>
      </c>
      <c r="AC1066" s="862">
        <f t="shared" si="277"/>
        <v>11839500</v>
      </c>
      <c r="AD1066" s="863">
        <f t="shared" si="278"/>
        <v>0</v>
      </c>
    </row>
    <row r="1067" spans="1:30" s="856" customFormat="1" ht="30" hidden="1" customHeight="1">
      <c r="A1067" s="848"/>
      <c r="B1067" s="849" t="s">
        <v>34</v>
      </c>
      <c r="C1067" s="873" t="s">
        <v>1454</v>
      </c>
      <c r="D1067" s="873" t="s">
        <v>3932</v>
      </c>
      <c r="E1067" s="839"/>
      <c r="F1067" s="873"/>
      <c r="G1067" s="838"/>
      <c r="H1067" s="873"/>
      <c r="I1067" s="872">
        <v>2008</v>
      </c>
      <c r="J1067" s="838"/>
      <c r="K1067" s="883"/>
      <c r="L1067" s="884"/>
      <c r="M1067" s="884"/>
      <c r="N1067" s="884"/>
      <c r="O1067" s="872" t="s">
        <v>133</v>
      </c>
      <c r="P1067" s="894">
        <v>15948000</v>
      </c>
      <c r="Q1067" s="853" t="str">
        <f t="shared" si="265"/>
        <v>2.06.02</v>
      </c>
      <c r="R1067" s="841" t="str">
        <f t="shared" si="266"/>
        <v>ALAT RUMAH TANGGA</v>
      </c>
      <c r="S1067" s="860">
        <f t="shared" si="267"/>
        <v>5</v>
      </c>
      <c r="T1067" s="861">
        <f t="shared" si="268"/>
        <v>3189600</v>
      </c>
      <c r="U1067" s="860">
        <f t="shared" si="269"/>
        <v>6</v>
      </c>
      <c r="V1067" s="861">
        <f t="shared" si="270"/>
        <v>15948000</v>
      </c>
      <c r="W1067" s="861">
        <f t="shared" si="271"/>
        <v>0</v>
      </c>
      <c r="X1067" s="861">
        <f t="shared" si="272"/>
        <v>0</v>
      </c>
      <c r="Y1067" s="861">
        <f t="shared" si="273"/>
        <v>0</v>
      </c>
      <c r="Z1067" s="861">
        <f t="shared" si="274"/>
        <v>0</v>
      </c>
      <c r="AA1067" s="861">
        <f t="shared" si="275"/>
        <v>0</v>
      </c>
      <c r="AB1067" s="860">
        <f t="shared" si="276"/>
        <v>2008</v>
      </c>
      <c r="AC1067" s="862">
        <f t="shared" si="277"/>
        <v>15948000</v>
      </c>
      <c r="AD1067" s="863">
        <f t="shared" si="278"/>
        <v>0</v>
      </c>
    </row>
    <row r="1068" spans="1:30" s="856" customFormat="1" ht="30" hidden="1" customHeight="1">
      <c r="A1068" s="848"/>
      <c r="B1068" s="849" t="s">
        <v>34</v>
      </c>
      <c r="C1068" s="887" t="s">
        <v>1426</v>
      </c>
      <c r="D1068" s="873" t="s">
        <v>3933</v>
      </c>
      <c r="E1068" s="839"/>
      <c r="F1068" s="873"/>
      <c r="G1068" s="838"/>
      <c r="H1068" s="873"/>
      <c r="I1068" s="872">
        <v>2008</v>
      </c>
      <c r="J1068" s="838"/>
      <c r="K1068" s="883"/>
      <c r="L1068" s="884"/>
      <c r="M1068" s="884"/>
      <c r="N1068" s="884"/>
      <c r="O1068" s="872" t="s">
        <v>133</v>
      </c>
      <c r="P1068" s="894">
        <v>30003000</v>
      </c>
      <c r="Q1068" s="853" t="str">
        <f t="shared" si="265"/>
        <v>2.06.01</v>
      </c>
      <c r="R1068" s="841" t="str">
        <f t="shared" si="266"/>
        <v>ALAT KANTOR</v>
      </c>
      <c r="S1068" s="860">
        <f t="shared" si="267"/>
        <v>5</v>
      </c>
      <c r="T1068" s="861">
        <f t="shared" si="268"/>
        <v>6000600</v>
      </c>
      <c r="U1068" s="860">
        <f t="shared" si="269"/>
        <v>6</v>
      </c>
      <c r="V1068" s="861">
        <f t="shared" si="270"/>
        <v>30003000</v>
      </c>
      <c r="W1068" s="861">
        <f t="shared" si="271"/>
        <v>0</v>
      </c>
      <c r="X1068" s="861">
        <f t="shared" si="272"/>
        <v>0</v>
      </c>
      <c r="Y1068" s="861">
        <f t="shared" si="273"/>
        <v>0</v>
      </c>
      <c r="Z1068" s="861">
        <f t="shared" si="274"/>
        <v>0</v>
      </c>
      <c r="AA1068" s="861">
        <f t="shared" si="275"/>
        <v>0</v>
      </c>
      <c r="AB1068" s="860">
        <f t="shared" si="276"/>
        <v>2008</v>
      </c>
      <c r="AC1068" s="862">
        <f t="shared" si="277"/>
        <v>30003000</v>
      </c>
      <c r="AD1068" s="863">
        <f t="shared" si="278"/>
        <v>0</v>
      </c>
    </row>
    <row r="1069" spans="1:30" s="856" customFormat="1" ht="30" hidden="1" customHeight="1">
      <c r="A1069" s="848"/>
      <c r="B1069" s="849" t="s">
        <v>34</v>
      </c>
      <c r="C1069" s="887" t="s">
        <v>435</v>
      </c>
      <c r="D1069" s="873" t="s">
        <v>3934</v>
      </c>
      <c r="E1069" s="839"/>
      <c r="F1069" s="873"/>
      <c r="G1069" s="838"/>
      <c r="H1069" s="873"/>
      <c r="I1069" s="872">
        <v>2008</v>
      </c>
      <c r="J1069" s="838"/>
      <c r="K1069" s="883"/>
      <c r="L1069" s="884"/>
      <c r="M1069" s="884"/>
      <c r="N1069" s="884"/>
      <c r="O1069" s="872" t="s">
        <v>133</v>
      </c>
      <c r="P1069" s="894">
        <v>3303000</v>
      </c>
      <c r="Q1069" s="853" t="str">
        <f t="shared" si="265"/>
        <v>2.06.01</v>
      </c>
      <c r="R1069" s="841" t="str">
        <f t="shared" si="266"/>
        <v>ALAT KANTOR</v>
      </c>
      <c r="S1069" s="860">
        <f t="shared" si="267"/>
        <v>5</v>
      </c>
      <c r="T1069" s="861">
        <f t="shared" si="268"/>
        <v>660600</v>
      </c>
      <c r="U1069" s="860">
        <f t="shared" si="269"/>
        <v>6</v>
      </c>
      <c r="V1069" s="861">
        <f t="shared" si="270"/>
        <v>3303000</v>
      </c>
      <c r="W1069" s="861">
        <f t="shared" si="271"/>
        <v>0</v>
      </c>
      <c r="X1069" s="861">
        <f t="shared" si="272"/>
        <v>0</v>
      </c>
      <c r="Y1069" s="861">
        <f t="shared" si="273"/>
        <v>0</v>
      </c>
      <c r="Z1069" s="861">
        <f t="shared" si="274"/>
        <v>0</v>
      </c>
      <c r="AA1069" s="861">
        <f t="shared" si="275"/>
        <v>0</v>
      </c>
      <c r="AB1069" s="860">
        <f t="shared" si="276"/>
        <v>2008</v>
      </c>
      <c r="AC1069" s="862">
        <f t="shared" si="277"/>
        <v>3303000</v>
      </c>
      <c r="AD1069" s="863">
        <f t="shared" si="278"/>
        <v>0</v>
      </c>
    </row>
    <row r="1070" spans="1:30" s="856" customFormat="1" ht="30" hidden="1" customHeight="1">
      <c r="A1070" s="848"/>
      <c r="B1070" s="849" t="s">
        <v>34</v>
      </c>
      <c r="C1070" s="873" t="s">
        <v>3874</v>
      </c>
      <c r="D1070" s="873" t="s">
        <v>3935</v>
      </c>
      <c r="E1070" s="839"/>
      <c r="F1070" s="873"/>
      <c r="G1070" s="838"/>
      <c r="H1070" s="873"/>
      <c r="I1070" s="872">
        <v>2008</v>
      </c>
      <c r="J1070" s="838"/>
      <c r="K1070" s="883"/>
      <c r="L1070" s="884"/>
      <c r="M1070" s="884"/>
      <c r="N1070" s="884"/>
      <c r="O1070" s="872" t="s">
        <v>133</v>
      </c>
      <c r="P1070" s="894">
        <v>32621000</v>
      </c>
      <c r="Q1070" s="853" t="str">
        <f t="shared" si="265"/>
        <v>2.06.02</v>
      </c>
      <c r="R1070" s="841" t="str">
        <f t="shared" si="266"/>
        <v>ALAT RUMAH TANGGA</v>
      </c>
      <c r="S1070" s="860">
        <f t="shared" si="267"/>
        <v>5</v>
      </c>
      <c r="T1070" s="861">
        <f t="shared" si="268"/>
        <v>6524200</v>
      </c>
      <c r="U1070" s="860">
        <f t="shared" si="269"/>
        <v>6</v>
      </c>
      <c r="V1070" s="861">
        <f t="shared" si="270"/>
        <v>32621000</v>
      </c>
      <c r="W1070" s="861">
        <f t="shared" si="271"/>
        <v>0</v>
      </c>
      <c r="X1070" s="861">
        <f t="shared" si="272"/>
        <v>0</v>
      </c>
      <c r="Y1070" s="861">
        <f t="shared" si="273"/>
        <v>0</v>
      </c>
      <c r="Z1070" s="861">
        <f t="shared" si="274"/>
        <v>0</v>
      </c>
      <c r="AA1070" s="861">
        <f t="shared" si="275"/>
        <v>0</v>
      </c>
      <c r="AB1070" s="860">
        <f t="shared" si="276"/>
        <v>2008</v>
      </c>
      <c r="AC1070" s="862">
        <f t="shared" si="277"/>
        <v>32621000</v>
      </c>
      <c r="AD1070" s="863">
        <f t="shared" si="278"/>
        <v>0</v>
      </c>
    </row>
    <row r="1071" spans="1:30" s="856" customFormat="1" ht="30" hidden="1" customHeight="1">
      <c r="A1071" s="848"/>
      <c r="B1071" s="849" t="s">
        <v>34</v>
      </c>
      <c r="C1071" s="887" t="s">
        <v>2066</v>
      </c>
      <c r="D1071" s="873" t="s">
        <v>3936</v>
      </c>
      <c r="E1071" s="839"/>
      <c r="F1071" s="873"/>
      <c r="G1071" s="838"/>
      <c r="H1071" s="873"/>
      <c r="I1071" s="872">
        <v>2008</v>
      </c>
      <c r="J1071" s="838"/>
      <c r="K1071" s="883"/>
      <c r="L1071" s="884"/>
      <c r="M1071" s="884"/>
      <c r="N1071" s="884"/>
      <c r="O1071" s="872" t="s">
        <v>133</v>
      </c>
      <c r="P1071" s="894">
        <v>122302000</v>
      </c>
      <c r="Q1071" s="853" t="str">
        <f t="shared" si="265"/>
        <v>2.06.02</v>
      </c>
      <c r="R1071" s="841" t="str">
        <f t="shared" si="266"/>
        <v>ALAT RUMAH TANGGA</v>
      </c>
      <c r="S1071" s="860">
        <f t="shared" si="267"/>
        <v>5</v>
      </c>
      <c r="T1071" s="861">
        <f t="shared" si="268"/>
        <v>24460400</v>
      </c>
      <c r="U1071" s="860">
        <f t="shared" si="269"/>
        <v>6</v>
      </c>
      <c r="V1071" s="861">
        <f t="shared" si="270"/>
        <v>122302000</v>
      </c>
      <c r="W1071" s="861">
        <f t="shared" si="271"/>
        <v>0</v>
      </c>
      <c r="X1071" s="861">
        <f t="shared" si="272"/>
        <v>0</v>
      </c>
      <c r="Y1071" s="861">
        <f t="shared" si="273"/>
        <v>0</v>
      </c>
      <c r="Z1071" s="861">
        <f t="shared" si="274"/>
        <v>0</v>
      </c>
      <c r="AA1071" s="861">
        <f t="shared" si="275"/>
        <v>0</v>
      </c>
      <c r="AB1071" s="860">
        <f t="shared" si="276"/>
        <v>2008</v>
      </c>
      <c r="AC1071" s="862">
        <f t="shared" si="277"/>
        <v>122302000</v>
      </c>
      <c r="AD1071" s="863">
        <f t="shared" si="278"/>
        <v>0</v>
      </c>
    </row>
    <row r="1072" spans="1:30" s="856" customFormat="1" ht="30" hidden="1" customHeight="1">
      <c r="A1072" s="848"/>
      <c r="B1072" s="849" t="s">
        <v>34</v>
      </c>
      <c r="C1072" s="873" t="s">
        <v>1427</v>
      </c>
      <c r="D1072" s="873" t="s">
        <v>3937</v>
      </c>
      <c r="E1072" s="839"/>
      <c r="F1072" s="873"/>
      <c r="G1072" s="838"/>
      <c r="H1072" s="873"/>
      <c r="I1072" s="872">
        <v>2008</v>
      </c>
      <c r="J1072" s="838"/>
      <c r="K1072" s="883"/>
      <c r="L1072" s="884"/>
      <c r="M1072" s="884"/>
      <c r="N1072" s="884"/>
      <c r="O1072" s="872" t="s">
        <v>133</v>
      </c>
      <c r="P1072" s="894">
        <v>276330600</v>
      </c>
      <c r="Q1072" s="853" t="str">
        <f t="shared" si="265"/>
        <v>2.06.02</v>
      </c>
      <c r="R1072" s="841" t="str">
        <f t="shared" si="266"/>
        <v>ALAT RUMAH TANGGA</v>
      </c>
      <c r="S1072" s="860">
        <f t="shared" si="267"/>
        <v>5</v>
      </c>
      <c r="T1072" s="861">
        <f t="shared" si="268"/>
        <v>55266120</v>
      </c>
      <c r="U1072" s="860">
        <f t="shared" si="269"/>
        <v>6</v>
      </c>
      <c r="V1072" s="861">
        <f t="shared" si="270"/>
        <v>276330600</v>
      </c>
      <c r="W1072" s="861">
        <f t="shared" si="271"/>
        <v>0</v>
      </c>
      <c r="X1072" s="861">
        <f t="shared" si="272"/>
        <v>0</v>
      </c>
      <c r="Y1072" s="861">
        <f t="shared" si="273"/>
        <v>0</v>
      </c>
      <c r="Z1072" s="861">
        <f t="shared" si="274"/>
        <v>0</v>
      </c>
      <c r="AA1072" s="861">
        <f t="shared" si="275"/>
        <v>0</v>
      </c>
      <c r="AB1072" s="860">
        <f t="shared" si="276"/>
        <v>2008</v>
      </c>
      <c r="AC1072" s="862">
        <f t="shared" si="277"/>
        <v>276330600</v>
      </c>
      <c r="AD1072" s="863">
        <f t="shared" si="278"/>
        <v>0</v>
      </c>
    </row>
    <row r="1073" spans="1:30" s="856" customFormat="1" ht="30" hidden="1" customHeight="1">
      <c r="A1073" s="848"/>
      <c r="B1073" s="849" t="s">
        <v>34</v>
      </c>
      <c r="C1073" s="873" t="s">
        <v>1427</v>
      </c>
      <c r="D1073" s="873" t="s">
        <v>3938</v>
      </c>
      <c r="E1073" s="839"/>
      <c r="F1073" s="873"/>
      <c r="G1073" s="838"/>
      <c r="H1073" s="873"/>
      <c r="I1073" s="872">
        <v>2008</v>
      </c>
      <c r="J1073" s="838"/>
      <c r="K1073" s="883"/>
      <c r="L1073" s="884"/>
      <c r="M1073" s="884"/>
      <c r="N1073" s="884"/>
      <c r="O1073" s="872" t="s">
        <v>133</v>
      </c>
      <c r="P1073" s="894">
        <v>382403648</v>
      </c>
      <c r="Q1073" s="853" t="str">
        <f t="shared" si="265"/>
        <v>2.06.02</v>
      </c>
      <c r="R1073" s="841" t="str">
        <f t="shared" si="266"/>
        <v>ALAT RUMAH TANGGA</v>
      </c>
      <c r="S1073" s="860">
        <f t="shared" si="267"/>
        <v>5</v>
      </c>
      <c r="T1073" s="861">
        <f t="shared" si="268"/>
        <v>76480729.599999994</v>
      </c>
      <c r="U1073" s="860">
        <f t="shared" si="269"/>
        <v>6</v>
      </c>
      <c r="V1073" s="861">
        <f t="shared" si="270"/>
        <v>382403648</v>
      </c>
      <c r="W1073" s="861">
        <f t="shared" si="271"/>
        <v>0</v>
      </c>
      <c r="X1073" s="861">
        <f t="shared" si="272"/>
        <v>0</v>
      </c>
      <c r="Y1073" s="861">
        <f t="shared" si="273"/>
        <v>0</v>
      </c>
      <c r="Z1073" s="861">
        <f t="shared" si="274"/>
        <v>0</v>
      </c>
      <c r="AA1073" s="861">
        <f t="shared" si="275"/>
        <v>0</v>
      </c>
      <c r="AB1073" s="860">
        <f t="shared" si="276"/>
        <v>2008</v>
      </c>
      <c r="AC1073" s="862">
        <f t="shared" si="277"/>
        <v>382403648</v>
      </c>
      <c r="AD1073" s="863">
        <f t="shared" si="278"/>
        <v>0</v>
      </c>
    </row>
    <row r="1074" spans="1:30" s="856" customFormat="1" ht="30" hidden="1" customHeight="1">
      <c r="A1074" s="848"/>
      <c r="B1074" s="849" t="s">
        <v>34</v>
      </c>
      <c r="C1074" s="873" t="s">
        <v>1427</v>
      </c>
      <c r="D1074" s="873" t="s">
        <v>3939</v>
      </c>
      <c r="E1074" s="839"/>
      <c r="F1074" s="873"/>
      <c r="G1074" s="838"/>
      <c r="H1074" s="873"/>
      <c r="I1074" s="872">
        <v>2008</v>
      </c>
      <c r="J1074" s="838"/>
      <c r="K1074" s="883"/>
      <c r="L1074" s="884"/>
      <c r="M1074" s="884"/>
      <c r="N1074" s="884"/>
      <c r="O1074" s="872" t="s">
        <v>133</v>
      </c>
      <c r="P1074" s="894">
        <v>182845000</v>
      </c>
      <c r="Q1074" s="853" t="str">
        <f t="shared" si="265"/>
        <v>2.06.02</v>
      </c>
      <c r="R1074" s="841" t="str">
        <f t="shared" si="266"/>
        <v>ALAT RUMAH TANGGA</v>
      </c>
      <c r="S1074" s="860">
        <f t="shared" si="267"/>
        <v>5</v>
      </c>
      <c r="T1074" s="861">
        <f t="shared" si="268"/>
        <v>36569000</v>
      </c>
      <c r="U1074" s="860">
        <f t="shared" si="269"/>
        <v>6</v>
      </c>
      <c r="V1074" s="861">
        <f t="shared" si="270"/>
        <v>182845000</v>
      </c>
      <c r="W1074" s="861">
        <f t="shared" si="271"/>
        <v>0</v>
      </c>
      <c r="X1074" s="861">
        <f t="shared" si="272"/>
        <v>0</v>
      </c>
      <c r="Y1074" s="861">
        <f t="shared" si="273"/>
        <v>0</v>
      </c>
      <c r="Z1074" s="861">
        <f t="shared" si="274"/>
        <v>0</v>
      </c>
      <c r="AA1074" s="861">
        <f t="shared" si="275"/>
        <v>0</v>
      </c>
      <c r="AB1074" s="860">
        <f t="shared" si="276"/>
        <v>2008</v>
      </c>
      <c r="AC1074" s="862">
        <f t="shared" si="277"/>
        <v>182845000</v>
      </c>
      <c r="AD1074" s="863">
        <f t="shared" si="278"/>
        <v>0</v>
      </c>
    </row>
    <row r="1075" spans="1:30" s="856" customFormat="1" ht="30" hidden="1" customHeight="1">
      <c r="A1075" s="848"/>
      <c r="B1075" s="849" t="s">
        <v>34</v>
      </c>
      <c r="C1075" s="887" t="s">
        <v>3793</v>
      </c>
      <c r="D1075" s="873" t="s">
        <v>3940</v>
      </c>
      <c r="E1075" s="839"/>
      <c r="F1075" s="873"/>
      <c r="G1075" s="838"/>
      <c r="H1075" s="873"/>
      <c r="I1075" s="872">
        <v>2008</v>
      </c>
      <c r="J1075" s="838"/>
      <c r="K1075" s="883"/>
      <c r="L1075" s="884"/>
      <c r="M1075" s="884"/>
      <c r="N1075" s="884"/>
      <c r="O1075" s="872" t="s">
        <v>133</v>
      </c>
      <c r="P1075" s="894">
        <v>7763823.5294117648</v>
      </c>
      <c r="Q1075" s="853" t="str">
        <f t="shared" si="265"/>
        <v>2.06.01</v>
      </c>
      <c r="R1075" s="841" t="str">
        <f t="shared" si="266"/>
        <v>ALAT KANTOR</v>
      </c>
      <c r="S1075" s="860">
        <f t="shared" si="267"/>
        <v>5</v>
      </c>
      <c r="T1075" s="861">
        <f t="shared" si="268"/>
        <v>1552764.705882353</v>
      </c>
      <c r="U1075" s="860">
        <f t="shared" si="269"/>
        <v>6</v>
      </c>
      <c r="V1075" s="861">
        <f t="shared" si="270"/>
        <v>7763823.5294117648</v>
      </c>
      <c r="W1075" s="861">
        <f t="shared" si="271"/>
        <v>0</v>
      </c>
      <c r="X1075" s="861">
        <f t="shared" si="272"/>
        <v>0</v>
      </c>
      <c r="Y1075" s="861">
        <f t="shared" si="273"/>
        <v>0</v>
      </c>
      <c r="Z1075" s="861">
        <f t="shared" si="274"/>
        <v>0</v>
      </c>
      <c r="AA1075" s="861">
        <f t="shared" si="275"/>
        <v>0</v>
      </c>
      <c r="AB1075" s="860">
        <f t="shared" si="276"/>
        <v>2008</v>
      </c>
      <c r="AC1075" s="862">
        <f t="shared" si="277"/>
        <v>7763823.5294117648</v>
      </c>
      <c r="AD1075" s="863">
        <f t="shared" si="278"/>
        <v>0</v>
      </c>
    </row>
    <row r="1076" spans="1:30" s="856" customFormat="1" ht="30" hidden="1" customHeight="1">
      <c r="A1076" s="848"/>
      <c r="B1076" s="849" t="s">
        <v>34</v>
      </c>
      <c r="C1076" s="873" t="s">
        <v>3808</v>
      </c>
      <c r="D1076" s="873" t="s">
        <v>3941</v>
      </c>
      <c r="E1076" s="839"/>
      <c r="F1076" s="873"/>
      <c r="G1076" s="838"/>
      <c r="H1076" s="873"/>
      <c r="I1076" s="872">
        <v>2008</v>
      </c>
      <c r="J1076" s="838"/>
      <c r="K1076" s="883"/>
      <c r="L1076" s="884"/>
      <c r="M1076" s="884"/>
      <c r="N1076" s="884"/>
      <c r="O1076" s="872" t="s">
        <v>133</v>
      </c>
      <c r="P1076" s="894">
        <v>4436470.5882352944</v>
      </c>
      <c r="Q1076" s="853" t="str">
        <f t="shared" si="265"/>
        <v>2.06.04</v>
      </c>
      <c r="R1076" s="841" t="str">
        <f t="shared" si="266"/>
        <v>MEJA DAN KURSI KERJA/RAPAT PEJABAT</v>
      </c>
      <c r="S1076" s="860">
        <f t="shared" si="267"/>
        <v>5</v>
      </c>
      <c r="T1076" s="861">
        <f t="shared" si="268"/>
        <v>887294.11764705891</v>
      </c>
      <c r="U1076" s="860">
        <f t="shared" si="269"/>
        <v>6</v>
      </c>
      <c r="V1076" s="861">
        <f t="shared" si="270"/>
        <v>4436470.5882352944</v>
      </c>
      <c r="W1076" s="861">
        <f t="shared" si="271"/>
        <v>0</v>
      </c>
      <c r="X1076" s="861">
        <f t="shared" si="272"/>
        <v>0</v>
      </c>
      <c r="Y1076" s="861">
        <f t="shared" si="273"/>
        <v>0</v>
      </c>
      <c r="Z1076" s="861">
        <f t="shared" si="274"/>
        <v>0</v>
      </c>
      <c r="AA1076" s="861">
        <f t="shared" si="275"/>
        <v>0</v>
      </c>
      <c r="AB1076" s="860">
        <f t="shared" si="276"/>
        <v>2008</v>
      </c>
      <c r="AC1076" s="862">
        <f t="shared" si="277"/>
        <v>4436470.5882352944</v>
      </c>
      <c r="AD1076" s="863">
        <f t="shared" si="278"/>
        <v>0</v>
      </c>
    </row>
    <row r="1077" spans="1:30" s="856" customFormat="1" ht="30" hidden="1" customHeight="1">
      <c r="A1077" s="848"/>
      <c r="B1077" s="849" t="s">
        <v>34</v>
      </c>
      <c r="C1077" s="887" t="s">
        <v>435</v>
      </c>
      <c r="D1077" s="873" t="s">
        <v>211</v>
      </c>
      <c r="E1077" s="839"/>
      <c r="F1077" s="873"/>
      <c r="G1077" s="838"/>
      <c r="H1077" s="873"/>
      <c r="I1077" s="872">
        <v>2008</v>
      </c>
      <c r="J1077" s="838"/>
      <c r="K1077" s="883"/>
      <c r="L1077" s="884"/>
      <c r="M1077" s="884"/>
      <c r="N1077" s="884"/>
      <c r="O1077" s="872" t="s">
        <v>133</v>
      </c>
      <c r="P1077" s="894">
        <v>2994617.6470588236</v>
      </c>
      <c r="Q1077" s="853" t="str">
        <f t="shared" si="265"/>
        <v>2.06.01</v>
      </c>
      <c r="R1077" s="841" t="str">
        <f t="shared" si="266"/>
        <v>ALAT KANTOR</v>
      </c>
      <c r="S1077" s="860">
        <f t="shared" si="267"/>
        <v>5</v>
      </c>
      <c r="T1077" s="861">
        <f t="shared" si="268"/>
        <v>598923.5294117647</v>
      </c>
      <c r="U1077" s="860">
        <f t="shared" si="269"/>
        <v>6</v>
      </c>
      <c r="V1077" s="861">
        <f t="shared" si="270"/>
        <v>2994617.6470588236</v>
      </c>
      <c r="W1077" s="861">
        <f t="shared" si="271"/>
        <v>0</v>
      </c>
      <c r="X1077" s="861">
        <f t="shared" si="272"/>
        <v>0</v>
      </c>
      <c r="Y1077" s="861">
        <f t="shared" si="273"/>
        <v>0</v>
      </c>
      <c r="Z1077" s="861">
        <f t="shared" si="274"/>
        <v>0</v>
      </c>
      <c r="AA1077" s="861">
        <f t="shared" si="275"/>
        <v>0</v>
      </c>
      <c r="AB1077" s="860">
        <f t="shared" si="276"/>
        <v>2008</v>
      </c>
      <c r="AC1077" s="862">
        <f t="shared" si="277"/>
        <v>2994617.6470588236</v>
      </c>
      <c r="AD1077" s="863">
        <f t="shared" si="278"/>
        <v>0</v>
      </c>
    </row>
    <row r="1078" spans="1:30" s="856" customFormat="1" ht="30" hidden="1" customHeight="1">
      <c r="A1078" s="848"/>
      <c r="B1078" s="849" t="s">
        <v>34</v>
      </c>
      <c r="C1078" s="873" t="s">
        <v>1427</v>
      </c>
      <c r="D1078" s="873" t="s">
        <v>426</v>
      </c>
      <c r="E1078" s="839"/>
      <c r="F1078" s="873"/>
      <c r="G1078" s="838"/>
      <c r="H1078" s="873"/>
      <c r="I1078" s="872">
        <v>2008</v>
      </c>
      <c r="J1078" s="838"/>
      <c r="K1078" s="883"/>
      <c r="L1078" s="884"/>
      <c r="M1078" s="884"/>
      <c r="N1078" s="884"/>
      <c r="O1078" s="872" t="s">
        <v>133</v>
      </c>
      <c r="P1078" s="894">
        <v>14973088.235294119</v>
      </c>
      <c r="Q1078" s="853" t="str">
        <f t="shared" si="265"/>
        <v>2.06.02</v>
      </c>
      <c r="R1078" s="841" t="str">
        <f t="shared" si="266"/>
        <v>ALAT RUMAH TANGGA</v>
      </c>
      <c r="S1078" s="860">
        <f t="shared" si="267"/>
        <v>5</v>
      </c>
      <c r="T1078" s="861">
        <f t="shared" si="268"/>
        <v>2994617.6470588236</v>
      </c>
      <c r="U1078" s="860">
        <f t="shared" si="269"/>
        <v>6</v>
      </c>
      <c r="V1078" s="861">
        <f t="shared" si="270"/>
        <v>14973088.235294119</v>
      </c>
      <c r="W1078" s="861">
        <f t="shared" si="271"/>
        <v>0</v>
      </c>
      <c r="X1078" s="861">
        <f t="shared" si="272"/>
        <v>0</v>
      </c>
      <c r="Y1078" s="861">
        <f t="shared" si="273"/>
        <v>0</v>
      </c>
      <c r="Z1078" s="861">
        <f t="shared" si="274"/>
        <v>0</v>
      </c>
      <c r="AA1078" s="861">
        <f t="shared" si="275"/>
        <v>0</v>
      </c>
      <c r="AB1078" s="860">
        <f t="shared" si="276"/>
        <v>2008</v>
      </c>
      <c r="AC1078" s="862">
        <f t="shared" si="277"/>
        <v>14973088.235294119</v>
      </c>
      <c r="AD1078" s="863">
        <f t="shared" si="278"/>
        <v>0</v>
      </c>
    </row>
    <row r="1079" spans="1:30" s="856" customFormat="1" ht="30" hidden="1" customHeight="1">
      <c r="A1079" s="848"/>
      <c r="B1079" s="849" t="s">
        <v>34</v>
      </c>
      <c r="C1079" s="873" t="s">
        <v>1427</v>
      </c>
      <c r="D1079" s="873" t="s">
        <v>3929</v>
      </c>
      <c r="E1079" s="839"/>
      <c r="F1079" s="873"/>
      <c r="G1079" s="838"/>
      <c r="H1079" s="873"/>
      <c r="I1079" s="872">
        <v>2008</v>
      </c>
      <c r="J1079" s="838"/>
      <c r="K1079" s="883"/>
      <c r="L1079" s="884"/>
      <c r="M1079" s="884"/>
      <c r="N1079" s="884"/>
      <c r="O1079" s="872" t="s">
        <v>133</v>
      </c>
      <c r="P1079" s="894">
        <v>20514000</v>
      </c>
      <c r="Q1079" s="853" t="str">
        <f t="shared" si="265"/>
        <v>2.06.02</v>
      </c>
      <c r="R1079" s="841" t="str">
        <f t="shared" si="266"/>
        <v>ALAT RUMAH TANGGA</v>
      </c>
      <c r="S1079" s="860">
        <f t="shared" si="267"/>
        <v>5</v>
      </c>
      <c r="T1079" s="861">
        <f t="shared" si="268"/>
        <v>4102800</v>
      </c>
      <c r="U1079" s="860">
        <f t="shared" si="269"/>
        <v>6</v>
      </c>
      <c r="V1079" s="861">
        <f t="shared" si="270"/>
        <v>20514000</v>
      </c>
      <c r="W1079" s="861">
        <f t="shared" si="271"/>
        <v>0</v>
      </c>
      <c r="X1079" s="861">
        <f t="shared" si="272"/>
        <v>0</v>
      </c>
      <c r="Y1079" s="861">
        <f t="shared" si="273"/>
        <v>0</v>
      </c>
      <c r="Z1079" s="861">
        <f t="shared" si="274"/>
        <v>0</v>
      </c>
      <c r="AA1079" s="861">
        <f t="shared" si="275"/>
        <v>0</v>
      </c>
      <c r="AB1079" s="860">
        <f t="shared" si="276"/>
        <v>2008</v>
      </c>
      <c r="AC1079" s="862">
        <f t="shared" si="277"/>
        <v>20514000</v>
      </c>
      <c r="AD1079" s="863">
        <f t="shared" si="278"/>
        <v>0</v>
      </c>
    </row>
    <row r="1080" spans="1:30" s="856" customFormat="1" ht="30" hidden="1" customHeight="1">
      <c r="A1080" s="848"/>
      <c r="B1080" s="849" t="s">
        <v>34</v>
      </c>
      <c r="C1080" s="873" t="s">
        <v>3942</v>
      </c>
      <c r="D1080" s="873" t="s">
        <v>3943</v>
      </c>
      <c r="E1080" s="839"/>
      <c r="F1080" s="873"/>
      <c r="G1080" s="838"/>
      <c r="H1080" s="873"/>
      <c r="I1080" s="872">
        <v>2008</v>
      </c>
      <c r="J1080" s="838"/>
      <c r="K1080" s="883"/>
      <c r="L1080" s="884"/>
      <c r="M1080" s="884"/>
      <c r="N1080" s="884"/>
      <c r="O1080" s="872" t="s">
        <v>133</v>
      </c>
      <c r="P1080" s="894">
        <v>45500000</v>
      </c>
      <c r="Q1080" s="853" t="str">
        <f t="shared" si="265"/>
        <v>2.06.03</v>
      </c>
      <c r="R1080" s="841" t="str">
        <f t="shared" si="266"/>
        <v>KOMPUTER</v>
      </c>
      <c r="S1080" s="860">
        <f t="shared" si="267"/>
        <v>4</v>
      </c>
      <c r="T1080" s="861">
        <f t="shared" si="268"/>
        <v>11375000</v>
      </c>
      <c r="U1080" s="860">
        <f t="shared" si="269"/>
        <v>6</v>
      </c>
      <c r="V1080" s="861">
        <f t="shared" si="270"/>
        <v>45500000</v>
      </c>
      <c r="W1080" s="861">
        <f t="shared" si="271"/>
        <v>0</v>
      </c>
      <c r="X1080" s="861">
        <f t="shared" si="272"/>
        <v>0</v>
      </c>
      <c r="Y1080" s="861">
        <f t="shared" si="273"/>
        <v>0</v>
      </c>
      <c r="Z1080" s="861">
        <f t="shared" si="274"/>
        <v>0</v>
      </c>
      <c r="AA1080" s="861">
        <f t="shared" si="275"/>
        <v>0</v>
      </c>
      <c r="AB1080" s="860">
        <f t="shared" si="276"/>
        <v>2008</v>
      </c>
      <c r="AC1080" s="862">
        <f t="shared" si="277"/>
        <v>45500000</v>
      </c>
      <c r="AD1080" s="863">
        <f t="shared" si="278"/>
        <v>0</v>
      </c>
    </row>
    <row r="1081" spans="1:30" s="856" customFormat="1" ht="30" hidden="1" customHeight="1">
      <c r="A1081" s="848"/>
      <c r="B1081" s="849" t="s">
        <v>34</v>
      </c>
      <c r="C1081" s="873" t="s">
        <v>1427</v>
      </c>
      <c r="D1081" s="873" t="s">
        <v>3944</v>
      </c>
      <c r="E1081" s="839"/>
      <c r="F1081" s="873" t="s">
        <v>854</v>
      </c>
      <c r="G1081" s="838"/>
      <c r="H1081" s="873"/>
      <c r="I1081" s="872">
        <v>2009</v>
      </c>
      <c r="J1081" s="838"/>
      <c r="K1081" s="883"/>
      <c r="L1081" s="884"/>
      <c r="M1081" s="884"/>
      <c r="N1081" s="884"/>
      <c r="O1081" s="872" t="s">
        <v>133</v>
      </c>
      <c r="P1081" s="894">
        <v>16725000</v>
      </c>
      <c r="Q1081" s="853" t="str">
        <f t="shared" si="265"/>
        <v>2.06.02</v>
      </c>
      <c r="R1081" s="841" t="str">
        <f t="shared" si="266"/>
        <v>ALAT RUMAH TANGGA</v>
      </c>
      <c r="S1081" s="860">
        <f t="shared" si="267"/>
        <v>5</v>
      </c>
      <c r="T1081" s="861">
        <f t="shared" si="268"/>
        <v>3345000</v>
      </c>
      <c r="U1081" s="860">
        <f t="shared" si="269"/>
        <v>5</v>
      </c>
      <c r="V1081" s="861">
        <f t="shared" si="270"/>
        <v>16725000</v>
      </c>
      <c r="W1081" s="861">
        <f t="shared" si="271"/>
        <v>0</v>
      </c>
      <c r="X1081" s="861">
        <f t="shared" si="272"/>
        <v>0</v>
      </c>
      <c r="Y1081" s="861">
        <f t="shared" si="273"/>
        <v>0</v>
      </c>
      <c r="Z1081" s="861">
        <f t="shared" si="274"/>
        <v>0</v>
      </c>
      <c r="AA1081" s="861">
        <f t="shared" si="275"/>
        <v>0</v>
      </c>
      <c r="AB1081" s="860">
        <f t="shared" si="276"/>
        <v>2009</v>
      </c>
      <c r="AC1081" s="862">
        <f t="shared" si="277"/>
        <v>16725000</v>
      </c>
      <c r="AD1081" s="863">
        <f t="shared" si="278"/>
        <v>0</v>
      </c>
    </row>
    <row r="1082" spans="1:30" s="856" customFormat="1" ht="30" hidden="1" customHeight="1">
      <c r="A1082" s="848"/>
      <c r="B1082" s="849" t="s">
        <v>34</v>
      </c>
      <c r="C1082" s="873" t="s">
        <v>3945</v>
      </c>
      <c r="D1082" s="873" t="s">
        <v>3946</v>
      </c>
      <c r="E1082" s="839"/>
      <c r="F1082" s="873" t="s">
        <v>3947</v>
      </c>
      <c r="G1082" s="838"/>
      <c r="H1082" s="873"/>
      <c r="I1082" s="872">
        <v>2009</v>
      </c>
      <c r="J1082" s="838"/>
      <c r="K1082" s="883"/>
      <c r="L1082" s="884"/>
      <c r="M1082" s="884"/>
      <c r="N1082" s="884"/>
      <c r="O1082" s="872" t="s">
        <v>133</v>
      </c>
      <c r="P1082" s="894">
        <v>17840000</v>
      </c>
      <c r="Q1082" s="853" t="str">
        <f t="shared" si="265"/>
        <v>2.06.02</v>
      </c>
      <c r="R1082" s="841" t="str">
        <f t="shared" si="266"/>
        <v>ALAT RUMAH TANGGA</v>
      </c>
      <c r="S1082" s="860">
        <f t="shared" si="267"/>
        <v>5</v>
      </c>
      <c r="T1082" s="861">
        <f t="shared" si="268"/>
        <v>3568000</v>
      </c>
      <c r="U1082" s="860">
        <f t="shared" si="269"/>
        <v>5</v>
      </c>
      <c r="V1082" s="861">
        <f t="shared" si="270"/>
        <v>17840000</v>
      </c>
      <c r="W1082" s="861">
        <f t="shared" si="271"/>
        <v>0</v>
      </c>
      <c r="X1082" s="861">
        <f t="shared" si="272"/>
        <v>0</v>
      </c>
      <c r="Y1082" s="861">
        <f t="shared" si="273"/>
        <v>0</v>
      </c>
      <c r="Z1082" s="861">
        <f t="shared" si="274"/>
        <v>0</v>
      </c>
      <c r="AA1082" s="861">
        <f t="shared" si="275"/>
        <v>0</v>
      </c>
      <c r="AB1082" s="860">
        <f t="shared" si="276"/>
        <v>2009</v>
      </c>
      <c r="AC1082" s="862">
        <f t="shared" si="277"/>
        <v>17840000</v>
      </c>
      <c r="AD1082" s="863">
        <f t="shared" si="278"/>
        <v>0</v>
      </c>
    </row>
    <row r="1083" spans="1:30" s="856" customFormat="1" ht="30" hidden="1" customHeight="1">
      <c r="A1083" s="848"/>
      <c r="B1083" s="849" t="s">
        <v>34</v>
      </c>
      <c r="C1083" s="873" t="s">
        <v>1427</v>
      </c>
      <c r="D1083" s="873" t="s">
        <v>3948</v>
      </c>
      <c r="E1083" s="839"/>
      <c r="F1083" s="873" t="s">
        <v>3949</v>
      </c>
      <c r="G1083" s="838"/>
      <c r="H1083" s="873"/>
      <c r="I1083" s="872">
        <v>2009</v>
      </c>
      <c r="J1083" s="838"/>
      <c r="K1083" s="883"/>
      <c r="L1083" s="884"/>
      <c r="M1083" s="884"/>
      <c r="N1083" s="884"/>
      <c r="O1083" s="872" t="s">
        <v>133</v>
      </c>
      <c r="P1083" s="894">
        <v>25200000</v>
      </c>
      <c r="Q1083" s="853" t="str">
        <f t="shared" si="265"/>
        <v>2.06.02</v>
      </c>
      <c r="R1083" s="841" t="str">
        <f t="shared" si="266"/>
        <v>ALAT RUMAH TANGGA</v>
      </c>
      <c r="S1083" s="860">
        <f t="shared" si="267"/>
        <v>5</v>
      </c>
      <c r="T1083" s="861">
        <f t="shared" si="268"/>
        <v>5040000</v>
      </c>
      <c r="U1083" s="860">
        <f t="shared" si="269"/>
        <v>5</v>
      </c>
      <c r="V1083" s="861">
        <f t="shared" si="270"/>
        <v>25200000</v>
      </c>
      <c r="W1083" s="861">
        <f t="shared" si="271"/>
        <v>0</v>
      </c>
      <c r="X1083" s="861">
        <f t="shared" si="272"/>
        <v>0</v>
      </c>
      <c r="Y1083" s="861">
        <f t="shared" si="273"/>
        <v>0</v>
      </c>
      <c r="Z1083" s="861">
        <f t="shared" si="274"/>
        <v>0</v>
      </c>
      <c r="AA1083" s="861">
        <f t="shared" si="275"/>
        <v>0</v>
      </c>
      <c r="AB1083" s="860">
        <f t="shared" si="276"/>
        <v>2009</v>
      </c>
      <c r="AC1083" s="862">
        <f t="shared" si="277"/>
        <v>25200000</v>
      </c>
      <c r="AD1083" s="863">
        <f t="shared" si="278"/>
        <v>0</v>
      </c>
    </row>
    <row r="1084" spans="1:30" s="856" customFormat="1" ht="30" hidden="1" customHeight="1">
      <c r="A1084" s="848"/>
      <c r="B1084" s="849" t="s">
        <v>34</v>
      </c>
      <c r="C1084" s="873" t="s">
        <v>2075</v>
      </c>
      <c r="D1084" s="873" t="s">
        <v>3950</v>
      </c>
      <c r="E1084" s="839"/>
      <c r="F1084" s="873" t="s">
        <v>3949</v>
      </c>
      <c r="G1084" s="838"/>
      <c r="H1084" s="873"/>
      <c r="I1084" s="872">
        <v>2009</v>
      </c>
      <c r="J1084" s="838"/>
      <c r="K1084" s="883"/>
      <c r="L1084" s="884"/>
      <c r="M1084" s="884"/>
      <c r="N1084" s="884"/>
      <c r="O1084" s="872" t="s">
        <v>133</v>
      </c>
      <c r="P1084" s="894">
        <v>48000000</v>
      </c>
      <c r="Q1084" s="853" t="str">
        <f t="shared" si="265"/>
        <v>2.06.02</v>
      </c>
      <c r="R1084" s="841" t="str">
        <f t="shared" si="266"/>
        <v>ALAT RUMAH TANGGA</v>
      </c>
      <c r="S1084" s="860">
        <f t="shared" si="267"/>
        <v>5</v>
      </c>
      <c r="T1084" s="861">
        <f t="shared" si="268"/>
        <v>9600000</v>
      </c>
      <c r="U1084" s="860">
        <f t="shared" si="269"/>
        <v>5</v>
      </c>
      <c r="V1084" s="861">
        <f t="shared" si="270"/>
        <v>48000000</v>
      </c>
      <c r="W1084" s="861">
        <f t="shared" si="271"/>
        <v>0</v>
      </c>
      <c r="X1084" s="861">
        <f t="shared" si="272"/>
        <v>0</v>
      </c>
      <c r="Y1084" s="861">
        <f t="shared" si="273"/>
        <v>0</v>
      </c>
      <c r="Z1084" s="861">
        <f t="shared" si="274"/>
        <v>0</v>
      </c>
      <c r="AA1084" s="861">
        <f t="shared" si="275"/>
        <v>0</v>
      </c>
      <c r="AB1084" s="860">
        <f t="shared" si="276"/>
        <v>2009</v>
      </c>
      <c r="AC1084" s="862">
        <f t="shared" si="277"/>
        <v>48000000</v>
      </c>
      <c r="AD1084" s="863">
        <f t="shared" si="278"/>
        <v>0</v>
      </c>
    </row>
    <row r="1085" spans="1:30" s="856" customFormat="1" ht="30" hidden="1" customHeight="1">
      <c r="A1085" s="848"/>
      <c r="B1085" s="849" t="s">
        <v>34</v>
      </c>
      <c r="C1085" s="873" t="s">
        <v>3951</v>
      </c>
      <c r="D1085" s="873" t="s">
        <v>3952</v>
      </c>
      <c r="E1085" s="839"/>
      <c r="F1085" s="873" t="s">
        <v>854</v>
      </c>
      <c r="G1085" s="838"/>
      <c r="H1085" s="873"/>
      <c r="I1085" s="872">
        <v>2009</v>
      </c>
      <c r="J1085" s="838"/>
      <c r="K1085" s="883"/>
      <c r="L1085" s="884"/>
      <c r="M1085" s="884"/>
      <c r="N1085" s="884"/>
      <c r="O1085" s="872" t="s">
        <v>133</v>
      </c>
      <c r="P1085" s="894">
        <v>21000000</v>
      </c>
      <c r="Q1085" s="853" t="str">
        <f t="shared" si="265"/>
        <v>2.06.02</v>
      </c>
      <c r="R1085" s="841" t="str">
        <f t="shared" si="266"/>
        <v>ALAT RUMAH TANGGA</v>
      </c>
      <c r="S1085" s="860">
        <f t="shared" si="267"/>
        <v>5</v>
      </c>
      <c r="T1085" s="861">
        <f t="shared" si="268"/>
        <v>4200000</v>
      </c>
      <c r="U1085" s="860">
        <f t="shared" si="269"/>
        <v>5</v>
      </c>
      <c r="V1085" s="861">
        <f t="shared" si="270"/>
        <v>21000000</v>
      </c>
      <c r="W1085" s="861">
        <f t="shared" si="271"/>
        <v>0</v>
      </c>
      <c r="X1085" s="861">
        <f t="shared" si="272"/>
        <v>0</v>
      </c>
      <c r="Y1085" s="861">
        <f t="shared" si="273"/>
        <v>0</v>
      </c>
      <c r="Z1085" s="861">
        <f t="shared" si="274"/>
        <v>0</v>
      </c>
      <c r="AA1085" s="861">
        <f t="shared" si="275"/>
        <v>0</v>
      </c>
      <c r="AB1085" s="860">
        <f t="shared" si="276"/>
        <v>2009</v>
      </c>
      <c r="AC1085" s="862">
        <f t="shared" si="277"/>
        <v>21000000</v>
      </c>
      <c r="AD1085" s="863">
        <f t="shared" si="278"/>
        <v>0</v>
      </c>
    </row>
    <row r="1086" spans="1:30" s="856" customFormat="1" ht="30" hidden="1" customHeight="1">
      <c r="A1086" s="848"/>
      <c r="B1086" s="849" t="s">
        <v>34</v>
      </c>
      <c r="C1086" s="873" t="s">
        <v>1427</v>
      </c>
      <c r="D1086" s="873" t="s">
        <v>3938</v>
      </c>
      <c r="E1086" s="839"/>
      <c r="F1086" s="873"/>
      <c r="G1086" s="838"/>
      <c r="H1086" s="873"/>
      <c r="I1086" s="872">
        <v>2009</v>
      </c>
      <c r="J1086" s="838"/>
      <c r="K1086" s="883"/>
      <c r="L1086" s="884"/>
      <c r="M1086" s="884"/>
      <c r="N1086" s="884"/>
      <c r="O1086" s="872" t="s">
        <v>133</v>
      </c>
      <c r="P1086" s="894">
        <v>197680000</v>
      </c>
      <c r="Q1086" s="853" t="str">
        <f t="shared" si="265"/>
        <v>2.06.02</v>
      </c>
      <c r="R1086" s="841" t="str">
        <f t="shared" si="266"/>
        <v>ALAT RUMAH TANGGA</v>
      </c>
      <c r="S1086" s="860">
        <f t="shared" si="267"/>
        <v>5</v>
      </c>
      <c r="T1086" s="861">
        <f t="shared" si="268"/>
        <v>39536000</v>
      </c>
      <c r="U1086" s="860">
        <f t="shared" si="269"/>
        <v>5</v>
      </c>
      <c r="V1086" s="861">
        <f t="shared" si="270"/>
        <v>197680000</v>
      </c>
      <c r="W1086" s="861">
        <f t="shared" si="271"/>
        <v>0</v>
      </c>
      <c r="X1086" s="861">
        <f t="shared" si="272"/>
        <v>0</v>
      </c>
      <c r="Y1086" s="861">
        <f t="shared" si="273"/>
        <v>0</v>
      </c>
      <c r="Z1086" s="861">
        <f t="shared" si="274"/>
        <v>0</v>
      </c>
      <c r="AA1086" s="861">
        <f t="shared" si="275"/>
        <v>0</v>
      </c>
      <c r="AB1086" s="860">
        <f t="shared" si="276"/>
        <v>2009</v>
      </c>
      <c r="AC1086" s="862">
        <f t="shared" si="277"/>
        <v>197680000</v>
      </c>
      <c r="AD1086" s="863">
        <f t="shared" si="278"/>
        <v>0</v>
      </c>
    </row>
    <row r="1087" spans="1:30" s="856" customFormat="1" ht="30" hidden="1" customHeight="1">
      <c r="A1087" s="848"/>
      <c r="B1087" s="849" t="s">
        <v>34</v>
      </c>
      <c r="C1087" s="873" t="s">
        <v>1427</v>
      </c>
      <c r="D1087" s="873" t="s">
        <v>3953</v>
      </c>
      <c r="E1087" s="839"/>
      <c r="F1087" s="873"/>
      <c r="G1087" s="838"/>
      <c r="H1087" s="873"/>
      <c r="I1087" s="872">
        <v>2009</v>
      </c>
      <c r="J1087" s="838"/>
      <c r="K1087" s="883"/>
      <c r="L1087" s="884"/>
      <c r="M1087" s="884"/>
      <c r="N1087" s="884"/>
      <c r="O1087" s="872" t="s">
        <v>133</v>
      </c>
      <c r="P1087" s="894">
        <v>838427000</v>
      </c>
      <c r="Q1087" s="853" t="str">
        <f t="shared" si="265"/>
        <v>2.06.02</v>
      </c>
      <c r="R1087" s="841" t="str">
        <f t="shared" si="266"/>
        <v>ALAT RUMAH TANGGA</v>
      </c>
      <c r="S1087" s="860">
        <f t="shared" si="267"/>
        <v>5</v>
      </c>
      <c r="T1087" s="861">
        <f t="shared" si="268"/>
        <v>167685400</v>
      </c>
      <c r="U1087" s="860">
        <f t="shared" si="269"/>
        <v>5</v>
      </c>
      <c r="V1087" s="861">
        <f t="shared" si="270"/>
        <v>838427000</v>
      </c>
      <c r="W1087" s="861">
        <f t="shared" si="271"/>
        <v>0</v>
      </c>
      <c r="X1087" s="861">
        <f t="shared" si="272"/>
        <v>0</v>
      </c>
      <c r="Y1087" s="861">
        <f t="shared" si="273"/>
        <v>0</v>
      </c>
      <c r="Z1087" s="861">
        <f t="shared" si="274"/>
        <v>0</v>
      </c>
      <c r="AA1087" s="861">
        <f t="shared" si="275"/>
        <v>0</v>
      </c>
      <c r="AB1087" s="860">
        <f t="shared" si="276"/>
        <v>2009</v>
      </c>
      <c r="AC1087" s="862">
        <f t="shared" si="277"/>
        <v>838427000</v>
      </c>
      <c r="AD1087" s="863">
        <f t="shared" si="278"/>
        <v>0</v>
      </c>
    </row>
    <row r="1088" spans="1:30" s="856" customFormat="1" ht="30" hidden="1" customHeight="1">
      <c r="A1088" s="848"/>
      <c r="B1088" s="849" t="s">
        <v>34</v>
      </c>
      <c r="C1088" s="873" t="s">
        <v>1496</v>
      </c>
      <c r="D1088" s="873" t="s">
        <v>3954</v>
      </c>
      <c r="E1088" s="839"/>
      <c r="F1088" s="873"/>
      <c r="G1088" s="838"/>
      <c r="H1088" s="873"/>
      <c r="I1088" s="872">
        <v>2009</v>
      </c>
      <c r="J1088" s="838"/>
      <c r="K1088" s="883"/>
      <c r="L1088" s="884"/>
      <c r="M1088" s="884"/>
      <c r="N1088" s="884"/>
      <c r="O1088" s="872" t="s">
        <v>133</v>
      </c>
      <c r="P1088" s="894">
        <v>45943745.612846397</v>
      </c>
      <c r="Q1088" s="853" t="str">
        <f t="shared" si="265"/>
        <v>2.06.02</v>
      </c>
      <c r="R1088" s="841" t="str">
        <f t="shared" si="266"/>
        <v>ALAT RUMAH TANGGA</v>
      </c>
      <c r="S1088" s="860">
        <f t="shared" si="267"/>
        <v>5</v>
      </c>
      <c r="T1088" s="861">
        <f t="shared" si="268"/>
        <v>9188749.1225692797</v>
      </c>
      <c r="U1088" s="860">
        <f t="shared" si="269"/>
        <v>5</v>
      </c>
      <c r="V1088" s="861">
        <f t="shared" si="270"/>
        <v>45943745.612846397</v>
      </c>
      <c r="W1088" s="861">
        <f t="shared" si="271"/>
        <v>0</v>
      </c>
      <c r="X1088" s="861">
        <f t="shared" si="272"/>
        <v>0</v>
      </c>
      <c r="Y1088" s="861">
        <f t="shared" si="273"/>
        <v>0</v>
      </c>
      <c r="Z1088" s="861">
        <f t="shared" si="274"/>
        <v>0</v>
      </c>
      <c r="AA1088" s="861">
        <f t="shared" si="275"/>
        <v>0</v>
      </c>
      <c r="AB1088" s="860">
        <f t="shared" si="276"/>
        <v>2009</v>
      </c>
      <c r="AC1088" s="862">
        <f t="shared" si="277"/>
        <v>45943745.612846397</v>
      </c>
      <c r="AD1088" s="863">
        <f t="shared" si="278"/>
        <v>0</v>
      </c>
    </row>
    <row r="1089" spans="1:30" s="856" customFormat="1" ht="30" hidden="1" customHeight="1">
      <c r="A1089" s="848"/>
      <c r="B1089" s="849" t="s">
        <v>34</v>
      </c>
      <c r="C1089" s="873" t="s">
        <v>434</v>
      </c>
      <c r="D1089" s="873" t="s">
        <v>3955</v>
      </c>
      <c r="E1089" s="839"/>
      <c r="F1089" s="873"/>
      <c r="G1089" s="838"/>
      <c r="H1089" s="873"/>
      <c r="I1089" s="872">
        <v>2009</v>
      </c>
      <c r="J1089" s="838"/>
      <c r="K1089" s="883"/>
      <c r="L1089" s="884"/>
      <c r="M1089" s="884"/>
      <c r="N1089" s="884"/>
      <c r="O1089" s="872" t="s">
        <v>133</v>
      </c>
      <c r="P1089" s="894">
        <v>39946866.162696533</v>
      </c>
      <c r="Q1089" s="853" t="str">
        <f t="shared" si="265"/>
        <v>2.06.04</v>
      </c>
      <c r="R1089" s="841" t="str">
        <f t="shared" si="266"/>
        <v>MEJA DAN KURSI KERJA/RAPAT PEJABAT</v>
      </c>
      <c r="S1089" s="860">
        <f t="shared" si="267"/>
        <v>5</v>
      </c>
      <c r="T1089" s="861">
        <f t="shared" si="268"/>
        <v>7989373.2325393064</v>
      </c>
      <c r="U1089" s="860">
        <f t="shared" si="269"/>
        <v>5</v>
      </c>
      <c r="V1089" s="861">
        <f t="shared" si="270"/>
        <v>39946866.162696533</v>
      </c>
      <c r="W1089" s="861">
        <f t="shared" si="271"/>
        <v>0</v>
      </c>
      <c r="X1089" s="861">
        <f t="shared" si="272"/>
        <v>0</v>
      </c>
      <c r="Y1089" s="861">
        <f t="shared" si="273"/>
        <v>0</v>
      </c>
      <c r="Z1089" s="861">
        <f t="shared" si="274"/>
        <v>0</v>
      </c>
      <c r="AA1089" s="861">
        <f t="shared" si="275"/>
        <v>0</v>
      </c>
      <c r="AB1089" s="860">
        <f t="shared" si="276"/>
        <v>2009</v>
      </c>
      <c r="AC1089" s="862">
        <f t="shared" si="277"/>
        <v>39946866.162696533</v>
      </c>
      <c r="AD1089" s="863">
        <f t="shared" si="278"/>
        <v>0</v>
      </c>
    </row>
    <row r="1090" spans="1:30" s="856" customFormat="1" ht="30" hidden="1" customHeight="1">
      <c r="A1090" s="848"/>
      <c r="B1090" s="849" t="s">
        <v>34</v>
      </c>
      <c r="C1090" s="887" t="s">
        <v>435</v>
      </c>
      <c r="D1090" s="873" t="s">
        <v>3956</v>
      </c>
      <c r="E1090" s="839"/>
      <c r="F1090" s="873"/>
      <c r="G1090" s="838"/>
      <c r="H1090" s="873"/>
      <c r="I1090" s="872">
        <v>2009</v>
      </c>
      <c r="J1090" s="838"/>
      <c r="K1090" s="883"/>
      <c r="L1090" s="884"/>
      <c r="M1090" s="884"/>
      <c r="N1090" s="884"/>
      <c r="O1090" s="872" t="s">
        <v>133</v>
      </c>
      <c r="P1090" s="894">
        <v>44935264.690793999</v>
      </c>
      <c r="Q1090" s="853" t="str">
        <f t="shared" si="265"/>
        <v>2.06.01</v>
      </c>
      <c r="R1090" s="841" t="str">
        <f t="shared" si="266"/>
        <v>ALAT KANTOR</v>
      </c>
      <c r="S1090" s="860">
        <f t="shared" si="267"/>
        <v>5</v>
      </c>
      <c r="T1090" s="861">
        <f t="shared" si="268"/>
        <v>8987052.938158799</v>
      </c>
      <c r="U1090" s="860">
        <f t="shared" si="269"/>
        <v>5</v>
      </c>
      <c r="V1090" s="861">
        <f t="shared" si="270"/>
        <v>44935264.690793991</v>
      </c>
      <c r="W1090" s="861">
        <f t="shared" si="271"/>
        <v>0</v>
      </c>
      <c r="X1090" s="861">
        <f t="shared" si="272"/>
        <v>0</v>
      </c>
      <c r="Y1090" s="861">
        <f t="shared" si="273"/>
        <v>0</v>
      </c>
      <c r="Z1090" s="861">
        <f t="shared" si="274"/>
        <v>0</v>
      </c>
      <c r="AA1090" s="861">
        <f t="shared" si="275"/>
        <v>0</v>
      </c>
      <c r="AB1090" s="860">
        <f t="shared" si="276"/>
        <v>2009</v>
      </c>
      <c r="AC1090" s="862">
        <f t="shared" si="277"/>
        <v>44935264.690793999</v>
      </c>
      <c r="AD1090" s="863">
        <f t="shared" si="278"/>
        <v>0</v>
      </c>
    </row>
    <row r="1091" spans="1:30" s="856" customFormat="1" ht="30" hidden="1" customHeight="1">
      <c r="A1091" s="848"/>
      <c r="B1091" s="849" t="s">
        <v>34</v>
      </c>
      <c r="C1091" s="873" t="s">
        <v>435</v>
      </c>
      <c r="D1091" s="873" t="s">
        <v>3957</v>
      </c>
      <c r="E1091" s="839"/>
      <c r="F1091" s="873"/>
      <c r="G1091" s="838"/>
      <c r="H1091" s="873"/>
      <c r="I1091" s="872">
        <v>2009</v>
      </c>
      <c r="J1091" s="838"/>
      <c r="K1091" s="883"/>
      <c r="L1091" s="884"/>
      <c r="M1091" s="884"/>
      <c r="N1091" s="884"/>
      <c r="O1091" s="872" t="s">
        <v>133</v>
      </c>
      <c r="P1091" s="894">
        <v>35934985.773329593</v>
      </c>
      <c r="Q1091" s="853" t="str">
        <f t="shared" si="265"/>
        <v>2.06.01</v>
      </c>
      <c r="R1091" s="841" t="str">
        <f t="shared" si="266"/>
        <v>ALAT KANTOR</v>
      </c>
      <c r="S1091" s="860">
        <f t="shared" si="267"/>
        <v>5</v>
      </c>
      <c r="T1091" s="861">
        <f t="shared" si="268"/>
        <v>7186997.154665919</v>
      </c>
      <c r="U1091" s="860">
        <f t="shared" si="269"/>
        <v>5</v>
      </c>
      <c r="V1091" s="861">
        <f t="shared" si="270"/>
        <v>35934985.773329593</v>
      </c>
      <c r="W1091" s="861">
        <f t="shared" si="271"/>
        <v>0</v>
      </c>
      <c r="X1091" s="861">
        <f t="shared" si="272"/>
        <v>0</v>
      </c>
      <c r="Y1091" s="861">
        <f t="shared" si="273"/>
        <v>0</v>
      </c>
      <c r="Z1091" s="861">
        <f t="shared" si="274"/>
        <v>0</v>
      </c>
      <c r="AA1091" s="861">
        <f t="shared" si="275"/>
        <v>0</v>
      </c>
      <c r="AB1091" s="860">
        <f t="shared" si="276"/>
        <v>2009</v>
      </c>
      <c r="AC1091" s="862">
        <f t="shared" si="277"/>
        <v>35934985.773329593</v>
      </c>
      <c r="AD1091" s="863">
        <f t="shared" si="278"/>
        <v>0</v>
      </c>
    </row>
    <row r="1092" spans="1:30" s="856" customFormat="1" ht="30" hidden="1" customHeight="1">
      <c r="A1092" s="848"/>
      <c r="B1092" s="849" t="s">
        <v>34</v>
      </c>
      <c r="C1092" s="873" t="s">
        <v>3958</v>
      </c>
      <c r="D1092" s="873" t="s">
        <v>3959</v>
      </c>
      <c r="E1092" s="839"/>
      <c r="F1092" s="873"/>
      <c r="G1092" s="838"/>
      <c r="H1092" s="873"/>
      <c r="I1092" s="872">
        <v>2009</v>
      </c>
      <c r="J1092" s="838"/>
      <c r="K1092" s="883"/>
      <c r="L1092" s="884"/>
      <c r="M1092" s="884"/>
      <c r="N1092" s="884"/>
      <c r="O1092" s="872" t="s">
        <v>133</v>
      </c>
      <c r="P1092" s="894">
        <v>49861941.982131965</v>
      </c>
      <c r="Q1092" s="853" t="str">
        <f t="shared" si="265"/>
        <v>2.06.01</v>
      </c>
      <c r="R1092" s="841" t="str">
        <f t="shared" si="266"/>
        <v>ALAT KANTOR</v>
      </c>
      <c r="S1092" s="860">
        <f t="shared" si="267"/>
        <v>5</v>
      </c>
      <c r="T1092" s="861">
        <f t="shared" si="268"/>
        <v>9972388.3964263927</v>
      </c>
      <c r="U1092" s="860">
        <f t="shared" si="269"/>
        <v>5</v>
      </c>
      <c r="V1092" s="861">
        <f t="shared" si="270"/>
        <v>49861941.982131965</v>
      </c>
      <c r="W1092" s="861">
        <f t="shared" si="271"/>
        <v>0</v>
      </c>
      <c r="X1092" s="861">
        <f t="shared" si="272"/>
        <v>0</v>
      </c>
      <c r="Y1092" s="861">
        <f t="shared" si="273"/>
        <v>0</v>
      </c>
      <c r="Z1092" s="861">
        <f t="shared" si="274"/>
        <v>0</v>
      </c>
      <c r="AA1092" s="861">
        <f t="shared" si="275"/>
        <v>0</v>
      </c>
      <c r="AB1092" s="860">
        <f t="shared" si="276"/>
        <v>2009</v>
      </c>
      <c r="AC1092" s="862">
        <f t="shared" si="277"/>
        <v>49861941.982131965</v>
      </c>
      <c r="AD1092" s="863">
        <f t="shared" si="278"/>
        <v>0</v>
      </c>
    </row>
    <row r="1093" spans="1:30" s="856" customFormat="1" ht="30" hidden="1" customHeight="1">
      <c r="A1093" s="848"/>
      <c r="B1093" s="849" t="s">
        <v>34</v>
      </c>
      <c r="C1093" s="873" t="s">
        <v>437</v>
      </c>
      <c r="D1093" s="873" t="s">
        <v>3960</v>
      </c>
      <c r="E1093" s="839"/>
      <c r="F1093" s="873"/>
      <c r="G1093" s="838"/>
      <c r="H1093" s="873"/>
      <c r="I1093" s="872">
        <v>2009</v>
      </c>
      <c r="J1093" s="838"/>
      <c r="K1093" s="883"/>
      <c r="L1093" s="884"/>
      <c r="M1093" s="884"/>
      <c r="N1093" s="884"/>
      <c r="O1093" s="872" t="s">
        <v>133</v>
      </c>
      <c r="P1093" s="894">
        <v>13424368.995189376</v>
      </c>
      <c r="Q1093" s="853" t="str">
        <f t="shared" si="265"/>
        <v>2.06.04</v>
      </c>
      <c r="R1093" s="841" t="str">
        <f t="shared" si="266"/>
        <v>MEJA DAN KURSI KERJA/RAPAT PEJABAT</v>
      </c>
      <c r="S1093" s="860">
        <f t="shared" si="267"/>
        <v>5</v>
      </c>
      <c r="T1093" s="861">
        <f t="shared" si="268"/>
        <v>2684873.7990378751</v>
      </c>
      <c r="U1093" s="860">
        <f t="shared" si="269"/>
        <v>5</v>
      </c>
      <c r="V1093" s="861">
        <f t="shared" si="270"/>
        <v>13424368.995189376</v>
      </c>
      <c r="W1093" s="861">
        <f t="shared" si="271"/>
        <v>0</v>
      </c>
      <c r="X1093" s="861">
        <f t="shared" si="272"/>
        <v>0</v>
      </c>
      <c r="Y1093" s="861">
        <f t="shared" si="273"/>
        <v>0</v>
      </c>
      <c r="Z1093" s="861">
        <f t="shared" si="274"/>
        <v>0</v>
      </c>
      <c r="AA1093" s="861">
        <f t="shared" si="275"/>
        <v>0</v>
      </c>
      <c r="AB1093" s="860">
        <f t="shared" si="276"/>
        <v>2009</v>
      </c>
      <c r="AC1093" s="862">
        <f t="shared" si="277"/>
        <v>13424368.995189376</v>
      </c>
      <c r="AD1093" s="863">
        <f t="shared" si="278"/>
        <v>0</v>
      </c>
    </row>
    <row r="1094" spans="1:30" s="856" customFormat="1" ht="30" hidden="1" customHeight="1">
      <c r="A1094" s="848"/>
      <c r="B1094" s="849" t="s">
        <v>34</v>
      </c>
      <c r="C1094" s="873" t="s">
        <v>438</v>
      </c>
      <c r="D1094" s="873" t="s">
        <v>3961</v>
      </c>
      <c r="E1094" s="839"/>
      <c r="F1094" s="873"/>
      <c r="G1094" s="838"/>
      <c r="H1094" s="873"/>
      <c r="I1094" s="872">
        <v>2009</v>
      </c>
      <c r="J1094" s="838"/>
      <c r="K1094" s="883"/>
      <c r="L1094" s="884"/>
      <c r="M1094" s="884"/>
      <c r="N1094" s="884"/>
      <c r="O1094" s="872" t="s">
        <v>133</v>
      </c>
      <c r="P1094" s="894">
        <v>38972552.353850275</v>
      </c>
      <c r="Q1094" s="853" t="str">
        <f t="shared" si="265"/>
        <v>2.06.04</v>
      </c>
      <c r="R1094" s="841" t="str">
        <f t="shared" si="266"/>
        <v>MEJA DAN KURSI KERJA/RAPAT PEJABAT</v>
      </c>
      <c r="S1094" s="860">
        <f t="shared" si="267"/>
        <v>5</v>
      </c>
      <c r="T1094" s="861">
        <f t="shared" si="268"/>
        <v>7794510.4707700554</v>
      </c>
      <c r="U1094" s="860">
        <f t="shared" si="269"/>
        <v>5</v>
      </c>
      <c r="V1094" s="861">
        <f t="shared" si="270"/>
        <v>38972552.353850275</v>
      </c>
      <c r="W1094" s="861">
        <f t="shared" si="271"/>
        <v>0</v>
      </c>
      <c r="X1094" s="861">
        <f t="shared" si="272"/>
        <v>0</v>
      </c>
      <c r="Y1094" s="861">
        <f t="shared" si="273"/>
        <v>0</v>
      </c>
      <c r="Z1094" s="861">
        <f t="shared" si="274"/>
        <v>0</v>
      </c>
      <c r="AA1094" s="861">
        <f t="shared" si="275"/>
        <v>0</v>
      </c>
      <c r="AB1094" s="860">
        <f t="shared" si="276"/>
        <v>2009</v>
      </c>
      <c r="AC1094" s="862">
        <f t="shared" si="277"/>
        <v>38972552.353850275</v>
      </c>
      <c r="AD1094" s="863">
        <f t="shared" si="278"/>
        <v>0</v>
      </c>
    </row>
    <row r="1095" spans="1:30" s="856" customFormat="1" ht="30" hidden="1" customHeight="1">
      <c r="A1095" s="848"/>
      <c r="B1095" s="849" t="s">
        <v>34</v>
      </c>
      <c r="C1095" s="873" t="s">
        <v>438</v>
      </c>
      <c r="D1095" s="873" t="s">
        <v>3962</v>
      </c>
      <c r="E1095" s="839"/>
      <c r="F1095" s="873"/>
      <c r="G1095" s="838"/>
      <c r="H1095" s="873"/>
      <c r="I1095" s="872">
        <v>2009</v>
      </c>
      <c r="J1095" s="838"/>
      <c r="K1095" s="883"/>
      <c r="L1095" s="884"/>
      <c r="M1095" s="884"/>
      <c r="N1095" s="884"/>
      <c r="O1095" s="872" t="s">
        <v>133</v>
      </c>
      <c r="P1095" s="894">
        <v>35948211.752635196</v>
      </c>
      <c r="Q1095" s="853" t="str">
        <f t="shared" si="265"/>
        <v>2.06.04</v>
      </c>
      <c r="R1095" s="841" t="str">
        <f t="shared" si="266"/>
        <v>MEJA DAN KURSI KERJA/RAPAT PEJABAT</v>
      </c>
      <c r="S1095" s="860">
        <f t="shared" si="267"/>
        <v>5</v>
      </c>
      <c r="T1095" s="861">
        <f t="shared" si="268"/>
        <v>7189642.3505270388</v>
      </c>
      <c r="U1095" s="860">
        <f t="shared" si="269"/>
        <v>5</v>
      </c>
      <c r="V1095" s="861">
        <f t="shared" si="270"/>
        <v>35948211.752635196</v>
      </c>
      <c r="W1095" s="861">
        <f t="shared" si="271"/>
        <v>0</v>
      </c>
      <c r="X1095" s="861">
        <f t="shared" si="272"/>
        <v>0</v>
      </c>
      <c r="Y1095" s="861">
        <f t="shared" si="273"/>
        <v>0</v>
      </c>
      <c r="Z1095" s="861">
        <f t="shared" si="274"/>
        <v>0</v>
      </c>
      <c r="AA1095" s="861">
        <f t="shared" si="275"/>
        <v>0</v>
      </c>
      <c r="AB1095" s="860">
        <f t="shared" si="276"/>
        <v>2009</v>
      </c>
      <c r="AC1095" s="862">
        <f t="shared" si="277"/>
        <v>35948211.752635196</v>
      </c>
      <c r="AD1095" s="863">
        <f t="shared" si="278"/>
        <v>0</v>
      </c>
    </row>
    <row r="1096" spans="1:30" s="856" customFormat="1" ht="30" hidden="1" customHeight="1">
      <c r="A1096" s="848"/>
      <c r="B1096" s="849" t="s">
        <v>34</v>
      </c>
      <c r="C1096" s="873" t="s">
        <v>438</v>
      </c>
      <c r="D1096" s="873" t="s">
        <v>3963</v>
      </c>
      <c r="E1096" s="839"/>
      <c r="F1096" s="873"/>
      <c r="G1096" s="838"/>
      <c r="H1096" s="873"/>
      <c r="I1096" s="872">
        <v>2009</v>
      </c>
      <c r="J1096" s="838"/>
      <c r="K1096" s="883"/>
      <c r="L1096" s="884"/>
      <c r="M1096" s="884"/>
      <c r="N1096" s="884"/>
      <c r="O1096" s="872" t="s">
        <v>133</v>
      </c>
      <c r="P1096" s="894">
        <v>44935264.690793999</v>
      </c>
      <c r="Q1096" s="853" t="str">
        <f t="shared" ref="Q1096:Q1159" si="279">MID(C1096,2,7)</f>
        <v>2.06.04</v>
      </c>
      <c r="R1096" s="841" t="str">
        <f t="shared" ref="R1096:R1159" si="280">VLOOKUP(Q1096,kelompok,2,0)</f>
        <v>MEJA DAN KURSI KERJA/RAPAT PEJABAT</v>
      </c>
      <c r="S1096" s="860">
        <f t="shared" ref="S1096:S1159" si="281">VLOOKUP(Q1096,MASAMANFAAT,4,0)</f>
        <v>5</v>
      </c>
      <c r="T1096" s="861">
        <f t="shared" ref="T1096:T1159" si="282">(P1096)/S1096</f>
        <v>8987052.938158799</v>
      </c>
      <c r="U1096" s="860">
        <f t="shared" ref="U1096:U1159" si="283">2013-AB1096+1</f>
        <v>5</v>
      </c>
      <c r="V1096" s="861">
        <f t="shared" ref="V1096:V1159" si="284">IF(U1096&gt;S1096,P1096,T1096*U1096)</f>
        <v>44935264.690793991</v>
      </c>
      <c r="W1096" s="861">
        <f t="shared" ref="W1096:W1159" si="285">IF(P1096=V1096,0,T1096)</f>
        <v>0</v>
      </c>
      <c r="X1096" s="861">
        <f t="shared" ref="X1096:X1159" si="286">IF(P1096=V1096+W1096,0,T1096)</f>
        <v>0</v>
      </c>
      <c r="Y1096" s="861">
        <f t="shared" ref="Y1096:Y1159" si="287">IF(P1096=V1096+W1096+X1096,0,T1096)</f>
        <v>0</v>
      </c>
      <c r="Z1096" s="861">
        <f t="shared" ref="Z1096:Z1159" si="288">IF(P1096=W1096+X1096+Y1096+V1096,0,T1096)</f>
        <v>0</v>
      </c>
      <c r="AA1096" s="861">
        <f t="shared" ref="AA1096:AA1159" si="289">IF(P1096=V1096+X1096+Y1096+Z1096+W1096,0,T1096)</f>
        <v>0</v>
      </c>
      <c r="AB1096" s="860">
        <f t="shared" ref="AB1096:AB1159" si="290">I1096</f>
        <v>2009</v>
      </c>
      <c r="AC1096" s="862">
        <f t="shared" ref="AC1096:AC1159" si="291">P1096</f>
        <v>44935264.690793999</v>
      </c>
      <c r="AD1096" s="863">
        <f t="shared" ref="AD1096:AD1159" si="292">P1096-(V1096+W1096+X1096+Y1096+Z1096+AA1096)</f>
        <v>0</v>
      </c>
    </row>
    <row r="1097" spans="1:30" s="856" customFormat="1" ht="30" hidden="1" customHeight="1">
      <c r="A1097" s="848"/>
      <c r="B1097" s="849" t="s">
        <v>34</v>
      </c>
      <c r="C1097" s="873" t="s">
        <v>438</v>
      </c>
      <c r="D1097" s="873" t="s">
        <v>3964</v>
      </c>
      <c r="E1097" s="839"/>
      <c r="F1097" s="873"/>
      <c r="G1097" s="838"/>
      <c r="H1097" s="873"/>
      <c r="I1097" s="872">
        <v>2009</v>
      </c>
      <c r="J1097" s="838"/>
      <c r="K1097" s="883"/>
      <c r="L1097" s="884"/>
      <c r="M1097" s="884"/>
      <c r="N1097" s="884"/>
      <c r="O1097" s="872" t="s">
        <v>133</v>
      </c>
      <c r="P1097" s="894">
        <v>37446053.908994995</v>
      </c>
      <c r="Q1097" s="853" t="str">
        <f t="shared" si="279"/>
        <v>2.06.04</v>
      </c>
      <c r="R1097" s="841" t="str">
        <f t="shared" si="280"/>
        <v>MEJA DAN KURSI KERJA/RAPAT PEJABAT</v>
      </c>
      <c r="S1097" s="860">
        <f t="shared" si="281"/>
        <v>5</v>
      </c>
      <c r="T1097" s="861">
        <f t="shared" si="282"/>
        <v>7489210.7817989988</v>
      </c>
      <c r="U1097" s="860">
        <f t="shared" si="283"/>
        <v>5</v>
      </c>
      <c r="V1097" s="861">
        <f t="shared" si="284"/>
        <v>37446053.908994995</v>
      </c>
      <c r="W1097" s="861">
        <f t="shared" si="285"/>
        <v>0</v>
      </c>
      <c r="X1097" s="861">
        <f t="shared" si="286"/>
        <v>0</v>
      </c>
      <c r="Y1097" s="861">
        <f t="shared" si="287"/>
        <v>0</v>
      </c>
      <c r="Z1097" s="861">
        <f t="shared" si="288"/>
        <v>0</v>
      </c>
      <c r="AA1097" s="861">
        <f t="shared" si="289"/>
        <v>0</v>
      </c>
      <c r="AB1097" s="860">
        <f t="shared" si="290"/>
        <v>2009</v>
      </c>
      <c r="AC1097" s="862">
        <f t="shared" si="291"/>
        <v>37446053.908994995</v>
      </c>
      <c r="AD1097" s="863">
        <f t="shared" si="292"/>
        <v>0</v>
      </c>
    </row>
    <row r="1098" spans="1:30" s="856" customFormat="1" ht="30" hidden="1" customHeight="1">
      <c r="A1098" s="848"/>
      <c r="B1098" s="849" t="s">
        <v>34</v>
      </c>
      <c r="C1098" s="873" t="s">
        <v>438</v>
      </c>
      <c r="D1098" s="873" t="s">
        <v>3965</v>
      </c>
      <c r="E1098" s="839"/>
      <c r="F1098" s="873"/>
      <c r="G1098" s="838"/>
      <c r="H1098" s="873"/>
      <c r="I1098" s="872">
        <v>2009</v>
      </c>
      <c r="J1098" s="838"/>
      <c r="K1098" s="883"/>
      <c r="L1098" s="884"/>
      <c r="M1098" s="884"/>
      <c r="N1098" s="884"/>
      <c r="O1098" s="872" t="s">
        <v>133</v>
      </c>
      <c r="P1098" s="894">
        <v>38943896.065354794</v>
      </c>
      <c r="Q1098" s="853" t="str">
        <f t="shared" si="279"/>
        <v>2.06.04</v>
      </c>
      <c r="R1098" s="841" t="str">
        <f t="shared" si="280"/>
        <v>MEJA DAN KURSI KERJA/RAPAT PEJABAT</v>
      </c>
      <c r="S1098" s="860">
        <f t="shared" si="281"/>
        <v>5</v>
      </c>
      <c r="T1098" s="861">
        <f t="shared" si="282"/>
        <v>7788779.2130709589</v>
      </c>
      <c r="U1098" s="860">
        <f t="shared" si="283"/>
        <v>5</v>
      </c>
      <c r="V1098" s="861">
        <f t="shared" si="284"/>
        <v>38943896.065354794</v>
      </c>
      <c r="W1098" s="861">
        <f t="shared" si="285"/>
        <v>0</v>
      </c>
      <c r="X1098" s="861">
        <f t="shared" si="286"/>
        <v>0</v>
      </c>
      <c r="Y1098" s="861">
        <f t="shared" si="287"/>
        <v>0</v>
      </c>
      <c r="Z1098" s="861">
        <f t="shared" si="288"/>
        <v>0</v>
      </c>
      <c r="AA1098" s="861">
        <f t="shared" si="289"/>
        <v>0</v>
      </c>
      <c r="AB1098" s="860">
        <f t="shared" si="290"/>
        <v>2009</v>
      </c>
      <c r="AC1098" s="862">
        <f t="shared" si="291"/>
        <v>38943896.065354794</v>
      </c>
      <c r="AD1098" s="863">
        <f t="shared" si="292"/>
        <v>0</v>
      </c>
    </row>
    <row r="1099" spans="1:30" s="856" customFormat="1" ht="30" hidden="1" customHeight="1">
      <c r="A1099" s="848"/>
      <c r="B1099" s="849" t="s">
        <v>34</v>
      </c>
      <c r="C1099" s="873" t="s">
        <v>438</v>
      </c>
      <c r="D1099" s="873" t="s">
        <v>3966</v>
      </c>
      <c r="E1099" s="839"/>
      <c r="F1099" s="873"/>
      <c r="G1099" s="838"/>
      <c r="H1099" s="873"/>
      <c r="I1099" s="872">
        <v>2009</v>
      </c>
      <c r="J1099" s="838"/>
      <c r="K1099" s="883"/>
      <c r="L1099" s="884"/>
      <c r="M1099" s="884"/>
      <c r="N1099" s="884"/>
      <c r="O1099" s="872" t="s">
        <v>133</v>
      </c>
      <c r="P1099" s="894">
        <v>37446053.908994995</v>
      </c>
      <c r="Q1099" s="853" t="str">
        <f t="shared" si="279"/>
        <v>2.06.04</v>
      </c>
      <c r="R1099" s="841" t="str">
        <f t="shared" si="280"/>
        <v>MEJA DAN KURSI KERJA/RAPAT PEJABAT</v>
      </c>
      <c r="S1099" s="860">
        <f t="shared" si="281"/>
        <v>5</v>
      </c>
      <c r="T1099" s="861">
        <f t="shared" si="282"/>
        <v>7489210.7817989988</v>
      </c>
      <c r="U1099" s="860">
        <f t="shared" si="283"/>
        <v>5</v>
      </c>
      <c r="V1099" s="861">
        <f t="shared" si="284"/>
        <v>37446053.908994995</v>
      </c>
      <c r="W1099" s="861">
        <f t="shared" si="285"/>
        <v>0</v>
      </c>
      <c r="X1099" s="861">
        <f t="shared" si="286"/>
        <v>0</v>
      </c>
      <c r="Y1099" s="861">
        <f t="shared" si="287"/>
        <v>0</v>
      </c>
      <c r="Z1099" s="861">
        <f t="shared" si="288"/>
        <v>0</v>
      </c>
      <c r="AA1099" s="861">
        <f t="shared" si="289"/>
        <v>0</v>
      </c>
      <c r="AB1099" s="860">
        <f t="shared" si="290"/>
        <v>2009</v>
      </c>
      <c r="AC1099" s="862">
        <f t="shared" si="291"/>
        <v>37446053.908994995</v>
      </c>
      <c r="AD1099" s="863">
        <f t="shared" si="292"/>
        <v>0</v>
      </c>
    </row>
    <row r="1100" spans="1:30" s="856" customFormat="1" ht="30" hidden="1" customHeight="1">
      <c r="A1100" s="848"/>
      <c r="B1100" s="849" t="s">
        <v>34</v>
      </c>
      <c r="C1100" s="873" t="s">
        <v>438</v>
      </c>
      <c r="D1100" s="873" t="s">
        <v>3967</v>
      </c>
      <c r="E1100" s="839"/>
      <c r="F1100" s="873"/>
      <c r="G1100" s="838"/>
      <c r="H1100" s="873"/>
      <c r="I1100" s="872">
        <v>2009</v>
      </c>
      <c r="J1100" s="838"/>
      <c r="K1100" s="883"/>
      <c r="L1100" s="884"/>
      <c r="M1100" s="884"/>
      <c r="N1100" s="884"/>
      <c r="O1100" s="872" t="s">
        <v>133</v>
      </c>
      <c r="P1100" s="894">
        <v>41939580.378074393</v>
      </c>
      <c r="Q1100" s="853" t="str">
        <f t="shared" si="279"/>
        <v>2.06.04</v>
      </c>
      <c r="R1100" s="841" t="str">
        <f t="shared" si="280"/>
        <v>MEJA DAN KURSI KERJA/RAPAT PEJABAT</v>
      </c>
      <c r="S1100" s="860">
        <f t="shared" si="281"/>
        <v>5</v>
      </c>
      <c r="T1100" s="861">
        <f t="shared" si="282"/>
        <v>8387916.0756148789</v>
      </c>
      <c r="U1100" s="860">
        <f t="shared" si="283"/>
        <v>5</v>
      </c>
      <c r="V1100" s="861">
        <f t="shared" si="284"/>
        <v>41939580.378074393</v>
      </c>
      <c r="W1100" s="861">
        <f t="shared" si="285"/>
        <v>0</v>
      </c>
      <c r="X1100" s="861">
        <f t="shared" si="286"/>
        <v>0</v>
      </c>
      <c r="Y1100" s="861">
        <f t="shared" si="287"/>
        <v>0</v>
      </c>
      <c r="Z1100" s="861">
        <f t="shared" si="288"/>
        <v>0</v>
      </c>
      <c r="AA1100" s="861">
        <f t="shared" si="289"/>
        <v>0</v>
      </c>
      <c r="AB1100" s="860">
        <f t="shared" si="290"/>
        <v>2009</v>
      </c>
      <c r="AC1100" s="862">
        <f t="shared" si="291"/>
        <v>41939580.378074393</v>
      </c>
      <c r="AD1100" s="863">
        <f t="shared" si="292"/>
        <v>0</v>
      </c>
    </row>
    <row r="1101" spans="1:30" s="856" customFormat="1" ht="30" hidden="1" customHeight="1">
      <c r="A1101" s="848"/>
      <c r="B1101" s="849" t="s">
        <v>34</v>
      </c>
      <c r="C1101" s="873" t="s">
        <v>438</v>
      </c>
      <c r="D1101" s="873" t="s">
        <v>3968</v>
      </c>
      <c r="E1101" s="839"/>
      <c r="F1101" s="873"/>
      <c r="G1101" s="838"/>
      <c r="H1101" s="873"/>
      <c r="I1101" s="872">
        <v>2009</v>
      </c>
      <c r="J1101" s="838"/>
      <c r="K1101" s="883"/>
      <c r="L1101" s="884"/>
      <c r="M1101" s="884"/>
      <c r="N1101" s="884"/>
      <c r="O1101" s="872" t="s">
        <v>133</v>
      </c>
      <c r="P1101" s="894">
        <v>37446053.908994995</v>
      </c>
      <c r="Q1101" s="853" t="str">
        <f t="shared" si="279"/>
        <v>2.06.04</v>
      </c>
      <c r="R1101" s="841" t="str">
        <f t="shared" si="280"/>
        <v>MEJA DAN KURSI KERJA/RAPAT PEJABAT</v>
      </c>
      <c r="S1101" s="860">
        <f t="shared" si="281"/>
        <v>5</v>
      </c>
      <c r="T1101" s="861">
        <f t="shared" si="282"/>
        <v>7489210.7817989988</v>
      </c>
      <c r="U1101" s="860">
        <f t="shared" si="283"/>
        <v>5</v>
      </c>
      <c r="V1101" s="861">
        <f t="shared" si="284"/>
        <v>37446053.908994995</v>
      </c>
      <c r="W1101" s="861">
        <f t="shared" si="285"/>
        <v>0</v>
      </c>
      <c r="X1101" s="861">
        <f t="shared" si="286"/>
        <v>0</v>
      </c>
      <c r="Y1101" s="861">
        <f t="shared" si="287"/>
        <v>0</v>
      </c>
      <c r="Z1101" s="861">
        <f t="shared" si="288"/>
        <v>0</v>
      </c>
      <c r="AA1101" s="861">
        <f t="shared" si="289"/>
        <v>0</v>
      </c>
      <c r="AB1101" s="860">
        <f t="shared" si="290"/>
        <v>2009</v>
      </c>
      <c r="AC1101" s="862">
        <f t="shared" si="291"/>
        <v>37446053.908994995</v>
      </c>
      <c r="AD1101" s="863">
        <f t="shared" si="292"/>
        <v>0</v>
      </c>
    </row>
    <row r="1102" spans="1:30" s="856" customFormat="1" ht="30" hidden="1" customHeight="1">
      <c r="A1102" s="848"/>
      <c r="B1102" s="849" t="s">
        <v>34</v>
      </c>
      <c r="C1102" s="873" t="s">
        <v>3881</v>
      </c>
      <c r="D1102" s="873" t="s">
        <v>3969</v>
      </c>
      <c r="E1102" s="839"/>
      <c r="F1102" s="873"/>
      <c r="G1102" s="838"/>
      <c r="H1102" s="873"/>
      <c r="I1102" s="872">
        <v>2009</v>
      </c>
      <c r="J1102" s="838"/>
      <c r="K1102" s="883"/>
      <c r="L1102" s="884"/>
      <c r="M1102" s="884"/>
      <c r="N1102" s="884"/>
      <c r="O1102" s="872" t="s">
        <v>133</v>
      </c>
      <c r="P1102" s="894">
        <v>55571156.382384919</v>
      </c>
      <c r="Q1102" s="853" t="str">
        <f t="shared" si="279"/>
        <v>2.06.04</v>
      </c>
      <c r="R1102" s="841" t="str">
        <f t="shared" si="280"/>
        <v>MEJA DAN KURSI KERJA/RAPAT PEJABAT</v>
      </c>
      <c r="S1102" s="860">
        <f t="shared" si="281"/>
        <v>5</v>
      </c>
      <c r="T1102" s="861">
        <f t="shared" si="282"/>
        <v>11114231.276476983</v>
      </c>
      <c r="U1102" s="860">
        <f t="shared" si="283"/>
        <v>5</v>
      </c>
      <c r="V1102" s="861">
        <f t="shared" si="284"/>
        <v>55571156.382384911</v>
      </c>
      <c r="W1102" s="861">
        <f t="shared" si="285"/>
        <v>0</v>
      </c>
      <c r="X1102" s="861">
        <f t="shared" si="286"/>
        <v>0</v>
      </c>
      <c r="Y1102" s="861">
        <f t="shared" si="287"/>
        <v>0</v>
      </c>
      <c r="Z1102" s="861">
        <f t="shared" si="288"/>
        <v>0</v>
      </c>
      <c r="AA1102" s="861">
        <f t="shared" si="289"/>
        <v>0</v>
      </c>
      <c r="AB1102" s="860">
        <f t="shared" si="290"/>
        <v>2009</v>
      </c>
      <c r="AC1102" s="862">
        <f t="shared" si="291"/>
        <v>55571156.382384919</v>
      </c>
      <c r="AD1102" s="863">
        <f t="shared" si="292"/>
        <v>0</v>
      </c>
    </row>
    <row r="1103" spans="1:30" s="856" customFormat="1" ht="30" hidden="1" customHeight="1">
      <c r="A1103" s="848"/>
      <c r="B1103" s="849" t="s">
        <v>34</v>
      </c>
      <c r="C1103" s="873" t="s">
        <v>438</v>
      </c>
      <c r="D1103" s="873" t="s">
        <v>3970</v>
      </c>
      <c r="E1103" s="839"/>
      <c r="F1103" s="873"/>
      <c r="G1103" s="838"/>
      <c r="H1103" s="873"/>
      <c r="I1103" s="872">
        <v>2009</v>
      </c>
      <c r="J1103" s="838"/>
      <c r="K1103" s="883"/>
      <c r="L1103" s="884"/>
      <c r="M1103" s="884"/>
      <c r="N1103" s="884"/>
      <c r="O1103" s="872" t="s">
        <v>133</v>
      </c>
      <c r="P1103" s="894">
        <v>49698821.570696168</v>
      </c>
      <c r="Q1103" s="853" t="str">
        <f t="shared" si="279"/>
        <v>2.06.04</v>
      </c>
      <c r="R1103" s="841" t="str">
        <f t="shared" si="280"/>
        <v>MEJA DAN KURSI KERJA/RAPAT PEJABAT</v>
      </c>
      <c r="S1103" s="860">
        <f t="shared" si="281"/>
        <v>5</v>
      </c>
      <c r="T1103" s="861">
        <f t="shared" si="282"/>
        <v>9939764.3141392339</v>
      </c>
      <c r="U1103" s="860">
        <f t="shared" si="283"/>
        <v>5</v>
      </c>
      <c r="V1103" s="861">
        <f t="shared" si="284"/>
        <v>49698821.570696168</v>
      </c>
      <c r="W1103" s="861">
        <f t="shared" si="285"/>
        <v>0</v>
      </c>
      <c r="X1103" s="861">
        <f t="shared" si="286"/>
        <v>0</v>
      </c>
      <c r="Y1103" s="861">
        <f t="shared" si="287"/>
        <v>0</v>
      </c>
      <c r="Z1103" s="861">
        <f t="shared" si="288"/>
        <v>0</v>
      </c>
      <c r="AA1103" s="861">
        <f t="shared" si="289"/>
        <v>0</v>
      </c>
      <c r="AB1103" s="860">
        <f t="shared" si="290"/>
        <v>2009</v>
      </c>
      <c r="AC1103" s="862">
        <f t="shared" si="291"/>
        <v>49698821.570696168</v>
      </c>
      <c r="AD1103" s="863">
        <f t="shared" si="292"/>
        <v>0</v>
      </c>
    </row>
    <row r="1104" spans="1:30" s="856" customFormat="1" ht="30" hidden="1" customHeight="1">
      <c r="A1104" s="848"/>
      <c r="B1104" s="849" t="s">
        <v>34</v>
      </c>
      <c r="C1104" s="873" t="s">
        <v>1452</v>
      </c>
      <c r="D1104" s="873" t="s">
        <v>3971</v>
      </c>
      <c r="E1104" s="839"/>
      <c r="F1104" s="873"/>
      <c r="G1104" s="838"/>
      <c r="H1104" s="873"/>
      <c r="I1104" s="872">
        <v>2009</v>
      </c>
      <c r="J1104" s="838"/>
      <c r="K1104" s="883"/>
      <c r="L1104" s="884"/>
      <c r="M1104" s="884"/>
      <c r="N1104" s="884"/>
      <c r="O1104" s="872" t="s">
        <v>133</v>
      </c>
      <c r="P1104" s="894">
        <v>34901155.057608113</v>
      </c>
      <c r="Q1104" s="853" t="str">
        <f t="shared" si="279"/>
        <v>2.06.02</v>
      </c>
      <c r="R1104" s="841" t="str">
        <f t="shared" si="280"/>
        <v>ALAT RUMAH TANGGA</v>
      </c>
      <c r="S1104" s="860">
        <f t="shared" si="281"/>
        <v>5</v>
      </c>
      <c r="T1104" s="861">
        <f t="shared" si="282"/>
        <v>6980231.0115216225</v>
      </c>
      <c r="U1104" s="860">
        <f t="shared" si="283"/>
        <v>5</v>
      </c>
      <c r="V1104" s="861">
        <f t="shared" si="284"/>
        <v>34901155.057608113</v>
      </c>
      <c r="W1104" s="861">
        <f t="shared" si="285"/>
        <v>0</v>
      </c>
      <c r="X1104" s="861">
        <f t="shared" si="286"/>
        <v>0</v>
      </c>
      <c r="Y1104" s="861">
        <f t="shared" si="287"/>
        <v>0</v>
      </c>
      <c r="Z1104" s="861">
        <f t="shared" si="288"/>
        <v>0</v>
      </c>
      <c r="AA1104" s="861">
        <f t="shared" si="289"/>
        <v>0</v>
      </c>
      <c r="AB1104" s="860">
        <f t="shared" si="290"/>
        <v>2009</v>
      </c>
      <c r="AC1104" s="862">
        <f t="shared" si="291"/>
        <v>34901155.057608113</v>
      </c>
      <c r="AD1104" s="863">
        <f t="shared" si="292"/>
        <v>0</v>
      </c>
    </row>
    <row r="1105" spans="1:30" s="856" customFormat="1" ht="30" hidden="1" customHeight="1">
      <c r="A1105" s="848"/>
      <c r="B1105" s="849" t="s">
        <v>34</v>
      </c>
      <c r="C1105" s="873" t="s">
        <v>1452</v>
      </c>
      <c r="D1105" s="873" t="s">
        <v>3972</v>
      </c>
      <c r="E1105" s="839"/>
      <c r="F1105" s="873"/>
      <c r="G1105" s="838"/>
      <c r="H1105" s="873"/>
      <c r="I1105" s="872">
        <v>2009</v>
      </c>
      <c r="J1105" s="838"/>
      <c r="K1105" s="883"/>
      <c r="L1105" s="884"/>
      <c r="M1105" s="884"/>
      <c r="N1105" s="884"/>
      <c r="O1105" s="872" t="s">
        <v>133</v>
      </c>
      <c r="P1105" s="894">
        <v>34927607.016219318</v>
      </c>
      <c r="Q1105" s="853" t="str">
        <f t="shared" si="279"/>
        <v>2.06.02</v>
      </c>
      <c r="R1105" s="841" t="str">
        <f t="shared" si="280"/>
        <v>ALAT RUMAH TANGGA</v>
      </c>
      <c r="S1105" s="860">
        <f t="shared" si="281"/>
        <v>5</v>
      </c>
      <c r="T1105" s="861">
        <f t="shared" si="282"/>
        <v>6985521.403243864</v>
      </c>
      <c r="U1105" s="860">
        <f t="shared" si="283"/>
        <v>5</v>
      </c>
      <c r="V1105" s="861">
        <f t="shared" si="284"/>
        <v>34927607.016219318</v>
      </c>
      <c r="W1105" s="861">
        <f t="shared" si="285"/>
        <v>0</v>
      </c>
      <c r="X1105" s="861">
        <f t="shared" si="286"/>
        <v>0</v>
      </c>
      <c r="Y1105" s="861">
        <f t="shared" si="287"/>
        <v>0</v>
      </c>
      <c r="Z1105" s="861">
        <f t="shared" si="288"/>
        <v>0</v>
      </c>
      <c r="AA1105" s="861">
        <f t="shared" si="289"/>
        <v>0</v>
      </c>
      <c r="AB1105" s="860">
        <f t="shared" si="290"/>
        <v>2009</v>
      </c>
      <c r="AC1105" s="862">
        <f t="shared" si="291"/>
        <v>34927607.016219318</v>
      </c>
      <c r="AD1105" s="863">
        <f t="shared" si="292"/>
        <v>0</v>
      </c>
    </row>
    <row r="1106" spans="1:30" s="856" customFormat="1" ht="30" hidden="1" customHeight="1">
      <c r="A1106" s="848"/>
      <c r="B1106" s="849" t="s">
        <v>34</v>
      </c>
      <c r="C1106" s="873" t="s">
        <v>1452</v>
      </c>
      <c r="D1106" s="873" t="s">
        <v>3973</v>
      </c>
      <c r="E1106" s="839"/>
      <c r="F1106" s="873"/>
      <c r="G1106" s="838"/>
      <c r="H1106" s="873"/>
      <c r="I1106" s="872">
        <v>2009</v>
      </c>
      <c r="J1106" s="838"/>
      <c r="K1106" s="883"/>
      <c r="L1106" s="884"/>
      <c r="M1106" s="884"/>
      <c r="N1106" s="884"/>
      <c r="O1106" s="872" t="s">
        <v>133</v>
      </c>
      <c r="P1106" s="894">
        <v>34916585.366797984</v>
      </c>
      <c r="Q1106" s="853" t="str">
        <f t="shared" si="279"/>
        <v>2.06.02</v>
      </c>
      <c r="R1106" s="841" t="str">
        <f t="shared" si="280"/>
        <v>ALAT RUMAH TANGGA</v>
      </c>
      <c r="S1106" s="860">
        <f t="shared" si="281"/>
        <v>5</v>
      </c>
      <c r="T1106" s="861">
        <f t="shared" si="282"/>
        <v>6983317.0733595965</v>
      </c>
      <c r="U1106" s="860">
        <f t="shared" si="283"/>
        <v>5</v>
      </c>
      <c r="V1106" s="861">
        <f t="shared" si="284"/>
        <v>34916585.366797984</v>
      </c>
      <c r="W1106" s="861">
        <f t="shared" si="285"/>
        <v>0</v>
      </c>
      <c r="X1106" s="861">
        <f t="shared" si="286"/>
        <v>0</v>
      </c>
      <c r="Y1106" s="861">
        <f t="shared" si="287"/>
        <v>0</v>
      </c>
      <c r="Z1106" s="861">
        <f t="shared" si="288"/>
        <v>0</v>
      </c>
      <c r="AA1106" s="861">
        <f t="shared" si="289"/>
        <v>0</v>
      </c>
      <c r="AB1106" s="860">
        <f t="shared" si="290"/>
        <v>2009</v>
      </c>
      <c r="AC1106" s="862">
        <f t="shared" si="291"/>
        <v>34916585.366797984</v>
      </c>
      <c r="AD1106" s="863">
        <f t="shared" si="292"/>
        <v>0</v>
      </c>
    </row>
    <row r="1107" spans="1:30" s="856" customFormat="1" ht="30" hidden="1" customHeight="1">
      <c r="A1107" s="848"/>
      <c r="B1107" s="849" t="s">
        <v>34</v>
      </c>
      <c r="C1107" s="873" t="s">
        <v>1452</v>
      </c>
      <c r="D1107" s="873" t="s">
        <v>3974</v>
      </c>
      <c r="E1107" s="839"/>
      <c r="F1107" s="873"/>
      <c r="G1107" s="838"/>
      <c r="H1107" s="873"/>
      <c r="I1107" s="872">
        <v>2009</v>
      </c>
      <c r="J1107" s="838"/>
      <c r="K1107" s="883"/>
      <c r="L1107" s="884"/>
      <c r="M1107" s="884"/>
      <c r="N1107" s="884"/>
      <c r="O1107" s="872" t="s">
        <v>133</v>
      </c>
      <c r="P1107" s="894">
        <v>17458292.683398992</v>
      </c>
      <c r="Q1107" s="853" t="str">
        <f t="shared" si="279"/>
        <v>2.06.02</v>
      </c>
      <c r="R1107" s="841" t="str">
        <f t="shared" si="280"/>
        <v>ALAT RUMAH TANGGA</v>
      </c>
      <c r="S1107" s="860">
        <f t="shared" si="281"/>
        <v>5</v>
      </c>
      <c r="T1107" s="861">
        <f t="shared" si="282"/>
        <v>3491658.5366797983</v>
      </c>
      <c r="U1107" s="860">
        <f t="shared" si="283"/>
        <v>5</v>
      </c>
      <c r="V1107" s="861">
        <f t="shared" si="284"/>
        <v>17458292.683398992</v>
      </c>
      <c r="W1107" s="861">
        <f t="shared" si="285"/>
        <v>0</v>
      </c>
      <c r="X1107" s="861">
        <f t="shared" si="286"/>
        <v>0</v>
      </c>
      <c r="Y1107" s="861">
        <f t="shared" si="287"/>
        <v>0</v>
      </c>
      <c r="Z1107" s="861">
        <f t="shared" si="288"/>
        <v>0</v>
      </c>
      <c r="AA1107" s="861">
        <f t="shared" si="289"/>
        <v>0</v>
      </c>
      <c r="AB1107" s="860">
        <f t="shared" si="290"/>
        <v>2009</v>
      </c>
      <c r="AC1107" s="862">
        <f t="shared" si="291"/>
        <v>17458292.683398992</v>
      </c>
      <c r="AD1107" s="863">
        <f t="shared" si="292"/>
        <v>0</v>
      </c>
    </row>
    <row r="1108" spans="1:30" s="856" customFormat="1" ht="30" hidden="1" customHeight="1">
      <c r="A1108" s="848"/>
      <c r="B1108" s="849" t="s">
        <v>34</v>
      </c>
      <c r="C1108" s="873" t="s">
        <v>3958</v>
      </c>
      <c r="D1108" s="873" t="s">
        <v>3959</v>
      </c>
      <c r="E1108" s="839"/>
      <c r="F1108" s="873"/>
      <c r="G1108" s="838"/>
      <c r="H1108" s="873"/>
      <c r="I1108" s="872">
        <v>2009</v>
      </c>
      <c r="J1108" s="838"/>
      <c r="K1108" s="883"/>
      <c r="L1108" s="884"/>
      <c r="M1108" s="884"/>
      <c r="N1108" s="884"/>
      <c r="O1108" s="872" t="s">
        <v>133</v>
      </c>
      <c r="P1108" s="894">
        <v>90862477.829508394</v>
      </c>
      <c r="Q1108" s="853" t="str">
        <f t="shared" si="279"/>
        <v>2.06.01</v>
      </c>
      <c r="R1108" s="841" t="str">
        <f t="shared" si="280"/>
        <v>ALAT KANTOR</v>
      </c>
      <c r="S1108" s="860">
        <f t="shared" si="281"/>
        <v>5</v>
      </c>
      <c r="T1108" s="861">
        <f t="shared" si="282"/>
        <v>18172495.565901678</v>
      </c>
      <c r="U1108" s="860">
        <f t="shared" si="283"/>
        <v>5</v>
      </c>
      <c r="V1108" s="861">
        <f t="shared" si="284"/>
        <v>90862477.829508394</v>
      </c>
      <c r="W1108" s="861">
        <f t="shared" si="285"/>
        <v>0</v>
      </c>
      <c r="X1108" s="861">
        <f t="shared" si="286"/>
        <v>0</v>
      </c>
      <c r="Y1108" s="861">
        <f t="shared" si="287"/>
        <v>0</v>
      </c>
      <c r="Z1108" s="861">
        <f t="shared" si="288"/>
        <v>0</v>
      </c>
      <c r="AA1108" s="861">
        <f t="shared" si="289"/>
        <v>0</v>
      </c>
      <c r="AB1108" s="860">
        <f t="shared" si="290"/>
        <v>2009</v>
      </c>
      <c r="AC1108" s="862">
        <f t="shared" si="291"/>
        <v>90862477.829508394</v>
      </c>
      <c r="AD1108" s="863">
        <f t="shared" si="292"/>
        <v>0</v>
      </c>
    </row>
    <row r="1109" spans="1:30" s="856" customFormat="1" ht="30" hidden="1" customHeight="1">
      <c r="A1109" s="848"/>
      <c r="B1109" s="849" t="s">
        <v>34</v>
      </c>
      <c r="C1109" s="873" t="s">
        <v>435</v>
      </c>
      <c r="D1109" s="873" t="s">
        <v>3975</v>
      </c>
      <c r="E1109" s="839"/>
      <c r="F1109" s="873"/>
      <c r="G1109" s="838"/>
      <c r="H1109" s="873"/>
      <c r="I1109" s="872">
        <v>2009</v>
      </c>
      <c r="J1109" s="838"/>
      <c r="K1109" s="883"/>
      <c r="L1109" s="884"/>
      <c r="M1109" s="884"/>
      <c r="N1109" s="884"/>
      <c r="O1109" s="872" t="s">
        <v>133</v>
      </c>
      <c r="P1109" s="894">
        <v>14879226.718805959</v>
      </c>
      <c r="Q1109" s="853" t="str">
        <f t="shared" si="279"/>
        <v>2.06.01</v>
      </c>
      <c r="R1109" s="841" t="str">
        <f t="shared" si="280"/>
        <v>ALAT KANTOR</v>
      </c>
      <c r="S1109" s="860">
        <f t="shared" si="281"/>
        <v>5</v>
      </c>
      <c r="T1109" s="861">
        <f t="shared" si="282"/>
        <v>2975845.3437611917</v>
      </c>
      <c r="U1109" s="860">
        <f t="shared" si="283"/>
        <v>5</v>
      </c>
      <c r="V1109" s="861">
        <f t="shared" si="284"/>
        <v>14879226.718805958</v>
      </c>
      <c r="W1109" s="861">
        <f t="shared" si="285"/>
        <v>0</v>
      </c>
      <c r="X1109" s="861">
        <f t="shared" si="286"/>
        <v>0</v>
      </c>
      <c r="Y1109" s="861">
        <f t="shared" si="287"/>
        <v>0</v>
      </c>
      <c r="Z1109" s="861">
        <f t="shared" si="288"/>
        <v>0</v>
      </c>
      <c r="AA1109" s="861">
        <f t="shared" si="289"/>
        <v>0</v>
      </c>
      <c r="AB1109" s="860">
        <f t="shared" si="290"/>
        <v>2009</v>
      </c>
      <c r="AC1109" s="862">
        <f t="shared" si="291"/>
        <v>14879226.718805959</v>
      </c>
      <c r="AD1109" s="863">
        <f t="shared" si="292"/>
        <v>0</v>
      </c>
    </row>
    <row r="1110" spans="1:30" s="856" customFormat="1" ht="30" hidden="1" customHeight="1">
      <c r="A1110" s="848"/>
      <c r="B1110" s="849" t="s">
        <v>34</v>
      </c>
      <c r="C1110" s="873" t="s">
        <v>2062</v>
      </c>
      <c r="D1110" s="873" t="s">
        <v>3976</v>
      </c>
      <c r="E1110" s="839"/>
      <c r="F1110" s="873"/>
      <c r="G1110" s="838"/>
      <c r="H1110" s="873"/>
      <c r="I1110" s="872">
        <v>2009</v>
      </c>
      <c r="J1110" s="838"/>
      <c r="K1110" s="883"/>
      <c r="L1110" s="884"/>
      <c r="M1110" s="884"/>
      <c r="N1110" s="884"/>
      <c r="O1110" s="872" t="s">
        <v>133</v>
      </c>
      <c r="P1110" s="894">
        <v>64531757.361932509</v>
      </c>
      <c r="Q1110" s="853" t="str">
        <f t="shared" si="279"/>
        <v>2.06.02</v>
      </c>
      <c r="R1110" s="841" t="str">
        <f t="shared" si="280"/>
        <v>ALAT RUMAH TANGGA</v>
      </c>
      <c r="S1110" s="860">
        <f t="shared" si="281"/>
        <v>5</v>
      </c>
      <c r="T1110" s="861">
        <f t="shared" si="282"/>
        <v>12906351.472386502</v>
      </c>
      <c r="U1110" s="860">
        <f t="shared" si="283"/>
        <v>5</v>
      </c>
      <c r="V1110" s="861">
        <f t="shared" si="284"/>
        <v>64531757.361932509</v>
      </c>
      <c r="W1110" s="861">
        <f t="shared" si="285"/>
        <v>0</v>
      </c>
      <c r="X1110" s="861">
        <f t="shared" si="286"/>
        <v>0</v>
      </c>
      <c r="Y1110" s="861">
        <f t="shared" si="287"/>
        <v>0</v>
      </c>
      <c r="Z1110" s="861">
        <f t="shared" si="288"/>
        <v>0</v>
      </c>
      <c r="AA1110" s="861">
        <f t="shared" si="289"/>
        <v>0</v>
      </c>
      <c r="AB1110" s="860">
        <f t="shared" si="290"/>
        <v>2009</v>
      </c>
      <c r="AC1110" s="862">
        <f t="shared" si="291"/>
        <v>64531757.361932509</v>
      </c>
      <c r="AD1110" s="863">
        <f t="shared" si="292"/>
        <v>0</v>
      </c>
    </row>
    <row r="1111" spans="1:30" s="856" customFormat="1" ht="30" hidden="1" customHeight="1">
      <c r="A1111" s="848"/>
      <c r="B1111" s="849" t="s">
        <v>34</v>
      </c>
      <c r="C1111" s="873" t="s">
        <v>2062</v>
      </c>
      <c r="D1111" s="873" t="s">
        <v>3977</v>
      </c>
      <c r="E1111" s="839"/>
      <c r="F1111" s="873"/>
      <c r="G1111" s="838"/>
      <c r="H1111" s="873"/>
      <c r="I1111" s="872">
        <v>2009</v>
      </c>
      <c r="J1111" s="838"/>
      <c r="K1111" s="883"/>
      <c r="L1111" s="884"/>
      <c r="M1111" s="884"/>
      <c r="N1111" s="884"/>
      <c r="O1111" s="872" t="s">
        <v>133</v>
      </c>
      <c r="P1111" s="894">
        <v>57918767.709129862</v>
      </c>
      <c r="Q1111" s="853" t="str">
        <f t="shared" si="279"/>
        <v>2.06.02</v>
      </c>
      <c r="R1111" s="841" t="str">
        <f t="shared" si="280"/>
        <v>ALAT RUMAH TANGGA</v>
      </c>
      <c r="S1111" s="860">
        <f t="shared" si="281"/>
        <v>5</v>
      </c>
      <c r="T1111" s="861">
        <f t="shared" si="282"/>
        <v>11583753.541825972</v>
      </c>
      <c r="U1111" s="860">
        <f t="shared" si="283"/>
        <v>5</v>
      </c>
      <c r="V1111" s="861">
        <f t="shared" si="284"/>
        <v>57918767.709129862</v>
      </c>
      <c r="W1111" s="861">
        <f t="shared" si="285"/>
        <v>0</v>
      </c>
      <c r="X1111" s="861">
        <f t="shared" si="286"/>
        <v>0</v>
      </c>
      <c r="Y1111" s="861">
        <f t="shared" si="287"/>
        <v>0</v>
      </c>
      <c r="Z1111" s="861">
        <f t="shared" si="288"/>
        <v>0</v>
      </c>
      <c r="AA1111" s="861">
        <f t="shared" si="289"/>
        <v>0</v>
      </c>
      <c r="AB1111" s="860">
        <f t="shared" si="290"/>
        <v>2009</v>
      </c>
      <c r="AC1111" s="862">
        <f t="shared" si="291"/>
        <v>57918767.709129862</v>
      </c>
      <c r="AD1111" s="863">
        <f t="shared" si="292"/>
        <v>0</v>
      </c>
    </row>
    <row r="1112" spans="1:30" s="856" customFormat="1" ht="30" hidden="1" customHeight="1">
      <c r="A1112" s="848"/>
      <c r="B1112" s="849" t="s">
        <v>34</v>
      </c>
      <c r="C1112" s="887" t="s">
        <v>3978</v>
      </c>
      <c r="D1112" s="873" t="s">
        <v>3979</v>
      </c>
      <c r="E1112" s="839"/>
      <c r="F1112" s="873"/>
      <c r="G1112" s="838"/>
      <c r="H1112" s="873"/>
      <c r="I1112" s="872">
        <v>2009</v>
      </c>
      <c r="J1112" s="838"/>
      <c r="K1112" s="883"/>
      <c r="L1112" s="884"/>
      <c r="M1112" s="884"/>
      <c r="N1112" s="884"/>
      <c r="O1112" s="872" t="s">
        <v>133</v>
      </c>
      <c r="P1112" s="894">
        <v>45905169.839871719</v>
      </c>
      <c r="Q1112" s="853" t="str">
        <f t="shared" si="279"/>
        <v>2.06.02</v>
      </c>
      <c r="R1112" s="841" t="str">
        <f t="shared" si="280"/>
        <v>ALAT RUMAH TANGGA</v>
      </c>
      <c r="S1112" s="860">
        <f t="shared" si="281"/>
        <v>5</v>
      </c>
      <c r="T1112" s="861">
        <f t="shared" si="282"/>
        <v>9181033.9679743443</v>
      </c>
      <c r="U1112" s="860">
        <f t="shared" si="283"/>
        <v>5</v>
      </c>
      <c r="V1112" s="861">
        <f t="shared" si="284"/>
        <v>45905169.839871719</v>
      </c>
      <c r="W1112" s="861">
        <f t="shared" si="285"/>
        <v>0</v>
      </c>
      <c r="X1112" s="861">
        <f t="shared" si="286"/>
        <v>0</v>
      </c>
      <c r="Y1112" s="861">
        <f t="shared" si="287"/>
        <v>0</v>
      </c>
      <c r="Z1112" s="861">
        <f t="shared" si="288"/>
        <v>0</v>
      </c>
      <c r="AA1112" s="861">
        <f t="shared" si="289"/>
        <v>0</v>
      </c>
      <c r="AB1112" s="860">
        <f t="shared" si="290"/>
        <v>2009</v>
      </c>
      <c r="AC1112" s="862">
        <f t="shared" si="291"/>
        <v>45905169.839871719</v>
      </c>
      <c r="AD1112" s="863">
        <f t="shared" si="292"/>
        <v>0</v>
      </c>
    </row>
    <row r="1113" spans="1:30" s="856" customFormat="1" ht="30" hidden="1" customHeight="1">
      <c r="A1113" s="848"/>
      <c r="B1113" s="849" t="s">
        <v>34</v>
      </c>
      <c r="C1113" s="887" t="s">
        <v>3978</v>
      </c>
      <c r="D1113" s="873" t="s">
        <v>3980</v>
      </c>
      <c r="E1113" s="839"/>
      <c r="F1113" s="873"/>
      <c r="G1113" s="838"/>
      <c r="H1113" s="873"/>
      <c r="I1113" s="872">
        <v>2009</v>
      </c>
      <c r="J1113" s="838"/>
      <c r="K1113" s="883"/>
      <c r="L1113" s="884"/>
      <c r="M1113" s="884"/>
      <c r="N1113" s="884"/>
      <c r="O1113" s="872" t="s">
        <v>133</v>
      </c>
      <c r="P1113" s="894">
        <v>45960278.086978406</v>
      </c>
      <c r="Q1113" s="853" t="str">
        <f t="shared" si="279"/>
        <v>2.06.02</v>
      </c>
      <c r="R1113" s="841" t="str">
        <f t="shared" si="280"/>
        <v>ALAT RUMAH TANGGA</v>
      </c>
      <c r="S1113" s="860">
        <f t="shared" si="281"/>
        <v>5</v>
      </c>
      <c r="T1113" s="861">
        <f t="shared" si="282"/>
        <v>9192055.6173956804</v>
      </c>
      <c r="U1113" s="860">
        <f t="shared" si="283"/>
        <v>5</v>
      </c>
      <c r="V1113" s="861">
        <f t="shared" si="284"/>
        <v>45960278.086978406</v>
      </c>
      <c r="W1113" s="861">
        <f t="shared" si="285"/>
        <v>0</v>
      </c>
      <c r="X1113" s="861">
        <f t="shared" si="286"/>
        <v>0</v>
      </c>
      <c r="Y1113" s="861">
        <f t="shared" si="287"/>
        <v>0</v>
      </c>
      <c r="Z1113" s="861">
        <f t="shared" si="288"/>
        <v>0</v>
      </c>
      <c r="AA1113" s="861">
        <f t="shared" si="289"/>
        <v>0</v>
      </c>
      <c r="AB1113" s="860">
        <f t="shared" si="290"/>
        <v>2009</v>
      </c>
      <c r="AC1113" s="862">
        <f t="shared" si="291"/>
        <v>45960278.086978406</v>
      </c>
      <c r="AD1113" s="863">
        <f t="shared" si="292"/>
        <v>0</v>
      </c>
    </row>
    <row r="1114" spans="1:30" s="856" customFormat="1" ht="30" hidden="1" customHeight="1">
      <c r="A1114" s="848"/>
      <c r="B1114" s="849" t="s">
        <v>34</v>
      </c>
      <c r="C1114" s="887" t="s">
        <v>3978</v>
      </c>
      <c r="D1114" s="873" t="s">
        <v>3981</v>
      </c>
      <c r="E1114" s="839"/>
      <c r="F1114" s="873"/>
      <c r="G1114" s="838"/>
      <c r="H1114" s="873"/>
      <c r="I1114" s="872">
        <v>2009</v>
      </c>
      <c r="J1114" s="838"/>
      <c r="K1114" s="883"/>
      <c r="L1114" s="884"/>
      <c r="M1114" s="884"/>
      <c r="N1114" s="884"/>
      <c r="O1114" s="872" t="s">
        <v>133</v>
      </c>
      <c r="P1114" s="894">
        <v>45938234.78813573</v>
      </c>
      <c r="Q1114" s="853" t="str">
        <f t="shared" si="279"/>
        <v>2.06.02</v>
      </c>
      <c r="R1114" s="841" t="str">
        <f t="shared" si="280"/>
        <v>ALAT RUMAH TANGGA</v>
      </c>
      <c r="S1114" s="860">
        <f t="shared" si="281"/>
        <v>5</v>
      </c>
      <c r="T1114" s="861">
        <f t="shared" si="282"/>
        <v>9187646.9576271456</v>
      </c>
      <c r="U1114" s="860">
        <f t="shared" si="283"/>
        <v>5</v>
      </c>
      <c r="V1114" s="861">
        <f t="shared" si="284"/>
        <v>45938234.78813573</v>
      </c>
      <c r="W1114" s="861">
        <f t="shared" si="285"/>
        <v>0</v>
      </c>
      <c r="X1114" s="861">
        <f t="shared" si="286"/>
        <v>0</v>
      </c>
      <c r="Y1114" s="861">
        <f t="shared" si="287"/>
        <v>0</v>
      </c>
      <c r="Z1114" s="861">
        <f t="shared" si="288"/>
        <v>0</v>
      </c>
      <c r="AA1114" s="861">
        <f t="shared" si="289"/>
        <v>0</v>
      </c>
      <c r="AB1114" s="860">
        <f t="shared" si="290"/>
        <v>2009</v>
      </c>
      <c r="AC1114" s="862">
        <f t="shared" si="291"/>
        <v>45938234.78813573</v>
      </c>
      <c r="AD1114" s="863">
        <f t="shared" si="292"/>
        <v>0</v>
      </c>
    </row>
    <row r="1115" spans="1:30" s="821" customFormat="1" ht="15" hidden="1" customHeight="1">
      <c r="A1115" s="835"/>
      <c r="B1115" s="849" t="s">
        <v>34</v>
      </c>
      <c r="C1115" s="887" t="s">
        <v>3978</v>
      </c>
      <c r="D1115" s="873" t="s">
        <v>3982</v>
      </c>
      <c r="E1115" s="839"/>
      <c r="F1115" s="873"/>
      <c r="G1115" s="838"/>
      <c r="H1115" s="873"/>
      <c r="I1115" s="872">
        <v>2009</v>
      </c>
      <c r="J1115" s="838"/>
      <c r="K1115" s="883"/>
      <c r="L1115" s="884"/>
      <c r="M1115" s="884"/>
      <c r="N1115" s="884"/>
      <c r="O1115" s="872" t="s">
        <v>133</v>
      </c>
      <c r="P1115" s="894">
        <v>45894148.190450378</v>
      </c>
      <c r="Q1115" s="853" t="str">
        <f t="shared" si="279"/>
        <v>2.06.02</v>
      </c>
      <c r="R1115" s="841" t="str">
        <f t="shared" si="280"/>
        <v>ALAT RUMAH TANGGA</v>
      </c>
      <c r="S1115" s="860">
        <f t="shared" si="281"/>
        <v>5</v>
      </c>
      <c r="T1115" s="861">
        <f t="shared" si="282"/>
        <v>9178829.6380900759</v>
      </c>
      <c r="U1115" s="860">
        <f t="shared" si="283"/>
        <v>5</v>
      </c>
      <c r="V1115" s="861">
        <f t="shared" si="284"/>
        <v>45894148.190450378</v>
      </c>
      <c r="W1115" s="861">
        <f t="shared" si="285"/>
        <v>0</v>
      </c>
      <c r="X1115" s="861">
        <f t="shared" si="286"/>
        <v>0</v>
      </c>
      <c r="Y1115" s="861">
        <f t="shared" si="287"/>
        <v>0</v>
      </c>
      <c r="Z1115" s="861">
        <f t="shared" si="288"/>
        <v>0</v>
      </c>
      <c r="AA1115" s="861">
        <f t="shared" si="289"/>
        <v>0</v>
      </c>
      <c r="AB1115" s="860">
        <f t="shared" si="290"/>
        <v>2009</v>
      </c>
      <c r="AC1115" s="862">
        <f t="shared" si="291"/>
        <v>45894148.190450378</v>
      </c>
      <c r="AD1115" s="863">
        <f t="shared" si="292"/>
        <v>0</v>
      </c>
    </row>
    <row r="1116" spans="1:30" s="821" customFormat="1" ht="15" hidden="1" customHeight="1">
      <c r="A1116" s="835"/>
      <c r="B1116" s="849" t="s">
        <v>34</v>
      </c>
      <c r="C1116" s="887" t="s">
        <v>3978</v>
      </c>
      <c r="D1116" s="873" t="s">
        <v>3983</v>
      </c>
      <c r="E1116" s="839"/>
      <c r="F1116" s="873"/>
      <c r="G1116" s="838"/>
      <c r="H1116" s="873"/>
      <c r="I1116" s="872">
        <v>2009</v>
      </c>
      <c r="J1116" s="838"/>
      <c r="K1116" s="883"/>
      <c r="L1116" s="884"/>
      <c r="M1116" s="884"/>
      <c r="N1116" s="884"/>
      <c r="O1116" s="872" t="s">
        <v>133</v>
      </c>
      <c r="P1116" s="894">
        <v>45971299.73639974</v>
      </c>
      <c r="Q1116" s="853" t="str">
        <f t="shared" si="279"/>
        <v>2.06.02</v>
      </c>
      <c r="R1116" s="841" t="str">
        <f t="shared" si="280"/>
        <v>ALAT RUMAH TANGGA</v>
      </c>
      <c r="S1116" s="860">
        <f t="shared" si="281"/>
        <v>5</v>
      </c>
      <c r="T1116" s="861">
        <f t="shared" si="282"/>
        <v>9194259.9472799487</v>
      </c>
      <c r="U1116" s="860">
        <f t="shared" si="283"/>
        <v>5</v>
      </c>
      <c r="V1116" s="861">
        <f t="shared" si="284"/>
        <v>45971299.73639974</v>
      </c>
      <c r="W1116" s="861">
        <f t="shared" si="285"/>
        <v>0</v>
      </c>
      <c r="X1116" s="861">
        <f t="shared" si="286"/>
        <v>0</v>
      </c>
      <c r="Y1116" s="861">
        <f t="shared" si="287"/>
        <v>0</v>
      </c>
      <c r="Z1116" s="861">
        <f t="shared" si="288"/>
        <v>0</v>
      </c>
      <c r="AA1116" s="861">
        <f t="shared" si="289"/>
        <v>0</v>
      </c>
      <c r="AB1116" s="860">
        <f t="shared" si="290"/>
        <v>2009</v>
      </c>
      <c r="AC1116" s="862">
        <f t="shared" si="291"/>
        <v>45971299.73639974</v>
      </c>
      <c r="AD1116" s="863">
        <f t="shared" si="292"/>
        <v>0</v>
      </c>
    </row>
    <row r="1117" spans="1:30" s="821" customFormat="1" ht="15" hidden="1" customHeight="1">
      <c r="A1117" s="835"/>
      <c r="B1117" s="849" t="s">
        <v>34</v>
      </c>
      <c r="C1117" s="887" t="s">
        <v>3978</v>
      </c>
      <c r="D1117" s="873" t="s">
        <v>3984</v>
      </c>
      <c r="E1117" s="839"/>
      <c r="F1117" s="873"/>
      <c r="G1117" s="838"/>
      <c r="H1117" s="873"/>
      <c r="I1117" s="872">
        <v>2009</v>
      </c>
      <c r="J1117" s="838"/>
      <c r="K1117" s="883"/>
      <c r="L1117" s="884"/>
      <c r="M1117" s="884"/>
      <c r="N1117" s="884"/>
      <c r="O1117" s="872" t="s">
        <v>133</v>
      </c>
      <c r="P1117" s="894">
        <v>45987832.210531749</v>
      </c>
      <c r="Q1117" s="853" t="str">
        <f t="shared" si="279"/>
        <v>2.06.02</v>
      </c>
      <c r="R1117" s="841" t="str">
        <f t="shared" si="280"/>
        <v>ALAT RUMAH TANGGA</v>
      </c>
      <c r="S1117" s="860">
        <f t="shared" si="281"/>
        <v>5</v>
      </c>
      <c r="T1117" s="861">
        <f t="shared" si="282"/>
        <v>9197566.4421063494</v>
      </c>
      <c r="U1117" s="860">
        <f t="shared" si="283"/>
        <v>5</v>
      </c>
      <c r="V1117" s="861">
        <f t="shared" si="284"/>
        <v>45987832.210531749</v>
      </c>
      <c r="W1117" s="861">
        <f t="shared" si="285"/>
        <v>0</v>
      </c>
      <c r="X1117" s="861">
        <f t="shared" si="286"/>
        <v>0</v>
      </c>
      <c r="Y1117" s="861">
        <f t="shared" si="287"/>
        <v>0</v>
      </c>
      <c r="Z1117" s="861">
        <f t="shared" si="288"/>
        <v>0</v>
      </c>
      <c r="AA1117" s="861">
        <f t="shared" si="289"/>
        <v>0</v>
      </c>
      <c r="AB1117" s="860">
        <f t="shared" si="290"/>
        <v>2009</v>
      </c>
      <c r="AC1117" s="862">
        <f t="shared" si="291"/>
        <v>45987832.210531749</v>
      </c>
      <c r="AD1117" s="863">
        <f t="shared" si="292"/>
        <v>0</v>
      </c>
    </row>
    <row r="1118" spans="1:30" s="821" customFormat="1" ht="15" hidden="1" customHeight="1">
      <c r="A1118" s="835"/>
      <c r="B1118" s="849" t="s">
        <v>34</v>
      </c>
      <c r="C1118" s="887" t="s">
        <v>3978</v>
      </c>
      <c r="D1118" s="873" t="s">
        <v>3985</v>
      </c>
      <c r="E1118" s="839"/>
      <c r="F1118" s="873"/>
      <c r="G1118" s="838"/>
      <c r="H1118" s="873"/>
      <c r="I1118" s="872">
        <v>2009</v>
      </c>
      <c r="J1118" s="838"/>
      <c r="K1118" s="883"/>
      <c r="L1118" s="884"/>
      <c r="M1118" s="884"/>
      <c r="N1118" s="884"/>
      <c r="O1118" s="872" t="s">
        <v>133</v>
      </c>
      <c r="P1118" s="894">
        <v>45991138.705358148</v>
      </c>
      <c r="Q1118" s="853" t="str">
        <f t="shared" si="279"/>
        <v>2.06.02</v>
      </c>
      <c r="R1118" s="841" t="str">
        <f t="shared" si="280"/>
        <v>ALAT RUMAH TANGGA</v>
      </c>
      <c r="S1118" s="860">
        <f t="shared" si="281"/>
        <v>5</v>
      </c>
      <c r="T1118" s="861">
        <f t="shared" si="282"/>
        <v>9198227.7410716303</v>
      </c>
      <c r="U1118" s="860">
        <f t="shared" si="283"/>
        <v>5</v>
      </c>
      <c r="V1118" s="861">
        <f t="shared" si="284"/>
        <v>45991138.705358148</v>
      </c>
      <c r="W1118" s="861">
        <f t="shared" si="285"/>
        <v>0</v>
      </c>
      <c r="X1118" s="861">
        <f t="shared" si="286"/>
        <v>0</v>
      </c>
      <c r="Y1118" s="861">
        <f t="shared" si="287"/>
        <v>0</v>
      </c>
      <c r="Z1118" s="861">
        <f t="shared" si="288"/>
        <v>0</v>
      </c>
      <c r="AA1118" s="861">
        <f t="shared" si="289"/>
        <v>0</v>
      </c>
      <c r="AB1118" s="860">
        <f t="shared" si="290"/>
        <v>2009</v>
      </c>
      <c r="AC1118" s="862">
        <f t="shared" si="291"/>
        <v>45991138.705358148</v>
      </c>
      <c r="AD1118" s="863">
        <f t="shared" si="292"/>
        <v>0</v>
      </c>
    </row>
    <row r="1119" spans="1:30" s="821" customFormat="1" ht="15" hidden="1" customHeight="1">
      <c r="A1119" s="835"/>
      <c r="B1119" s="849" t="s">
        <v>34</v>
      </c>
      <c r="C1119" s="873" t="s">
        <v>3978</v>
      </c>
      <c r="D1119" s="873" t="s">
        <v>3986</v>
      </c>
      <c r="E1119" s="839"/>
      <c r="F1119" s="873"/>
      <c r="G1119" s="838"/>
      <c r="H1119" s="873"/>
      <c r="I1119" s="872">
        <v>2009</v>
      </c>
      <c r="J1119" s="838"/>
      <c r="K1119" s="883"/>
      <c r="L1119" s="884"/>
      <c r="M1119" s="884"/>
      <c r="N1119" s="884"/>
      <c r="O1119" s="872" t="s">
        <v>133</v>
      </c>
      <c r="P1119" s="894">
        <v>45976810.561110415</v>
      </c>
      <c r="Q1119" s="853" t="str">
        <f t="shared" si="279"/>
        <v>2.06.02</v>
      </c>
      <c r="R1119" s="841" t="str">
        <f t="shared" si="280"/>
        <v>ALAT RUMAH TANGGA</v>
      </c>
      <c r="S1119" s="860">
        <f t="shared" si="281"/>
        <v>5</v>
      </c>
      <c r="T1119" s="861">
        <f t="shared" si="282"/>
        <v>9195362.1122220829</v>
      </c>
      <c r="U1119" s="860">
        <f t="shared" si="283"/>
        <v>5</v>
      </c>
      <c r="V1119" s="861">
        <f t="shared" si="284"/>
        <v>45976810.561110415</v>
      </c>
      <c r="W1119" s="861">
        <f t="shared" si="285"/>
        <v>0</v>
      </c>
      <c r="X1119" s="861">
        <f t="shared" si="286"/>
        <v>0</v>
      </c>
      <c r="Y1119" s="861">
        <f t="shared" si="287"/>
        <v>0</v>
      </c>
      <c r="Z1119" s="861">
        <f t="shared" si="288"/>
        <v>0</v>
      </c>
      <c r="AA1119" s="861">
        <f t="shared" si="289"/>
        <v>0</v>
      </c>
      <c r="AB1119" s="860">
        <f t="shared" si="290"/>
        <v>2009</v>
      </c>
      <c r="AC1119" s="862">
        <f t="shared" si="291"/>
        <v>45976810.561110415</v>
      </c>
      <c r="AD1119" s="863">
        <f t="shared" si="292"/>
        <v>0</v>
      </c>
    </row>
    <row r="1120" spans="1:30" s="821" customFormat="1" ht="15" hidden="1" customHeight="1">
      <c r="A1120" s="835"/>
      <c r="B1120" s="849" t="s">
        <v>34</v>
      </c>
      <c r="C1120" s="873" t="s">
        <v>3987</v>
      </c>
      <c r="D1120" s="873" t="s">
        <v>3988</v>
      </c>
      <c r="E1120" s="839"/>
      <c r="F1120" s="873"/>
      <c r="G1120" s="838"/>
      <c r="H1120" s="873"/>
      <c r="I1120" s="872">
        <v>2009</v>
      </c>
      <c r="J1120" s="838"/>
      <c r="K1120" s="883"/>
      <c r="L1120" s="884"/>
      <c r="M1120" s="884"/>
      <c r="N1120" s="884"/>
      <c r="O1120" s="872" t="s">
        <v>133</v>
      </c>
      <c r="P1120" s="894">
        <v>24805000</v>
      </c>
      <c r="Q1120" s="853" t="str">
        <f t="shared" si="279"/>
        <v>2.06.01</v>
      </c>
      <c r="R1120" s="841" t="str">
        <f t="shared" si="280"/>
        <v>ALAT KANTOR</v>
      </c>
      <c r="S1120" s="860">
        <f t="shared" si="281"/>
        <v>5</v>
      </c>
      <c r="T1120" s="861">
        <f t="shared" si="282"/>
        <v>4961000</v>
      </c>
      <c r="U1120" s="860">
        <f t="shared" si="283"/>
        <v>5</v>
      </c>
      <c r="V1120" s="861">
        <f t="shared" si="284"/>
        <v>24805000</v>
      </c>
      <c r="W1120" s="861">
        <f t="shared" si="285"/>
        <v>0</v>
      </c>
      <c r="X1120" s="861">
        <f t="shared" si="286"/>
        <v>0</v>
      </c>
      <c r="Y1120" s="861">
        <f t="shared" si="287"/>
        <v>0</v>
      </c>
      <c r="Z1120" s="861">
        <f t="shared" si="288"/>
        <v>0</v>
      </c>
      <c r="AA1120" s="861">
        <f t="shared" si="289"/>
        <v>0</v>
      </c>
      <c r="AB1120" s="860">
        <f t="shared" si="290"/>
        <v>2009</v>
      </c>
      <c r="AC1120" s="862">
        <f t="shared" si="291"/>
        <v>24805000</v>
      </c>
      <c r="AD1120" s="863">
        <f t="shared" si="292"/>
        <v>0</v>
      </c>
    </row>
    <row r="1121" spans="1:30" s="821" customFormat="1" ht="15" hidden="1" customHeight="1">
      <c r="A1121" s="835"/>
      <c r="B1121" s="849" t="s">
        <v>34</v>
      </c>
      <c r="C1121" s="873" t="s">
        <v>278</v>
      </c>
      <c r="D1121" s="873" t="s">
        <v>3989</v>
      </c>
      <c r="E1121" s="839" t="s">
        <v>3990</v>
      </c>
      <c r="F1121" s="873"/>
      <c r="G1121" s="838"/>
      <c r="H1121" s="873"/>
      <c r="I1121" s="872">
        <v>2009</v>
      </c>
      <c r="J1121" s="838"/>
      <c r="K1121" s="883"/>
      <c r="L1121" s="884"/>
      <c r="M1121" s="884"/>
      <c r="N1121" s="884"/>
      <c r="O1121" s="872" t="s">
        <v>133</v>
      </c>
      <c r="P1121" s="894">
        <v>187000000</v>
      </c>
      <c r="Q1121" s="853" t="str">
        <f t="shared" si="279"/>
        <v>2.06.03</v>
      </c>
      <c r="R1121" s="841" t="str">
        <f t="shared" si="280"/>
        <v>KOMPUTER</v>
      </c>
      <c r="S1121" s="860">
        <f t="shared" si="281"/>
        <v>4</v>
      </c>
      <c r="T1121" s="861">
        <f t="shared" si="282"/>
        <v>46750000</v>
      </c>
      <c r="U1121" s="860">
        <f t="shared" si="283"/>
        <v>5</v>
      </c>
      <c r="V1121" s="861">
        <f t="shared" si="284"/>
        <v>187000000</v>
      </c>
      <c r="W1121" s="861">
        <f t="shared" si="285"/>
        <v>0</v>
      </c>
      <c r="X1121" s="861">
        <f t="shared" si="286"/>
        <v>0</v>
      </c>
      <c r="Y1121" s="861">
        <f t="shared" si="287"/>
        <v>0</v>
      </c>
      <c r="Z1121" s="861">
        <f t="shared" si="288"/>
        <v>0</v>
      </c>
      <c r="AA1121" s="861">
        <f t="shared" si="289"/>
        <v>0</v>
      </c>
      <c r="AB1121" s="860">
        <f t="shared" si="290"/>
        <v>2009</v>
      </c>
      <c r="AC1121" s="862">
        <f t="shared" si="291"/>
        <v>187000000</v>
      </c>
      <c r="AD1121" s="863">
        <f t="shared" si="292"/>
        <v>0</v>
      </c>
    </row>
    <row r="1122" spans="1:30" s="821" customFormat="1" ht="15" hidden="1" customHeight="1">
      <c r="A1122" s="835"/>
      <c r="B1122" s="849" t="s">
        <v>34</v>
      </c>
      <c r="C1122" s="873" t="s">
        <v>267</v>
      </c>
      <c r="D1122" s="873" t="s">
        <v>3991</v>
      </c>
      <c r="E1122" s="839"/>
      <c r="F1122" s="873"/>
      <c r="G1122" s="838"/>
      <c r="H1122" s="873"/>
      <c r="I1122" s="872">
        <v>2009</v>
      </c>
      <c r="J1122" s="838"/>
      <c r="K1122" s="883"/>
      <c r="L1122" s="884"/>
      <c r="M1122" s="884"/>
      <c r="N1122" s="884"/>
      <c r="O1122" s="872" t="s">
        <v>133</v>
      </c>
      <c r="P1122" s="894">
        <v>99000000</v>
      </c>
      <c r="Q1122" s="853" t="str">
        <f t="shared" si="279"/>
        <v>2.06.03</v>
      </c>
      <c r="R1122" s="841" t="str">
        <f t="shared" si="280"/>
        <v>KOMPUTER</v>
      </c>
      <c r="S1122" s="860">
        <f t="shared" si="281"/>
        <v>4</v>
      </c>
      <c r="T1122" s="861">
        <f t="shared" si="282"/>
        <v>24750000</v>
      </c>
      <c r="U1122" s="860">
        <f t="shared" si="283"/>
        <v>5</v>
      </c>
      <c r="V1122" s="861">
        <f t="shared" si="284"/>
        <v>99000000</v>
      </c>
      <c r="W1122" s="861">
        <f t="shared" si="285"/>
        <v>0</v>
      </c>
      <c r="X1122" s="861">
        <f t="shared" si="286"/>
        <v>0</v>
      </c>
      <c r="Y1122" s="861">
        <f t="shared" si="287"/>
        <v>0</v>
      </c>
      <c r="Z1122" s="861">
        <f t="shared" si="288"/>
        <v>0</v>
      </c>
      <c r="AA1122" s="861">
        <f t="shared" si="289"/>
        <v>0</v>
      </c>
      <c r="AB1122" s="860">
        <f t="shared" si="290"/>
        <v>2009</v>
      </c>
      <c r="AC1122" s="862">
        <f t="shared" si="291"/>
        <v>99000000</v>
      </c>
      <c r="AD1122" s="863">
        <f t="shared" si="292"/>
        <v>0</v>
      </c>
    </row>
    <row r="1123" spans="1:30" s="821" customFormat="1" ht="15" hidden="1" customHeight="1">
      <c r="A1123" s="835"/>
      <c r="B1123" s="849" t="s">
        <v>34</v>
      </c>
      <c r="C1123" s="887" t="s">
        <v>3784</v>
      </c>
      <c r="D1123" s="873" t="s">
        <v>3992</v>
      </c>
      <c r="E1123" s="839"/>
      <c r="F1123" s="873"/>
      <c r="G1123" s="838"/>
      <c r="H1123" s="873"/>
      <c r="I1123" s="872">
        <v>2009</v>
      </c>
      <c r="J1123" s="838"/>
      <c r="K1123" s="883"/>
      <c r="L1123" s="884"/>
      <c r="M1123" s="884"/>
      <c r="N1123" s="884"/>
      <c r="O1123" s="872" t="s">
        <v>133</v>
      </c>
      <c r="P1123" s="894">
        <v>11663300</v>
      </c>
      <c r="Q1123" s="853" t="str">
        <f t="shared" si="279"/>
        <v>2.06.03</v>
      </c>
      <c r="R1123" s="841" t="str">
        <f t="shared" si="280"/>
        <v>KOMPUTER</v>
      </c>
      <c r="S1123" s="860">
        <f t="shared" si="281"/>
        <v>4</v>
      </c>
      <c r="T1123" s="861">
        <f t="shared" si="282"/>
        <v>2915825</v>
      </c>
      <c r="U1123" s="860">
        <f t="shared" si="283"/>
        <v>5</v>
      </c>
      <c r="V1123" s="861">
        <f t="shared" si="284"/>
        <v>11663300</v>
      </c>
      <c r="W1123" s="861">
        <f t="shared" si="285"/>
        <v>0</v>
      </c>
      <c r="X1123" s="861">
        <f t="shared" si="286"/>
        <v>0</v>
      </c>
      <c r="Y1123" s="861">
        <f t="shared" si="287"/>
        <v>0</v>
      </c>
      <c r="Z1123" s="861">
        <f t="shared" si="288"/>
        <v>0</v>
      </c>
      <c r="AA1123" s="861">
        <f t="shared" si="289"/>
        <v>0</v>
      </c>
      <c r="AB1123" s="860">
        <f t="shared" si="290"/>
        <v>2009</v>
      </c>
      <c r="AC1123" s="862">
        <f t="shared" si="291"/>
        <v>11663300</v>
      </c>
      <c r="AD1123" s="863">
        <f t="shared" si="292"/>
        <v>0</v>
      </c>
    </row>
    <row r="1124" spans="1:30" s="821" customFormat="1" ht="15" hidden="1" customHeight="1">
      <c r="A1124" s="835"/>
      <c r="B1124" s="849" t="s">
        <v>34</v>
      </c>
      <c r="C1124" s="873" t="s">
        <v>3993</v>
      </c>
      <c r="D1124" s="873" t="s">
        <v>3994</v>
      </c>
      <c r="E1124" s="839"/>
      <c r="F1124" s="873"/>
      <c r="G1124" s="838"/>
      <c r="H1124" s="873"/>
      <c r="I1124" s="872">
        <v>2009</v>
      </c>
      <c r="J1124" s="838"/>
      <c r="K1124" s="883"/>
      <c r="L1124" s="884"/>
      <c r="M1124" s="884"/>
      <c r="N1124" s="884"/>
      <c r="O1124" s="872" t="s">
        <v>133</v>
      </c>
      <c r="P1124" s="894">
        <v>580250000</v>
      </c>
      <c r="Q1124" s="853" t="str">
        <f t="shared" si="279"/>
        <v>2.06.01</v>
      </c>
      <c r="R1124" s="841" t="str">
        <f t="shared" si="280"/>
        <v>ALAT KANTOR</v>
      </c>
      <c r="S1124" s="860">
        <f t="shared" si="281"/>
        <v>5</v>
      </c>
      <c r="T1124" s="861">
        <f t="shared" si="282"/>
        <v>116050000</v>
      </c>
      <c r="U1124" s="860">
        <f t="shared" si="283"/>
        <v>5</v>
      </c>
      <c r="V1124" s="861">
        <f t="shared" si="284"/>
        <v>580250000</v>
      </c>
      <c r="W1124" s="861">
        <f t="shared" si="285"/>
        <v>0</v>
      </c>
      <c r="X1124" s="861">
        <f t="shared" si="286"/>
        <v>0</v>
      </c>
      <c r="Y1124" s="861">
        <f t="shared" si="287"/>
        <v>0</v>
      </c>
      <c r="Z1124" s="861">
        <f t="shared" si="288"/>
        <v>0</v>
      </c>
      <c r="AA1124" s="861">
        <f t="shared" si="289"/>
        <v>0</v>
      </c>
      <c r="AB1124" s="860">
        <f t="shared" si="290"/>
        <v>2009</v>
      </c>
      <c r="AC1124" s="862">
        <f t="shared" si="291"/>
        <v>580250000</v>
      </c>
      <c r="AD1124" s="863">
        <f t="shared" si="292"/>
        <v>0</v>
      </c>
    </row>
    <row r="1125" spans="1:30" s="821" customFormat="1" ht="15" hidden="1" customHeight="1">
      <c r="A1125" s="835"/>
      <c r="B1125" s="849" t="s">
        <v>34</v>
      </c>
      <c r="C1125" s="887" t="s">
        <v>2073</v>
      </c>
      <c r="D1125" s="873" t="s">
        <v>3995</v>
      </c>
      <c r="E1125" s="839"/>
      <c r="F1125" s="873"/>
      <c r="G1125" s="838"/>
      <c r="H1125" s="873"/>
      <c r="I1125" s="872">
        <v>2009</v>
      </c>
      <c r="J1125" s="838"/>
      <c r="K1125" s="883"/>
      <c r="L1125" s="884"/>
      <c r="M1125" s="884"/>
      <c r="N1125" s="884"/>
      <c r="O1125" s="872" t="s">
        <v>133</v>
      </c>
      <c r="P1125" s="894">
        <v>19900000</v>
      </c>
      <c r="Q1125" s="853" t="str">
        <f t="shared" si="279"/>
        <v>2.06.03</v>
      </c>
      <c r="R1125" s="841" t="str">
        <f t="shared" si="280"/>
        <v>KOMPUTER</v>
      </c>
      <c r="S1125" s="860">
        <f t="shared" si="281"/>
        <v>4</v>
      </c>
      <c r="T1125" s="861">
        <f t="shared" si="282"/>
        <v>4975000</v>
      </c>
      <c r="U1125" s="860">
        <f t="shared" si="283"/>
        <v>5</v>
      </c>
      <c r="V1125" s="861">
        <f t="shared" si="284"/>
        <v>19900000</v>
      </c>
      <c r="W1125" s="861">
        <f t="shared" si="285"/>
        <v>0</v>
      </c>
      <c r="X1125" s="861">
        <f t="shared" si="286"/>
        <v>0</v>
      </c>
      <c r="Y1125" s="861">
        <f t="shared" si="287"/>
        <v>0</v>
      </c>
      <c r="Z1125" s="861">
        <f t="shared" si="288"/>
        <v>0</v>
      </c>
      <c r="AA1125" s="861">
        <f t="shared" si="289"/>
        <v>0</v>
      </c>
      <c r="AB1125" s="860">
        <f t="shared" si="290"/>
        <v>2009</v>
      </c>
      <c r="AC1125" s="862">
        <f t="shared" si="291"/>
        <v>19900000</v>
      </c>
      <c r="AD1125" s="863">
        <f t="shared" si="292"/>
        <v>0</v>
      </c>
    </row>
    <row r="1126" spans="1:30" s="821" customFormat="1" ht="15" hidden="1" customHeight="1">
      <c r="A1126" s="835"/>
      <c r="B1126" s="849" t="s">
        <v>34</v>
      </c>
      <c r="C1126" s="887" t="s">
        <v>278</v>
      </c>
      <c r="D1126" s="873" t="s">
        <v>3996</v>
      </c>
      <c r="E1126" s="839"/>
      <c r="F1126" s="873"/>
      <c r="G1126" s="838"/>
      <c r="H1126" s="873"/>
      <c r="I1126" s="872">
        <v>2009</v>
      </c>
      <c r="J1126" s="838"/>
      <c r="K1126" s="883"/>
      <c r="L1126" s="884"/>
      <c r="M1126" s="884"/>
      <c r="N1126" s="884"/>
      <c r="O1126" s="872" t="s">
        <v>133</v>
      </c>
      <c r="P1126" s="894">
        <v>48480000</v>
      </c>
      <c r="Q1126" s="853" t="str">
        <f t="shared" si="279"/>
        <v>2.06.03</v>
      </c>
      <c r="R1126" s="841" t="str">
        <f t="shared" si="280"/>
        <v>KOMPUTER</v>
      </c>
      <c r="S1126" s="860">
        <f t="shared" si="281"/>
        <v>4</v>
      </c>
      <c r="T1126" s="861">
        <f t="shared" si="282"/>
        <v>12120000</v>
      </c>
      <c r="U1126" s="860">
        <f t="shared" si="283"/>
        <v>5</v>
      </c>
      <c r="V1126" s="861">
        <f t="shared" si="284"/>
        <v>48480000</v>
      </c>
      <c r="W1126" s="861">
        <f t="shared" si="285"/>
        <v>0</v>
      </c>
      <c r="X1126" s="861">
        <f t="shared" si="286"/>
        <v>0</v>
      </c>
      <c r="Y1126" s="861">
        <f t="shared" si="287"/>
        <v>0</v>
      </c>
      <c r="Z1126" s="861">
        <f t="shared" si="288"/>
        <v>0</v>
      </c>
      <c r="AA1126" s="861">
        <f t="shared" si="289"/>
        <v>0</v>
      </c>
      <c r="AB1126" s="860">
        <f t="shared" si="290"/>
        <v>2009</v>
      </c>
      <c r="AC1126" s="862">
        <f t="shared" si="291"/>
        <v>48480000</v>
      </c>
      <c r="AD1126" s="863">
        <f t="shared" si="292"/>
        <v>0</v>
      </c>
    </row>
    <row r="1127" spans="1:30" s="821" customFormat="1" ht="15" hidden="1" customHeight="1">
      <c r="A1127" s="835"/>
      <c r="B1127" s="849" t="s">
        <v>34</v>
      </c>
      <c r="C1127" s="887" t="s">
        <v>3792</v>
      </c>
      <c r="D1127" s="873" t="s">
        <v>3997</v>
      </c>
      <c r="E1127" s="839"/>
      <c r="F1127" s="873"/>
      <c r="G1127" s="838"/>
      <c r="H1127" s="873"/>
      <c r="I1127" s="872">
        <v>2009</v>
      </c>
      <c r="J1127" s="838"/>
      <c r="K1127" s="883"/>
      <c r="L1127" s="884"/>
      <c r="M1127" s="884"/>
      <c r="N1127" s="884"/>
      <c r="O1127" s="872" t="s">
        <v>133</v>
      </c>
      <c r="P1127" s="894">
        <v>34320000</v>
      </c>
      <c r="Q1127" s="853" t="str">
        <f t="shared" si="279"/>
        <v>2.06.03</v>
      </c>
      <c r="R1127" s="841" t="str">
        <f t="shared" si="280"/>
        <v>KOMPUTER</v>
      </c>
      <c r="S1127" s="860">
        <f t="shared" si="281"/>
        <v>4</v>
      </c>
      <c r="T1127" s="861">
        <f t="shared" si="282"/>
        <v>8580000</v>
      </c>
      <c r="U1127" s="860">
        <f t="shared" si="283"/>
        <v>5</v>
      </c>
      <c r="V1127" s="861">
        <f t="shared" si="284"/>
        <v>34320000</v>
      </c>
      <c r="W1127" s="861">
        <f t="shared" si="285"/>
        <v>0</v>
      </c>
      <c r="X1127" s="861">
        <f t="shared" si="286"/>
        <v>0</v>
      </c>
      <c r="Y1127" s="861">
        <f t="shared" si="287"/>
        <v>0</v>
      </c>
      <c r="Z1127" s="861">
        <f t="shared" si="288"/>
        <v>0</v>
      </c>
      <c r="AA1127" s="861">
        <f t="shared" si="289"/>
        <v>0</v>
      </c>
      <c r="AB1127" s="860">
        <f t="shared" si="290"/>
        <v>2009</v>
      </c>
      <c r="AC1127" s="862">
        <f t="shared" si="291"/>
        <v>34320000</v>
      </c>
      <c r="AD1127" s="863">
        <f t="shared" si="292"/>
        <v>0</v>
      </c>
    </row>
    <row r="1128" spans="1:30" s="821" customFormat="1" ht="15" hidden="1" customHeight="1">
      <c r="A1128" s="835"/>
      <c r="B1128" s="849" t="s">
        <v>34</v>
      </c>
      <c r="C1128" s="873" t="s">
        <v>267</v>
      </c>
      <c r="D1128" s="873" t="s">
        <v>3998</v>
      </c>
      <c r="E1128" s="839"/>
      <c r="F1128" s="873"/>
      <c r="G1128" s="838"/>
      <c r="H1128" s="873"/>
      <c r="I1128" s="872">
        <v>2009</v>
      </c>
      <c r="J1128" s="838"/>
      <c r="K1128" s="883"/>
      <c r="L1128" s="884"/>
      <c r="M1128" s="884"/>
      <c r="N1128" s="884"/>
      <c r="O1128" s="872" t="s">
        <v>133</v>
      </c>
      <c r="P1128" s="894">
        <v>49720000</v>
      </c>
      <c r="Q1128" s="853" t="str">
        <f t="shared" si="279"/>
        <v>2.06.03</v>
      </c>
      <c r="R1128" s="841" t="str">
        <f t="shared" si="280"/>
        <v>KOMPUTER</v>
      </c>
      <c r="S1128" s="860">
        <f t="shared" si="281"/>
        <v>4</v>
      </c>
      <c r="T1128" s="861">
        <f t="shared" si="282"/>
        <v>12430000</v>
      </c>
      <c r="U1128" s="860">
        <f t="shared" si="283"/>
        <v>5</v>
      </c>
      <c r="V1128" s="861">
        <f t="shared" si="284"/>
        <v>49720000</v>
      </c>
      <c r="W1128" s="861">
        <f t="shared" si="285"/>
        <v>0</v>
      </c>
      <c r="X1128" s="861">
        <f t="shared" si="286"/>
        <v>0</v>
      </c>
      <c r="Y1128" s="861">
        <f t="shared" si="287"/>
        <v>0</v>
      </c>
      <c r="Z1128" s="861">
        <f t="shared" si="288"/>
        <v>0</v>
      </c>
      <c r="AA1128" s="861">
        <f t="shared" si="289"/>
        <v>0</v>
      </c>
      <c r="AB1128" s="860">
        <f t="shared" si="290"/>
        <v>2009</v>
      </c>
      <c r="AC1128" s="862">
        <f t="shared" si="291"/>
        <v>49720000</v>
      </c>
      <c r="AD1128" s="863">
        <f t="shared" si="292"/>
        <v>0</v>
      </c>
    </row>
    <row r="1129" spans="1:30" s="821" customFormat="1" ht="15" hidden="1" customHeight="1">
      <c r="A1129" s="835"/>
      <c r="B1129" s="849" t="s">
        <v>34</v>
      </c>
      <c r="C1129" s="887" t="s">
        <v>3792</v>
      </c>
      <c r="D1129" s="873" t="s">
        <v>3999</v>
      </c>
      <c r="E1129" s="839"/>
      <c r="F1129" s="873"/>
      <c r="G1129" s="838"/>
      <c r="H1129" s="873"/>
      <c r="I1129" s="872">
        <v>2009</v>
      </c>
      <c r="J1129" s="838"/>
      <c r="K1129" s="883"/>
      <c r="L1129" s="884"/>
      <c r="M1129" s="884"/>
      <c r="N1129" s="884"/>
      <c r="O1129" s="872" t="s">
        <v>133</v>
      </c>
      <c r="P1129" s="894">
        <v>45430000</v>
      </c>
      <c r="Q1129" s="853" t="str">
        <f t="shared" si="279"/>
        <v>2.06.03</v>
      </c>
      <c r="R1129" s="841" t="str">
        <f t="shared" si="280"/>
        <v>KOMPUTER</v>
      </c>
      <c r="S1129" s="860">
        <f t="shared" si="281"/>
        <v>4</v>
      </c>
      <c r="T1129" s="861">
        <f t="shared" si="282"/>
        <v>11357500</v>
      </c>
      <c r="U1129" s="860">
        <f t="shared" si="283"/>
        <v>5</v>
      </c>
      <c r="V1129" s="861">
        <f t="shared" si="284"/>
        <v>45430000</v>
      </c>
      <c r="W1129" s="861">
        <f t="shared" si="285"/>
        <v>0</v>
      </c>
      <c r="X1129" s="861">
        <f t="shared" si="286"/>
        <v>0</v>
      </c>
      <c r="Y1129" s="861">
        <f t="shared" si="287"/>
        <v>0</v>
      </c>
      <c r="Z1129" s="861">
        <f t="shared" si="288"/>
        <v>0</v>
      </c>
      <c r="AA1129" s="861">
        <f t="shared" si="289"/>
        <v>0</v>
      </c>
      <c r="AB1129" s="860">
        <f t="shared" si="290"/>
        <v>2009</v>
      </c>
      <c r="AC1129" s="862">
        <f t="shared" si="291"/>
        <v>45430000</v>
      </c>
      <c r="AD1129" s="863">
        <f t="shared" si="292"/>
        <v>0</v>
      </c>
    </row>
    <row r="1130" spans="1:30" s="821" customFormat="1" ht="15" hidden="1" customHeight="1">
      <c r="A1130" s="835"/>
      <c r="B1130" s="849" t="s">
        <v>34</v>
      </c>
      <c r="C1130" s="873" t="s">
        <v>4000</v>
      </c>
      <c r="D1130" s="873" t="s">
        <v>4001</v>
      </c>
      <c r="E1130" s="839"/>
      <c r="F1130" s="873"/>
      <c r="G1130" s="838"/>
      <c r="H1130" s="873"/>
      <c r="I1130" s="872">
        <v>2009</v>
      </c>
      <c r="J1130" s="838"/>
      <c r="K1130" s="883"/>
      <c r="L1130" s="884"/>
      <c r="M1130" s="884"/>
      <c r="N1130" s="884"/>
      <c r="O1130" s="872" t="s">
        <v>133</v>
      </c>
      <c r="P1130" s="894">
        <v>49929000</v>
      </c>
      <c r="Q1130" s="853" t="str">
        <f t="shared" si="279"/>
        <v>2.06.03</v>
      </c>
      <c r="R1130" s="841" t="str">
        <f t="shared" si="280"/>
        <v>KOMPUTER</v>
      </c>
      <c r="S1130" s="860">
        <f t="shared" si="281"/>
        <v>4</v>
      </c>
      <c r="T1130" s="861">
        <f t="shared" si="282"/>
        <v>12482250</v>
      </c>
      <c r="U1130" s="860">
        <f t="shared" si="283"/>
        <v>5</v>
      </c>
      <c r="V1130" s="861">
        <f t="shared" si="284"/>
        <v>49929000</v>
      </c>
      <c r="W1130" s="861">
        <f t="shared" si="285"/>
        <v>0</v>
      </c>
      <c r="X1130" s="861">
        <f t="shared" si="286"/>
        <v>0</v>
      </c>
      <c r="Y1130" s="861">
        <f t="shared" si="287"/>
        <v>0</v>
      </c>
      <c r="Z1130" s="861">
        <f t="shared" si="288"/>
        <v>0</v>
      </c>
      <c r="AA1130" s="861">
        <f t="shared" si="289"/>
        <v>0</v>
      </c>
      <c r="AB1130" s="860">
        <f t="shared" si="290"/>
        <v>2009</v>
      </c>
      <c r="AC1130" s="862">
        <f t="shared" si="291"/>
        <v>49929000</v>
      </c>
      <c r="AD1130" s="863">
        <f t="shared" si="292"/>
        <v>0</v>
      </c>
    </row>
    <row r="1131" spans="1:30" s="821" customFormat="1" ht="15" hidden="1" customHeight="1">
      <c r="A1131" s="835"/>
      <c r="B1131" s="849" t="s">
        <v>34</v>
      </c>
      <c r="C1131" s="887" t="s">
        <v>2073</v>
      </c>
      <c r="D1131" s="873" t="s">
        <v>4002</v>
      </c>
      <c r="E1131" s="839"/>
      <c r="F1131" s="873"/>
      <c r="G1131" s="838"/>
      <c r="H1131" s="873"/>
      <c r="I1131" s="872">
        <v>2009</v>
      </c>
      <c r="J1131" s="838"/>
      <c r="K1131" s="883"/>
      <c r="L1131" s="884"/>
      <c r="M1131" s="884"/>
      <c r="N1131" s="884"/>
      <c r="O1131" s="872" t="s">
        <v>133</v>
      </c>
      <c r="P1131" s="894">
        <v>49931000</v>
      </c>
      <c r="Q1131" s="853" t="str">
        <f t="shared" si="279"/>
        <v>2.06.03</v>
      </c>
      <c r="R1131" s="841" t="str">
        <f t="shared" si="280"/>
        <v>KOMPUTER</v>
      </c>
      <c r="S1131" s="860">
        <f t="shared" si="281"/>
        <v>4</v>
      </c>
      <c r="T1131" s="861">
        <f t="shared" si="282"/>
        <v>12482750</v>
      </c>
      <c r="U1131" s="860">
        <f t="shared" si="283"/>
        <v>5</v>
      </c>
      <c r="V1131" s="861">
        <f t="shared" si="284"/>
        <v>49931000</v>
      </c>
      <c r="W1131" s="861">
        <f t="shared" si="285"/>
        <v>0</v>
      </c>
      <c r="X1131" s="861">
        <f t="shared" si="286"/>
        <v>0</v>
      </c>
      <c r="Y1131" s="861">
        <f t="shared" si="287"/>
        <v>0</v>
      </c>
      <c r="Z1131" s="861">
        <f t="shared" si="288"/>
        <v>0</v>
      </c>
      <c r="AA1131" s="861">
        <f t="shared" si="289"/>
        <v>0</v>
      </c>
      <c r="AB1131" s="860">
        <f t="shared" si="290"/>
        <v>2009</v>
      </c>
      <c r="AC1131" s="862">
        <f t="shared" si="291"/>
        <v>49931000</v>
      </c>
      <c r="AD1131" s="863">
        <f t="shared" si="292"/>
        <v>0</v>
      </c>
    </row>
    <row r="1132" spans="1:30" s="821" customFormat="1" ht="18" hidden="1" customHeight="1">
      <c r="A1132" s="835"/>
      <c r="B1132" s="849" t="s">
        <v>34</v>
      </c>
      <c r="C1132" s="887" t="s">
        <v>3792</v>
      </c>
      <c r="D1132" s="873" t="s">
        <v>221</v>
      </c>
      <c r="E1132" s="839"/>
      <c r="F1132" s="873"/>
      <c r="G1132" s="838"/>
      <c r="H1132" s="873"/>
      <c r="I1132" s="872">
        <v>2009</v>
      </c>
      <c r="J1132" s="838"/>
      <c r="K1132" s="883"/>
      <c r="L1132" s="884"/>
      <c r="M1132" s="884"/>
      <c r="N1132" s="884"/>
      <c r="O1132" s="872" t="s">
        <v>133</v>
      </c>
      <c r="P1132" s="894">
        <v>30899000</v>
      </c>
      <c r="Q1132" s="853" t="str">
        <f t="shared" si="279"/>
        <v>2.06.03</v>
      </c>
      <c r="R1132" s="841" t="str">
        <f t="shared" si="280"/>
        <v>KOMPUTER</v>
      </c>
      <c r="S1132" s="860">
        <f t="shared" si="281"/>
        <v>4</v>
      </c>
      <c r="T1132" s="861">
        <f t="shared" si="282"/>
        <v>7724750</v>
      </c>
      <c r="U1132" s="860">
        <f t="shared" si="283"/>
        <v>5</v>
      </c>
      <c r="V1132" s="861">
        <f t="shared" si="284"/>
        <v>30899000</v>
      </c>
      <c r="W1132" s="861">
        <f t="shared" si="285"/>
        <v>0</v>
      </c>
      <c r="X1132" s="861">
        <f t="shared" si="286"/>
        <v>0</v>
      </c>
      <c r="Y1132" s="861">
        <f t="shared" si="287"/>
        <v>0</v>
      </c>
      <c r="Z1132" s="861">
        <f t="shared" si="288"/>
        <v>0</v>
      </c>
      <c r="AA1132" s="861">
        <f t="shared" si="289"/>
        <v>0</v>
      </c>
      <c r="AB1132" s="860">
        <f t="shared" si="290"/>
        <v>2009</v>
      </c>
      <c r="AC1132" s="862">
        <f t="shared" si="291"/>
        <v>30899000</v>
      </c>
      <c r="AD1132" s="863">
        <f t="shared" si="292"/>
        <v>0</v>
      </c>
    </row>
    <row r="1133" spans="1:30" s="821" customFormat="1" ht="15" hidden="1" customHeight="1">
      <c r="A1133" s="873" t="s">
        <v>822</v>
      </c>
      <c r="B1133" s="849" t="s">
        <v>34</v>
      </c>
      <c r="C1133" s="887" t="s">
        <v>3794</v>
      </c>
      <c r="D1133" s="873" t="s">
        <v>4003</v>
      </c>
      <c r="E1133" s="839"/>
      <c r="F1133" s="873"/>
      <c r="G1133" s="838"/>
      <c r="H1133" s="873"/>
      <c r="I1133" s="872">
        <v>2009</v>
      </c>
      <c r="J1133" s="838"/>
      <c r="K1133" s="883"/>
      <c r="L1133" s="884"/>
      <c r="M1133" s="884"/>
      <c r="N1133" s="884"/>
      <c r="O1133" s="872" t="s">
        <v>133</v>
      </c>
      <c r="P1133" s="894">
        <v>29876000</v>
      </c>
      <c r="Q1133" s="853" t="str">
        <f t="shared" si="279"/>
        <v>2.06.02</v>
      </c>
      <c r="R1133" s="841" t="str">
        <f t="shared" si="280"/>
        <v>ALAT RUMAH TANGGA</v>
      </c>
      <c r="S1133" s="860">
        <f t="shared" si="281"/>
        <v>5</v>
      </c>
      <c r="T1133" s="861">
        <f t="shared" si="282"/>
        <v>5975200</v>
      </c>
      <c r="U1133" s="860">
        <f t="shared" si="283"/>
        <v>5</v>
      </c>
      <c r="V1133" s="861">
        <f t="shared" si="284"/>
        <v>29876000</v>
      </c>
      <c r="W1133" s="861">
        <f t="shared" si="285"/>
        <v>0</v>
      </c>
      <c r="X1133" s="861">
        <f t="shared" si="286"/>
        <v>0</v>
      </c>
      <c r="Y1133" s="861">
        <f t="shared" si="287"/>
        <v>0</v>
      </c>
      <c r="Z1133" s="861">
        <f t="shared" si="288"/>
        <v>0</v>
      </c>
      <c r="AA1133" s="861">
        <f t="shared" si="289"/>
        <v>0</v>
      </c>
      <c r="AB1133" s="860">
        <f t="shared" si="290"/>
        <v>2009</v>
      </c>
      <c r="AC1133" s="862">
        <f t="shared" si="291"/>
        <v>29876000</v>
      </c>
      <c r="AD1133" s="863">
        <f t="shared" si="292"/>
        <v>0</v>
      </c>
    </row>
    <row r="1134" spans="1:30" s="821" customFormat="1" ht="15" hidden="1" customHeight="1">
      <c r="A1134" s="835"/>
      <c r="B1134" s="849" t="s">
        <v>34</v>
      </c>
      <c r="C1134" s="873" t="s">
        <v>4004</v>
      </c>
      <c r="D1134" s="873" t="s">
        <v>4005</v>
      </c>
      <c r="E1134" s="839"/>
      <c r="F1134" s="873"/>
      <c r="G1134" s="838"/>
      <c r="H1134" s="873"/>
      <c r="I1134" s="872">
        <v>2009</v>
      </c>
      <c r="J1134" s="838"/>
      <c r="K1134" s="883"/>
      <c r="L1134" s="884"/>
      <c r="M1134" s="884"/>
      <c r="N1134" s="884"/>
      <c r="O1134" s="872" t="s">
        <v>133</v>
      </c>
      <c r="P1134" s="894">
        <v>38885000</v>
      </c>
      <c r="Q1134" s="853" t="str">
        <f t="shared" si="279"/>
        <v>2.06.03</v>
      </c>
      <c r="R1134" s="841" t="str">
        <f t="shared" si="280"/>
        <v>KOMPUTER</v>
      </c>
      <c r="S1134" s="860">
        <f t="shared" si="281"/>
        <v>4</v>
      </c>
      <c r="T1134" s="861">
        <f t="shared" si="282"/>
        <v>9721250</v>
      </c>
      <c r="U1134" s="860">
        <f t="shared" si="283"/>
        <v>5</v>
      </c>
      <c r="V1134" s="861">
        <f t="shared" si="284"/>
        <v>38885000</v>
      </c>
      <c r="W1134" s="861">
        <f t="shared" si="285"/>
        <v>0</v>
      </c>
      <c r="X1134" s="861">
        <f t="shared" si="286"/>
        <v>0</v>
      </c>
      <c r="Y1134" s="861">
        <f t="shared" si="287"/>
        <v>0</v>
      </c>
      <c r="Z1134" s="861">
        <f t="shared" si="288"/>
        <v>0</v>
      </c>
      <c r="AA1134" s="861">
        <f t="shared" si="289"/>
        <v>0</v>
      </c>
      <c r="AB1134" s="860">
        <f t="shared" si="290"/>
        <v>2009</v>
      </c>
      <c r="AC1134" s="862">
        <f t="shared" si="291"/>
        <v>38885000</v>
      </c>
      <c r="AD1134" s="863">
        <f t="shared" si="292"/>
        <v>0</v>
      </c>
    </row>
    <row r="1135" spans="1:30" s="821" customFormat="1" ht="15" hidden="1" customHeight="1">
      <c r="A1135" s="835"/>
      <c r="B1135" s="849" t="s">
        <v>34</v>
      </c>
      <c r="C1135" s="873" t="s">
        <v>1427</v>
      </c>
      <c r="D1135" s="873" t="s">
        <v>4006</v>
      </c>
      <c r="E1135" s="839"/>
      <c r="F1135" s="873"/>
      <c r="G1135" s="838"/>
      <c r="H1135" s="873"/>
      <c r="I1135" s="872">
        <v>2009</v>
      </c>
      <c r="J1135" s="838"/>
      <c r="K1135" s="883"/>
      <c r="L1135" s="884"/>
      <c r="M1135" s="884"/>
      <c r="N1135" s="884"/>
      <c r="O1135" s="872" t="s">
        <v>133</v>
      </c>
      <c r="P1135" s="894">
        <v>390285500</v>
      </c>
      <c r="Q1135" s="853" t="str">
        <f t="shared" si="279"/>
        <v>2.06.02</v>
      </c>
      <c r="R1135" s="841" t="str">
        <f t="shared" si="280"/>
        <v>ALAT RUMAH TANGGA</v>
      </c>
      <c r="S1135" s="860">
        <f t="shared" si="281"/>
        <v>5</v>
      </c>
      <c r="T1135" s="861">
        <f t="shared" si="282"/>
        <v>78057100</v>
      </c>
      <c r="U1135" s="860">
        <f t="shared" si="283"/>
        <v>5</v>
      </c>
      <c r="V1135" s="861">
        <f t="shared" si="284"/>
        <v>390285500</v>
      </c>
      <c r="W1135" s="861">
        <f t="shared" si="285"/>
        <v>0</v>
      </c>
      <c r="X1135" s="861">
        <f t="shared" si="286"/>
        <v>0</v>
      </c>
      <c r="Y1135" s="861">
        <f t="shared" si="287"/>
        <v>0</v>
      </c>
      <c r="Z1135" s="861">
        <f t="shared" si="288"/>
        <v>0</v>
      </c>
      <c r="AA1135" s="861">
        <f t="shared" si="289"/>
        <v>0</v>
      </c>
      <c r="AB1135" s="860">
        <f t="shared" si="290"/>
        <v>2009</v>
      </c>
      <c r="AC1135" s="862">
        <f t="shared" si="291"/>
        <v>390285500</v>
      </c>
      <c r="AD1135" s="863">
        <f t="shared" si="292"/>
        <v>0</v>
      </c>
    </row>
    <row r="1136" spans="1:30" s="821" customFormat="1" ht="15" hidden="1" customHeight="1">
      <c r="A1136" s="835"/>
      <c r="B1136" s="849" t="s">
        <v>34</v>
      </c>
      <c r="C1136" s="873" t="s">
        <v>1427</v>
      </c>
      <c r="D1136" s="873" t="s">
        <v>4007</v>
      </c>
      <c r="E1136" s="839"/>
      <c r="F1136" s="873"/>
      <c r="G1136" s="838"/>
      <c r="H1136" s="873"/>
      <c r="I1136" s="872">
        <v>2009</v>
      </c>
      <c r="J1136" s="838"/>
      <c r="K1136" s="883"/>
      <c r="L1136" s="884"/>
      <c r="M1136" s="884"/>
      <c r="N1136" s="884"/>
      <c r="O1136" s="872" t="s">
        <v>133</v>
      </c>
      <c r="P1136" s="894">
        <v>2000000</v>
      </c>
      <c r="Q1136" s="853" t="str">
        <f t="shared" si="279"/>
        <v>2.06.02</v>
      </c>
      <c r="R1136" s="841" t="str">
        <f t="shared" si="280"/>
        <v>ALAT RUMAH TANGGA</v>
      </c>
      <c r="S1136" s="860">
        <f t="shared" si="281"/>
        <v>5</v>
      </c>
      <c r="T1136" s="861">
        <f t="shared" si="282"/>
        <v>400000</v>
      </c>
      <c r="U1136" s="860">
        <f t="shared" si="283"/>
        <v>5</v>
      </c>
      <c r="V1136" s="861">
        <f t="shared" si="284"/>
        <v>2000000</v>
      </c>
      <c r="W1136" s="861">
        <f t="shared" si="285"/>
        <v>0</v>
      </c>
      <c r="X1136" s="861">
        <f t="shared" si="286"/>
        <v>0</v>
      </c>
      <c r="Y1136" s="861">
        <f t="shared" si="287"/>
        <v>0</v>
      </c>
      <c r="Z1136" s="861">
        <f t="shared" si="288"/>
        <v>0</v>
      </c>
      <c r="AA1136" s="861">
        <f t="shared" si="289"/>
        <v>0</v>
      </c>
      <c r="AB1136" s="860">
        <f t="shared" si="290"/>
        <v>2009</v>
      </c>
      <c r="AC1136" s="862">
        <f t="shared" si="291"/>
        <v>2000000</v>
      </c>
      <c r="AD1136" s="863">
        <f t="shared" si="292"/>
        <v>0</v>
      </c>
    </row>
    <row r="1137" spans="1:30" s="821" customFormat="1" ht="15" hidden="1" customHeight="1">
      <c r="A1137" s="835"/>
      <c r="B1137" s="849" t="s">
        <v>34</v>
      </c>
      <c r="C1137" s="887" t="s">
        <v>2066</v>
      </c>
      <c r="D1137" s="873" t="s">
        <v>4008</v>
      </c>
      <c r="E1137" s="839"/>
      <c r="F1137" s="873"/>
      <c r="G1137" s="838"/>
      <c r="H1137" s="873"/>
      <c r="I1137" s="872">
        <v>2009</v>
      </c>
      <c r="J1137" s="838"/>
      <c r="K1137" s="883"/>
      <c r="L1137" s="884"/>
      <c r="M1137" s="884"/>
      <c r="N1137" s="884"/>
      <c r="O1137" s="872" t="s">
        <v>133</v>
      </c>
      <c r="P1137" s="894">
        <v>1576000</v>
      </c>
      <c r="Q1137" s="853" t="str">
        <f t="shared" si="279"/>
        <v>2.06.02</v>
      </c>
      <c r="R1137" s="841" t="str">
        <f t="shared" si="280"/>
        <v>ALAT RUMAH TANGGA</v>
      </c>
      <c r="S1137" s="860">
        <f t="shared" si="281"/>
        <v>5</v>
      </c>
      <c r="T1137" s="861">
        <f t="shared" si="282"/>
        <v>315200</v>
      </c>
      <c r="U1137" s="860">
        <f t="shared" si="283"/>
        <v>5</v>
      </c>
      <c r="V1137" s="861">
        <f t="shared" si="284"/>
        <v>1576000</v>
      </c>
      <c r="W1137" s="861">
        <f t="shared" si="285"/>
        <v>0</v>
      </c>
      <c r="X1137" s="861">
        <f t="shared" si="286"/>
        <v>0</v>
      </c>
      <c r="Y1137" s="861">
        <f t="shared" si="287"/>
        <v>0</v>
      </c>
      <c r="Z1137" s="861">
        <f t="shared" si="288"/>
        <v>0</v>
      </c>
      <c r="AA1137" s="861">
        <f t="shared" si="289"/>
        <v>0</v>
      </c>
      <c r="AB1137" s="860">
        <f t="shared" si="290"/>
        <v>2009</v>
      </c>
      <c r="AC1137" s="862">
        <f t="shared" si="291"/>
        <v>1576000</v>
      </c>
      <c r="AD1137" s="863">
        <f t="shared" si="292"/>
        <v>0</v>
      </c>
    </row>
    <row r="1138" spans="1:30" s="821" customFormat="1" ht="15" hidden="1" customHeight="1">
      <c r="A1138" s="835"/>
      <c r="B1138" s="849" t="s">
        <v>34</v>
      </c>
      <c r="C1138" s="873" t="s">
        <v>267</v>
      </c>
      <c r="D1138" s="873" t="s">
        <v>4009</v>
      </c>
      <c r="E1138" s="839"/>
      <c r="F1138" s="873"/>
      <c r="G1138" s="838"/>
      <c r="H1138" s="873"/>
      <c r="I1138" s="872">
        <v>2009</v>
      </c>
      <c r="J1138" s="838"/>
      <c r="K1138" s="883"/>
      <c r="L1138" s="884"/>
      <c r="M1138" s="884"/>
      <c r="N1138" s="884"/>
      <c r="O1138" s="872" t="s">
        <v>133</v>
      </c>
      <c r="P1138" s="894">
        <v>20420740.875912409</v>
      </c>
      <c r="Q1138" s="853" t="str">
        <f t="shared" si="279"/>
        <v>2.06.03</v>
      </c>
      <c r="R1138" s="841" t="str">
        <f t="shared" si="280"/>
        <v>KOMPUTER</v>
      </c>
      <c r="S1138" s="860">
        <f t="shared" si="281"/>
        <v>4</v>
      </c>
      <c r="T1138" s="861">
        <f t="shared" si="282"/>
        <v>5105185.2189781023</v>
      </c>
      <c r="U1138" s="860">
        <f t="shared" si="283"/>
        <v>5</v>
      </c>
      <c r="V1138" s="861">
        <f t="shared" si="284"/>
        <v>20420740.875912409</v>
      </c>
      <c r="W1138" s="861">
        <f t="shared" si="285"/>
        <v>0</v>
      </c>
      <c r="X1138" s="861">
        <f t="shared" si="286"/>
        <v>0</v>
      </c>
      <c r="Y1138" s="861">
        <f t="shared" si="287"/>
        <v>0</v>
      </c>
      <c r="Z1138" s="861">
        <f t="shared" si="288"/>
        <v>0</v>
      </c>
      <c r="AA1138" s="861">
        <f t="shared" si="289"/>
        <v>0</v>
      </c>
      <c r="AB1138" s="860">
        <f t="shared" si="290"/>
        <v>2009</v>
      </c>
      <c r="AC1138" s="862">
        <f t="shared" si="291"/>
        <v>20420740.875912409</v>
      </c>
      <c r="AD1138" s="863">
        <f t="shared" si="292"/>
        <v>0</v>
      </c>
    </row>
    <row r="1139" spans="1:30" s="821" customFormat="1" ht="15" hidden="1" customHeight="1">
      <c r="A1139" s="835"/>
      <c r="B1139" s="849" t="s">
        <v>34</v>
      </c>
      <c r="C1139" s="887" t="s">
        <v>3792</v>
      </c>
      <c r="D1139" s="873" t="s">
        <v>4010</v>
      </c>
      <c r="E1139" s="839"/>
      <c r="F1139" s="873"/>
      <c r="G1139" s="838"/>
      <c r="H1139" s="873"/>
      <c r="I1139" s="872">
        <v>2009</v>
      </c>
      <c r="J1139" s="838"/>
      <c r="K1139" s="883"/>
      <c r="L1139" s="884"/>
      <c r="M1139" s="884"/>
      <c r="N1139" s="884"/>
      <c r="O1139" s="872" t="s">
        <v>133</v>
      </c>
      <c r="P1139" s="894">
        <v>7696259.1240875917</v>
      </c>
      <c r="Q1139" s="853" t="str">
        <f t="shared" si="279"/>
        <v>2.06.03</v>
      </c>
      <c r="R1139" s="841" t="str">
        <f t="shared" si="280"/>
        <v>KOMPUTER</v>
      </c>
      <c r="S1139" s="860">
        <f t="shared" si="281"/>
        <v>4</v>
      </c>
      <c r="T1139" s="861">
        <f t="shared" si="282"/>
        <v>1924064.7810218979</v>
      </c>
      <c r="U1139" s="860">
        <f t="shared" si="283"/>
        <v>5</v>
      </c>
      <c r="V1139" s="861">
        <f t="shared" si="284"/>
        <v>7696259.1240875917</v>
      </c>
      <c r="W1139" s="861">
        <f t="shared" si="285"/>
        <v>0</v>
      </c>
      <c r="X1139" s="861">
        <f t="shared" si="286"/>
        <v>0</v>
      </c>
      <c r="Y1139" s="861">
        <f t="shared" si="287"/>
        <v>0</v>
      </c>
      <c r="Z1139" s="861">
        <f t="shared" si="288"/>
        <v>0</v>
      </c>
      <c r="AA1139" s="861">
        <f t="shared" si="289"/>
        <v>0</v>
      </c>
      <c r="AB1139" s="860">
        <f t="shared" si="290"/>
        <v>2009</v>
      </c>
      <c r="AC1139" s="862">
        <f t="shared" si="291"/>
        <v>7696259.1240875917</v>
      </c>
      <c r="AD1139" s="863">
        <f t="shared" si="292"/>
        <v>0</v>
      </c>
    </row>
    <row r="1140" spans="1:30" s="821" customFormat="1" ht="15" hidden="1" customHeight="1">
      <c r="A1140" s="835"/>
      <c r="B1140" s="849" t="s">
        <v>34</v>
      </c>
      <c r="C1140" s="873" t="s">
        <v>1427</v>
      </c>
      <c r="D1140" s="873" t="s">
        <v>3938</v>
      </c>
      <c r="E1140" s="839" t="s">
        <v>444</v>
      </c>
      <c r="F1140" s="873"/>
      <c r="G1140" s="838"/>
      <c r="H1140" s="873" t="s">
        <v>4011</v>
      </c>
      <c r="I1140" s="872">
        <v>2010</v>
      </c>
      <c r="J1140" s="838"/>
      <c r="K1140" s="883"/>
      <c r="L1140" s="884"/>
      <c r="M1140" s="884"/>
      <c r="N1140" s="884"/>
      <c r="O1140" s="872" t="s">
        <v>133</v>
      </c>
      <c r="P1140" s="894">
        <v>204500720</v>
      </c>
      <c r="Q1140" s="853" t="str">
        <f t="shared" si="279"/>
        <v>2.06.02</v>
      </c>
      <c r="R1140" s="841" t="str">
        <f t="shared" si="280"/>
        <v>ALAT RUMAH TANGGA</v>
      </c>
      <c r="S1140" s="860">
        <f t="shared" si="281"/>
        <v>5</v>
      </c>
      <c r="T1140" s="861">
        <f t="shared" si="282"/>
        <v>40900144</v>
      </c>
      <c r="U1140" s="860">
        <f t="shared" si="283"/>
        <v>4</v>
      </c>
      <c r="V1140" s="861">
        <f t="shared" si="284"/>
        <v>163600576</v>
      </c>
      <c r="W1140" s="861">
        <f t="shared" si="285"/>
        <v>40900144</v>
      </c>
      <c r="X1140" s="861">
        <f t="shared" si="286"/>
        <v>0</v>
      </c>
      <c r="Y1140" s="861">
        <f t="shared" si="287"/>
        <v>0</v>
      </c>
      <c r="Z1140" s="861">
        <f t="shared" si="288"/>
        <v>0</v>
      </c>
      <c r="AA1140" s="861">
        <f t="shared" si="289"/>
        <v>0</v>
      </c>
      <c r="AB1140" s="860">
        <f t="shared" si="290"/>
        <v>2010</v>
      </c>
      <c r="AC1140" s="862">
        <f t="shared" si="291"/>
        <v>204500720</v>
      </c>
      <c r="AD1140" s="863">
        <f t="shared" si="292"/>
        <v>0</v>
      </c>
    </row>
    <row r="1141" spans="1:30" s="821" customFormat="1" ht="15" hidden="1" customHeight="1">
      <c r="A1141" s="835"/>
      <c r="B1141" s="849" t="s">
        <v>34</v>
      </c>
      <c r="C1141" s="873" t="s">
        <v>442</v>
      </c>
      <c r="D1141" s="873" t="s">
        <v>172</v>
      </c>
      <c r="E1141" s="839"/>
      <c r="F1141" s="873"/>
      <c r="G1141" s="838"/>
      <c r="H1141" s="873"/>
      <c r="I1141" s="872">
        <v>2010</v>
      </c>
      <c r="J1141" s="838"/>
      <c r="K1141" s="883"/>
      <c r="L1141" s="884"/>
      <c r="M1141" s="884"/>
      <c r="N1141" s="884"/>
      <c r="O1141" s="872"/>
      <c r="P1141" s="894">
        <v>275211924.08737403</v>
      </c>
      <c r="Q1141" s="853" t="str">
        <f t="shared" si="279"/>
        <v>2.06.02</v>
      </c>
      <c r="R1141" s="841" t="str">
        <f t="shared" si="280"/>
        <v>ALAT RUMAH TANGGA</v>
      </c>
      <c r="S1141" s="860">
        <f t="shared" si="281"/>
        <v>5</v>
      </c>
      <c r="T1141" s="861">
        <f t="shared" si="282"/>
        <v>55042384.817474805</v>
      </c>
      <c r="U1141" s="860">
        <f t="shared" si="283"/>
        <v>4</v>
      </c>
      <c r="V1141" s="861">
        <f t="shared" si="284"/>
        <v>220169539.26989922</v>
      </c>
      <c r="W1141" s="861">
        <f t="shared" si="285"/>
        <v>55042384.817474805</v>
      </c>
      <c r="X1141" s="861">
        <f t="shared" si="286"/>
        <v>0</v>
      </c>
      <c r="Y1141" s="861">
        <f t="shared" si="287"/>
        <v>0</v>
      </c>
      <c r="Z1141" s="861">
        <f t="shared" si="288"/>
        <v>0</v>
      </c>
      <c r="AA1141" s="861">
        <f t="shared" si="289"/>
        <v>0</v>
      </c>
      <c r="AB1141" s="860">
        <f t="shared" si="290"/>
        <v>2010</v>
      </c>
      <c r="AC1141" s="862">
        <f t="shared" si="291"/>
        <v>275211924.08737403</v>
      </c>
      <c r="AD1141" s="863">
        <f t="shared" si="292"/>
        <v>0</v>
      </c>
    </row>
    <row r="1142" spans="1:30" s="821" customFormat="1" ht="15" hidden="1" customHeight="1">
      <c r="A1142" s="835"/>
      <c r="B1142" s="849" t="s">
        <v>34</v>
      </c>
      <c r="C1142" s="873" t="s">
        <v>1427</v>
      </c>
      <c r="D1142" s="873" t="s">
        <v>4012</v>
      </c>
      <c r="E1142" s="839"/>
      <c r="F1142" s="873"/>
      <c r="G1142" s="838"/>
      <c r="H1142" s="873"/>
      <c r="I1142" s="872">
        <v>2010</v>
      </c>
      <c r="J1142" s="838"/>
      <c r="K1142" s="883"/>
      <c r="L1142" s="884"/>
      <c r="M1142" s="884"/>
      <c r="N1142" s="884"/>
      <c r="O1142" s="872" t="s">
        <v>133</v>
      </c>
      <c r="P1142" s="894">
        <v>666467325.91262603</v>
      </c>
      <c r="Q1142" s="853" t="str">
        <f t="shared" si="279"/>
        <v>2.06.02</v>
      </c>
      <c r="R1142" s="841" t="str">
        <f t="shared" si="280"/>
        <v>ALAT RUMAH TANGGA</v>
      </c>
      <c r="S1142" s="860">
        <f t="shared" si="281"/>
        <v>5</v>
      </c>
      <c r="T1142" s="861">
        <f t="shared" si="282"/>
        <v>133293465.1825252</v>
      </c>
      <c r="U1142" s="860">
        <f t="shared" si="283"/>
        <v>4</v>
      </c>
      <c r="V1142" s="861">
        <f t="shared" si="284"/>
        <v>533173860.73010081</v>
      </c>
      <c r="W1142" s="861">
        <f t="shared" si="285"/>
        <v>133293465.1825252</v>
      </c>
      <c r="X1142" s="861">
        <f t="shared" si="286"/>
        <v>0</v>
      </c>
      <c r="Y1142" s="861">
        <f t="shared" si="287"/>
        <v>0</v>
      </c>
      <c r="Z1142" s="861">
        <f t="shared" si="288"/>
        <v>0</v>
      </c>
      <c r="AA1142" s="861">
        <f t="shared" si="289"/>
        <v>0</v>
      </c>
      <c r="AB1142" s="860">
        <f t="shared" si="290"/>
        <v>2010</v>
      </c>
      <c r="AC1142" s="862">
        <f t="shared" si="291"/>
        <v>666467325.91262603</v>
      </c>
      <c r="AD1142" s="863">
        <f t="shared" si="292"/>
        <v>0</v>
      </c>
    </row>
    <row r="1143" spans="1:30" s="821" customFormat="1" ht="15" hidden="1" customHeight="1">
      <c r="A1143" s="835"/>
      <c r="B1143" s="849" t="s">
        <v>34</v>
      </c>
      <c r="C1143" s="873" t="s">
        <v>1427</v>
      </c>
      <c r="D1143" s="873" t="s">
        <v>4013</v>
      </c>
      <c r="E1143" s="839"/>
      <c r="F1143" s="873"/>
      <c r="G1143" s="838"/>
      <c r="H1143" s="873"/>
      <c r="I1143" s="872">
        <v>2010</v>
      </c>
      <c r="J1143" s="838"/>
      <c r="K1143" s="883"/>
      <c r="L1143" s="884"/>
      <c r="M1143" s="884"/>
      <c r="N1143" s="884"/>
      <c r="O1143" s="872"/>
      <c r="P1143" s="894">
        <v>2657783000</v>
      </c>
      <c r="Q1143" s="853" t="str">
        <f t="shared" si="279"/>
        <v>2.06.02</v>
      </c>
      <c r="R1143" s="841" t="str">
        <f t="shared" si="280"/>
        <v>ALAT RUMAH TANGGA</v>
      </c>
      <c r="S1143" s="860">
        <f t="shared" si="281"/>
        <v>5</v>
      </c>
      <c r="T1143" s="861">
        <f t="shared" si="282"/>
        <v>531556600</v>
      </c>
      <c r="U1143" s="860">
        <f t="shared" si="283"/>
        <v>4</v>
      </c>
      <c r="V1143" s="861">
        <f t="shared" si="284"/>
        <v>2126226400</v>
      </c>
      <c r="W1143" s="861">
        <f t="shared" si="285"/>
        <v>531556600</v>
      </c>
      <c r="X1143" s="861">
        <f t="shared" si="286"/>
        <v>0</v>
      </c>
      <c r="Y1143" s="861">
        <f t="shared" si="287"/>
        <v>0</v>
      </c>
      <c r="Z1143" s="861">
        <f t="shared" si="288"/>
        <v>0</v>
      </c>
      <c r="AA1143" s="861">
        <f t="shared" si="289"/>
        <v>0</v>
      </c>
      <c r="AB1143" s="860">
        <f t="shared" si="290"/>
        <v>2010</v>
      </c>
      <c r="AC1143" s="862">
        <f t="shared" si="291"/>
        <v>2657783000</v>
      </c>
      <c r="AD1143" s="863">
        <f t="shared" si="292"/>
        <v>0</v>
      </c>
    </row>
    <row r="1144" spans="1:30" s="821" customFormat="1" ht="15" hidden="1" customHeight="1">
      <c r="A1144" s="835"/>
      <c r="B1144" s="849" t="s">
        <v>34</v>
      </c>
      <c r="C1144" s="887" t="s">
        <v>278</v>
      </c>
      <c r="D1144" s="873" t="s">
        <v>224</v>
      </c>
      <c r="E1144" s="839"/>
      <c r="F1144" s="873"/>
      <c r="G1144" s="838"/>
      <c r="H1144" s="873"/>
      <c r="I1144" s="872">
        <v>2010</v>
      </c>
      <c r="J1144" s="838"/>
      <c r="K1144" s="883"/>
      <c r="L1144" s="884"/>
      <c r="M1144" s="884"/>
      <c r="N1144" s="884"/>
      <c r="O1144" s="872" t="s">
        <v>133</v>
      </c>
      <c r="P1144" s="894">
        <v>17600000</v>
      </c>
      <c r="Q1144" s="853" t="str">
        <f t="shared" si="279"/>
        <v>2.06.03</v>
      </c>
      <c r="R1144" s="841" t="str">
        <f t="shared" si="280"/>
        <v>KOMPUTER</v>
      </c>
      <c r="S1144" s="860">
        <f t="shared" si="281"/>
        <v>4</v>
      </c>
      <c r="T1144" s="861">
        <f t="shared" si="282"/>
        <v>4400000</v>
      </c>
      <c r="U1144" s="860">
        <f t="shared" si="283"/>
        <v>4</v>
      </c>
      <c r="V1144" s="861">
        <f t="shared" si="284"/>
        <v>17600000</v>
      </c>
      <c r="W1144" s="861">
        <f t="shared" si="285"/>
        <v>0</v>
      </c>
      <c r="X1144" s="861">
        <f t="shared" si="286"/>
        <v>0</v>
      </c>
      <c r="Y1144" s="861">
        <f t="shared" si="287"/>
        <v>0</v>
      </c>
      <c r="Z1144" s="861">
        <f t="shared" si="288"/>
        <v>0</v>
      </c>
      <c r="AA1144" s="861">
        <f t="shared" si="289"/>
        <v>0</v>
      </c>
      <c r="AB1144" s="860">
        <f t="shared" si="290"/>
        <v>2010</v>
      </c>
      <c r="AC1144" s="862">
        <f t="shared" si="291"/>
        <v>17600000</v>
      </c>
      <c r="AD1144" s="863">
        <f t="shared" si="292"/>
        <v>0</v>
      </c>
    </row>
    <row r="1145" spans="1:30" s="821" customFormat="1" ht="15" hidden="1" customHeight="1">
      <c r="A1145" s="835"/>
      <c r="B1145" s="849" t="s">
        <v>34</v>
      </c>
      <c r="C1145" s="873" t="s">
        <v>3905</v>
      </c>
      <c r="D1145" s="873" t="s">
        <v>4014</v>
      </c>
      <c r="E1145" s="839" t="s">
        <v>444</v>
      </c>
      <c r="F1145" s="873"/>
      <c r="G1145" s="838"/>
      <c r="H1145" s="873"/>
      <c r="I1145" s="872">
        <v>2010</v>
      </c>
      <c r="J1145" s="838"/>
      <c r="K1145" s="883"/>
      <c r="L1145" s="884"/>
      <c r="M1145" s="884"/>
      <c r="N1145" s="884"/>
      <c r="O1145" s="872" t="s">
        <v>133</v>
      </c>
      <c r="P1145" s="894">
        <v>49650200</v>
      </c>
      <c r="Q1145" s="853" t="str">
        <f t="shared" si="279"/>
        <v>2.06.01</v>
      </c>
      <c r="R1145" s="841" t="str">
        <f t="shared" si="280"/>
        <v>ALAT KANTOR</v>
      </c>
      <c r="S1145" s="860">
        <f t="shared" si="281"/>
        <v>5</v>
      </c>
      <c r="T1145" s="861">
        <f t="shared" si="282"/>
        <v>9930040</v>
      </c>
      <c r="U1145" s="860">
        <f t="shared" si="283"/>
        <v>4</v>
      </c>
      <c r="V1145" s="861">
        <f t="shared" si="284"/>
        <v>39720160</v>
      </c>
      <c r="W1145" s="861">
        <f t="shared" si="285"/>
        <v>9930040</v>
      </c>
      <c r="X1145" s="861">
        <f t="shared" si="286"/>
        <v>0</v>
      </c>
      <c r="Y1145" s="861">
        <f t="shared" si="287"/>
        <v>0</v>
      </c>
      <c r="Z1145" s="861">
        <f t="shared" si="288"/>
        <v>0</v>
      </c>
      <c r="AA1145" s="861">
        <f t="shared" si="289"/>
        <v>0</v>
      </c>
      <c r="AB1145" s="860">
        <f t="shared" si="290"/>
        <v>2010</v>
      </c>
      <c r="AC1145" s="862">
        <f t="shared" si="291"/>
        <v>49650200</v>
      </c>
      <c r="AD1145" s="863">
        <f t="shared" si="292"/>
        <v>0</v>
      </c>
    </row>
    <row r="1146" spans="1:30" s="821" customFormat="1" ht="15" hidden="1" customHeight="1">
      <c r="A1146" s="835"/>
      <c r="B1146" s="849" t="s">
        <v>34</v>
      </c>
      <c r="C1146" s="887" t="s">
        <v>3784</v>
      </c>
      <c r="D1146" s="873" t="s">
        <v>4015</v>
      </c>
      <c r="E1146" s="839" t="s">
        <v>444</v>
      </c>
      <c r="F1146" s="873" t="s">
        <v>4016</v>
      </c>
      <c r="G1146" s="838"/>
      <c r="H1146" s="873"/>
      <c r="I1146" s="872">
        <v>2010</v>
      </c>
      <c r="J1146" s="838"/>
      <c r="K1146" s="883"/>
      <c r="L1146" s="884"/>
      <c r="M1146" s="884"/>
      <c r="N1146" s="884"/>
      <c r="O1146" s="872" t="s">
        <v>133</v>
      </c>
      <c r="P1146" s="894">
        <v>9950000</v>
      </c>
      <c r="Q1146" s="853" t="str">
        <f t="shared" si="279"/>
        <v>2.06.03</v>
      </c>
      <c r="R1146" s="841" t="str">
        <f t="shared" si="280"/>
        <v>KOMPUTER</v>
      </c>
      <c r="S1146" s="860">
        <f t="shared" si="281"/>
        <v>4</v>
      </c>
      <c r="T1146" s="861">
        <f t="shared" si="282"/>
        <v>2487500</v>
      </c>
      <c r="U1146" s="860">
        <f t="shared" si="283"/>
        <v>4</v>
      </c>
      <c r="V1146" s="861">
        <f t="shared" si="284"/>
        <v>9950000</v>
      </c>
      <c r="W1146" s="861">
        <f t="shared" si="285"/>
        <v>0</v>
      </c>
      <c r="X1146" s="861">
        <f t="shared" si="286"/>
        <v>0</v>
      </c>
      <c r="Y1146" s="861">
        <f t="shared" si="287"/>
        <v>0</v>
      </c>
      <c r="Z1146" s="861">
        <f t="shared" si="288"/>
        <v>0</v>
      </c>
      <c r="AA1146" s="861">
        <f t="shared" si="289"/>
        <v>0</v>
      </c>
      <c r="AB1146" s="860">
        <f t="shared" si="290"/>
        <v>2010</v>
      </c>
      <c r="AC1146" s="862">
        <f t="shared" si="291"/>
        <v>9950000</v>
      </c>
      <c r="AD1146" s="863">
        <f t="shared" si="292"/>
        <v>0</v>
      </c>
    </row>
    <row r="1147" spans="1:30" s="821" customFormat="1" ht="15" hidden="1" customHeight="1">
      <c r="A1147" s="835"/>
      <c r="B1147" s="849" t="s">
        <v>34</v>
      </c>
      <c r="C1147" s="887" t="s">
        <v>278</v>
      </c>
      <c r="D1147" s="873" t="s">
        <v>4017</v>
      </c>
      <c r="E1147" s="839" t="s">
        <v>444</v>
      </c>
      <c r="F1147" s="873" t="s">
        <v>4018</v>
      </c>
      <c r="G1147" s="838"/>
      <c r="H1147" s="873"/>
      <c r="I1147" s="872">
        <v>2010</v>
      </c>
      <c r="J1147" s="838"/>
      <c r="K1147" s="883"/>
      <c r="L1147" s="884"/>
      <c r="M1147" s="884"/>
      <c r="N1147" s="884"/>
      <c r="O1147" s="872" t="s">
        <v>133</v>
      </c>
      <c r="P1147" s="894">
        <v>36900000</v>
      </c>
      <c r="Q1147" s="853" t="str">
        <f t="shared" si="279"/>
        <v>2.06.03</v>
      </c>
      <c r="R1147" s="841" t="str">
        <f t="shared" si="280"/>
        <v>KOMPUTER</v>
      </c>
      <c r="S1147" s="860">
        <f t="shared" si="281"/>
        <v>4</v>
      </c>
      <c r="T1147" s="861">
        <f t="shared" si="282"/>
        <v>9225000</v>
      </c>
      <c r="U1147" s="860">
        <f t="shared" si="283"/>
        <v>4</v>
      </c>
      <c r="V1147" s="861">
        <f t="shared" si="284"/>
        <v>36900000</v>
      </c>
      <c r="W1147" s="861">
        <f t="shared" si="285"/>
        <v>0</v>
      </c>
      <c r="X1147" s="861">
        <f t="shared" si="286"/>
        <v>0</v>
      </c>
      <c r="Y1147" s="861">
        <f t="shared" si="287"/>
        <v>0</v>
      </c>
      <c r="Z1147" s="861">
        <f t="shared" si="288"/>
        <v>0</v>
      </c>
      <c r="AA1147" s="861">
        <f t="shared" si="289"/>
        <v>0</v>
      </c>
      <c r="AB1147" s="860">
        <f t="shared" si="290"/>
        <v>2010</v>
      </c>
      <c r="AC1147" s="862">
        <f t="shared" si="291"/>
        <v>36900000</v>
      </c>
      <c r="AD1147" s="863">
        <f t="shared" si="292"/>
        <v>0</v>
      </c>
    </row>
    <row r="1148" spans="1:30" s="821" customFormat="1" ht="15" hidden="1" customHeight="1">
      <c r="A1148" s="835"/>
      <c r="B1148" s="849" t="s">
        <v>34</v>
      </c>
      <c r="C1148" s="873" t="s">
        <v>267</v>
      </c>
      <c r="D1148" s="873" t="s">
        <v>4009</v>
      </c>
      <c r="E1148" s="839" t="s">
        <v>444</v>
      </c>
      <c r="F1148" s="873" t="s">
        <v>4019</v>
      </c>
      <c r="G1148" s="838"/>
      <c r="H1148" s="873"/>
      <c r="I1148" s="872">
        <v>2010</v>
      </c>
      <c r="J1148" s="838"/>
      <c r="K1148" s="883"/>
      <c r="L1148" s="884"/>
      <c r="M1148" s="884"/>
      <c r="N1148" s="884"/>
      <c r="O1148" s="872" t="s">
        <v>133</v>
      </c>
      <c r="P1148" s="894">
        <v>39800000</v>
      </c>
      <c r="Q1148" s="853" t="str">
        <f t="shared" si="279"/>
        <v>2.06.03</v>
      </c>
      <c r="R1148" s="841" t="str">
        <f t="shared" si="280"/>
        <v>KOMPUTER</v>
      </c>
      <c r="S1148" s="860">
        <f t="shared" si="281"/>
        <v>4</v>
      </c>
      <c r="T1148" s="861">
        <f t="shared" si="282"/>
        <v>9950000</v>
      </c>
      <c r="U1148" s="860">
        <f t="shared" si="283"/>
        <v>4</v>
      </c>
      <c r="V1148" s="861">
        <f t="shared" si="284"/>
        <v>39800000</v>
      </c>
      <c r="W1148" s="861">
        <f t="shared" si="285"/>
        <v>0</v>
      </c>
      <c r="X1148" s="861">
        <f t="shared" si="286"/>
        <v>0</v>
      </c>
      <c r="Y1148" s="861">
        <f t="shared" si="287"/>
        <v>0</v>
      </c>
      <c r="Z1148" s="861">
        <f t="shared" si="288"/>
        <v>0</v>
      </c>
      <c r="AA1148" s="861">
        <f t="shared" si="289"/>
        <v>0</v>
      </c>
      <c r="AB1148" s="860">
        <f t="shared" si="290"/>
        <v>2010</v>
      </c>
      <c r="AC1148" s="862">
        <f t="shared" si="291"/>
        <v>39800000</v>
      </c>
      <c r="AD1148" s="863">
        <f t="shared" si="292"/>
        <v>0</v>
      </c>
    </row>
    <row r="1149" spans="1:30" s="821" customFormat="1" ht="15" hidden="1" customHeight="1">
      <c r="A1149" s="835"/>
      <c r="B1149" s="849" t="s">
        <v>34</v>
      </c>
      <c r="C1149" s="887" t="s">
        <v>3792</v>
      </c>
      <c r="D1149" s="873" t="s">
        <v>4020</v>
      </c>
      <c r="E1149" s="839" t="s">
        <v>444</v>
      </c>
      <c r="F1149" s="873" t="s">
        <v>4021</v>
      </c>
      <c r="G1149" s="838"/>
      <c r="H1149" s="873"/>
      <c r="I1149" s="872">
        <v>2010</v>
      </c>
      <c r="J1149" s="838"/>
      <c r="K1149" s="883"/>
      <c r="L1149" s="884"/>
      <c r="M1149" s="884"/>
      <c r="N1149" s="884"/>
      <c r="O1149" s="872" t="s">
        <v>133</v>
      </c>
      <c r="P1149" s="894">
        <v>27000000</v>
      </c>
      <c r="Q1149" s="853" t="str">
        <f t="shared" si="279"/>
        <v>2.06.03</v>
      </c>
      <c r="R1149" s="841" t="str">
        <f t="shared" si="280"/>
        <v>KOMPUTER</v>
      </c>
      <c r="S1149" s="860">
        <f t="shared" si="281"/>
        <v>4</v>
      </c>
      <c r="T1149" s="861">
        <f t="shared" si="282"/>
        <v>6750000</v>
      </c>
      <c r="U1149" s="860">
        <f t="shared" si="283"/>
        <v>4</v>
      </c>
      <c r="V1149" s="861">
        <f t="shared" si="284"/>
        <v>27000000</v>
      </c>
      <c r="W1149" s="861">
        <f t="shared" si="285"/>
        <v>0</v>
      </c>
      <c r="X1149" s="861">
        <f t="shared" si="286"/>
        <v>0</v>
      </c>
      <c r="Y1149" s="861">
        <f t="shared" si="287"/>
        <v>0</v>
      </c>
      <c r="Z1149" s="861">
        <f t="shared" si="288"/>
        <v>0</v>
      </c>
      <c r="AA1149" s="861">
        <f t="shared" si="289"/>
        <v>0</v>
      </c>
      <c r="AB1149" s="860">
        <f t="shared" si="290"/>
        <v>2010</v>
      </c>
      <c r="AC1149" s="862">
        <f t="shared" si="291"/>
        <v>27000000</v>
      </c>
      <c r="AD1149" s="863">
        <f t="shared" si="292"/>
        <v>0</v>
      </c>
    </row>
    <row r="1150" spans="1:30" s="821" customFormat="1" ht="15" hidden="1" customHeight="1">
      <c r="A1150" s="835"/>
      <c r="B1150" s="849" t="s">
        <v>34</v>
      </c>
      <c r="C1150" s="887" t="s">
        <v>2073</v>
      </c>
      <c r="D1150" s="873" t="s">
        <v>3995</v>
      </c>
      <c r="E1150" s="839" t="s">
        <v>444</v>
      </c>
      <c r="F1150" s="873" t="s">
        <v>4022</v>
      </c>
      <c r="G1150" s="838" t="s">
        <v>4023</v>
      </c>
      <c r="H1150" s="873"/>
      <c r="I1150" s="872">
        <v>2010</v>
      </c>
      <c r="J1150" s="838" t="s">
        <v>855</v>
      </c>
      <c r="K1150" s="883"/>
      <c r="L1150" s="884"/>
      <c r="M1150" s="884"/>
      <c r="N1150" s="884"/>
      <c r="O1150" s="872" t="s">
        <v>133</v>
      </c>
      <c r="P1150" s="894">
        <v>14900000</v>
      </c>
      <c r="Q1150" s="853" t="str">
        <f t="shared" si="279"/>
        <v>2.06.03</v>
      </c>
      <c r="R1150" s="841" t="str">
        <f t="shared" si="280"/>
        <v>KOMPUTER</v>
      </c>
      <c r="S1150" s="860">
        <f t="shared" si="281"/>
        <v>4</v>
      </c>
      <c r="T1150" s="861">
        <f t="shared" si="282"/>
        <v>3725000</v>
      </c>
      <c r="U1150" s="860">
        <f t="shared" si="283"/>
        <v>4</v>
      </c>
      <c r="V1150" s="861">
        <f t="shared" si="284"/>
        <v>14900000</v>
      </c>
      <c r="W1150" s="861">
        <f t="shared" si="285"/>
        <v>0</v>
      </c>
      <c r="X1150" s="861">
        <f t="shared" si="286"/>
        <v>0</v>
      </c>
      <c r="Y1150" s="861">
        <f t="shared" si="287"/>
        <v>0</v>
      </c>
      <c r="Z1150" s="861">
        <f t="shared" si="288"/>
        <v>0</v>
      </c>
      <c r="AA1150" s="861">
        <f t="shared" si="289"/>
        <v>0</v>
      </c>
      <c r="AB1150" s="860">
        <f t="shared" si="290"/>
        <v>2010</v>
      </c>
      <c r="AC1150" s="862">
        <f t="shared" si="291"/>
        <v>14900000</v>
      </c>
      <c r="AD1150" s="863">
        <f t="shared" si="292"/>
        <v>0</v>
      </c>
    </row>
    <row r="1151" spans="1:30" s="821" customFormat="1" ht="15" hidden="1" customHeight="1">
      <c r="A1151" s="835"/>
      <c r="B1151" s="849" t="s">
        <v>34</v>
      </c>
      <c r="C1151" s="873" t="s">
        <v>4024</v>
      </c>
      <c r="D1151" s="873" t="s">
        <v>4025</v>
      </c>
      <c r="E1151" s="839"/>
      <c r="F1151" s="873"/>
      <c r="G1151" s="838"/>
      <c r="H1151" s="873"/>
      <c r="I1151" s="872">
        <v>2011</v>
      </c>
      <c r="J1151" s="838"/>
      <c r="K1151" s="883"/>
      <c r="L1151" s="884"/>
      <c r="M1151" s="884"/>
      <c r="N1151" s="884"/>
      <c r="O1151" s="872" t="s">
        <v>133</v>
      </c>
      <c r="P1151" s="894">
        <v>89722068.870881394</v>
      </c>
      <c r="Q1151" s="853" t="str">
        <f t="shared" si="279"/>
        <v>2.06.01</v>
      </c>
      <c r="R1151" s="841" t="str">
        <f t="shared" si="280"/>
        <v>ALAT KANTOR</v>
      </c>
      <c r="S1151" s="860">
        <f t="shared" si="281"/>
        <v>5</v>
      </c>
      <c r="T1151" s="861">
        <f t="shared" si="282"/>
        <v>17944413.774176277</v>
      </c>
      <c r="U1151" s="860">
        <f t="shared" si="283"/>
        <v>3</v>
      </c>
      <c r="V1151" s="861">
        <f t="shared" si="284"/>
        <v>53833241.322528832</v>
      </c>
      <c r="W1151" s="861">
        <f t="shared" si="285"/>
        <v>17944413.774176277</v>
      </c>
      <c r="X1151" s="861">
        <f t="shared" si="286"/>
        <v>17944413.774176277</v>
      </c>
      <c r="Y1151" s="861">
        <f t="shared" si="287"/>
        <v>0</v>
      </c>
      <c r="Z1151" s="861">
        <f t="shared" si="288"/>
        <v>0</v>
      </c>
      <c r="AA1151" s="861">
        <f t="shared" si="289"/>
        <v>0</v>
      </c>
      <c r="AB1151" s="860">
        <f t="shared" si="290"/>
        <v>2011</v>
      </c>
      <c r="AC1151" s="862">
        <f t="shared" si="291"/>
        <v>89722068.870881394</v>
      </c>
      <c r="AD1151" s="863">
        <f t="shared" si="292"/>
        <v>0</v>
      </c>
    </row>
    <row r="1152" spans="1:30" s="821" customFormat="1" ht="15" hidden="1" customHeight="1">
      <c r="A1152" s="835"/>
      <c r="B1152" s="849" t="s">
        <v>34</v>
      </c>
      <c r="C1152" s="873" t="s">
        <v>442</v>
      </c>
      <c r="D1152" s="873" t="s">
        <v>4026</v>
      </c>
      <c r="E1152" s="839"/>
      <c r="F1152" s="873"/>
      <c r="G1152" s="838"/>
      <c r="H1152" s="873"/>
      <c r="I1152" s="872">
        <v>2011</v>
      </c>
      <c r="J1152" s="838"/>
      <c r="K1152" s="883"/>
      <c r="L1152" s="884"/>
      <c r="M1152" s="884"/>
      <c r="N1152" s="884"/>
      <c r="O1152" s="872" t="s">
        <v>133</v>
      </c>
      <c r="P1152" s="894">
        <v>259546233.14138055</v>
      </c>
      <c r="Q1152" s="853" t="str">
        <f t="shared" si="279"/>
        <v>2.06.02</v>
      </c>
      <c r="R1152" s="841" t="str">
        <f t="shared" si="280"/>
        <v>ALAT RUMAH TANGGA</v>
      </c>
      <c r="S1152" s="860">
        <f t="shared" si="281"/>
        <v>5</v>
      </c>
      <c r="T1152" s="861">
        <f t="shared" si="282"/>
        <v>51909246.62827611</v>
      </c>
      <c r="U1152" s="860">
        <f t="shared" si="283"/>
        <v>3</v>
      </c>
      <c r="V1152" s="861">
        <f t="shared" si="284"/>
        <v>155727739.88482833</v>
      </c>
      <c r="W1152" s="861">
        <f t="shared" si="285"/>
        <v>51909246.62827611</v>
      </c>
      <c r="X1152" s="861">
        <f t="shared" si="286"/>
        <v>51909246.62827611</v>
      </c>
      <c r="Y1152" s="861">
        <f t="shared" si="287"/>
        <v>0</v>
      </c>
      <c r="Z1152" s="861">
        <f t="shared" si="288"/>
        <v>0</v>
      </c>
      <c r="AA1152" s="861">
        <f t="shared" si="289"/>
        <v>0</v>
      </c>
      <c r="AB1152" s="860">
        <f t="shared" si="290"/>
        <v>2011</v>
      </c>
      <c r="AC1152" s="862">
        <f t="shared" si="291"/>
        <v>259546233.14138055</v>
      </c>
      <c r="AD1152" s="863">
        <f t="shared" si="292"/>
        <v>0</v>
      </c>
    </row>
    <row r="1153" spans="1:30" s="821" customFormat="1" ht="15" hidden="1" customHeight="1">
      <c r="A1153" s="835"/>
      <c r="B1153" s="849" t="s">
        <v>34</v>
      </c>
      <c r="C1153" s="873" t="s">
        <v>1427</v>
      </c>
      <c r="D1153" s="873" t="s">
        <v>4027</v>
      </c>
      <c r="E1153" s="839"/>
      <c r="F1153" s="873"/>
      <c r="G1153" s="838"/>
      <c r="H1153" s="873"/>
      <c r="I1153" s="872">
        <v>2011</v>
      </c>
      <c r="J1153" s="838"/>
      <c r="K1153" s="883"/>
      <c r="L1153" s="884"/>
      <c r="M1153" s="884"/>
      <c r="N1153" s="884"/>
      <c r="O1153" s="872" t="s">
        <v>133</v>
      </c>
      <c r="P1153" s="894">
        <v>365451594.12440419</v>
      </c>
      <c r="Q1153" s="853" t="str">
        <f t="shared" si="279"/>
        <v>2.06.02</v>
      </c>
      <c r="R1153" s="841" t="str">
        <f t="shared" si="280"/>
        <v>ALAT RUMAH TANGGA</v>
      </c>
      <c r="S1153" s="860">
        <f t="shared" si="281"/>
        <v>5</v>
      </c>
      <c r="T1153" s="861">
        <f t="shared" si="282"/>
        <v>73090318.824880838</v>
      </c>
      <c r="U1153" s="860">
        <f t="shared" si="283"/>
        <v>3</v>
      </c>
      <c r="V1153" s="861">
        <f t="shared" si="284"/>
        <v>219270956.47464252</v>
      </c>
      <c r="W1153" s="861">
        <f t="shared" si="285"/>
        <v>73090318.824880838</v>
      </c>
      <c r="X1153" s="861">
        <f t="shared" si="286"/>
        <v>73090318.824880838</v>
      </c>
      <c r="Y1153" s="861">
        <f t="shared" si="287"/>
        <v>0</v>
      </c>
      <c r="Z1153" s="861">
        <f t="shared" si="288"/>
        <v>0</v>
      </c>
      <c r="AA1153" s="861">
        <f t="shared" si="289"/>
        <v>0</v>
      </c>
      <c r="AB1153" s="860">
        <f t="shared" si="290"/>
        <v>2011</v>
      </c>
      <c r="AC1153" s="862">
        <f t="shared" si="291"/>
        <v>365451594.12440419</v>
      </c>
      <c r="AD1153" s="863">
        <f t="shared" si="292"/>
        <v>0</v>
      </c>
    </row>
    <row r="1154" spans="1:30" s="821" customFormat="1" ht="15" hidden="1" customHeight="1">
      <c r="A1154" s="835"/>
      <c r="B1154" s="849" t="s">
        <v>34</v>
      </c>
      <c r="C1154" s="887" t="s">
        <v>435</v>
      </c>
      <c r="D1154" s="873" t="s">
        <v>4028</v>
      </c>
      <c r="E1154" s="839"/>
      <c r="F1154" s="873"/>
      <c r="G1154" s="838"/>
      <c r="H1154" s="873"/>
      <c r="I1154" s="872">
        <v>2011</v>
      </c>
      <c r="J1154" s="838"/>
      <c r="K1154" s="883"/>
      <c r="L1154" s="884"/>
      <c r="M1154" s="884"/>
      <c r="N1154" s="884"/>
      <c r="O1154" s="872" t="s">
        <v>133</v>
      </c>
      <c r="P1154" s="894">
        <v>25260110.036444794</v>
      </c>
      <c r="Q1154" s="853" t="str">
        <f t="shared" si="279"/>
        <v>2.06.01</v>
      </c>
      <c r="R1154" s="841" t="str">
        <f t="shared" si="280"/>
        <v>ALAT KANTOR</v>
      </c>
      <c r="S1154" s="860">
        <f t="shared" si="281"/>
        <v>5</v>
      </c>
      <c r="T1154" s="861">
        <f t="shared" si="282"/>
        <v>5052022.0072889589</v>
      </c>
      <c r="U1154" s="860">
        <f t="shared" si="283"/>
        <v>3</v>
      </c>
      <c r="V1154" s="861">
        <f t="shared" si="284"/>
        <v>15156066.021866877</v>
      </c>
      <c r="W1154" s="861">
        <f t="shared" si="285"/>
        <v>5052022.0072889589</v>
      </c>
      <c r="X1154" s="861">
        <f t="shared" si="286"/>
        <v>5052022.0072889589</v>
      </c>
      <c r="Y1154" s="861">
        <f t="shared" si="287"/>
        <v>0</v>
      </c>
      <c r="Z1154" s="861">
        <f t="shared" si="288"/>
        <v>0</v>
      </c>
      <c r="AA1154" s="861">
        <f t="shared" si="289"/>
        <v>0</v>
      </c>
      <c r="AB1154" s="860">
        <f t="shared" si="290"/>
        <v>2011</v>
      </c>
      <c r="AC1154" s="862">
        <f t="shared" si="291"/>
        <v>25260110.036444794</v>
      </c>
      <c r="AD1154" s="863">
        <f t="shared" si="292"/>
        <v>0</v>
      </c>
    </row>
    <row r="1155" spans="1:30" s="821" customFormat="1" ht="15" hidden="1" customHeight="1">
      <c r="A1155" s="835"/>
      <c r="B1155" s="849" t="s">
        <v>34</v>
      </c>
      <c r="C1155" s="873" t="s">
        <v>1496</v>
      </c>
      <c r="D1155" s="873" t="s">
        <v>415</v>
      </c>
      <c r="E1155" s="839"/>
      <c r="F1155" s="873"/>
      <c r="G1155" s="838"/>
      <c r="H1155" s="873"/>
      <c r="I1155" s="872">
        <v>2011</v>
      </c>
      <c r="J1155" s="838"/>
      <c r="K1155" s="883"/>
      <c r="L1155" s="884"/>
      <c r="M1155" s="884"/>
      <c r="N1155" s="884"/>
      <c r="O1155" s="872" t="s">
        <v>133</v>
      </c>
      <c r="P1155" s="894">
        <v>114641270.54584531</v>
      </c>
      <c r="Q1155" s="853" t="str">
        <f t="shared" si="279"/>
        <v>2.06.02</v>
      </c>
      <c r="R1155" s="841" t="str">
        <f t="shared" si="280"/>
        <v>ALAT RUMAH TANGGA</v>
      </c>
      <c r="S1155" s="860">
        <f t="shared" si="281"/>
        <v>5</v>
      </c>
      <c r="T1155" s="861">
        <f t="shared" si="282"/>
        <v>22928254.109169062</v>
      </c>
      <c r="U1155" s="860">
        <f t="shared" si="283"/>
        <v>3</v>
      </c>
      <c r="V1155" s="861">
        <f t="shared" si="284"/>
        <v>68784762.327507183</v>
      </c>
      <c r="W1155" s="861">
        <f t="shared" si="285"/>
        <v>22928254.109169062</v>
      </c>
      <c r="X1155" s="861">
        <f t="shared" si="286"/>
        <v>22928254.109169062</v>
      </c>
      <c r="Y1155" s="861">
        <f t="shared" si="287"/>
        <v>0</v>
      </c>
      <c r="Z1155" s="861">
        <f t="shared" si="288"/>
        <v>0</v>
      </c>
      <c r="AA1155" s="861">
        <f t="shared" si="289"/>
        <v>0</v>
      </c>
      <c r="AB1155" s="860">
        <f t="shared" si="290"/>
        <v>2011</v>
      </c>
      <c r="AC1155" s="862">
        <f t="shared" si="291"/>
        <v>114641270.54584531</v>
      </c>
      <c r="AD1155" s="863">
        <f t="shared" si="292"/>
        <v>0</v>
      </c>
    </row>
    <row r="1156" spans="1:30" s="821" customFormat="1" ht="15" hidden="1" customHeight="1">
      <c r="A1156" s="835"/>
      <c r="B1156" s="849" t="s">
        <v>34</v>
      </c>
      <c r="C1156" s="873" t="s">
        <v>3832</v>
      </c>
      <c r="D1156" s="873" t="s">
        <v>4029</v>
      </c>
      <c r="E1156" s="839"/>
      <c r="F1156" s="873"/>
      <c r="G1156" s="838"/>
      <c r="H1156" s="873"/>
      <c r="I1156" s="872">
        <v>2011</v>
      </c>
      <c r="J1156" s="838"/>
      <c r="K1156" s="883"/>
      <c r="L1156" s="884"/>
      <c r="M1156" s="884"/>
      <c r="N1156" s="884"/>
      <c r="O1156" s="872" t="s">
        <v>133</v>
      </c>
      <c r="P1156" s="894">
        <v>30085000</v>
      </c>
      <c r="Q1156" s="853" t="str">
        <f t="shared" si="279"/>
        <v>2.06.01</v>
      </c>
      <c r="R1156" s="841" t="str">
        <f t="shared" si="280"/>
        <v>ALAT KANTOR</v>
      </c>
      <c r="S1156" s="860">
        <f t="shared" si="281"/>
        <v>5</v>
      </c>
      <c r="T1156" s="861">
        <f t="shared" si="282"/>
        <v>6017000</v>
      </c>
      <c r="U1156" s="860">
        <f t="shared" si="283"/>
        <v>3</v>
      </c>
      <c r="V1156" s="861">
        <f t="shared" si="284"/>
        <v>18051000</v>
      </c>
      <c r="W1156" s="861">
        <f t="shared" si="285"/>
        <v>6017000</v>
      </c>
      <c r="X1156" s="861">
        <f t="shared" si="286"/>
        <v>6017000</v>
      </c>
      <c r="Y1156" s="861">
        <f t="shared" si="287"/>
        <v>0</v>
      </c>
      <c r="Z1156" s="861">
        <f t="shared" si="288"/>
        <v>0</v>
      </c>
      <c r="AA1156" s="861">
        <f t="shared" si="289"/>
        <v>0</v>
      </c>
      <c r="AB1156" s="860">
        <f t="shared" si="290"/>
        <v>2011</v>
      </c>
      <c r="AC1156" s="862">
        <f t="shared" si="291"/>
        <v>30085000</v>
      </c>
      <c r="AD1156" s="863">
        <f t="shared" si="292"/>
        <v>0</v>
      </c>
    </row>
    <row r="1157" spans="1:30" s="821" customFormat="1" ht="15" hidden="1" customHeight="1">
      <c r="A1157" s="835"/>
      <c r="B1157" s="849" t="s">
        <v>34</v>
      </c>
      <c r="C1157" s="887" t="s">
        <v>278</v>
      </c>
      <c r="D1157" s="873" t="s">
        <v>4030</v>
      </c>
      <c r="E1157" s="839"/>
      <c r="F1157" s="873"/>
      <c r="G1157" s="838"/>
      <c r="H1157" s="873"/>
      <c r="I1157" s="872">
        <v>2011</v>
      </c>
      <c r="J1157" s="838"/>
      <c r="K1157" s="883"/>
      <c r="L1157" s="884"/>
      <c r="M1157" s="884"/>
      <c r="N1157" s="884"/>
      <c r="O1157" s="872" t="s">
        <v>133</v>
      </c>
      <c r="P1157" s="894">
        <v>19661000</v>
      </c>
      <c r="Q1157" s="853" t="str">
        <f t="shared" si="279"/>
        <v>2.06.03</v>
      </c>
      <c r="R1157" s="841" t="str">
        <f t="shared" si="280"/>
        <v>KOMPUTER</v>
      </c>
      <c r="S1157" s="860">
        <f t="shared" si="281"/>
        <v>4</v>
      </c>
      <c r="T1157" s="861">
        <f t="shared" si="282"/>
        <v>4915250</v>
      </c>
      <c r="U1157" s="860">
        <f t="shared" si="283"/>
        <v>3</v>
      </c>
      <c r="V1157" s="861">
        <f t="shared" si="284"/>
        <v>14745750</v>
      </c>
      <c r="W1157" s="861">
        <f t="shared" si="285"/>
        <v>4915250</v>
      </c>
      <c r="X1157" s="861">
        <f t="shared" si="286"/>
        <v>0</v>
      </c>
      <c r="Y1157" s="861">
        <f t="shared" si="287"/>
        <v>0</v>
      </c>
      <c r="Z1157" s="861">
        <f t="shared" si="288"/>
        <v>0</v>
      </c>
      <c r="AA1157" s="861">
        <f t="shared" si="289"/>
        <v>0</v>
      </c>
      <c r="AB1157" s="860">
        <f t="shared" si="290"/>
        <v>2011</v>
      </c>
      <c r="AC1157" s="862">
        <f t="shared" si="291"/>
        <v>19661000</v>
      </c>
      <c r="AD1157" s="863">
        <f t="shared" si="292"/>
        <v>0</v>
      </c>
    </row>
    <row r="1158" spans="1:30" s="821" customFormat="1" ht="25.5" hidden="1" customHeight="1">
      <c r="A1158" s="873" t="s">
        <v>3804</v>
      </c>
      <c r="B1158" s="849" t="s">
        <v>34</v>
      </c>
      <c r="C1158" s="887" t="s">
        <v>278</v>
      </c>
      <c r="D1158" s="873" t="s">
        <v>4031</v>
      </c>
      <c r="E1158" s="839"/>
      <c r="F1158" s="873"/>
      <c r="G1158" s="838"/>
      <c r="H1158" s="873"/>
      <c r="I1158" s="872">
        <v>2011</v>
      </c>
      <c r="J1158" s="838"/>
      <c r="K1158" s="883"/>
      <c r="L1158" s="884"/>
      <c r="M1158" s="884"/>
      <c r="N1158" s="884"/>
      <c r="O1158" s="872" t="s">
        <v>133</v>
      </c>
      <c r="P1158" s="894">
        <v>290813430.39443153</v>
      </c>
      <c r="Q1158" s="853" t="str">
        <f t="shared" si="279"/>
        <v>2.06.03</v>
      </c>
      <c r="R1158" s="841" t="str">
        <f t="shared" si="280"/>
        <v>KOMPUTER</v>
      </c>
      <c r="S1158" s="860">
        <f t="shared" si="281"/>
        <v>4</v>
      </c>
      <c r="T1158" s="861">
        <f t="shared" si="282"/>
        <v>72703357.598607883</v>
      </c>
      <c r="U1158" s="860">
        <f t="shared" si="283"/>
        <v>3</v>
      </c>
      <c r="V1158" s="861">
        <f t="shared" si="284"/>
        <v>218110072.79582363</v>
      </c>
      <c r="W1158" s="861">
        <f t="shared" si="285"/>
        <v>72703357.598607883</v>
      </c>
      <c r="X1158" s="861">
        <f t="shared" si="286"/>
        <v>0</v>
      </c>
      <c r="Y1158" s="861">
        <f t="shared" si="287"/>
        <v>0</v>
      </c>
      <c r="Z1158" s="861">
        <f t="shared" si="288"/>
        <v>0</v>
      </c>
      <c r="AA1158" s="861">
        <f t="shared" si="289"/>
        <v>0</v>
      </c>
      <c r="AB1158" s="860">
        <f t="shared" si="290"/>
        <v>2011</v>
      </c>
      <c r="AC1158" s="862">
        <f t="shared" si="291"/>
        <v>290813430.39443153</v>
      </c>
      <c r="AD1158" s="863">
        <f t="shared" si="292"/>
        <v>0</v>
      </c>
    </row>
    <row r="1159" spans="1:30" s="821" customFormat="1" ht="15" hidden="1" customHeight="1">
      <c r="A1159" s="835"/>
      <c r="B1159" s="849" t="s">
        <v>34</v>
      </c>
      <c r="C1159" s="887" t="s">
        <v>278</v>
      </c>
      <c r="D1159" s="873" t="s">
        <v>824</v>
      </c>
      <c r="E1159" s="839"/>
      <c r="F1159" s="873"/>
      <c r="G1159" s="838"/>
      <c r="H1159" s="873"/>
      <c r="I1159" s="872">
        <v>2011</v>
      </c>
      <c r="J1159" s="838"/>
      <c r="K1159" s="883"/>
      <c r="L1159" s="884"/>
      <c r="M1159" s="884"/>
      <c r="N1159" s="884"/>
      <c r="O1159" s="872" t="s">
        <v>133</v>
      </c>
      <c r="P1159" s="894">
        <v>68420000</v>
      </c>
      <c r="Q1159" s="853" t="str">
        <f t="shared" si="279"/>
        <v>2.06.03</v>
      </c>
      <c r="R1159" s="841" t="str">
        <f t="shared" si="280"/>
        <v>KOMPUTER</v>
      </c>
      <c r="S1159" s="860">
        <f t="shared" si="281"/>
        <v>4</v>
      </c>
      <c r="T1159" s="861">
        <f t="shared" si="282"/>
        <v>17105000</v>
      </c>
      <c r="U1159" s="860">
        <f t="shared" si="283"/>
        <v>3</v>
      </c>
      <c r="V1159" s="861">
        <f t="shared" si="284"/>
        <v>51315000</v>
      </c>
      <c r="W1159" s="861">
        <f t="shared" si="285"/>
        <v>17105000</v>
      </c>
      <c r="X1159" s="861">
        <f t="shared" si="286"/>
        <v>0</v>
      </c>
      <c r="Y1159" s="861">
        <f t="shared" si="287"/>
        <v>0</v>
      </c>
      <c r="Z1159" s="861">
        <f t="shared" si="288"/>
        <v>0</v>
      </c>
      <c r="AA1159" s="861">
        <f t="shared" si="289"/>
        <v>0</v>
      </c>
      <c r="AB1159" s="860">
        <f t="shared" si="290"/>
        <v>2011</v>
      </c>
      <c r="AC1159" s="862">
        <f t="shared" si="291"/>
        <v>68420000</v>
      </c>
      <c r="AD1159" s="863">
        <f t="shared" si="292"/>
        <v>0</v>
      </c>
    </row>
    <row r="1160" spans="1:30" s="821" customFormat="1" ht="15" hidden="1" customHeight="1">
      <c r="A1160" s="835"/>
      <c r="B1160" s="849" t="s">
        <v>34</v>
      </c>
      <c r="C1160" s="887" t="s">
        <v>3792</v>
      </c>
      <c r="D1160" s="873" t="s">
        <v>221</v>
      </c>
      <c r="E1160" s="839"/>
      <c r="F1160" s="873"/>
      <c r="G1160" s="838"/>
      <c r="H1160" s="873"/>
      <c r="I1160" s="872">
        <v>2011</v>
      </c>
      <c r="J1160" s="838"/>
      <c r="K1160" s="883"/>
      <c r="L1160" s="884"/>
      <c r="M1160" s="884"/>
      <c r="N1160" s="884"/>
      <c r="O1160" s="872" t="s">
        <v>133</v>
      </c>
      <c r="P1160" s="894">
        <v>20419000</v>
      </c>
      <c r="Q1160" s="853" t="str">
        <f t="shared" ref="Q1160:Q1223" si="293">MID(C1160,2,7)</f>
        <v>2.06.03</v>
      </c>
      <c r="R1160" s="841" t="str">
        <f t="shared" ref="R1160:R1223" si="294">VLOOKUP(Q1160,kelompok,2,0)</f>
        <v>KOMPUTER</v>
      </c>
      <c r="S1160" s="860">
        <f t="shared" ref="S1160:S1223" si="295">VLOOKUP(Q1160,MASAMANFAAT,4,0)</f>
        <v>4</v>
      </c>
      <c r="T1160" s="861">
        <f t="shared" ref="T1160:T1223" si="296">(P1160)/S1160</f>
        <v>5104750</v>
      </c>
      <c r="U1160" s="860">
        <f t="shared" ref="U1160:U1223" si="297">2013-AB1160+1</f>
        <v>3</v>
      </c>
      <c r="V1160" s="861">
        <f t="shared" ref="V1160:V1223" si="298">IF(U1160&gt;S1160,P1160,T1160*U1160)</f>
        <v>15314250</v>
      </c>
      <c r="W1160" s="861">
        <f t="shared" ref="W1160:W1223" si="299">IF(P1160=V1160,0,T1160)</f>
        <v>5104750</v>
      </c>
      <c r="X1160" s="861">
        <f t="shared" ref="X1160:X1223" si="300">IF(P1160=V1160+W1160,0,T1160)</f>
        <v>0</v>
      </c>
      <c r="Y1160" s="861">
        <f t="shared" ref="Y1160:Y1223" si="301">IF(P1160=V1160+W1160+X1160,0,T1160)</f>
        <v>0</v>
      </c>
      <c r="Z1160" s="861">
        <f t="shared" ref="Z1160:Z1223" si="302">IF(P1160=W1160+X1160+Y1160+V1160,0,T1160)</f>
        <v>0</v>
      </c>
      <c r="AA1160" s="861">
        <f t="shared" ref="AA1160:AA1223" si="303">IF(P1160=V1160+X1160+Y1160+Z1160+W1160,0,T1160)</f>
        <v>0</v>
      </c>
      <c r="AB1160" s="860">
        <f t="shared" ref="AB1160:AB1223" si="304">I1160</f>
        <v>2011</v>
      </c>
      <c r="AC1160" s="862">
        <f t="shared" ref="AC1160:AC1223" si="305">P1160</f>
        <v>20419000</v>
      </c>
      <c r="AD1160" s="863">
        <f t="shared" ref="AD1160:AD1223" si="306">P1160-(V1160+W1160+X1160+Y1160+Z1160+AA1160)</f>
        <v>0</v>
      </c>
    </row>
    <row r="1161" spans="1:30" s="821" customFormat="1" ht="15" hidden="1" customHeight="1">
      <c r="A1161" s="835"/>
      <c r="B1161" s="849" t="s">
        <v>34</v>
      </c>
      <c r="C1161" s="873" t="s">
        <v>4004</v>
      </c>
      <c r="D1161" s="873" t="s">
        <v>4032</v>
      </c>
      <c r="E1161" s="839"/>
      <c r="F1161" s="873"/>
      <c r="G1161" s="838"/>
      <c r="H1161" s="873"/>
      <c r="I1161" s="872">
        <v>2011</v>
      </c>
      <c r="J1161" s="838"/>
      <c r="K1161" s="883"/>
      <c r="L1161" s="884"/>
      <c r="M1161" s="884"/>
      <c r="N1161" s="884"/>
      <c r="O1161" s="872" t="s">
        <v>133</v>
      </c>
      <c r="P1161" s="894">
        <v>29934453</v>
      </c>
      <c r="Q1161" s="853" t="str">
        <f t="shared" si="293"/>
        <v>2.06.03</v>
      </c>
      <c r="R1161" s="841" t="str">
        <f t="shared" si="294"/>
        <v>KOMPUTER</v>
      </c>
      <c r="S1161" s="860">
        <f t="shared" si="295"/>
        <v>4</v>
      </c>
      <c r="T1161" s="861">
        <f t="shared" si="296"/>
        <v>7483613.25</v>
      </c>
      <c r="U1161" s="860">
        <f t="shared" si="297"/>
        <v>3</v>
      </c>
      <c r="V1161" s="861">
        <f t="shared" si="298"/>
        <v>22450839.75</v>
      </c>
      <c r="W1161" s="861">
        <f t="shared" si="299"/>
        <v>7483613.25</v>
      </c>
      <c r="X1161" s="861">
        <f t="shared" si="300"/>
        <v>0</v>
      </c>
      <c r="Y1161" s="861">
        <f t="shared" si="301"/>
        <v>0</v>
      </c>
      <c r="Z1161" s="861">
        <f t="shared" si="302"/>
        <v>0</v>
      </c>
      <c r="AA1161" s="861">
        <f t="shared" si="303"/>
        <v>0</v>
      </c>
      <c r="AB1161" s="860">
        <f t="shared" si="304"/>
        <v>2011</v>
      </c>
      <c r="AC1161" s="862">
        <f t="shared" si="305"/>
        <v>29934453</v>
      </c>
      <c r="AD1161" s="863">
        <f t="shared" si="306"/>
        <v>0</v>
      </c>
    </row>
    <row r="1162" spans="1:30" s="821" customFormat="1" ht="15" hidden="1" customHeight="1">
      <c r="A1162" s="835"/>
      <c r="B1162" s="849" t="s">
        <v>34</v>
      </c>
      <c r="C1162" s="873" t="s">
        <v>4033</v>
      </c>
      <c r="D1162" s="873" t="s">
        <v>4034</v>
      </c>
      <c r="E1162" s="839"/>
      <c r="F1162" s="873"/>
      <c r="G1162" s="838"/>
      <c r="H1162" s="873"/>
      <c r="I1162" s="872">
        <v>2011</v>
      </c>
      <c r="J1162" s="838"/>
      <c r="K1162" s="883"/>
      <c r="L1162" s="884"/>
      <c r="M1162" s="884"/>
      <c r="N1162" s="884"/>
      <c r="O1162" s="872" t="s">
        <v>133</v>
      </c>
      <c r="P1162" s="894">
        <v>3000000</v>
      </c>
      <c r="Q1162" s="853" t="str">
        <f t="shared" si="293"/>
        <v>2.06.03</v>
      </c>
      <c r="R1162" s="841" t="str">
        <f t="shared" si="294"/>
        <v>KOMPUTER</v>
      </c>
      <c r="S1162" s="860">
        <f t="shared" si="295"/>
        <v>4</v>
      </c>
      <c r="T1162" s="861">
        <f t="shared" si="296"/>
        <v>750000</v>
      </c>
      <c r="U1162" s="860">
        <f t="shared" si="297"/>
        <v>3</v>
      </c>
      <c r="V1162" s="861">
        <f t="shared" si="298"/>
        <v>2250000</v>
      </c>
      <c r="W1162" s="861">
        <f t="shared" si="299"/>
        <v>750000</v>
      </c>
      <c r="X1162" s="861">
        <f t="shared" si="300"/>
        <v>0</v>
      </c>
      <c r="Y1162" s="861">
        <f t="shared" si="301"/>
        <v>0</v>
      </c>
      <c r="Z1162" s="861">
        <f t="shared" si="302"/>
        <v>0</v>
      </c>
      <c r="AA1162" s="861">
        <f t="shared" si="303"/>
        <v>0</v>
      </c>
      <c r="AB1162" s="860">
        <f t="shared" si="304"/>
        <v>2011</v>
      </c>
      <c r="AC1162" s="862">
        <f t="shared" si="305"/>
        <v>3000000</v>
      </c>
      <c r="AD1162" s="863">
        <f t="shared" si="306"/>
        <v>0</v>
      </c>
    </row>
    <row r="1163" spans="1:30" s="821" customFormat="1" ht="15" hidden="1" customHeight="1">
      <c r="A1163" s="835"/>
      <c r="B1163" s="849" t="s">
        <v>34</v>
      </c>
      <c r="C1163" s="873" t="s">
        <v>1427</v>
      </c>
      <c r="D1163" s="873" t="s">
        <v>4035</v>
      </c>
      <c r="E1163" s="839"/>
      <c r="F1163" s="873"/>
      <c r="G1163" s="838"/>
      <c r="H1163" s="873"/>
      <c r="I1163" s="872">
        <v>2011</v>
      </c>
      <c r="J1163" s="838"/>
      <c r="K1163" s="883"/>
      <c r="L1163" s="884"/>
      <c r="M1163" s="884"/>
      <c r="N1163" s="884"/>
      <c r="O1163" s="872" t="s">
        <v>133</v>
      </c>
      <c r="P1163" s="894">
        <v>149870863.6805563</v>
      </c>
      <c r="Q1163" s="853" t="str">
        <f t="shared" si="293"/>
        <v>2.06.02</v>
      </c>
      <c r="R1163" s="841" t="str">
        <f t="shared" si="294"/>
        <v>ALAT RUMAH TANGGA</v>
      </c>
      <c r="S1163" s="860">
        <f t="shared" si="295"/>
        <v>5</v>
      </c>
      <c r="T1163" s="861">
        <f t="shared" si="296"/>
        <v>29974172.736111261</v>
      </c>
      <c r="U1163" s="860">
        <f t="shared" si="297"/>
        <v>3</v>
      </c>
      <c r="V1163" s="861">
        <f t="shared" si="298"/>
        <v>89922518.20833379</v>
      </c>
      <c r="W1163" s="861">
        <f t="shared" si="299"/>
        <v>29974172.736111261</v>
      </c>
      <c r="X1163" s="861">
        <f t="shared" si="300"/>
        <v>29974172.736111261</v>
      </c>
      <c r="Y1163" s="861">
        <f t="shared" si="301"/>
        <v>0</v>
      </c>
      <c r="Z1163" s="861">
        <f t="shared" si="302"/>
        <v>0</v>
      </c>
      <c r="AA1163" s="861">
        <f t="shared" si="303"/>
        <v>0</v>
      </c>
      <c r="AB1163" s="860">
        <f t="shared" si="304"/>
        <v>2011</v>
      </c>
      <c r="AC1163" s="862">
        <f t="shared" si="305"/>
        <v>149870863.6805563</v>
      </c>
      <c r="AD1163" s="863">
        <f t="shared" si="306"/>
        <v>0</v>
      </c>
    </row>
    <row r="1164" spans="1:30" s="821" customFormat="1" ht="15" hidden="1" customHeight="1">
      <c r="A1164" s="873" t="s">
        <v>1343</v>
      </c>
      <c r="B1164" s="849" t="s">
        <v>34</v>
      </c>
      <c r="C1164" s="887" t="s">
        <v>438</v>
      </c>
      <c r="D1164" s="873" t="s">
        <v>4036</v>
      </c>
      <c r="E1164" s="839"/>
      <c r="F1164" s="873"/>
      <c r="G1164" s="838"/>
      <c r="H1164" s="873"/>
      <c r="I1164" s="872">
        <v>2011</v>
      </c>
      <c r="J1164" s="838"/>
      <c r="K1164" s="883"/>
      <c r="L1164" s="884"/>
      <c r="M1164" s="884"/>
      <c r="N1164" s="884"/>
      <c r="O1164" s="872" t="s">
        <v>133</v>
      </c>
      <c r="P1164" s="894">
        <v>490648561.0139007</v>
      </c>
      <c r="Q1164" s="853" t="str">
        <f t="shared" si="293"/>
        <v>2.06.04</v>
      </c>
      <c r="R1164" s="841" t="str">
        <f t="shared" si="294"/>
        <v>MEJA DAN KURSI KERJA/RAPAT PEJABAT</v>
      </c>
      <c r="S1164" s="860">
        <f t="shared" si="295"/>
        <v>5</v>
      </c>
      <c r="T1164" s="861">
        <f t="shared" si="296"/>
        <v>98129712.202780142</v>
      </c>
      <c r="U1164" s="860">
        <f t="shared" si="297"/>
        <v>3</v>
      </c>
      <c r="V1164" s="861">
        <f t="shared" si="298"/>
        <v>294389136.60834044</v>
      </c>
      <c r="W1164" s="861">
        <f t="shared" si="299"/>
        <v>98129712.202780142</v>
      </c>
      <c r="X1164" s="861">
        <f t="shared" si="300"/>
        <v>98129712.202780142</v>
      </c>
      <c r="Y1164" s="861">
        <f t="shared" si="301"/>
        <v>0</v>
      </c>
      <c r="Z1164" s="861">
        <f t="shared" si="302"/>
        <v>0</v>
      </c>
      <c r="AA1164" s="861">
        <f t="shared" si="303"/>
        <v>0</v>
      </c>
      <c r="AB1164" s="860">
        <f t="shared" si="304"/>
        <v>2011</v>
      </c>
      <c r="AC1164" s="862">
        <f t="shared" si="305"/>
        <v>490648561.0139007</v>
      </c>
      <c r="AD1164" s="863">
        <f t="shared" si="306"/>
        <v>0</v>
      </c>
    </row>
    <row r="1165" spans="1:30" s="821" customFormat="1" ht="15" hidden="1" customHeight="1">
      <c r="A1165" s="835"/>
      <c r="B1165" s="849" t="s">
        <v>34</v>
      </c>
      <c r="C1165" s="873" t="s">
        <v>441</v>
      </c>
      <c r="D1165" s="873" t="s">
        <v>4037</v>
      </c>
      <c r="E1165" s="839"/>
      <c r="F1165" s="873" t="s">
        <v>4038</v>
      </c>
      <c r="G1165" s="838"/>
      <c r="H1165" s="873"/>
      <c r="I1165" s="872">
        <v>2011</v>
      </c>
      <c r="J1165" s="838"/>
      <c r="K1165" s="883"/>
      <c r="L1165" s="884"/>
      <c r="M1165" s="884"/>
      <c r="N1165" s="884"/>
      <c r="O1165" s="872" t="s">
        <v>133</v>
      </c>
      <c r="P1165" s="894">
        <v>561753742.60230625</v>
      </c>
      <c r="Q1165" s="853" t="str">
        <f t="shared" si="293"/>
        <v>2.06.04</v>
      </c>
      <c r="R1165" s="841" t="str">
        <f t="shared" si="294"/>
        <v>MEJA DAN KURSI KERJA/RAPAT PEJABAT</v>
      </c>
      <c r="S1165" s="860">
        <f t="shared" si="295"/>
        <v>5</v>
      </c>
      <c r="T1165" s="861">
        <f t="shared" si="296"/>
        <v>112350748.52046125</v>
      </c>
      <c r="U1165" s="860">
        <f t="shared" si="297"/>
        <v>3</v>
      </c>
      <c r="V1165" s="861">
        <f t="shared" si="298"/>
        <v>337052245.56138372</v>
      </c>
      <c r="W1165" s="861">
        <f t="shared" si="299"/>
        <v>112350748.52046125</v>
      </c>
      <c r="X1165" s="861">
        <f t="shared" si="300"/>
        <v>112350748.52046125</v>
      </c>
      <c r="Y1165" s="861">
        <f t="shared" si="301"/>
        <v>0</v>
      </c>
      <c r="Z1165" s="861">
        <f t="shared" si="302"/>
        <v>0</v>
      </c>
      <c r="AA1165" s="861">
        <f t="shared" si="303"/>
        <v>0</v>
      </c>
      <c r="AB1165" s="860">
        <f t="shared" si="304"/>
        <v>2011</v>
      </c>
      <c r="AC1165" s="862">
        <f t="shared" si="305"/>
        <v>561753742.60230625</v>
      </c>
      <c r="AD1165" s="863">
        <f t="shared" si="306"/>
        <v>0</v>
      </c>
    </row>
    <row r="1166" spans="1:30" s="821" customFormat="1" ht="15" hidden="1" customHeight="1">
      <c r="A1166" s="835"/>
      <c r="B1166" s="849" t="s">
        <v>34</v>
      </c>
      <c r="C1166" s="873" t="s">
        <v>1454</v>
      </c>
      <c r="D1166" s="873" t="s">
        <v>3932</v>
      </c>
      <c r="E1166" s="839"/>
      <c r="F1166" s="873"/>
      <c r="G1166" s="838"/>
      <c r="H1166" s="873"/>
      <c r="I1166" s="872">
        <v>2011</v>
      </c>
      <c r="J1166" s="838"/>
      <c r="K1166" s="883"/>
      <c r="L1166" s="884"/>
      <c r="M1166" s="884"/>
      <c r="N1166" s="884"/>
      <c r="O1166" s="872" t="s">
        <v>133</v>
      </c>
      <c r="P1166" s="894">
        <v>99310381.3867549</v>
      </c>
      <c r="Q1166" s="853" t="str">
        <f t="shared" si="293"/>
        <v>2.06.02</v>
      </c>
      <c r="R1166" s="841" t="str">
        <f t="shared" si="294"/>
        <v>ALAT RUMAH TANGGA</v>
      </c>
      <c r="S1166" s="860">
        <f t="shared" si="295"/>
        <v>5</v>
      </c>
      <c r="T1166" s="861">
        <f t="shared" si="296"/>
        <v>19862076.277350981</v>
      </c>
      <c r="U1166" s="860">
        <f t="shared" si="297"/>
        <v>3</v>
      </c>
      <c r="V1166" s="861">
        <f t="shared" si="298"/>
        <v>59586228.832052946</v>
      </c>
      <c r="W1166" s="861">
        <f t="shared" si="299"/>
        <v>19862076.277350981</v>
      </c>
      <c r="X1166" s="861">
        <f t="shared" si="300"/>
        <v>19862076.277350981</v>
      </c>
      <c r="Y1166" s="861">
        <f t="shared" si="301"/>
        <v>0</v>
      </c>
      <c r="Z1166" s="861">
        <f t="shared" si="302"/>
        <v>0</v>
      </c>
      <c r="AA1166" s="861">
        <f t="shared" si="303"/>
        <v>0</v>
      </c>
      <c r="AB1166" s="860">
        <f t="shared" si="304"/>
        <v>2011</v>
      </c>
      <c r="AC1166" s="862">
        <f t="shared" si="305"/>
        <v>99310381.3867549</v>
      </c>
      <c r="AD1166" s="863">
        <f t="shared" si="306"/>
        <v>0</v>
      </c>
    </row>
    <row r="1167" spans="1:30" s="821" customFormat="1" ht="15" hidden="1" customHeight="1">
      <c r="A1167" s="835"/>
      <c r="B1167" s="849" t="s">
        <v>34</v>
      </c>
      <c r="C1167" s="887" t="s">
        <v>2062</v>
      </c>
      <c r="D1167" s="873" t="s">
        <v>4039</v>
      </c>
      <c r="E1167" s="839"/>
      <c r="F1167" s="873"/>
      <c r="G1167" s="838"/>
      <c r="H1167" s="873"/>
      <c r="I1167" s="872">
        <v>2011</v>
      </c>
      <c r="J1167" s="838"/>
      <c r="K1167" s="883"/>
      <c r="L1167" s="884"/>
      <c r="M1167" s="884"/>
      <c r="N1167" s="884"/>
      <c r="O1167" s="872" t="s">
        <v>133</v>
      </c>
      <c r="P1167" s="894">
        <v>19840031.797575895</v>
      </c>
      <c r="Q1167" s="853" t="str">
        <f t="shared" si="293"/>
        <v>2.06.02</v>
      </c>
      <c r="R1167" s="841" t="str">
        <f t="shared" si="294"/>
        <v>ALAT RUMAH TANGGA</v>
      </c>
      <c r="S1167" s="860">
        <f t="shared" si="295"/>
        <v>5</v>
      </c>
      <c r="T1167" s="861">
        <f t="shared" si="296"/>
        <v>3968006.3595151789</v>
      </c>
      <c r="U1167" s="860">
        <f t="shared" si="297"/>
        <v>3</v>
      </c>
      <c r="V1167" s="861">
        <f t="shared" si="298"/>
        <v>11904019.078545537</v>
      </c>
      <c r="W1167" s="861">
        <f t="shared" si="299"/>
        <v>3968006.3595151789</v>
      </c>
      <c r="X1167" s="861">
        <f t="shared" si="300"/>
        <v>3968006.3595151789</v>
      </c>
      <c r="Y1167" s="861">
        <f t="shared" si="301"/>
        <v>0</v>
      </c>
      <c r="Z1167" s="861">
        <f t="shared" si="302"/>
        <v>0</v>
      </c>
      <c r="AA1167" s="861">
        <f t="shared" si="303"/>
        <v>0</v>
      </c>
      <c r="AB1167" s="860">
        <f t="shared" si="304"/>
        <v>2011</v>
      </c>
      <c r="AC1167" s="862">
        <f t="shared" si="305"/>
        <v>19840031.797575895</v>
      </c>
      <c r="AD1167" s="863">
        <f t="shared" si="306"/>
        <v>0</v>
      </c>
    </row>
    <row r="1168" spans="1:30" s="821" customFormat="1" ht="15" hidden="1" customHeight="1">
      <c r="A1168" s="835"/>
      <c r="B1168" s="849" t="s">
        <v>34</v>
      </c>
      <c r="C1168" s="873" t="s">
        <v>3870</v>
      </c>
      <c r="D1168" s="873" t="s">
        <v>4040</v>
      </c>
      <c r="E1168" s="839"/>
      <c r="F1168" s="873"/>
      <c r="G1168" s="838"/>
      <c r="H1168" s="873"/>
      <c r="I1168" s="872">
        <v>2011</v>
      </c>
      <c r="J1168" s="838"/>
      <c r="K1168" s="883"/>
      <c r="L1168" s="884"/>
      <c r="M1168" s="884"/>
      <c r="N1168" s="884"/>
      <c r="O1168" s="872" t="s">
        <v>133</v>
      </c>
      <c r="P1168" s="894">
        <v>403965091.87842029</v>
      </c>
      <c r="Q1168" s="853" t="str">
        <f t="shared" si="293"/>
        <v>2.06.02</v>
      </c>
      <c r="R1168" s="841" t="str">
        <f t="shared" si="294"/>
        <v>ALAT RUMAH TANGGA</v>
      </c>
      <c r="S1168" s="860">
        <f t="shared" si="295"/>
        <v>5</v>
      </c>
      <c r="T1168" s="861">
        <f t="shared" si="296"/>
        <v>80793018.375684053</v>
      </c>
      <c r="U1168" s="860">
        <f t="shared" si="297"/>
        <v>3</v>
      </c>
      <c r="V1168" s="861">
        <f t="shared" si="298"/>
        <v>242379055.12705216</v>
      </c>
      <c r="W1168" s="861">
        <f t="shared" si="299"/>
        <v>80793018.375684053</v>
      </c>
      <c r="X1168" s="861">
        <f t="shared" si="300"/>
        <v>80793018.375684053</v>
      </c>
      <c r="Y1168" s="861">
        <f t="shared" si="301"/>
        <v>0</v>
      </c>
      <c r="Z1168" s="861">
        <f t="shared" si="302"/>
        <v>0</v>
      </c>
      <c r="AA1168" s="861">
        <f t="shared" si="303"/>
        <v>0</v>
      </c>
      <c r="AB1168" s="860">
        <f t="shared" si="304"/>
        <v>2011</v>
      </c>
      <c r="AC1168" s="862">
        <f t="shared" si="305"/>
        <v>403965091.87842029</v>
      </c>
      <c r="AD1168" s="863">
        <f t="shared" si="306"/>
        <v>0</v>
      </c>
    </row>
    <row r="1169" spans="1:30" s="821" customFormat="1" ht="15" hidden="1" customHeight="1">
      <c r="A1169" s="835"/>
      <c r="B1169" s="849" t="s">
        <v>34</v>
      </c>
      <c r="C1169" s="873" t="s">
        <v>1452</v>
      </c>
      <c r="D1169" s="873" t="s">
        <v>4041</v>
      </c>
      <c r="E1169" s="839"/>
      <c r="F1169" s="873"/>
      <c r="G1169" s="838"/>
      <c r="H1169" s="873"/>
      <c r="I1169" s="872">
        <v>2011</v>
      </c>
      <c r="J1169" s="838"/>
      <c r="K1169" s="883"/>
      <c r="L1169" s="884"/>
      <c r="M1169" s="884"/>
      <c r="N1169" s="884"/>
      <c r="O1169" s="872" t="s">
        <v>133</v>
      </c>
      <c r="P1169" s="894">
        <v>198896318.77069834</v>
      </c>
      <c r="Q1169" s="853" t="str">
        <f t="shared" si="293"/>
        <v>2.06.02</v>
      </c>
      <c r="R1169" s="841" t="str">
        <f t="shared" si="294"/>
        <v>ALAT RUMAH TANGGA</v>
      </c>
      <c r="S1169" s="860">
        <f t="shared" si="295"/>
        <v>5</v>
      </c>
      <c r="T1169" s="861">
        <f t="shared" si="296"/>
        <v>39779263.754139669</v>
      </c>
      <c r="U1169" s="860">
        <f t="shared" si="297"/>
        <v>3</v>
      </c>
      <c r="V1169" s="861">
        <f t="shared" si="298"/>
        <v>119337791.26241902</v>
      </c>
      <c r="W1169" s="861">
        <f t="shared" si="299"/>
        <v>39779263.754139669</v>
      </c>
      <c r="X1169" s="861">
        <f t="shared" si="300"/>
        <v>39779263.754139669</v>
      </c>
      <c r="Y1169" s="861">
        <f t="shared" si="301"/>
        <v>0</v>
      </c>
      <c r="Z1169" s="861">
        <f t="shared" si="302"/>
        <v>0</v>
      </c>
      <c r="AA1169" s="861">
        <f t="shared" si="303"/>
        <v>0</v>
      </c>
      <c r="AB1169" s="860">
        <f t="shared" si="304"/>
        <v>2011</v>
      </c>
      <c r="AC1169" s="862">
        <f t="shared" si="305"/>
        <v>198896318.77069834</v>
      </c>
      <c r="AD1169" s="863">
        <f t="shared" si="306"/>
        <v>0</v>
      </c>
    </row>
    <row r="1170" spans="1:30" s="821" customFormat="1" ht="15" hidden="1" customHeight="1">
      <c r="A1170" s="835"/>
      <c r="B1170" s="849" t="s">
        <v>34</v>
      </c>
      <c r="C1170" s="887" t="s">
        <v>3899</v>
      </c>
      <c r="D1170" s="873" t="s">
        <v>4042</v>
      </c>
      <c r="E1170" s="839"/>
      <c r="F1170" s="873"/>
      <c r="G1170" s="838"/>
      <c r="H1170" s="873"/>
      <c r="I1170" s="872">
        <v>2011</v>
      </c>
      <c r="J1170" s="838"/>
      <c r="K1170" s="883"/>
      <c r="L1170" s="884"/>
      <c r="M1170" s="884"/>
      <c r="N1170" s="884"/>
      <c r="O1170" s="872" t="s">
        <v>133</v>
      </c>
      <c r="P1170" s="894">
        <v>24469372.550343603</v>
      </c>
      <c r="Q1170" s="853" t="str">
        <f t="shared" si="293"/>
        <v>2.06.02</v>
      </c>
      <c r="R1170" s="841" t="str">
        <f t="shared" si="294"/>
        <v>ALAT RUMAH TANGGA</v>
      </c>
      <c r="S1170" s="860">
        <f t="shared" si="295"/>
        <v>5</v>
      </c>
      <c r="T1170" s="861">
        <f t="shared" si="296"/>
        <v>4893874.5100687202</v>
      </c>
      <c r="U1170" s="860">
        <f t="shared" si="297"/>
        <v>3</v>
      </c>
      <c r="V1170" s="861">
        <f t="shared" si="298"/>
        <v>14681623.530206161</v>
      </c>
      <c r="W1170" s="861">
        <f t="shared" si="299"/>
        <v>4893874.5100687202</v>
      </c>
      <c r="X1170" s="861">
        <f t="shared" si="300"/>
        <v>4893874.5100687202</v>
      </c>
      <c r="Y1170" s="861">
        <f t="shared" si="301"/>
        <v>0</v>
      </c>
      <c r="Z1170" s="861">
        <f t="shared" si="302"/>
        <v>0</v>
      </c>
      <c r="AA1170" s="861">
        <f t="shared" si="303"/>
        <v>0</v>
      </c>
      <c r="AB1170" s="860">
        <f t="shared" si="304"/>
        <v>2011</v>
      </c>
      <c r="AC1170" s="862">
        <f t="shared" si="305"/>
        <v>24469372.550343603</v>
      </c>
      <c r="AD1170" s="863">
        <f t="shared" si="306"/>
        <v>0</v>
      </c>
    </row>
    <row r="1171" spans="1:30" s="821" customFormat="1" ht="15" hidden="1" customHeight="1">
      <c r="A1171" s="835"/>
      <c r="B1171" s="849" t="s">
        <v>34</v>
      </c>
      <c r="C1171" s="887" t="s">
        <v>3805</v>
      </c>
      <c r="D1171" s="873" t="s">
        <v>1343</v>
      </c>
      <c r="E1171" s="839"/>
      <c r="F1171" s="873"/>
      <c r="G1171" s="838"/>
      <c r="H1171" s="873"/>
      <c r="I1171" s="872">
        <v>2011</v>
      </c>
      <c r="J1171" s="838"/>
      <c r="K1171" s="883"/>
      <c r="L1171" s="884"/>
      <c r="M1171" s="884"/>
      <c r="N1171" s="884"/>
      <c r="O1171" s="872" t="s">
        <v>133</v>
      </c>
      <c r="P1171" s="894">
        <v>189584715.55026534</v>
      </c>
      <c r="Q1171" s="853" t="str">
        <f t="shared" si="293"/>
        <v>2.06.02</v>
      </c>
      <c r="R1171" s="841" t="str">
        <f t="shared" si="294"/>
        <v>ALAT RUMAH TANGGA</v>
      </c>
      <c r="S1171" s="860">
        <f t="shared" si="295"/>
        <v>5</v>
      </c>
      <c r="T1171" s="861">
        <f t="shared" si="296"/>
        <v>37916943.11005307</v>
      </c>
      <c r="U1171" s="860">
        <f t="shared" si="297"/>
        <v>3</v>
      </c>
      <c r="V1171" s="861">
        <f t="shared" si="298"/>
        <v>113750829.33015922</v>
      </c>
      <c r="W1171" s="861">
        <f t="shared" si="299"/>
        <v>37916943.11005307</v>
      </c>
      <c r="X1171" s="861">
        <f t="shared" si="300"/>
        <v>37916943.11005307</v>
      </c>
      <c r="Y1171" s="861">
        <f t="shared" si="301"/>
        <v>0</v>
      </c>
      <c r="Z1171" s="861">
        <f t="shared" si="302"/>
        <v>0</v>
      </c>
      <c r="AA1171" s="861">
        <f t="shared" si="303"/>
        <v>0</v>
      </c>
      <c r="AB1171" s="860">
        <f t="shared" si="304"/>
        <v>2011</v>
      </c>
      <c r="AC1171" s="862">
        <f t="shared" si="305"/>
        <v>189584715.55026534</v>
      </c>
      <c r="AD1171" s="863">
        <f t="shared" si="306"/>
        <v>0</v>
      </c>
    </row>
    <row r="1172" spans="1:30" s="821" customFormat="1" ht="15" hidden="1" customHeight="1">
      <c r="A1172" s="835"/>
      <c r="B1172" s="849" t="s">
        <v>34</v>
      </c>
      <c r="C1172" s="873" t="s">
        <v>1427</v>
      </c>
      <c r="D1172" s="873" t="s">
        <v>4043</v>
      </c>
      <c r="E1172" s="839"/>
      <c r="F1172" s="873"/>
      <c r="G1172" s="838"/>
      <c r="H1172" s="873"/>
      <c r="I1172" s="872">
        <v>2011</v>
      </c>
      <c r="J1172" s="838"/>
      <c r="K1172" s="883"/>
      <c r="L1172" s="884"/>
      <c r="M1172" s="884"/>
      <c r="N1172" s="884"/>
      <c r="O1172" s="872" t="s">
        <v>133</v>
      </c>
      <c r="P1172" s="894">
        <v>200000000</v>
      </c>
      <c r="Q1172" s="853" t="str">
        <f t="shared" si="293"/>
        <v>2.06.02</v>
      </c>
      <c r="R1172" s="841" t="str">
        <f t="shared" si="294"/>
        <v>ALAT RUMAH TANGGA</v>
      </c>
      <c r="S1172" s="860">
        <f t="shared" si="295"/>
        <v>5</v>
      </c>
      <c r="T1172" s="861">
        <f t="shared" si="296"/>
        <v>40000000</v>
      </c>
      <c r="U1172" s="860">
        <f t="shared" si="297"/>
        <v>3</v>
      </c>
      <c r="V1172" s="861">
        <f t="shared" si="298"/>
        <v>120000000</v>
      </c>
      <c r="W1172" s="861">
        <f t="shared" si="299"/>
        <v>40000000</v>
      </c>
      <c r="X1172" s="861">
        <f t="shared" si="300"/>
        <v>40000000</v>
      </c>
      <c r="Y1172" s="861">
        <f t="shared" si="301"/>
        <v>0</v>
      </c>
      <c r="Z1172" s="861">
        <f t="shared" si="302"/>
        <v>0</v>
      </c>
      <c r="AA1172" s="861">
        <f t="shared" si="303"/>
        <v>0</v>
      </c>
      <c r="AB1172" s="860">
        <f t="shared" si="304"/>
        <v>2011</v>
      </c>
      <c r="AC1172" s="862">
        <f t="shared" si="305"/>
        <v>200000000</v>
      </c>
      <c r="AD1172" s="863">
        <f t="shared" si="306"/>
        <v>0</v>
      </c>
    </row>
    <row r="1173" spans="1:30" s="821" customFormat="1" ht="15" hidden="1" customHeight="1">
      <c r="A1173" s="835"/>
      <c r="B1173" s="849" t="s">
        <v>34</v>
      </c>
      <c r="C1173" s="873" t="s">
        <v>4044</v>
      </c>
      <c r="D1173" s="873" t="s">
        <v>4045</v>
      </c>
      <c r="E1173" s="839"/>
      <c r="F1173" s="873"/>
      <c r="G1173" s="838"/>
      <c r="H1173" s="873"/>
      <c r="I1173" s="872">
        <v>2011</v>
      </c>
      <c r="J1173" s="838"/>
      <c r="K1173" s="883"/>
      <c r="L1173" s="884"/>
      <c r="M1173" s="884"/>
      <c r="N1173" s="884"/>
      <c r="O1173" s="872" t="s">
        <v>133</v>
      </c>
      <c r="P1173" s="894">
        <v>244410971.95265841</v>
      </c>
      <c r="Q1173" s="853" t="str">
        <f t="shared" si="293"/>
        <v>2.06.02</v>
      </c>
      <c r="R1173" s="841" t="str">
        <f t="shared" si="294"/>
        <v>ALAT RUMAH TANGGA</v>
      </c>
      <c r="S1173" s="860">
        <f t="shared" si="295"/>
        <v>5</v>
      </c>
      <c r="T1173" s="861">
        <f t="shared" si="296"/>
        <v>48882194.390531681</v>
      </c>
      <c r="U1173" s="860">
        <f t="shared" si="297"/>
        <v>3</v>
      </c>
      <c r="V1173" s="861">
        <f t="shared" si="298"/>
        <v>146646583.17159504</v>
      </c>
      <c r="W1173" s="861">
        <f t="shared" si="299"/>
        <v>48882194.390531681</v>
      </c>
      <c r="X1173" s="861">
        <f t="shared" si="300"/>
        <v>48882194.390531681</v>
      </c>
      <c r="Y1173" s="861">
        <f t="shared" si="301"/>
        <v>0</v>
      </c>
      <c r="Z1173" s="861">
        <f t="shared" si="302"/>
        <v>0</v>
      </c>
      <c r="AA1173" s="861">
        <f t="shared" si="303"/>
        <v>0</v>
      </c>
      <c r="AB1173" s="860">
        <f t="shared" si="304"/>
        <v>2011</v>
      </c>
      <c r="AC1173" s="862">
        <f t="shared" si="305"/>
        <v>244410971.95265841</v>
      </c>
      <c r="AD1173" s="863">
        <f t="shared" si="306"/>
        <v>0</v>
      </c>
    </row>
    <row r="1174" spans="1:30" s="821" customFormat="1" ht="15" hidden="1" customHeight="1">
      <c r="A1174" s="835"/>
      <c r="B1174" s="849" t="s">
        <v>34</v>
      </c>
      <c r="C1174" s="873" t="s">
        <v>3951</v>
      </c>
      <c r="D1174" s="873" t="s">
        <v>4046</v>
      </c>
      <c r="E1174" s="839"/>
      <c r="F1174" s="873" t="s">
        <v>1067</v>
      </c>
      <c r="G1174" s="838"/>
      <c r="H1174" s="873" t="s">
        <v>4047</v>
      </c>
      <c r="I1174" s="872">
        <v>2012</v>
      </c>
      <c r="J1174" s="838"/>
      <c r="K1174" s="883"/>
      <c r="L1174" s="884"/>
      <c r="M1174" s="884"/>
      <c r="N1174" s="884"/>
      <c r="O1174" s="872" t="s">
        <v>133</v>
      </c>
      <c r="P1174" s="894">
        <v>99548791.953304142</v>
      </c>
      <c r="Q1174" s="853" t="str">
        <f t="shared" si="293"/>
        <v>2.06.02</v>
      </c>
      <c r="R1174" s="841" t="str">
        <f t="shared" si="294"/>
        <v>ALAT RUMAH TANGGA</v>
      </c>
      <c r="S1174" s="860">
        <f t="shared" si="295"/>
        <v>5</v>
      </c>
      <c r="T1174" s="861">
        <f t="shared" si="296"/>
        <v>19909758.39066083</v>
      </c>
      <c r="U1174" s="860">
        <f t="shared" si="297"/>
        <v>2</v>
      </c>
      <c r="V1174" s="861">
        <f t="shared" si="298"/>
        <v>39819516.78132166</v>
      </c>
      <c r="W1174" s="861">
        <f t="shared" si="299"/>
        <v>19909758.39066083</v>
      </c>
      <c r="X1174" s="861">
        <f t="shared" si="300"/>
        <v>19909758.39066083</v>
      </c>
      <c r="Y1174" s="861">
        <f t="shared" si="301"/>
        <v>19909758.39066083</v>
      </c>
      <c r="Z1174" s="861">
        <f t="shared" si="302"/>
        <v>0</v>
      </c>
      <c r="AA1174" s="861">
        <f t="shared" si="303"/>
        <v>0</v>
      </c>
      <c r="AB1174" s="860">
        <f t="shared" si="304"/>
        <v>2012</v>
      </c>
      <c r="AC1174" s="862">
        <f t="shared" si="305"/>
        <v>99548791.953304142</v>
      </c>
      <c r="AD1174" s="863">
        <f t="shared" si="306"/>
        <v>0</v>
      </c>
    </row>
    <row r="1175" spans="1:30" s="821" customFormat="1" ht="15" hidden="1" customHeight="1">
      <c r="A1175" s="835"/>
      <c r="B1175" s="849" t="s">
        <v>34</v>
      </c>
      <c r="C1175" s="873" t="s">
        <v>3951</v>
      </c>
      <c r="D1175" s="873" t="s">
        <v>4048</v>
      </c>
      <c r="E1175" s="839"/>
      <c r="F1175" s="873" t="s">
        <v>1067</v>
      </c>
      <c r="G1175" s="838"/>
      <c r="H1175" s="873" t="s">
        <v>4047</v>
      </c>
      <c r="I1175" s="872">
        <v>2012</v>
      </c>
      <c r="J1175" s="838"/>
      <c r="K1175" s="883"/>
      <c r="L1175" s="884"/>
      <c r="M1175" s="884"/>
      <c r="N1175" s="884"/>
      <c r="O1175" s="872" t="s">
        <v>133</v>
      </c>
      <c r="P1175" s="894">
        <v>87872974.775901601</v>
      </c>
      <c r="Q1175" s="853" t="str">
        <f t="shared" si="293"/>
        <v>2.06.02</v>
      </c>
      <c r="R1175" s="841" t="str">
        <f t="shared" si="294"/>
        <v>ALAT RUMAH TANGGA</v>
      </c>
      <c r="S1175" s="860">
        <f t="shared" si="295"/>
        <v>5</v>
      </c>
      <c r="T1175" s="861">
        <f t="shared" si="296"/>
        <v>17574594.955180321</v>
      </c>
      <c r="U1175" s="860">
        <f t="shared" si="297"/>
        <v>2</v>
      </c>
      <c r="V1175" s="861">
        <f t="shared" si="298"/>
        <v>35149189.910360642</v>
      </c>
      <c r="W1175" s="861">
        <f t="shared" si="299"/>
        <v>17574594.955180321</v>
      </c>
      <c r="X1175" s="861">
        <f t="shared" si="300"/>
        <v>17574594.955180321</v>
      </c>
      <c r="Y1175" s="861">
        <f t="shared" si="301"/>
        <v>17574594.955180321</v>
      </c>
      <c r="Z1175" s="861">
        <f t="shared" si="302"/>
        <v>0</v>
      </c>
      <c r="AA1175" s="861">
        <f t="shared" si="303"/>
        <v>0</v>
      </c>
      <c r="AB1175" s="860">
        <f t="shared" si="304"/>
        <v>2012</v>
      </c>
      <c r="AC1175" s="862">
        <f t="shared" si="305"/>
        <v>87872974.775901601</v>
      </c>
      <c r="AD1175" s="863">
        <f t="shared" si="306"/>
        <v>0</v>
      </c>
    </row>
    <row r="1176" spans="1:30" s="821" customFormat="1" ht="15" hidden="1" customHeight="1">
      <c r="A1176" s="835"/>
      <c r="B1176" s="849" t="s">
        <v>34</v>
      </c>
      <c r="C1176" s="873" t="s">
        <v>3951</v>
      </c>
      <c r="D1176" s="873" t="s">
        <v>4049</v>
      </c>
      <c r="E1176" s="839"/>
      <c r="F1176" s="873" t="s">
        <v>1067</v>
      </c>
      <c r="G1176" s="838"/>
      <c r="H1176" s="873" t="s">
        <v>4047</v>
      </c>
      <c r="I1176" s="872">
        <v>2012</v>
      </c>
      <c r="J1176" s="838"/>
      <c r="K1176" s="883"/>
      <c r="L1176" s="884"/>
      <c r="M1176" s="884"/>
      <c r="N1176" s="884"/>
      <c r="O1176" s="872" t="s">
        <v>133</v>
      </c>
      <c r="P1176" s="894">
        <v>78023233.270794243</v>
      </c>
      <c r="Q1176" s="853" t="str">
        <f t="shared" si="293"/>
        <v>2.06.02</v>
      </c>
      <c r="R1176" s="841" t="str">
        <f t="shared" si="294"/>
        <v>ALAT RUMAH TANGGA</v>
      </c>
      <c r="S1176" s="860">
        <f t="shared" si="295"/>
        <v>5</v>
      </c>
      <c r="T1176" s="861">
        <f t="shared" si="296"/>
        <v>15604646.654158849</v>
      </c>
      <c r="U1176" s="860">
        <f t="shared" si="297"/>
        <v>2</v>
      </c>
      <c r="V1176" s="861">
        <f t="shared" si="298"/>
        <v>31209293.308317699</v>
      </c>
      <c r="W1176" s="861">
        <f t="shared" si="299"/>
        <v>15604646.654158849</v>
      </c>
      <c r="X1176" s="861">
        <f t="shared" si="300"/>
        <v>15604646.654158849</v>
      </c>
      <c r="Y1176" s="861">
        <f t="shared" si="301"/>
        <v>15604646.654158849</v>
      </c>
      <c r="Z1176" s="861">
        <f t="shared" si="302"/>
        <v>0</v>
      </c>
      <c r="AA1176" s="861">
        <f t="shared" si="303"/>
        <v>0</v>
      </c>
      <c r="AB1176" s="860">
        <f t="shared" si="304"/>
        <v>2012</v>
      </c>
      <c r="AC1176" s="862">
        <f t="shared" si="305"/>
        <v>78023233.270794243</v>
      </c>
      <c r="AD1176" s="863">
        <f t="shared" si="306"/>
        <v>0</v>
      </c>
    </row>
    <row r="1177" spans="1:30" s="821" customFormat="1" ht="15" hidden="1" customHeight="1">
      <c r="A1177" s="835"/>
      <c r="B1177" s="849" t="s">
        <v>34</v>
      </c>
      <c r="C1177" s="873" t="s">
        <v>3841</v>
      </c>
      <c r="D1177" s="873" t="s">
        <v>4050</v>
      </c>
      <c r="E1177" s="839"/>
      <c r="F1177" s="873"/>
      <c r="G1177" s="838"/>
      <c r="H1177" s="873"/>
      <c r="I1177" s="872">
        <v>2012</v>
      </c>
      <c r="J1177" s="838"/>
      <c r="K1177" s="883"/>
      <c r="L1177" s="884"/>
      <c r="M1177" s="884"/>
      <c r="N1177" s="884"/>
      <c r="O1177" s="872" t="s">
        <v>133</v>
      </c>
      <c r="P1177" s="894">
        <v>92111077.254045725</v>
      </c>
      <c r="Q1177" s="853" t="str">
        <f t="shared" si="293"/>
        <v>2.06.03</v>
      </c>
      <c r="R1177" s="841" t="str">
        <f t="shared" si="294"/>
        <v>KOMPUTER</v>
      </c>
      <c r="S1177" s="860">
        <f t="shared" si="295"/>
        <v>4</v>
      </c>
      <c r="T1177" s="861">
        <f t="shared" si="296"/>
        <v>23027769.313511431</v>
      </c>
      <c r="U1177" s="860">
        <f t="shared" si="297"/>
        <v>2</v>
      </c>
      <c r="V1177" s="861">
        <f t="shared" si="298"/>
        <v>46055538.627022862</v>
      </c>
      <c r="W1177" s="861">
        <f t="shared" si="299"/>
        <v>23027769.313511431</v>
      </c>
      <c r="X1177" s="861">
        <f t="shared" si="300"/>
        <v>23027769.313511431</v>
      </c>
      <c r="Y1177" s="861">
        <f t="shared" si="301"/>
        <v>0</v>
      </c>
      <c r="Z1177" s="861">
        <f t="shared" si="302"/>
        <v>0</v>
      </c>
      <c r="AA1177" s="861">
        <f t="shared" si="303"/>
        <v>0</v>
      </c>
      <c r="AB1177" s="860">
        <f t="shared" si="304"/>
        <v>2012</v>
      </c>
      <c r="AC1177" s="862">
        <f t="shared" si="305"/>
        <v>92111077.254045725</v>
      </c>
      <c r="AD1177" s="863">
        <f t="shared" si="306"/>
        <v>0</v>
      </c>
    </row>
    <row r="1178" spans="1:30" s="821" customFormat="1" ht="15" hidden="1" customHeight="1">
      <c r="A1178" s="835"/>
      <c r="B1178" s="849" t="s">
        <v>34</v>
      </c>
      <c r="C1178" s="873" t="s">
        <v>4033</v>
      </c>
      <c r="D1178" s="873" t="s">
        <v>4051</v>
      </c>
      <c r="E1178" s="839"/>
      <c r="F1178" s="873"/>
      <c r="G1178" s="838"/>
      <c r="H1178" s="873"/>
      <c r="I1178" s="872">
        <v>2012</v>
      </c>
      <c r="J1178" s="838"/>
      <c r="K1178" s="883"/>
      <c r="L1178" s="884"/>
      <c r="M1178" s="884"/>
      <c r="N1178" s="884"/>
      <c r="O1178" s="872" t="s">
        <v>133</v>
      </c>
      <c r="P1178" s="894">
        <v>75996874.197277158</v>
      </c>
      <c r="Q1178" s="853" t="str">
        <f t="shared" si="293"/>
        <v>2.06.03</v>
      </c>
      <c r="R1178" s="841" t="str">
        <f t="shared" si="294"/>
        <v>KOMPUTER</v>
      </c>
      <c r="S1178" s="860">
        <f t="shared" si="295"/>
        <v>4</v>
      </c>
      <c r="T1178" s="861">
        <f t="shared" si="296"/>
        <v>18999218.54931929</v>
      </c>
      <c r="U1178" s="860">
        <f t="shared" si="297"/>
        <v>2</v>
      </c>
      <c r="V1178" s="861">
        <f t="shared" si="298"/>
        <v>37998437.098638579</v>
      </c>
      <c r="W1178" s="861">
        <f t="shared" si="299"/>
        <v>18999218.54931929</v>
      </c>
      <c r="X1178" s="861">
        <f t="shared" si="300"/>
        <v>18999218.54931929</v>
      </c>
      <c r="Y1178" s="861">
        <f t="shared" si="301"/>
        <v>0</v>
      </c>
      <c r="Z1178" s="861">
        <f t="shared" si="302"/>
        <v>0</v>
      </c>
      <c r="AA1178" s="861">
        <f t="shared" si="303"/>
        <v>0</v>
      </c>
      <c r="AB1178" s="860">
        <f t="shared" si="304"/>
        <v>2012</v>
      </c>
      <c r="AC1178" s="862">
        <f t="shared" si="305"/>
        <v>75996874.197277158</v>
      </c>
      <c r="AD1178" s="863">
        <f t="shared" si="306"/>
        <v>0</v>
      </c>
    </row>
    <row r="1179" spans="1:30" s="821" customFormat="1" ht="15" hidden="1" customHeight="1">
      <c r="A1179" s="835"/>
      <c r="B1179" s="849" t="s">
        <v>34</v>
      </c>
      <c r="C1179" s="887" t="s">
        <v>3794</v>
      </c>
      <c r="D1179" s="873" t="s">
        <v>4003</v>
      </c>
      <c r="E1179" s="839"/>
      <c r="F1179" s="873"/>
      <c r="G1179" s="838"/>
      <c r="H1179" s="873"/>
      <c r="I1179" s="872">
        <v>2012</v>
      </c>
      <c r="J1179" s="838"/>
      <c r="K1179" s="883"/>
      <c r="L1179" s="884"/>
      <c r="M1179" s="884"/>
      <c r="N1179" s="884"/>
      <c r="O1179" s="872" t="s">
        <v>133</v>
      </c>
      <c r="P1179" s="894">
        <v>80075024.081685081</v>
      </c>
      <c r="Q1179" s="853" t="str">
        <f t="shared" si="293"/>
        <v>2.06.02</v>
      </c>
      <c r="R1179" s="841" t="str">
        <f t="shared" si="294"/>
        <v>ALAT RUMAH TANGGA</v>
      </c>
      <c r="S1179" s="860">
        <f t="shared" si="295"/>
        <v>5</v>
      </c>
      <c r="T1179" s="861">
        <f t="shared" si="296"/>
        <v>16015004.816337015</v>
      </c>
      <c r="U1179" s="860">
        <f t="shared" si="297"/>
        <v>2</v>
      </c>
      <c r="V1179" s="861">
        <f t="shared" si="298"/>
        <v>32030009.632674031</v>
      </c>
      <c r="W1179" s="861">
        <f t="shared" si="299"/>
        <v>16015004.816337015</v>
      </c>
      <c r="X1179" s="861">
        <f t="shared" si="300"/>
        <v>16015004.816337015</v>
      </c>
      <c r="Y1179" s="861">
        <f t="shared" si="301"/>
        <v>16015004.816337015</v>
      </c>
      <c r="Z1179" s="861">
        <f t="shared" si="302"/>
        <v>0</v>
      </c>
      <c r="AA1179" s="861">
        <f t="shared" si="303"/>
        <v>0</v>
      </c>
      <c r="AB1179" s="860">
        <f t="shared" si="304"/>
        <v>2012</v>
      </c>
      <c r="AC1179" s="862">
        <f t="shared" si="305"/>
        <v>80075024.081685081</v>
      </c>
      <c r="AD1179" s="863">
        <f t="shared" si="306"/>
        <v>0</v>
      </c>
    </row>
    <row r="1180" spans="1:30" s="821" customFormat="1" ht="15" hidden="1" customHeight="1">
      <c r="A1180" s="835"/>
      <c r="B1180" s="849" t="s">
        <v>34</v>
      </c>
      <c r="C1180" s="873" t="s">
        <v>4033</v>
      </c>
      <c r="D1180" s="873" t="s">
        <v>4052</v>
      </c>
      <c r="E1180" s="839"/>
      <c r="F1180" s="873"/>
      <c r="G1180" s="838"/>
      <c r="H1180" s="873"/>
      <c r="I1180" s="872">
        <v>2012</v>
      </c>
      <c r="J1180" s="838"/>
      <c r="K1180" s="883"/>
      <c r="L1180" s="884"/>
      <c r="M1180" s="884"/>
      <c r="N1180" s="884"/>
      <c r="O1180" s="872" t="s">
        <v>133</v>
      </c>
      <c r="P1180" s="894">
        <v>95087024.466992036</v>
      </c>
      <c r="Q1180" s="853" t="str">
        <f t="shared" si="293"/>
        <v>2.06.03</v>
      </c>
      <c r="R1180" s="841" t="str">
        <f t="shared" si="294"/>
        <v>KOMPUTER</v>
      </c>
      <c r="S1180" s="860">
        <f t="shared" si="295"/>
        <v>4</v>
      </c>
      <c r="T1180" s="861">
        <f t="shared" si="296"/>
        <v>23771756.116748009</v>
      </c>
      <c r="U1180" s="860">
        <f t="shared" si="297"/>
        <v>2</v>
      </c>
      <c r="V1180" s="861">
        <f t="shared" si="298"/>
        <v>47543512.233496018</v>
      </c>
      <c r="W1180" s="861">
        <f t="shared" si="299"/>
        <v>23771756.116748009</v>
      </c>
      <c r="X1180" s="861">
        <f t="shared" si="300"/>
        <v>23771756.116748009</v>
      </c>
      <c r="Y1180" s="861">
        <f t="shared" si="301"/>
        <v>0</v>
      </c>
      <c r="Z1180" s="861">
        <f t="shared" si="302"/>
        <v>0</v>
      </c>
      <c r="AA1180" s="861">
        <f t="shared" si="303"/>
        <v>0</v>
      </c>
      <c r="AB1180" s="860">
        <f t="shared" si="304"/>
        <v>2012</v>
      </c>
      <c r="AC1180" s="862">
        <f t="shared" si="305"/>
        <v>95087024.466992036</v>
      </c>
      <c r="AD1180" s="863">
        <f t="shared" si="306"/>
        <v>0</v>
      </c>
    </row>
    <row r="1181" spans="1:30" s="821" customFormat="1" ht="15" hidden="1" customHeight="1">
      <c r="A1181" s="835"/>
      <c r="B1181" s="849" t="s">
        <v>34</v>
      </c>
      <c r="C1181" s="873" t="s">
        <v>1427</v>
      </c>
      <c r="D1181" s="873" t="s">
        <v>4053</v>
      </c>
      <c r="E1181" s="839"/>
      <c r="F1181" s="873"/>
      <c r="G1181" s="838"/>
      <c r="H1181" s="873" t="s">
        <v>1447</v>
      </c>
      <c r="I1181" s="872">
        <v>2012</v>
      </c>
      <c r="J1181" s="838"/>
      <c r="K1181" s="883"/>
      <c r="L1181" s="884"/>
      <c r="M1181" s="884"/>
      <c r="N1181" s="884"/>
      <c r="O1181" s="872" t="s">
        <v>133</v>
      </c>
      <c r="P1181" s="894">
        <v>4800000</v>
      </c>
      <c r="Q1181" s="853" t="str">
        <f t="shared" si="293"/>
        <v>2.06.02</v>
      </c>
      <c r="R1181" s="841" t="str">
        <f t="shared" si="294"/>
        <v>ALAT RUMAH TANGGA</v>
      </c>
      <c r="S1181" s="860">
        <f t="shared" si="295"/>
        <v>5</v>
      </c>
      <c r="T1181" s="861">
        <f t="shared" si="296"/>
        <v>960000</v>
      </c>
      <c r="U1181" s="860">
        <f t="shared" si="297"/>
        <v>2</v>
      </c>
      <c r="V1181" s="861">
        <f t="shared" si="298"/>
        <v>1920000</v>
      </c>
      <c r="W1181" s="861">
        <f t="shared" si="299"/>
        <v>960000</v>
      </c>
      <c r="X1181" s="861">
        <f t="shared" si="300"/>
        <v>960000</v>
      </c>
      <c r="Y1181" s="861">
        <f t="shared" si="301"/>
        <v>960000</v>
      </c>
      <c r="Z1181" s="861">
        <f t="shared" si="302"/>
        <v>0</v>
      </c>
      <c r="AA1181" s="861">
        <f t="shared" si="303"/>
        <v>0</v>
      </c>
      <c r="AB1181" s="860">
        <f t="shared" si="304"/>
        <v>2012</v>
      </c>
      <c r="AC1181" s="862">
        <f t="shared" si="305"/>
        <v>4800000</v>
      </c>
      <c r="AD1181" s="863">
        <f t="shared" si="306"/>
        <v>0</v>
      </c>
    </row>
    <row r="1182" spans="1:30" s="821" customFormat="1" ht="15" hidden="1" customHeight="1">
      <c r="A1182" s="835"/>
      <c r="B1182" s="849" t="s">
        <v>34</v>
      </c>
      <c r="C1182" s="873" t="s">
        <v>1496</v>
      </c>
      <c r="D1182" s="873" t="s">
        <v>4054</v>
      </c>
      <c r="E1182" s="839"/>
      <c r="F1182" s="873"/>
      <c r="G1182" s="838"/>
      <c r="H1182" s="873" t="s">
        <v>459</v>
      </c>
      <c r="I1182" s="872">
        <v>2012</v>
      </c>
      <c r="J1182" s="838"/>
      <c r="K1182" s="883"/>
      <c r="L1182" s="884"/>
      <c r="M1182" s="884"/>
      <c r="N1182" s="884"/>
      <c r="O1182" s="872" t="s">
        <v>133</v>
      </c>
      <c r="P1182" s="894">
        <v>96167500</v>
      </c>
      <c r="Q1182" s="853" t="str">
        <f t="shared" si="293"/>
        <v>2.06.02</v>
      </c>
      <c r="R1182" s="841" t="str">
        <f t="shared" si="294"/>
        <v>ALAT RUMAH TANGGA</v>
      </c>
      <c r="S1182" s="860">
        <f t="shared" si="295"/>
        <v>5</v>
      </c>
      <c r="T1182" s="861">
        <f t="shared" si="296"/>
        <v>19233500</v>
      </c>
      <c r="U1182" s="860">
        <f t="shared" si="297"/>
        <v>2</v>
      </c>
      <c r="V1182" s="861">
        <f t="shared" si="298"/>
        <v>38467000</v>
      </c>
      <c r="W1182" s="861">
        <f t="shared" si="299"/>
        <v>19233500</v>
      </c>
      <c r="X1182" s="861">
        <f t="shared" si="300"/>
        <v>19233500</v>
      </c>
      <c r="Y1182" s="861">
        <f t="shared" si="301"/>
        <v>19233500</v>
      </c>
      <c r="Z1182" s="861">
        <f t="shared" si="302"/>
        <v>0</v>
      </c>
      <c r="AA1182" s="861">
        <f t="shared" si="303"/>
        <v>0</v>
      </c>
      <c r="AB1182" s="860">
        <f t="shared" si="304"/>
        <v>2012</v>
      </c>
      <c r="AC1182" s="862">
        <f t="shared" si="305"/>
        <v>96167500</v>
      </c>
      <c r="AD1182" s="863">
        <f t="shared" si="306"/>
        <v>0</v>
      </c>
    </row>
    <row r="1183" spans="1:30" s="821" customFormat="1" ht="15" hidden="1" customHeight="1">
      <c r="A1183" s="835"/>
      <c r="B1183" s="849" t="s">
        <v>34</v>
      </c>
      <c r="C1183" s="873" t="s">
        <v>267</v>
      </c>
      <c r="D1183" s="873" t="s">
        <v>4055</v>
      </c>
      <c r="E1183" s="839"/>
      <c r="F1183" s="873"/>
      <c r="G1183" s="838"/>
      <c r="H1183" s="873"/>
      <c r="I1183" s="872">
        <v>2012</v>
      </c>
      <c r="J1183" s="838"/>
      <c r="K1183" s="883"/>
      <c r="L1183" s="884"/>
      <c r="M1183" s="884"/>
      <c r="N1183" s="884"/>
      <c r="O1183" s="872" t="s">
        <v>133</v>
      </c>
      <c r="P1183" s="894">
        <v>148084200</v>
      </c>
      <c r="Q1183" s="853" t="str">
        <f t="shared" si="293"/>
        <v>2.06.03</v>
      </c>
      <c r="R1183" s="841" t="str">
        <f t="shared" si="294"/>
        <v>KOMPUTER</v>
      </c>
      <c r="S1183" s="860">
        <f t="shared" si="295"/>
        <v>4</v>
      </c>
      <c r="T1183" s="861">
        <f t="shared" si="296"/>
        <v>37021050</v>
      </c>
      <c r="U1183" s="860">
        <f t="shared" si="297"/>
        <v>2</v>
      </c>
      <c r="V1183" s="861">
        <f t="shared" si="298"/>
        <v>74042100</v>
      </c>
      <c r="W1183" s="861">
        <f t="shared" si="299"/>
        <v>37021050</v>
      </c>
      <c r="X1183" s="861">
        <f t="shared" si="300"/>
        <v>37021050</v>
      </c>
      <c r="Y1183" s="861">
        <f t="shared" si="301"/>
        <v>0</v>
      </c>
      <c r="Z1183" s="861">
        <f t="shared" si="302"/>
        <v>0</v>
      </c>
      <c r="AA1183" s="861">
        <f t="shared" si="303"/>
        <v>0</v>
      </c>
      <c r="AB1183" s="860">
        <f t="shared" si="304"/>
        <v>2012</v>
      </c>
      <c r="AC1183" s="862">
        <f t="shared" si="305"/>
        <v>148084200</v>
      </c>
      <c r="AD1183" s="863">
        <f t="shared" si="306"/>
        <v>0</v>
      </c>
    </row>
    <row r="1184" spans="1:30" s="821" customFormat="1" ht="15" hidden="1" customHeight="1">
      <c r="A1184" s="835"/>
      <c r="B1184" s="849" t="s">
        <v>34</v>
      </c>
      <c r="C1184" s="887" t="s">
        <v>3792</v>
      </c>
      <c r="D1184" s="873" t="s">
        <v>422</v>
      </c>
      <c r="E1184" s="839"/>
      <c r="F1184" s="873"/>
      <c r="G1184" s="838"/>
      <c r="H1184" s="873"/>
      <c r="I1184" s="872">
        <v>2012</v>
      </c>
      <c r="J1184" s="838"/>
      <c r="K1184" s="883"/>
      <c r="L1184" s="884"/>
      <c r="M1184" s="884"/>
      <c r="N1184" s="884"/>
      <c r="O1184" s="872" t="s">
        <v>133</v>
      </c>
      <c r="P1184" s="894">
        <v>100772100</v>
      </c>
      <c r="Q1184" s="853" t="str">
        <f t="shared" si="293"/>
        <v>2.06.03</v>
      </c>
      <c r="R1184" s="841" t="str">
        <f t="shared" si="294"/>
        <v>KOMPUTER</v>
      </c>
      <c r="S1184" s="860">
        <f t="shared" si="295"/>
        <v>4</v>
      </c>
      <c r="T1184" s="861">
        <f t="shared" si="296"/>
        <v>25193025</v>
      </c>
      <c r="U1184" s="860">
        <f t="shared" si="297"/>
        <v>2</v>
      </c>
      <c r="V1184" s="861">
        <f t="shared" si="298"/>
        <v>50386050</v>
      </c>
      <c r="W1184" s="861">
        <f t="shared" si="299"/>
        <v>25193025</v>
      </c>
      <c r="X1184" s="861">
        <f t="shared" si="300"/>
        <v>25193025</v>
      </c>
      <c r="Y1184" s="861">
        <f t="shared" si="301"/>
        <v>0</v>
      </c>
      <c r="Z1184" s="861">
        <f t="shared" si="302"/>
        <v>0</v>
      </c>
      <c r="AA1184" s="861">
        <f t="shared" si="303"/>
        <v>0</v>
      </c>
      <c r="AB1184" s="860">
        <f t="shared" si="304"/>
        <v>2012</v>
      </c>
      <c r="AC1184" s="862">
        <f t="shared" si="305"/>
        <v>100772100</v>
      </c>
      <c r="AD1184" s="863">
        <f t="shared" si="306"/>
        <v>0</v>
      </c>
    </row>
    <row r="1185" spans="1:30" s="821" customFormat="1" ht="15" hidden="1" customHeight="1">
      <c r="A1185" s="835"/>
      <c r="B1185" s="849" t="s">
        <v>34</v>
      </c>
      <c r="C1185" s="873" t="s">
        <v>1427</v>
      </c>
      <c r="D1185" s="873" t="s">
        <v>4056</v>
      </c>
      <c r="E1185" s="839"/>
      <c r="F1185" s="873" t="s">
        <v>298</v>
      </c>
      <c r="G1185" s="838"/>
      <c r="H1185" s="873" t="s">
        <v>4057</v>
      </c>
      <c r="I1185" s="872">
        <v>2012</v>
      </c>
      <c r="J1185" s="838"/>
      <c r="K1185" s="883"/>
      <c r="L1185" s="884"/>
      <c r="M1185" s="884"/>
      <c r="N1185" s="884"/>
      <c r="O1185" s="872" t="s">
        <v>133</v>
      </c>
      <c r="P1185" s="894">
        <v>100025030.32336625</v>
      </c>
      <c r="Q1185" s="853" t="str">
        <f t="shared" si="293"/>
        <v>2.06.02</v>
      </c>
      <c r="R1185" s="841" t="str">
        <f t="shared" si="294"/>
        <v>ALAT RUMAH TANGGA</v>
      </c>
      <c r="S1185" s="860">
        <f t="shared" si="295"/>
        <v>5</v>
      </c>
      <c r="T1185" s="861">
        <f t="shared" si="296"/>
        <v>20005006.064673252</v>
      </c>
      <c r="U1185" s="860">
        <f t="shared" si="297"/>
        <v>2</v>
      </c>
      <c r="V1185" s="861">
        <f t="shared" si="298"/>
        <v>40010012.129346505</v>
      </c>
      <c r="W1185" s="861">
        <f t="shared" si="299"/>
        <v>20005006.064673252</v>
      </c>
      <c r="X1185" s="861">
        <f t="shared" si="300"/>
        <v>20005006.064673252</v>
      </c>
      <c r="Y1185" s="861">
        <f t="shared" si="301"/>
        <v>20005006.064673252</v>
      </c>
      <c r="Z1185" s="861">
        <f t="shared" si="302"/>
        <v>0</v>
      </c>
      <c r="AA1185" s="861">
        <f t="shared" si="303"/>
        <v>0</v>
      </c>
      <c r="AB1185" s="860">
        <f t="shared" si="304"/>
        <v>2012</v>
      </c>
      <c r="AC1185" s="862">
        <f t="shared" si="305"/>
        <v>100025030.32336625</v>
      </c>
      <c r="AD1185" s="863">
        <f t="shared" si="306"/>
        <v>0</v>
      </c>
    </row>
    <row r="1186" spans="1:30" s="821" customFormat="1" ht="15" hidden="1" customHeight="1">
      <c r="A1186" s="835"/>
      <c r="B1186" s="849" t="s">
        <v>34</v>
      </c>
      <c r="C1186" s="887" t="s">
        <v>442</v>
      </c>
      <c r="D1186" s="873" t="s">
        <v>172</v>
      </c>
      <c r="E1186" s="839"/>
      <c r="F1186" s="873" t="s">
        <v>1948</v>
      </c>
      <c r="G1186" s="838" t="s">
        <v>4058</v>
      </c>
      <c r="H1186" s="873" t="s">
        <v>4059</v>
      </c>
      <c r="I1186" s="872">
        <v>2012</v>
      </c>
      <c r="J1186" s="838"/>
      <c r="K1186" s="883"/>
      <c r="L1186" s="884"/>
      <c r="M1186" s="884"/>
      <c r="N1186" s="884"/>
      <c r="O1186" s="872" t="s">
        <v>133</v>
      </c>
      <c r="P1186" s="894">
        <v>5995812.4595792191</v>
      </c>
      <c r="Q1186" s="853" t="str">
        <f t="shared" si="293"/>
        <v>2.06.02</v>
      </c>
      <c r="R1186" s="841" t="str">
        <f t="shared" si="294"/>
        <v>ALAT RUMAH TANGGA</v>
      </c>
      <c r="S1186" s="860">
        <f t="shared" si="295"/>
        <v>5</v>
      </c>
      <c r="T1186" s="861">
        <f t="shared" si="296"/>
        <v>1199162.4919158439</v>
      </c>
      <c r="U1186" s="860">
        <f t="shared" si="297"/>
        <v>2</v>
      </c>
      <c r="V1186" s="861">
        <f t="shared" si="298"/>
        <v>2398324.9838316878</v>
      </c>
      <c r="W1186" s="861">
        <f t="shared" si="299"/>
        <v>1199162.4919158439</v>
      </c>
      <c r="X1186" s="861">
        <f t="shared" si="300"/>
        <v>1199162.4919158439</v>
      </c>
      <c r="Y1186" s="861">
        <f t="shared" si="301"/>
        <v>1199162.4919158439</v>
      </c>
      <c r="Z1186" s="861">
        <f t="shared" si="302"/>
        <v>0</v>
      </c>
      <c r="AA1186" s="861">
        <f t="shared" si="303"/>
        <v>0</v>
      </c>
      <c r="AB1186" s="860">
        <f t="shared" si="304"/>
        <v>2012</v>
      </c>
      <c r="AC1186" s="862">
        <f t="shared" si="305"/>
        <v>5995812.4595792191</v>
      </c>
      <c r="AD1186" s="863">
        <f t="shared" si="306"/>
        <v>0</v>
      </c>
    </row>
    <row r="1187" spans="1:30" s="821" customFormat="1" ht="15" hidden="1" customHeight="1">
      <c r="A1187" s="835"/>
      <c r="B1187" s="849" t="s">
        <v>34</v>
      </c>
      <c r="C1187" s="887" t="s">
        <v>442</v>
      </c>
      <c r="D1187" s="873" t="s">
        <v>172</v>
      </c>
      <c r="E1187" s="839"/>
      <c r="F1187" s="873" t="s">
        <v>1948</v>
      </c>
      <c r="G1187" s="838" t="s">
        <v>4058</v>
      </c>
      <c r="H1187" s="873" t="s">
        <v>4059</v>
      </c>
      <c r="I1187" s="872">
        <v>2012</v>
      </c>
      <c r="J1187" s="838"/>
      <c r="K1187" s="883"/>
      <c r="L1187" s="884"/>
      <c r="M1187" s="884"/>
      <c r="N1187" s="884"/>
      <c r="O1187" s="872" t="s">
        <v>133</v>
      </c>
      <c r="P1187" s="894">
        <v>5995812.4595792191</v>
      </c>
      <c r="Q1187" s="853" t="str">
        <f t="shared" si="293"/>
        <v>2.06.02</v>
      </c>
      <c r="R1187" s="841" t="str">
        <f t="shared" si="294"/>
        <v>ALAT RUMAH TANGGA</v>
      </c>
      <c r="S1187" s="860">
        <f t="shared" si="295"/>
        <v>5</v>
      </c>
      <c r="T1187" s="861">
        <f t="shared" si="296"/>
        <v>1199162.4919158439</v>
      </c>
      <c r="U1187" s="860">
        <f t="shared" si="297"/>
        <v>2</v>
      </c>
      <c r="V1187" s="861">
        <f t="shared" si="298"/>
        <v>2398324.9838316878</v>
      </c>
      <c r="W1187" s="861">
        <f t="shared" si="299"/>
        <v>1199162.4919158439</v>
      </c>
      <c r="X1187" s="861">
        <f t="shared" si="300"/>
        <v>1199162.4919158439</v>
      </c>
      <c r="Y1187" s="861">
        <f t="shared" si="301"/>
        <v>1199162.4919158439</v>
      </c>
      <c r="Z1187" s="861">
        <f t="shared" si="302"/>
        <v>0</v>
      </c>
      <c r="AA1187" s="861">
        <f t="shared" si="303"/>
        <v>0</v>
      </c>
      <c r="AB1187" s="860">
        <f t="shared" si="304"/>
        <v>2012</v>
      </c>
      <c r="AC1187" s="862">
        <f t="shared" si="305"/>
        <v>5995812.4595792191</v>
      </c>
      <c r="AD1187" s="863">
        <f t="shared" si="306"/>
        <v>0</v>
      </c>
    </row>
    <row r="1188" spans="1:30" s="821" customFormat="1" ht="15" hidden="1" customHeight="1">
      <c r="A1188" s="835"/>
      <c r="B1188" s="849" t="s">
        <v>34</v>
      </c>
      <c r="C1188" s="887" t="s">
        <v>442</v>
      </c>
      <c r="D1188" s="873" t="s">
        <v>172</v>
      </c>
      <c r="E1188" s="839"/>
      <c r="F1188" s="873" t="s">
        <v>1948</v>
      </c>
      <c r="G1188" s="838" t="s">
        <v>4058</v>
      </c>
      <c r="H1188" s="873" t="s">
        <v>4059</v>
      </c>
      <c r="I1188" s="872">
        <v>2012</v>
      </c>
      <c r="J1188" s="838"/>
      <c r="K1188" s="883"/>
      <c r="L1188" s="884"/>
      <c r="M1188" s="884"/>
      <c r="N1188" s="884"/>
      <c r="O1188" s="872" t="s">
        <v>133</v>
      </c>
      <c r="P1188" s="894">
        <v>5995812.4595792191</v>
      </c>
      <c r="Q1188" s="853" t="str">
        <f t="shared" si="293"/>
        <v>2.06.02</v>
      </c>
      <c r="R1188" s="841" t="str">
        <f t="shared" si="294"/>
        <v>ALAT RUMAH TANGGA</v>
      </c>
      <c r="S1188" s="860">
        <f t="shared" si="295"/>
        <v>5</v>
      </c>
      <c r="T1188" s="861">
        <f t="shared" si="296"/>
        <v>1199162.4919158439</v>
      </c>
      <c r="U1188" s="860">
        <f t="shared" si="297"/>
        <v>2</v>
      </c>
      <c r="V1188" s="861">
        <f t="shared" si="298"/>
        <v>2398324.9838316878</v>
      </c>
      <c r="W1188" s="861">
        <f t="shared" si="299"/>
        <v>1199162.4919158439</v>
      </c>
      <c r="X1188" s="861">
        <f t="shared" si="300"/>
        <v>1199162.4919158439</v>
      </c>
      <c r="Y1188" s="861">
        <f t="shared" si="301"/>
        <v>1199162.4919158439</v>
      </c>
      <c r="Z1188" s="861">
        <f t="shared" si="302"/>
        <v>0</v>
      </c>
      <c r="AA1188" s="861">
        <f t="shared" si="303"/>
        <v>0</v>
      </c>
      <c r="AB1188" s="860">
        <f t="shared" si="304"/>
        <v>2012</v>
      </c>
      <c r="AC1188" s="862">
        <f t="shared" si="305"/>
        <v>5995812.4595792191</v>
      </c>
      <c r="AD1188" s="863">
        <f t="shared" si="306"/>
        <v>0</v>
      </c>
    </row>
    <row r="1189" spans="1:30" s="821" customFormat="1" ht="15" hidden="1" customHeight="1">
      <c r="A1189" s="835"/>
      <c r="B1189" s="849" t="s">
        <v>34</v>
      </c>
      <c r="C1189" s="887" t="s">
        <v>442</v>
      </c>
      <c r="D1189" s="873" t="s">
        <v>172</v>
      </c>
      <c r="E1189" s="839"/>
      <c r="F1189" s="873" t="s">
        <v>1948</v>
      </c>
      <c r="G1189" s="838" t="s">
        <v>4058</v>
      </c>
      <c r="H1189" s="873" t="s">
        <v>4059</v>
      </c>
      <c r="I1189" s="872">
        <v>2012</v>
      </c>
      <c r="J1189" s="838"/>
      <c r="K1189" s="883"/>
      <c r="L1189" s="884"/>
      <c r="M1189" s="884"/>
      <c r="N1189" s="884"/>
      <c r="O1189" s="872" t="s">
        <v>133</v>
      </c>
      <c r="P1189" s="894">
        <v>5995812.4595792191</v>
      </c>
      <c r="Q1189" s="853" t="str">
        <f t="shared" si="293"/>
        <v>2.06.02</v>
      </c>
      <c r="R1189" s="841" t="str">
        <f t="shared" si="294"/>
        <v>ALAT RUMAH TANGGA</v>
      </c>
      <c r="S1189" s="860">
        <f t="shared" si="295"/>
        <v>5</v>
      </c>
      <c r="T1189" s="861">
        <f t="shared" si="296"/>
        <v>1199162.4919158439</v>
      </c>
      <c r="U1189" s="860">
        <f t="shared" si="297"/>
        <v>2</v>
      </c>
      <c r="V1189" s="861">
        <f t="shared" si="298"/>
        <v>2398324.9838316878</v>
      </c>
      <c r="W1189" s="861">
        <f t="shared" si="299"/>
        <v>1199162.4919158439</v>
      </c>
      <c r="X1189" s="861">
        <f t="shared" si="300"/>
        <v>1199162.4919158439</v>
      </c>
      <c r="Y1189" s="861">
        <f t="shared" si="301"/>
        <v>1199162.4919158439</v>
      </c>
      <c r="Z1189" s="861">
        <f t="shared" si="302"/>
        <v>0</v>
      </c>
      <c r="AA1189" s="861">
        <f t="shared" si="303"/>
        <v>0</v>
      </c>
      <c r="AB1189" s="860">
        <f t="shared" si="304"/>
        <v>2012</v>
      </c>
      <c r="AC1189" s="862">
        <f t="shared" si="305"/>
        <v>5995812.4595792191</v>
      </c>
      <c r="AD1189" s="863">
        <f t="shared" si="306"/>
        <v>0</v>
      </c>
    </row>
    <row r="1190" spans="1:30" s="821" customFormat="1" ht="15" hidden="1" customHeight="1">
      <c r="A1190" s="835"/>
      <c r="B1190" s="849" t="s">
        <v>34</v>
      </c>
      <c r="C1190" s="887" t="s">
        <v>442</v>
      </c>
      <c r="D1190" s="873" t="s">
        <v>172</v>
      </c>
      <c r="E1190" s="839"/>
      <c r="F1190" s="873" t="s">
        <v>1948</v>
      </c>
      <c r="G1190" s="838" t="s">
        <v>4058</v>
      </c>
      <c r="H1190" s="873" t="s">
        <v>4059</v>
      </c>
      <c r="I1190" s="872">
        <v>2012</v>
      </c>
      <c r="J1190" s="838"/>
      <c r="K1190" s="883"/>
      <c r="L1190" s="884"/>
      <c r="M1190" s="884"/>
      <c r="N1190" s="884"/>
      <c r="O1190" s="872" t="s">
        <v>133</v>
      </c>
      <c r="P1190" s="894">
        <v>5995812.4595792191</v>
      </c>
      <c r="Q1190" s="853" t="str">
        <f t="shared" si="293"/>
        <v>2.06.02</v>
      </c>
      <c r="R1190" s="841" t="str">
        <f t="shared" si="294"/>
        <v>ALAT RUMAH TANGGA</v>
      </c>
      <c r="S1190" s="860">
        <f t="shared" si="295"/>
        <v>5</v>
      </c>
      <c r="T1190" s="861">
        <f t="shared" si="296"/>
        <v>1199162.4919158439</v>
      </c>
      <c r="U1190" s="860">
        <f t="shared" si="297"/>
        <v>2</v>
      </c>
      <c r="V1190" s="861">
        <f t="shared" si="298"/>
        <v>2398324.9838316878</v>
      </c>
      <c r="W1190" s="861">
        <f t="shared" si="299"/>
        <v>1199162.4919158439</v>
      </c>
      <c r="X1190" s="861">
        <f t="shared" si="300"/>
        <v>1199162.4919158439</v>
      </c>
      <c r="Y1190" s="861">
        <f t="shared" si="301"/>
        <v>1199162.4919158439</v>
      </c>
      <c r="Z1190" s="861">
        <f t="shared" si="302"/>
        <v>0</v>
      </c>
      <c r="AA1190" s="861">
        <f t="shared" si="303"/>
        <v>0</v>
      </c>
      <c r="AB1190" s="860">
        <f t="shared" si="304"/>
        <v>2012</v>
      </c>
      <c r="AC1190" s="862">
        <f t="shared" si="305"/>
        <v>5995812.4595792191</v>
      </c>
      <c r="AD1190" s="863">
        <f t="shared" si="306"/>
        <v>0</v>
      </c>
    </row>
    <row r="1191" spans="1:30" s="821" customFormat="1" ht="15" hidden="1" customHeight="1">
      <c r="A1191" s="835"/>
      <c r="B1191" s="849" t="s">
        <v>34</v>
      </c>
      <c r="C1191" s="887" t="s">
        <v>442</v>
      </c>
      <c r="D1191" s="873" t="s">
        <v>172</v>
      </c>
      <c r="E1191" s="839"/>
      <c r="F1191" s="873" t="s">
        <v>1948</v>
      </c>
      <c r="G1191" s="838" t="s">
        <v>4058</v>
      </c>
      <c r="H1191" s="873" t="s">
        <v>4059</v>
      </c>
      <c r="I1191" s="872">
        <v>2012</v>
      </c>
      <c r="J1191" s="838"/>
      <c r="K1191" s="883"/>
      <c r="L1191" s="884"/>
      <c r="M1191" s="884"/>
      <c r="N1191" s="884"/>
      <c r="O1191" s="872" t="s">
        <v>133</v>
      </c>
      <c r="P1191" s="894">
        <v>5995812.4595792191</v>
      </c>
      <c r="Q1191" s="853" t="str">
        <f t="shared" si="293"/>
        <v>2.06.02</v>
      </c>
      <c r="R1191" s="841" t="str">
        <f t="shared" si="294"/>
        <v>ALAT RUMAH TANGGA</v>
      </c>
      <c r="S1191" s="860">
        <f t="shared" si="295"/>
        <v>5</v>
      </c>
      <c r="T1191" s="861">
        <f t="shared" si="296"/>
        <v>1199162.4919158439</v>
      </c>
      <c r="U1191" s="860">
        <f t="shared" si="297"/>
        <v>2</v>
      </c>
      <c r="V1191" s="861">
        <f t="shared" si="298"/>
        <v>2398324.9838316878</v>
      </c>
      <c r="W1191" s="861">
        <f t="shared" si="299"/>
        <v>1199162.4919158439</v>
      </c>
      <c r="X1191" s="861">
        <f t="shared" si="300"/>
        <v>1199162.4919158439</v>
      </c>
      <c r="Y1191" s="861">
        <f t="shared" si="301"/>
        <v>1199162.4919158439</v>
      </c>
      <c r="Z1191" s="861">
        <f t="shared" si="302"/>
        <v>0</v>
      </c>
      <c r="AA1191" s="861">
        <f t="shared" si="303"/>
        <v>0</v>
      </c>
      <c r="AB1191" s="860">
        <f t="shared" si="304"/>
        <v>2012</v>
      </c>
      <c r="AC1191" s="862">
        <f t="shared" si="305"/>
        <v>5995812.4595792191</v>
      </c>
      <c r="AD1191" s="863">
        <f t="shared" si="306"/>
        <v>0</v>
      </c>
    </row>
    <row r="1192" spans="1:30" s="821" customFormat="1" ht="15" hidden="1" customHeight="1">
      <c r="A1192" s="835"/>
      <c r="B1192" s="849" t="s">
        <v>34</v>
      </c>
      <c r="C1192" s="887" t="s">
        <v>442</v>
      </c>
      <c r="D1192" s="873" t="s">
        <v>172</v>
      </c>
      <c r="E1192" s="839"/>
      <c r="F1192" s="873" t="s">
        <v>1948</v>
      </c>
      <c r="G1192" s="838" t="s">
        <v>4058</v>
      </c>
      <c r="H1192" s="873" t="s">
        <v>4059</v>
      </c>
      <c r="I1192" s="872">
        <v>2012</v>
      </c>
      <c r="J1192" s="838"/>
      <c r="K1192" s="883"/>
      <c r="L1192" s="884"/>
      <c r="M1192" s="884"/>
      <c r="N1192" s="884"/>
      <c r="O1192" s="872" t="s">
        <v>133</v>
      </c>
      <c r="P1192" s="894">
        <v>5995812.4595792191</v>
      </c>
      <c r="Q1192" s="853" t="str">
        <f t="shared" si="293"/>
        <v>2.06.02</v>
      </c>
      <c r="R1192" s="841" t="str">
        <f t="shared" si="294"/>
        <v>ALAT RUMAH TANGGA</v>
      </c>
      <c r="S1192" s="860">
        <f t="shared" si="295"/>
        <v>5</v>
      </c>
      <c r="T1192" s="861">
        <f t="shared" si="296"/>
        <v>1199162.4919158439</v>
      </c>
      <c r="U1192" s="860">
        <f t="shared" si="297"/>
        <v>2</v>
      </c>
      <c r="V1192" s="861">
        <f t="shared" si="298"/>
        <v>2398324.9838316878</v>
      </c>
      <c r="W1192" s="861">
        <f t="shared" si="299"/>
        <v>1199162.4919158439</v>
      </c>
      <c r="X1192" s="861">
        <f t="shared" si="300"/>
        <v>1199162.4919158439</v>
      </c>
      <c r="Y1192" s="861">
        <f t="shared" si="301"/>
        <v>1199162.4919158439</v>
      </c>
      <c r="Z1192" s="861">
        <f t="shared" si="302"/>
        <v>0</v>
      </c>
      <c r="AA1192" s="861">
        <f t="shared" si="303"/>
        <v>0</v>
      </c>
      <c r="AB1192" s="860">
        <f t="shared" si="304"/>
        <v>2012</v>
      </c>
      <c r="AC1192" s="862">
        <f t="shared" si="305"/>
        <v>5995812.4595792191</v>
      </c>
      <c r="AD1192" s="863">
        <f t="shared" si="306"/>
        <v>0</v>
      </c>
    </row>
    <row r="1193" spans="1:30" s="821" customFormat="1" ht="15" hidden="1" customHeight="1">
      <c r="A1193" s="835"/>
      <c r="B1193" s="849" t="s">
        <v>34</v>
      </c>
      <c r="C1193" s="887" t="s">
        <v>442</v>
      </c>
      <c r="D1193" s="873" t="s">
        <v>172</v>
      </c>
      <c r="E1193" s="839"/>
      <c r="F1193" s="873" t="s">
        <v>1948</v>
      </c>
      <c r="G1193" s="838" t="s">
        <v>4058</v>
      </c>
      <c r="H1193" s="873" t="s">
        <v>4059</v>
      </c>
      <c r="I1193" s="872">
        <v>2012</v>
      </c>
      <c r="J1193" s="838"/>
      <c r="K1193" s="883"/>
      <c r="L1193" s="884"/>
      <c r="M1193" s="884"/>
      <c r="N1193" s="884"/>
      <c r="O1193" s="872" t="s">
        <v>133</v>
      </c>
      <c r="P1193" s="894">
        <v>5995812.4595792191</v>
      </c>
      <c r="Q1193" s="853" t="str">
        <f t="shared" si="293"/>
        <v>2.06.02</v>
      </c>
      <c r="R1193" s="841" t="str">
        <f t="shared" si="294"/>
        <v>ALAT RUMAH TANGGA</v>
      </c>
      <c r="S1193" s="860">
        <f t="shared" si="295"/>
        <v>5</v>
      </c>
      <c r="T1193" s="861">
        <f t="shared" si="296"/>
        <v>1199162.4919158439</v>
      </c>
      <c r="U1193" s="860">
        <f t="shared" si="297"/>
        <v>2</v>
      </c>
      <c r="V1193" s="861">
        <f t="shared" si="298"/>
        <v>2398324.9838316878</v>
      </c>
      <c r="W1193" s="861">
        <f t="shared" si="299"/>
        <v>1199162.4919158439</v>
      </c>
      <c r="X1193" s="861">
        <f t="shared" si="300"/>
        <v>1199162.4919158439</v>
      </c>
      <c r="Y1193" s="861">
        <f t="shared" si="301"/>
        <v>1199162.4919158439</v>
      </c>
      <c r="Z1193" s="861">
        <f t="shared" si="302"/>
        <v>0</v>
      </c>
      <c r="AA1193" s="861">
        <f t="shared" si="303"/>
        <v>0</v>
      </c>
      <c r="AB1193" s="860">
        <f t="shared" si="304"/>
        <v>2012</v>
      </c>
      <c r="AC1193" s="862">
        <f t="shared" si="305"/>
        <v>5995812.4595792191</v>
      </c>
      <c r="AD1193" s="863">
        <f t="shared" si="306"/>
        <v>0</v>
      </c>
    </row>
    <row r="1194" spans="1:30" s="821" customFormat="1" ht="15" hidden="1" customHeight="1">
      <c r="A1194" s="835"/>
      <c r="B1194" s="849" t="s">
        <v>34</v>
      </c>
      <c r="C1194" s="873" t="s">
        <v>1496</v>
      </c>
      <c r="D1194" s="873" t="s">
        <v>4060</v>
      </c>
      <c r="E1194" s="839"/>
      <c r="F1194" s="873" t="s">
        <v>1067</v>
      </c>
      <c r="G1194" s="838"/>
      <c r="H1194" s="873" t="s">
        <v>460</v>
      </c>
      <c r="I1194" s="872">
        <v>2012</v>
      </c>
      <c r="J1194" s="838"/>
      <c r="K1194" s="883"/>
      <c r="L1194" s="884"/>
      <c r="M1194" s="884"/>
      <c r="N1194" s="884"/>
      <c r="O1194" s="872" t="s">
        <v>133</v>
      </c>
      <c r="P1194" s="894">
        <v>4963238.3271943415</v>
      </c>
      <c r="Q1194" s="853" t="str">
        <f t="shared" si="293"/>
        <v>2.06.02</v>
      </c>
      <c r="R1194" s="841" t="str">
        <f t="shared" si="294"/>
        <v>ALAT RUMAH TANGGA</v>
      </c>
      <c r="S1194" s="860">
        <f t="shared" si="295"/>
        <v>5</v>
      </c>
      <c r="T1194" s="861">
        <f t="shared" si="296"/>
        <v>992647.66543886834</v>
      </c>
      <c r="U1194" s="860">
        <f t="shared" si="297"/>
        <v>2</v>
      </c>
      <c r="V1194" s="861">
        <f t="shared" si="298"/>
        <v>1985295.3308777367</v>
      </c>
      <c r="W1194" s="861">
        <f t="shared" si="299"/>
        <v>992647.66543886834</v>
      </c>
      <c r="X1194" s="861">
        <f t="shared" si="300"/>
        <v>992647.66543886834</v>
      </c>
      <c r="Y1194" s="861">
        <f t="shared" si="301"/>
        <v>992647.66543886834</v>
      </c>
      <c r="Z1194" s="861">
        <f t="shared" si="302"/>
        <v>0</v>
      </c>
      <c r="AA1194" s="861">
        <f t="shared" si="303"/>
        <v>0</v>
      </c>
      <c r="AB1194" s="860">
        <f t="shared" si="304"/>
        <v>2012</v>
      </c>
      <c r="AC1194" s="862">
        <f t="shared" si="305"/>
        <v>4963238.3271943415</v>
      </c>
      <c r="AD1194" s="863">
        <f t="shared" si="306"/>
        <v>0</v>
      </c>
    </row>
    <row r="1195" spans="1:30" s="821" customFormat="1" ht="15" hidden="1" customHeight="1">
      <c r="A1195" s="835"/>
      <c r="B1195" s="849" t="s">
        <v>34</v>
      </c>
      <c r="C1195" s="873" t="s">
        <v>1496</v>
      </c>
      <c r="D1195" s="873" t="s">
        <v>4060</v>
      </c>
      <c r="E1195" s="839"/>
      <c r="F1195" s="873" t="s">
        <v>1067</v>
      </c>
      <c r="G1195" s="838"/>
      <c r="H1195" s="873" t="s">
        <v>460</v>
      </c>
      <c r="I1195" s="872">
        <v>2012</v>
      </c>
      <c r="J1195" s="838"/>
      <c r="K1195" s="883"/>
      <c r="L1195" s="884"/>
      <c r="M1195" s="884"/>
      <c r="N1195" s="884"/>
      <c r="O1195" s="872" t="s">
        <v>133</v>
      </c>
      <c r="P1195" s="894">
        <v>4963238.3271943415</v>
      </c>
      <c r="Q1195" s="853" t="str">
        <f t="shared" si="293"/>
        <v>2.06.02</v>
      </c>
      <c r="R1195" s="841" t="str">
        <f t="shared" si="294"/>
        <v>ALAT RUMAH TANGGA</v>
      </c>
      <c r="S1195" s="860">
        <f t="shared" si="295"/>
        <v>5</v>
      </c>
      <c r="T1195" s="861">
        <f t="shared" si="296"/>
        <v>992647.66543886834</v>
      </c>
      <c r="U1195" s="860">
        <f t="shared" si="297"/>
        <v>2</v>
      </c>
      <c r="V1195" s="861">
        <f t="shared" si="298"/>
        <v>1985295.3308777367</v>
      </c>
      <c r="W1195" s="861">
        <f t="shared" si="299"/>
        <v>992647.66543886834</v>
      </c>
      <c r="X1195" s="861">
        <f t="shared" si="300"/>
        <v>992647.66543886834</v>
      </c>
      <c r="Y1195" s="861">
        <f t="shared" si="301"/>
        <v>992647.66543886834</v>
      </c>
      <c r="Z1195" s="861">
        <f t="shared" si="302"/>
        <v>0</v>
      </c>
      <c r="AA1195" s="861">
        <f t="shared" si="303"/>
        <v>0</v>
      </c>
      <c r="AB1195" s="860">
        <f t="shared" si="304"/>
        <v>2012</v>
      </c>
      <c r="AC1195" s="862">
        <f t="shared" si="305"/>
        <v>4963238.3271943415</v>
      </c>
      <c r="AD1195" s="863">
        <f t="shared" si="306"/>
        <v>0</v>
      </c>
    </row>
    <row r="1196" spans="1:30" s="821" customFormat="1" ht="15" hidden="1" customHeight="1">
      <c r="A1196" s="835"/>
      <c r="B1196" s="849" t="s">
        <v>34</v>
      </c>
      <c r="C1196" s="873" t="s">
        <v>1496</v>
      </c>
      <c r="D1196" s="873" t="s">
        <v>4060</v>
      </c>
      <c r="E1196" s="839"/>
      <c r="F1196" s="873" t="s">
        <v>1067</v>
      </c>
      <c r="G1196" s="838"/>
      <c r="H1196" s="873" t="s">
        <v>460</v>
      </c>
      <c r="I1196" s="872">
        <v>2012</v>
      </c>
      <c r="J1196" s="838"/>
      <c r="K1196" s="883"/>
      <c r="L1196" s="884"/>
      <c r="M1196" s="884"/>
      <c r="N1196" s="884"/>
      <c r="O1196" s="872" t="s">
        <v>133</v>
      </c>
      <c r="P1196" s="894">
        <v>4963238.3271943415</v>
      </c>
      <c r="Q1196" s="853" t="str">
        <f t="shared" si="293"/>
        <v>2.06.02</v>
      </c>
      <c r="R1196" s="841" t="str">
        <f t="shared" si="294"/>
        <v>ALAT RUMAH TANGGA</v>
      </c>
      <c r="S1196" s="860">
        <f t="shared" si="295"/>
        <v>5</v>
      </c>
      <c r="T1196" s="861">
        <f t="shared" si="296"/>
        <v>992647.66543886834</v>
      </c>
      <c r="U1196" s="860">
        <f t="shared" si="297"/>
        <v>2</v>
      </c>
      <c r="V1196" s="861">
        <f t="shared" si="298"/>
        <v>1985295.3308777367</v>
      </c>
      <c r="W1196" s="861">
        <f t="shared" si="299"/>
        <v>992647.66543886834</v>
      </c>
      <c r="X1196" s="861">
        <f t="shared" si="300"/>
        <v>992647.66543886834</v>
      </c>
      <c r="Y1196" s="861">
        <f t="shared" si="301"/>
        <v>992647.66543886834</v>
      </c>
      <c r="Z1196" s="861">
        <f t="shared" si="302"/>
        <v>0</v>
      </c>
      <c r="AA1196" s="861">
        <f t="shared" si="303"/>
        <v>0</v>
      </c>
      <c r="AB1196" s="860">
        <f t="shared" si="304"/>
        <v>2012</v>
      </c>
      <c r="AC1196" s="862">
        <f t="shared" si="305"/>
        <v>4963238.3271943415</v>
      </c>
      <c r="AD1196" s="863">
        <f t="shared" si="306"/>
        <v>0</v>
      </c>
    </row>
    <row r="1197" spans="1:30" s="821" customFormat="1" ht="15" hidden="1" customHeight="1">
      <c r="A1197" s="835"/>
      <c r="B1197" s="849" t="s">
        <v>34</v>
      </c>
      <c r="C1197" s="873" t="s">
        <v>1496</v>
      </c>
      <c r="D1197" s="873" t="s">
        <v>4060</v>
      </c>
      <c r="E1197" s="839"/>
      <c r="F1197" s="873" t="s">
        <v>1067</v>
      </c>
      <c r="G1197" s="838"/>
      <c r="H1197" s="873" t="s">
        <v>460</v>
      </c>
      <c r="I1197" s="872">
        <v>2012</v>
      </c>
      <c r="J1197" s="838"/>
      <c r="K1197" s="883"/>
      <c r="L1197" s="884"/>
      <c r="M1197" s="884"/>
      <c r="N1197" s="884"/>
      <c r="O1197" s="872" t="s">
        <v>133</v>
      </c>
      <c r="P1197" s="894">
        <v>4963238.3271943415</v>
      </c>
      <c r="Q1197" s="853" t="str">
        <f t="shared" si="293"/>
        <v>2.06.02</v>
      </c>
      <c r="R1197" s="841" t="str">
        <f t="shared" si="294"/>
        <v>ALAT RUMAH TANGGA</v>
      </c>
      <c r="S1197" s="860">
        <f t="shared" si="295"/>
        <v>5</v>
      </c>
      <c r="T1197" s="861">
        <f t="shared" si="296"/>
        <v>992647.66543886834</v>
      </c>
      <c r="U1197" s="860">
        <f t="shared" si="297"/>
        <v>2</v>
      </c>
      <c r="V1197" s="861">
        <f t="shared" si="298"/>
        <v>1985295.3308777367</v>
      </c>
      <c r="W1197" s="861">
        <f t="shared" si="299"/>
        <v>992647.66543886834</v>
      </c>
      <c r="X1197" s="861">
        <f t="shared" si="300"/>
        <v>992647.66543886834</v>
      </c>
      <c r="Y1197" s="861">
        <f t="shared" si="301"/>
        <v>992647.66543886834</v>
      </c>
      <c r="Z1197" s="861">
        <f t="shared" si="302"/>
        <v>0</v>
      </c>
      <c r="AA1197" s="861">
        <f t="shared" si="303"/>
        <v>0</v>
      </c>
      <c r="AB1197" s="860">
        <f t="shared" si="304"/>
        <v>2012</v>
      </c>
      <c r="AC1197" s="862">
        <f t="shared" si="305"/>
        <v>4963238.3271943415</v>
      </c>
      <c r="AD1197" s="863">
        <f t="shared" si="306"/>
        <v>0</v>
      </c>
    </row>
    <row r="1198" spans="1:30" s="821" customFormat="1" ht="15" hidden="1" customHeight="1">
      <c r="A1198" s="835"/>
      <c r="B1198" s="849" t="s">
        <v>34</v>
      </c>
      <c r="C1198" s="873" t="s">
        <v>1496</v>
      </c>
      <c r="D1198" s="873" t="s">
        <v>4060</v>
      </c>
      <c r="E1198" s="839"/>
      <c r="F1198" s="873" t="s">
        <v>1067</v>
      </c>
      <c r="G1198" s="838"/>
      <c r="H1198" s="873" t="s">
        <v>460</v>
      </c>
      <c r="I1198" s="872">
        <v>2012</v>
      </c>
      <c r="J1198" s="838"/>
      <c r="K1198" s="883"/>
      <c r="L1198" s="884"/>
      <c r="M1198" s="884"/>
      <c r="N1198" s="884"/>
      <c r="O1198" s="872" t="s">
        <v>133</v>
      </c>
      <c r="P1198" s="894">
        <v>4963238.3271943415</v>
      </c>
      <c r="Q1198" s="853" t="str">
        <f t="shared" si="293"/>
        <v>2.06.02</v>
      </c>
      <c r="R1198" s="841" t="str">
        <f t="shared" si="294"/>
        <v>ALAT RUMAH TANGGA</v>
      </c>
      <c r="S1198" s="860">
        <f t="shared" si="295"/>
        <v>5</v>
      </c>
      <c r="T1198" s="861">
        <f t="shared" si="296"/>
        <v>992647.66543886834</v>
      </c>
      <c r="U1198" s="860">
        <f t="shared" si="297"/>
        <v>2</v>
      </c>
      <c r="V1198" s="861">
        <f t="shared" si="298"/>
        <v>1985295.3308777367</v>
      </c>
      <c r="W1198" s="861">
        <f t="shared" si="299"/>
        <v>992647.66543886834</v>
      </c>
      <c r="X1198" s="861">
        <f t="shared" si="300"/>
        <v>992647.66543886834</v>
      </c>
      <c r="Y1198" s="861">
        <f t="shared" si="301"/>
        <v>992647.66543886834</v>
      </c>
      <c r="Z1198" s="861">
        <f t="shared" si="302"/>
        <v>0</v>
      </c>
      <c r="AA1198" s="861">
        <f t="shared" si="303"/>
        <v>0</v>
      </c>
      <c r="AB1198" s="860">
        <f t="shared" si="304"/>
        <v>2012</v>
      </c>
      <c r="AC1198" s="862">
        <f t="shared" si="305"/>
        <v>4963238.3271943415</v>
      </c>
      <c r="AD1198" s="863">
        <f t="shared" si="306"/>
        <v>0</v>
      </c>
    </row>
    <row r="1199" spans="1:30" s="821" customFormat="1" ht="15" hidden="1" customHeight="1">
      <c r="A1199" s="835"/>
      <c r="B1199" s="849" t="s">
        <v>34</v>
      </c>
      <c r="C1199" s="873" t="s">
        <v>1496</v>
      </c>
      <c r="D1199" s="873" t="s">
        <v>4060</v>
      </c>
      <c r="E1199" s="839"/>
      <c r="F1199" s="873" t="s">
        <v>1067</v>
      </c>
      <c r="G1199" s="838"/>
      <c r="H1199" s="873" t="s">
        <v>460</v>
      </c>
      <c r="I1199" s="872">
        <v>2012</v>
      </c>
      <c r="J1199" s="838"/>
      <c r="K1199" s="883"/>
      <c r="L1199" s="884"/>
      <c r="M1199" s="884"/>
      <c r="N1199" s="884"/>
      <c r="O1199" s="872" t="s">
        <v>133</v>
      </c>
      <c r="P1199" s="894">
        <v>4963238.3271943415</v>
      </c>
      <c r="Q1199" s="853" t="str">
        <f t="shared" si="293"/>
        <v>2.06.02</v>
      </c>
      <c r="R1199" s="841" t="str">
        <f t="shared" si="294"/>
        <v>ALAT RUMAH TANGGA</v>
      </c>
      <c r="S1199" s="860">
        <f t="shared" si="295"/>
        <v>5</v>
      </c>
      <c r="T1199" s="861">
        <f t="shared" si="296"/>
        <v>992647.66543886834</v>
      </c>
      <c r="U1199" s="860">
        <f t="shared" si="297"/>
        <v>2</v>
      </c>
      <c r="V1199" s="861">
        <f t="shared" si="298"/>
        <v>1985295.3308777367</v>
      </c>
      <c r="W1199" s="861">
        <f t="shared" si="299"/>
        <v>992647.66543886834</v>
      </c>
      <c r="X1199" s="861">
        <f t="shared" si="300"/>
        <v>992647.66543886834</v>
      </c>
      <c r="Y1199" s="861">
        <f t="shared" si="301"/>
        <v>992647.66543886834</v>
      </c>
      <c r="Z1199" s="861">
        <f t="shared" si="302"/>
        <v>0</v>
      </c>
      <c r="AA1199" s="861">
        <f t="shared" si="303"/>
        <v>0</v>
      </c>
      <c r="AB1199" s="860">
        <f t="shared" si="304"/>
        <v>2012</v>
      </c>
      <c r="AC1199" s="862">
        <f t="shared" si="305"/>
        <v>4963238.3271943415</v>
      </c>
      <c r="AD1199" s="863">
        <f t="shared" si="306"/>
        <v>0</v>
      </c>
    </row>
    <row r="1200" spans="1:30" s="821" customFormat="1" ht="15" hidden="1" customHeight="1">
      <c r="A1200" s="835"/>
      <c r="B1200" s="849" t="s">
        <v>34</v>
      </c>
      <c r="C1200" s="873" t="s">
        <v>1496</v>
      </c>
      <c r="D1200" s="873" t="s">
        <v>4060</v>
      </c>
      <c r="E1200" s="839"/>
      <c r="F1200" s="873" t="s">
        <v>1067</v>
      </c>
      <c r="G1200" s="838"/>
      <c r="H1200" s="873" t="s">
        <v>460</v>
      </c>
      <c r="I1200" s="872">
        <v>2012</v>
      </c>
      <c r="J1200" s="838"/>
      <c r="K1200" s="883"/>
      <c r="L1200" s="884"/>
      <c r="M1200" s="884"/>
      <c r="N1200" s="884"/>
      <c r="O1200" s="872" t="s">
        <v>133</v>
      </c>
      <c r="P1200" s="894">
        <v>4963238.3271943415</v>
      </c>
      <c r="Q1200" s="853" t="str">
        <f t="shared" si="293"/>
        <v>2.06.02</v>
      </c>
      <c r="R1200" s="841" t="str">
        <f t="shared" si="294"/>
        <v>ALAT RUMAH TANGGA</v>
      </c>
      <c r="S1200" s="860">
        <f t="shared" si="295"/>
        <v>5</v>
      </c>
      <c r="T1200" s="861">
        <f t="shared" si="296"/>
        <v>992647.66543886834</v>
      </c>
      <c r="U1200" s="860">
        <f t="shared" si="297"/>
        <v>2</v>
      </c>
      <c r="V1200" s="861">
        <f t="shared" si="298"/>
        <v>1985295.3308777367</v>
      </c>
      <c r="W1200" s="861">
        <f t="shared" si="299"/>
        <v>992647.66543886834</v>
      </c>
      <c r="X1200" s="861">
        <f t="shared" si="300"/>
        <v>992647.66543886834</v>
      </c>
      <c r="Y1200" s="861">
        <f t="shared" si="301"/>
        <v>992647.66543886834</v>
      </c>
      <c r="Z1200" s="861">
        <f t="shared" si="302"/>
        <v>0</v>
      </c>
      <c r="AA1200" s="861">
        <f t="shared" si="303"/>
        <v>0</v>
      </c>
      <c r="AB1200" s="860">
        <f t="shared" si="304"/>
        <v>2012</v>
      </c>
      <c r="AC1200" s="862">
        <f t="shared" si="305"/>
        <v>4963238.3271943415</v>
      </c>
      <c r="AD1200" s="863">
        <f t="shared" si="306"/>
        <v>0</v>
      </c>
    </row>
    <row r="1201" spans="1:30" s="821" customFormat="1" ht="15" hidden="1" customHeight="1">
      <c r="A1201" s="835"/>
      <c r="B1201" s="849" t="s">
        <v>34</v>
      </c>
      <c r="C1201" s="873" t="s">
        <v>1496</v>
      </c>
      <c r="D1201" s="873" t="s">
        <v>4060</v>
      </c>
      <c r="E1201" s="839"/>
      <c r="F1201" s="873" t="s">
        <v>1067</v>
      </c>
      <c r="G1201" s="838"/>
      <c r="H1201" s="873" t="s">
        <v>460</v>
      </c>
      <c r="I1201" s="872">
        <v>2012</v>
      </c>
      <c r="J1201" s="838"/>
      <c r="K1201" s="883"/>
      <c r="L1201" s="884"/>
      <c r="M1201" s="884"/>
      <c r="N1201" s="884"/>
      <c r="O1201" s="872" t="s">
        <v>133</v>
      </c>
      <c r="P1201" s="894">
        <v>4963238.3271943415</v>
      </c>
      <c r="Q1201" s="853" t="str">
        <f t="shared" si="293"/>
        <v>2.06.02</v>
      </c>
      <c r="R1201" s="841" t="str">
        <f t="shared" si="294"/>
        <v>ALAT RUMAH TANGGA</v>
      </c>
      <c r="S1201" s="860">
        <f t="shared" si="295"/>
        <v>5</v>
      </c>
      <c r="T1201" s="861">
        <f t="shared" si="296"/>
        <v>992647.66543886834</v>
      </c>
      <c r="U1201" s="860">
        <f t="shared" si="297"/>
        <v>2</v>
      </c>
      <c r="V1201" s="861">
        <f t="shared" si="298"/>
        <v>1985295.3308777367</v>
      </c>
      <c r="W1201" s="861">
        <f t="shared" si="299"/>
        <v>992647.66543886834</v>
      </c>
      <c r="X1201" s="861">
        <f t="shared" si="300"/>
        <v>992647.66543886834</v>
      </c>
      <c r="Y1201" s="861">
        <f t="shared" si="301"/>
        <v>992647.66543886834</v>
      </c>
      <c r="Z1201" s="861">
        <f t="shared" si="302"/>
        <v>0</v>
      </c>
      <c r="AA1201" s="861">
        <f t="shared" si="303"/>
        <v>0</v>
      </c>
      <c r="AB1201" s="860">
        <f t="shared" si="304"/>
        <v>2012</v>
      </c>
      <c r="AC1201" s="862">
        <f t="shared" si="305"/>
        <v>4963238.3271943415</v>
      </c>
      <c r="AD1201" s="863">
        <f t="shared" si="306"/>
        <v>0</v>
      </c>
    </row>
    <row r="1202" spans="1:30" s="821" customFormat="1" ht="15" hidden="1" customHeight="1">
      <c r="A1202" s="835"/>
      <c r="B1202" s="849" t="s">
        <v>34</v>
      </c>
      <c r="C1202" s="873" t="s">
        <v>1496</v>
      </c>
      <c r="D1202" s="873" t="s">
        <v>4060</v>
      </c>
      <c r="E1202" s="839"/>
      <c r="F1202" s="873" t="s">
        <v>1067</v>
      </c>
      <c r="G1202" s="838"/>
      <c r="H1202" s="873" t="s">
        <v>460</v>
      </c>
      <c r="I1202" s="872">
        <v>2012</v>
      </c>
      <c r="J1202" s="838"/>
      <c r="K1202" s="883"/>
      <c r="L1202" s="884"/>
      <c r="M1202" s="884"/>
      <c r="N1202" s="884"/>
      <c r="O1202" s="872" t="s">
        <v>133</v>
      </c>
      <c r="P1202" s="894">
        <v>4963238.3271943415</v>
      </c>
      <c r="Q1202" s="853" t="str">
        <f t="shared" si="293"/>
        <v>2.06.02</v>
      </c>
      <c r="R1202" s="841" t="str">
        <f t="shared" si="294"/>
        <v>ALAT RUMAH TANGGA</v>
      </c>
      <c r="S1202" s="860">
        <f t="shared" si="295"/>
        <v>5</v>
      </c>
      <c r="T1202" s="861">
        <f t="shared" si="296"/>
        <v>992647.66543886834</v>
      </c>
      <c r="U1202" s="860">
        <f t="shared" si="297"/>
        <v>2</v>
      </c>
      <c r="V1202" s="861">
        <f t="shared" si="298"/>
        <v>1985295.3308777367</v>
      </c>
      <c r="W1202" s="861">
        <f t="shared" si="299"/>
        <v>992647.66543886834</v>
      </c>
      <c r="X1202" s="861">
        <f t="shared" si="300"/>
        <v>992647.66543886834</v>
      </c>
      <c r="Y1202" s="861">
        <f t="shared" si="301"/>
        <v>992647.66543886834</v>
      </c>
      <c r="Z1202" s="861">
        <f t="shared" si="302"/>
        <v>0</v>
      </c>
      <c r="AA1202" s="861">
        <f t="shared" si="303"/>
        <v>0</v>
      </c>
      <c r="AB1202" s="860">
        <f t="shared" si="304"/>
        <v>2012</v>
      </c>
      <c r="AC1202" s="862">
        <f t="shared" si="305"/>
        <v>4963238.3271943415</v>
      </c>
      <c r="AD1202" s="863">
        <f t="shared" si="306"/>
        <v>0</v>
      </c>
    </row>
    <row r="1203" spans="1:30" s="821" customFormat="1" ht="15" hidden="1" customHeight="1">
      <c r="A1203" s="835"/>
      <c r="B1203" s="849" t="s">
        <v>34</v>
      </c>
      <c r="C1203" s="873" t="s">
        <v>1496</v>
      </c>
      <c r="D1203" s="873" t="s">
        <v>4060</v>
      </c>
      <c r="E1203" s="839"/>
      <c r="F1203" s="873" t="s">
        <v>1067</v>
      </c>
      <c r="G1203" s="838"/>
      <c r="H1203" s="873" t="s">
        <v>460</v>
      </c>
      <c r="I1203" s="872">
        <v>2012</v>
      </c>
      <c r="J1203" s="838"/>
      <c r="K1203" s="883"/>
      <c r="L1203" s="884"/>
      <c r="M1203" s="884"/>
      <c r="N1203" s="884"/>
      <c r="O1203" s="872" t="s">
        <v>133</v>
      </c>
      <c r="P1203" s="894">
        <v>4963238.3271943415</v>
      </c>
      <c r="Q1203" s="853" t="str">
        <f t="shared" si="293"/>
        <v>2.06.02</v>
      </c>
      <c r="R1203" s="841" t="str">
        <f t="shared" si="294"/>
        <v>ALAT RUMAH TANGGA</v>
      </c>
      <c r="S1203" s="860">
        <f t="shared" si="295"/>
        <v>5</v>
      </c>
      <c r="T1203" s="861">
        <f t="shared" si="296"/>
        <v>992647.66543886834</v>
      </c>
      <c r="U1203" s="860">
        <f t="shared" si="297"/>
        <v>2</v>
      </c>
      <c r="V1203" s="861">
        <f t="shared" si="298"/>
        <v>1985295.3308777367</v>
      </c>
      <c r="W1203" s="861">
        <f t="shared" si="299"/>
        <v>992647.66543886834</v>
      </c>
      <c r="X1203" s="861">
        <f t="shared" si="300"/>
        <v>992647.66543886834</v>
      </c>
      <c r="Y1203" s="861">
        <f t="shared" si="301"/>
        <v>992647.66543886834</v>
      </c>
      <c r="Z1203" s="861">
        <f t="shared" si="302"/>
        <v>0</v>
      </c>
      <c r="AA1203" s="861">
        <f t="shared" si="303"/>
        <v>0</v>
      </c>
      <c r="AB1203" s="860">
        <f t="shared" si="304"/>
        <v>2012</v>
      </c>
      <c r="AC1203" s="862">
        <f t="shared" si="305"/>
        <v>4963238.3271943415</v>
      </c>
      <c r="AD1203" s="863">
        <f t="shared" si="306"/>
        <v>0</v>
      </c>
    </row>
    <row r="1204" spans="1:30" s="821" customFormat="1" ht="15" hidden="1" customHeight="1">
      <c r="A1204" s="835"/>
      <c r="B1204" s="849" t="s">
        <v>34</v>
      </c>
      <c r="C1204" s="873" t="s">
        <v>1496</v>
      </c>
      <c r="D1204" s="873" t="s">
        <v>4060</v>
      </c>
      <c r="E1204" s="839"/>
      <c r="F1204" s="873" t="s">
        <v>1067</v>
      </c>
      <c r="G1204" s="838"/>
      <c r="H1204" s="873" t="s">
        <v>460</v>
      </c>
      <c r="I1204" s="872">
        <v>2012</v>
      </c>
      <c r="J1204" s="838"/>
      <c r="K1204" s="883"/>
      <c r="L1204" s="884"/>
      <c r="M1204" s="884"/>
      <c r="N1204" s="884"/>
      <c r="O1204" s="872" t="s">
        <v>133</v>
      </c>
      <c r="P1204" s="894">
        <v>4963238.3271943415</v>
      </c>
      <c r="Q1204" s="853" t="str">
        <f t="shared" si="293"/>
        <v>2.06.02</v>
      </c>
      <c r="R1204" s="841" t="str">
        <f t="shared" si="294"/>
        <v>ALAT RUMAH TANGGA</v>
      </c>
      <c r="S1204" s="860">
        <f t="shared" si="295"/>
        <v>5</v>
      </c>
      <c r="T1204" s="861">
        <f t="shared" si="296"/>
        <v>992647.66543886834</v>
      </c>
      <c r="U1204" s="860">
        <f t="shared" si="297"/>
        <v>2</v>
      </c>
      <c r="V1204" s="861">
        <f t="shared" si="298"/>
        <v>1985295.3308777367</v>
      </c>
      <c r="W1204" s="861">
        <f t="shared" si="299"/>
        <v>992647.66543886834</v>
      </c>
      <c r="X1204" s="861">
        <f t="shared" si="300"/>
        <v>992647.66543886834</v>
      </c>
      <c r="Y1204" s="861">
        <f t="shared" si="301"/>
        <v>992647.66543886834</v>
      </c>
      <c r="Z1204" s="861">
        <f t="shared" si="302"/>
        <v>0</v>
      </c>
      <c r="AA1204" s="861">
        <f t="shared" si="303"/>
        <v>0</v>
      </c>
      <c r="AB1204" s="860">
        <f t="shared" si="304"/>
        <v>2012</v>
      </c>
      <c r="AC1204" s="862">
        <f t="shared" si="305"/>
        <v>4963238.3271943415</v>
      </c>
      <c r="AD1204" s="863">
        <f t="shared" si="306"/>
        <v>0</v>
      </c>
    </row>
    <row r="1205" spans="1:30" s="821" customFormat="1" ht="15" hidden="1" customHeight="1">
      <c r="A1205" s="835"/>
      <c r="B1205" s="849" t="s">
        <v>34</v>
      </c>
      <c r="C1205" s="873" t="s">
        <v>1496</v>
      </c>
      <c r="D1205" s="873" t="s">
        <v>4060</v>
      </c>
      <c r="E1205" s="839"/>
      <c r="F1205" s="873" t="s">
        <v>1067</v>
      </c>
      <c r="G1205" s="838"/>
      <c r="H1205" s="873" t="s">
        <v>460</v>
      </c>
      <c r="I1205" s="872">
        <v>2012</v>
      </c>
      <c r="J1205" s="838"/>
      <c r="K1205" s="883"/>
      <c r="L1205" s="884"/>
      <c r="M1205" s="884"/>
      <c r="N1205" s="884"/>
      <c r="O1205" s="872" t="s">
        <v>133</v>
      </c>
      <c r="P1205" s="894">
        <v>4963238.3271943415</v>
      </c>
      <c r="Q1205" s="853" t="str">
        <f t="shared" si="293"/>
        <v>2.06.02</v>
      </c>
      <c r="R1205" s="841" t="str">
        <f t="shared" si="294"/>
        <v>ALAT RUMAH TANGGA</v>
      </c>
      <c r="S1205" s="860">
        <f t="shared" si="295"/>
        <v>5</v>
      </c>
      <c r="T1205" s="861">
        <f t="shared" si="296"/>
        <v>992647.66543886834</v>
      </c>
      <c r="U1205" s="860">
        <f t="shared" si="297"/>
        <v>2</v>
      </c>
      <c r="V1205" s="861">
        <f t="shared" si="298"/>
        <v>1985295.3308777367</v>
      </c>
      <c r="W1205" s="861">
        <f t="shared" si="299"/>
        <v>992647.66543886834</v>
      </c>
      <c r="X1205" s="861">
        <f t="shared" si="300"/>
        <v>992647.66543886834</v>
      </c>
      <c r="Y1205" s="861">
        <f t="shared" si="301"/>
        <v>992647.66543886834</v>
      </c>
      <c r="Z1205" s="861">
        <f t="shared" si="302"/>
        <v>0</v>
      </c>
      <c r="AA1205" s="861">
        <f t="shared" si="303"/>
        <v>0</v>
      </c>
      <c r="AB1205" s="860">
        <f t="shared" si="304"/>
        <v>2012</v>
      </c>
      <c r="AC1205" s="862">
        <f t="shared" si="305"/>
        <v>4963238.3271943415</v>
      </c>
      <c r="AD1205" s="863">
        <f t="shared" si="306"/>
        <v>0</v>
      </c>
    </row>
    <row r="1206" spans="1:30" s="821" customFormat="1" ht="15" hidden="1" customHeight="1">
      <c r="A1206" s="835"/>
      <c r="B1206" s="849" t="s">
        <v>34</v>
      </c>
      <c r="C1206" s="887" t="s">
        <v>435</v>
      </c>
      <c r="D1206" s="873" t="s">
        <v>4028</v>
      </c>
      <c r="E1206" s="839"/>
      <c r="F1206" s="873"/>
      <c r="G1206" s="838"/>
      <c r="H1206" s="873" t="s">
        <v>461</v>
      </c>
      <c r="I1206" s="872">
        <v>2012</v>
      </c>
      <c r="J1206" s="838"/>
      <c r="K1206" s="883"/>
      <c r="L1206" s="884"/>
      <c r="M1206" s="884"/>
      <c r="N1206" s="884"/>
      <c r="O1206" s="872" t="s">
        <v>133</v>
      </c>
      <c r="P1206" s="894">
        <v>11911771.985266419</v>
      </c>
      <c r="Q1206" s="853" t="str">
        <f t="shared" si="293"/>
        <v>2.06.01</v>
      </c>
      <c r="R1206" s="841" t="str">
        <f t="shared" si="294"/>
        <v>ALAT KANTOR</v>
      </c>
      <c r="S1206" s="860">
        <f t="shared" si="295"/>
        <v>5</v>
      </c>
      <c r="T1206" s="861">
        <f t="shared" si="296"/>
        <v>2382354.3970532836</v>
      </c>
      <c r="U1206" s="860">
        <f t="shared" si="297"/>
        <v>2</v>
      </c>
      <c r="V1206" s="861">
        <f t="shared" si="298"/>
        <v>4764708.7941065673</v>
      </c>
      <c r="W1206" s="861">
        <f t="shared" si="299"/>
        <v>2382354.3970532836</v>
      </c>
      <c r="X1206" s="861">
        <f t="shared" si="300"/>
        <v>2382354.3970532836</v>
      </c>
      <c r="Y1206" s="861">
        <f t="shared" si="301"/>
        <v>2382354.3970532836</v>
      </c>
      <c r="Z1206" s="861">
        <f t="shared" si="302"/>
        <v>0</v>
      </c>
      <c r="AA1206" s="861">
        <f t="shared" si="303"/>
        <v>0</v>
      </c>
      <c r="AB1206" s="860">
        <f t="shared" si="304"/>
        <v>2012</v>
      </c>
      <c r="AC1206" s="862">
        <f t="shared" si="305"/>
        <v>11911771.985266419</v>
      </c>
      <c r="AD1206" s="863">
        <f t="shared" si="306"/>
        <v>0</v>
      </c>
    </row>
    <row r="1207" spans="1:30" s="821" customFormat="1" ht="15" hidden="1" customHeight="1">
      <c r="A1207" s="835"/>
      <c r="B1207" s="849" t="s">
        <v>34</v>
      </c>
      <c r="C1207" s="887" t="s">
        <v>435</v>
      </c>
      <c r="D1207" s="873" t="s">
        <v>4028</v>
      </c>
      <c r="E1207" s="839"/>
      <c r="F1207" s="873"/>
      <c r="G1207" s="838"/>
      <c r="H1207" s="873" t="s">
        <v>461</v>
      </c>
      <c r="I1207" s="872">
        <v>2012</v>
      </c>
      <c r="J1207" s="838"/>
      <c r="K1207" s="883"/>
      <c r="L1207" s="884"/>
      <c r="M1207" s="884"/>
      <c r="N1207" s="884"/>
      <c r="O1207" s="872" t="s">
        <v>133</v>
      </c>
      <c r="P1207" s="894">
        <v>11911771.985266419</v>
      </c>
      <c r="Q1207" s="853" t="str">
        <f t="shared" si="293"/>
        <v>2.06.01</v>
      </c>
      <c r="R1207" s="841" t="str">
        <f t="shared" si="294"/>
        <v>ALAT KANTOR</v>
      </c>
      <c r="S1207" s="860">
        <f t="shared" si="295"/>
        <v>5</v>
      </c>
      <c r="T1207" s="861">
        <f t="shared" si="296"/>
        <v>2382354.3970532836</v>
      </c>
      <c r="U1207" s="860">
        <f t="shared" si="297"/>
        <v>2</v>
      </c>
      <c r="V1207" s="861">
        <f t="shared" si="298"/>
        <v>4764708.7941065673</v>
      </c>
      <c r="W1207" s="861">
        <f t="shared" si="299"/>
        <v>2382354.3970532836</v>
      </c>
      <c r="X1207" s="861">
        <f t="shared" si="300"/>
        <v>2382354.3970532836</v>
      </c>
      <c r="Y1207" s="861">
        <f t="shared" si="301"/>
        <v>2382354.3970532836</v>
      </c>
      <c r="Z1207" s="861">
        <f t="shared" si="302"/>
        <v>0</v>
      </c>
      <c r="AA1207" s="861">
        <f t="shared" si="303"/>
        <v>0</v>
      </c>
      <c r="AB1207" s="860">
        <f t="shared" si="304"/>
        <v>2012</v>
      </c>
      <c r="AC1207" s="862">
        <f t="shared" si="305"/>
        <v>11911771.985266419</v>
      </c>
      <c r="AD1207" s="863">
        <f t="shared" si="306"/>
        <v>0</v>
      </c>
    </row>
    <row r="1208" spans="1:30" s="821" customFormat="1" ht="15" hidden="1" customHeight="1">
      <c r="A1208" s="835"/>
      <c r="B1208" s="849" t="s">
        <v>34</v>
      </c>
      <c r="C1208" s="887" t="s">
        <v>435</v>
      </c>
      <c r="D1208" s="873" t="s">
        <v>4028</v>
      </c>
      <c r="E1208" s="839"/>
      <c r="F1208" s="873"/>
      <c r="G1208" s="838"/>
      <c r="H1208" s="873" t="s">
        <v>461</v>
      </c>
      <c r="I1208" s="872">
        <v>2012</v>
      </c>
      <c r="J1208" s="838"/>
      <c r="K1208" s="883"/>
      <c r="L1208" s="884"/>
      <c r="M1208" s="884"/>
      <c r="N1208" s="884"/>
      <c r="O1208" s="872" t="s">
        <v>133</v>
      </c>
      <c r="P1208" s="894">
        <v>11911771.985266419</v>
      </c>
      <c r="Q1208" s="853" t="str">
        <f t="shared" si="293"/>
        <v>2.06.01</v>
      </c>
      <c r="R1208" s="841" t="str">
        <f t="shared" si="294"/>
        <v>ALAT KANTOR</v>
      </c>
      <c r="S1208" s="860">
        <f t="shared" si="295"/>
        <v>5</v>
      </c>
      <c r="T1208" s="861">
        <f t="shared" si="296"/>
        <v>2382354.3970532836</v>
      </c>
      <c r="U1208" s="860">
        <f t="shared" si="297"/>
        <v>2</v>
      </c>
      <c r="V1208" s="861">
        <f t="shared" si="298"/>
        <v>4764708.7941065673</v>
      </c>
      <c r="W1208" s="861">
        <f t="shared" si="299"/>
        <v>2382354.3970532836</v>
      </c>
      <c r="X1208" s="861">
        <f t="shared" si="300"/>
        <v>2382354.3970532836</v>
      </c>
      <c r="Y1208" s="861">
        <f t="shared" si="301"/>
        <v>2382354.3970532836</v>
      </c>
      <c r="Z1208" s="861">
        <f t="shared" si="302"/>
        <v>0</v>
      </c>
      <c r="AA1208" s="861">
        <f t="shared" si="303"/>
        <v>0</v>
      </c>
      <c r="AB1208" s="860">
        <f t="shared" si="304"/>
        <v>2012</v>
      </c>
      <c r="AC1208" s="862">
        <f t="shared" si="305"/>
        <v>11911771.985266419</v>
      </c>
      <c r="AD1208" s="863">
        <f t="shared" si="306"/>
        <v>0</v>
      </c>
    </row>
    <row r="1209" spans="1:30" s="821" customFormat="1" ht="15" hidden="1" customHeight="1">
      <c r="A1209" s="835"/>
      <c r="B1209" s="849" t="s">
        <v>34</v>
      </c>
      <c r="C1209" s="887" t="s">
        <v>435</v>
      </c>
      <c r="D1209" s="873" t="s">
        <v>4028</v>
      </c>
      <c r="E1209" s="839"/>
      <c r="F1209" s="873"/>
      <c r="G1209" s="838"/>
      <c r="H1209" s="873" t="s">
        <v>461</v>
      </c>
      <c r="I1209" s="872">
        <v>2012</v>
      </c>
      <c r="J1209" s="838"/>
      <c r="K1209" s="883"/>
      <c r="L1209" s="884"/>
      <c r="M1209" s="884"/>
      <c r="N1209" s="884"/>
      <c r="O1209" s="872" t="s">
        <v>133</v>
      </c>
      <c r="P1209" s="894">
        <v>11911771.985266419</v>
      </c>
      <c r="Q1209" s="853" t="str">
        <f t="shared" si="293"/>
        <v>2.06.01</v>
      </c>
      <c r="R1209" s="841" t="str">
        <f t="shared" si="294"/>
        <v>ALAT KANTOR</v>
      </c>
      <c r="S1209" s="860">
        <f t="shared" si="295"/>
        <v>5</v>
      </c>
      <c r="T1209" s="861">
        <f t="shared" si="296"/>
        <v>2382354.3970532836</v>
      </c>
      <c r="U1209" s="860">
        <f t="shared" si="297"/>
        <v>2</v>
      </c>
      <c r="V1209" s="861">
        <f t="shared" si="298"/>
        <v>4764708.7941065673</v>
      </c>
      <c r="W1209" s="861">
        <f t="shared" si="299"/>
        <v>2382354.3970532836</v>
      </c>
      <c r="X1209" s="861">
        <f t="shared" si="300"/>
        <v>2382354.3970532836</v>
      </c>
      <c r="Y1209" s="861">
        <f t="shared" si="301"/>
        <v>2382354.3970532836</v>
      </c>
      <c r="Z1209" s="861">
        <f t="shared" si="302"/>
        <v>0</v>
      </c>
      <c r="AA1209" s="861">
        <f t="shared" si="303"/>
        <v>0</v>
      </c>
      <c r="AB1209" s="860">
        <f t="shared" si="304"/>
        <v>2012</v>
      </c>
      <c r="AC1209" s="862">
        <f t="shared" si="305"/>
        <v>11911771.985266419</v>
      </c>
      <c r="AD1209" s="863">
        <f t="shared" si="306"/>
        <v>0</v>
      </c>
    </row>
    <row r="1210" spans="1:30" s="821" customFormat="1" ht="15" hidden="1" customHeight="1">
      <c r="A1210" s="835"/>
      <c r="B1210" s="849" t="s">
        <v>34</v>
      </c>
      <c r="C1210" s="887" t="s">
        <v>435</v>
      </c>
      <c r="D1210" s="873" t="s">
        <v>4028</v>
      </c>
      <c r="E1210" s="839"/>
      <c r="F1210" s="873"/>
      <c r="G1210" s="838"/>
      <c r="H1210" s="873" t="s">
        <v>461</v>
      </c>
      <c r="I1210" s="872">
        <v>2012</v>
      </c>
      <c r="J1210" s="838"/>
      <c r="K1210" s="883"/>
      <c r="L1210" s="884"/>
      <c r="M1210" s="884"/>
      <c r="N1210" s="884"/>
      <c r="O1210" s="872" t="s">
        <v>133</v>
      </c>
      <c r="P1210" s="894">
        <v>23955896.992591351</v>
      </c>
      <c r="Q1210" s="853" t="str">
        <f t="shared" si="293"/>
        <v>2.06.01</v>
      </c>
      <c r="R1210" s="841" t="str">
        <f t="shared" si="294"/>
        <v>ALAT KANTOR</v>
      </c>
      <c r="S1210" s="860">
        <f t="shared" si="295"/>
        <v>5</v>
      </c>
      <c r="T1210" s="861">
        <f t="shared" si="296"/>
        <v>4791179.3985182699</v>
      </c>
      <c r="U1210" s="860">
        <f t="shared" si="297"/>
        <v>2</v>
      </c>
      <c r="V1210" s="861">
        <f t="shared" si="298"/>
        <v>9582358.7970365398</v>
      </c>
      <c r="W1210" s="861">
        <f t="shared" si="299"/>
        <v>4791179.3985182699</v>
      </c>
      <c r="X1210" s="861">
        <f t="shared" si="300"/>
        <v>4791179.3985182699</v>
      </c>
      <c r="Y1210" s="861">
        <f t="shared" si="301"/>
        <v>4791179.3985182699</v>
      </c>
      <c r="Z1210" s="861">
        <f t="shared" si="302"/>
        <v>0</v>
      </c>
      <c r="AA1210" s="861">
        <f t="shared" si="303"/>
        <v>0</v>
      </c>
      <c r="AB1210" s="860">
        <f t="shared" si="304"/>
        <v>2012</v>
      </c>
      <c r="AC1210" s="862">
        <f t="shared" si="305"/>
        <v>23955896.992591351</v>
      </c>
      <c r="AD1210" s="863">
        <f t="shared" si="306"/>
        <v>0</v>
      </c>
    </row>
    <row r="1211" spans="1:30" s="821" customFormat="1" ht="15" hidden="1" customHeight="1">
      <c r="A1211" s="835"/>
      <c r="B1211" s="849" t="s">
        <v>34</v>
      </c>
      <c r="C1211" s="887" t="s">
        <v>435</v>
      </c>
      <c r="D1211" s="873" t="s">
        <v>4028</v>
      </c>
      <c r="E1211" s="839"/>
      <c r="F1211" s="873"/>
      <c r="G1211" s="838"/>
      <c r="H1211" s="873" t="s">
        <v>461</v>
      </c>
      <c r="I1211" s="872">
        <v>2012</v>
      </c>
      <c r="J1211" s="838"/>
      <c r="K1211" s="883"/>
      <c r="L1211" s="884"/>
      <c r="M1211" s="884"/>
      <c r="N1211" s="884"/>
      <c r="O1211" s="872" t="s">
        <v>133</v>
      </c>
      <c r="P1211" s="894">
        <v>23955896.992591351</v>
      </c>
      <c r="Q1211" s="853" t="str">
        <f t="shared" si="293"/>
        <v>2.06.01</v>
      </c>
      <c r="R1211" s="841" t="str">
        <f t="shared" si="294"/>
        <v>ALAT KANTOR</v>
      </c>
      <c r="S1211" s="860">
        <f t="shared" si="295"/>
        <v>5</v>
      </c>
      <c r="T1211" s="861">
        <f t="shared" si="296"/>
        <v>4791179.3985182699</v>
      </c>
      <c r="U1211" s="860">
        <f t="shared" si="297"/>
        <v>2</v>
      </c>
      <c r="V1211" s="861">
        <f t="shared" si="298"/>
        <v>9582358.7970365398</v>
      </c>
      <c r="W1211" s="861">
        <f t="shared" si="299"/>
        <v>4791179.3985182699</v>
      </c>
      <c r="X1211" s="861">
        <f t="shared" si="300"/>
        <v>4791179.3985182699</v>
      </c>
      <c r="Y1211" s="861">
        <f t="shared" si="301"/>
        <v>4791179.3985182699</v>
      </c>
      <c r="Z1211" s="861">
        <f t="shared" si="302"/>
        <v>0</v>
      </c>
      <c r="AA1211" s="861">
        <f t="shared" si="303"/>
        <v>0</v>
      </c>
      <c r="AB1211" s="860">
        <f t="shared" si="304"/>
        <v>2012</v>
      </c>
      <c r="AC1211" s="862">
        <f t="shared" si="305"/>
        <v>23955896.992591351</v>
      </c>
      <c r="AD1211" s="863">
        <f t="shared" si="306"/>
        <v>0</v>
      </c>
    </row>
    <row r="1212" spans="1:30" s="821" customFormat="1" ht="15" hidden="1" customHeight="1">
      <c r="A1212" s="835"/>
      <c r="B1212" s="849" t="s">
        <v>34</v>
      </c>
      <c r="C1212" s="887" t="s">
        <v>435</v>
      </c>
      <c r="D1212" s="873" t="s">
        <v>4028</v>
      </c>
      <c r="E1212" s="839"/>
      <c r="F1212" s="873"/>
      <c r="G1212" s="838"/>
      <c r="H1212" s="873" t="s">
        <v>461</v>
      </c>
      <c r="I1212" s="872">
        <v>2012</v>
      </c>
      <c r="J1212" s="838"/>
      <c r="K1212" s="883"/>
      <c r="L1212" s="884"/>
      <c r="M1212" s="884"/>
      <c r="N1212" s="884"/>
      <c r="O1212" s="872" t="s">
        <v>133</v>
      </c>
      <c r="P1212" s="894">
        <v>23955896.992591351</v>
      </c>
      <c r="Q1212" s="853" t="str">
        <f t="shared" si="293"/>
        <v>2.06.01</v>
      </c>
      <c r="R1212" s="841" t="str">
        <f t="shared" si="294"/>
        <v>ALAT KANTOR</v>
      </c>
      <c r="S1212" s="860">
        <f t="shared" si="295"/>
        <v>5</v>
      </c>
      <c r="T1212" s="861">
        <f t="shared" si="296"/>
        <v>4791179.3985182699</v>
      </c>
      <c r="U1212" s="860">
        <f t="shared" si="297"/>
        <v>2</v>
      </c>
      <c r="V1212" s="861">
        <f t="shared" si="298"/>
        <v>9582358.7970365398</v>
      </c>
      <c r="W1212" s="861">
        <f t="shared" si="299"/>
        <v>4791179.3985182699</v>
      </c>
      <c r="X1212" s="861">
        <f t="shared" si="300"/>
        <v>4791179.3985182699</v>
      </c>
      <c r="Y1212" s="861">
        <f t="shared" si="301"/>
        <v>4791179.3985182699</v>
      </c>
      <c r="Z1212" s="861">
        <f t="shared" si="302"/>
        <v>0</v>
      </c>
      <c r="AA1212" s="861">
        <f t="shared" si="303"/>
        <v>0</v>
      </c>
      <c r="AB1212" s="860">
        <f t="shared" si="304"/>
        <v>2012</v>
      </c>
      <c r="AC1212" s="862">
        <f t="shared" si="305"/>
        <v>23955896.992591351</v>
      </c>
      <c r="AD1212" s="863">
        <f t="shared" si="306"/>
        <v>0</v>
      </c>
    </row>
    <row r="1213" spans="1:30" s="821" customFormat="1" ht="15" hidden="1" customHeight="1">
      <c r="A1213" s="835"/>
      <c r="B1213" s="849" t="s">
        <v>34</v>
      </c>
      <c r="C1213" s="887" t="s">
        <v>435</v>
      </c>
      <c r="D1213" s="873" t="s">
        <v>4028</v>
      </c>
      <c r="E1213" s="839"/>
      <c r="F1213" s="873"/>
      <c r="G1213" s="838"/>
      <c r="H1213" s="873" t="s">
        <v>461</v>
      </c>
      <c r="I1213" s="872">
        <v>2012</v>
      </c>
      <c r="J1213" s="838"/>
      <c r="K1213" s="883"/>
      <c r="L1213" s="884"/>
      <c r="M1213" s="884"/>
      <c r="N1213" s="884"/>
      <c r="O1213" s="872" t="s">
        <v>133</v>
      </c>
      <c r="P1213" s="894">
        <v>23955896.992591351</v>
      </c>
      <c r="Q1213" s="853" t="str">
        <f t="shared" si="293"/>
        <v>2.06.01</v>
      </c>
      <c r="R1213" s="841" t="str">
        <f t="shared" si="294"/>
        <v>ALAT KANTOR</v>
      </c>
      <c r="S1213" s="860">
        <f t="shared" si="295"/>
        <v>5</v>
      </c>
      <c r="T1213" s="861">
        <f t="shared" si="296"/>
        <v>4791179.3985182699</v>
      </c>
      <c r="U1213" s="860">
        <f t="shared" si="297"/>
        <v>2</v>
      </c>
      <c r="V1213" s="861">
        <f t="shared" si="298"/>
        <v>9582358.7970365398</v>
      </c>
      <c r="W1213" s="861">
        <f t="shared" si="299"/>
        <v>4791179.3985182699</v>
      </c>
      <c r="X1213" s="861">
        <f t="shared" si="300"/>
        <v>4791179.3985182699</v>
      </c>
      <c r="Y1213" s="861">
        <f t="shared" si="301"/>
        <v>4791179.3985182699</v>
      </c>
      <c r="Z1213" s="861">
        <f t="shared" si="302"/>
        <v>0</v>
      </c>
      <c r="AA1213" s="861">
        <f t="shared" si="303"/>
        <v>0</v>
      </c>
      <c r="AB1213" s="860">
        <f t="shared" si="304"/>
        <v>2012</v>
      </c>
      <c r="AC1213" s="862">
        <f t="shared" si="305"/>
        <v>23955896.992591351</v>
      </c>
      <c r="AD1213" s="863">
        <f t="shared" si="306"/>
        <v>0</v>
      </c>
    </row>
    <row r="1214" spans="1:30" s="821" customFormat="1" ht="15" hidden="1" customHeight="1">
      <c r="A1214" s="835"/>
      <c r="B1214" s="849" t="s">
        <v>34</v>
      </c>
      <c r="C1214" s="873" t="s">
        <v>436</v>
      </c>
      <c r="D1214" s="873" t="s">
        <v>4061</v>
      </c>
      <c r="E1214" s="839"/>
      <c r="F1214" s="873" t="s">
        <v>1067</v>
      </c>
      <c r="G1214" s="838"/>
      <c r="H1214" s="873" t="s">
        <v>460</v>
      </c>
      <c r="I1214" s="872">
        <v>2012</v>
      </c>
      <c r="J1214" s="838"/>
      <c r="K1214" s="883"/>
      <c r="L1214" s="884"/>
      <c r="M1214" s="884"/>
      <c r="N1214" s="884"/>
      <c r="O1214" s="872" t="s">
        <v>133</v>
      </c>
      <c r="P1214" s="894">
        <v>5514709.2524381569</v>
      </c>
      <c r="Q1214" s="853" t="str">
        <f t="shared" si="293"/>
        <v>2.06.04</v>
      </c>
      <c r="R1214" s="841" t="str">
        <f t="shared" si="294"/>
        <v>MEJA DAN KURSI KERJA/RAPAT PEJABAT</v>
      </c>
      <c r="S1214" s="860">
        <f t="shared" si="295"/>
        <v>5</v>
      </c>
      <c r="T1214" s="861">
        <f t="shared" si="296"/>
        <v>1102941.8504876313</v>
      </c>
      <c r="U1214" s="860">
        <f t="shared" si="297"/>
        <v>2</v>
      </c>
      <c r="V1214" s="861">
        <f t="shared" si="298"/>
        <v>2205883.7009752626</v>
      </c>
      <c r="W1214" s="861">
        <f t="shared" si="299"/>
        <v>1102941.8504876313</v>
      </c>
      <c r="X1214" s="861">
        <f t="shared" si="300"/>
        <v>1102941.8504876313</v>
      </c>
      <c r="Y1214" s="861">
        <f t="shared" si="301"/>
        <v>1102941.8504876313</v>
      </c>
      <c r="Z1214" s="861">
        <f t="shared" si="302"/>
        <v>0</v>
      </c>
      <c r="AA1214" s="861">
        <f t="shared" si="303"/>
        <v>0</v>
      </c>
      <c r="AB1214" s="860">
        <f t="shared" si="304"/>
        <v>2012</v>
      </c>
      <c r="AC1214" s="862">
        <f t="shared" si="305"/>
        <v>5514709.2524381569</v>
      </c>
      <c r="AD1214" s="863">
        <f t="shared" si="306"/>
        <v>0</v>
      </c>
    </row>
    <row r="1215" spans="1:30" s="821" customFormat="1" ht="15" hidden="1" customHeight="1">
      <c r="A1215" s="835"/>
      <c r="B1215" s="849" t="s">
        <v>34</v>
      </c>
      <c r="C1215" s="873" t="s">
        <v>1450</v>
      </c>
      <c r="D1215" s="873" t="s">
        <v>4062</v>
      </c>
      <c r="E1215" s="839"/>
      <c r="F1215" s="873" t="s">
        <v>1067</v>
      </c>
      <c r="G1215" s="838"/>
      <c r="H1215" s="873" t="s">
        <v>460</v>
      </c>
      <c r="I1215" s="872">
        <v>2012</v>
      </c>
      <c r="J1215" s="838"/>
      <c r="K1215" s="883"/>
      <c r="L1215" s="884"/>
      <c r="M1215" s="884"/>
      <c r="N1215" s="884"/>
      <c r="O1215" s="872" t="s">
        <v>133</v>
      </c>
      <c r="P1215" s="894">
        <v>22500013.749947678</v>
      </c>
      <c r="Q1215" s="853" t="str">
        <f t="shared" si="293"/>
        <v>2.06.04</v>
      </c>
      <c r="R1215" s="841" t="str">
        <f t="shared" si="294"/>
        <v>MEJA DAN KURSI KERJA/RAPAT PEJABAT</v>
      </c>
      <c r="S1215" s="860">
        <f t="shared" si="295"/>
        <v>5</v>
      </c>
      <c r="T1215" s="861">
        <f t="shared" si="296"/>
        <v>4500002.7499895357</v>
      </c>
      <c r="U1215" s="860">
        <f t="shared" si="297"/>
        <v>2</v>
      </c>
      <c r="V1215" s="861">
        <f t="shared" si="298"/>
        <v>9000005.4999790713</v>
      </c>
      <c r="W1215" s="861">
        <f t="shared" si="299"/>
        <v>4500002.7499895357</v>
      </c>
      <c r="X1215" s="861">
        <f t="shared" si="300"/>
        <v>4500002.7499895357</v>
      </c>
      <c r="Y1215" s="861">
        <f t="shared" si="301"/>
        <v>4500002.7499895357</v>
      </c>
      <c r="Z1215" s="861">
        <f t="shared" si="302"/>
        <v>0</v>
      </c>
      <c r="AA1215" s="861">
        <f t="shared" si="303"/>
        <v>0</v>
      </c>
      <c r="AB1215" s="860">
        <f t="shared" si="304"/>
        <v>2012</v>
      </c>
      <c r="AC1215" s="862">
        <f t="shared" si="305"/>
        <v>22500013.749947678</v>
      </c>
      <c r="AD1215" s="863">
        <f t="shared" si="306"/>
        <v>0</v>
      </c>
    </row>
    <row r="1216" spans="1:30" s="821" customFormat="1" ht="15" hidden="1" customHeight="1">
      <c r="A1216" s="835"/>
      <c r="B1216" s="849" t="s">
        <v>34</v>
      </c>
      <c r="C1216" s="873" t="s">
        <v>436</v>
      </c>
      <c r="D1216" s="873" t="s">
        <v>4061</v>
      </c>
      <c r="E1216" s="839"/>
      <c r="F1216" s="873" t="s">
        <v>1067</v>
      </c>
      <c r="G1216" s="838"/>
      <c r="H1216" s="873" t="s">
        <v>460</v>
      </c>
      <c r="I1216" s="872">
        <v>2012</v>
      </c>
      <c r="J1216" s="838"/>
      <c r="K1216" s="883"/>
      <c r="L1216" s="884"/>
      <c r="M1216" s="884"/>
      <c r="N1216" s="884"/>
      <c r="O1216" s="872" t="s">
        <v>133</v>
      </c>
      <c r="P1216" s="894">
        <v>5514709.2524381569</v>
      </c>
      <c r="Q1216" s="853" t="str">
        <f t="shared" si="293"/>
        <v>2.06.04</v>
      </c>
      <c r="R1216" s="841" t="str">
        <f t="shared" si="294"/>
        <v>MEJA DAN KURSI KERJA/RAPAT PEJABAT</v>
      </c>
      <c r="S1216" s="860">
        <f t="shared" si="295"/>
        <v>5</v>
      </c>
      <c r="T1216" s="861">
        <f t="shared" si="296"/>
        <v>1102941.8504876313</v>
      </c>
      <c r="U1216" s="860">
        <f t="shared" si="297"/>
        <v>2</v>
      </c>
      <c r="V1216" s="861">
        <f t="shared" si="298"/>
        <v>2205883.7009752626</v>
      </c>
      <c r="W1216" s="861">
        <f t="shared" si="299"/>
        <v>1102941.8504876313</v>
      </c>
      <c r="X1216" s="861">
        <f t="shared" si="300"/>
        <v>1102941.8504876313</v>
      </c>
      <c r="Y1216" s="861">
        <f t="shared" si="301"/>
        <v>1102941.8504876313</v>
      </c>
      <c r="Z1216" s="861">
        <f t="shared" si="302"/>
        <v>0</v>
      </c>
      <c r="AA1216" s="861">
        <f t="shared" si="303"/>
        <v>0</v>
      </c>
      <c r="AB1216" s="860">
        <f t="shared" si="304"/>
        <v>2012</v>
      </c>
      <c r="AC1216" s="862">
        <f t="shared" si="305"/>
        <v>5514709.2524381569</v>
      </c>
      <c r="AD1216" s="863">
        <f t="shared" si="306"/>
        <v>0</v>
      </c>
    </row>
    <row r="1217" spans="1:30" s="821" customFormat="1" ht="15" hidden="1" customHeight="1">
      <c r="A1217" s="835"/>
      <c r="B1217" s="849" t="s">
        <v>34</v>
      </c>
      <c r="C1217" s="873" t="s">
        <v>437</v>
      </c>
      <c r="D1217" s="873" t="s">
        <v>4063</v>
      </c>
      <c r="E1217" s="839"/>
      <c r="F1217" s="873" t="s">
        <v>1067</v>
      </c>
      <c r="G1217" s="838"/>
      <c r="H1217" s="873" t="s">
        <v>460</v>
      </c>
      <c r="I1217" s="872">
        <v>2012</v>
      </c>
      <c r="J1217" s="838"/>
      <c r="K1217" s="883"/>
      <c r="L1217" s="884"/>
      <c r="M1217" s="884"/>
      <c r="N1217" s="884"/>
      <c r="O1217" s="872" t="s">
        <v>133</v>
      </c>
      <c r="P1217" s="894">
        <v>13235302.205851575</v>
      </c>
      <c r="Q1217" s="853" t="str">
        <f t="shared" si="293"/>
        <v>2.06.04</v>
      </c>
      <c r="R1217" s="841" t="str">
        <f t="shared" si="294"/>
        <v>MEJA DAN KURSI KERJA/RAPAT PEJABAT</v>
      </c>
      <c r="S1217" s="860">
        <f t="shared" si="295"/>
        <v>5</v>
      </c>
      <c r="T1217" s="861">
        <f t="shared" si="296"/>
        <v>2647060.4411703153</v>
      </c>
      <c r="U1217" s="860">
        <f t="shared" si="297"/>
        <v>2</v>
      </c>
      <c r="V1217" s="861">
        <f t="shared" si="298"/>
        <v>5294120.8823406305</v>
      </c>
      <c r="W1217" s="861">
        <f t="shared" si="299"/>
        <v>2647060.4411703153</v>
      </c>
      <c r="X1217" s="861">
        <f t="shared" si="300"/>
        <v>2647060.4411703153</v>
      </c>
      <c r="Y1217" s="861">
        <f t="shared" si="301"/>
        <v>2647060.4411703153</v>
      </c>
      <c r="Z1217" s="861">
        <f t="shared" si="302"/>
        <v>0</v>
      </c>
      <c r="AA1217" s="861">
        <f t="shared" si="303"/>
        <v>0</v>
      </c>
      <c r="AB1217" s="860">
        <f t="shared" si="304"/>
        <v>2012</v>
      </c>
      <c r="AC1217" s="862">
        <f t="shared" si="305"/>
        <v>13235302.205851575</v>
      </c>
      <c r="AD1217" s="863">
        <f t="shared" si="306"/>
        <v>0</v>
      </c>
    </row>
    <row r="1218" spans="1:30" s="821" customFormat="1" ht="15" hidden="1" customHeight="1">
      <c r="A1218" s="835"/>
      <c r="B1218" s="849" t="s">
        <v>34</v>
      </c>
      <c r="C1218" s="873" t="s">
        <v>1450</v>
      </c>
      <c r="D1218" s="873" t="s">
        <v>4062</v>
      </c>
      <c r="E1218" s="839"/>
      <c r="F1218" s="873" t="s">
        <v>1067</v>
      </c>
      <c r="G1218" s="838"/>
      <c r="H1218" s="873" t="s">
        <v>460</v>
      </c>
      <c r="I1218" s="872">
        <v>2012</v>
      </c>
      <c r="J1218" s="838"/>
      <c r="K1218" s="883"/>
      <c r="L1218" s="884"/>
      <c r="M1218" s="884"/>
      <c r="N1218" s="884"/>
      <c r="O1218" s="872" t="s">
        <v>133</v>
      </c>
      <c r="P1218" s="894">
        <v>22500013.749947678</v>
      </c>
      <c r="Q1218" s="853" t="str">
        <f t="shared" si="293"/>
        <v>2.06.04</v>
      </c>
      <c r="R1218" s="841" t="str">
        <f t="shared" si="294"/>
        <v>MEJA DAN KURSI KERJA/RAPAT PEJABAT</v>
      </c>
      <c r="S1218" s="860">
        <f t="shared" si="295"/>
        <v>5</v>
      </c>
      <c r="T1218" s="861">
        <f t="shared" si="296"/>
        <v>4500002.7499895357</v>
      </c>
      <c r="U1218" s="860">
        <f t="shared" si="297"/>
        <v>2</v>
      </c>
      <c r="V1218" s="861">
        <f t="shared" si="298"/>
        <v>9000005.4999790713</v>
      </c>
      <c r="W1218" s="861">
        <f t="shared" si="299"/>
        <v>4500002.7499895357</v>
      </c>
      <c r="X1218" s="861">
        <f t="shared" si="300"/>
        <v>4500002.7499895357</v>
      </c>
      <c r="Y1218" s="861">
        <f t="shared" si="301"/>
        <v>4500002.7499895357</v>
      </c>
      <c r="Z1218" s="861">
        <f t="shared" si="302"/>
        <v>0</v>
      </c>
      <c r="AA1218" s="861">
        <f t="shared" si="303"/>
        <v>0</v>
      </c>
      <c r="AB1218" s="860">
        <f t="shared" si="304"/>
        <v>2012</v>
      </c>
      <c r="AC1218" s="862">
        <f t="shared" si="305"/>
        <v>22500013.749947678</v>
      </c>
      <c r="AD1218" s="863">
        <f t="shared" si="306"/>
        <v>0</v>
      </c>
    </row>
    <row r="1219" spans="1:30" s="821" customFormat="1" ht="15" hidden="1" customHeight="1">
      <c r="A1219" s="835"/>
      <c r="B1219" s="849" t="s">
        <v>34</v>
      </c>
      <c r="C1219" s="873" t="s">
        <v>436</v>
      </c>
      <c r="D1219" s="873" t="s">
        <v>4061</v>
      </c>
      <c r="E1219" s="839"/>
      <c r="F1219" s="873" t="s">
        <v>1067</v>
      </c>
      <c r="G1219" s="838"/>
      <c r="H1219" s="873" t="s">
        <v>460</v>
      </c>
      <c r="I1219" s="872">
        <v>2012</v>
      </c>
      <c r="J1219" s="838"/>
      <c r="K1219" s="883"/>
      <c r="L1219" s="884"/>
      <c r="M1219" s="884"/>
      <c r="N1219" s="884"/>
      <c r="O1219" s="872" t="s">
        <v>133</v>
      </c>
      <c r="P1219" s="894">
        <v>5404415.0673893932</v>
      </c>
      <c r="Q1219" s="853" t="str">
        <f t="shared" si="293"/>
        <v>2.06.04</v>
      </c>
      <c r="R1219" s="841" t="str">
        <f t="shared" si="294"/>
        <v>MEJA DAN KURSI KERJA/RAPAT PEJABAT</v>
      </c>
      <c r="S1219" s="860">
        <f t="shared" si="295"/>
        <v>5</v>
      </c>
      <c r="T1219" s="861">
        <f t="shared" si="296"/>
        <v>1080883.0134778786</v>
      </c>
      <c r="U1219" s="860">
        <f t="shared" si="297"/>
        <v>2</v>
      </c>
      <c r="V1219" s="861">
        <f t="shared" si="298"/>
        <v>2161766.0269557573</v>
      </c>
      <c r="W1219" s="861">
        <f t="shared" si="299"/>
        <v>1080883.0134778786</v>
      </c>
      <c r="X1219" s="861">
        <f t="shared" si="300"/>
        <v>1080883.0134778786</v>
      </c>
      <c r="Y1219" s="861">
        <f t="shared" si="301"/>
        <v>1080883.0134778786</v>
      </c>
      <c r="Z1219" s="861">
        <f t="shared" si="302"/>
        <v>0</v>
      </c>
      <c r="AA1219" s="861">
        <f t="shared" si="303"/>
        <v>0</v>
      </c>
      <c r="AB1219" s="860">
        <f t="shared" si="304"/>
        <v>2012</v>
      </c>
      <c r="AC1219" s="862">
        <f t="shared" si="305"/>
        <v>5404415.0673893932</v>
      </c>
      <c r="AD1219" s="863">
        <f t="shared" si="306"/>
        <v>0</v>
      </c>
    </row>
    <row r="1220" spans="1:30" s="821" customFormat="1" ht="15" hidden="1" customHeight="1">
      <c r="A1220" s="873" t="s">
        <v>4064</v>
      </c>
      <c r="B1220" s="849" t="s">
        <v>34</v>
      </c>
      <c r="C1220" s="873" t="s">
        <v>3832</v>
      </c>
      <c r="D1220" s="873" t="s">
        <v>4063</v>
      </c>
      <c r="E1220" s="839"/>
      <c r="F1220" s="873" t="s">
        <v>1067</v>
      </c>
      <c r="G1220" s="838"/>
      <c r="H1220" s="873" t="s">
        <v>460</v>
      </c>
      <c r="I1220" s="872">
        <v>2012</v>
      </c>
      <c r="J1220" s="838"/>
      <c r="K1220" s="883"/>
      <c r="L1220" s="884"/>
      <c r="M1220" s="884"/>
      <c r="N1220" s="884"/>
      <c r="O1220" s="872" t="s">
        <v>133</v>
      </c>
      <c r="P1220" s="894">
        <v>13235302.205851575</v>
      </c>
      <c r="Q1220" s="853" t="str">
        <f t="shared" si="293"/>
        <v>2.06.01</v>
      </c>
      <c r="R1220" s="841" t="str">
        <f t="shared" si="294"/>
        <v>ALAT KANTOR</v>
      </c>
      <c r="S1220" s="860">
        <f t="shared" si="295"/>
        <v>5</v>
      </c>
      <c r="T1220" s="861">
        <f t="shared" si="296"/>
        <v>2647060.4411703153</v>
      </c>
      <c r="U1220" s="860">
        <f t="shared" si="297"/>
        <v>2</v>
      </c>
      <c r="V1220" s="861">
        <f t="shared" si="298"/>
        <v>5294120.8823406305</v>
      </c>
      <c r="W1220" s="861">
        <f t="shared" si="299"/>
        <v>2647060.4411703153</v>
      </c>
      <c r="X1220" s="861">
        <f t="shared" si="300"/>
        <v>2647060.4411703153</v>
      </c>
      <c r="Y1220" s="861">
        <f t="shared" si="301"/>
        <v>2647060.4411703153</v>
      </c>
      <c r="Z1220" s="861">
        <f t="shared" si="302"/>
        <v>0</v>
      </c>
      <c r="AA1220" s="861">
        <f t="shared" si="303"/>
        <v>0</v>
      </c>
      <c r="AB1220" s="860">
        <f t="shared" si="304"/>
        <v>2012</v>
      </c>
      <c r="AC1220" s="862">
        <f t="shared" si="305"/>
        <v>13235302.205851575</v>
      </c>
      <c r="AD1220" s="863">
        <f t="shared" si="306"/>
        <v>0</v>
      </c>
    </row>
    <row r="1221" spans="1:30" s="821" customFormat="1" ht="15" hidden="1" customHeight="1">
      <c r="A1221" s="835"/>
      <c r="B1221" s="849" t="s">
        <v>34</v>
      </c>
      <c r="C1221" s="873" t="s">
        <v>1450</v>
      </c>
      <c r="D1221" s="873" t="s">
        <v>4062</v>
      </c>
      <c r="E1221" s="839"/>
      <c r="F1221" s="873" t="s">
        <v>1067</v>
      </c>
      <c r="G1221" s="838"/>
      <c r="H1221" s="873" t="s">
        <v>460</v>
      </c>
      <c r="I1221" s="872">
        <v>2012</v>
      </c>
      <c r="J1221" s="838"/>
      <c r="K1221" s="883"/>
      <c r="L1221" s="884"/>
      <c r="M1221" s="884"/>
      <c r="N1221" s="884"/>
      <c r="O1221" s="872" t="s">
        <v>133</v>
      </c>
      <c r="P1221" s="894">
        <v>22500013.749947678</v>
      </c>
      <c r="Q1221" s="853" t="str">
        <f t="shared" si="293"/>
        <v>2.06.04</v>
      </c>
      <c r="R1221" s="841" t="str">
        <f t="shared" si="294"/>
        <v>MEJA DAN KURSI KERJA/RAPAT PEJABAT</v>
      </c>
      <c r="S1221" s="860">
        <f t="shared" si="295"/>
        <v>5</v>
      </c>
      <c r="T1221" s="861">
        <f t="shared" si="296"/>
        <v>4500002.7499895357</v>
      </c>
      <c r="U1221" s="860">
        <f t="shared" si="297"/>
        <v>2</v>
      </c>
      <c r="V1221" s="861">
        <f t="shared" si="298"/>
        <v>9000005.4999790713</v>
      </c>
      <c r="W1221" s="861">
        <f t="shared" si="299"/>
        <v>4500002.7499895357</v>
      </c>
      <c r="X1221" s="861">
        <f t="shared" si="300"/>
        <v>4500002.7499895357</v>
      </c>
      <c r="Y1221" s="861">
        <f t="shared" si="301"/>
        <v>4500002.7499895357</v>
      </c>
      <c r="Z1221" s="861">
        <f t="shared" si="302"/>
        <v>0</v>
      </c>
      <c r="AA1221" s="861">
        <f t="shared" si="303"/>
        <v>0</v>
      </c>
      <c r="AB1221" s="860">
        <f t="shared" si="304"/>
        <v>2012</v>
      </c>
      <c r="AC1221" s="862">
        <f t="shared" si="305"/>
        <v>22500013.749947678</v>
      </c>
      <c r="AD1221" s="863">
        <f t="shared" si="306"/>
        <v>0</v>
      </c>
    </row>
    <row r="1222" spans="1:30" s="821" customFormat="1" ht="15" hidden="1" customHeight="1">
      <c r="A1222" s="835"/>
      <c r="B1222" s="849" t="s">
        <v>34</v>
      </c>
      <c r="C1222" s="873" t="s">
        <v>436</v>
      </c>
      <c r="D1222" s="873" t="s">
        <v>4061</v>
      </c>
      <c r="E1222" s="839"/>
      <c r="F1222" s="873" t="s">
        <v>1067</v>
      </c>
      <c r="G1222" s="838"/>
      <c r="H1222" s="873" t="s">
        <v>460</v>
      </c>
      <c r="I1222" s="872">
        <v>2012</v>
      </c>
      <c r="J1222" s="838"/>
      <c r="K1222" s="883"/>
      <c r="L1222" s="884"/>
      <c r="M1222" s="884"/>
      <c r="N1222" s="884"/>
      <c r="O1222" s="872" t="s">
        <v>133</v>
      </c>
      <c r="P1222" s="894">
        <v>5404415.0673893932</v>
      </c>
      <c r="Q1222" s="853" t="str">
        <f t="shared" si="293"/>
        <v>2.06.04</v>
      </c>
      <c r="R1222" s="841" t="str">
        <f t="shared" si="294"/>
        <v>MEJA DAN KURSI KERJA/RAPAT PEJABAT</v>
      </c>
      <c r="S1222" s="860">
        <f t="shared" si="295"/>
        <v>5</v>
      </c>
      <c r="T1222" s="861">
        <f t="shared" si="296"/>
        <v>1080883.0134778786</v>
      </c>
      <c r="U1222" s="860">
        <f t="shared" si="297"/>
        <v>2</v>
      </c>
      <c r="V1222" s="861">
        <f t="shared" si="298"/>
        <v>2161766.0269557573</v>
      </c>
      <c r="W1222" s="861">
        <f t="shared" si="299"/>
        <v>1080883.0134778786</v>
      </c>
      <c r="X1222" s="861">
        <f t="shared" si="300"/>
        <v>1080883.0134778786</v>
      </c>
      <c r="Y1222" s="861">
        <f t="shared" si="301"/>
        <v>1080883.0134778786</v>
      </c>
      <c r="Z1222" s="861">
        <f t="shared" si="302"/>
        <v>0</v>
      </c>
      <c r="AA1222" s="861">
        <f t="shared" si="303"/>
        <v>0</v>
      </c>
      <c r="AB1222" s="860">
        <f t="shared" si="304"/>
        <v>2012</v>
      </c>
      <c r="AC1222" s="862">
        <f t="shared" si="305"/>
        <v>5404415.0673893932</v>
      </c>
      <c r="AD1222" s="863">
        <f t="shared" si="306"/>
        <v>0</v>
      </c>
    </row>
    <row r="1223" spans="1:30" s="821" customFormat="1" ht="15" hidden="1" customHeight="1">
      <c r="A1223" s="835"/>
      <c r="B1223" s="849" t="s">
        <v>34</v>
      </c>
      <c r="C1223" s="873" t="s">
        <v>437</v>
      </c>
      <c r="D1223" s="873" t="s">
        <v>4063</v>
      </c>
      <c r="E1223" s="839"/>
      <c r="F1223" s="873" t="s">
        <v>1067</v>
      </c>
      <c r="G1223" s="838"/>
      <c r="H1223" s="873" t="s">
        <v>460</v>
      </c>
      <c r="I1223" s="872">
        <v>2012</v>
      </c>
      <c r="J1223" s="838"/>
      <c r="K1223" s="883"/>
      <c r="L1223" s="884"/>
      <c r="M1223" s="884"/>
      <c r="N1223" s="884"/>
      <c r="O1223" s="872" t="s">
        <v>133</v>
      </c>
      <c r="P1223" s="894">
        <v>13235302.205851575</v>
      </c>
      <c r="Q1223" s="853" t="str">
        <f t="shared" si="293"/>
        <v>2.06.04</v>
      </c>
      <c r="R1223" s="841" t="str">
        <f t="shared" si="294"/>
        <v>MEJA DAN KURSI KERJA/RAPAT PEJABAT</v>
      </c>
      <c r="S1223" s="860">
        <f t="shared" si="295"/>
        <v>5</v>
      </c>
      <c r="T1223" s="861">
        <f t="shared" si="296"/>
        <v>2647060.4411703153</v>
      </c>
      <c r="U1223" s="860">
        <f t="shared" si="297"/>
        <v>2</v>
      </c>
      <c r="V1223" s="861">
        <f t="shared" si="298"/>
        <v>5294120.8823406305</v>
      </c>
      <c r="W1223" s="861">
        <f t="shared" si="299"/>
        <v>2647060.4411703153</v>
      </c>
      <c r="X1223" s="861">
        <f t="shared" si="300"/>
        <v>2647060.4411703153</v>
      </c>
      <c r="Y1223" s="861">
        <f t="shared" si="301"/>
        <v>2647060.4411703153</v>
      </c>
      <c r="Z1223" s="861">
        <f t="shared" si="302"/>
        <v>0</v>
      </c>
      <c r="AA1223" s="861">
        <f t="shared" si="303"/>
        <v>0</v>
      </c>
      <c r="AB1223" s="860">
        <f t="shared" si="304"/>
        <v>2012</v>
      </c>
      <c r="AC1223" s="862">
        <f t="shared" si="305"/>
        <v>13235302.205851575</v>
      </c>
      <c r="AD1223" s="863">
        <f t="shared" si="306"/>
        <v>0</v>
      </c>
    </row>
    <row r="1224" spans="1:30" s="821" customFormat="1" ht="15" hidden="1" customHeight="1">
      <c r="A1224" s="835"/>
      <c r="B1224" s="849" t="s">
        <v>34</v>
      </c>
      <c r="C1224" s="873" t="s">
        <v>1450</v>
      </c>
      <c r="D1224" s="873" t="s">
        <v>4062</v>
      </c>
      <c r="E1224" s="839"/>
      <c r="F1224" s="873" t="s">
        <v>1067</v>
      </c>
      <c r="G1224" s="838"/>
      <c r="H1224" s="873" t="s">
        <v>460</v>
      </c>
      <c r="I1224" s="872">
        <v>2012</v>
      </c>
      <c r="J1224" s="838"/>
      <c r="K1224" s="883"/>
      <c r="L1224" s="884"/>
      <c r="M1224" s="884"/>
      <c r="N1224" s="884"/>
      <c r="O1224" s="872" t="s">
        <v>133</v>
      </c>
      <c r="P1224" s="894">
        <v>22500013.749947678</v>
      </c>
      <c r="Q1224" s="853" t="str">
        <f t="shared" ref="Q1224:Q1287" si="307">MID(C1224,2,7)</f>
        <v>2.06.04</v>
      </c>
      <c r="R1224" s="841" t="str">
        <f t="shared" ref="R1224:R1287" si="308">VLOOKUP(Q1224,kelompok,2,0)</f>
        <v>MEJA DAN KURSI KERJA/RAPAT PEJABAT</v>
      </c>
      <c r="S1224" s="860">
        <f t="shared" ref="S1224:S1287" si="309">VLOOKUP(Q1224,MASAMANFAAT,4,0)</f>
        <v>5</v>
      </c>
      <c r="T1224" s="861">
        <f t="shared" ref="T1224:T1287" si="310">(P1224)/S1224</f>
        <v>4500002.7499895357</v>
      </c>
      <c r="U1224" s="860">
        <f t="shared" ref="U1224:U1287" si="311">2013-AB1224+1</f>
        <v>2</v>
      </c>
      <c r="V1224" s="861">
        <f t="shared" ref="V1224:V1287" si="312">IF(U1224&gt;S1224,P1224,T1224*U1224)</f>
        <v>9000005.4999790713</v>
      </c>
      <c r="W1224" s="861">
        <f t="shared" ref="W1224:W1287" si="313">IF(P1224=V1224,0,T1224)</f>
        <v>4500002.7499895357</v>
      </c>
      <c r="X1224" s="861">
        <f t="shared" ref="X1224:X1287" si="314">IF(P1224=V1224+W1224,0,T1224)</f>
        <v>4500002.7499895357</v>
      </c>
      <c r="Y1224" s="861">
        <f t="shared" ref="Y1224:Y1287" si="315">IF(P1224=V1224+W1224+X1224,0,T1224)</f>
        <v>4500002.7499895357</v>
      </c>
      <c r="Z1224" s="861">
        <f t="shared" ref="Z1224:Z1287" si="316">IF(P1224=W1224+X1224+Y1224+V1224,0,T1224)</f>
        <v>0</v>
      </c>
      <c r="AA1224" s="861">
        <f t="shared" ref="AA1224:AA1287" si="317">IF(P1224=V1224+X1224+Y1224+Z1224+W1224,0,T1224)</f>
        <v>0</v>
      </c>
      <c r="AB1224" s="860">
        <f t="shared" ref="AB1224:AB1287" si="318">I1224</f>
        <v>2012</v>
      </c>
      <c r="AC1224" s="862">
        <f t="shared" ref="AC1224:AC1287" si="319">P1224</f>
        <v>22500013.749947678</v>
      </c>
      <c r="AD1224" s="863">
        <f t="shared" ref="AD1224:AD1287" si="320">P1224-(V1224+W1224+X1224+Y1224+Z1224+AA1224)</f>
        <v>0</v>
      </c>
    </row>
    <row r="1225" spans="1:30" s="821" customFormat="1" ht="15" hidden="1" customHeight="1">
      <c r="A1225" s="835"/>
      <c r="B1225" s="849" t="s">
        <v>34</v>
      </c>
      <c r="C1225" s="873" t="s">
        <v>2054</v>
      </c>
      <c r="D1225" s="873" t="s">
        <v>4065</v>
      </c>
      <c r="E1225" s="839"/>
      <c r="F1225" s="873" t="s">
        <v>1067</v>
      </c>
      <c r="G1225" s="838"/>
      <c r="H1225" s="873" t="s">
        <v>460</v>
      </c>
      <c r="I1225" s="872">
        <v>2012</v>
      </c>
      <c r="J1225" s="838"/>
      <c r="K1225" s="883"/>
      <c r="L1225" s="884"/>
      <c r="M1225" s="884"/>
      <c r="N1225" s="884"/>
      <c r="O1225" s="872" t="s">
        <v>133</v>
      </c>
      <c r="P1225" s="894">
        <v>3308825.5514628938</v>
      </c>
      <c r="Q1225" s="853" t="str">
        <f t="shared" si="307"/>
        <v>2.06.02</v>
      </c>
      <c r="R1225" s="841" t="str">
        <f t="shared" si="308"/>
        <v>ALAT RUMAH TANGGA</v>
      </c>
      <c r="S1225" s="860">
        <f t="shared" si="309"/>
        <v>5</v>
      </c>
      <c r="T1225" s="861">
        <f t="shared" si="310"/>
        <v>661765.11029257881</v>
      </c>
      <c r="U1225" s="860">
        <f t="shared" si="311"/>
        <v>2</v>
      </c>
      <c r="V1225" s="861">
        <f t="shared" si="312"/>
        <v>1323530.2205851576</v>
      </c>
      <c r="W1225" s="861">
        <f t="shared" si="313"/>
        <v>661765.11029257881</v>
      </c>
      <c r="X1225" s="861">
        <f t="shared" si="314"/>
        <v>661765.11029257881</v>
      </c>
      <c r="Y1225" s="861">
        <f t="shared" si="315"/>
        <v>661765.11029257881</v>
      </c>
      <c r="Z1225" s="861">
        <f t="shared" si="316"/>
        <v>0</v>
      </c>
      <c r="AA1225" s="861">
        <f t="shared" si="317"/>
        <v>0</v>
      </c>
      <c r="AB1225" s="860">
        <f t="shared" si="318"/>
        <v>2012</v>
      </c>
      <c r="AC1225" s="862">
        <f t="shared" si="319"/>
        <v>3308825.5514628938</v>
      </c>
      <c r="AD1225" s="863">
        <f t="shared" si="320"/>
        <v>0</v>
      </c>
    </row>
    <row r="1226" spans="1:30" s="821" customFormat="1" ht="15" hidden="1" customHeight="1">
      <c r="A1226" s="835"/>
      <c r="B1226" s="849" t="s">
        <v>34</v>
      </c>
      <c r="C1226" s="873" t="s">
        <v>436</v>
      </c>
      <c r="D1226" s="873" t="s">
        <v>4061</v>
      </c>
      <c r="E1226" s="839"/>
      <c r="F1226" s="873" t="s">
        <v>1067</v>
      </c>
      <c r="G1226" s="838"/>
      <c r="H1226" s="873" t="s">
        <v>460</v>
      </c>
      <c r="I1226" s="872">
        <v>2012</v>
      </c>
      <c r="J1226" s="838"/>
      <c r="K1226" s="883"/>
      <c r="L1226" s="884"/>
      <c r="M1226" s="884"/>
      <c r="N1226" s="884"/>
      <c r="O1226" s="872" t="s">
        <v>133</v>
      </c>
      <c r="P1226" s="894">
        <v>5294120.8823406305</v>
      </c>
      <c r="Q1226" s="853" t="str">
        <f t="shared" si="307"/>
        <v>2.06.04</v>
      </c>
      <c r="R1226" s="841" t="str">
        <f t="shared" si="308"/>
        <v>MEJA DAN KURSI KERJA/RAPAT PEJABAT</v>
      </c>
      <c r="S1226" s="860">
        <f t="shared" si="309"/>
        <v>5</v>
      </c>
      <c r="T1226" s="861">
        <f t="shared" si="310"/>
        <v>1058824.176468126</v>
      </c>
      <c r="U1226" s="860">
        <f t="shared" si="311"/>
        <v>2</v>
      </c>
      <c r="V1226" s="861">
        <f t="shared" si="312"/>
        <v>2117648.352936252</v>
      </c>
      <c r="W1226" s="861">
        <f t="shared" si="313"/>
        <v>1058824.176468126</v>
      </c>
      <c r="X1226" s="861">
        <f t="shared" si="314"/>
        <v>1058824.176468126</v>
      </c>
      <c r="Y1226" s="861">
        <f t="shared" si="315"/>
        <v>1058824.176468126</v>
      </c>
      <c r="Z1226" s="861">
        <f t="shared" si="316"/>
        <v>0</v>
      </c>
      <c r="AA1226" s="861">
        <f t="shared" si="317"/>
        <v>0</v>
      </c>
      <c r="AB1226" s="860">
        <f t="shared" si="318"/>
        <v>2012</v>
      </c>
      <c r="AC1226" s="862">
        <f t="shared" si="319"/>
        <v>5294120.8823406305</v>
      </c>
      <c r="AD1226" s="863">
        <f t="shared" si="320"/>
        <v>0</v>
      </c>
    </row>
    <row r="1227" spans="1:30" s="821" customFormat="1" ht="15" hidden="1" customHeight="1">
      <c r="A1227" s="835"/>
      <c r="B1227" s="849" t="s">
        <v>34</v>
      </c>
      <c r="C1227" s="873" t="s">
        <v>437</v>
      </c>
      <c r="D1227" s="873" t="s">
        <v>4063</v>
      </c>
      <c r="E1227" s="839"/>
      <c r="F1227" s="873" t="s">
        <v>1067</v>
      </c>
      <c r="G1227" s="838"/>
      <c r="H1227" s="873" t="s">
        <v>460</v>
      </c>
      <c r="I1227" s="872">
        <v>2012</v>
      </c>
      <c r="J1227" s="838"/>
      <c r="K1227" s="883"/>
      <c r="L1227" s="884"/>
      <c r="M1227" s="884"/>
      <c r="N1227" s="884"/>
      <c r="O1227" s="872" t="s">
        <v>133</v>
      </c>
      <c r="P1227" s="894">
        <v>13235302.205851575</v>
      </c>
      <c r="Q1227" s="853" t="str">
        <f t="shared" si="307"/>
        <v>2.06.04</v>
      </c>
      <c r="R1227" s="841" t="str">
        <f t="shared" si="308"/>
        <v>MEJA DAN KURSI KERJA/RAPAT PEJABAT</v>
      </c>
      <c r="S1227" s="860">
        <f t="shared" si="309"/>
        <v>5</v>
      </c>
      <c r="T1227" s="861">
        <f t="shared" si="310"/>
        <v>2647060.4411703153</v>
      </c>
      <c r="U1227" s="860">
        <f t="shared" si="311"/>
        <v>2</v>
      </c>
      <c r="V1227" s="861">
        <f t="shared" si="312"/>
        <v>5294120.8823406305</v>
      </c>
      <c r="W1227" s="861">
        <f t="shared" si="313"/>
        <v>2647060.4411703153</v>
      </c>
      <c r="X1227" s="861">
        <f t="shared" si="314"/>
        <v>2647060.4411703153</v>
      </c>
      <c r="Y1227" s="861">
        <f t="shared" si="315"/>
        <v>2647060.4411703153</v>
      </c>
      <c r="Z1227" s="861">
        <f t="shared" si="316"/>
        <v>0</v>
      </c>
      <c r="AA1227" s="861">
        <f t="shared" si="317"/>
        <v>0</v>
      </c>
      <c r="AB1227" s="860">
        <f t="shared" si="318"/>
        <v>2012</v>
      </c>
      <c r="AC1227" s="862">
        <f t="shared" si="319"/>
        <v>13235302.205851575</v>
      </c>
      <c r="AD1227" s="863">
        <f t="shared" si="320"/>
        <v>0</v>
      </c>
    </row>
    <row r="1228" spans="1:30" s="821" customFormat="1" ht="15" hidden="1" customHeight="1">
      <c r="A1228" s="835"/>
      <c r="B1228" s="849" t="s">
        <v>34</v>
      </c>
      <c r="C1228" s="873" t="s">
        <v>1450</v>
      </c>
      <c r="D1228" s="873" t="s">
        <v>4062</v>
      </c>
      <c r="E1228" s="839"/>
      <c r="F1228" s="873" t="s">
        <v>1067</v>
      </c>
      <c r="G1228" s="838"/>
      <c r="H1228" s="873" t="s">
        <v>460</v>
      </c>
      <c r="I1228" s="872">
        <v>2012</v>
      </c>
      <c r="J1228" s="838"/>
      <c r="K1228" s="883"/>
      <c r="L1228" s="884"/>
      <c r="M1228" s="884"/>
      <c r="N1228" s="884"/>
      <c r="O1228" s="872" t="s">
        <v>133</v>
      </c>
      <c r="P1228" s="894">
        <v>22500013.749947678</v>
      </c>
      <c r="Q1228" s="853" t="str">
        <f t="shared" si="307"/>
        <v>2.06.04</v>
      </c>
      <c r="R1228" s="841" t="str">
        <f t="shared" si="308"/>
        <v>MEJA DAN KURSI KERJA/RAPAT PEJABAT</v>
      </c>
      <c r="S1228" s="860">
        <f t="shared" si="309"/>
        <v>5</v>
      </c>
      <c r="T1228" s="861">
        <f t="shared" si="310"/>
        <v>4500002.7499895357</v>
      </c>
      <c r="U1228" s="860">
        <f t="shared" si="311"/>
        <v>2</v>
      </c>
      <c r="V1228" s="861">
        <f t="shared" si="312"/>
        <v>9000005.4999790713</v>
      </c>
      <c r="W1228" s="861">
        <f t="shared" si="313"/>
        <v>4500002.7499895357</v>
      </c>
      <c r="X1228" s="861">
        <f t="shared" si="314"/>
        <v>4500002.7499895357</v>
      </c>
      <c r="Y1228" s="861">
        <f t="shared" si="315"/>
        <v>4500002.7499895357</v>
      </c>
      <c r="Z1228" s="861">
        <f t="shared" si="316"/>
        <v>0</v>
      </c>
      <c r="AA1228" s="861">
        <f t="shared" si="317"/>
        <v>0</v>
      </c>
      <c r="AB1228" s="860">
        <f t="shared" si="318"/>
        <v>2012</v>
      </c>
      <c r="AC1228" s="862">
        <f t="shared" si="319"/>
        <v>22500013.749947678</v>
      </c>
      <c r="AD1228" s="863">
        <f t="shared" si="320"/>
        <v>0</v>
      </c>
    </row>
    <row r="1229" spans="1:30" s="821" customFormat="1" ht="15" hidden="1" customHeight="1">
      <c r="A1229" s="835"/>
      <c r="B1229" s="849" t="s">
        <v>34</v>
      </c>
      <c r="C1229" s="873" t="s">
        <v>2054</v>
      </c>
      <c r="D1229" s="873" t="s">
        <v>4065</v>
      </c>
      <c r="E1229" s="839"/>
      <c r="F1229" s="873" t="s">
        <v>1067</v>
      </c>
      <c r="G1229" s="838"/>
      <c r="H1229" s="873" t="s">
        <v>460</v>
      </c>
      <c r="I1229" s="872">
        <v>2012</v>
      </c>
      <c r="J1229" s="838"/>
      <c r="K1229" s="883"/>
      <c r="L1229" s="884"/>
      <c r="M1229" s="884"/>
      <c r="N1229" s="884"/>
      <c r="O1229" s="872" t="s">
        <v>133</v>
      </c>
      <c r="P1229" s="894">
        <v>3308825.5514628938</v>
      </c>
      <c r="Q1229" s="853" t="str">
        <f t="shared" si="307"/>
        <v>2.06.02</v>
      </c>
      <c r="R1229" s="841" t="str">
        <f t="shared" si="308"/>
        <v>ALAT RUMAH TANGGA</v>
      </c>
      <c r="S1229" s="860">
        <f t="shared" si="309"/>
        <v>5</v>
      </c>
      <c r="T1229" s="861">
        <f t="shared" si="310"/>
        <v>661765.11029257881</v>
      </c>
      <c r="U1229" s="860">
        <f t="shared" si="311"/>
        <v>2</v>
      </c>
      <c r="V1229" s="861">
        <f t="shared" si="312"/>
        <v>1323530.2205851576</v>
      </c>
      <c r="W1229" s="861">
        <f t="shared" si="313"/>
        <v>661765.11029257881</v>
      </c>
      <c r="X1229" s="861">
        <f t="shared" si="314"/>
        <v>661765.11029257881</v>
      </c>
      <c r="Y1229" s="861">
        <f t="shared" si="315"/>
        <v>661765.11029257881</v>
      </c>
      <c r="Z1229" s="861">
        <f t="shared" si="316"/>
        <v>0</v>
      </c>
      <c r="AA1229" s="861">
        <f t="shared" si="317"/>
        <v>0</v>
      </c>
      <c r="AB1229" s="860">
        <f t="shared" si="318"/>
        <v>2012</v>
      </c>
      <c r="AC1229" s="862">
        <f t="shared" si="319"/>
        <v>3308825.5514628938</v>
      </c>
      <c r="AD1229" s="863">
        <f t="shared" si="320"/>
        <v>0</v>
      </c>
    </row>
    <row r="1230" spans="1:30" s="821" customFormat="1" ht="15" hidden="1" customHeight="1">
      <c r="A1230" s="835"/>
      <c r="B1230" s="849" t="s">
        <v>34</v>
      </c>
      <c r="C1230" s="873" t="s">
        <v>436</v>
      </c>
      <c r="D1230" s="873" t="s">
        <v>4061</v>
      </c>
      <c r="E1230" s="839"/>
      <c r="F1230" s="873" t="s">
        <v>1067</v>
      </c>
      <c r="G1230" s="838"/>
      <c r="H1230" s="873" t="s">
        <v>460</v>
      </c>
      <c r="I1230" s="872">
        <v>2012</v>
      </c>
      <c r="J1230" s="838"/>
      <c r="K1230" s="883"/>
      <c r="L1230" s="884"/>
      <c r="M1230" s="884"/>
      <c r="N1230" s="884"/>
      <c r="O1230" s="872" t="s">
        <v>133</v>
      </c>
      <c r="P1230" s="894">
        <v>5294120.8823406305</v>
      </c>
      <c r="Q1230" s="853" t="str">
        <f t="shared" si="307"/>
        <v>2.06.04</v>
      </c>
      <c r="R1230" s="841" t="str">
        <f t="shared" si="308"/>
        <v>MEJA DAN KURSI KERJA/RAPAT PEJABAT</v>
      </c>
      <c r="S1230" s="860">
        <f t="shared" si="309"/>
        <v>5</v>
      </c>
      <c r="T1230" s="861">
        <f t="shared" si="310"/>
        <v>1058824.176468126</v>
      </c>
      <c r="U1230" s="860">
        <f t="shared" si="311"/>
        <v>2</v>
      </c>
      <c r="V1230" s="861">
        <f t="shared" si="312"/>
        <v>2117648.352936252</v>
      </c>
      <c r="W1230" s="861">
        <f t="shared" si="313"/>
        <v>1058824.176468126</v>
      </c>
      <c r="X1230" s="861">
        <f t="shared" si="314"/>
        <v>1058824.176468126</v>
      </c>
      <c r="Y1230" s="861">
        <f t="shared" si="315"/>
        <v>1058824.176468126</v>
      </c>
      <c r="Z1230" s="861">
        <f t="shared" si="316"/>
        <v>0</v>
      </c>
      <c r="AA1230" s="861">
        <f t="shared" si="317"/>
        <v>0</v>
      </c>
      <c r="AB1230" s="860">
        <f t="shared" si="318"/>
        <v>2012</v>
      </c>
      <c r="AC1230" s="862">
        <f t="shared" si="319"/>
        <v>5294120.8823406305</v>
      </c>
      <c r="AD1230" s="863">
        <f t="shared" si="320"/>
        <v>0</v>
      </c>
    </row>
    <row r="1231" spans="1:30" s="821" customFormat="1" ht="15" hidden="1" customHeight="1">
      <c r="A1231" s="835"/>
      <c r="B1231" s="849" t="s">
        <v>34</v>
      </c>
      <c r="C1231" s="873" t="s">
        <v>437</v>
      </c>
      <c r="D1231" s="873" t="s">
        <v>4063</v>
      </c>
      <c r="E1231" s="839"/>
      <c r="F1231" s="873" t="s">
        <v>1067</v>
      </c>
      <c r="G1231" s="838"/>
      <c r="H1231" s="873" t="s">
        <v>460</v>
      </c>
      <c r="I1231" s="872">
        <v>2012</v>
      </c>
      <c r="J1231" s="838"/>
      <c r="K1231" s="883"/>
      <c r="L1231" s="884"/>
      <c r="M1231" s="884"/>
      <c r="N1231" s="884"/>
      <c r="O1231" s="872" t="s">
        <v>133</v>
      </c>
      <c r="P1231" s="894">
        <v>13235302.205851575</v>
      </c>
      <c r="Q1231" s="853" t="str">
        <f t="shared" si="307"/>
        <v>2.06.04</v>
      </c>
      <c r="R1231" s="841" t="str">
        <f t="shared" si="308"/>
        <v>MEJA DAN KURSI KERJA/RAPAT PEJABAT</v>
      </c>
      <c r="S1231" s="860">
        <f t="shared" si="309"/>
        <v>5</v>
      </c>
      <c r="T1231" s="861">
        <f t="shared" si="310"/>
        <v>2647060.4411703153</v>
      </c>
      <c r="U1231" s="860">
        <f t="shared" si="311"/>
        <v>2</v>
      </c>
      <c r="V1231" s="861">
        <f t="shared" si="312"/>
        <v>5294120.8823406305</v>
      </c>
      <c r="W1231" s="861">
        <f t="shared" si="313"/>
        <v>2647060.4411703153</v>
      </c>
      <c r="X1231" s="861">
        <f t="shared" si="314"/>
        <v>2647060.4411703153</v>
      </c>
      <c r="Y1231" s="861">
        <f t="shared" si="315"/>
        <v>2647060.4411703153</v>
      </c>
      <c r="Z1231" s="861">
        <f t="shared" si="316"/>
        <v>0</v>
      </c>
      <c r="AA1231" s="861">
        <f t="shared" si="317"/>
        <v>0</v>
      </c>
      <c r="AB1231" s="860">
        <f t="shared" si="318"/>
        <v>2012</v>
      </c>
      <c r="AC1231" s="862">
        <f t="shared" si="319"/>
        <v>13235302.205851575</v>
      </c>
      <c r="AD1231" s="863">
        <f t="shared" si="320"/>
        <v>0</v>
      </c>
    </row>
    <row r="1232" spans="1:30" s="821" customFormat="1" ht="15" hidden="1" customHeight="1">
      <c r="A1232" s="835"/>
      <c r="B1232" s="849" t="s">
        <v>34</v>
      </c>
      <c r="C1232" s="873" t="s">
        <v>1450</v>
      </c>
      <c r="D1232" s="873" t="s">
        <v>4062</v>
      </c>
      <c r="E1232" s="839"/>
      <c r="F1232" s="873" t="s">
        <v>1067</v>
      </c>
      <c r="G1232" s="838"/>
      <c r="H1232" s="873" t="s">
        <v>460</v>
      </c>
      <c r="I1232" s="872">
        <v>2012</v>
      </c>
      <c r="J1232" s="838"/>
      <c r="K1232" s="883"/>
      <c r="L1232" s="884"/>
      <c r="M1232" s="884"/>
      <c r="N1232" s="884"/>
      <c r="O1232" s="872" t="s">
        <v>133</v>
      </c>
      <c r="P1232" s="894">
        <v>22500013.749947678</v>
      </c>
      <c r="Q1232" s="853" t="str">
        <f t="shared" si="307"/>
        <v>2.06.04</v>
      </c>
      <c r="R1232" s="841" t="str">
        <f t="shared" si="308"/>
        <v>MEJA DAN KURSI KERJA/RAPAT PEJABAT</v>
      </c>
      <c r="S1232" s="860">
        <f t="shared" si="309"/>
        <v>5</v>
      </c>
      <c r="T1232" s="861">
        <f t="shared" si="310"/>
        <v>4500002.7499895357</v>
      </c>
      <c r="U1232" s="860">
        <f t="shared" si="311"/>
        <v>2</v>
      </c>
      <c r="V1232" s="861">
        <f t="shared" si="312"/>
        <v>9000005.4999790713</v>
      </c>
      <c r="W1232" s="861">
        <f t="shared" si="313"/>
        <v>4500002.7499895357</v>
      </c>
      <c r="X1232" s="861">
        <f t="shared" si="314"/>
        <v>4500002.7499895357</v>
      </c>
      <c r="Y1232" s="861">
        <f t="shared" si="315"/>
        <v>4500002.7499895357</v>
      </c>
      <c r="Z1232" s="861">
        <f t="shared" si="316"/>
        <v>0</v>
      </c>
      <c r="AA1232" s="861">
        <f t="shared" si="317"/>
        <v>0</v>
      </c>
      <c r="AB1232" s="860">
        <f t="shared" si="318"/>
        <v>2012</v>
      </c>
      <c r="AC1232" s="862">
        <f t="shared" si="319"/>
        <v>22500013.749947678</v>
      </c>
      <c r="AD1232" s="863">
        <f t="shared" si="320"/>
        <v>0</v>
      </c>
    </row>
    <row r="1233" spans="1:30" s="821" customFormat="1" ht="15" hidden="1" customHeight="1">
      <c r="A1233" s="873" t="s">
        <v>3819</v>
      </c>
      <c r="B1233" s="849" t="s">
        <v>34</v>
      </c>
      <c r="C1233" s="873" t="s">
        <v>2054</v>
      </c>
      <c r="D1233" s="873" t="s">
        <v>4065</v>
      </c>
      <c r="E1233" s="839"/>
      <c r="F1233" s="873" t="s">
        <v>1067</v>
      </c>
      <c r="G1233" s="838"/>
      <c r="H1233" s="873" t="s">
        <v>460</v>
      </c>
      <c r="I1233" s="872">
        <v>2012</v>
      </c>
      <c r="J1233" s="838"/>
      <c r="K1233" s="883"/>
      <c r="L1233" s="884"/>
      <c r="M1233" s="884"/>
      <c r="N1233" s="884"/>
      <c r="O1233" s="872" t="s">
        <v>133</v>
      </c>
      <c r="P1233" s="894">
        <v>3308825.5514628938</v>
      </c>
      <c r="Q1233" s="853" t="str">
        <f t="shared" si="307"/>
        <v>2.06.02</v>
      </c>
      <c r="R1233" s="841" t="str">
        <f t="shared" si="308"/>
        <v>ALAT RUMAH TANGGA</v>
      </c>
      <c r="S1233" s="860">
        <f t="shared" si="309"/>
        <v>5</v>
      </c>
      <c r="T1233" s="861">
        <f t="shared" si="310"/>
        <v>661765.11029257881</v>
      </c>
      <c r="U1233" s="860">
        <f t="shared" si="311"/>
        <v>2</v>
      </c>
      <c r="V1233" s="861">
        <f t="shared" si="312"/>
        <v>1323530.2205851576</v>
      </c>
      <c r="W1233" s="861">
        <f t="shared" si="313"/>
        <v>661765.11029257881</v>
      </c>
      <c r="X1233" s="861">
        <f t="shared" si="314"/>
        <v>661765.11029257881</v>
      </c>
      <c r="Y1233" s="861">
        <f t="shared" si="315"/>
        <v>661765.11029257881</v>
      </c>
      <c r="Z1233" s="861">
        <f t="shared" si="316"/>
        <v>0</v>
      </c>
      <c r="AA1233" s="861">
        <f t="shared" si="317"/>
        <v>0</v>
      </c>
      <c r="AB1233" s="860">
        <f t="shared" si="318"/>
        <v>2012</v>
      </c>
      <c r="AC1233" s="862">
        <f t="shared" si="319"/>
        <v>3308825.5514628938</v>
      </c>
      <c r="AD1233" s="863">
        <f t="shared" si="320"/>
        <v>0</v>
      </c>
    </row>
    <row r="1234" spans="1:30" s="821" customFormat="1" ht="15" hidden="1" customHeight="1">
      <c r="A1234" s="873" t="s">
        <v>3819</v>
      </c>
      <c r="B1234" s="849" t="s">
        <v>34</v>
      </c>
      <c r="C1234" s="873" t="s">
        <v>436</v>
      </c>
      <c r="D1234" s="873" t="s">
        <v>4061</v>
      </c>
      <c r="E1234" s="839"/>
      <c r="F1234" s="873" t="s">
        <v>1067</v>
      </c>
      <c r="G1234" s="838"/>
      <c r="H1234" s="873" t="s">
        <v>460</v>
      </c>
      <c r="I1234" s="872">
        <v>2012</v>
      </c>
      <c r="J1234" s="838"/>
      <c r="K1234" s="883"/>
      <c r="L1234" s="884"/>
      <c r="M1234" s="884"/>
      <c r="N1234" s="884"/>
      <c r="O1234" s="872" t="s">
        <v>133</v>
      </c>
      <c r="P1234" s="894">
        <v>5404415.0673893932</v>
      </c>
      <c r="Q1234" s="853" t="str">
        <f t="shared" si="307"/>
        <v>2.06.04</v>
      </c>
      <c r="R1234" s="841" t="str">
        <f t="shared" si="308"/>
        <v>MEJA DAN KURSI KERJA/RAPAT PEJABAT</v>
      </c>
      <c r="S1234" s="860">
        <f t="shared" si="309"/>
        <v>5</v>
      </c>
      <c r="T1234" s="861">
        <f t="shared" si="310"/>
        <v>1080883.0134778786</v>
      </c>
      <c r="U1234" s="860">
        <f t="shared" si="311"/>
        <v>2</v>
      </c>
      <c r="V1234" s="861">
        <f t="shared" si="312"/>
        <v>2161766.0269557573</v>
      </c>
      <c r="W1234" s="861">
        <f t="shared" si="313"/>
        <v>1080883.0134778786</v>
      </c>
      <c r="X1234" s="861">
        <f t="shared" si="314"/>
        <v>1080883.0134778786</v>
      </c>
      <c r="Y1234" s="861">
        <f t="shared" si="315"/>
        <v>1080883.0134778786</v>
      </c>
      <c r="Z1234" s="861">
        <f t="shared" si="316"/>
        <v>0</v>
      </c>
      <c r="AA1234" s="861">
        <f t="shared" si="317"/>
        <v>0</v>
      </c>
      <c r="AB1234" s="860">
        <f t="shared" si="318"/>
        <v>2012</v>
      </c>
      <c r="AC1234" s="862">
        <f t="shared" si="319"/>
        <v>5404415.0673893932</v>
      </c>
      <c r="AD1234" s="863">
        <f t="shared" si="320"/>
        <v>0</v>
      </c>
    </row>
    <row r="1235" spans="1:30" s="821" customFormat="1" ht="15" hidden="1" customHeight="1">
      <c r="A1235" s="835"/>
      <c r="B1235" s="849" t="s">
        <v>34</v>
      </c>
      <c r="C1235" s="873" t="s">
        <v>437</v>
      </c>
      <c r="D1235" s="873" t="s">
        <v>4063</v>
      </c>
      <c r="E1235" s="839"/>
      <c r="F1235" s="873" t="s">
        <v>1067</v>
      </c>
      <c r="G1235" s="838"/>
      <c r="H1235" s="873" t="s">
        <v>460</v>
      </c>
      <c r="I1235" s="872">
        <v>2012</v>
      </c>
      <c r="J1235" s="838"/>
      <c r="K1235" s="883"/>
      <c r="L1235" s="884"/>
      <c r="M1235" s="884"/>
      <c r="N1235" s="884"/>
      <c r="O1235" s="872" t="s">
        <v>133</v>
      </c>
      <c r="P1235" s="894">
        <v>13235302.205851575</v>
      </c>
      <c r="Q1235" s="853" t="str">
        <f t="shared" si="307"/>
        <v>2.06.04</v>
      </c>
      <c r="R1235" s="841" t="str">
        <f t="shared" si="308"/>
        <v>MEJA DAN KURSI KERJA/RAPAT PEJABAT</v>
      </c>
      <c r="S1235" s="860">
        <f t="shared" si="309"/>
        <v>5</v>
      </c>
      <c r="T1235" s="861">
        <f t="shared" si="310"/>
        <v>2647060.4411703153</v>
      </c>
      <c r="U1235" s="860">
        <f t="shared" si="311"/>
        <v>2</v>
      </c>
      <c r="V1235" s="861">
        <f t="shared" si="312"/>
        <v>5294120.8823406305</v>
      </c>
      <c r="W1235" s="861">
        <f t="shared" si="313"/>
        <v>2647060.4411703153</v>
      </c>
      <c r="X1235" s="861">
        <f t="shared" si="314"/>
        <v>2647060.4411703153</v>
      </c>
      <c r="Y1235" s="861">
        <f t="shared" si="315"/>
        <v>2647060.4411703153</v>
      </c>
      <c r="Z1235" s="861">
        <f t="shared" si="316"/>
        <v>0</v>
      </c>
      <c r="AA1235" s="861">
        <f t="shared" si="317"/>
        <v>0</v>
      </c>
      <c r="AB1235" s="860">
        <f t="shared" si="318"/>
        <v>2012</v>
      </c>
      <c r="AC1235" s="862">
        <f t="shared" si="319"/>
        <v>13235302.205851575</v>
      </c>
      <c r="AD1235" s="863">
        <f t="shared" si="320"/>
        <v>0</v>
      </c>
    </row>
    <row r="1236" spans="1:30" s="821" customFormat="1" ht="15" hidden="1" customHeight="1">
      <c r="A1236" s="835"/>
      <c r="B1236" s="849" t="s">
        <v>34</v>
      </c>
      <c r="C1236" s="873" t="s">
        <v>1450</v>
      </c>
      <c r="D1236" s="873" t="s">
        <v>4062</v>
      </c>
      <c r="E1236" s="839"/>
      <c r="F1236" s="873" t="s">
        <v>1067</v>
      </c>
      <c r="G1236" s="838"/>
      <c r="H1236" s="873" t="s">
        <v>460</v>
      </c>
      <c r="I1236" s="872">
        <v>2012</v>
      </c>
      <c r="J1236" s="838"/>
      <c r="K1236" s="883"/>
      <c r="L1236" s="884"/>
      <c r="M1236" s="884"/>
      <c r="N1236" s="884"/>
      <c r="O1236" s="872" t="s">
        <v>133</v>
      </c>
      <c r="P1236" s="894">
        <v>22500013.749947678</v>
      </c>
      <c r="Q1236" s="853" t="str">
        <f t="shared" si="307"/>
        <v>2.06.04</v>
      </c>
      <c r="R1236" s="841" t="str">
        <f t="shared" si="308"/>
        <v>MEJA DAN KURSI KERJA/RAPAT PEJABAT</v>
      </c>
      <c r="S1236" s="860">
        <f t="shared" si="309"/>
        <v>5</v>
      </c>
      <c r="T1236" s="861">
        <f t="shared" si="310"/>
        <v>4500002.7499895357</v>
      </c>
      <c r="U1236" s="860">
        <f t="shared" si="311"/>
        <v>2</v>
      </c>
      <c r="V1236" s="861">
        <f t="shared" si="312"/>
        <v>9000005.4999790713</v>
      </c>
      <c r="W1236" s="861">
        <f t="shared" si="313"/>
        <v>4500002.7499895357</v>
      </c>
      <c r="X1236" s="861">
        <f t="shared" si="314"/>
        <v>4500002.7499895357</v>
      </c>
      <c r="Y1236" s="861">
        <f t="shared" si="315"/>
        <v>4500002.7499895357</v>
      </c>
      <c r="Z1236" s="861">
        <f t="shared" si="316"/>
        <v>0</v>
      </c>
      <c r="AA1236" s="861">
        <f t="shared" si="317"/>
        <v>0</v>
      </c>
      <c r="AB1236" s="860">
        <f t="shared" si="318"/>
        <v>2012</v>
      </c>
      <c r="AC1236" s="862">
        <f t="shared" si="319"/>
        <v>22500013.749947678</v>
      </c>
      <c r="AD1236" s="863">
        <f t="shared" si="320"/>
        <v>0</v>
      </c>
    </row>
    <row r="1237" spans="1:30" s="821" customFormat="1" ht="15" hidden="1" customHeight="1">
      <c r="A1237" s="835"/>
      <c r="B1237" s="849" t="s">
        <v>34</v>
      </c>
      <c r="C1237" s="873" t="s">
        <v>436</v>
      </c>
      <c r="D1237" s="873" t="s">
        <v>4061</v>
      </c>
      <c r="E1237" s="839"/>
      <c r="F1237" s="873" t="s">
        <v>1067</v>
      </c>
      <c r="G1237" s="838"/>
      <c r="H1237" s="873" t="s">
        <v>460</v>
      </c>
      <c r="I1237" s="872">
        <v>2012</v>
      </c>
      <c r="J1237" s="838"/>
      <c r="K1237" s="883"/>
      <c r="L1237" s="884"/>
      <c r="M1237" s="884"/>
      <c r="N1237" s="884"/>
      <c r="O1237" s="872" t="s">
        <v>133</v>
      </c>
      <c r="P1237" s="894">
        <v>5404415.0673893932</v>
      </c>
      <c r="Q1237" s="853" t="str">
        <f t="shared" si="307"/>
        <v>2.06.04</v>
      </c>
      <c r="R1237" s="841" t="str">
        <f t="shared" si="308"/>
        <v>MEJA DAN KURSI KERJA/RAPAT PEJABAT</v>
      </c>
      <c r="S1237" s="860">
        <f t="shared" si="309"/>
        <v>5</v>
      </c>
      <c r="T1237" s="861">
        <f t="shared" si="310"/>
        <v>1080883.0134778786</v>
      </c>
      <c r="U1237" s="860">
        <f t="shared" si="311"/>
        <v>2</v>
      </c>
      <c r="V1237" s="861">
        <f t="shared" si="312"/>
        <v>2161766.0269557573</v>
      </c>
      <c r="W1237" s="861">
        <f t="shared" si="313"/>
        <v>1080883.0134778786</v>
      </c>
      <c r="X1237" s="861">
        <f t="shared" si="314"/>
        <v>1080883.0134778786</v>
      </c>
      <c r="Y1237" s="861">
        <f t="shared" si="315"/>
        <v>1080883.0134778786</v>
      </c>
      <c r="Z1237" s="861">
        <f t="shared" si="316"/>
        <v>0</v>
      </c>
      <c r="AA1237" s="861">
        <f t="shared" si="317"/>
        <v>0</v>
      </c>
      <c r="AB1237" s="860">
        <f t="shared" si="318"/>
        <v>2012</v>
      </c>
      <c r="AC1237" s="862">
        <f t="shared" si="319"/>
        <v>5404415.0673893932</v>
      </c>
      <c r="AD1237" s="863">
        <f t="shared" si="320"/>
        <v>0</v>
      </c>
    </row>
    <row r="1238" spans="1:30" s="821" customFormat="1" ht="15" hidden="1" customHeight="1">
      <c r="A1238" s="835"/>
      <c r="B1238" s="849" t="s">
        <v>34</v>
      </c>
      <c r="C1238" s="873" t="s">
        <v>437</v>
      </c>
      <c r="D1238" s="873" t="s">
        <v>4063</v>
      </c>
      <c r="E1238" s="839"/>
      <c r="F1238" s="873" t="s">
        <v>1067</v>
      </c>
      <c r="G1238" s="838"/>
      <c r="H1238" s="873" t="s">
        <v>460</v>
      </c>
      <c r="I1238" s="872">
        <v>2012</v>
      </c>
      <c r="J1238" s="838"/>
      <c r="K1238" s="883"/>
      <c r="L1238" s="884"/>
      <c r="M1238" s="884"/>
      <c r="N1238" s="884"/>
      <c r="O1238" s="872" t="s">
        <v>133</v>
      </c>
      <c r="P1238" s="894">
        <v>13235302.205851575</v>
      </c>
      <c r="Q1238" s="853" t="str">
        <f t="shared" si="307"/>
        <v>2.06.04</v>
      </c>
      <c r="R1238" s="841" t="str">
        <f t="shared" si="308"/>
        <v>MEJA DAN KURSI KERJA/RAPAT PEJABAT</v>
      </c>
      <c r="S1238" s="860">
        <f t="shared" si="309"/>
        <v>5</v>
      </c>
      <c r="T1238" s="861">
        <f t="shared" si="310"/>
        <v>2647060.4411703153</v>
      </c>
      <c r="U1238" s="860">
        <f t="shared" si="311"/>
        <v>2</v>
      </c>
      <c r="V1238" s="861">
        <f t="shared" si="312"/>
        <v>5294120.8823406305</v>
      </c>
      <c r="W1238" s="861">
        <f t="shared" si="313"/>
        <v>2647060.4411703153</v>
      </c>
      <c r="X1238" s="861">
        <f t="shared" si="314"/>
        <v>2647060.4411703153</v>
      </c>
      <c r="Y1238" s="861">
        <f t="shared" si="315"/>
        <v>2647060.4411703153</v>
      </c>
      <c r="Z1238" s="861">
        <f t="shared" si="316"/>
        <v>0</v>
      </c>
      <c r="AA1238" s="861">
        <f t="shared" si="317"/>
        <v>0</v>
      </c>
      <c r="AB1238" s="860">
        <f t="shared" si="318"/>
        <v>2012</v>
      </c>
      <c r="AC1238" s="862">
        <f t="shared" si="319"/>
        <v>13235302.205851575</v>
      </c>
      <c r="AD1238" s="863">
        <f t="shared" si="320"/>
        <v>0</v>
      </c>
    </row>
    <row r="1239" spans="1:30" s="821" customFormat="1" ht="15" hidden="1" customHeight="1">
      <c r="A1239" s="835"/>
      <c r="B1239" s="849" t="s">
        <v>34</v>
      </c>
      <c r="C1239" s="873" t="s">
        <v>1450</v>
      </c>
      <c r="D1239" s="873" t="s">
        <v>4062</v>
      </c>
      <c r="E1239" s="839"/>
      <c r="F1239" s="873" t="s">
        <v>1067</v>
      </c>
      <c r="G1239" s="838"/>
      <c r="H1239" s="873" t="s">
        <v>460</v>
      </c>
      <c r="I1239" s="872">
        <v>2012</v>
      </c>
      <c r="J1239" s="838"/>
      <c r="K1239" s="883"/>
      <c r="L1239" s="884"/>
      <c r="M1239" s="884"/>
      <c r="N1239" s="884"/>
      <c r="O1239" s="872" t="s">
        <v>133</v>
      </c>
      <c r="P1239" s="894">
        <v>16875010.312460758</v>
      </c>
      <c r="Q1239" s="853" t="str">
        <f t="shared" si="307"/>
        <v>2.06.04</v>
      </c>
      <c r="R1239" s="841" t="str">
        <f t="shared" si="308"/>
        <v>MEJA DAN KURSI KERJA/RAPAT PEJABAT</v>
      </c>
      <c r="S1239" s="860">
        <f t="shared" si="309"/>
        <v>5</v>
      </c>
      <c r="T1239" s="861">
        <f t="shared" si="310"/>
        <v>3375002.0624921517</v>
      </c>
      <c r="U1239" s="860">
        <f t="shared" si="311"/>
        <v>2</v>
      </c>
      <c r="V1239" s="861">
        <f t="shared" si="312"/>
        <v>6750004.1249843035</v>
      </c>
      <c r="W1239" s="861">
        <f t="shared" si="313"/>
        <v>3375002.0624921517</v>
      </c>
      <c r="X1239" s="861">
        <f t="shared" si="314"/>
        <v>3375002.0624921517</v>
      </c>
      <c r="Y1239" s="861">
        <f t="shared" si="315"/>
        <v>3375002.0624921517</v>
      </c>
      <c r="Z1239" s="861">
        <f t="shared" si="316"/>
        <v>0</v>
      </c>
      <c r="AA1239" s="861">
        <f t="shared" si="317"/>
        <v>0</v>
      </c>
      <c r="AB1239" s="860">
        <f t="shared" si="318"/>
        <v>2012</v>
      </c>
      <c r="AC1239" s="862">
        <f t="shared" si="319"/>
        <v>16875010.312460758</v>
      </c>
      <c r="AD1239" s="863">
        <f t="shared" si="320"/>
        <v>0</v>
      </c>
    </row>
    <row r="1240" spans="1:30" s="821" customFormat="1" ht="15" hidden="1" customHeight="1">
      <c r="A1240" s="835"/>
      <c r="B1240" s="849" t="s">
        <v>34</v>
      </c>
      <c r="C1240" s="873" t="s">
        <v>2054</v>
      </c>
      <c r="D1240" s="873" t="s">
        <v>4065</v>
      </c>
      <c r="E1240" s="839"/>
      <c r="F1240" s="873" t="s">
        <v>1067</v>
      </c>
      <c r="G1240" s="838"/>
      <c r="H1240" s="873" t="s">
        <v>460</v>
      </c>
      <c r="I1240" s="872">
        <v>2012</v>
      </c>
      <c r="J1240" s="838"/>
      <c r="K1240" s="883"/>
      <c r="L1240" s="884"/>
      <c r="M1240" s="884"/>
      <c r="N1240" s="884"/>
      <c r="O1240" s="872" t="s">
        <v>133</v>
      </c>
      <c r="P1240" s="894">
        <v>3308825.5514628938</v>
      </c>
      <c r="Q1240" s="853" t="str">
        <f t="shared" si="307"/>
        <v>2.06.02</v>
      </c>
      <c r="R1240" s="841" t="str">
        <f t="shared" si="308"/>
        <v>ALAT RUMAH TANGGA</v>
      </c>
      <c r="S1240" s="860">
        <f t="shared" si="309"/>
        <v>5</v>
      </c>
      <c r="T1240" s="861">
        <f t="shared" si="310"/>
        <v>661765.11029257881</v>
      </c>
      <c r="U1240" s="860">
        <f t="shared" si="311"/>
        <v>2</v>
      </c>
      <c r="V1240" s="861">
        <f t="shared" si="312"/>
        <v>1323530.2205851576</v>
      </c>
      <c r="W1240" s="861">
        <f t="shared" si="313"/>
        <v>661765.11029257881</v>
      </c>
      <c r="X1240" s="861">
        <f t="shared" si="314"/>
        <v>661765.11029257881</v>
      </c>
      <c r="Y1240" s="861">
        <f t="shared" si="315"/>
        <v>661765.11029257881</v>
      </c>
      <c r="Z1240" s="861">
        <f t="shared" si="316"/>
        <v>0</v>
      </c>
      <c r="AA1240" s="861">
        <f t="shared" si="317"/>
        <v>0</v>
      </c>
      <c r="AB1240" s="860">
        <f t="shared" si="318"/>
        <v>2012</v>
      </c>
      <c r="AC1240" s="862">
        <f t="shared" si="319"/>
        <v>3308825.5514628938</v>
      </c>
      <c r="AD1240" s="863">
        <f t="shared" si="320"/>
        <v>0</v>
      </c>
    </row>
    <row r="1241" spans="1:30" s="821" customFormat="1" ht="15" hidden="1" customHeight="1">
      <c r="A1241" s="835"/>
      <c r="B1241" s="849" t="s">
        <v>34</v>
      </c>
      <c r="C1241" s="873" t="s">
        <v>436</v>
      </c>
      <c r="D1241" s="873" t="s">
        <v>4061</v>
      </c>
      <c r="E1241" s="839"/>
      <c r="F1241" s="873" t="s">
        <v>1067</v>
      </c>
      <c r="G1241" s="838"/>
      <c r="H1241" s="873" t="s">
        <v>460</v>
      </c>
      <c r="I1241" s="872">
        <v>2012</v>
      </c>
      <c r="J1241" s="838"/>
      <c r="K1241" s="883"/>
      <c r="L1241" s="884"/>
      <c r="M1241" s="884"/>
      <c r="N1241" s="884"/>
      <c r="O1241" s="872" t="s">
        <v>133</v>
      </c>
      <c r="P1241" s="894">
        <v>5404415.0673893932</v>
      </c>
      <c r="Q1241" s="853" t="str">
        <f t="shared" si="307"/>
        <v>2.06.04</v>
      </c>
      <c r="R1241" s="841" t="str">
        <f t="shared" si="308"/>
        <v>MEJA DAN KURSI KERJA/RAPAT PEJABAT</v>
      </c>
      <c r="S1241" s="860">
        <f t="shared" si="309"/>
        <v>5</v>
      </c>
      <c r="T1241" s="861">
        <f t="shared" si="310"/>
        <v>1080883.0134778786</v>
      </c>
      <c r="U1241" s="860">
        <f t="shared" si="311"/>
        <v>2</v>
      </c>
      <c r="V1241" s="861">
        <f t="shared" si="312"/>
        <v>2161766.0269557573</v>
      </c>
      <c r="W1241" s="861">
        <f t="shared" si="313"/>
        <v>1080883.0134778786</v>
      </c>
      <c r="X1241" s="861">
        <f t="shared" si="314"/>
        <v>1080883.0134778786</v>
      </c>
      <c r="Y1241" s="861">
        <f t="shared" si="315"/>
        <v>1080883.0134778786</v>
      </c>
      <c r="Z1241" s="861">
        <f t="shared" si="316"/>
        <v>0</v>
      </c>
      <c r="AA1241" s="861">
        <f t="shared" si="317"/>
        <v>0</v>
      </c>
      <c r="AB1241" s="860">
        <f t="shared" si="318"/>
        <v>2012</v>
      </c>
      <c r="AC1241" s="862">
        <f t="shared" si="319"/>
        <v>5404415.0673893932</v>
      </c>
      <c r="AD1241" s="863">
        <f t="shared" si="320"/>
        <v>0</v>
      </c>
    </row>
    <row r="1242" spans="1:30" s="821" customFormat="1" ht="15" hidden="1" customHeight="1">
      <c r="A1242" s="835"/>
      <c r="B1242" s="849" t="s">
        <v>34</v>
      </c>
      <c r="C1242" s="873" t="s">
        <v>437</v>
      </c>
      <c r="D1242" s="873" t="s">
        <v>4063</v>
      </c>
      <c r="E1242" s="839"/>
      <c r="F1242" s="873" t="s">
        <v>1067</v>
      </c>
      <c r="G1242" s="838"/>
      <c r="H1242" s="873" t="s">
        <v>460</v>
      </c>
      <c r="I1242" s="872">
        <v>2012</v>
      </c>
      <c r="J1242" s="838"/>
      <c r="K1242" s="883"/>
      <c r="L1242" s="884"/>
      <c r="M1242" s="884"/>
      <c r="N1242" s="884"/>
      <c r="O1242" s="872" t="s">
        <v>133</v>
      </c>
      <c r="P1242" s="894">
        <v>16544127.75731447</v>
      </c>
      <c r="Q1242" s="853" t="str">
        <f t="shared" si="307"/>
        <v>2.06.04</v>
      </c>
      <c r="R1242" s="841" t="str">
        <f t="shared" si="308"/>
        <v>MEJA DAN KURSI KERJA/RAPAT PEJABAT</v>
      </c>
      <c r="S1242" s="860">
        <f t="shared" si="309"/>
        <v>5</v>
      </c>
      <c r="T1242" s="861">
        <f t="shared" si="310"/>
        <v>3308825.5514628938</v>
      </c>
      <c r="U1242" s="860">
        <f t="shared" si="311"/>
        <v>2</v>
      </c>
      <c r="V1242" s="861">
        <f t="shared" si="312"/>
        <v>6617651.1029257877</v>
      </c>
      <c r="W1242" s="861">
        <f t="shared" si="313"/>
        <v>3308825.5514628938</v>
      </c>
      <c r="X1242" s="861">
        <f t="shared" si="314"/>
        <v>3308825.5514628938</v>
      </c>
      <c r="Y1242" s="861">
        <f t="shared" si="315"/>
        <v>3308825.5514628938</v>
      </c>
      <c r="Z1242" s="861">
        <f t="shared" si="316"/>
        <v>0</v>
      </c>
      <c r="AA1242" s="861">
        <f t="shared" si="317"/>
        <v>0</v>
      </c>
      <c r="AB1242" s="860">
        <f t="shared" si="318"/>
        <v>2012</v>
      </c>
      <c r="AC1242" s="862">
        <f t="shared" si="319"/>
        <v>16544127.75731447</v>
      </c>
      <c r="AD1242" s="863">
        <f t="shared" si="320"/>
        <v>0</v>
      </c>
    </row>
    <row r="1243" spans="1:30" s="821" customFormat="1" ht="15" hidden="1" customHeight="1">
      <c r="A1243" s="835"/>
      <c r="B1243" s="849" t="s">
        <v>34</v>
      </c>
      <c r="C1243" s="873" t="s">
        <v>1450</v>
      </c>
      <c r="D1243" s="873" t="s">
        <v>4062</v>
      </c>
      <c r="E1243" s="839"/>
      <c r="F1243" s="873" t="s">
        <v>1067</v>
      </c>
      <c r="G1243" s="838"/>
      <c r="H1243" s="873" t="s">
        <v>460</v>
      </c>
      <c r="I1243" s="872">
        <v>2012</v>
      </c>
      <c r="J1243" s="838"/>
      <c r="K1243" s="883"/>
      <c r="L1243" s="884"/>
      <c r="M1243" s="884"/>
      <c r="N1243" s="884"/>
      <c r="O1243" s="872" t="s">
        <v>133</v>
      </c>
      <c r="P1243" s="894">
        <v>28125017.187434599</v>
      </c>
      <c r="Q1243" s="853" t="str">
        <f t="shared" si="307"/>
        <v>2.06.04</v>
      </c>
      <c r="R1243" s="841" t="str">
        <f t="shared" si="308"/>
        <v>MEJA DAN KURSI KERJA/RAPAT PEJABAT</v>
      </c>
      <c r="S1243" s="860">
        <f t="shared" si="309"/>
        <v>5</v>
      </c>
      <c r="T1243" s="861">
        <f t="shared" si="310"/>
        <v>5625003.4374869196</v>
      </c>
      <c r="U1243" s="860">
        <f t="shared" si="311"/>
        <v>2</v>
      </c>
      <c r="V1243" s="861">
        <f t="shared" si="312"/>
        <v>11250006.874973839</v>
      </c>
      <c r="W1243" s="861">
        <f t="shared" si="313"/>
        <v>5625003.4374869196</v>
      </c>
      <c r="X1243" s="861">
        <f t="shared" si="314"/>
        <v>5625003.4374869196</v>
      </c>
      <c r="Y1243" s="861">
        <f t="shared" si="315"/>
        <v>5625003.4374869196</v>
      </c>
      <c r="Z1243" s="861">
        <f t="shared" si="316"/>
        <v>0</v>
      </c>
      <c r="AA1243" s="861">
        <f t="shared" si="317"/>
        <v>0</v>
      </c>
      <c r="AB1243" s="860">
        <f t="shared" si="318"/>
        <v>2012</v>
      </c>
      <c r="AC1243" s="862">
        <f t="shared" si="319"/>
        <v>28125017.187434599</v>
      </c>
      <c r="AD1243" s="863">
        <f t="shared" si="320"/>
        <v>0</v>
      </c>
    </row>
    <row r="1244" spans="1:30" s="821" customFormat="1" ht="15" hidden="1" customHeight="1">
      <c r="A1244" s="835"/>
      <c r="B1244" s="849" t="s">
        <v>34</v>
      </c>
      <c r="C1244" s="873" t="s">
        <v>1450</v>
      </c>
      <c r="D1244" s="873" t="s">
        <v>4066</v>
      </c>
      <c r="E1244" s="839"/>
      <c r="F1244" s="873" t="s">
        <v>1067</v>
      </c>
      <c r="G1244" s="838"/>
      <c r="H1244" s="873" t="s">
        <v>460</v>
      </c>
      <c r="I1244" s="872">
        <v>2012</v>
      </c>
      <c r="J1244" s="838"/>
      <c r="K1244" s="883"/>
      <c r="L1244" s="884"/>
      <c r="M1244" s="884"/>
      <c r="N1244" s="884"/>
      <c r="O1244" s="872" t="s">
        <v>133</v>
      </c>
      <c r="P1244" s="894">
        <v>3750002.2916579465</v>
      </c>
      <c r="Q1244" s="853" t="str">
        <f t="shared" si="307"/>
        <v>2.06.04</v>
      </c>
      <c r="R1244" s="841" t="str">
        <f t="shared" si="308"/>
        <v>MEJA DAN KURSI KERJA/RAPAT PEJABAT</v>
      </c>
      <c r="S1244" s="860">
        <f t="shared" si="309"/>
        <v>5</v>
      </c>
      <c r="T1244" s="861">
        <f t="shared" si="310"/>
        <v>750000.45833158935</v>
      </c>
      <c r="U1244" s="860">
        <f t="shared" si="311"/>
        <v>2</v>
      </c>
      <c r="V1244" s="861">
        <f t="shared" si="312"/>
        <v>1500000.9166631787</v>
      </c>
      <c r="W1244" s="861">
        <f t="shared" si="313"/>
        <v>750000.45833158935</v>
      </c>
      <c r="X1244" s="861">
        <f t="shared" si="314"/>
        <v>750000.45833158935</v>
      </c>
      <c r="Y1244" s="861">
        <f t="shared" si="315"/>
        <v>750000.45833158935</v>
      </c>
      <c r="Z1244" s="861">
        <f t="shared" si="316"/>
        <v>0</v>
      </c>
      <c r="AA1244" s="861">
        <f t="shared" si="317"/>
        <v>0</v>
      </c>
      <c r="AB1244" s="860">
        <f t="shared" si="318"/>
        <v>2012</v>
      </c>
      <c r="AC1244" s="862">
        <f t="shared" si="319"/>
        <v>3750002.2916579465</v>
      </c>
      <c r="AD1244" s="863">
        <f t="shared" si="320"/>
        <v>0</v>
      </c>
    </row>
    <row r="1245" spans="1:30" s="821" customFormat="1" ht="15" hidden="1" customHeight="1">
      <c r="A1245" s="835"/>
      <c r="B1245" s="849" t="s">
        <v>34</v>
      </c>
      <c r="C1245" s="873" t="s">
        <v>1450</v>
      </c>
      <c r="D1245" s="873" t="s">
        <v>4067</v>
      </c>
      <c r="E1245" s="839"/>
      <c r="F1245" s="873" t="s">
        <v>1067</v>
      </c>
      <c r="G1245" s="838"/>
      <c r="H1245" s="873" t="s">
        <v>460</v>
      </c>
      <c r="I1245" s="872">
        <v>2012</v>
      </c>
      <c r="J1245" s="838"/>
      <c r="K1245" s="883"/>
      <c r="L1245" s="884"/>
      <c r="M1245" s="884"/>
      <c r="N1245" s="884"/>
      <c r="O1245" s="872" t="s">
        <v>133</v>
      </c>
      <c r="P1245" s="894">
        <v>9705888.2842911556</v>
      </c>
      <c r="Q1245" s="853" t="str">
        <f t="shared" si="307"/>
        <v>2.06.04</v>
      </c>
      <c r="R1245" s="841" t="str">
        <f t="shared" si="308"/>
        <v>MEJA DAN KURSI KERJA/RAPAT PEJABAT</v>
      </c>
      <c r="S1245" s="860">
        <f t="shared" si="309"/>
        <v>5</v>
      </c>
      <c r="T1245" s="861">
        <f t="shared" si="310"/>
        <v>1941177.6568582312</v>
      </c>
      <c r="U1245" s="860">
        <f t="shared" si="311"/>
        <v>2</v>
      </c>
      <c r="V1245" s="861">
        <f t="shared" si="312"/>
        <v>3882355.3137164623</v>
      </c>
      <c r="W1245" s="861">
        <f t="shared" si="313"/>
        <v>1941177.6568582312</v>
      </c>
      <c r="X1245" s="861">
        <f t="shared" si="314"/>
        <v>1941177.6568582312</v>
      </c>
      <c r="Y1245" s="861">
        <f t="shared" si="315"/>
        <v>1941177.6568582312</v>
      </c>
      <c r="Z1245" s="861">
        <f t="shared" si="316"/>
        <v>0</v>
      </c>
      <c r="AA1245" s="861">
        <f t="shared" si="317"/>
        <v>0</v>
      </c>
      <c r="AB1245" s="860">
        <f t="shared" si="318"/>
        <v>2012</v>
      </c>
      <c r="AC1245" s="862">
        <f t="shared" si="319"/>
        <v>9705888.2842911556</v>
      </c>
      <c r="AD1245" s="863">
        <f t="shared" si="320"/>
        <v>0</v>
      </c>
    </row>
    <row r="1246" spans="1:30" s="821" customFormat="1" ht="15" hidden="1" customHeight="1">
      <c r="A1246" s="835"/>
      <c r="B1246" s="849" t="s">
        <v>34</v>
      </c>
      <c r="C1246" s="873" t="s">
        <v>1452</v>
      </c>
      <c r="D1246" s="873" t="s">
        <v>4041</v>
      </c>
      <c r="E1246" s="839"/>
      <c r="F1246" s="873" t="s">
        <v>1067</v>
      </c>
      <c r="G1246" s="838"/>
      <c r="H1246" s="873" t="s">
        <v>460</v>
      </c>
      <c r="I1246" s="872">
        <v>2012</v>
      </c>
      <c r="J1246" s="838"/>
      <c r="K1246" s="883"/>
      <c r="L1246" s="884"/>
      <c r="M1246" s="884"/>
      <c r="N1246" s="884"/>
      <c r="O1246" s="872" t="s">
        <v>133</v>
      </c>
      <c r="P1246" s="894">
        <v>4301473.2169017624</v>
      </c>
      <c r="Q1246" s="853" t="str">
        <f t="shared" si="307"/>
        <v>2.06.02</v>
      </c>
      <c r="R1246" s="841" t="str">
        <f t="shared" si="308"/>
        <v>ALAT RUMAH TANGGA</v>
      </c>
      <c r="S1246" s="860">
        <f t="shared" si="309"/>
        <v>5</v>
      </c>
      <c r="T1246" s="861">
        <f t="shared" si="310"/>
        <v>860294.64338035253</v>
      </c>
      <c r="U1246" s="860">
        <f t="shared" si="311"/>
        <v>2</v>
      </c>
      <c r="V1246" s="861">
        <f t="shared" si="312"/>
        <v>1720589.2867607051</v>
      </c>
      <c r="W1246" s="861">
        <f t="shared" si="313"/>
        <v>860294.64338035253</v>
      </c>
      <c r="X1246" s="861">
        <f t="shared" si="314"/>
        <v>860294.64338035253</v>
      </c>
      <c r="Y1246" s="861">
        <f t="shared" si="315"/>
        <v>860294.64338035253</v>
      </c>
      <c r="Z1246" s="861">
        <f t="shared" si="316"/>
        <v>0</v>
      </c>
      <c r="AA1246" s="861">
        <f t="shared" si="317"/>
        <v>0</v>
      </c>
      <c r="AB1246" s="860">
        <f t="shared" si="318"/>
        <v>2012</v>
      </c>
      <c r="AC1246" s="862">
        <f t="shared" si="319"/>
        <v>4301473.2169017624</v>
      </c>
      <c r="AD1246" s="863">
        <f t="shared" si="320"/>
        <v>0</v>
      </c>
    </row>
    <row r="1247" spans="1:30" s="821" customFormat="1" ht="15" hidden="1" customHeight="1">
      <c r="A1247" s="835"/>
      <c r="B1247" s="849" t="s">
        <v>34</v>
      </c>
      <c r="C1247" s="873" t="s">
        <v>1450</v>
      </c>
      <c r="D1247" s="873" t="s">
        <v>4068</v>
      </c>
      <c r="E1247" s="839"/>
      <c r="F1247" s="873" t="s">
        <v>1067</v>
      </c>
      <c r="G1247" s="838"/>
      <c r="H1247" s="873" t="s">
        <v>460</v>
      </c>
      <c r="I1247" s="872">
        <v>2012</v>
      </c>
      <c r="J1247" s="838"/>
      <c r="K1247" s="883"/>
      <c r="L1247" s="884"/>
      <c r="M1247" s="884"/>
      <c r="N1247" s="884"/>
      <c r="O1247" s="872" t="s">
        <v>133</v>
      </c>
      <c r="P1247" s="894">
        <v>3750002.2916579465</v>
      </c>
      <c r="Q1247" s="853" t="str">
        <f t="shared" si="307"/>
        <v>2.06.04</v>
      </c>
      <c r="R1247" s="841" t="str">
        <f t="shared" si="308"/>
        <v>MEJA DAN KURSI KERJA/RAPAT PEJABAT</v>
      </c>
      <c r="S1247" s="860">
        <f t="shared" si="309"/>
        <v>5</v>
      </c>
      <c r="T1247" s="861">
        <f t="shared" si="310"/>
        <v>750000.45833158935</v>
      </c>
      <c r="U1247" s="860">
        <f t="shared" si="311"/>
        <v>2</v>
      </c>
      <c r="V1247" s="861">
        <f t="shared" si="312"/>
        <v>1500000.9166631787</v>
      </c>
      <c r="W1247" s="861">
        <f t="shared" si="313"/>
        <v>750000.45833158935</v>
      </c>
      <c r="X1247" s="861">
        <f t="shared" si="314"/>
        <v>750000.45833158935</v>
      </c>
      <c r="Y1247" s="861">
        <f t="shared" si="315"/>
        <v>750000.45833158935</v>
      </c>
      <c r="Z1247" s="861">
        <f t="shared" si="316"/>
        <v>0</v>
      </c>
      <c r="AA1247" s="861">
        <f t="shared" si="317"/>
        <v>0</v>
      </c>
      <c r="AB1247" s="860">
        <f t="shared" si="318"/>
        <v>2012</v>
      </c>
      <c r="AC1247" s="862">
        <f t="shared" si="319"/>
        <v>3750002.2916579465</v>
      </c>
      <c r="AD1247" s="863">
        <f t="shared" si="320"/>
        <v>0</v>
      </c>
    </row>
    <row r="1248" spans="1:30" s="821" customFormat="1" ht="15" hidden="1" customHeight="1">
      <c r="A1248" s="835"/>
      <c r="B1248" s="849" t="s">
        <v>34</v>
      </c>
      <c r="C1248" s="873" t="s">
        <v>1450</v>
      </c>
      <c r="D1248" s="873" t="s">
        <v>4069</v>
      </c>
      <c r="E1248" s="839"/>
      <c r="F1248" s="873" t="s">
        <v>1067</v>
      </c>
      <c r="G1248" s="838"/>
      <c r="H1248" s="873" t="s">
        <v>460</v>
      </c>
      <c r="I1248" s="872">
        <v>2012</v>
      </c>
      <c r="J1248" s="838"/>
      <c r="K1248" s="883"/>
      <c r="L1248" s="884"/>
      <c r="M1248" s="884"/>
      <c r="N1248" s="884"/>
      <c r="O1248" s="872" t="s">
        <v>133</v>
      </c>
      <c r="P1248" s="894">
        <v>9705888.2842911556</v>
      </c>
      <c r="Q1248" s="853" t="str">
        <f t="shared" si="307"/>
        <v>2.06.04</v>
      </c>
      <c r="R1248" s="841" t="str">
        <f t="shared" si="308"/>
        <v>MEJA DAN KURSI KERJA/RAPAT PEJABAT</v>
      </c>
      <c r="S1248" s="860">
        <f t="shared" si="309"/>
        <v>5</v>
      </c>
      <c r="T1248" s="861">
        <f t="shared" si="310"/>
        <v>1941177.6568582312</v>
      </c>
      <c r="U1248" s="860">
        <f t="shared" si="311"/>
        <v>2</v>
      </c>
      <c r="V1248" s="861">
        <f t="shared" si="312"/>
        <v>3882355.3137164623</v>
      </c>
      <c r="W1248" s="861">
        <f t="shared" si="313"/>
        <v>1941177.6568582312</v>
      </c>
      <c r="X1248" s="861">
        <f t="shared" si="314"/>
        <v>1941177.6568582312</v>
      </c>
      <c r="Y1248" s="861">
        <f t="shared" si="315"/>
        <v>1941177.6568582312</v>
      </c>
      <c r="Z1248" s="861">
        <f t="shared" si="316"/>
        <v>0</v>
      </c>
      <c r="AA1248" s="861">
        <f t="shared" si="317"/>
        <v>0</v>
      </c>
      <c r="AB1248" s="860">
        <f t="shared" si="318"/>
        <v>2012</v>
      </c>
      <c r="AC1248" s="862">
        <f t="shared" si="319"/>
        <v>9705888.2842911556</v>
      </c>
      <c r="AD1248" s="863">
        <f t="shared" si="320"/>
        <v>0</v>
      </c>
    </row>
    <row r="1249" spans="1:30" s="821" customFormat="1" ht="15" hidden="1" customHeight="1">
      <c r="A1249" s="835"/>
      <c r="B1249" s="849" t="s">
        <v>34</v>
      </c>
      <c r="C1249" s="873" t="s">
        <v>1452</v>
      </c>
      <c r="D1249" s="873" t="s">
        <v>4041</v>
      </c>
      <c r="E1249" s="839"/>
      <c r="F1249" s="873" t="s">
        <v>1067</v>
      </c>
      <c r="G1249" s="838"/>
      <c r="H1249" s="873" t="s">
        <v>460</v>
      </c>
      <c r="I1249" s="872">
        <v>2012</v>
      </c>
      <c r="J1249" s="838"/>
      <c r="K1249" s="883"/>
      <c r="L1249" s="884"/>
      <c r="M1249" s="884"/>
      <c r="N1249" s="884"/>
      <c r="O1249" s="872" t="s">
        <v>133</v>
      </c>
      <c r="P1249" s="894">
        <v>4136031.9393286174</v>
      </c>
      <c r="Q1249" s="853" t="str">
        <f t="shared" si="307"/>
        <v>2.06.02</v>
      </c>
      <c r="R1249" s="841" t="str">
        <f t="shared" si="308"/>
        <v>ALAT RUMAH TANGGA</v>
      </c>
      <c r="S1249" s="860">
        <f t="shared" si="309"/>
        <v>5</v>
      </c>
      <c r="T1249" s="861">
        <f t="shared" si="310"/>
        <v>827206.38786572346</v>
      </c>
      <c r="U1249" s="860">
        <f t="shared" si="311"/>
        <v>2</v>
      </c>
      <c r="V1249" s="861">
        <f t="shared" si="312"/>
        <v>1654412.7757314469</v>
      </c>
      <c r="W1249" s="861">
        <f t="shared" si="313"/>
        <v>827206.38786572346</v>
      </c>
      <c r="X1249" s="861">
        <f t="shared" si="314"/>
        <v>827206.38786572346</v>
      </c>
      <c r="Y1249" s="861">
        <f t="shared" si="315"/>
        <v>827206.38786572346</v>
      </c>
      <c r="Z1249" s="861">
        <f t="shared" si="316"/>
        <v>0</v>
      </c>
      <c r="AA1249" s="861">
        <f t="shared" si="317"/>
        <v>0</v>
      </c>
      <c r="AB1249" s="860">
        <f t="shared" si="318"/>
        <v>2012</v>
      </c>
      <c r="AC1249" s="862">
        <f t="shared" si="319"/>
        <v>4136031.9393286174</v>
      </c>
      <c r="AD1249" s="863">
        <f t="shared" si="320"/>
        <v>0</v>
      </c>
    </row>
    <row r="1250" spans="1:30" s="821" customFormat="1" ht="15" hidden="1" customHeight="1">
      <c r="A1250" s="835"/>
      <c r="B1250" s="849" t="s">
        <v>34</v>
      </c>
      <c r="C1250" s="873" t="s">
        <v>1450</v>
      </c>
      <c r="D1250" s="873" t="s">
        <v>4068</v>
      </c>
      <c r="E1250" s="839"/>
      <c r="F1250" s="873" t="s">
        <v>1067</v>
      </c>
      <c r="G1250" s="838"/>
      <c r="H1250" s="873" t="s">
        <v>460</v>
      </c>
      <c r="I1250" s="872">
        <v>2012</v>
      </c>
      <c r="J1250" s="838"/>
      <c r="K1250" s="883"/>
      <c r="L1250" s="884"/>
      <c r="M1250" s="884"/>
      <c r="N1250" s="884"/>
      <c r="O1250" s="872" t="s">
        <v>133</v>
      </c>
      <c r="P1250" s="894">
        <v>3750002.2916579465</v>
      </c>
      <c r="Q1250" s="853" t="str">
        <f t="shared" si="307"/>
        <v>2.06.04</v>
      </c>
      <c r="R1250" s="841" t="str">
        <f t="shared" si="308"/>
        <v>MEJA DAN KURSI KERJA/RAPAT PEJABAT</v>
      </c>
      <c r="S1250" s="860">
        <f t="shared" si="309"/>
        <v>5</v>
      </c>
      <c r="T1250" s="861">
        <f t="shared" si="310"/>
        <v>750000.45833158935</v>
      </c>
      <c r="U1250" s="860">
        <f t="shared" si="311"/>
        <v>2</v>
      </c>
      <c r="V1250" s="861">
        <f t="shared" si="312"/>
        <v>1500000.9166631787</v>
      </c>
      <c r="W1250" s="861">
        <f t="shared" si="313"/>
        <v>750000.45833158935</v>
      </c>
      <c r="X1250" s="861">
        <f t="shared" si="314"/>
        <v>750000.45833158935</v>
      </c>
      <c r="Y1250" s="861">
        <f t="shared" si="315"/>
        <v>750000.45833158935</v>
      </c>
      <c r="Z1250" s="861">
        <f t="shared" si="316"/>
        <v>0</v>
      </c>
      <c r="AA1250" s="861">
        <f t="shared" si="317"/>
        <v>0</v>
      </c>
      <c r="AB1250" s="860">
        <f t="shared" si="318"/>
        <v>2012</v>
      </c>
      <c r="AC1250" s="862">
        <f t="shared" si="319"/>
        <v>3750002.2916579465</v>
      </c>
      <c r="AD1250" s="863">
        <f t="shared" si="320"/>
        <v>0</v>
      </c>
    </row>
    <row r="1251" spans="1:30" s="821" customFormat="1" ht="15" hidden="1" customHeight="1">
      <c r="A1251" s="835"/>
      <c r="B1251" s="849" t="s">
        <v>34</v>
      </c>
      <c r="C1251" s="873" t="s">
        <v>1450</v>
      </c>
      <c r="D1251" s="873" t="s">
        <v>4069</v>
      </c>
      <c r="E1251" s="839"/>
      <c r="F1251" s="873" t="s">
        <v>1067</v>
      </c>
      <c r="G1251" s="838"/>
      <c r="H1251" s="873" t="s">
        <v>460</v>
      </c>
      <c r="I1251" s="872">
        <v>2012</v>
      </c>
      <c r="J1251" s="838"/>
      <c r="K1251" s="883"/>
      <c r="L1251" s="884"/>
      <c r="M1251" s="884"/>
      <c r="N1251" s="884"/>
      <c r="O1251" s="872" t="s">
        <v>133</v>
      </c>
      <c r="P1251" s="894">
        <v>9926476.6543886811</v>
      </c>
      <c r="Q1251" s="853" t="str">
        <f t="shared" si="307"/>
        <v>2.06.04</v>
      </c>
      <c r="R1251" s="841" t="str">
        <f t="shared" si="308"/>
        <v>MEJA DAN KURSI KERJA/RAPAT PEJABAT</v>
      </c>
      <c r="S1251" s="860">
        <f t="shared" si="309"/>
        <v>5</v>
      </c>
      <c r="T1251" s="861">
        <f t="shared" si="310"/>
        <v>1985295.3308777362</v>
      </c>
      <c r="U1251" s="860">
        <f t="shared" si="311"/>
        <v>2</v>
      </c>
      <c r="V1251" s="861">
        <f t="shared" si="312"/>
        <v>3970590.6617554724</v>
      </c>
      <c r="W1251" s="861">
        <f t="shared" si="313"/>
        <v>1985295.3308777362</v>
      </c>
      <c r="X1251" s="861">
        <f t="shared" si="314"/>
        <v>1985295.3308777362</v>
      </c>
      <c r="Y1251" s="861">
        <f t="shared" si="315"/>
        <v>1985295.3308777362</v>
      </c>
      <c r="Z1251" s="861">
        <f t="shared" si="316"/>
        <v>0</v>
      </c>
      <c r="AA1251" s="861">
        <f t="shared" si="317"/>
        <v>0</v>
      </c>
      <c r="AB1251" s="860">
        <f t="shared" si="318"/>
        <v>2012</v>
      </c>
      <c r="AC1251" s="862">
        <f t="shared" si="319"/>
        <v>9926476.6543886811</v>
      </c>
      <c r="AD1251" s="863">
        <f t="shared" si="320"/>
        <v>0</v>
      </c>
    </row>
    <row r="1252" spans="1:30" s="821" customFormat="1" ht="15" hidden="1" customHeight="1">
      <c r="A1252" s="835"/>
      <c r="B1252" s="849" t="s">
        <v>34</v>
      </c>
      <c r="C1252" s="873" t="s">
        <v>1452</v>
      </c>
      <c r="D1252" s="873" t="s">
        <v>4041</v>
      </c>
      <c r="E1252" s="839"/>
      <c r="F1252" s="873" t="s">
        <v>1067</v>
      </c>
      <c r="G1252" s="838"/>
      <c r="H1252" s="873" t="s">
        <v>460</v>
      </c>
      <c r="I1252" s="872">
        <v>2012</v>
      </c>
      <c r="J1252" s="838"/>
      <c r="K1252" s="883"/>
      <c r="L1252" s="884"/>
      <c r="M1252" s="884"/>
      <c r="N1252" s="884"/>
      <c r="O1252" s="872" t="s">
        <v>133</v>
      </c>
      <c r="P1252" s="894">
        <v>3970590.6617554729</v>
      </c>
      <c r="Q1252" s="853" t="str">
        <f t="shared" si="307"/>
        <v>2.06.02</v>
      </c>
      <c r="R1252" s="841" t="str">
        <f t="shared" si="308"/>
        <v>ALAT RUMAH TANGGA</v>
      </c>
      <c r="S1252" s="860">
        <f t="shared" si="309"/>
        <v>5</v>
      </c>
      <c r="T1252" s="861">
        <f t="shared" si="310"/>
        <v>794118.13235109462</v>
      </c>
      <c r="U1252" s="860">
        <f t="shared" si="311"/>
        <v>2</v>
      </c>
      <c r="V1252" s="861">
        <f t="shared" si="312"/>
        <v>1588236.2647021892</v>
      </c>
      <c r="W1252" s="861">
        <f t="shared" si="313"/>
        <v>794118.13235109462</v>
      </c>
      <c r="X1252" s="861">
        <f t="shared" si="314"/>
        <v>794118.13235109462</v>
      </c>
      <c r="Y1252" s="861">
        <f t="shared" si="315"/>
        <v>794118.13235109462</v>
      </c>
      <c r="Z1252" s="861">
        <f t="shared" si="316"/>
        <v>0</v>
      </c>
      <c r="AA1252" s="861">
        <f t="shared" si="317"/>
        <v>0</v>
      </c>
      <c r="AB1252" s="860">
        <f t="shared" si="318"/>
        <v>2012</v>
      </c>
      <c r="AC1252" s="862">
        <f t="shared" si="319"/>
        <v>3970590.6617554729</v>
      </c>
      <c r="AD1252" s="863">
        <f t="shared" si="320"/>
        <v>0</v>
      </c>
    </row>
    <row r="1253" spans="1:30" s="821" customFormat="1" ht="15" hidden="1" customHeight="1">
      <c r="A1253" s="835"/>
      <c r="B1253" s="849" t="s">
        <v>34</v>
      </c>
      <c r="C1253" s="873" t="s">
        <v>1450</v>
      </c>
      <c r="D1253" s="873" t="s">
        <v>4068</v>
      </c>
      <c r="E1253" s="839"/>
      <c r="F1253" s="873" t="s">
        <v>1067</v>
      </c>
      <c r="G1253" s="838"/>
      <c r="H1253" s="873" t="s">
        <v>460</v>
      </c>
      <c r="I1253" s="872">
        <v>2012</v>
      </c>
      <c r="J1253" s="838"/>
      <c r="K1253" s="883"/>
      <c r="L1253" s="884"/>
      <c r="M1253" s="884"/>
      <c r="N1253" s="884"/>
      <c r="O1253" s="872" t="s">
        <v>133</v>
      </c>
      <c r="P1253" s="894">
        <v>3750002.2916579465</v>
      </c>
      <c r="Q1253" s="853" t="str">
        <f t="shared" si="307"/>
        <v>2.06.04</v>
      </c>
      <c r="R1253" s="841" t="str">
        <f t="shared" si="308"/>
        <v>MEJA DAN KURSI KERJA/RAPAT PEJABAT</v>
      </c>
      <c r="S1253" s="860">
        <f t="shared" si="309"/>
        <v>5</v>
      </c>
      <c r="T1253" s="861">
        <f t="shared" si="310"/>
        <v>750000.45833158935</v>
      </c>
      <c r="U1253" s="860">
        <f t="shared" si="311"/>
        <v>2</v>
      </c>
      <c r="V1253" s="861">
        <f t="shared" si="312"/>
        <v>1500000.9166631787</v>
      </c>
      <c r="W1253" s="861">
        <f t="shared" si="313"/>
        <v>750000.45833158935</v>
      </c>
      <c r="X1253" s="861">
        <f t="shared" si="314"/>
        <v>750000.45833158935</v>
      </c>
      <c r="Y1253" s="861">
        <f t="shared" si="315"/>
        <v>750000.45833158935</v>
      </c>
      <c r="Z1253" s="861">
        <f t="shared" si="316"/>
        <v>0</v>
      </c>
      <c r="AA1253" s="861">
        <f t="shared" si="317"/>
        <v>0</v>
      </c>
      <c r="AB1253" s="860">
        <f t="shared" si="318"/>
        <v>2012</v>
      </c>
      <c r="AC1253" s="862">
        <f t="shared" si="319"/>
        <v>3750002.2916579465</v>
      </c>
      <c r="AD1253" s="863">
        <f t="shared" si="320"/>
        <v>0</v>
      </c>
    </row>
    <row r="1254" spans="1:30" s="821" customFormat="1" ht="15" hidden="1" customHeight="1">
      <c r="A1254" s="835"/>
      <c r="B1254" s="849" t="s">
        <v>34</v>
      </c>
      <c r="C1254" s="873" t="s">
        <v>1450</v>
      </c>
      <c r="D1254" s="873" t="s">
        <v>4070</v>
      </c>
      <c r="E1254" s="839"/>
      <c r="F1254" s="873" t="s">
        <v>1067</v>
      </c>
      <c r="G1254" s="838"/>
      <c r="H1254" s="873" t="s">
        <v>460</v>
      </c>
      <c r="I1254" s="872">
        <v>2012</v>
      </c>
      <c r="J1254" s="838"/>
      <c r="K1254" s="883"/>
      <c r="L1254" s="884"/>
      <c r="M1254" s="884"/>
      <c r="N1254" s="884"/>
      <c r="O1254" s="872" t="s">
        <v>133</v>
      </c>
      <c r="P1254" s="894">
        <v>9705888.2842911556</v>
      </c>
      <c r="Q1254" s="853" t="str">
        <f t="shared" si="307"/>
        <v>2.06.04</v>
      </c>
      <c r="R1254" s="841" t="str">
        <f t="shared" si="308"/>
        <v>MEJA DAN KURSI KERJA/RAPAT PEJABAT</v>
      </c>
      <c r="S1254" s="860">
        <f t="shared" si="309"/>
        <v>5</v>
      </c>
      <c r="T1254" s="861">
        <f t="shared" si="310"/>
        <v>1941177.6568582312</v>
      </c>
      <c r="U1254" s="860">
        <f t="shared" si="311"/>
        <v>2</v>
      </c>
      <c r="V1254" s="861">
        <f t="shared" si="312"/>
        <v>3882355.3137164623</v>
      </c>
      <c r="W1254" s="861">
        <f t="shared" si="313"/>
        <v>1941177.6568582312</v>
      </c>
      <c r="X1254" s="861">
        <f t="shared" si="314"/>
        <v>1941177.6568582312</v>
      </c>
      <c r="Y1254" s="861">
        <f t="shared" si="315"/>
        <v>1941177.6568582312</v>
      </c>
      <c r="Z1254" s="861">
        <f t="shared" si="316"/>
        <v>0</v>
      </c>
      <c r="AA1254" s="861">
        <f t="shared" si="317"/>
        <v>0</v>
      </c>
      <c r="AB1254" s="860">
        <f t="shared" si="318"/>
        <v>2012</v>
      </c>
      <c r="AC1254" s="862">
        <f t="shared" si="319"/>
        <v>9705888.2842911556</v>
      </c>
      <c r="AD1254" s="863">
        <f t="shared" si="320"/>
        <v>0</v>
      </c>
    </row>
    <row r="1255" spans="1:30" s="821" customFormat="1" ht="15" hidden="1" customHeight="1">
      <c r="A1255" s="835"/>
      <c r="B1255" s="849" t="s">
        <v>34</v>
      </c>
      <c r="C1255" s="873" t="s">
        <v>1452</v>
      </c>
      <c r="D1255" s="873" t="s">
        <v>4041</v>
      </c>
      <c r="E1255" s="839"/>
      <c r="F1255" s="873" t="s">
        <v>1067</v>
      </c>
      <c r="G1255" s="838"/>
      <c r="H1255" s="873" t="s">
        <v>460</v>
      </c>
      <c r="I1255" s="872">
        <v>2012</v>
      </c>
      <c r="J1255" s="838"/>
      <c r="K1255" s="883"/>
      <c r="L1255" s="884"/>
      <c r="M1255" s="884"/>
      <c r="N1255" s="884"/>
      <c r="O1255" s="872" t="s">
        <v>133</v>
      </c>
      <c r="P1255" s="894">
        <v>4136031.9393286174</v>
      </c>
      <c r="Q1255" s="853" t="str">
        <f t="shared" si="307"/>
        <v>2.06.02</v>
      </c>
      <c r="R1255" s="841" t="str">
        <f t="shared" si="308"/>
        <v>ALAT RUMAH TANGGA</v>
      </c>
      <c r="S1255" s="860">
        <f t="shared" si="309"/>
        <v>5</v>
      </c>
      <c r="T1255" s="861">
        <f t="shared" si="310"/>
        <v>827206.38786572346</v>
      </c>
      <c r="U1255" s="860">
        <f t="shared" si="311"/>
        <v>2</v>
      </c>
      <c r="V1255" s="861">
        <f t="shared" si="312"/>
        <v>1654412.7757314469</v>
      </c>
      <c r="W1255" s="861">
        <f t="shared" si="313"/>
        <v>827206.38786572346</v>
      </c>
      <c r="X1255" s="861">
        <f t="shared" si="314"/>
        <v>827206.38786572346</v>
      </c>
      <c r="Y1255" s="861">
        <f t="shared" si="315"/>
        <v>827206.38786572346</v>
      </c>
      <c r="Z1255" s="861">
        <f t="shared" si="316"/>
        <v>0</v>
      </c>
      <c r="AA1255" s="861">
        <f t="shared" si="317"/>
        <v>0</v>
      </c>
      <c r="AB1255" s="860">
        <f t="shared" si="318"/>
        <v>2012</v>
      </c>
      <c r="AC1255" s="862">
        <f t="shared" si="319"/>
        <v>4136031.9393286174</v>
      </c>
      <c r="AD1255" s="863">
        <f t="shared" si="320"/>
        <v>0</v>
      </c>
    </row>
    <row r="1256" spans="1:30" s="821" customFormat="1" ht="15" hidden="1" customHeight="1">
      <c r="A1256" s="835"/>
      <c r="B1256" s="849" t="s">
        <v>34</v>
      </c>
      <c r="C1256" s="873" t="s">
        <v>4071</v>
      </c>
      <c r="D1256" s="873" t="s">
        <v>4072</v>
      </c>
      <c r="E1256" s="839"/>
      <c r="F1256" s="873" t="s">
        <v>1067</v>
      </c>
      <c r="G1256" s="838"/>
      <c r="H1256" s="873" t="s">
        <v>459</v>
      </c>
      <c r="I1256" s="872">
        <v>2012</v>
      </c>
      <c r="J1256" s="838"/>
      <c r="K1256" s="883"/>
      <c r="L1256" s="884"/>
      <c r="M1256" s="884"/>
      <c r="N1256" s="884"/>
      <c r="O1256" s="872" t="s">
        <v>133</v>
      </c>
      <c r="P1256" s="894">
        <v>5845591.8075844459</v>
      </c>
      <c r="Q1256" s="853" t="str">
        <f t="shared" si="307"/>
        <v>2.06.04</v>
      </c>
      <c r="R1256" s="841" t="str">
        <f t="shared" si="308"/>
        <v>MEJA DAN KURSI KERJA/RAPAT PEJABAT</v>
      </c>
      <c r="S1256" s="860">
        <f t="shared" si="309"/>
        <v>5</v>
      </c>
      <c r="T1256" s="861">
        <f t="shared" si="310"/>
        <v>1169118.3615168892</v>
      </c>
      <c r="U1256" s="860">
        <f t="shared" si="311"/>
        <v>2</v>
      </c>
      <c r="V1256" s="861">
        <f t="shared" si="312"/>
        <v>2338236.7230337784</v>
      </c>
      <c r="W1256" s="861">
        <f t="shared" si="313"/>
        <v>1169118.3615168892</v>
      </c>
      <c r="X1256" s="861">
        <f t="shared" si="314"/>
        <v>1169118.3615168892</v>
      </c>
      <c r="Y1256" s="861">
        <f t="shared" si="315"/>
        <v>1169118.3615168892</v>
      </c>
      <c r="Z1256" s="861">
        <f t="shared" si="316"/>
        <v>0</v>
      </c>
      <c r="AA1256" s="861">
        <f t="shared" si="317"/>
        <v>0</v>
      </c>
      <c r="AB1256" s="860">
        <f t="shared" si="318"/>
        <v>2012</v>
      </c>
      <c r="AC1256" s="862">
        <f t="shared" si="319"/>
        <v>5845591.8075844459</v>
      </c>
      <c r="AD1256" s="863">
        <f t="shared" si="320"/>
        <v>0</v>
      </c>
    </row>
    <row r="1257" spans="1:30" s="821" customFormat="1" ht="15" hidden="1" customHeight="1">
      <c r="A1257" s="835"/>
      <c r="B1257" s="849" t="s">
        <v>34</v>
      </c>
      <c r="C1257" s="873" t="s">
        <v>437</v>
      </c>
      <c r="D1257" s="873" t="s">
        <v>4073</v>
      </c>
      <c r="E1257" s="839"/>
      <c r="F1257" s="873" t="s">
        <v>1067</v>
      </c>
      <c r="G1257" s="838"/>
      <c r="H1257" s="873" t="s">
        <v>460</v>
      </c>
      <c r="I1257" s="872">
        <v>2012</v>
      </c>
      <c r="J1257" s="838"/>
      <c r="K1257" s="883"/>
      <c r="L1257" s="884"/>
      <c r="M1257" s="884"/>
      <c r="N1257" s="884"/>
      <c r="O1257" s="872" t="s">
        <v>133</v>
      </c>
      <c r="P1257" s="894">
        <v>2757354.6262190784</v>
      </c>
      <c r="Q1257" s="853" t="str">
        <f t="shared" si="307"/>
        <v>2.06.04</v>
      </c>
      <c r="R1257" s="841" t="str">
        <f t="shared" si="308"/>
        <v>MEJA DAN KURSI KERJA/RAPAT PEJABAT</v>
      </c>
      <c r="S1257" s="860">
        <f t="shared" si="309"/>
        <v>5</v>
      </c>
      <c r="T1257" s="861">
        <f t="shared" si="310"/>
        <v>551470.92524381564</v>
      </c>
      <c r="U1257" s="860">
        <f t="shared" si="311"/>
        <v>2</v>
      </c>
      <c r="V1257" s="861">
        <f t="shared" si="312"/>
        <v>1102941.8504876313</v>
      </c>
      <c r="W1257" s="861">
        <f t="shared" si="313"/>
        <v>551470.92524381564</v>
      </c>
      <c r="X1257" s="861">
        <f t="shared" si="314"/>
        <v>551470.92524381564</v>
      </c>
      <c r="Y1257" s="861">
        <f t="shared" si="315"/>
        <v>551470.92524381564</v>
      </c>
      <c r="Z1257" s="861">
        <f t="shared" si="316"/>
        <v>0</v>
      </c>
      <c r="AA1257" s="861">
        <f t="shared" si="317"/>
        <v>0</v>
      </c>
      <c r="AB1257" s="860">
        <f t="shared" si="318"/>
        <v>2012</v>
      </c>
      <c r="AC1257" s="862">
        <f t="shared" si="319"/>
        <v>2757354.6262190784</v>
      </c>
      <c r="AD1257" s="863">
        <f t="shared" si="320"/>
        <v>0</v>
      </c>
    </row>
    <row r="1258" spans="1:30" s="821" customFormat="1" ht="15" hidden="1" customHeight="1">
      <c r="A1258" s="835"/>
      <c r="B1258" s="849" t="s">
        <v>34</v>
      </c>
      <c r="C1258" s="873" t="s">
        <v>437</v>
      </c>
      <c r="D1258" s="873" t="s">
        <v>4074</v>
      </c>
      <c r="E1258" s="839"/>
      <c r="F1258" s="873" t="s">
        <v>1067</v>
      </c>
      <c r="G1258" s="838"/>
      <c r="H1258" s="873" t="s">
        <v>460</v>
      </c>
      <c r="I1258" s="872">
        <v>2012</v>
      </c>
      <c r="J1258" s="838"/>
      <c r="K1258" s="883"/>
      <c r="L1258" s="884"/>
      <c r="M1258" s="884"/>
      <c r="N1258" s="884"/>
      <c r="O1258" s="872" t="s">
        <v>133</v>
      </c>
      <c r="P1258" s="894">
        <v>1875001.1458289733</v>
      </c>
      <c r="Q1258" s="853" t="str">
        <f t="shared" si="307"/>
        <v>2.06.04</v>
      </c>
      <c r="R1258" s="841" t="str">
        <f t="shared" si="308"/>
        <v>MEJA DAN KURSI KERJA/RAPAT PEJABAT</v>
      </c>
      <c r="S1258" s="860">
        <f t="shared" si="309"/>
        <v>5</v>
      </c>
      <c r="T1258" s="861">
        <f t="shared" si="310"/>
        <v>375000.22916579468</v>
      </c>
      <c r="U1258" s="860">
        <f t="shared" si="311"/>
        <v>2</v>
      </c>
      <c r="V1258" s="861">
        <f t="shared" si="312"/>
        <v>750000.45833158935</v>
      </c>
      <c r="W1258" s="861">
        <f t="shared" si="313"/>
        <v>375000.22916579468</v>
      </c>
      <c r="X1258" s="861">
        <f t="shared" si="314"/>
        <v>375000.22916579468</v>
      </c>
      <c r="Y1258" s="861">
        <f t="shared" si="315"/>
        <v>375000.22916579468</v>
      </c>
      <c r="Z1258" s="861">
        <f t="shared" si="316"/>
        <v>0</v>
      </c>
      <c r="AA1258" s="861">
        <f t="shared" si="317"/>
        <v>0</v>
      </c>
      <c r="AB1258" s="860">
        <f t="shared" si="318"/>
        <v>2012</v>
      </c>
      <c r="AC1258" s="862">
        <f t="shared" si="319"/>
        <v>1875001.1458289733</v>
      </c>
      <c r="AD1258" s="863">
        <f t="shared" si="320"/>
        <v>0</v>
      </c>
    </row>
    <row r="1259" spans="1:30" s="821" customFormat="1" ht="15" hidden="1" customHeight="1">
      <c r="A1259" s="835"/>
      <c r="B1259" s="849" t="s">
        <v>34</v>
      </c>
      <c r="C1259" s="873" t="s">
        <v>1452</v>
      </c>
      <c r="D1259" s="873" t="s">
        <v>4041</v>
      </c>
      <c r="E1259" s="839"/>
      <c r="F1259" s="873" t="s">
        <v>1067</v>
      </c>
      <c r="G1259" s="838"/>
      <c r="H1259" s="873" t="s">
        <v>460</v>
      </c>
      <c r="I1259" s="872">
        <v>2012</v>
      </c>
      <c r="J1259" s="838"/>
      <c r="K1259" s="883"/>
      <c r="L1259" s="884"/>
      <c r="M1259" s="884"/>
      <c r="N1259" s="884"/>
      <c r="O1259" s="872" t="s">
        <v>133</v>
      </c>
      <c r="P1259" s="894">
        <v>4963238.3271943415</v>
      </c>
      <c r="Q1259" s="853" t="str">
        <f t="shared" si="307"/>
        <v>2.06.02</v>
      </c>
      <c r="R1259" s="841" t="str">
        <f t="shared" si="308"/>
        <v>ALAT RUMAH TANGGA</v>
      </c>
      <c r="S1259" s="860">
        <f t="shared" si="309"/>
        <v>5</v>
      </c>
      <c r="T1259" s="861">
        <f t="shared" si="310"/>
        <v>992647.66543886834</v>
      </c>
      <c r="U1259" s="860">
        <f t="shared" si="311"/>
        <v>2</v>
      </c>
      <c r="V1259" s="861">
        <f t="shared" si="312"/>
        <v>1985295.3308777367</v>
      </c>
      <c r="W1259" s="861">
        <f t="shared" si="313"/>
        <v>992647.66543886834</v>
      </c>
      <c r="X1259" s="861">
        <f t="shared" si="314"/>
        <v>992647.66543886834</v>
      </c>
      <c r="Y1259" s="861">
        <f t="shared" si="315"/>
        <v>992647.66543886834</v>
      </c>
      <c r="Z1259" s="861">
        <f t="shared" si="316"/>
        <v>0</v>
      </c>
      <c r="AA1259" s="861">
        <f t="shared" si="317"/>
        <v>0</v>
      </c>
      <c r="AB1259" s="860">
        <f t="shared" si="318"/>
        <v>2012</v>
      </c>
      <c r="AC1259" s="862">
        <f t="shared" si="319"/>
        <v>4963238.3271943415</v>
      </c>
      <c r="AD1259" s="863">
        <f t="shared" si="320"/>
        <v>0</v>
      </c>
    </row>
    <row r="1260" spans="1:30" s="821" customFormat="1" ht="15" hidden="1" customHeight="1">
      <c r="A1260" s="835"/>
      <c r="B1260" s="849" t="s">
        <v>34</v>
      </c>
      <c r="C1260" s="873" t="s">
        <v>437</v>
      </c>
      <c r="D1260" s="873" t="s">
        <v>4073</v>
      </c>
      <c r="E1260" s="839"/>
      <c r="F1260" s="873" t="s">
        <v>1067</v>
      </c>
      <c r="G1260" s="838"/>
      <c r="H1260" s="873" t="s">
        <v>460</v>
      </c>
      <c r="I1260" s="872">
        <v>2012</v>
      </c>
      <c r="J1260" s="838"/>
      <c r="K1260" s="883"/>
      <c r="L1260" s="884"/>
      <c r="M1260" s="884"/>
      <c r="N1260" s="884"/>
      <c r="O1260" s="872" t="s">
        <v>133</v>
      </c>
      <c r="P1260" s="894">
        <v>2757354.6262190784</v>
      </c>
      <c r="Q1260" s="853" t="str">
        <f t="shared" si="307"/>
        <v>2.06.04</v>
      </c>
      <c r="R1260" s="841" t="str">
        <f t="shared" si="308"/>
        <v>MEJA DAN KURSI KERJA/RAPAT PEJABAT</v>
      </c>
      <c r="S1260" s="860">
        <f t="shared" si="309"/>
        <v>5</v>
      </c>
      <c r="T1260" s="861">
        <f t="shared" si="310"/>
        <v>551470.92524381564</v>
      </c>
      <c r="U1260" s="860">
        <f t="shared" si="311"/>
        <v>2</v>
      </c>
      <c r="V1260" s="861">
        <f t="shared" si="312"/>
        <v>1102941.8504876313</v>
      </c>
      <c r="W1260" s="861">
        <f t="shared" si="313"/>
        <v>551470.92524381564</v>
      </c>
      <c r="X1260" s="861">
        <f t="shared" si="314"/>
        <v>551470.92524381564</v>
      </c>
      <c r="Y1260" s="861">
        <f t="shared" si="315"/>
        <v>551470.92524381564</v>
      </c>
      <c r="Z1260" s="861">
        <f t="shared" si="316"/>
        <v>0</v>
      </c>
      <c r="AA1260" s="861">
        <f t="shared" si="317"/>
        <v>0</v>
      </c>
      <c r="AB1260" s="860">
        <f t="shared" si="318"/>
        <v>2012</v>
      </c>
      <c r="AC1260" s="862">
        <f t="shared" si="319"/>
        <v>2757354.6262190784</v>
      </c>
      <c r="AD1260" s="863">
        <f t="shared" si="320"/>
        <v>0</v>
      </c>
    </row>
    <row r="1261" spans="1:30" s="821" customFormat="1" ht="15" hidden="1" customHeight="1">
      <c r="A1261" s="835"/>
      <c r="B1261" s="849" t="s">
        <v>34</v>
      </c>
      <c r="C1261" s="873" t="s">
        <v>437</v>
      </c>
      <c r="D1261" s="873" t="s">
        <v>4074</v>
      </c>
      <c r="E1261" s="839"/>
      <c r="F1261" s="873" t="s">
        <v>1067</v>
      </c>
      <c r="G1261" s="838"/>
      <c r="H1261" s="873" t="s">
        <v>460</v>
      </c>
      <c r="I1261" s="872">
        <v>2012</v>
      </c>
      <c r="J1261" s="838"/>
      <c r="K1261" s="883"/>
      <c r="L1261" s="884"/>
      <c r="M1261" s="884"/>
      <c r="N1261" s="884"/>
      <c r="O1261" s="872" t="s">
        <v>133</v>
      </c>
      <c r="P1261" s="894">
        <v>1875001.1458289733</v>
      </c>
      <c r="Q1261" s="853" t="str">
        <f t="shared" si="307"/>
        <v>2.06.04</v>
      </c>
      <c r="R1261" s="841" t="str">
        <f t="shared" si="308"/>
        <v>MEJA DAN KURSI KERJA/RAPAT PEJABAT</v>
      </c>
      <c r="S1261" s="860">
        <f t="shared" si="309"/>
        <v>5</v>
      </c>
      <c r="T1261" s="861">
        <f t="shared" si="310"/>
        <v>375000.22916579468</v>
      </c>
      <c r="U1261" s="860">
        <f t="shared" si="311"/>
        <v>2</v>
      </c>
      <c r="V1261" s="861">
        <f t="shared" si="312"/>
        <v>750000.45833158935</v>
      </c>
      <c r="W1261" s="861">
        <f t="shared" si="313"/>
        <v>375000.22916579468</v>
      </c>
      <c r="X1261" s="861">
        <f t="shared" si="314"/>
        <v>375000.22916579468</v>
      </c>
      <c r="Y1261" s="861">
        <f t="shared" si="315"/>
        <v>375000.22916579468</v>
      </c>
      <c r="Z1261" s="861">
        <f t="shared" si="316"/>
        <v>0</v>
      </c>
      <c r="AA1261" s="861">
        <f t="shared" si="317"/>
        <v>0</v>
      </c>
      <c r="AB1261" s="860">
        <f t="shared" si="318"/>
        <v>2012</v>
      </c>
      <c r="AC1261" s="862">
        <f t="shared" si="319"/>
        <v>1875001.1458289733</v>
      </c>
      <c r="AD1261" s="863">
        <f t="shared" si="320"/>
        <v>0</v>
      </c>
    </row>
    <row r="1262" spans="1:30" s="821" customFormat="1" ht="15" hidden="1" customHeight="1">
      <c r="A1262" s="835"/>
      <c r="B1262" s="849" t="s">
        <v>34</v>
      </c>
      <c r="C1262" s="873" t="s">
        <v>437</v>
      </c>
      <c r="D1262" s="873" t="s">
        <v>4073</v>
      </c>
      <c r="E1262" s="839"/>
      <c r="F1262" s="873" t="s">
        <v>1067</v>
      </c>
      <c r="G1262" s="838"/>
      <c r="H1262" s="873" t="s">
        <v>460</v>
      </c>
      <c r="I1262" s="872">
        <v>2012</v>
      </c>
      <c r="J1262" s="838"/>
      <c r="K1262" s="883"/>
      <c r="L1262" s="884"/>
      <c r="M1262" s="884"/>
      <c r="N1262" s="884"/>
      <c r="O1262" s="872" t="s">
        <v>133</v>
      </c>
      <c r="P1262" s="894">
        <v>2757354.6262190784</v>
      </c>
      <c r="Q1262" s="853" t="str">
        <f t="shared" si="307"/>
        <v>2.06.04</v>
      </c>
      <c r="R1262" s="841" t="str">
        <f t="shared" si="308"/>
        <v>MEJA DAN KURSI KERJA/RAPAT PEJABAT</v>
      </c>
      <c r="S1262" s="860">
        <f t="shared" si="309"/>
        <v>5</v>
      </c>
      <c r="T1262" s="861">
        <f t="shared" si="310"/>
        <v>551470.92524381564</v>
      </c>
      <c r="U1262" s="860">
        <f t="shared" si="311"/>
        <v>2</v>
      </c>
      <c r="V1262" s="861">
        <f t="shared" si="312"/>
        <v>1102941.8504876313</v>
      </c>
      <c r="W1262" s="861">
        <f t="shared" si="313"/>
        <v>551470.92524381564</v>
      </c>
      <c r="X1262" s="861">
        <f t="shared" si="314"/>
        <v>551470.92524381564</v>
      </c>
      <c r="Y1262" s="861">
        <f t="shared" si="315"/>
        <v>551470.92524381564</v>
      </c>
      <c r="Z1262" s="861">
        <f t="shared" si="316"/>
        <v>0</v>
      </c>
      <c r="AA1262" s="861">
        <f t="shared" si="317"/>
        <v>0</v>
      </c>
      <c r="AB1262" s="860">
        <f t="shared" si="318"/>
        <v>2012</v>
      </c>
      <c r="AC1262" s="862">
        <f t="shared" si="319"/>
        <v>2757354.6262190784</v>
      </c>
      <c r="AD1262" s="863">
        <f t="shared" si="320"/>
        <v>0</v>
      </c>
    </row>
    <row r="1263" spans="1:30" s="821" customFormat="1" ht="15" hidden="1" customHeight="1">
      <c r="A1263" s="835"/>
      <c r="B1263" s="849" t="s">
        <v>34</v>
      </c>
      <c r="C1263" s="873" t="s">
        <v>437</v>
      </c>
      <c r="D1263" s="873" t="s">
        <v>4074</v>
      </c>
      <c r="E1263" s="839"/>
      <c r="F1263" s="873" t="s">
        <v>1067</v>
      </c>
      <c r="G1263" s="838"/>
      <c r="H1263" s="873" t="s">
        <v>460</v>
      </c>
      <c r="I1263" s="872">
        <v>2012</v>
      </c>
      <c r="J1263" s="838"/>
      <c r="K1263" s="883"/>
      <c r="L1263" s="884"/>
      <c r="M1263" s="884"/>
      <c r="N1263" s="884"/>
      <c r="O1263" s="872" t="s">
        <v>133</v>
      </c>
      <c r="P1263" s="894">
        <v>1875001.1458289733</v>
      </c>
      <c r="Q1263" s="853" t="str">
        <f t="shared" si="307"/>
        <v>2.06.04</v>
      </c>
      <c r="R1263" s="841" t="str">
        <f t="shared" si="308"/>
        <v>MEJA DAN KURSI KERJA/RAPAT PEJABAT</v>
      </c>
      <c r="S1263" s="860">
        <f t="shared" si="309"/>
        <v>5</v>
      </c>
      <c r="T1263" s="861">
        <f t="shared" si="310"/>
        <v>375000.22916579468</v>
      </c>
      <c r="U1263" s="860">
        <f t="shared" si="311"/>
        <v>2</v>
      </c>
      <c r="V1263" s="861">
        <f t="shared" si="312"/>
        <v>750000.45833158935</v>
      </c>
      <c r="W1263" s="861">
        <f t="shared" si="313"/>
        <v>375000.22916579468</v>
      </c>
      <c r="X1263" s="861">
        <f t="shared" si="314"/>
        <v>375000.22916579468</v>
      </c>
      <c r="Y1263" s="861">
        <f t="shared" si="315"/>
        <v>375000.22916579468</v>
      </c>
      <c r="Z1263" s="861">
        <f t="shared" si="316"/>
        <v>0</v>
      </c>
      <c r="AA1263" s="861">
        <f t="shared" si="317"/>
        <v>0</v>
      </c>
      <c r="AB1263" s="860">
        <f t="shared" si="318"/>
        <v>2012</v>
      </c>
      <c r="AC1263" s="862">
        <f t="shared" si="319"/>
        <v>1875001.1458289733</v>
      </c>
      <c r="AD1263" s="863">
        <f t="shared" si="320"/>
        <v>0</v>
      </c>
    </row>
    <row r="1264" spans="1:30" s="821" customFormat="1" ht="15" hidden="1" customHeight="1">
      <c r="A1264" s="835"/>
      <c r="B1264" s="849" t="s">
        <v>34</v>
      </c>
      <c r="C1264" s="873" t="s">
        <v>2054</v>
      </c>
      <c r="D1264" s="873" t="s">
        <v>4065</v>
      </c>
      <c r="E1264" s="839"/>
      <c r="F1264" s="873" t="s">
        <v>1067</v>
      </c>
      <c r="G1264" s="838"/>
      <c r="H1264" s="873" t="s">
        <v>460</v>
      </c>
      <c r="I1264" s="872">
        <v>2012</v>
      </c>
      <c r="J1264" s="838"/>
      <c r="K1264" s="883"/>
      <c r="L1264" s="884"/>
      <c r="M1264" s="884"/>
      <c r="N1264" s="884"/>
      <c r="O1264" s="872" t="s">
        <v>133</v>
      </c>
      <c r="P1264" s="894">
        <v>3341913.8069775226</v>
      </c>
      <c r="Q1264" s="853" t="str">
        <f t="shared" si="307"/>
        <v>2.06.02</v>
      </c>
      <c r="R1264" s="841" t="str">
        <f t="shared" si="308"/>
        <v>ALAT RUMAH TANGGA</v>
      </c>
      <c r="S1264" s="860">
        <f t="shared" si="309"/>
        <v>5</v>
      </c>
      <c r="T1264" s="861">
        <f t="shared" si="310"/>
        <v>668382.76139550447</v>
      </c>
      <c r="U1264" s="860">
        <f t="shared" si="311"/>
        <v>2</v>
      </c>
      <c r="V1264" s="861">
        <f t="shared" si="312"/>
        <v>1336765.5227910089</v>
      </c>
      <c r="W1264" s="861">
        <f t="shared" si="313"/>
        <v>668382.76139550447</v>
      </c>
      <c r="X1264" s="861">
        <f t="shared" si="314"/>
        <v>668382.76139550447</v>
      </c>
      <c r="Y1264" s="861">
        <f t="shared" si="315"/>
        <v>668382.76139550447</v>
      </c>
      <c r="Z1264" s="861">
        <f t="shared" si="316"/>
        <v>0</v>
      </c>
      <c r="AA1264" s="861">
        <f t="shared" si="317"/>
        <v>0</v>
      </c>
      <c r="AB1264" s="860">
        <f t="shared" si="318"/>
        <v>2012</v>
      </c>
      <c r="AC1264" s="862">
        <f t="shared" si="319"/>
        <v>3341913.8069775226</v>
      </c>
      <c r="AD1264" s="863">
        <f t="shared" si="320"/>
        <v>0</v>
      </c>
    </row>
    <row r="1265" spans="1:30" s="821" customFormat="1" ht="15" hidden="1" customHeight="1">
      <c r="A1265" s="835"/>
      <c r="B1265" s="849" t="s">
        <v>34</v>
      </c>
      <c r="C1265" s="873" t="s">
        <v>1452</v>
      </c>
      <c r="D1265" s="873" t="s">
        <v>4041</v>
      </c>
      <c r="E1265" s="839"/>
      <c r="F1265" s="873" t="s">
        <v>1067</v>
      </c>
      <c r="G1265" s="838"/>
      <c r="H1265" s="873" t="s">
        <v>460</v>
      </c>
      <c r="I1265" s="872">
        <v>2012</v>
      </c>
      <c r="J1265" s="838"/>
      <c r="K1265" s="883"/>
      <c r="L1265" s="884"/>
      <c r="M1265" s="884"/>
      <c r="N1265" s="884"/>
      <c r="O1265" s="872" t="s">
        <v>133</v>
      </c>
      <c r="P1265" s="894">
        <v>4963238.3271943415</v>
      </c>
      <c r="Q1265" s="853" t="str">
        <f t="shared" si="307"/>
        <v>2.06.02</v>
      </c>
      <c r="R1265" s="841" t="str">
        <f t="shared" si="308"/>
        <v>ALAT RUMAH TANGGA</v>
      </c>
      <c r="S1265" s="860">
        <f t="shared" si="309"/>
        <v>5</v>
      </c>
      <c r="T1265" s="861">
        <f t="shared" si="310"/>
        <v>992647.66543886834</v>
      </c>
      <c r="U1265" s="860">
        <f t="shared" si="311"/>
        <v>2</v>
      </c>
      <c r="V1265" s="861">
        <f t="shared" si="312"/>
        <v>1985295.3308777367</v>
      </c>
      <c r="W1265" s="861">
        <f t="shared" si="313"/>
        <v>992647.66543886834</v>
      </c>
      <c r="X1265" s="861">
        <f t="shared" si="314"/>
        <v>992647.66543886834</v>
      </c>
      <c r="Y1265" s="861">
        <f t="shared" si="315"/>
        <v>992647.66543886834</v>
      </c>
      <c r="Z1265" s="861">
        <f t="shared" si="316"/>
        <v>0</v>
      </c>
      <c r="AA1265" s="861">
        <f t="shared" si="317"/>
        <v>0</v>
      </c>
      <c r="AB1265" s="860">
        <f t="shared" si="318"/>
        <v>2012</v>
      </c>
      <c r="AC1265" s="862">
        <f t="shared" si="319"/>
        <v>4963238.3271943415</v>
      </c>
      <c r="AD1265" s="863">
        <f t="shared" si="320"/>
        <v>0</v>
      </c>
    </row>
    <row r="1266" spans="1:30" s="821" customFormat="1" ht="15" hidden="1" customHeight="1">
      <c r="A1266" s="835"/>
      <c r="B1266" s="849" t="s">
        <v>34</v>
      </c>
      <c r="C1266" s="873" t="s">
        <v>2054</v>
      </c>
      <c r="D1266" s="873" t="s">
        <v>4065</v>
      </c>
      <c r="E1266" s="839"/>
      <c r="F1266" s="873" t="s">
        <v>1067</v>
      </c>
      <c r="G1266" s="838"/>
      <c r="H1266" s="873" t="s">
        <v>460</v>
      </c>
      <c r="I1266" s="872">
        <v>2012</v>
      </c>
      <c r="J1266" s="838"/>
      <c r="K1266" s="883"/>
      <c r="L1266" s="884"/>
      <c r="M1266" s="884"/>
      <c r="N1266" s="884"/>
      <c r="O1266" s="872" t="s">
        <v>133</v>
      </c>
      <c r="P1266" s="894">
        <v>23393396.648842659</v>
      </c>
      <c r="Q1266" s="853" t="str">
        <f t="shared" si="307"/>
        <v>2.06.02</v>
      </c>
      <c r="R1266" s="841" t="str">
        <f t="shared" si="308"/>
        <v>ALAT RUMAH TANGGA</v>
      </c>
      <c r="S1266" s="860">
        <f t="shared" si="309"/>
        <v>5</v>
      </c>
      <c r="T1266" s="861">
        <f t="shared" si="310"/>
        <v>4678679.329768532</v>
      </c>
      <c r="U1266" s="860">
        <f t="shared" si="311"/>
        <v>2</v>
      </c>
      <c r="V1266" s="861">
        <f t="shared" si="312"/>
        <v>9357358.6595370639</v>
      </c>
      <c r="W1266" s="861">
        <f t="shared" si="313"/>
        <v>4678679.329768532</v>
      </c>
      <c r="X1266" s="861">
        <f t="shared" si="314"/>
        <v>4678679.329768532</v>
      </c>
      <c r="Y1266" s="861">
        <f t="shared" si="315"/>
        <v>4678679.329768532</v>
      </c>
      <c r="Z1266" s="861">
        <f t="shared" si="316"/>
        <v>0</v>
      </c>
      <c r="AA1266" s="861">
        <f t="shared" si="317"/>
        <v>0</v>
      </c>
      <c r="AB1266" s="860">
        <f t="shared" si="318"/>
        <v>2012</v>
      </c>
      <c r="AC1266" s="862">
        <f t="shared" si="319"/>
        <v>23393396.648842659</v>
      </c>
      <c r="AD1266" s="863">
        <f t="shared" si="320"/>
        <v>0</v>
      </c>
    </row>
    <row r="1267" spans="1:30" s="821" customFormat="1" ht="15" hidden="1" customHeight="1">
      <c r="A1267" s="835"/>
      <c r="B1267" s="849" t="s">
        <v>34</v>
      </c>
      <c r="C1267" s="873" t="s">
        <v>437</v>
      </c>
      <c r="D1267" s="873" t="s">
        <v>4075</v>
      </c>
      <c r="E1267" s="839"/>
      <c r="F1267" s="873" t="s">
        <v>1067</v>
      </c>
      <c r="G1267" s="838"/>
      <c r="H1267" s="873" t="s">
        <v>460</v>
      </c>
      <c r="I1267" s="872">
        <v>2012</v>
      </c>
      <c r="J1267" s="838"/>
      <c r="K1267" s="883"/>
      <c r="L1267" s="884"/>
      <c r="M1267" s="884"/>
      <c r="N1267" s="884"/>
      <c r="O1267" s="872" t="s">
        <v>133</v>
      </c>
      <c r="P1267" s="894">
        <v>2647060.4411703153</v>
      </c>
      <c r="Q1267" s="853" t="str">
        <f t="shared" si="307"/>
        <v>2.06.04</v>
      </c>
      <c r="R1267" s="841" t="str">
        <f t="shared" si="308"/>
        <v>MEJA DAN KURSI KERJA/RAPAT PEJABAT</v>
      </c>
      <c r="S1267" s="860">
        <f t="shared" si="309"/>
        <v>5</v>
      </c>
      <c r="T1267" s="861">
        <f t="shared" si="310"/>
        <v>529412.08823406301</v>
      </c>
      <c r="U1267" s="860">
        <f t="shared" si="311"/>
        <v>2</v>
      </c>
      <c r="V1267" s="861">
        <f t="shared" si="312"/>
        <v>1058824.176468126</v>
      </c>
      <c r="W1267" s="861">
        <f t="shared" si="313"/>
        <v>529412.08823406301</v>
      </c>
      <c r="X1267" s="861">
        <f t="shared" si="314"/>
        <v>529412.08823406301</v>
      </c>
      <c r="Y1267" s="861">
        <f t="shared" si="315"/>
        <v>529412.08823406301</v>
      </c>
      <c r="Z1267" s="861">
        <f t="shared" si="316"/>
        <v>0</v>
      </c>
      <c r="AA1267" s="861">
        <f t="shared" si="317"/>
        <v>0</v>
      </c>
      <c r="AB1267" s="860">
        <f t="shared" si="318"/>
        <v>2012</v>
      </c>
      <c r="AC1267" s="862">
        <f t="shared" si="319"/>
        <v>2647060.4411703153</v>
      </c>
      <c r="AD1267" s="863">
        <f t="shared" si="320"/>
        <v>0</v>
      </c>
    </row>
    <row r="1268" spans="1:30" s="821" customFormat="1" ht="15" hidden="1" customHeight="1">
      <c r="A1268" s="835"/>
      <c r="B1268" s="849" t="s">
        <v>34</v>
      </c>
      <c r="C1268" s="873" t="s">
        <v>1450</v>
      </c>
      <c r="D1268" s="873" t="s">
        <v>4076</v>
      </c>
      <c r="E1268" s="839"/>
      <c r="F1268" s="873" t="s">
        <v>1067</v>
      </c>
      <c r="G1268" s="838"/>
      <c r="H1268" s="873" t="s">
        <v>460</v>
      </c>
      <c r="I1268" s="872">
        <v>2012</v>
      </c>
      <c r="J1268" s="838"/>
      <c r="K1268" s="883"/>
      <c r="L1268" s="884"/>
      <c r="M1268" s="884"/>
      <c r="N1268" s="884"/>
      <c r="O1268" s="872" t="s">
        <v>133</v>
      </c>
      <c r="P1268" s="894">
        <v>7500004.5833158931</v>
      </c>
      <c r="Q1268" s="853" t="str">
        <f t="shared" si="307"/>
        <v>2.06.04</v>
      </c>
      <c r="R1268" s="841" t="str">
        <f t="shared" si="308"/>
        <v>MEJA DAN KURSI KERJA/RAPAT PEJABAT</v>
      </c>
      <c r="S1268" s="860">
        <f t="shared" si="309"/>
        <v>5</v>
      </c>
      <c r="T1268" s="861">
        <f t="shared" si="310"/>
        <v>1500000.9166631787</v>
      </c>
      <c r="U1268" s="860">
        <f t="shared" si="311"/>
        <v>2</v>
      </c>
      <c r="V1268" s="861">
        <f t="shared" si="312"/>
        <v>3000001.8333263574</v>
      </c>
      <c r="W1268" s="861">
        <f t="shared" si="313"/>
        <v>1500000.9166631787</v>
      </c>
      <c r="X1268" s="861">
        <f t="shared" si="314"/>
        <v>1500000.9166631787</v>
      </c>
      <c r="Y1268" s="861">
        <f t="shared" si="315"/>
        <v>1500000.9166631787</v>
      </c>
      <c r="Z1268" s="861">
        <f t="shared" si="316"/>
        <v>0</v>
      </c>
      <c r="AA1268" s="861">
        <f t="shared" si="317"/>
        <v>0</v>
      </c>
      <c r="AB1268" s="860">
        <f t="shared" si="318"/>
        <v>2012</v>
      </c>
      <c r="AC1268" s="862">
        <f t="shared" si="319"/>
        <v>7500004.5833158931</v>
      </c>
      <c r="AD1268" s="863">
        <f t="shared" si="320"/>
        <v>0</v>
      </c>
    </row>
    <row r="1269" spans="1:30" s="821" customFormat="1" ht="15" hidden="1" customHeight="1">
      <c r="A1269" s="835"/>
      <c r="B1269" s="849" t="s">
        <v>34</v>
      </c>
      <c r="C1269" s="873" t="s">
        <v>2054</v>
      </c>
      <c r="D1269" s="873" t="s">
        <v>4077</v>
      </c>
      <c r="E1269" s="839"/>
      <c r="F1269" s="873" t="s">
        <v>1067</v>
      </c>
      <c r="G1269" s="838"/>
      <c r="H1269" s="873" t="s">
        <v>460</v>
      </c>
      <c r="I1269" s="872">
        <v>2012</v>
      </c>
      <c r="J1269" s="838"/>
      <c r="K1269" s="883"/>
      <c r="L1269" s="884"/>
      <c r="M1269" s="884"/>
      <c r="N1269" s="884"/>
      <c r="O1269" s="872" t="s">
        <v>133</v>
      </c>
      <c r="P1269" s="894">
        <v>7279416.2132183667</v>
      </c>
      <c r="Q1269" s="853" t="str">
        <f t="shared" si="307"/>
        <v>2.06.02</v>
      </c>
      <c r="R1269" s="841" t="str">
        <f t="shared" si="308"/>
        <v>ALAT RUMAH TANGGA</v>
      </c>
      <c r="S1269" s="860">
        <f t="shared" si="309"/>
        <v>5</v>
      </c>
      <c r="T1269" s="861">
        <f t="shared" si="310"/>
        <v>1455883.2426436734</v>
      </c>
      <c r="U1269" s="860">
        <f t="shared" si="311"/>
        <v>2</v>
      </c>
      <c r="V1269" s="861">
        <f t="shared" si="312"/>
        <v>2911766.4852873469</v>
      </c>
      <c r="W1269" s="861">
        <f t="shared" si="313"/>
        <v>1455883.2426436734</v>
      </c>
      <c r="X1269" s="861">
        <f t="shared" si="314"/>
        <v>1455883.2426436734</v>
      </c>
      <c r="Y1269" s="861">
        <f t="shared" si="315"/>
        <v>1455883.2426436734</v>
      </c>
      <c r="Z1269" s="861">
        <f t="shared" si="316"/>
        <v>0</v>
      </c>
      <c r="AA1269" s="861">
        <f t="shared" si="317"/>
        <v>0</v>
      </c>
      <c r="AB1269" s="860">
        <f t="shared" si="318"/>
        <v>2012</v>
      </c>
      <c r="AC1269" s="862">
        <f t="shared" si="319"/>
        <v>7279416.2132183667</v>
      </c>
      <c r="AD1269" s="863">
        <f t="shared" si="320"/>
        <v>0</v>
      </c>
    </row>
    <row r="1270" spans="1:30" s="821" customFormat="1" ht="15" hidden="1" customHeight="1">
      <c r="A1270" s="835"/>
      <c r="B1270" s="849" t="s">
        <v>34</v>
      </c>
      <c r="C1270" s="873" t="s">
        <v>1452</v>
      </c>
      <c r="D1270" s="873" t="s">
        <v>4041</v>
      </c>
      <c r="E1270" s="839"/>
      <c r="F1270" s="873" t="s">
        <v>1067</v>
      </c>
      <c r="G1270" s="838"/>
      <c r="H1270" s="873" t="s">
        <v>460</v>
      </c>
      <c r="I1270" s="872">
        <v>2012</v>
      </c>
      <c r="J1270" s="838"/>
      <c r="K1270" s="883"/>
      <c r="L1270" s="884"/>
      <c r="M1270" s="884"/>
      <c r="N1270" s="884"/>
      <c r="O1270" s="872" t="s">
        <v>133</v>
      </c>
      <c r="P1270" s="894">
        <v>3308825.5514628938</v>
      </c>
      <c r="Q1270" s="853" t="str">
        <f t="shared" si="307"/>
        <v>2.06.02</v>
      </c>
      <c r="R1270" s="841" t="str">
        <f t="shared" si="308"/>
        <v>ALAT RUMAH TANGGA</v>
      </c>
      <c r="S1270" s="860">
        <f t="shared" si="309"/>
        <v>5</v>
      </c>
      <c r="T1270" s="861">
        <f t="shared" si="310"/>
        <v>661765.11029257881</v>
      </c>
      <c r="U1270" s="860">
        <f t="shared" si="311"/>
        <v>2</v>
      </c>
      <c r="V1270" s="861">
        <f t="shared" si="312"/>
        <v>1323530.2205851576</v>
      </c>
      <c r="W1270" s="861">
        <f t="shared" si="313"/>
        <v>661765.11029257881</v>
      </c>
      <c r="X1270" s="861">
        <f t="shared" si="314"/>
        <v>661765.11029257881</v>
      </c>
      <c r="Y1270" s="861">
        <f t="shared" si="315"/>
        <v>661765.11029257881</v>
      </c>
      <c r="Z1270" s="861">
        <f t="shared" si="316"/>
        <v>0</v>
      </c>
      <c r="AA1270" s="861">
        <f t="shared" si="317"/>
        <v>0</v>
      </c>
      <c r="AB1270" s="860">
        <f t="shared" si="318"/>
        <v>2012</v>
      </c>
      <c r="AC1270" s="862">
        <f t="shared" si="319"/>
        <v>3308825.5514628938</v>
      </c>
      <c r="AD1270" s="863">
        <f t="shared" si="320"/>
        <v>0</v>
      </c>
    </row>
    <row r="1271" spans="1:30" s="821" customFormat="1" ht="15" hidden="1" customHeight="1">
      <c r="A1271" s="835"/>
      <c r="B1271" s="849" t="s">
        <v>34</v>
      </c>
      <c r="C1271" s="873" t="s">
        <v>437</v>
      </c>
      <c r="D1271" s="873" t="s">
        <v>4075</v>
      </c>
      <c r="E1271" s="839"/>
      <c r="F1271" s="873" t="s">
        <v>1067</v>
      </c>
      <c r="G1271" s="838"/>
      <c r="H1271" s="873" t="s">
        <v>460</v>
      </c>
      <c r="I1271" s="872">
        <v>2012</v>
      </c>
      <c r="J1271" s="838"/>
      <c r="K1271" s="883"/>
      <c r="L1271" s="884"/>
      <c r="M1271" s="884"/>
      <c r="N1271" s="884"/>
      <c r="O1271" s="872" t="s">
        <v>133</v>
      </c>
      <c r="P1271" s="894">
        <v>2647060.4411703153</v>
      </c>
      <c r="Q1271" s="853" t="str">
        <f t="shared" si="307"/>
        <v>2.06.04</v>
      </c>
      <c r="R1271" s="841" t="str">
        <f t="shared" si="308"/>
        <v>MEJA DAN KURSI KERJA/RAPAT PEJABAT</v>
      </c>
      <c r="S1271" s="860">
        <f t="shared" si="309"/>
        <v>5</v>
      </c>
      <c r="T1271" s="861">
        <f t="shared" si="310"/>
        <v>529412.08823406301</v>
      </c>
      <c r="U1271" s="860">
        <f t="shared" si="311"/>
        <v>2</v>
      </c>
      <c r="V1271" s="861">
        <f t="shared" si="312"/>
        <v>1058824.176468126</v>
      </c>
      <c r="W1271" s="861">
        <f t="shared" si="313"/>
        <v>529412.08823406301</v>
      </c>
      <c r="X1271" s="861">
        <f t="shared" si="314"/>
        <v>529412.08823406301</v>
      </c>
      <c r="Y1271" s="861">
        <f t="shared" si="315"/>
        <v>529412.08823406301</v>
      </c>
      <c r="Z1271" s="861">
        <f t="shared" si="316"/>
        <v>0</v>
      </c>
      <c r="AA1271" s="861">
        <f t="shared" si="317"/>
        <v>0</v>
      </c>
      <c r="AB1271" s="860">
        <f t="shared" si="318"/>
        <v>2012</v>
      </c>
      <c r="AC1271" s="862">
        <f t="shared" si="319"/>
        <v>2647060.4411703153</v>
      </c>
      <c r="AD1271" s="863">
        <f t="shared" si="320"/>
        <v>0</v>
      </c>
    </row>
    <row r="1272" spans="1:30" s="821" customFormat="1" ht="15" hidden="1" customHeight="1">
      <c r="A1272" s="835"/>
      <c r="B1272" s="849" t="s">
        <v>34</v>
      </c>
      <c r="C1272" s="873" t="s">
        <v>1450</v>
      </c>
      <c r="D1272" s="873" t="s">
        <v>4076</v>
      </c>
      <c r="E1272" s="839"/>
      <c r="F1272" s="873" t="s">
        <v>1067</v>
      </c>
      <c r="G1272" s="838"/>
      <c r="H1272" s="873" t="s">
        <v>460</v>
      </c>
      <c r="I1272" s="872">
        <v>2012</v>
      </c>
      <c r="J1272" s="838"/>
      <c r="K1272" s="883"/>
      <c r="L1272" s="884"/>
      <c r="M1272" s="884"/>
      <c r="N1272" s="884"/>
      <c r="O1272" s="872" t="s">
        <v>133</v>
      </c>
      <c r="P1272" s="894">
        <v>7500004.5833158931</v>
      </c>
      <c r="Q1272" s="853" t="str">
        <f t="shared" si="307"/>
        <v>2.06.04</v>
      </c>
      <c r="R1272" s="841" t="str">
        <f t="shared" si="308"/>
        <v>MEJA DAN KURSI KERJA/RAPAT PEJABAT</v>
      </c>
      <c r="S1272" s="860">
        <f t="shared" si="309"/>
        <v>5</v>
      </c>
      <c r="T1272" s="861">
        <f t="shared" si="310"/>
        <v>1500000.9166631787</v>
      </c>
      <c r="U1272" s="860">
        <f t="shared" si="311"/>
        <v>2</v>
      </c>
      <c r="V1272" s="861">
        <f t="shared" si="312"/>
        <v>3000001.8333263574</v>
      </c>
      <c r="W1272" s="861">
        <f t="shared" si="313"/>
        <v>1500000.9166631787</v>
      </c>
      <c r="X1272" s="861">
        <f t="shared" si="314"/>
        <v>1500000.9166631787</v>
      </c>
      <c r="Y1272" s="861">
        <f t="shared" si="315"/>
        <v>1500000.9166631787</v>
      </c>
      <c r="Z1272" s="861">
        <f t="shared" si="316"/>
        <v>0</v>
      </c>
      <c r="AA1272" s="861">
        <f t="shared" si="317"/>
        <v>0</v>
      </c>
      <c r="AB1272" s="860">
        <f t="shared" si="318"/>
        <v>2012</v>
      </c>
      <c r="AC1272" s="862">
        <f t="shared" si="319"/>
        <v>7500004.5833158931</v>
      </c>
      <c r="AD1272" s="863">
        <f t="shared" si="320"/>
        <v>0</v>
      </c>
    </row>
    <row r="1273" spans="1:30" s="821" customFormat="1" ht="15" hidden="1" customHeight="1">
      <c r="A1273" s="835"/>
      <c r="B1273" s="849" t="s">
        <v>34</v>
      </c>
      <c r="C1273" s="873" t="s">
        <v>2054</v>
      </c>
      <c r="D1273" s="873" t="s">
        <v>4077</v>
      </c>
      <c r="E1273" s="839"/>
      <c r="F1273" s="873" t="s">
        <v>1067</v>
      </c>
      <c r="G1273" s="838"/>
      <c r="H1273" s="873" t="s">
        <v>460</v>
      </c>
      <c r="I1273" s="872">
        <v>2012</v>
      </c>
      <c r="J1273" s="838"/>
      <c r="K1273" s="883"/>
      <c r="L1273" s="884"/>
      <c r="M1273" s="884"/>
      <c r="N1273" s="884"/>
      <c r="O1273" s="872" t="s">
        <v>133</v>
      </c>
      <c r="P1273" s="894">
        <v>7279416.2132183667</v>
      </c>
      <c r="Q1273" s="853" t="str">
        <f t="shared" si="307"/>
        <v>2.06.02</v>
      </c>
      <c r="R1273" s="841" t="str">
        <f t="shared" si="308"/>
        <v>ALAT RUMAH TANGGA</v>
      </c>
      <c r="S1273" s="860">
        <f t="shared" si="309"/>
        <v>5</v>
      </c>
      <c r="T1273" s="861">
        <f t="shared" si="310"/>
        <v>1455883.2426436734</v>
      </c>
      <c r="U1273" s="860">
        <f t="shared" si="311"/>
        <v>2</v>
      </c>
      <c r="V1273" s="861">
        <f t="shared" si="312"/>
        <v>2911766.4852873469</v>
      </c>
      <c r="W1273" s="861">
        <f t="shared" si="313"/>
        <v>1455883.2426436734</v>
      </c>
      <c r="X1273" s="861">
        <f t="shared" si="314"/>
        <v>1455883.2426436734</v>
      </c>
      <c r="Y1273" s="861">
        <f t="shared" si="315"/>
        <v>1455883.2426436734</v>
      </c>
      <c r="Z1273" s="861">
        <f t="shared" si="316"/>
        <v>0</v>
      </c>
      <c r="AA1273" s="861">
        <f t="shared" si="317"/>
        <v>0</v>
      </c>
      <c r="AB1273" s="860">
        <f t="shared" si="318"/>
        <v>2012</v>
      </c>
      <c r="AC1273" s="862">
        <f t="shared" si="319"/>
        <v>7279416.2132183667</v>
      </c>
      <c r="AD1273" s="863">
        <f t="shared" si="320"/>
        <v>0</v>
      </c>
    </row>
    <row r="1274" spans="1:30" s="821" customFormat="1" ht="15" hidden="1" customHeight="1">
      <c r="A1274" s="835"/>
      <c r="B1274" s="849" t="s">
        <v>34</v>
      </c>
      <c r="C1274" s="873" t="s">
        <v>1452</v>
      </c>
      <c r="D1274" s="873" t="s">
        <v>4041</v>
      </c>
      <c r="E1274" s="839"/>
      <c r="F1274" s="873" t="s">
        <v>1067</v>
      </c>
      <c r="G1274" s="838"/>
      <c r="H1274" s="873" t="s">
        <v>460</v>
      </c>
      <c r="I1274" s="872">
        <v>2012</v>
      </c>
      <c r="J1274" s="838"/>
      <c r="K1274" s="883"/>
      <c r="L1274" s="884"/>
      <c r="M1274" s="884"/>
      <c r="N1274" s="884"/>
      <c r="O1274" s="872" t="s">
        <v>133</v>
      </c>
      <c r="P1274" s="894">
        <v>3308825.5514628938</v>
      </c>
      <c r="Q1274" s="853" t="str">
        <f t="shared" si="307"/>
        <v>2.06.02</v>
      </c>
      <c r="R1274" s="841" t="str">
        <f t="shared" si="308"/>
        <v>ALAT RUMAH TANGGA</v>
      </c>
      <c r="S1274" s="860">
        <f t="shared" si="309"/>
        <v>5</v>
      </c>
      <c r="T1274" s="861">
        <f t="shared" si="310"/>
        <v>661765.11029257881</v>
      </c>
      <c r="U1274" s="860">
        <f t="shared" si="311"/>
        <v>2</v>
      </c>
      <c r="V1274" s="861">
        <f t="shared" si="312"/>
        <v>1323530.2205851576</v>
      </c>
      <c r="W1274" s="861">
        <f t="shared" si="313"/>
        <v>661765.11029257881</v>
      </c>
      <c r="X1274" s="861">
        <f t="shared" si="314"/>
        <v>661765.11029257881</v>
      </c>
      <c r="Y1274" s="861">
        <f t="shared" si="315"/>
        <v>661765.11029257881</v>
      </c>
      <c r="Z1274" s="861">
        <f t="shared" si="316"/>
        <v>0</v>
      </c>
      <c r="AA1274" s="861">
        <f t="shared" si="317"/>
        <v>0</v>
      </c>
      <c r="AB1274" s="860">
        <f t="shared" si="318"/>
        <v>2012</v>
      </c>
      <c r="AC1274" s="862">
        <f t="shared" si="319"/>
        <v>3308825.5514628938</v>
      </c>
      <c r="AD1274" s="863">
        <f t="shared" si="320"/>
        <v>0</v>
      </c>
    </row>
    <row r="1275" spans="1:30" s="821" customFormat="1" ht="15" hidden="1" customHeight="1">
      <c r="A1275" s="835"/>
      <c r="B1275" s="849" t="s">
        <v>34</v>
      </c>
      <c r="C1275" s="873" t="s">
        <v>1452</v>
      </c>
      <c r="D1275" s="873" t="s">
        <v>4041</v>
      </c>
      <c r="E1275" s="839"/>
      <c r="F1275" s="873" t="s">
        <v>1067</v>
      </c>
      <c r="G1275" s="838"/>
      <c r="H1275" s="873" t="s">
        <v>460</v>
      </c>
      <c r="I1275" s="872">
        <v>2012</v>
      </c>
      <c r="J1275" s="838"/>
      <c r="K1275" s="883"/>
      <c r="L1275" s="884"/>
      <c r="M1275" s="884"/>
      <c r="N1275" s="884"/>
      <c r="O1275" s="872" t="s">
        <v>133</v>
      </c>
      <c r="P1275" s="894">
        <v>3308825.5514628938</v>
      </c>
      <c r="Q1275" s="853" t="str">
        <f t="shared" si="307"/>
        <v>2.06.02</v>
      </c>
      <c r="R1275" s="841" t="str">
        <f t="shared" si="308"/>
        <v>ALAT RUMAH TANGGA</v>
      </c>
      <c r="S1275" s="860">
        <f t="shared" si="309"/>
        <v>5</v>
      </c>
      <c r="T1275" s="861">
        <f t="shared" si="310"/>
        <v>661765.11029257881</v>
      </c>
      <c r="U1275" s="860">
        <f t="shared" si="311"/>
        <v>2</v>
      </c>
      <c r="V1275" s="861">
        <f t="shared" si="312"/>
        <v>1323530.2205851576</v>
      </c>
      <c r="W1275" s="861">
        <f t="shared" si="313"/>
        <v>661765.11029257881</v>
      </c>
      <c r="X1275" s="861">
        <f t="shared" si="314"/>
        <v>661765.11029257881</v>
      </c>
      <c r="Y1275" s="861">
        <f t="shared" si="315"/>
        <v>661765.11029257881</v>
      </c>
      <c r="Z1275" s="861">
        <f t="shared" si="316"/>
        <v>0</v>
      </c>
      <c r="AA1275" s="861">
        <f t="shared" si="317"/>
        <v>0</v>
      </c>
      <c r="AB1275" s="860">
        <f t="shared" si="318"/>
        <v>2012</v>
      </c>
      <c r="AC1275" s="862">
        <f t="shared" si="319"/>
        <v>3308825.5514628938</v>
      </c>
      <c r="AD1275" s="863">
        <f t="shared" si="320"/>
        <v>0</v>
      </c>
    </row>
    <row r="1276" spans="1:30" s="821" customFormat="1" ht="15" hidden="1" customHeight="1">
      <c r="A1276" s="835"/>
      <c r="B1276" s="849" t="s">
        <v>34</v>
      </c>
      <c r="C1276" s="873" t="s">
        <v>1065</v>
      </c>
      <c r="D1276" s="873" t="s">
        <v>4078</v>
      </c>
      <c r="E1276" s="839"/>
      <c r="F1276" s="873"/>
      <c r="G1276" s="838"/>
      <c r="H1276" s="873"/>
      <c r="I1276" s="872">
        <v>2012</v>
      </c>
      <c r="J1276" s="838"/>
      <c r="K1276" s="883"/>
      <c r="L1276" s="884"/>
      <c r="M1276" s="884"/>
      <c r="N1276" s="884"/>
      <c r="O1276" s="872" t="s">
        <v>133</v>
      </c>
      <c r="P1276" s="894">
        <v>3419119.736511657</v>
      </c>
      <c r="Q1276" s="853" t="str">
        <f t="shared" si="307"/>
        <v>2.06.04</v>
      </c>
      <c r="R1276" s="841" t="str">
        <f t="shared" si="308"/>
        <v>MEJA DAN KURSI KERJA/RAPAT PEJABAT</v>
      </c>
      <c r="S1276" s="860">
        <f t="shared" si="309"/>
        <v>5</v>
      </c>
      <c r="T1276" s="861">
        <f t="shared" si="310"/>
        <v>683823.94730233145</v>
      </c>
      <c r="U1276" s="860">
        <f t="shared" si="311"/>
        <v>2</v>
      </c>
      <c r="V1276" s="861">
        <f t="shared" si="312"/>
        <v>1367647.8946046629</v>
      </c>
      <c r="W1276" s="861">
        <f t="shared" si="313"/>
        <v>683823.94730233145</v>
      </c>
      <c r="X1276" s="861">
        <f t="shared" si="314"/>
        <v>683823.94730233145</v>
      </c>
      <c r="Y1276" s="861">
        <f t="shared" si="315"/>
        <v>683823.94730233145</v>
      </c>
      <c r="Z1276" s="861">
        <f t="shared" si="316"/>
        <v>0</v>
      </c>
      <c r="AA1276" s="861">
        <f t="shared" si="317"/>
        <v>0</v>
      </c>
      <c r="AB1276" s="860">
        <f t="shared" si="318"/>
        <v>2012</v>
      </c>
      <c r="AC1276" s="862">
        <f t="shared" si="319"/>
        <v>3419119.736511657</v>
      </c>
      <c r="AD1276" s="863">
        <f t="shared" si="320"/>
        <v>0</v>
      </c>
    </row>
    <row r="1277" spans="1:30" s="821" customFormat="1" ht="15" hidden="1" customHeight="1">
      <c r="A1277" s="835"/>
      <c r="B1277" s="849" t="s">
        <v>34</v>
      </c>
      <c r="C1277" s="873" t="s">
        <v>440</v>
      </c>
      <c r="D1277" s="873" t="s">
        <v>4079</v>
      </c>
      <c r="E1277" s="839"/>
      <c r="F1277" s="873"/>
      <c r="G1277" s="838"/>
      <c r="H1277" s="873"/>
      <c r="I1277" s="872">
        <v>2012</v>
      </c>
      <c r="J1277" s="838"/>
      <c r="K1277" s="883"/>
      <c r="L1277" s="884"/>
      <c r="M1277" s="884"/>
      <c r="N1277" s="884"/>
      <c r="O1277" s="872" t="s">
        <v>133</v>
      </c>
      <c r="P1277" s="894">
        <v>10147065.024486208</v>
      </c>
      <c r="Q1277" s="853" t="str">
        <f t="shared" si="307"/>
        <v>2.06.04</v>
      </c>
      <c r="R1277" s="841" t="str">
        <f t="shared" si="308"/>
        <v>MEJA DAN KURSI KERJA/RAPAT PEJABAT</v>
      </c>
      <c r="S1277" s="860">
        <f t="shared" si="309"/>
        <v>5</v>
      </c>
      <c r="T1277" s="861">
        <f t="shared" si="310"/>
        <v>2029413.0048972417</v>
      </c>
      <c r="U1277" s="860">
        <f t="shared" si="311"/>
        <v>2</v>
      </c>
      <c r="V1277" s="861">
        <f t="shared" si="312"/>
        <v>4058826.0097944834</v>
      </c>
      <c r="W1277" s="861">
        <f t="shared" si="313"/>
        <v>2029413.0048972417</v>
      </c>
      <c r="X1277" s="861">
        <f t="shared" si="314"/>
        <v>2029413.0048972417</v>
      </c>
      <c r="Y1277" s="861">
        <f t="shared" si="315"/>
        <v>2029413.0048972417</v>
      </c>
      <c r="Z1277" s="861">
        <f t="shared" si="316"/>
        <v>0</v>
      </c>
      <c r="AA1277" s="861">
        <f t="shared" si="317"/>
        <v>0</v>
      </c>
      <c r="AB1277" s="860">
        <f t="shared" si="318"/>
        <v>2012</v>
      </c>
      <c r="AC1277" s="862">
        <f t="shared" si="319"/>
        <v>10147065.024486208</v>
      </c>
      <c r="AD1277" s="863">
        <f t="shared" si="320"/>
        <v>0</v>
      </c>
    </row>
    <row r="1278" spans="1:30" s="821" customFormat="1" ht="15" hidden="1" customHeight="1">
      <c r="A1278" s="835"/>
      <c r="B1278" s="849" t="s">
        <v>34</v>
      </c>
      <c r="C1278" s="873" t="s">
        <v>1453</v>
      </c>
      <c r="D1278" s="873" t="s">
        <v>4080</v>
      </c>
      <c r="E1278" s="839"/>
      <c r="F1278" s="873"/>
      <c r="G1278" s="838"/>
      <c r="H1278" s="873"/>
      <c r="I1278" s="872">
        <v>2012</v>
      </c>
      <c r="J1278" s="838"/>
      <c r="K1278" s="883"/>
      <c r="L1278" s="884"/>
      <c r="M1278" s="884"/>
      <c r="N1278" s="884"/>
      <c r="O1278" s="872" t="s">
        <v>133</v>
      </c>
      <c r="P1278" s="894">
        <v>23823543.970532838</v>
      </c>
      <c r="Q1278" s="853" t="str">
        <f t="shared" si="307"/>
        <v>2.06.04</v>
      </c>
      <c r="R1278" s="841" t="str">
        <f t="shared" si="308"/>
        <v>MEJA DAN KURSI KERJA/RAPAT PEJABAT</v>
      </c>
      <c r="S1278" s="860">
        <f t="shared" si="309"/>
        <v>5</v>
      </c>
      <c r="T1278" s="861">
        <f t="shared" si="310"/>
        <v>4764708.7941065673</v>
      </c>
      <c r="U1278" s="860">
        <f t="shared" si="311"/>
        <v>2</v>
      </c>
      <c r="V1278" s="861">
        <f t="shared" si="312"/>
        <v>9529417.5882131346</v>
      </c>
      <c r="W1278" s="861">
        <f t="shared" si="313"/>
        <v>4764708.7941065673</v>
      </c>
      <c r="X1278" s="861">
        <f t="shared" si="314"/>
        <v>4764708.7941065673</v>
      </c>
      <c r="Y1278" s="861">
        <f t="shared" si="315"/>
        <v>4764708.7941065673</v>
      </c>
      <c r="Z1278" s="861">
        <f t="shared" si="316"/>
        <v>0</v>
      </c>
      <c r="AA1278" s="861">
        <f t="shared" si="317"/>
        <v>0</v>
      </c>
      <c r="AB1278" s="860">
        <f t="shared" si="318"/>
        <v>2012</v>
      </c>
      <c r="AC1278" s="862">
        <f t="shared" si="319"/>
        <v>23823543.970532838</v>
      </c>
      <c r="AD1278" s="863">
        <f t="shared" si="320"/>
        <v>0</v>
      </c>
    </row>
    <row r="1279" spans="1:30" s="821" customFormat="1" ht="15" hidden="1" customHeight="1">
      <c r="A1279" s="835"/>
      <c r="B1279" s="849" t="s">
        <v>34</v>
      </c>
      <c r="C1279" s="873" t="s">
        <v>1065</v>
      </c>
      <c r="D1279" s="873" t="s">
        <v>4078</v>
      </c>
      <c r="E1279" s="839"/>
      <c r="F1279" s="873"/>
      <c r="G1279" s="838"/>
      <c r="H1279" s="873"/>
      <c r="I1279" s="872">
        <v>2012</v>
      </c>
      <c r="J1279" s="838"/>
      <c r="K1279" s="883"/>
      <c r="L1279" s="884"/>
      <c r="M1279" s="884"/>
      <c r="N1279" s="884"/>
      <c r="O1279" s="872" t="s">
        <v>133</v>
      </c>
      <c r="P1279" s="894">
        <v>3419119.736511657</v>
      </c>
      <c r="Q1279" s="853" t="str">
        <f t="shared" si="307"/>
        <v>2.06.04</v>
      </c>
      <c r="R1279" s="841" t="str">
        <f t="shared" si="308"/>
        <v>MEJA DAN KURSI KERJA/RAPAT PEJABAT</v>
      </c>
      <c r="S1279" s="860">
        <f t="shared" si="309"/>
        <v>5</v>
      </c>
      <c r="T1279" s="861">
        <f t="shared" si="310"/>
        <v>683823.94730233145</v>
      </c>
      <c r="U1279" s="860">
        <f t="shared" si="311"/>
        <v>2</v>
      </c>
      <c r="V1279" s="861">
        <f t="shared" si="312"/>
        <v>1367647.8946046629</v>
      </c>
      <c r="W1279" s="861">
        <f t="shared" si="313"/>
        <v>683823.94730233145</v>
      </c>
      <c r="X1279" s="861">
        <f t="shared" si="314"/>
        <v>683823.94730233145</v>
      </c>
      <c r="Y1279" s="861">
        <f t="shared" si="315"/>
        <v>683823.94730233145</v>
      </c>
      <c r="Z1279" s="861">
        <f t="shared" si="316"/>
        <v>0</v>
      </c>
      <c r="AA1279" s="861">
        <f t="shared" si="317"/>
        <v>0</v>
      </c>
      <c r="AB1279" s="860">
        <f t="shared" si="318"/>
        <v>2012</v>
      </c>
      <c r="AC1279" s="862">
        <f t="shared" si="319"/>
        <v>3419119.736511657</v>
      </c>
      <c r="AD1279" s="863">
        <f t="shared" si="320"/>
        <v>0</v>
      </c>
    </row>
    <row r="1280" spans="1:30" s="821" customFormat="1" ht="15" hidden="1" customHeight="1">
      <c r="A1280" s="835"/>
      <c r="B1280" s="849" t="s">
        <v>34</v>
      </c>
      <c r="C1280" s="873" t="s">
        <v>440</v>
      </c>
      <c r="D1280" s="873" t="s">
        <v>4079</v>
      </c>
      <c r="E1280" s="839"/>
      <c r="F1280" s="873"/>
      <c r="G1280" s="838"/>
      <c r="H1280" s="873"/>
      <c r="I1280" s="872">
        <v>2012</v>
      </c>
      <c r="J1280" s="838"/>
      <c r="K1280" s="883"/>
      <c r="L1280" s="884"/>
      <c r="M1280" s="884"/>
      <c r="N1280" s="884"/>
      <c r="O1280" s="872" t="s">
        <v>133</v>
      </c>
      <c r="P1280" s="894">
        <v>10147065.024486208</v>
      </c>
      <c r="Q1280" s="853" t="str">
        <f t="shared" si="307"/>
        <v>2.06.04</v>
      </c>
      <c r="R1280" s="841" t="str">
        <f t="shared" si="308"/>
        <v>MEJA DAN KURSI KERJA/RAPAT PEJABAT</v>
      </c>
      <c r="S1280" s="860">
        <f t="shared" si="309"/>
        <v>5</v>
      </c>
      <c r="T1280" s="861">
        <f t="shared" si="310"/>
        <v>2029413.0048972417</v>
      </c>
      <c r="U1280" s="860">
        <f t="shared" si="311"/>
        <v>2</v>
      </c>
      <c r="V1280" s="861">
        <f t="shared" si="312"/>
        <v>4058826.0097944834</v>
      </c>
      <c r="W1280" s="861">
        <f t="shared" si="313"/>
        <v>2029413.0048972417</v>
      </c>
      <c r="X1280" s="861">
        <f t="shared" si="314"/>
        <v>2029413.0048972417</v>
      </c>
      <c r="Y1280" s="861">
        <f t="shared" si="315"/>
        <v>2029413.0048972417</v>
      </c>
      <c r="Z1280" s="861">
        <f t="shared" si="316"/>
        <v>0</v>
      </c>
      <c r="AA1280" s="861">
        <f t="shared" si="317"/>
        <v>0</v>
      </c>
      <c r="AB1280" s="860">
        <f t="shared" si="318"/>
        <v>2012</v>
      </c>
      <c r="AC1280" s="862">
        <f t="shared" si="319"/>
        <v>10147065.024486208</v>
      </c>
      <c r="AD1280" s="863">
        <f t="shared" si="320"/>
        <v>0</v>
      </c>
    </row>
    <row r="1281" spans="1:30" s="821" customFormat="1" ht="15" hidden="1" customHeight="1">
      <c r="A1281" s="835"/>
      <c r="B1281" s="849" t="s">
        <v>34</v>
      </c>
      <c r="C1281" s="873" t="s">
        <v>1453</v>
      </c>
      <c r="D1281" s="873" t="s">
        <v>4080</v>
      </c>
      <c r="E1281" s="839"/>
      <c r="F1281" s="873"/>
      <c r="G1281" s="838"/>
      <c r="H1281" s="873"/>
      <c r="I1281" s="872">
        <v>2012</v>
      </c>
      <c r="J1281" s="838"/>
      <c r="K1281" s="883"/>
      <c r="L1281" s="884"/>
      <c r="M1281" s="884"/>
      <c r="N1281" s="884"/>
      <c r="O1281" s="872" t="s">
        <v>133</v>
      </c>
      <c r="P1281" s="894">
        <v>23823543.970532838</v>
      </c>
      <c r="Q1281" s="853" t="str">
        <f t="shared" si="307"/>
        <v>2.06.04</v>
      </c>
      <c r="R1281" s="841" t="str">
        <f t="shared" si="308"/>
        <v>MEJA DAN KURSI KERJA/RAPAT PEJABAT</v>
      </c>
      <c r="S1281" s="860">
        <f t="shared" si="309"/>
        <v>5</v>
      </c>
      <c r="T1281" s="861">
        <f t="shared" si="310"/>
        <v>4764708.7941065673</v>
      </c>
      <c r="U1281" s="860">
        <f t="shared" si="311"/>
        <v>2</v>
      </c>
      <c r="V1281" s="861">
        <f t="shared" si="312"/>
        <v>9529417.5882131346</v>
      </c>
      <c r="W1281" s="861">
        <f t="shared" si="313"/>
        <v>4764708.7941065673</v>
      </c>
      <c r="X1281" s="861">
        <f t="shared" si="314"/>
        <v>4764708.7941065673</v>
      </c>
      <c r="Y1281" s="861">
        <f t="shared" si="315"/>
        <v>4764708.7941065673</v>
      </c>
      <c r="Z1281" s="861">
        <f t="shared" si="316"/>
        <v>0</v>
      </c>
      <c r="AA1281" s="861">
        <f t="shared" si="317"/>
        <v>0</v>
      </c>
      <c r="AB1281" s="860">
        <f t="shared" si="318"/>
        <v>2012</v>
      </c>
      <c r="AC1281" s="862">
        <f t="shared" si="319"/>
        <v>23823543.970532838</v>
      </c>
      <c r="AD1281" s="863">
        <f t="shared" si="320"/>
        <v>0</v>
      </c>
    </row>
    <row r="1282" spans="1:30" s="821" customFormat="1" ht="15" hidden="1" customHeight="1">
      <c r="A1282" s="835"/>
      <c r="B1282" s="849" t="s">
        <v>34</v>
      </c>
      <c r="C1282" s="873" t="s">
        <v>1065</v>
      </c>
      <c r="D1282" s="873" t="s">
        <v>4078</v>
      </c>
      <c r="E1282" s="839"/>
      <c r="F1282" s="873"/>
      <c r="G1282" s="838"/>
      <c r="H1282" s="873"/>
      <c r="I1282" s="872">
        <v>2012</v>
      </c>
      <c r="J1282" s="838"/>
      <c r="K1282" s="883"/>
      <c r="L1282" s="884"/>
      <c r="M1282" s="884"/>
      <c r="N1282" s="884"/>
      <c r="O1282" s="872" t="s">
        <v>133</v>
      </c>
      <c r="P1282" s="894">
        <v>3419119.736511657</v>
      </c>
      <c r="Q1282" s="853" t="str">
        <f t="shared" si="307"/>
        <v>2.06.04</v>
      </c>
      <c r="R1282" s="841" t="str">
        <f t="shared" si="308"/>
        <v>MEJA DAN KURSI KERJA/RAPAT PEJABAT</v>
      </c>
      <c r="S1282" s="860">
        <f t="shared" si="309"/>
        <v>5</v>
      </c>
      <c r="T1282" s="861">
        <f t="shared" si="310"/>
        <v>683823.94730233145</v>
      </c>
      <c r="U1282" s="860">
        <f t="shared" si="311"/>
        <v>2</v>
      </c>
      <c r="V1282" s="861">
        <f t="shared" si="312"/>
        <v>1367647.8946046629</v>
      </c>
      <c r="W1282" s="861">
        <f t="shared" si="313"/>
        <v>683823.94730233145</v>
      </c>
      <c r="X1282" s="861">
        <f t="shared" si="314"/>
        <v>683823.94730233145</v>
      </c>
      <c r="Y1282" s="861">
        <f t="shared" si="315"/>
        <v>683823.94730233145</v>
      </c>
      <c r="Z1282" s="861">
        <f t="shared" si="316"/>
        <v>0</v>
      </c>
      <c r="AA1282" s="861">
        <f t="shared" si="317"/>
        <v>0</v>
      </c>
      <c r="AB1282" s="860">
        <f t="shared" si="318"/>
        <v>2012</v>
      </c>
      <c r="AC1282" s="862">
        <f t="shared" si="319"/>
        <v>3419119.736511657</v>
      </c>
      <c r="AD1282" s="863">
        <f t="shared" si="320"/>
        <v>0</v>
      </c>
    </row>
    <row r="1283" spans="1:30" s="821" customFormat="1" ht="15" hidden="1" customHeight="1">
      <c r="A1283" s="835"/>
      <c r="B1283" s="849" t="s">
        <v>34</v>
      </c>
      <c r="C1283" s="873" t="s">
        <v>440</v>
      </c>
      <c r="D1283" s="873" t="s">
        <v>4079</v>
      </c>
      <c r="E1283" s="839"/>
      <c r="F1283" s="873"/>
      <c r="G1283" s="838"/>
      <c r="H1283" s="873"/>
      <c r="I1283" s="872">
        <v>2012</v>
      </c>
      <c r="J1283" s="838"/>
      <c r="K1283" s="883"/>
      <c r="L1283" s="884"/>
      <c r="M1283" s="884"/>
      <c r="N1283" s="884"/>
      <c r="O1283" s="872" t="s">
        <v>133</v>
      </c>
      <c r="P1283" s="894">
        <v>10147065.024486208</v>
      </c>
      <c r="Q1283" s="853" t="str">
        <f t="shared" si="307"/>
        <v>2.06.04</v>
      </c>
      <c r="R1283" s="841" t="str">
        <f t="shared" si="308"/>
        <v>MEJA DAN KURSI KERJA/RAPAT PEJABAT</v>
      </c>
      <c r="S1283" s="860">
        <f t="shared" si="309"/>
        <v>5</v>
      </c>
      <c r="T1283" s="861">
        <f t="shared" si="310"/>
        <v>2029413.0048972417</v>
      </c>
      <c r="U1283" s="860">
        <f t="shared" si="311"/>
        <v>2</v>
      </c>
      <c r="V1283" s="861">
        <f t="shared" si="312"/>
        <v>4058826.0097944834</v>
      </c>
      <c r="W1283" s="861">
        <f t="shared" si="313"/>
        <v>2029413.0048972417</v>
      </c>
      <c r="X1283" s="861">
        <f t="shared" si="314"/>
        <v>2029413.0048972417</v>
      </c>
      <c r="Y1283" s="861">
        <f t="shared" si="315"/>
        <v>2029413.0048972417</v>
      </c>
      <c r="Z1283" s="861">
        <f t="shared" si="316"/>
        <v>0</v>
      </c>
      <c r="AA1283" s="861">
        <f t="shared" si="317"/>
        <v>0</v>
      </c>
      <c r="AB1283" s="860">
        <f t="shared" si="318"/>
        <v>2012</v>
      </c>
      <c r="AC1283" s="862">
        <f t="shared" si="319"/>
        <v>10147065.024486208</v>
      </c>
      <c r="AD1283" s="863">
        <f t="shared" si="320"/>
        <v>0</v>
      </c>
    </row>
    <row r="1284" spans="1:30" s="821" customFormat="1" ht="15" hidden="1" customHeight="1">
      <c r="A1284" s="835"/>
      <c r="B1284" s="849" t="s">
        <v>34</v>
      </c>
      <c r="C1284" s="873" t="s">
        <v>1453</v>
      </c>
      <c r="D1284" s="873" t="s">
        <v>4080</v>
      </c>
      <c r="E1284" s="839"/>
      <c r="F1284" s="873"/>
      <c r="G1284" s="838"/>
      <c r="H1284" s="873"/>
      <c r="I1284" s="872">
        <v>2012</v>
      </c>
      <c r="J1284" s="838"/>
      <c r="K1284" s="883"/>
      <c r="L1284" s="884"/>
      <c r="M1284" s="884"/>
      <c r="N1284" s="884"/>
      <c r="O1284" s="872" t="s">
        <v>133</v>
      </c>
      <c r="P1284" s="894">
        <v>23823543.970532838</v>
      </c>
      <c r="Q1284" s="853" t="str">
        <f t="shared" si="307"/>
        <v>2.06.04</v>
      </c>
      <c r="R1284" s="841" t="str">
        <f t="shared" si="308"/>
        <v>MEJA DAN KURSI KERJA/RAPAT PEJABAT</v>
      </c>
      <c r="S1284" s="860">
        <f t="shared" si="309"/>
        <v>5</v>
      </c>
      <c r="T1284" s="861">
        <f t="shared" si="310"/>
        <v>4764708.7941065673</v>
      </c>
      <c r="U1284" s="860">
        <f t="shared" si="311"/>
        <v>2</v>
      </c>
      <c r="V1284" s="861">
        <f t="shared" si="312"/>
        <v>9529417.5882131346</v>
      </c>
      <c r="W1284" s="861">
        <f t="shared" si="313"/>
        <v>4764708.7941065673</v>
      </c>
      <c r="X1284" s="861">
        <f t="shared" si="314"/>
        <v>4764708.7941065673</v>
      </c>
      <c r="Y1284" s="861">
        <f t="shared" si="315"/>
        <v>4764708.7941065673</v>
      </c>
      <c r="Z1284" s="861">
        <f t="shared" si="316"/>
        <v>0</v>
      </c>
      <c r="AA1284" s="861">
        <f t="shared" si="317"/>
        <v>0</v>
      </c>
      <c r="AB1284" s="860">
        <f t="shared" si="318"/>
        <v>2012</v>
      </c>
      <c r="AC1284" s="862">
        <f t="shared" si="319"/>
        <v>23823543.970532838</v>
      </c>
      <c r="AD1284" s="863">
        <f t="shared" si="320"/>
        <v>0</v>
      </c>
    </row>
    <row r="1285" spans="1:30" s="821" customFormat="1" ht="15" hidden="1" customHeight="1">
      <c r="A1285" s="835"/>
      <c r="B1285" s="849" t="s">
        <v>34</v>
      </c>
      <c r="C1285" s="873" t="s">
        <v>1065</v>
      </c>
      <c r="D1285" s="873" t="s">
        <v>4078</v>
      </c>
      <c r="E1285" s="839"/>
      <c r="F1285" s="873"/>
      <c r="G1285" s="838"/>
      <c r="H1285" s="873"/>
      <c r="I1285" s="872">
        <v>2012</v>
      </c>
      <c r="J1285" s="838"/>
      <c r="K1285" s="883"/>
      <c r="L1285" s="884"/>
      <c r="M1285" s="884"/>
      <c r="N1285" s="884"/>
      <c r="O1285" s="872" t="s">
        <v>133</v>
      </c>
      <c r="P1285" s="894">
        <v>3419119.736511657</v>
      </c>
      <c r="Q1285" s="853" t="str">
        <f t="shared" si="307"/>
        <v>2.06.04</v>
      </c>
      <c r="R1285" s="841" t="str">
        <f t="shared" si="308"/>
        <v>MEJA DAN KURSI KERJA/RAPAT PEJABAT</v>
      </c>
      <c r="S1285" s="860">
        <f t="shared" si="309"/>
        <v>5</v>
      </c>
      <c r="T1285" s="861">
        <f t="shared" si="310"/>
        <v>683823.94730233145</v>
      </c>
      <c r="U1285" s="860">
        <f t="shared" si="311"/>
        <v>2</v>
      </c>
      <c r="V1285" s="861">
        <f t="shared" si="312"/>
        <v>1367647.8946046629</v>
      </c>
      <c r="W1285" s="861">
        <f t="shared" si="313"/>
        <v>683823.94730233145</v>
      </c>
      <c r="X1285" s="861">
        <f t="shared" si="314"/>
        <v>683823.94730233145</v>
      </c>
      <c r="Y1285" s="861">
        <f t="shared" si="315"/>
        <v>683823.94730233145</v>
      </c>
      <c r="Z1285" s="861">
        <f t="shared" si="316"/>
        <v>0</v>
      </c>
      <c r="AA1285" s="861">
        <f t="shared" si="317"/>
        <v>0</v>
      </c>
      <c r="AB1285" s="860">
        <f t="shared" si="318"/>
        <v>2012</v>
      </c>
      <c r="AC1285" s="862">
        <f t="shared" si="319"/>
        <v>3419119.736511657</v>
      </c>
      <c r="AD1285" s="863">
        <f t="shared" si="320"/>
        <v>0</v>
      </c>
    </row>
    <row r="1286" spans="1:30" s="821" customFormat="1" ht="15" hidden="1" customHeight="1">
      <c r="A1286" s="835"/>
      <c r="B1286" s="849" t="s">
        <v>34</v>
      </c>
      <c r="C1286" s="873" t="s">
        <v>440</v>
      </c>
      <c r="D1286" s="873" t="s">
        <v>4079</v>
      </c>
      <c r="E1286" s="839"/>
      <c r="F1286" s="873"/>
      <c r="G1286" s="838"/>
      <c r="H1286" s="873"/>
      <c r="I1286" s="872">
        <v>2012</v>
      </c>
      <c r="J1286" s="838"/>
      <c r="K1286" s="883"/>
      <c r="L1286" s="884"/>
      <c r="M1286" s="884"/>
      <c r="N1286" s="884"/>
      <c r="O1286" s="872" t="s">
        <v>133</v>
      </c>
      <c r="P1286" s="894">
        <v>10147065.024486208</v>
      </c>
      <c r="Q1286" s="853" t="str">
        <f t="shared" si="307"/>
        <v>2.06.04</v>
      </c>
      <c r="R1286" s="841" t="str">
        <f t="shared" si="308"/>
        <v>MEJA DAN KURSI KERJA/RAPAT PEJABAT</v>
      </c>
      <c r="S1286" s="860">
        <f t="shared" si="309"/>
        <v>5</v>
      </c>
      <c r="T1286" s="861">
        <f t="shared" si="310"/>
        <v>2029413.0048972417</v>
      </c>
      <c r="U1286" s="860">
        <f t="shared" si="311"/>
        <v>2</v>
      </c>
      <c r="V1286" s="861">
        <f t="shared" si="312"/>
        <v>4058826.0097944834</v>
      </c>
      <c r="W1286" s="861">
        <f t="shared" si="313"/>
        <v>2029413.0048972417</v>
      </c>
      <c r="X1286" s="861">
        <f t="shared" si="314"/>
        <v>2029413.0048972417</v>
      </c>
      <c r="Y1286" s="861">
        <f t="shared" si="315"/>
        <v>2029413.0048972417</v>
      </c>
      <c r="Z1286" s="861">
        <f t="shared" si="316"/>
        <v>0</v>
      </c>
      <c r="AA1286" s="861">
        <f t="shared" si="317"/>
        <v>0</v>
      </c>
      <c r="AB1286" s="860">
        <f t="shared" si="318"/>
        <v>2012</v>
      </c>
      <c r="AC1286" s="862">
        <f t="shared" si="319"/>
        <v>10147065.024486208</v>
      </c>
      <c r="AD1286" s="863">
        <f t="shared" si="320"/>
        <v>0</v>
      </c>
    </row>
    <row r="1287" spans="1:30" s="821" customFormat="1" ht="15" hidden="1" customHeight="1">
      <c r="A1287" s="835"/>
      <c r="B1287" s="849" t="s">
        <v>34</v>
      </c>
      <c r="C1287" s="873" t="s">
        <v>1453</v>
      </c>
      <c r="D1287" s="873" t="s">
        <v>4080</v>
      </c>
      <c r="E1287" s="839"/>
      <c r="F1287" s="873"/>
      <c r="G1287" s="838"/>
      <c r="H1287" s="873"/>
      <c r="I1287" s="872">
        <v>2012</v>
      </c>
      <c r="J1287" s="838"/>
      <c r="K1287" s="883"/>
      <c r="L1287" s="884"/>
      <c r="M1287" s="884"/>
      <c r="N1287" s="884"/>
      <c r="O1287" s="872" t="s">
        <v>133</v>
      </c>
      <c r="P1287" s="894">
        <v>23823543.970532838</v>
      </c>
      <c r="Q1287" s="853" t="str">
        <f t="shared" si="307"/>
        <v>2.06.04</v>
      </c>
      <c r="R1287" s="841" t="str">
        <f t="shared" si="308"/>
        <v>MEJA DAN KURSI KERJA/RAPAT PEJABAT</v>
      </c>
      <c r="S1287" s="860">
        <f t="shared" si="309"/>
        <v>5</v>
      </c>
      <c r="T1287" s="861">
        <f t="shared" si="310"/>
        <v>4764708.7941065673</v>
      </c>
      <c r="U1287" s="860">
        <f t="shared" si="311"/>
        <v>2</v>
      </c>
      <c r="V1287" s="861">
        <f t="shared" si="312"/>
        <v>9529417.5882131346</v>
      </c>
      <c r="W1287" s="861">
        <f t="shared" si="313"/>
        <v>4764708.7941065673</v>
      </c>
      <c r="X1287" s="861">
        <f t="shared" si="314"/>
        <v>4764708.7941065673</v>
      </c>
      <c r="Y1287" s="861">
        <f t="shared" si="315"/>
        <v>4764708.7941065673</v>
      </c>
      <c r="Z1287" s="861">
        <f t="shared" si="316"/>
        <v>0</v>
      </c>
      <c r="AA1287" s="861">
        <f t="shared" si="317"/>
        <v>0</v>
      </c>
      <c r="AB1287" s="860">
        <f t="shared" si="318"/>
        <v>2012</v>
      </c>
      <c r="AC1287" s="862">
        <f t="shared" si="319"/>
        <v>23823543.970532838</v>
      </c>
      <c r="AD1287" s="863">
        <f t="shared" si="320"/>
        <v>0</v>
      </c>
    </row>
    <row r="1288" spans="1:30" s="821" customFormat="1" ht="15" hidden="1" customHeight="1">
      <c r="A1288" s="835"/>
      <c r="B1288" s="849" t="s">
        <v>34</v>
      </c>
      <c r="C1288" s="873" t="s">
        <v>441</v>
      </c>
      <c r="D1288" s="873" t="s">
        <v>4081</v>
      </c>
      <c r="E1288" s="839"/>
      <c r="F1288" s="873"/>
      <c r="G1288" s="838"/>
      <c r="H1288" s="873"/>
      <c r="I1288" s="872">
        <v>2012</v>
      </c>
      <c r="J1288" s="838"/>
      <c r="K1288" s="883"/>
      <c r="L1288" s="884"/>
      <c r="M1288" s="884"/>
      <c r="N1288" s="884"/>
      <c r="O1288" s="872" t="s">
        <v>133</v>
      </c>
      <c r="P1288" s="894">
        <v>3805149.3841823284</v>
      </c>
      <c r="Q1288" s="853" t="str">
        <f t="shared" ref="Q1288:Q1351" si="321">MID(C1288,2,7)</f>
        <v>2.06.04</v>
      </c>
      <c r="R1288" s="841" t="str">
        <f t="shared" ref="R1288:R1351" si="322">VLOOKUP(Q1288,kelompok,2,0)</f>
        <v>MEJA DAN KURSI KERJA/RAPAT PEJABAT</v>
      </c>
      <c r="S1288" s="860">
        <f t="shared" ref="S1288:S1351" si="323">VLOOKUP(Q1288,MASAMANFAAT,4,0)</f>
        <v>5</v>
      </c>
      <c r="T1288" s="861">
        <f t="shared" ref="T1288:T1351" si="324">(P1288)/S1288</f>
        <v>761029.87683646567</v>
      </c>
      <c r="U1288" s="860">
        <f t="shared" ref="U1288:U1351" si="325">2013-AB1288+1</f>
        <v>2</v>
      </c>
      <c r="V1288" s="861">
        <f t="shared" ref="V1288:V1351" si="326">IF(U1288&gt;S1288,P1288,T1288*U1288)</f>
        <v>1522059.7536729313</v>
      </c>
      <c r="W1288" s="861">
        <f t="shared" ref="W1288:W1351" si="327">IF(P1288=V1288,0,T1288)</f>
        <v>761029.87683646567</v>
      </c>
      <c r="X1288" s="861">
        <f t="shared" ref="X1288:X1351" si="328">IF(P1288=V1288+W1288,0,T1288)</f>
        <v>761029.87683646567</v>
      </c>
      <c r="Y1288" s="861">
        <f t="shared" ref="Y1288:Y1351" si="329">IF(P1288=V1288+W1288+X1288,0,T1288)</f>
        <v>761029.87683646567</v>
      </c>
      <c r="Z1288" s="861">
        <f t="shared" ref="Z1288:Z1351" si="330">IF(P1288=W1288+X1288+Y1288+V1288,0,T1288)</f>
        <v>0</v>
      </c>
      <c r="AA1288" s="861">
        <f t="shared" ref="AA1288:AA1351" si="331">IF(P1288=V1288+X1288+Y1288+Z1288+W1288,0,T1288)</f>
        <v>0</v>
      </c>
      <c r="AB1288" s="860">
        <f t="shared" ref="AB1288:AB1351" si="332">I1288</f>
        <v>2012</v>
      </c>
      <c r="AC1288" s="862">
        <f t="shared" ref="AC1288:AC1351" si="333">P1288</f>
        <v>3805149.3841823284</v>
      </c>
      <c r="AD1288" s="863">
        <f t="shared" ref="AD1288:AD1351" si="334">P1288-(V1288+W1288+X1288+Y1288+Z1288+AA1288)</f>
        <v>0</v>
      </c>
    </row>
    <row r="1289" spans="1:30" s="821" customFormat="1" ht="15" hidden="1" customHeight="1">
      <c r="A1289" s="835"/>
      <c r="B1289" s="849" t="s">
        <v>34</v>
      </c>
      <c r="C1289" s="873" t="s">
        <v>1065</v>
      </c>
      <c r="D1289" s="873" t="s">
        <v>4078</v>
      </c>
      <c r="E1289" s="839"/>
      <c r="F1289" s="873"/>
      <c r="G1289" s="838"/>
      <c r="H1289" s="873"/>
      <c r="I1289" s="872">
        <v>2012</v>
      </c>
      <c r="J1289" s="838"/>
      <c r="K1289" s="883"/>
      <c r="L1289" s="884"/>
      <c r="M1289" s="884"/>
      <c r="N1289" s="884"/>
      <c r="O1289" s="872" t="s">
        <v>133</v>
      </c>
      <c r="P1289" s="894">
        <v>3308825.5514628938</v>
      </c>
      <c r="Q1289" s="853" t="str">
        <f t="shared" si="321"/>
        <v>2.06.04</v>
      </c>
      <c r="R1289" s="841" t="str">
        <f t="shared" si="322"/>
        <v>MEJA DAN KURSI KERJA/RAPAT PEJABAT</v>
      </c>
      <c r="S1289" s="860">
        <f t="shared" si="323"/>
        <v>5</v>
      </c>
      <c r="T1289" s="861">
        <f t="shared" si="324"/>
        <v>661765.11029257881</v>
      </c>
      <c r="U1289" s="860">
        <f t="shared" si="325"/>
        <v>2</v>
      </c>
      <c r="V1289" s="861">
        <f t="shared" si="326"/>
        <v>1323530.2205851576</v>
      </c>
      <c r="W1289" s="861">
        <f t="shared" si="327"/>
        <v>661765.11029257881</v>
      </c>
      <c r="X1289" s="861">
        <f t="shared" si="328"/>
        <v>661765.11029257881</v>
      </c>
      <c r="Y1289" s="861">
        <f t="shared" si="329"/>
        <v>661765.11029257881</v>
      </c>
      <c r="Z1289" s="861">
        <f t="shared" si="330"/>
        <v>0</v>
      </c>
      <c r="AA1289" s="861">
        <f t="shared" si="331"/>
        <v>0</v>
      </c>
      <c r="AB1289" s="860">
        <f t="shared" si="332"/>
        <v>2012</v>
      </c>
      <c r="AC1289" s="862">
        <f t="shared" si="333"/>
        <v>3308825.5514628938</v>
      </c>
      <c r="AD1289" s="863">
        <f t="shared" si="334"/>
        <v>0</v>
      </c>
    </row>
    <row r="1290" spans="1:30" s="821" customFormat="1" ht="15" hidden="1" customHeight="1">
      <c r="A1290" s="835"/>
      <c r="B1290" s="849" t="s">
        <v>34</v>
      </c>
      <c r="C1290" s="873" t="s">
        <v>440</v>
      </c>
      <c r="D1290" s="873" t="s">
        <v>4079</v>
      </c>
      <c r="E1290" s="839"/>
      <c r="F1290" s="873"/>
      <c r="G1290" s="838"/>
      <c r="H1290" s="873"/>
      <c r="I1290" s="872">
        <v>2012</v>
      </c>
      <c r="J1290" s="838"/>
      <c r="K1290" s="883"/>
      <c r="L1290" s="884"/>
      <c r="M1290" s="884"/>
      <c r="N1290" s="884"/>
      <c r="O1290" s="872" t="s">
        <v>133</v>
      </c>
      <c r="P1290" s="894">
        <v>10147065.024486208</v>
      </c>
      <c r="Q1290" s="853" t="str">
        <f t="shared" si="321"/>
        <v>2.06.04</v>
      </c>
      <c r="R1290" s="841" t="str">
        <f t="shared" si="322"/>
        <v>MEJA DAN KURSI KERJA/RAPAT PEJABAT</v>
      </c>
      <c r="S1290" s="860">
        <f t="shared" si="323"/>
        <v>5</v>
      </c>
      <c r="T1290" s="861">
        <f t="shared" si="324"/>
        <v>2029413.0048972417</v>
      </c>
      <c r="U1290" s="860">
        <f t="shared" si="325"/>
        <v>2</v>
      </c>
      <c r="V1290" s="861">
        <f t="shared" si="326"/>
        <v>4058826.0097944834</v>
      </c>
      <c r="W1290" s="861">
        <f t="shared" si="327"/>
        <v>2029413.0048972417</v>
      </c>
      <c r="X1290" s="861">
        <f t="shared" si="328"/>
        <v>2029413.0048972417</v>
      </c>
      <c r="Y1290" s="861">
        <f t="shared" si="329"/>
        <v>2029413.0048972417</v>
      </c>
      <c r="Z1290" s="861">
        <f t="shared" si="330"/>
        <v>0</v>
      </c>
      <c r="AA1290" s="861">
        <f t="shared" si="331"/>
        <v>0</v>
      </c>
      <c r="AB1290" s="860">
        <f t="shared" si="332"/>
        <v>2012</v>
      </c>
      <c r="AC1290" s="862">
        <f t="shared" si="333"/>
        <v>10147065.024486208</v>
      </c>
      <c r="AD1290" s="863">
        <f t="shared" si="334"/>
        <v>0</v>
      </c>
    </row>
    <row r="1291" spans="1:30" s="821" customFormat="1" ht="15" hidden="1" customHeight="1">
      <c r="A1291" s="835"/>
      <c r="B1291" s="849" t="s">
        <v>34</v>
      </c>
      <c r="C1291" s="873" t="s">
        <v>1453</v>
      </c>
      <c r="D1291" s="873" t="s">
        <v>4080</v>
      </c>
      <c r="E1291" s="839"/>
      <c r="F1291" s="873"/>
      <c r="G1291" s="838"/>
      <c r="H1291" s="873"/>
      <c r="I1291" s="872">
        <v>2012</v>
      </c>
      <c r="J1291" s="838"/>
      <c r="K1291" s="883"/>
      <c r="L1291" s="884"/>
      <c r="M1291" s="884"/>
      <c r="N1291" s="884"/>
      <c r="O1291" s="872" t="s">
        <v>133</v>
      </c>
      <c r="P1291" s="894">
        <v>23823543.970532838</v>
      </c>
      <c r="Q1291" s="853" t="str">
        <f t="shared" si="321"/>
        <v>2.06.04</v>
      </c>
      <c r="R1291" s="841" t="str">
        <f t="shared" si="322"/>
        <v>MEJA DAN KURSI KERJA/RAPAT PEJABAT</v>
      </c>
      <c r="S1291" s="860">
        <f t="shared" si="323"/>
        <v>5</v>
      </c>
      <c r="T1291" s="861">
        <f t="shared" si="324"/>
        <v>4764708.7941065673</v>
      </c>
      <c r="U1291" s="860">
        <f t="shared" si="325"/>
        <v>2</v>
      </c>
      <c r="V1291" s="861">
        <f t="shared" si="326"/>
        <v>9529417.5882131346</v>
      </c>
      <c r="W1291" s="861">
        <f t="shared" si="327"/>
        <v>4764708.7941065673</v>
      </c>
      <c r="X1291" s="861">
        <f t="shared" si="328"/>
        <v>4764708.7941065673</v>
      </c>
      <c r="Y1291" s="861">
        <f t="shared" si="329"/>
        <v>4764708.7941065673</v>
      </c>
      <c r="Z1291" s="861">
        <f t="shared" si="330"/>
        <v>0</v>
      </c>
      <c r="AA1291" s="861">
        <f t="shared" si="331"/>
        <v>0</v>
      </c>
      <c r="AB1291" s="860">
        <f t="shared" si="332"/>
        <v>2012</v>
      </c>
      <c r="AC1291" s="862">
        <f t="shared" si="333"/>
        <v>23823543.970532838</v>
      </c>
      <c r="AD1291" s="863">
        <f t="shared" si="334"/>
        <v>0</v>
      </c>
    </row>
    <row r="1292" spans="1:30" s="821" customFormat="1" ht="15" hidden="1" customHeight="1">
      <c r="A1292" s="835"/>
      <c r="B1292" s="849" t="s">
        <v>34</v>
      </c>
      <c r="C1292" s="873" t="s">
        <v>441</v>
      </c>
      <c r="D1292" s="873" t="s">
        <v>4081</v>
      </c>
      <c r="E1292" s="839"/>
      <c r="F1292" s="873"/>
      <c r="G1292" s="838"/>
      <c r="H1292" s="873"/>
      <c r="I1292" s="872">
        <v>2012</v>
      </c>
      <c r="J1292" s="838"/>
      <c r="K1292" s="883"/>
      <c r="L1292" s="884"/>
      <c r="M1292" s="884"/>
      <c r="N1292" s="884"/>
      <c r="O1292" s="872" t="s">
        <v>133</v>
      </c>
      <c r="P1292" s="894">
        <v>3805149.3841823284</v>
      </c>
      <c r="Q1292" s="853" t="str">
        <f t="shared" si="321"/>
        <v>2.06.04</v>
      </c>
      <c r="R1292" s="841" t="str">
        <f t="shared" si="322"/>
        <v>MEJA DAN KURSI KERJA/RAPAT PEJABAT</v>
      </c>
      <c r="S1292" s="860">
        <f t="shared" si="323"/>
        <v>5</v>
      </c>
      <c r="T1292" s="861">
        <f t="shared" si="324"/>
        <v>761029.87683646567</v>
      </c>
      <c r="U1292" s="860">
        <f t="shared" si="325"/>
        <v>2</v>
      </c>
      <c r="V1292" s="861">
        <f t="shared" si="326"/>
        <v>1522059.7536729313</v>
      </c>
      <c r="W1292" s="861">
        <f t="shared" si="327"/>
        <v>761029.87683646567</v>
      </c>
      <c r="X1292" s="861">
        <f t="shared" si="328"/>
        <v>761029.87683646567</v>
      </c>
      <c r="Y1292" s="861">
        <f t="shared" si="329"/>
        <v>761029.87683646567</v>
      </c>
      <c r="Z1292" s="861">
        <f t="shared" si="330"/>
        <v>0</v>
      </c>
      <c r="AA1292" s="861">
        <f t="shared" si="331"/>
        <v>0</v>
      </c>
      <c r="AB1292" s="860">
        <f t="shared" si="332"/>
        <v>2012</v>
      </c>
      <c r="AC1292" s="862">
        <f t="shared" si="333"/>
        <v>3805149.3841823284</v>
      </c>
      <c r="AD1292" s="863">
        <f t="shared" si="334"/>
        <v>0</v>
      </c>
    </row>
    <row r="1293" spans="1:30" s="821" customFormat="1" ht="15" hidden="1" customHeight="1">
      <c r="A1293" s="835"/>
      <c r="B1293" s="849" t="s">
        <v>34</v>
      </c>
      <c r="C1293" s="873" t="s">
        <v>1065</v>
      </c>
      <c r="D1293" s="873" t="s">
        <v>4078</v>
      </c>
      <c r="E1293" s="839"/>
      <c r="F1293" s="873"/>
      <c r="G1293" s="838"/>
      <c r="H1293" s="873"/>
      <c r="I1293" s="872">
        <v>2012</v>
      </c>
      <c r="J1293" s="838"/>
      <c r="K1293" s="883"/>
      <c r="L1293" s="884"/>
      <c r="M1293" s="884"/>
      <c r="N1293" s="884"/>
      <c r="O1293" s="872" t="s">
        <v>133</v>
      </c>
      <c r="P1293" s="894">
        <v>3308825.5514628938</v>
      </c>
      <c r="Q1293" s="853" t="str">
        <f t="shared" si="321"/>
        <v>2.06.04</v>
      </c>
      <c r="R1293" s="841" t="str">
        <f t="shared" si="322"/>
        <v>MEJA DAN KURSI KERJA/RAPAT PEJABAT</v>
      </c>
      <c r="S1293" s="860">
        <f t="shared" si="323"/>
        <v>5</v>
      </c>
      <c r="T1293" s="861">
        <f t="shared" si="324"/>
        <v>661765.11029257881</v>
      </c>
      <c r="U1293" s="860">
        <f t="shared" si="325"/>
        <v>2</v>
      </c>
      <c r="V1293" s="861">
        <f t="shared" si="326"/>
        <v>1323530.2205851576</v>
      </c>
      <c r="W1293" s="861">
        <f t="shared" si="327"/>
        <v>661765.11029257881</v>
      </c>
      <c r="X1293" s="861">
        <f t="shared" si="328"/>
        <v>661765.11029257881</v>
      </c>
      <c r="Y1293" s="861">
        <f t="shared" si="329"/>
        <v>661765.11029257881</v>
      </c>
      <c r="Z1293" s="861">
        <f t="shared" si="330"/>
        <v>0</v>
      </c>
      <c r="AA1293" s="861">
        <f t="shared" si="331"/>
        <v>0</v>
      </c>
      <c r="AB1293" s="860">
        <f t="shared" si="332"/>
        <v>2012</v>
      </c>
      <c r="AC1293" s="862">
        <f t="shared" si="333"/>
        <v>3308825.5514628938</v>
      </c>
      <c r="AD1293" s="863">
        <f t="shared" si="334"/>
        <v>0</v>
      </c>
    </row>
    <row r="1294" spans="1:30" s="821" customFormat="1" ht="15" hidden="1" customHeight="1">
      <c r="A1294" s="835"/>
      <c r="B1294" s="849" t="s">
        <v>34</v>
      </c>
      <c r="C1294" s="873" t="s">
        <v>440</v>
      </c>
      <c r="D1294" s="873" t="s">
        <v>4079</v>
      </c>
      <c r="E1294" s="839"/>
      <c r="F1294" s="873"/>
      <c r="G1294" s="838"/>
      <c r="H1294" s="873"/>
      <c r="I1294" s="872">
        <v>2012</v>
      </c>
      <c r="J1294" s="838"/>
      <c r="K1294" s="883"/>
      <c r="L1294" s="884"/>
      <c r="M1294" s="884"/>
      <c r="N1294" s="884"/>
      <c r="O1294" s="872" t="s">
        <v>133</v>
      </c>
      <c r="P1294" s="894">
        <v>10147065.024486208</v>
      </c>
      <c r="Q1294" s="853" t="str">
        <f t="shared" si="321"/>
        <v>2.06.04</v>
      </c>
      <c r="R1294" s="841" t="str">
        <f t="shared" si="322"/>
        <v>MEJA DAN KURSI KERJA/RAPAT PEJABAT</v>
      </c>
      <c r="S1294" s="860">
        <f t="shared" si="323"/>
        <v>5</v>
      </c>
      <c r="T1294" s="861">
        <f t="shared" si="324"/>
        <v>2029413.0048972417</v>
      </c>
      <c r="U1294" s="860">
        <f t="shared" si="325"/>
        <v>2</v>
      </c>
      <c r="V1294" s="861">
        <f t="shared" si="326"/>
        <v>4058826.0097944834</v>
      </c>
      <c r="W1294" s="861">
        <f t="shared" si="327"/>
        <v>2029413.0048972417</v>
      </c>
      <c r="X1294" s="861">
        <f t="shared" si="328"/>
        <v>2029413.0048972417</v>
      </c>
      <c r="Y1294" s="861">
        <f t="shared" si="329"/>
        <v>2029413.0048972417</v>
      </c>
      <c r="Z1294" s="861">
        <f t="shared" si="330"/>
        <v>0</v>
      </c>
      <c r="AA1294" s="861">
        <f t="shared" si="331"/>
        <v>0</v>
      </c>
      <c r="AB1294" s="860">
        <f t="shared" si="332"/>
        <v>2012</v>
      </c>
      <c r="AC1294" s="862">
        <f t="shared" si="333"/>
        <v>10147065.024486208</v>
      </c>
      <c r="AD1294" s="863">
        <f t="shared" si="334"/>
        <v>0</v>
      </c>
    </row>
    <row r="1295" spans="1:30" s="821" customFormat="1" ht="15" hidden="1" customHeight="1">
      <c r="A1295" s="835"/>
      <c r="B1295" s="849" t="s">
        <v>34</v>
      </c>
      <c r="C1295" s="873" t="s">
        <v>1453</v>
      </c>
      <c r="D1295" s="873" t="s">
        <v>4080</v>
      </c>
      <c r="E1295" s="839"/>
      <c r="F1295" s="873"/>
      <c r="G1295" s="838"/>
      <c r="H1295" s="873"/>
      <c r="I1295" s="872">
        <v>2012</v>
      </c>
      <c r="J1295" s="838"/>
      <c r="K1295" s="883"/>
      <c r="L1295" s="884"/>
      <c r="M1295" s="884"/>
      <c r="N1295" s="884"/>
      <c r="O1295" s="872" t="s">
        <v>133</v>
      </c>
      <c r="P1295" s="894">
        <v>23823543.970532838</v>
      </c>
      <c r="Q1295" s="853" t="str">
        <f t="shared" si="321"/>
        <v>2.06.04</v>
      </c>
      <c r="R1295" s="841" t="str">
        <f t="shared" si="322"/>
        <v>MEJA DAN KURSI KERJA/RAPAT PEJABAT</v>
      </c>
      <c r="S1295" s="860">
        <f t="shared" si="323"/>
        <v>5</v>
      </c>
      <c r="T1295" s="861">
        <f t="shared" si="324"/>
        <v>4764708.7941065673</v>
      </c>
      <c r="U1295" s="860">
        <f t="shared" si="325"/>
        <v>2</v>
      </c>
      <c r="V1295" s="861">
        <f t="shared" si="326"/>
        <v>9529417.5882131346</v>
      </c>
      <c r="W1295" s="861">
        <f t="shared" si="327"/>
        <v>4764708.7941065673</v>
      </c>
      <c r="X1295" s="861">
        <f t="shared" si="328"/>
        <v>4764708.7941065673</v>
      </c>
      <c r="Y1295" s="861">
        <f t="shared" si="329"/>
        <v>4764708.7941065673</v>
      </c>
      <c r="Z1295" s="861">
        <f t="shared" si="330"/>
        <v>0</v>
      </c>
      <c r="AA1295" s="861">
        <f t="shared" si="331"/>
        <v>0</v>
      </c>
      <c r="AB1295" s="860">
        <f t="shared" si="332"/>
        <v>2012</v>
      </c>
      <c r="AC1295" s="862">
        <f t="shared" si="333"/>
        <v>23823543.970532838</v>
      </c>
      <c r="AD1295" s="863">
        <f t="shared" si="334"/>
        <v>0</v>
      </c>
    </row>
    <row r="1296" spans="1:30" s="821" customFormat="1" ht="15" hidden="1" customHeight="1">
      <c r="A1296" s="835"/>
      <c r="B1296" s="849" t="s">
        <v>34</v>
      </c>
      <c r="C1296" s="873" t="s">
        <v>441</v>
      </c>
      <c r="D1296" s="873" t="s">
        <v>4081</v>
      </c>
      <c r="E1296" s="839"/>
      <c r="F1296" s="873"/>
      <c r="G1296" s="838"/>
      <c r="H1296" s="873"/>
      <c r="I1296" s="872">
        <v>2012</v>
      </c>
      <c r="J1296" s="838"/>
      <c r="K1296" s="883"/>
      <c r="L1296" s="884"/>
      <c r="M1296" s="884"/>
      <c r="N1296" s="884"/>
      <c r="O1296" s="872" t="s">
        <v>133</v>
      </c>
      <c r="P1296" s="894">
        <v>3805149.3841823284</v>
      </c>
      <c r="Q1296" s="853" t="str">
        <f t="shared" si="321"/>
        <v>2.06.04</v>
      </c>
      <c r="R1296" s="841" t="str">
        <f t="shared" si="322"/>
        <v>MEJA DAN KURSI KERJA/RAPAT PEJABAT</v>
      </c>
      <c r="S1296" s="860">
        <f t="shared" si="323"/>
        <v>5</v>
      </c>
      <c r="T1296" s="861">
        <f t="shared" si="324"/>
        <v>761029.87683646567</v>
      </c>
      <c r="U1296" s="860">
        <f t="shared" si="325"/>
        <v>2</v>
      </c>
      <c r="V1296" s="861">
        <f t="shared" si="326"/>
        <v>1522059.7536729313</v>
      </c>
      <c r="W1296" s="861">
        <f t="shared" si="327"/>
        <v>761029.87683646567</v>
      </c>
      <c r="X1296" s="861">
        <f t="shared" si="328"/>
        <v>761029.87683646567</v>
      </c>
      <c r="Y1296" s="861">
        <f t="shared" si="329"/>
        <v>761029.87683646567</v>
      </c>
      <c r="Z1296" s="861">
        <f t="shared" si="330"/>
        <v>0</v>
      </c>
      <c r="AA1296" s="861">
        <f t="shared" si="331"/>
        <v>0</v>
      </c>
      <c r="AB1296" s="860">
        <f t="shared" si="332"/>
        <v>2012</v>
      </c>
      <c r="AC1296" s="862">
        <f t="shared" si="333"/>
        <v>3805149.3841823284</v>
      </c>
      <c r="AD1296" s="863">
        <f t="shared" si="334"/>
        <v>0</v>
      </c>
    </row>
    <row r="1297" spans="1:30" s="821" customFormat="1" ht="15" hidden="1" customHeight="1">
      <c r="A1297" s="835"/>
      <c r="B1297" s="849" t="s">
        <v>34</v>
      </c>
      <c r="C1297" s="873" t="s">
        <v>1065</v>
      </c>
      <c r="D1297" s="873" t="s">
        <v>4078</v>
      </c>
      <c r="E1297" s="839"/>
      <c r="F1297" s="873"/>
      <c r="G1297" s="838"/>
      <c r="H1297" s="873"/>
      <c r="I1297" s="872">
        <v>2012</v>
      </c>
      <c r="J1297" s="838"/>
      <c r="K1297" s="883"/>
      <c r="L1297" s="884"/>
      <c r="M1297" s="884"/>
      <c r="N1297" s="884"/>
      <c r="O1297" s="872" t="s">
        <v>133</v>
      </c>
      <c r="P1297" s="894">
        <v>3419119.736511657</v>
      </c>
      <c r="Q1297" s="853" t="str">
        <f t="shared" si="321"/>
        <v>2.06.04</v>
      </c>
      <c r="R1297" s="841" t="str">
        <f t="shared" si="322"/>
        <v>MEJA DAN KURSI KERJA/RAPAT PEJABAT</v>
      </c>
      <c r="S1297" s="860">
        <f t="shared" si="323"/>
        <v>5</v>
      </c>
      <c r="T1297" s="861">
        <f t="shared" si="324"/>
        <v>683823.94730233145</v>
      </c>
      <c r="U1297" s="860">
        <f t="shared" si="325"/>
        <v>2</v>
      </c>
      <c r="V1297" s="861">
        <f t="shared" si="326"/>
        <v>1367647.8946046629</v>
      </c>
      <c r="W1297" s="861">
        <f t="shared" si="327"/>
        <v>683823.94730233145</v>
      </c>
      <c r="X1297" s="861">
        <f t="shared" si="328"/>
        <v>683823.94730233145</v>
      </c>
      <c r="Y1297" s="861">
        <f t="shared" si="329"/>
        <v>683823.94730233145</v>
      </c>
      <c r="Z1297" s="861">
        <f t="shared" si="330"/>
        <v>0</v>
      </c>
      <c r="AA1297" s="861">
        <f t="shared" si="331"/>
        <v>0</v>
      </c>
      <c r="AB1297" s="860">
        <f t="shared" si="332"/>
        <v>2012</v>
      </c>
      <c r="AC1297" s="862">
        <f t="shared" si="333"/>
        <v>3419119.736511657</v>
      </c>
      <c r="AD1297" s="863">
        <f t="shared" si="334"/>
        <v>0</v>
      </c>
    </row>
    <row r="1298" spans="1:30" s="821" customFormat="1" ht="15" hidden="1" customHeight="1">
      <c r="A1298" s="835"/>
      <c r="B1298" s="849" t="s">
        <v>34</v>
      </c>
      <c r="C1298" s="873" t="s">
        <v>440</v>
      </c>
      <c r="D1298" s="873" t="s">
        <v>4079</v>
      </c>
      <c r="E1298" s="839"/>
      <c r="F1298" s="873"/>
      <c r="G1298" s="838"/>
      <c r="H1298" s="873"/>
      <c r="I1298" s="872">
        <v>2012</v>
      </c>
      <c r="J1298" s="838"/>
      <c r="K1298" s="883"/>
      <c r="L1298" s="884"/>
      <c r="M1298" s="884"/>
      <c r="N1298" s="884"/>
      <c r="O1298" s="872" t="s">
        <v>133</v>
      </c>
      <c r="P1298" s="894">
        <v>10147065.024486208</v>
      </c>
      <c r="Q1298" s="853" t="str">
        <f t="shared" si="321"/>
        <v>2.06.04</v>
      </c>
      <c r="R1298" s="841" t="str">
        <f t="shared" si="322"/>
        <v>MEJA DAN KURSI KERJA/RAPAT PEJABAT</v>
      </c>
      <c r="S1298" s="860">
        <f t="shared" si="323"/>
        <v>5</v>
      </c>
      <c r="T1298" s="861">
        <f t="shared" si="324"/>
        <v>2029413.0048972417</v>
      </c>
      <c r="U1298" s="860">
        <f t="shared" si="325"/>
        <v>2</v>
      </c>
      <c r="V1298" s="861">
        <f t="shared" si="326"/>
        <v>4058826.0097944834</v>
      </c>
      <c r="W1298" s="861">
        <f t="shared" si="327"/>
        <v>2029413.0048972417</v>
      </c>
      <c r="X1298" s="861">
        <f t="shared" si="328"/>
        <v>2029413.0048972417</v>
      </c>
      <c r="Y1298" s="861">
        <f t="shared" si="329"/>
        <v>2029413.0048972417</v>
      </c>
      <c r="Z1298" s="861">
        <f t="shared" si="330"/>
        <v>0</v>
      </c>
      <c r="AA1298" s="861">
        <f t="shared" si="331"/>
        <v>0</v>
      </c>
      <c r="AB1298" s="860">
        <f t="shared" si="332"/>
        <v>2012</v>
      </c>
      <c r="AC1298" s="862">
        <f t="shared" si="333"/>
        <v>10147065.024486208</v>
      </c>
      <c r="AD1298" s="863">
        <f t="shared" si="334"/>
        <v>0</v>
      </c>
    </row>
    <row r="1299" spans="1:30" s="821" customFormat="1" ht="15" hidden="1" customHeight="1">
      <c r="A1299" s="835"/>
      <c r="B1299" s="849" t="s">
        <v>34</v>
      </c>
      <c r="C1299" s="873" t="s">
        <v>1453</v>
      </c>
      <c r="D1299" s="873" t="s">
        <v>4080</v>
      </c>
      <c r="E1299" s="839"/>
      <c r="F1299" s="873"/>
      <c r="G1299" s="838"/>
      <c r="H1299" s="873"/>
      <c r="I1299" s="872">
        <v>2012</v>
      </c>
      <c r="J1299" s="838"/>
      <c r="K1299" s="883"/>
      <c r="L1299" s="884"/>
      <c r="M1299" s="884"/>
      <c r="N1299" s="884"/>
      <c r="O1299" s="872" t="s">
        <v>133</v>
      </c>
      <c r="P1299" s="894">
        <v>23823543.970532838</v>
      </c>
      <c r="Q1299" s="853" t="str">
        <f t="shared" si="321"/>
        <v>2.06.04</v>
      </c>
      <c r="R1299" s="841" t="str">
        <f t="shared" si="322"/>
        <v>MEJA DAN KURSI KERJA/RAPAT PEJABAT</v>
      </c>
      <c r="S1299" s="860">
        <f t="shared" si="323"/>
        <v>5</v>
      </c>
      <c r="T1299" s="861">
        <f t="shared" si="324"/>
        <v>4764708.7941065673</v>
      </c>
      <c r="U1299" s="860">
        <f t="shared" si="325"/>
        <v>2</v>
      </c>
      <c r="V1299" s="861">
        <f t="shared" si="326"/>
        <v>9529417.5882131346</v>
      </c>
      <c r="W1299" s="861">
        <f t="shared" si="327"/>
        <v>4764708.7941065673</v>
      </c>
      <c r="X1299" s="861">
        <f t="shared" si="328"/>
        <v>4764708.7941065673</v>
      </c>
      <c r="Y1299" s="861">
        <f t="shared" si="329"/>
        <v>4764708.7941065673</v>
      </c>
      <c r="Z1299" s="861">
        <f t="shared" si="330"/>
        <v>0</v>
      </c>
      <c r="AA1299" s="861">
        <f t="shared" si="331"/>
        <v>0</v>
      </c>
      <c r="AB1299" s="860">
        <f t="shared" si="332"/>
        <v>2012</v>
      </c>
      <c r="AC1299" s="862">
        <f t="shared" si="333"/>
        <v>23823543.970532838</v>
      </c>
      <c r="AD1299" s="863">
        <f t="shared" si="334"/>
        <v>0</v>
      </c>
    </row>
    <row r="1300" spans="1:30" s="821" customFormat="1" ht="15" hidden="1" customHeight="1">
      <c r="A1300" s="835"/>
      <c r="B1300" s="849" t="s">
        <v>34</v>
      </c>
      <c r="C1300" s="873" t="s">
        <v>1065</v>
      </c>
      <c r="D1300" s="873" t="s">
        <v>4078</v>
      </c>
      <c r="E1300" s="839"/>
      <c r="F1300" s="873"/>
      <c r="G1300" s="838"/>
      <c r="H1300" s="873"/>
      <c r="I1300" s="872">
        <v>2012</v>
      </c>
      <c r="J1300" s="838"/>
      <c r="K1300" s="883"/>
      <c r="L1300" s="884"/>
      <c r="M1300" s="884"/>
      <c r="N1300" s="884"/>
      <c r="O1300" s="872" t="s">
        <v>133</v>
      </c>
      <c r="P1300" s="894">
        <v>3419119.736511657</v>
      </c>
      <c r="Q1300" s="853" t="str">
        <f t="shared" si="321"/>
        <v>2.06.04</v>
      </c>
      <c r="R1300" s="841" t="str">
        <f t="shared" si="322"/>
        <v>MEJA DAN KURSI KERJA/RAPAT PEJABAT</v>
      </c>
      <c r="S1300" s="860">
        <f t="shared" si="323"/>
        <v>5</v>
      </c>
      <c r="T1300" s="861">
        <f t="shared" si="324"/>
        <v>683823.94730233145</v>
      </c>
      <c r="U1300" s="860">
        <f t="shared" si="325"/>
        <v>2</v>
      </c>
      <c r="V1300" s="861">
        <f t="shared" si="326"/>
        <v>1367647.8946046629</v>
      </c>
      <c r="W1300" s="861">
        <f t="shared" si="327"/>
        <v>683823.94730233145</v>
      </c>
      <c r="X1300" s="861">
        <f t="shared" si="328"/>
        <v>683823.94730233145</v>
      </c>
      <c r="Y1300" s="861">
        <f t="shared" si="329"/>
        <v>683823.94730233145</v>
      </c>
      <c r="Z1300" s="861">
        <f t="shared" si="330"/>
        <v>0</v>
      </c>
      <c r="AA1300" s="861">
        <f t="shared" si="331"/>
        <v>0</v>
      </c>
      <c r="AB1300" s="860">
        <f t="shared" si="332"/>
        <v>2012</v>
      </c>
      <c r="AC1300" s="862">
        <f t="shared" si="333"/>
        <v>3419119.736511657</v>
      </c>
      <c r="AD1300" s="863">
        <f t="shared" si="334"/>
        <v>0</v>
      </c>
    </row>
    <row r="1301" spans="1:30" s="821" customFormat="1" ht="15" hidden="1" customHeight="1">
      <c r="A1301" s="835"/>
      <c r="B1301" s="849" t="s">
        <v>34</v>
      </c>
      <c r="C1301" s="873" t="s">
        <v>440</v>
      </c>
      <c r="D1301" s="873" t="s">
        <v>4079</v>
      </c>
      <c r="E1301" s="839"/>
      <c r="F1301" s="873"/>
      <c r="G1301" s="838"/>
      <c r="H1301" s="873"/>
      <c r="I1301" s="872">
        <v>2012</v>
      </c>
      <c r="J1301" s="838"/>
      <c r="K1301" s="883"/>
      <c r="L1301" s="884"/>
      <c r="M1301" s="884"/>
      <c r="N1301" s="884"/>
      <c r="O1301" s="872" t="s">
        <v>133</v>
      </c>
      <c r="P1301" s="894">
        <v>10147065.024486208</v>
      </c>
      <c r="Q1301" s="853" t="str">
        <f t="shared" si="321"/>
        <v>2.06.04</v>
      </c>
      <c r="R1301" s="841" t="str">
        <f t="shared" si="322"/>
        <v>MEJA DAN KURSI KERJA/RAPAT PEJABAT</v>
      </c>
      <c r="S1301" s="860">
        <f t="shared" si="323"/>
        <v>5</v>
      </c>
      <c r="T1301" s="861">
        <f t="shared" si="324"/>
        <v>2029413.0048972417</v>
      </c>
      <c r="U1301" s="860">
        <f t="shared" si="325"/>
        <v>2</v>
      </c>
      <c r="V1301" s="861">
        <f t="shared" si="326"/>
        <v>4058826.0097944834</v>
      </c>
      <c r="W1301" s="861">
        <f t="shared" si="327"/>
        <v>2029413.0048972417</v>
      </c>
      <c r="X1301" s="861">
        <f t="shared" si="328"/>
        <v>2029413.0048972417</v>
      </c>
      <c r="Y1301" s="861">
        <f t="shared" si="329"/>
        <v>2029413.0048972417</v>
      </c>
      <c r="Z1301" s="861">
        <f t="shared" si="330"/>
        <v>0</v>
      </c>
      <c r="AA1301" s="861">
        <f t="shared" si="331"/>
        <v>0</v>
      </c>
      <c r="AB1301" s="860">
        <f t="shared" si="332"/>
        <v>2012</v>
      </c>
      <c r="AC1301" s="862">
        <f t="shared" si="333"/>
        <v>10147065.024486208</v>
      </c>
      <c r="AD1301" s="863">
        <f t="shared" si="334"/>
        <v>0</v>
      </c>
    </row>
    <row r="1302" spans="1:30" s="821" customFormat="1" ht="15" hidden="1" customHeight="1">
      <c r="A1302" s="835"/>
      <c r="B1302" s="849" t="s">
        <v>34</v>
      </c>
      <c r="C1302" s="873" t="s">
        <v>1453</v>
      </c>
      <c r="D1302" s="873" t="s">
        <v>4080</v>
      </c>
      <c r="E1302" s="839"/>
      <c r="F1302" s="873"/>
      <c r="G1302" s="838"/>
      <c r="H1302" s="873"/>
      <c r="I1302" s="872">
        <v>2012</v>
      </c>
      <c r="J1302" s="838"/>
      <c r="K1302" s="883"/>
      <c r="L1302" s="884"/>
      <c r="M1302" s="884"/>
      <c r="N1302" s="884"/>
      <c r="O1302" s="872" t="s">
        <v>133</v>
      </c>
      <c r="P1302" s="894">
        <v>17867657.977899626</v>
      </c>
      <c r="Q1302" s="853" t="str">
        <f t="shared" si="321"/>
        <v>2.06.04</v>
      </c>
      <c r="R1302" s="841" t="str">
        <f t="shared" si="322"/>
        <v>MEJA DAN KURSI KERJA/RAPAT PEJABAT</v>
      </c>
      <c r="S1302" s="860">
        <f t="shared" si="323"/>
        <v>5</v>
      </c>
      <c r="T1302" s="861">
        <f t="shared" si="324"/>
        <v>3573531.595579925</v>
      </c>
      <c r="U1302" s="860">
        <f t="shared" si="325"/>
        <v>2</v>
      </c>
      <c r="V1302" s="861">
        <f t="shared" si="326"/>
        <v>7147063.19115985</v>
      </c>
      <c r="W1302" s="861">
        <f t="shared" si="327"/>
        <v>3573531.595579925</v>
      </c>
      <c r="X1302" s="861">
        <f t="shared" si="328"/>
        <v>3573531.595579925</v>
      </c>
      <c r="Y1302" s="861">
        <f t="shared" si="329"/>
        <v>3573531.595579925</v>
      </c>
      <c r="Z1302" s="861">
        <f t="shared" si="330"/>
        <v>0</v>
      </c>
      <c r="AA1302" s="861">
        <f t="shared" si="331"/>
        <v>0</v>
      </c>
      <c r="AB1302" s="860">
        <f t="shared" si="332"/>
        <v>2012</v>
      </c>
      <c r="AC1302" s="862">
        <f t="shared" si="333"/>
        <v>17867657.977899626</v>
      </c>
      <c r="AD1302" s="863">
        <f t="shared" si="334"/>
        <v>0</v>
      </c>
    </row>
    <row r="1303" spans="1:30" s="821" customFormat="1" ht="15" hidden="1" customHeight="1">
      <c r="A1303" s="835"/>
      <c r="B1303" s="849" t="s">
        <v>34</v>
      </c>
      <c r="C1303" s="873" t="s">
        <v>441</v>
      </c>
      <c r="D1303" s="873" t="s">
        <v>4081</v>
      </c>
      <c r="E1303" s="839"/>
      <c r="F1303" s="873"/>
      <c r="G1303" s="838"/>
      <c r="H1303" s="873"/>
      <c r="I1303" s="872">
        <v>2012</v>
      </c>
      <c r="J1303" s="838"/>
      <c r="K1303" s="883"/>
      <c r="L1303" s="884"/>
      <c r="M1303" s="884"/>
      <c r="N1303" s="884"/>
      <c r="O1303" s="872" t="s">
        <v>133</v>
      </c>
      <c r="P1303" s="894">
        <v>3805149.3841823284</v>
      </c>
      <c r="Q1303" s="853" t="str">
        <f t="shared" si="321"/>
        <v>2.06.04</v>
      </c>
      <c r="R1303" s="841" t="str">
        <f t="shared" si="322"/>
        <v>MEJA DAN KURSI KERJA/RAPAT PEJABAT</v>
      </c>
      <c r="S1303" s="860">
        <f t="shared" si="323"/>
        <v>5</v>
      </c>
      <c r="T1303" s="861">
        <f t="shared" si="324"/>
        <v>761029.87683646567</v>
      </c>
      <c r="U1303" s="860">
        <f t="shared" si="325"/>
        <v>2</v>
      </c>
      <c r="V1303" s="861">
        <f t="shared" si="326"/>
        <v>1522059.7536729313</v>
      </c>
      <c r="W1303" s="861">
        <f t="shared" si="327"/>
        <v>761029.87683646567</v>
      </c>
      <c r="X1303" s="861">
        <f t="shared" si="328"/>
        <v>761029.87683646567</v>
      </c>
      <c r="Y1303" s="861">
        <f t="shared" si="329"/>
        <v>761029.87683646567</v>
      </c>
      <c r="Z1303" s="861">
        <f t="shared" si="330"/>
        <v>0</v>
      </c>
      <c r="AA1303" s="861">
        <f t="shared" si="331"/>
        <v>0</v>
      </c>
      <c r="AB1303" s="860">
        <f t="shared" si="332"/>
        <v>2012</v>
      </c>
      <c r="AC1303" s="862">
        <f t="shared" si="333"/>
        <v>3805149.3841823284</v>
      </c>
      <c r="AD1303" s="863">
        <f t="shared" si="334"/>
        <v>0</v>
      </c>
    </row>
    <row r="1304" spans="1:30" s="821" customFormat="1" ht="15" hidden="1" customHeight="1">
      <c r="A1304" s="835"/>
      <c r="B1304" s="849" t="s">
        <v>34</v>
      </c>
      <c r="C1304" s="873" t="s">
        <v>1065</v>
      </c>
      <c r="D1304" s="873" t="s">
        <v>4078</v>
      </c>
      <c r="E1304" s="839"/>
      <c r="F1304" s="873"/>
      <c r="G1304" s="838"/>
      <c r="H1304" s="873"/>
      <c r="I1304" s="872">
        <v>2012</v>
      </c>
      <c r="J1304" s="838"/>
      <c r="K1304" s="883"/>
      <c r="L1304" s="884"/>
      <c r="M1304" s="884"/>
      <c r="N1304" s="884"/>
      <c r="O1304" s="872" t="s">
        <v>133</v>
      </c>
      <c r="P1304" s="894">
        <v>3419119.736511657</v>
      </c>
      <c r="Q1304" s="853" t="str">
        <f t="shared" si="321"/>
        <v>2.06.04</v>
      </c>
      <c r="R1304" s="841" t="str">
        <f t="shared" si="322"/>
        <v>MEJA DAN KURSI KERJA/RAPAT PEJABAT</v>
      </c>
      <c r="S1304" s="860">
        <f t="shared" si="323"/>
        <v>5</v>
      </c>
      <c r="T1304" s="861">
        <f t="shared" si="324"/>
        <v>683823.94730233145</v>
      </c>
      <c r="U1304" s="860">
        <f t="shared" si="325"/>
        <v>2</v>
      </c>
      <c r="V1304" s="861">
        <f t="shared" si="326"/>
        <v>1367647.8946046629</v>
      </c>
      <c r="W1304" s="861">
        <f t="shared" si="327"/>
        <v>683823.94730233145</v>
      </c>
      <c r="X1304" s="861">
        <f t="shared" si="328"/>
        <v>683823.94730233145</v>
      </c>
      <c r="Y1304" s="861">
        <f t="shared" si="329"/>
        <v>683823.94730233145</v>
      </c>
      <c r="Z1304" s="861">
        <f t="shared" si="330"/>
        <v>0</v>
      </c>
      <c r="AA1304" s="861">
        <f t="shared" si="331"/>
        <v>0</v>
      </c>
      <c r="AB1304" s="860">
        <f t="shared" si="332"/>
        <v>2012</v>
      </c>
      <c r="AC1304" s="862">
        <f t="shared" si="333"/>
        <v>3419119.736511657</v>
      </c>
      <c r="AD1304" s="863">
        <f t="shared" si="334"/>
        <v>0</v>
      </c>
    </row>
    <row r="1305" spans="1:30" s="821" customFormat="1" ht="15" hidden="1" customHeight="1">
      <c r="A1305" s="835"/>
      <c r="B1305" s="849" t="s">
        <v>34</v>
      </c>
      <c r="C1305" s="873" t="s">
        <v>440</v>
      </c>
      <c r="D1305" s="873" t="s">
        <v>4079</v>
      </c>
      <c r="E1305" s="839"/>
      <c r="F1305" s="873"/>
      <c r="G1305" s="838"/>
      <c r="H1305" s="873"/>
      <c r="I1305" s="872">
        <v>2012</v>
      </c>
      <c r="J1305" s="838"/>
      <c r="K1305" s="883"/>
      <c r="L1305" s="884"/>
      <c r="M1305" s="884"/>
      <c r="N1305" s="884"/>
      <c r="O1305" s="872" t="s">
        <v>133</v>
      </c>
      <c r="P1305" s="894">
        <v>12683831.28060776</v>
      </c>
      <c r="Q1305" s="853" t="str">
        <f t="shared" si="321"/>
        <v>2.06.04</v>
      </c>
      <c r="R1305" s="841" t="str">
        <f t="shared" si="322"/>
        <v>MEJA DAN KURSI KERJA/RAPAT PEJABAT</v>
      </c>
      <c r="S1305" s="860">
        <f t="shared" si="323"/>
        <v>5</v>
      </c>
      <c r="T1305" s="861">
        <f t="shared" si="324"/>
        <v>2536766.2561215521</v>
      </c>
      <c r="U1305" s="860">
        <f t="shared" si="325"/>
        <v>2</v>
      </c>
      <c r="V1305" s="861">
        <f t="shared" si="326"/>
        <v>5073532.5122431042</v>
      </c>
      <c r="W1305" s="861">
        <f t="shared" si="327"/>
        <v>2536766.2561215521</v>
      </c>
      <c r="X1305" s="861">
        <f t="shared" si="328"/>
        <v>2536766.2561215521</v>
      </c>
      <c r="Y1305" s="861">
        <f t="shared" si="329"/>
        <v>2536766.2561215521</v>
      </c>
      <c r="Z1305" s="861">
        <f t="shared" si="330"/>
        <v>0</v>
      </c>
      <c r="AA1305" s="861">
        <f t="shared" si="331"/>
        <v>0</v>
      </c>
      <c r="AB1305" s="860">
        <f t="shared" si="332"/>
        <v>2012</v>
      </c>
      <c r="AC1305" s="862">
        <f t="shared" si="333"/>
        <v>12683831.28060776</v>
      </c>
      <c r="AD1305" s="863">
        <f t="shared" si="334"/>
        <v>0</v>
      </c>
    </row>
    <row r="1306" spans="1:30" s="821" customFormat="1" ht="15" hidden="1" customHeight="1">
      <c r="A1306" s="835"/>
      <c r="B1306" s="849" t="s">
        <v>34</v>
      </c>
      <c r="C1306" s="873" t="s">
        <v>1453</v>
      </c>
      <c r="D1306" s="873" t="s">
        <v>4080</v>
      </c>
      <c r="E1306" s="839"/>
      <c r="F1306" s="873"/>
      <c r="G1306" s="838"/>
      <c r="H1306" s="873"/>
      <c r="I1306" s="872">
        <v>2012</v>
      </c>
      <c r="J1306" s="838"/>
      <c r="K1306" s="883"/>
      <c r="L1306" s="884"/>
      <c r="M1306" s="884"/>
      <c r="N1306" s="884"/>
      <c r="O1306" s="872" t="s">
        <v>133</v>
      </c>
      <c r="P1306" s="894">
        <v>29779429.963166047</v>
      </c>
      <c r="Q1306" s="853" t="str">
        <f t="shared" si="321"/>
        <v>2.06.04</v>
      </c>
      <c r="R1306" s="841" t="str">
        <f t="shared" si="322"/>
        <v>MEJA DAN KURSI KERJA/RAPAT PEJABAT</v>
      </c>
      <c r="S1306" s="860">
        <f t="shared" si="323"/>
        <v>5</v>
      </c>
      <c r="T1306" s="861">
        <f t="shared" si="324"/>
        <v>5955885.9926332096</v>
      </c>
      <c r="U1306" s="860">
        <f t="shared" si="325"/>
        <v>2</v>
      </c>
      <c r="V1306" s="861">
        <f t="shared" si="326"/>
        <v>11911771.985266419</v>
      </c>
      <c r="W1306" s="861">
        <f t="shared" si="327"/>
        <v>5955885.9926332096</v>
      </c>
      <c r="X1306" s="861">
        <f t="shared" si="328"/>
        <v>5955885.9926332096</v>
      </c>
      <c r="Y1306" s="861">
        <f t="shared" si="329"/>
        <v>5955885.9926332096</v>
      </c>
      <c r="Z1306" s="861">
        <v>0</v>
      </c>
      <c r="AA1306" s="861">
        <v>0</v>
      </c>
      <c r="AB1306" s="860">
        <f t="shared" si="332"/>
        <v>2012</v>
      </c>
      <c r="AC1306" s="862">
        <f t="shared" si="333"/>
        <v>29779429.963166047</v>
      </c>
      <c r="AD1306" s="863">
        <f t="shared" si="334"/>
        <v>0</v>
      </c>
    </row>
    <row r="1307" spans="1:30" s="821" customFormat="1" ht="15" hidden="1" customHeight="1">
      <c r="A1307" s="835"/>
      <c r="B1307" s="849" t="s">
        <v>34</v>
      </c>
      <c r="C1307" s="873" t="s">
        <v>441</v>
      </c>
      <c r="D1307" s="873" t="s">
        <v>4081</v>
      </c>
      <c r="E1307" s="839"/>
      <c r="F1307" s="873"/>
      <c r="G1307" s="838"/>
      <c r="H1307" s="873"/>
      <c r="I1307" s="872">
        <v>2012</v>
      </c>
      <c r="J1307" s="838"/>
      <c r="K1307" s="883"/>
      <c r="L1307" s="884"/>
      <c r="M1307" s="884"/>
      <c r="N1307" s="884"/>
      <c r="O1307" s="872" t="s">
        <v>133</v>
      </c>
      <c r="P1307" s="894">
        <v>11415448.152546985</v>
      </c>
      <c r="Q1307" s="853" t="str">
        <f t="shared" si="321"/>
        <v>2.06.04</v>
      </c>
      <c r="R1307" s="841" t="str">
        <f t="shared" si="322"/>
        <v>MEJA DAN KURSI KERJA/RAPAT PEJABAT</v>
      </c>
      <c r="S1307" s="860">
        <f t="shared" si="323"/>
        <v>5</v>
      </c>
      <c r="T1307" s="861">
        <f t="shared" si="324"/>
        <v>2283089.630509397</v>
      </c>
      <c r="U1307" s="860">
        <f t="shared" si="325"/>
        <v>2</v>
      </c>
      <c r="V1307" s="861">
        <f t="shared" si="326"/>
        <v>4566179.261018794</v>
      </c>
      <c r="W1307" s="861">
        <f t="shared" si="327"/>
        <v>2283089.630509397</v>
      </c>
      <c r="X1307" s="861">
        <f t="shared" si="328"/>
        <v>2283089.630509397</v>
      </c>
      <c r="Y1307" s="861">
        <f t="shared" si="329"/>
        <v>2283089.630509397</v>
      </c>
      <c r="Z1307" s="861">
        <f t="shared" si="330"/>
        <v>0</v>
      </c>
      <c r="AA1307" s="861">
        <f t="shared" si="331"/>
        <v>0</v>
      </c>
      <c r="AB1307" s="860">
        <f t="shared" si="332"/>
        <v>2012</v>
      </c>
      <c r="AC1307" s="862">
        <f t="shared" si="333"/>
        <v>11415448.152546985</v>
      </c>
      <c r="AD1307" s="863">
        <f t="shared" si="334"/>
        <v>0</v>
      </c>
    </row>
    <row r="1308" spans="1:30" s="821" customFormat="1" ht="15" hidden="1" customHeight="1">
      <c r="A1308" s="835"/>
      <c r="B1308" s="849" t="s">
        <v>34</v>
      </c>
      <c r="C1308" s="873" t="s">
        <v>1453</v>
      </c>
      <c r="D1308" s="873" t="s">
        <v>3931</v>
      </c>
      <c r="E1308" s="839"/>
      <c r="F1308" s="873"/>
      <c r="G1308" s="838"/>
      <c r="H1308" s="873"/>
      <c r="I1308" s="872">
        <v>2012</v>
      </c>
      <c r="J1308" s="838"/>
      <c r="K1308" s="883"/>
      <c r="L1308" s="884"/>
      <c r="M1308" s="884"/>
      <c r="N1308" s="884"/>
      <c r="O1308" s="872" t="s">
        <v>133</v>
      </c>
      <c r="P1308" s="894">
        <v>1764706.9607802101</v>
      </c>
      <c r="Q1308" s="853" t="str">
        <f t="shared" si="321"/>
        <v>2.06.04</v>
      </c>
      <c r="R1308" s="841" t="str">
        <f t="shared" si="322"/>
        <v>MEJA DAN KURSI KERJA/RAPAT PEJABAT</v>
      </c>
      <c r="S1308" s="860">
        <f t="shared" si="323"/>
        <v>5</v>
      </c>
      <c r="T1308" s="861">
        <f t="shared" si="324"/>
        <v>352941.39215604204</v>
      </c>
      <c r="U1308" s="860">
        <f t="shared" si="325"/>
        <v>2</v>
      </c>
      <c r="V1308" s="861">
        <f t="shared" si="326"/>
        <v>705882.78431208408</v>
      </c>
      <c r="W1308" s="861">
        <f t="shared" si="327"/>
        <v>352941.39215604204</v>
      </c>
      <c r="X1308" s="861">
        <f t="shared" si="328"/>
        <v>352941.39215604204</v>
      </c>
      <c r="Y1308" s="861">
        <f t="shared" si="329"/>
        <v>352941.39215604204</v>
      </c>
      <c r="Z1308" s="861">
        <f t="shared" si="330"/>
        <v>0</v>
      </c>
      <c r="AA1308" s="861">
        <f t="shared" si="331"/>
        <v>0</v>
      </c>
      <c r="AB1308" s="860">
        <f t="shared" si="332"/>
        <v>2012</v>
      </c>
      <c r="AC1308" s="862">
        <f t="shared" si="333"/>
        <v>1764706.9607802101</v>
      </c>
      <c r="AD1308" s="863">
        <f t="shared" si="334"/>
        <v>0</v>
      </c>
    </row>
    <row r="1309" spans="1:30" s="821" customFormat="1" ht="15" hidden="1" customHeight="1">
      <c r="A1309" s="835"/>
      <c r="B1309" s="849" t="s">
        <v>34</v>
      </c>
      <c r="C1309" s="873" t="s">
        <v>1453</v>
      </c>
      <c r="D1309" s="873" t="s">
        <v>4082</v>
      </c>
      <c r="E1309" s="839"/>
      <c r="F1309" s="873"/>
      <c r="G1309" s="838"/>
      <c r="H1309" s="873"/>
      <c r="I1309" s="872">
        <v>2012</v>
      </c>
      <c r="J1309" s="838"/>
      <c r="K1309" s="883"/>
      <c r="L1309" s="884"/>
      <c r="M1309" s="884"/>
      <c r="N1309" s="884"/>
      <c r="O1309" s="872" t="s">
        <v>133</v>
      </c>
      <c r="P1309" s="894">
        <v>5073532.5122431042</v>
      </c>
      <c r="Q1309" s="853" t="str">
        <f t="shared" si="321"/>
        <v>2.06.04</v>
      </c>
      <c r="R1309" s="841" t="str">
        <f t="shared" si="322"/>
        <v>MEJA DAN KURSI KERJA/RAPAT PEJABAT</v>
      </c>
      <c r="S1309" s="860">
        <f t="shared" si="323"/>
        <v>5</v>
      </c>
      <c r="T1309" s="861">
        <f t="shared" si="324"/>
        <v>1014706.5024486209</v>
      </c>
      <c r="U1309" s="860">
        <f t="shared" si="325"/>
        <v>2</v>
      </c>
      <c r="V1309" s="861">
        <f t="shared" si="326"/>
        <v>2029413.0048972417</v>
      </c>
      <c r="W1309" s="861">
        <f t="shared" si="327"/>
        <v>1014706.5024486209</v>
      </c>
      <c r="X1309" s="861">
        <f t="shared" si="328"/>
        <v>1014706.5024486209</v>
      </c>
      <c r="Y1309" s="861">
        <f t="shared" si="329"/>
        <v>1014706.5024486209</v>
      </c>
      <c r="Z1309" s="861">
        <f t="shared" si="330"/>
        <v>0</v>
      </c>
      <c r="AA1309" s="861">
        <f t="shared" si="331"/>
        <v>0</v>
      </c>
      <c r="AB1309" s="860">
        <f t="shared" si="332"/>
        <v>2012</v>
      </c>
      <c r="AC1309" s="862">
        <f t="shared" si="333"/>
        <v>5073532.5122431042</v>
      </c>
      <c r="AD1309" s="863">
        <f t="shared" si="334"/>
        <v>0</v>
      </c>
    </row>
    <row r="1310" spans="1:30" s="821" customFormat="1" ht="15" hidden="1" customHeight="1">
      <c r="A1310" s="835"/>
      <c r="B1310" s="849" t="s">
        <v>34</v>
      </c>
      <c r="C1310" s="873" t="s">
        <v>441</v>
      </c>
      <c r="D1310" s="873" t="s">
        <v>4081</v>
      </c>
      <c r="E1310" s="839"/>
      <c r="F1310" s="873"/>
      <c r="G1310" s="838"/>
      <c r="H1310" s="873"/>
      <c r="I1310" s="872">
        <v>2012</v>
      </c>
      <c r="J1310" s="838"/>
      <c r="K1310" s="883"/>
      <c r="L1310" s="884"/>
      <c r="M1310" s="884"/>
      <c r="N1310" s="884"/>
      <c r="O1310" s="872" t="s">
        <v>133</v>
      </c>
      <c r="P1310" s="894">
        <v>5955885.9926332096</v>
      </c>
      <c r="Q1310" s="853" t="str">
        <f t="shared" si="321"/>
        <v>2.06.04</v>
      </c>
      <c r="R1310" s="841" t="str">
        <f t="shared" si="322"/>
        <v>MEJA DAN KURSI KERJA/RAPAT PEJABAT</v>
      </c>
      <c r="S1310" s="860">
        <f t="shared" si="323"/>
        <v>5</v>
      </c>
      <c r="T1310" s="861">
        <f t="shared" si="324"/>
        <v>1191177.1985266418</v>
      </c>
      <c r="U1310" s="860">
        <f t="shared" si="325"/>
        <v>2</v>
      </c>
      <c r="V1310" s="861">
        <f t="shared" si="326"/>
        <v>2382354.3970532836</v>
      </c>
      <c r="W1310" s="861">
        <f t="shared" si="327"/>
        <v>1191177.1985266418</v>
      </c>
      <c r="X1310" s="861">
        <f t="shared" si="328"/>
        <v>1191177.1985266418</v>
      </c>
      <c r="Y1310" s="861">
        <f t="shared" si="329"/>
        <v>1191177.1985266418</v>
      </c>
      <c r="Z1310" s="861">
        <f t="shared" si="330"/>
        <v>0</v>
      </c>
      <c r="AA1310" s="861">
        <f t="shared" si="331"/>
        <v>0</v>
      </c>
      <c r="AB1310" s="860">
        <f t="shared" si="332"/>
        <v>2012</v>
      </c>
      <c r="AC1310" s="862">
        <f t="shared" si="333"/>
        <v>5955885.9926332096</v>
      </c>
      <c r="AD1310" s="863">
        <f t="shared" si="334"/>
        <v>0</v>
      </c>
    </row>
    <row r="1311" spans="1:30" s="821" customFormat="1" ht="15" hidden="1" customHeight="1">
      <c r="A1311" s="835"/>
      <c r="B1311" s="849" t="s">
        <v>34</v>
      </c>
      <c r="C1311" s="873" t="s">
        <v>441</v>
      </c>
      <c r="D1311" s="873" t="s">
        <v>4083</v>
      </c>
      <c r="E1311" s="839"/>
      <c r="F1311" s="873"/>
      <c r="G1311" s="838"/>
      <c r="H1311" s="873"/>
      <c r="I1311" s="872">
        <v>2012</v>
      </c>
      <c r="J1311" s="838"/>
      <c r="K1311" s="883"/>
      <c r="L1311" s="884"/>
      <c r="M1311" s="884"/>
      <c r="N1311" s="884"/>
      <c r="O1311" s="872" t="s">
        <v>133</v>
      </c>
      <c r="P1311" s="894">
        <v>3308825.5514628938</v>
      </c>
      <c r="Q1311" s="853" t="str">
        <f t="shared" si="321"/>
        <v>2.06.04</v>
      </c>
      <c r="R1311" s="841" t="str">
        <f t="shared" si="322"/>
        <v>MEJA DAN KURSI KERJA/RAPAT PEJABAT</v>
      </c>
      <c r="S1311" s="860">
        <f t="shared" si="323"/>
        <v>5</v>
      </c>
      <c r="T1311" s="861">
        <f t="shared" si="324"/>
        <v>661765.11029257881</v>
      </c>
      <c r="U1311" s="860">
        <f t="shared" si="325"/>
        <v>2</v>
      </c>
      <c r="V1311" s="861">
        <f t="shared" si="326"/>
        <v>1323530.2205851576</v>
      </c>
      <c r="W1311" s="861">
        <f t="shared" si="327"/>
        <v>661765.11029257881</v>
      </c>
      <c r="X1311" s="861">
        <f t="shared" si="328"/>
        <v>661765.11029257881</v>
      </c>
      <c r="Y1311" s="861">
        <f t="shared" si="329"/>
        <v>661765.11029257881</v>
      </c>
      <c r="Z1311" s="861">
        <f t="shared" si="330"/>
        <v>0</v>
      </c>
      <c r="AA1311" s="861">
        <f t="shared" si="331"/>
        <v>0</v>
      </c>
      <c r="AB1311" s="860">
        <f t="shared" si="332"/>
        <v>2012</v>
      </c>
      <c r="AC1311" s="862">
        <f t="shared" si="333"/>
        <v>3308825.5514628938</v>
      </c>
      <c r="AD1311" s="863">
        <f t="shared" si="334"/>
        <v>0</v>
      </c>
    </row>
    <row r="1312" spans="1:30" s="821" customFormat="1" ht="15" hidden="1" customHeight="1">
      <c r="A1312" s="835"/>
      <c r="B1312" s="849" t="s">
        <v>34</v>
      </c>
      <c r="C1312" s="873" t="s">
        <v>4084</v>
      </c>
      <c r="D1312" s="873" t="s">
        <v>4085</v>
      </c>
      <c r="E1312" s="839"/>
      <c r="F1312" s="873"/>
      <c r="G1312" s="838"/>
      <c r="H1312" s="873"/>
      <c r="I1312" s="872">
        <v>2012</v>
      </c>
      <c r="J1312" s="838"/>
      <c r="K1312" s="883"/>
      <c r="L1312" s="884"/>
      <c r="M1312" s="884"/>
      <c r="N1312" s="884"/>
      <c r="O1312" s="872" t="s">
        <v>133</v>
      </c>
      <c r="P1312" s="894">
        <v>5294120.8823406305</v>
      </c>
      <c r="Q1312" s="853" t="str">
        <f t="shared" si="321"/>
        <v>2.06.04</v>
      </c>
      <c r="R1312" s="841" t="str">
        <f t="shared" si="322"/>
        <v>MEJA DAN KURSI KERJA/RAPAT PEJABAT</v>
      </c>
      <c r="S1312" s="860">
        <f t="shared" si="323"/>
        <v>5</v>
      </c>
      <c r="T1312" s="861">
        <f t="shared" si="324"/>
        <v>1058824.176468126</v>
      </c>
      <c r="U1312" s="860">
        <f t="shared" si="325"/>
        <v>2</v>
      </c>
      <c r="V1312" s="861">
        <f t="shared" si="326"/>
        <v>2117648.352936252</v>
      </c>
      <c r="W1312" s="861">
        <f t="shared" si="327"/>
        <v>1058824.176468126</v>
      </c>
      <c r="X1312" s="861">
        <f t="shared" si="328"/>
        <v>1058824.176468126</v>
      </c>
      <c r="Y1312" s="861">
        <f t="shared" si="329"/>
        <v>1058824.176468126</v>
      </c>
      <c r="Z1312" s="861">
        <f t="shared" si="330"/>
        <v>0</v>
      </c>
      <c r="AA1312" s="861">
        <f t="shared" si="331"/>
        <v>0</v>
      </c>
      <c r="AB1312" s="860">
        <f t="shared" si="332"/>
        <v>2012</v>
      </c>
      <c r="AC1312" s="862">
        <f t="shared" si="333"/>
        <v>5294120.8823406305</v>
      </c>
      <c r="AD1312" s="863">
        <f t="shared" si="334"/>
        <v>0</v>
      </c>
    </row>
    <row r="1313" spans="1:30" s="821" customFormat="1" ht="15" hidden="1" customHeight="1">
      <c r="A1313" s="835"/>
      <c r="B1313" s="849" t="s">
        <v>34</v>
      </c>
      <c r="C1313" s="873" t="s">
        <v>4086</v>
      </c>
      <c r="D1313" s="873" t="s">
        <v>4087</v>
      </c>
      <c r="E1313" s="839"/>
      <c r="F1313" s="873"/>
      <c r="G1313" s="838"/>
      <c r="H1313" s="873"/>
      <c r="I1313" s="872">
        <v>2012</v>
      </c>
      <c r="J1313" s="838"/>
      <c r="K1313" s="883"/>
      <c r="L1313" s="884"/>
      <c r="M1313" s="884"/>
      <c r="N1313" s="884"/>
      <c r="O1313" s="872" t="s">
        <v>133</v>
      </c>
      <c r="P1313" s="894">
        <v>13786773.131095391</v>
      </c>
      <c r="Q1313" s="853" t="str">
        <f t="shared" si="321"/>
        <v>2.06.04</v>
      </c>
      <c r="R1313" s="841" t="str">
        <f t="shared" si="322"/>
        <v>MEJA DAN KURSI KERJA/RAPAT PEJABAT</v>
      </c>
      <c r="S1313" s="860">
        <f t="shared" si="323"/>
        <v>5</v>
      </c>
      <c r="T1313" s="861">
        <f t="shared" si="324"/>
        <v>2757354.626219078</v>
      </c>
      <c r="U1313" s="860">
        <f t="shared" si="325"/>
        <v>2</v>
      </c>
      <c r="V1313" s="861">
        <f t="shared" si="326"/>
        <v>5514709.2524381559</v>
      </c>
      <c r="W1313" s="861">
        <f t="shared" si="327"/>
        <v>2757354.626219078</v>
      </c>
      <c r="X1313" s="861">
        <f t="shared" si="328"/>
        <v>2757354.626219078</v>
      </c>
      <c r="Y1313" s="861">
        <f t="shared" si="329"/>
        <v>2757354.626219078</v>
      </c>
      <c r="Z1313" s="861">
        <f t="shared" si="330"/>
        <v>0</v>
      </c>
      <c r="AA1313" s="861">
        <f t="shared" si="331"/>
        <v>0</v>
      </c>
      <c r="AB1313" s="860">
        <f t="shared" si="332"/>
        <v>2012</v>
      </c>
      <c r="AC1313" s="862">
        <f t="shared" si="333"/>
        <v>13786773.131095391</v>
      </c>
      <c r="AD1313" s="863">
        <f t="shared" si="334"/>
        <v>0</v>
      </c>
    </row>
    <row r="1314" spans="1:30" s="821" customFormat="1" ht="15" hidden="1" customHeight="1">
      <c r="A1314" s="835"/>
      <c r="B1314" s="849" t="s">
        <v>34</v>
      </c>
      <c r="C1314" s="873" t="s">
        <v>1453</v>
      </c>
      <c r="D1314" s="873" t="s">
        <v>3931</v>
      </c>
      <c r="E1314" s="839"/>
      <c r="F1314" s="873"/>
      <c r="G1314" s="838"/>
      <c r="H1314" s="873"/>
      <c r="I1314" s="872">
        <v>2012</v>
      </c>
      <c r="J1314" s="838"/>
      <c r="K1314" s="883"/>
      <c r="L1314" s="884"/>
      <c r="M1314" s="884"/>
      <c r="N1314" s="884"/>
      <c r="O1314" s="872" t="s">
        <v>133</v>
      </c>
      <c r="P1314" s="894">
        <v>1764706.9607802101</v>
      </c>
      <c r="Q1314" s="853" t="str">
        <f t="shared" si="321"/>
        <v>2.06.04</v>
      </c>
      <c r="R1314" s="841" t="str">
        <f t="shared" si="322"/>
        <v>MEJA DAN KURSI KERJA/RAPAT PEJABAT</v>
      </c>
      <c r="S1314" s="860">
        <f t="shared" si="323"/>
        <v>5</v>
      </c>
      <c r="T1314" s="861">
        <f t="shared" si="324"/>
        <v>352941.39215604204</v>
      </c>
      <c r="U1314" s="860">
        <f t="shared" si="325"/>
        <v>2</v>
      </c>
      <c r="V1314" s="861">
        <f t="shared" si="326"/>
        <v>705882.78431208408</v>
      </c>
      <c r="W1314" s="861">
        <f t="shared" si="327"/>
        <v>352941.39215604204</v>
      </c>
      <c r="X1314" s="861">
        <f t="shared" si="328"/>
        <v>352941.39215604204</v>
      </c>
      <c r="Y1314" s="861">
        <f t="shared" si="329"/>
        <v>352941.39215604204</v>
      </c>
      <c r="Z1314" s="861">
        <f t="shared" si="330"/>
        <v>0</v>
      </c>
      <c r="AA1314" s="861">
        <f t="shared" si="331"/>
        <v>0</v>
      </c>
      <c r="AB1314" s="860">
        <f t="shared" si="332"/>
        <v>2012</v>
      </c>
      <c r="AC1314" s="862">
        <f t="shared" si="333"/>
        <v>1764706.9607802101</v>
      </c>
      <c r="AD1314" s="863">
        <f t="shared" si="334"/>
        <v>0</v>
      </c>
    </row>
    <row r="1315" spans="1:30" s="821" customFormat="1" ht="15" hidden="1" customHeight="1">
      <c r="A1315" s="835"/>
      <c r="B1315" s="849" t="s">
        <v>34</v>
      </c>
      <c r="C1315" s="873" t="s">
        <v>1453</v>
      </c>
      <c r="D1315" s="873" t="s">
        <v>4082</v>
      </c>
      <c r="E1315" s="839"/>
      <c r="F1315" s="873"/>
      <c r="G1315" s="838"/>
      <c r="H1315" s="873"/>
      <c r="I1315" s="872">
        <v>2012</v>
      </c>
      <c r="J1315" s="838"/>
      <c r="K1315" s="883"/>
      <c r="L1315" s="884"/>
      <c r="M1315" s="884"/>
      <c r="N1315" s="884"/>
      <c r="O1315" s="872" t="s">
        <v>133</v>
      </c>
      <c r="P1315" s="894">
        <v>5073532.5122431042</v>
      </c>
      <c r="Q1315" s="853" t="str">
        <f t="shared" si="321"/>
        <v>2.06.04</v>
      </c>
      <c r="R1315" s="841" t="str">
        <f t="shared" si="322"/>
        <v>MEJA DAN KURSI KERJA/RAPAT PEJABAT</v>
      </c>
      <c r="S1315" s="860">
        <f t="shared" si="323"/>
        <v>5</v>
      </c>
      <c r="T1315" s="861">
        <f t="shared" si="324"/>
        <v>1014706.5024486209</v>
      </c>
      <c r="U1315" s="860">
        <f t="shared" si="325"/>
        <v>2</v>
      </c>
      <c r="V1315" s="861">
        <f t="shared" si="326"/>
        <v>2029413.0048972417</v>
      </c>
      <c r="W1315" s="861">
        <f t="shared" si="327"/>
        <v>1014706.5024486209</v>
      </c>
      <c r="X1315" s="861">
        <f t="shared" si="328"/>
        <v>1014706.5024486209</v>
      </c>
      <c r="Y1315" s="861">
        <f t="shared" si="329"/>
        <v>1014706.5024486209</v>
      </c>
      <c r="Z1315" s="861">
        <f t="shared" si="330"/>
        <v>0</v>
      </c>
      <c r="AA1315" s="861">
        <f t="shared" si="331"/>
        <v>0</v>
      </c>
      <c r="AB1315" s="860">
        <f t="shared" si="332"/>
        <v>2012</v>
      </c>
      <c r="AC1315" s="862">
        <f t="shared" si="333"/>
        <v>5073532.5122431042</v>
      </c>
      <c r="AD1315" s="863">
        <f t="shared" si="334"/>
        <v>0</v>
      </c>
    </row>
    <row r="1316" spans="1:30" s="821" customFormat="1" ht="15" hidden="1" customHeight="1">
      <c r="A1316" s="835"/>
      <c r="B1316" s="849" t="s">
        <v>34</v>
      </c>
      <c r="C1316" s="873" t="s">
        <v>441</v>
      </c>
      <c r="D1316" s="873" t="s">
        <v>4081</v>
      </c>
      <c r="E1316" s="839"/>
      <c r="F1316" s="873"/>
      <c r="G1316" s="838"/>
      <c r="H1316" s="873"/>
      <c r="I1316" s="872">
        <v>2012</v>
      </c>
      <c r="J1316" s="838"/>
      <c r="K1316" s="883"/>
      <c r="L1316" s="884"/>
      <c r="M1316" s="884"/>
      <c r="N1316" s="884"/>
      <c r="O1316" s="872" t="s">
        <v>133</v>
      </c>
      <c r="P1316" s="894">
        <v>5955885.9926332096</v>
      </c>
      <c r="Q1316" s="853" t="str">
        <f t="shared" si="321"/>
        <v>2.06.04</v>
      </c>
      <c r="R1316" s="841" t="str">
        <f t="shared" si="322"/>
        <v>MEJA DAN KURSI KERJA/RAPAT PEJABAT</v>
      </c>
      <c r="S1316" s="860">
        <f t="shared" si="323"/>
        <v>5</v>
      </c>
      <c r="T1316" s="861">
        <f t="shared" si="324"/>
        <v>1191177.1985266418</v>
      </c>
      <c r="U1316" s="860">
        <f t="shared" si="325"/>
        <v>2</v>
      </c>
      <c r="V1316" s="861">
        <f t="shared" si="326"/>
        <v>2382354.3970532836</v>
      </c>
      <c r="W1316" s="861">
        <f t="shared" si="327"/>
        <v>1191177.1985266418</v>
      </c>
      <c r="X1316" s="861">
        <f t="shared" si="328"/>
        <v>1191177.1985266418</v>
      </c>
      <c r="Y1316" s="861">
        <f t="shared" si="329"/>
        <v>1191177.1985266418</v>
      </c>
      <c r="Z1316" s="861">
        <f t="shared" si="330"/>
        <v>0</v>
      </c>
      <c r="AA1316" s="861">
        <f t="shared" si="331"/>
        <v>0</v>
      </c>
      <c r="AB1316" s="860">
        <f t="shared" si="332"/>
        <v>2012</v>
      </c>
      <c r="AC1316" s="862">
        <f t="shared" si="333"/>
        <v>5955885.9926332096</v>
      </c>
      <c r="AD1316" s="863">
        <f t="shared" si="334"/>
        <v>0</v>
      </c>
    </row>
    <row r="1317" spans="1:30" s="821" customFormat="1" ht="15" hidden="1" customHeight="1">
      <c r="A1317" s="835"/>
      <c r="B1317" s="849" t="s">
        <v>34</v>
      </c>
      <c r="C1317" s="873" t="s">
        <v>441</v>
      </c>
      <c r="D1317" s="873" t="s">
        <v>4083</v>
      </c>
      <c r="E1317" s="839"/>
      <c r="F1317" s="873"/>
      <c r="G1317" s="838"/>
      <c r="H1317" s="873"/>
      <c r="I1317" s="872">
        <v>2012</v>
      </c>
      <c r="J1317" s="838"/>
      <c r="K1317" s="883"/>
      <c r="L1317" s="884"/>
      <c r="M1317" s="884"/>
      <c r="N1317" s="884"/>
      <c r="O1317" s="872" t="s">
        <v>133</v>
      </c>
      <c r="P1317" s="894">
        <v>3308825.5514628938</v>
      </c>
      <c r="Q1317" s="853" t="str">
        <f t="shared" si="321"/>
        <v>2.06.04</v>
      </c>
      <c r="R1317" s="841" t="str">
        <f t="shared" si="322"/>
        <v>MEJA DAN KURSI KERJA/RAPAT PEJABAT</v>
      </c>
      <c r="S1317" s="860">
        <f t="shared" si="323"/>
        <v>5</v>
      </c>
      <c r="T1317" s="861">
        <f t="shared" si="324"/>
        <v>661765.11029257881</v>
      </c>
      <c r="U1317" s="860">
        <f t="shared" si="325"/>
        <v>2</v>
      </c>
      <c r="V1317" s="861">
        <f t="shared" si="326"/>
        <v>1323530.2205851576</v>
      </c>
      <c r="W1317" s="861">
        <f t="shared" si="327"/>
        <v>661765.11029257881</v>
      </c>
      <c r="X1317" s="861">
        <f t="shared" si="328"/>
        <v>661765.11029257881</v>
      </c>
      <c r="Y1317" s="861">
        <f t="shared" si="329"/>
        <v>661765.11029257881</v>
      </c>
      <c r="Z1317" s="861">
        <f t="shared" si="330"/>
        <v>0</v>
      </c>
      <c r="AA1317" s="861">
        <f t="shared" si="331"/>
        <v>0</v>
      </c>
      <c r="AB1317" s="860">
        <f t="shared" si="332"/>
        <v>2012</v>
      </c>
      <c r="AC1317" s="862">
        <f t="shared" si="333"/>
        <v>3308825.5514628938</v>
      </c>
      <c r="AD1317" s="863">
        <f t="shared" si="334"/>
        <v>0</v>
      </c>
    </row>
    <row r="1318" spans="1:30" s="821" customFormat="1" ht="15" hidden="1" customHeight="1">
      <c r="A1318" s="835"/>
      <c r="B1318" s="849" t="s">
        <v>34</v>
      </c>
      <c r="C1318" s="873" t="s">
        <v>4084</v>
      </c>
      <c r="D1318" s="873" t="s">
        <v>4085</v>
      </c>
      <c r="E1318" s="839"/>
      <c r="F1318" s="873"/>
      <c r="G1318" s="838"/>
      <c r="H1318" s="873"/>
      <c r="I1318" s="872">
        <v>2012</v>
      </c>
      <c r="J1318" s="838"/>
      <c r="K1318" s="883"/>
      <c r="L1318" s="884"/>
      <c r="M1318" s="884"/>
      <c r="N1318" s="884"/>
      <c r="O1318" s="872" t="s">
        <v>133</v>
      </c>
      <c r="P1318" s="894">
        <v>5294120.8823406305</v>
      </c>
      <c r="Q1318" s="853" t="str">
        <f t="shared" si="321"/>
        <v>2.06.04</v>
      </c>
      <c r="R1318" s="841" t="str">
        <f t="shared" si="322"/>
        <v>MEJA DAN KURSI KERJA/RAPAT PEJABAT</v>
      </c>
      <c r="S1318" s="860">
        <f t="shared" si="323"/>
        <v>5</v>
      </c>
      <c r="T1318" s="861">
        <f t="shared" si="324"/>
        <v>1058824.176468126</v>
      </c>
      <c r="U1318" s="860">
        <f t="shared" si="325"/>
        <v>2</v>
      </c>
      <c r="V1318" s="861">
        <f t="shared" si="326"/>
        <v>2117648.352936252</v>
      </c>
      <c r="W1318" s="861">
        <f t="shared" si="327"/>
        <v>1058824.176468126</v>
      </c>
      <c r="X1318" s="861">
        <f t="shared" si="328"/>
        <v>1058824.176468126</v>
      </c>
      <c r="Y1318" s="861">
        <f t="shared" si="329"/>
        <v>1058824.176468126</v>
      </c>
      <c r="Z1318" s="861">
        <f t="shared" si="330"/>
        <v>0</v>
      </c>
      <c r="AA1318" s="861">
        <f t="shared" si="331"/>
        <v>0</v>
      </c>
      <c r="AB1318" s="860">
        <f t="shared" si="332"/>
        <v>2012</v>
      </c>
      <c r="AC1318" s="862">
        <f t="shared" si="333"/>
        <v>5294120.8823406305</v>
      </c>
      <c r="AD1318" s="863">
        <f t="shared" si="334"/>
        <v>0</v>
      </c>
    </row>
    <row r="1319" spans="1:30" s="821" customFormat="1" ht="15" hidden="1" customHeight="1">
      <c r="A1319" s="835"/>
      <c r="B1319" s="849" t="s">
        <v>34</v>
      </c>
      <c r="C1319" s="873" t="s">
        <v>4086</v>
      </c>
      <c r="D1319" s="873" t="s">
        <v>4087</v>
      </c>
      <c r="E1319" s="839"/>
      <c r="F1319" s="873"/>
      <c r="G1319" s="838"/>
      <c r="H1319" s="873"/>
      <c r="I1319" s="872">
        <v>2012</v>
      </c>
      <c r="J1319" s="838"/>
      <c r="K1319" s="883"/>
      <c r="L1319" s="884"/>
      <c r="M1319" s="884"/>
      <c r="N1319" s="884"/>
      <c r="O1319" s="872" t="s">
        <v>133</v>
      </c>
      <c r="P1319" s="894">
        <v>13786773.131095391</v>
      </c>
      <c r="Q1319" s="853" t="str">
        <f t="shared" si="321"/>
        <v>2.06.04</v>
      </c>
      <c r="R1319" s="841" t="str">
        <f t="shared" si="322"/>
        <v>MEJA DAN KURSI KERJA/RAPAT PEJABAT</v>
      </c>
      <c r="S1319" s="860">
        <f t="shared" si="323"/>
        <v>5</v>
      </c>
      <c r="T1319" s="861">
        <f t="shared" si="324"/>
        <v>2757354.626219078</v>
      </c>
      <c r="U1319" s="860">
        <f t="shared" si="325"/>
        <v>2</v>
      </c>
      <c r="V1319" s="861">
        <f t="shared" si="326"/>
        <v>5514709.2524381559</v>
      </c>
      <c r="W1319" s="861">
        <f t="shared" si="327"/>
        <v>2757354.626219078</v>
      </c>
      <c r="X1319" s="861">
        <f t="shared" si="328"/>
        <v>2757354.626219078</v>
      </c>
      <c r="Y1319" s="861">
        <f t="shared" si="329"/>
        <v>2757354.626219078</v>
      </c>
      <c r="Z1319" s="861">
        <f t="shared" si="330"/>
        <v>0</v>
      </c>
      <c r="AA1319" s="861">
        <f t="shared" si="331"/>
        <v>0</v>
      </c>
      <c r="AB1319" s="860">
        <f t="shared" si="332"/>
        <v>2012</v>
      </c>
      <c r="AC1319" s="862">
        <f t="shared" si="333"/>
        <v>13786773.131095391</v>
      </c>
      <c r="AD1319" s="863">
        <f t="shared" si="334"/>
        <v>0</v>
      </c>
    </row>
    <row r="1320" spans="1:30" s="821" customFormat="1" ht="15" hidden="1" customHeight="1">
      <c r="A1320" s="835"/>
      <c r="B1320" s="849" t="s">
        <v>34</v>
      </c>
      <c r="C1320" s="873" t="s">
        <v>1453</v>
      </c>
      <c r="D1320" s="873" t="s">
        <v>3931</v>
      </c>
      <c r="E1320" s="839"/>
      <c r="F1320" s="873"/>
      <c r="G1320" s="838"/>
      <c r="H1320" s="873"/>
      <c r="I1320" s="872">
        <v>2012</v>
      </c>
      <c r="J1320" s="838"/>
      <c r="K1320" s="883"/>
      <c r="L1320" s="884"/>
      <c r="M1320" s="884"/>
      <c r="N1320" s="884"/>
      <c r="O1320" s="872" t="s">
        <v>133</v>
      </c>
      <c r="P1320" s="894">
        <v>1819854.0533045917</v>
      </c>
      <c r="Q1320" s="853" t="str">
        <f t="shared" si="321"/>
        <v>2.06.04</v>
      </c>
      <c r="R1320" s="841" t="str">
        <f t="shared" si="322"/>
        <v>MEJA DAN KURSI KERJA/RAPAT PEJABAT</v>
      </c>
      <c r="S1320" s="860">
        <f t="shared" si="323"/>
        <v>5</v>
      </c>
      <c r="T1320" s="861">
        <f t="shared" si="324"/>
        <v>363970.81066091836</v>
      </c>
      <c r="U1320" s="860">
        <f t="shared" si="325"/>
        <v>2</v>
      </c>
      <c r="V1320" s="861">
        <f t="shared" si="326"/>
        <v>727941.62132183672</v>
      </c>
      <c r="W1320" s="861">
        <f t="shared" si="327"/>
        <v>363970.81066091836</v>
      </c>
      <c r="X1320" s="861">
        <f t="shared" si="328"/>
        <v>363970.81066091836</v>
      </c>
      <c r="Y1320" s="861">
        <f t="shared" si="329"/>
        <v>363970.81066091836</v>
      </c>
      <c r="Z1320" s="861">
        <f t="shared" si="330"/>
        <v>0</v>
      </c>
      <c r="AA1320" s="861">
        <f t="shared" si="331"/>
        <v>0</v>
      </c>
      <c r="AB1320" s="860">
        <f t="shared" si="332"/>
        <v>2012</v>
      </c>
      <c r="AC1320" s="862">
        <f t="shared" si="333"/>
        <v>1819854.0533045917</v>
      </c>
      <c r="AD1320" s="863">
        <f t="shared" si="334"/>
        <v>0</v>
      </c>
    </row>
    <row r="1321" spans="1:30" s="821" customFormat="1" ht="15" hidden="1" customHeight="1">
      <c r="A1321" s="835"/>
      <c r="B1321" s="849" t="s">
        <v>34</v>
      </c>
      <c r="C1321" s="873" t="s">
        <v>1453</v>
      </c>
      <c r="D1321" s="873" t="s">
        <v>4082</v>
      </c>
      <c r="E1321" s="839"/>
      <c r="F1321" s="873"/>
      <c r="G1321" s="838"/>
      <c r="H1321" s="873"/>
      <c r="I1321" s="872">
        <v>2012</v>
      </c>
      <c r="J1321" s="838"/>
      <c r="K1321" s="883"/>
      <c r="L1321" s="884"/>
      <c r="M1321" s="884"/>
      <c r="N1321" s="884"/>
      <c r="O1321" s="872" t="s">
        <v>133</v>
      </c>
      <c r="P1321" s="894">
        <v>5073532.5122431042</v>
      </c>
      <c r="Q1321" s="853" t="str">
        <f t="shared" si="321"/>
        <v>2.06.04</v>
      </c>
      <c r="R1321" s="841" t="str">
        <f t="shared" si="322"/>
        <v>MEJA DAN KURSI KERJA/RAPAT PEJABAT</v>
      </c>
      <c r="S1321" s="860">
        <f t="shared" si="323"/>
        <v>5</v>
      </c>
      <c r="T1321" s="861">
        <f t="shared" si="324"/>
        <v>1014706.5024486209</v>
      </c>
      <c r="U1321" s="860">
        <f t="shared" si="325"/>
        <v>2</v>
      </c>
      <c r="V1321" s="861">
        <f t="shared" si="326"/>
        <v>2029413.0048972417</v>
      </c>
      <c r="W1321" s="861">
        <f t="shared" si="327"/>
        <v>1014706.5024486209</v>
      </c>
      <c r="X1321" s="861">
        <f t="shared" si="328"/>
        <v>1014706.5024486209</v>
      </c>
      <c r="Y1321" s="861">
        <f t="shared" si="329"/>
        <v>1014706.5024486209</v>
      </c>
      <c r="Z1321" s="861">
        <f t="shared" si="330"/>
        <v>0</v>
      </c>
      <c r="AA1321" s="861">
        <f t="shared" si="331"/>
        <v>0</v>
      </c>
      <c r="AB1321" s="860">
        <f t="shared" si="332"/>
        <v>2012</v>
      </c>
      <c r="AC1321" s="862">
        <f t="shared" si="333"/>
        <v>5073532.5122431042</v>
      </c>
      <c r="AD1321" s="863">
        <f t="shared" si="334"/>
        <v>0</v>
      </c>
    </row>
    <row r="1322" spans="1:30" s="821" customFormat="1" ht="15" hidden="1" customHeight="1">
      <c r="A1322" s="835"/>
      <c r="B1322" s="849" t="s">
        <v>34</v>
      </c>
      <c r="C1322" s="873" t="s">
        <v>441</v>
      </c>
      <c r="D1322" s="873" t="s">
        <v>4081</v>
      </c>
      <c r="E1322" s="839"/>
      <c r="F1322" s="873"/>
      <c r="G1322" s="838"/>
      <c r="H1322" s="873"/>
      <c r="I1322" s="872">
        <v>2012</v>
      </c>
      <c r="J1322" s="838"/>
      <c r="K1322" s="883"/>
      <c r="L1322" s="884"/>
      <c r="M1322" s="884"/>
      <c r="N1322" s="884"/>
      <c r="O1322" s="872" t="s">
        <v>133</v>
      </c>
      <c r="P1322" s="894">
        <v>5955885.9926332096</v>
      </c>
      <c r="Q1322" s="853" t="str">
        <f t="shared" si="321"/>
        <v>2.06.04</v>
      </c>
      <c r="R1322" s="841" t="str">
        <f t="shared" si="322"/>
        <v>MEJA DAN KURSI KERJA/RAPAT PEJABAT</v>
      </c>
      <c r="S1322" s="860">
        <f t="shared" si="323"/>
        <v>5</v>
      </c>
      <c r="T1322" s="861">
        <f t="shared" si="324"/>
        <v>1191177.1985266418</v>
      </c>
      <c r="U1322" s="860">
        <f t="shared" si="325"/>
        <v>2</v>
      </c>
      <c r="V1322" s="861">
        <f t="shared" si="326"/>
        <v>2382354.3970532836</v>
      </c>
      <c r="W1322" s="861">
        <f t="shared" si="327"/>
        <v>1191177.1985266418</v>
      </c>
      <c r="X1322" s="861">
        <f t="shared" si="328"/>
        <v>1191177.1985266418</v>
      </c>
      <c r="Y1322" s="861">
        <f t="shared" si="329"/>
        <v>1191177.1985266418</v>
      </c>
      <c r="Z1322" s="861">
        <f t="shared" si="330"/>
        <v>0</v>
      </c>
      <c r="AA1322" s="861">
        <f t="shared" si="331"/>
        <v>0</v>
      </c>
      <c r="AB1322" s="860">
        <f t="shared" si="332"/>
        <v>2012</v>
      </c>
      <c r="AC1322" s="862">
        <f t="shared" si="333"/>
        <v>5955885.9926332096</v>
      </c>
      <c r="AD1322" s="863">
        <f t="shared" si="334"/>
        <v>0</v>
      </c>
    </row>
    <row r="1323" spans="1:30" s="821" customFormat="1" ht="15" hidden="1" customHeight="1">
      <c r="A1323" s="835"/>
      <c r="B1323" s="849" t="s">
        <v>34</v>
      </c>
      <c r="C1323" s="873" t="s">
        <v>441</v>
      </c>
      <c r="D1323" s="873" t="s">
        <v>4083</v>
      </c>
      <c r="E1323" s="839"/>
      <c r="F1323" s="873"/>
      <c r="G1323" s="838"/>
      <c r="H1323" s="873"/>
      <c r="I1323" s="872">
        <v>2012</v>
      </c>
      <c r="J1323" s="838"/>
      <c r="K1323" s="883"/>
      <c r="L1323" s="884"/>
      <c r="M1323" s="884"/>
      <c r="N1323" s="884"/>
      <c r="O1323" s="872" t="s">
        <v>133</v>
      </c>
      <c r="P1323" s="894">
        <v>3308825.5514628938</v>
      </c>
      <c r="Q1323" s="853" t="str">
        <f t="shared" si="321"/>
        <v>2.06.04</v>
      </c>
      <c r="R1323" s="841" t="str">
        <f t="shared" si="322"/>
        <v>MEJA DAN KURSI KERJA/RAPAT PEJABAT</v>
      </c>
      <c r="S1323" s="860">
        <f t="shared" si="323"/>
        <v>5</v>
      </c>
      <c r="T1323" s="861">
        <f t="shared" si="324"/>
        <v>661765.11029257881</v>
      </c>
      <c r="U1323" s="860">
        <f t="shared" si="325"/>
        <v>2</v>
      </c>
      <c r="V1323" s="861">
        <f t="shared" si="326"/>
        <v>1323530.2205851576</v>
      </c>
      <c r="W1323" s="861">
        <f t="shared" si="327"/>
        <v>661765.11029257881</v>
      </c>
      <c r="X1323" s="861">
        <f t="shared" si="328"/>
        <v>661765.11029257881</v>
      </c>
      <c r="Y1323" s="861">
        <f t="shared" si="329"/>
        <v>661765.11029257881</v>
      </c>
      <c r="Z1323" s="861">
        <f t="shared" si="330"/>
        <v>0</v>
      </c>
      <c r="AA1323" s="861">
        <f t="shared" si="331"/>
        <v>0</v>
      </c>
      <c r="AB1323" s="860">
        <f t="shared" si="332"/>
        <v>2012</v>
      </c>
      <c r="AC1323" s="862">
        <f t="shared" si="333"/>
        <v>3308825.5514628938</v>
      </c>
      <c r="AD1323" s="863">
        <f t="shared" si="334"/>
        <v>0</v>
      </c>
    </row>
    <row r="1324" spans="1:30" s="821" customFormat="1" ht="15" hidden="1" customHeight="1">
      <c r="A1324" s="835"/>
      <c r="B1324" s="849" t="s">
        <v>34</v>
      </c>
      <c r="C1324" s="873" t="s">
        <v>4084</v>
      </c>
      <c r="D1324" s="873" t="s">
        <v>4085</v>
      </c>
      <c r="E1324" s="839"/>
      <c r="F1324" s="873"/>
      <c r="G1324" s="838"/>
      <c r="H1324" s="873"/>
      <c r="I1324" s="872">
        <v>2012</v>
      </c>
      <c r="J1324" s="838"/>
      <c r="K1324" s="883"/>
      <c r="L1324" s="884"/>
      <c r="M1324" s="884"/>
      <c r="N1324" s="884"/>
      <c r="O1324" s="872" t="s">
        <v>133</v>
      </c>
      <c r="P1324" s="894">
        <v>5294120.8823406305</v>
      </c>
      <c r="Q1324" s="853" t="str">
        <f t="shared" si="321"/>
        <v>2.06.04</v>
      </c>
      <c r="R1324" s="841" t="str">
        <f t="shared" si="322"/>
        <v>MEJA DAN KURSI KERJA/RAPAT PEJABAT</v>
      </c>
      <c r="S1324" s="860">
        <f t="shared" si="323"/>
        <v>5</v>
      </c>
      <c r="T1324" s="861">
        <f t="shared" si="324"/>
        <v>1058824.176468126</v>
      </c>
      <c r="U1324" s="860">
        <f t="shared" si="325"/>
        <v>2</v>
      </c>
      <c r="V1324" s="861">
        <f t="shared" si="326"/>
        <v>2117648.352936252</v>
      </c>
      <c r="W1324" s="861">
        <f t="shared" si="327"/>
        <v>1058824.176468126</v>
      </c>
      <c r="X1324" s="861">
        <f t="shared" si="328"/>
        <v>1058824.176468126</v>
      </c>
      <c r="Y1324" s="861">
        <f t="shared" si="329"/>
        <v>1058824.176468126</v>
      </c>
      <c r="Z1324" s="861">
        <f t="shared" si="330"/>
        <v>0</v>
      </c>
      <c r="AA1324" s="861">
        <f t="shared" si="331"/>
        <v>0</v>
      </c>
      <c r="AB1324" s="860">
        <f t="shared" si="332"/>
        <v>2012</v>
      </c>
      <c r="AC1324" s="862">
        <f t="shared" si="333"/>
        <v>5294120.8823406305</v>
      </c>
      <c r="AD1324" s="863">
        <f t="shared" si="334"/>
        <v>0</v>
      </c>
    </row>
    <row r="1325" spans="1:30" s="821" customFormat="1" ht="15" hidden="1" customHeight="1">
      <c r="A1325" s="835"/>
      <c r="B1325" s="849" t="s">
        <v>34</v>
      </c>
      <c r="C1325" s="873" t="s">
        <v>4086</v>
      </c>
      <c r="D1325" s="873" t="s">
        <v>4087</v>
      </c>
      <c r="E1325" s="839"/>
      <c r="F1325" s="873"/>
      <c r="G1325" s="838"/>
      <c r="H1325" s="873"/>
      <c r="I1325" s="872">
        <v>2012</v>
      </c>
      <c r="J1325" s="838"/>
      <c r="K1325" s="883"/>
      <c r="L1325" s="884"/>
      <c r="M1325" s="884"/>
      <c r="N1325" s="884"/>
      <c r="O1325" s="872" t="s">
        <v>133</v>
      </c>
      <c r="P1325" s="894">
        <v>13786773.131095391</v>
      </c>
      <c r="Q1325" s="853" t="str">
        <f t="shared" si="321"/>
        <v>2.06.04</v>
      </c>
      <c r="R1325" s="841" t="str">
        <f t="shared" si="322"/>
        <v>MEJA DAN KURSI KERJA/RAPAT PEJABAT</v>
      </c>
      <c r="S1325" s="860">
        <f t="shared" si="323"/>
        <v>5</v>
      </c>
      <c r="T1325" s="861">
        <f t="shared" si="324"/>
        <v>2757354.626219078</v>
      </c>
      <c r="U1325" s="860">
        <f t="shared" si="325"/>
        <v>2</v>
      </c>
      <c r="V1325" s="861">
        <f t="shared" si="326"/>
        <v>5514709.2524381559</v>
      </c>
      <c r="W1325" s="861">
        <f t="shared" si="327"/>
        <v>2757354.626219078</v>
      </c>
      <c r="X1325" s="861">
        <f t="shared" si="328"/>
        <v>2757354.626219078</v>
      </c>
      <c r="Y1325" s="861">
        <f t="shared" si="329"/>
        <v>2757354.626219078</v>
      </c>
      <c r="Z1325" s="861">
        <f t="shared" si="330"/>
        <v>0</v>
      </c>
      <c r="AA1325" s="861">
        <f t="shared" si="331"/>
        <v>0</v>
      </c>
      <c r="AB1325" s="860">
        <f t="shared" si="332"/>
        <v>2012</v>
      </c>
      <c r="AC1325" s="862">
        <f t="shared" si="333"/>
        <v>13786773.131095391</v>
      </c>
      <c r="AD1325" s="863">
        <f t="shared" si="334"/>
        <v>0</v>
      </c>
    </row>
    <row r="1326" spans="1:30" s="821" customFormat="1" ht="15" hidden="1" customHeight="1">
      <c r="A1326" s="835"/>
      <c r="B1326" s="849" t="s">
        <v>34</v>
      </c>
      <c r="C1326" s="873" t="s">
        <v>1453</v>
      </c>
      <c r="D1326" s="873" t="s">
        <v>3931</v>
      </c>
      <c r="E1326" s="839"/>
      <c r="F1326" s="873"/>
      <c r="G1326" s="838"/>
      <c r="H1326" s="873"/>
      <c r="I1326" s="872">
        <v>2012</v>
      </c>
      <c r="J1326" s="838"/>
      <c r="K1326" s="883"/>
      <c r="L1326" s="884"/>
      <c r="M1326" s="884"/>
      <c r="N1326" s="884"/>
      <c r="O1326" s="872" t="s">
        <v>133</v>
      </c>
      <c r="P1326" s="894">
        <v>1764706.9607802101</v>
      </c>
      <c r="Q1326" s="853" t="str">
        <f t="shared" si="321"/>
        <v>2.06.04</v>
      </c>
      <c r="R1326" s="841" t="str">
        <f t="shared" si="322"/>
        <v>MEJA DAN KURSI KERJA/RAPAT PEJABAT</v>
      </c>
      <c r="S1326" s="860">
        <f t="shared" si="323"/>
        <v>5</v>
      </c>
      <c r="T1326" s="861">
        <f t="shared" si="324"/>
        <v>352941.39215604204</v>
      </c>
      <c r="U1326" s="860">
        <f t="shared" si="325"/>
        <v>2</v>
      </c>
      <c r="V1326" s="861">
        <f t="shared" si="326"/>
        <v>705882.78431208408</v>
      </c>
      <c r="W1326" s="861">
        <f t="shared" si="327"/>
        <v>352941.39215604204</v>
      </c>
      <c r="X1326" s="861">
        <f t="shared" si="328"/>
        <v>352941.39215604204</v>
      </c>
      <c r="Y1326" s="861">
        <f t="shared" si="329"/>
        <v>352941.39215604204</v>
      </c>
      <c r="Z1326" s="861">
        <f t="shared" si="330"/>
        <v>0</v>
      </c>
      <c r="AA1326" s="861">
        <f t="shared" si="331"/>
        <v>0</v>
      </c>
      <c r="AB1326" s="860">
        <f t="shared" si="332"/>
        <v>2012</v>
      </c>
      <c r="AC1326" s="862">
        <f t="shared" si="333"/>
        <v>1764706.9607802101</v>
      </c>
      <c r="AD1326" s="863">
        <f t="shared" si="334"/>
        <v>0</v>
      </c>
    </row>
    <row r="1327" spans="1:30" s="821" customFormat="1" ht="15" hidden="1" customHeight="1">
      <c r="A1327" s="835"/>
      <c r="B1327" s="849" t="s">
        <v>34</v>
      </c>
      <c r="C1327" s="873" t="s">
        <v>1453</v>
      </c>
      <c r="D1327" s="873" t="s">
        <v>4082</v>
      </c>
      <c r="E1327" s="839"/>
      <c r="F1327" s="873"/>
      <c r="G1327" s="838"/>
      <c r="H1327" s="873"/>
      <c r="I1327" s="872">
        <v>2012</v>
      </c>
      <c r="J1327" s="838"/>
      <c r="K1327" s="883"/>
      <c r="L1327" s="884"/>
      <c r="M1327" s="884"/>
      <c r="N1327" s="884"/>
      <c r="O1327" s="872" t="s">
        <v>133</v>
      </c>
      <c r="P1327" s="894">
        <v>5294120.8823406305</v>
      </c>
      <c r="Q1327" s="853" t="str">
        <f t="shared" si="321"/>
        <v>2.06.04</v>
      </c>
      <c r="R1327" s="841" t="str">
        <f t="shared" si="322"/>
        <v>MEJA DAN KURSI KERJA/RAPAT PEJABAT</v>
      </c>
      <c r="S1327" s="860">
        <f t="shared" si="323"/>
        <v>5</v>
      </c>
      <c r="T1327" s="861">
        <f t="shared" si="324"/>
        <v>1058824.176468126</v>
      </c>
      <c r="U1327" s="860">
        <f t="shared" si="325"/>
        <v>2</v>
      </c>
      <c r="V1327" s="861">
        <f t="shared" si="326"/>
        <v>2117648.352936252</v>
      </c>
      <c r="W1327" s="861">
        <f t="shared" si="327"/>
        <v>1058824.176468126</v>
      </c>
      <c r="X1327" s="861">
        <f t="shared" si="328"/>
        <v>1058824.176468126</v>
      </c>
      <c r="Y1327" s="861">
        <f t="shared" si="329"/>
        <v>1058824.176468126</v>
      </c>
      <c r="Z1327" s="861">
        <f t="shared" si="330"/>
        <v>0</v>
      </c>
      <c r="AA1327" s="861">
        <f t="shared" si="331"/>
        <v>0</v>
      </c>
      <c r="AB1327" s="860">
        <f t="shared" si="332"/>
        <v>2012</v>
      </c>
      <c r="AC1327" s="862">
        <f t="shared" si="333"/>
        <v>5294120.8823406305</v>
      </c>
      <c r="AD1327" s="863">
        <f t="shared" si="334"/>
        <v>0</v>
      </c>
    </row>
    <row r="1328" spans="1:30" s="821" customFormat="1" ht="15" hidden="1" customHeight="1">
      <c r="A1328" s="835"/>
      <c r="B1328" s="849" t="s">
        <v>34</v>
      </c>
      <c r="C1328" s="873" t="s">
        <v>441</v>
      </c>
      <c r="D1328" s="873" t="s">
        <v>4081</v>
      </c>
      <c r="E1328" s="839"/>
      <c r="F1328" s="873"/>
      <c r="G1328" s="838"/>
      <c r="H1328" s="873"/>
      <c r="I1328" s="872">
        <v>2012</v>
      </c>
      <c r="J1328" s="838"/>
      <c r="K1328" s="883"/>
      <c r="L1328" s="884"/>
      <c r="M1328" s="884"/>
      <c r="N1328" s="884"/>
      <c r="O1328" s="872" t="s">
        <v>133</v>
      </c>
      <c r="P1328" s="894">
        <v>5955885.9926332096</v>
      </c>
      <c r="Q1328" s="853" t="str">
        <f t="shared" si="321"/>
        <v>2.06.04</v>
      </c>
      <c r="R1328" s="841" t="str">
        <f t="shared" si="322"/>
        <v>MEJA DAN KURSI KERJA/RAPAT PEJABAT</v>
      </c>
      <c r="S1328" s="860">
        <f t="shared" si="323"/>
        <v>5</v>
      </c>
      <c r="T1328" s="861">
        <f t="shared" si="324"/>
        <v>1191177.1985266418</v>
      </c>
      <c r="U1328" s="860">
        <f t="shared" si="325"/>
        <v>2</v>
      </c>
      <c r="V1328" s="861">
        <f t="shared" si="326"/>
        <v>2382354.3970532836</v>
      </c>
      <c r="W1328" s="861">
        <f t="shared" si="327"/>
        <v>1191177.1985266418</v>
      </c>
      <c r="X1328" s="861">
        <f t="shared" si="328"/>
        <v>1191177.1985266418</v>
      </c>
      <c r="Y1328" s="861">
        <f t="shared" si="329"/>
        <v>1191177.1985266418</v>
      </c>
      <c r="Z1328" s="861">
        <f t="shared" si="330"/>
        <v>0</v>
      </c>
      <c r="AA1328" s="861">
        <f t="shared" si="331"/>
        <v>0</v>
      </c>
      <c r="AB1328" s="860">
        <f t="shared" si="332"/>
        <v>2012</v>
      </c>
      <c r="AC1328" s="862">
        <f t="shared" si="333"/>
        <v>5955885.9926332096</v>
      </c>
      <c r="AD1328" s="863">
        <f t="shared" si="334"/>
        <v>0</v>
      </c>
    </row>
    <row r="1329" spans="1:30" s="821" customFormat="1" ht="15" hidden="1" customHeight="1">
      <c r="A1329" s="835"/>
      <c r="B1329" s="849" t="s">
        <v>34</v>
      </c>
      <c r="C1329" s="873" t="s">
        <v>441</v>
      </c>
      <c r="D1329" s="873" t="s">
        <v>4083</v>
      </c>
      <c r="E1329" s="839"/>
      <c r="F1329" s="873"/>
      <c r="G1329" s="838"/>
      <c r="H1329" s="873"/>
      <c r="I1329" s="872">
        <v>2012</v>
      </c>
      <c r="J1329" s="838"/>
      <c r="K1329" s="883"/>
      <c r="L1329" s="884"/>
      <c r="M1329" s="884"/>
      <c r="N1329" s="884"/>
      <c r="O1329" s="872" t="s">
        <v>133</v>
      </c>
      <c r="P1329" s="894">
        <v>3308825.5514628938</v>
      </c>
      <c r="Q1329" s="853" t="str">
        <f t="shared" si="321"/>
        <v>2.06.04</v>
      </c>
      <c r="R1329" s="841" t="str">
        <f t="shared" si="322"/>
        <v>MEJA DAN KURSI KERJA/RAPAT PEJABAT</v>
      </c>
      <c r="S1329" s="860">
        <f t="shared" si="323"/>
        <v>5</v>
      </c>
      <c r="T1329" s="861">
        <f t="shared" si="324"/>
        <v>661765.11029257881</v>
      </c>
      <c r="U1329" s="860">
        <f t="shared" si="325"/>
        <v>2</v>
      </c>
      <c r="V1329" s="861">
        <f t="shared" si="326"/>
        <v>1323530.2205851576</v>
      </c>
      <c r="W1329" s="861">
        <f t="shared" si="327"/>
        <v>661765.11029257881</v>
      </c>
      <c r="X1329" s="861">
        <f t="shared" si="328"/>
        <v>661765.11029257881</v>
      </c>
      <c r="Y1329" s="861">
        <f t="shared" si="329"/>
        <v>661765.11029257881</v>
      </c>
      <c r="Z1329" s="861">
        <f t="shared" si="330"/>
        <v>0</v>
      </c>
      <c r="AA1329" s="861">
        <f t="shared" si="331"/>
        <v>0</v>
      </c>
      <c r="AB1329" s="860">
        <f t="shared" si="332"/>
        <v>2012</v>
      </c>
      <c r="AC1329" s="862">
        <f t="shared" si="333"/>
        <v>3308825.5514628938</v>
      </c>
      <c r="AD1329" s="863">
        <f t="shared" si="334"/>
        <v>0</v>
      </c>
    </row>
    <row r="1330" spans="1:30" s="821" customFormat="1" ht="15" hidden="1" customHeight="1">
      <c r="A1330" s="835"/>
      <c r="B1330" s="849" t="s">
        <v>34</v>
      </c>
      <c r="C1330" s="873" t="s">
        <v>4084</v>
      </c>
      <c r="D1330" s="873" t="s">
        <v>4085</v>
      </c>
      <c r="E1330" s="839"/>
      <c r="F1330" s="873"/>
      <c r="G1330" s="838"/>
      <c r="H1330" s="873"/>
      <c r="I1330" s="872">
        <v>2012</v>
      </c>
      <c r="J1330" s="838"/>
      <c r="K1330" s="883"/>
      <c r="L1330" s="884"/>
      <c r="M1330" s="884"/>
      <c r="N1330" s="884"/>
      <c r="O1330" s="872" t="s">
        <v>133</v>
      </c>
      <c r="P1330" s="894">
        <v>5294120.8823406305</v>
      </c>
      <c r="Q1330" s="853" t="str">
        <f t="shared" si="321"/>
        <v>2.06.04</v>
      </c>
      <c r="R1330" s="841" t="str">
        <f t="shared" si="322"/>
        <v>MEJA DAN KURSI KERJA/RAPAT PEJABAT</v>
      </c>
      <c r="S1330" s="860">
        <f t="shared" si="323"/>
        <v>5</v>
      </c>
      <c r="T1330" s="861">
        <f t="shared" si="324"/>
        <v>1058824.176468126</v>
      </c>
      <c r="U1330" s="860">
        <f t="shared" si="325"/>
        <v>2</v>
      </c>
      <c r="V1330" s="861">
        <f t="shared" si="326"/>
        <v>2117648.352936252</v>
      </c>
      <c r="W1330" s="861">
        <f t="shared" si="327"/>
        <v>1058824.176468126</v>
      </c>
      <c r="X1330" s="861">
        <f t="shared" si="328"/>
        <v>1058824.176468126</v>
      </c>
      <c r="Y1330" s="861">
        <f t="shared" si="329"/>
        <v>1058824.176468126</v>
      </c>
      <c r="Z1330" s="861">
        <f t="shared" si="330"/>
        <v>0</v>
      </c>
      <c r="AA1330" s="861">
        <f t="shared" si="331"/>
        <v>0</v>
      </c>
      <c r="AB1330" s="860">
        <f t="shared" si="332"/>
        <v>2012</v>
      </c>
      <c r="AC1330" s="862">
        <f t="shared" si="333"/>
        <v>5294120.8823406305</v>
      </c>
      <c r="AD1330" s="863">
        <f t="shared" si="334"/>
        <v>0</v>
      </c>
    </row>
    <row r="1331" spans="1:30" s="821" customFormat="1" ht="15" hidden="1" customHeight="1">
      <c r="A1331" s="835"/>
      <c r="B1331" s="849" t="s">
        <v>34</v>
      </c>
      <c r="C1331" s="873" t="s">
        <v>4086</v>
      </c>
      <c r="D1331" s="873" t="s">
        <v>4087</v>
      </c>
      <c r="E1331" s="839"/>
      <c r="F1331" s="873"/>
      <c r="G1331" s="838"/>
      <c r="H1331" s="873"/>
      <c r="I1331" s="872">
        <v>2012</v>
      </c>
      <c r="J1331" s="838"/>
      <c r="K1331" s="883"/>
      <c r="L1331" s="884"/>
      <c r="M1331" s="884"/>
      <c r="N1331" s="884"/>
      <c r="O1331" s="872" t="s">
        <v>133</v>
      </c>
      <c r="P1331" s="894">
        <v>13786773.131095391</v>
      </c>
      <c r="Q1331" s="853" t="str">
        <f t="shared" si="321"/>
        <v>2.06.04</v>
      </c>
      <c r="R1331" s="841" t="str">
        <f t="shared" si="322"/>
        <v>MEJA DAN KURSI KERJA/RAPAT PEJABAT</v>
      </c>
      <c r="S1331" s="860">
        <f t="shared" si="323"/>
        <v>5</v>
      </c>
      <c r="T1331" s="861">
        <f t="shared" si="324"/>
        <v>2757354.626219078</v>
      </c>
      <c r="U1331" s="860">
        <f t="shared" si="325"/>
        <v>2</v>
      </c>
      <c r="V1331" s="861">
        <f t="shared" si="326"/>
        <v>5514709.2524381559</v>
      </c>
      <c r="W1331" s="861">
        <f t="shared" si="327"/>
        <v>2757354.626219078</v>
      </c>
      <c r="X1331" s="861">
        <f t="shared" si="328"/>
        <v>2757354.626219078</v>
      </c>
      <c r="Y1331" s="861">
        <f t="shared" si="329"/>
        <v>2757354.626219078</v>
      </c>
      <c r="Z1331" s="861">
        <f t="shared" si="330"/>
        <v>0</v>
      </c>
      <c r="AA1331" s="861">
        <f t="shared" si="331"/>
        <v>0</v>
      </c>
      <c r="AB1331" s="860">
        <f t="shared" si="332"/>
        <v>2012</v>
      </c>
      <c r="AC1331" s="862">
        <f t="shared" si="333"/>
        <v>13786773.131095391</v>
      </c>
      <c r="AD1331" s="863">
        <f t="shared" si="334"/>
        <v>0</v>
      </c>
    </row>
    <row r="1332" spans="1:30" s="821" customFormat="1" ht="15" hidden="1" customHeight="1">
      <c r="A1332" s="835"/>
      <c r="B1332" s="849" t="s">
        <v>34</v>
      </c>
      <c r="C1332" s="887" t="s">
        <v>1451</v>
      </c>
      <c r="D1332" s="873" t="s">
        <v>4088</v>
      </c>
      <c r="E1332" s="839"/>
      <c r="F1332" s="873"/>
      <c r="G1332" s="838"/>
      <c r="H1332" s="873"/>
      <c r="I1332" s="872">
        <v>2012</v>
      </c>
      <c r="J1332" s="838"/>
      <c r="K1332" s="883"/>
      <c r="L1332" s="884"/>
      <c r="M1332" s="884"/>
      <c r="N1332" s="884"/>
      <c r="O1332" s="872" t="s">
        <v>133</v>
      </c>
      <c r="P1332" s="894">
        <v>4963238.3271943405</v>
      </c>
      <c r="Q1332" s="853" t="str">
        <f t="shared" si="321"/>
        <v>2.06.02</v>
      </c>
      <c r="R1332" s="841" t="str">
        <f t="shared" si="322"/>
        <v>ALAT RUMAH TANGGA</v>
      </c>
      <c r="S1332" s="860">
        <f t="shared" si="323"/>
        <v>5</v>
      </c>
      <c r="T1332" s="861">
        <f t="shared" si="324"/>
        <v>992647.66543886811</v>
      </c>
      <c r="U1332" s="860">
        <f t="shared" si="325"/>
        <v>2</v>
      </c>
      <c r="V1332" s="861">
        <f t="shared" si="326"/>
        <v>1985295.3308777362</v>
      </c>
      <c r="W1332" s="861">
        <f t="shared" si="327"/>
        <v>992647.66543886811</v>
      </c>
      <c r="X1332" s="861">
        <f t="shared" si="328"/>
        <v>992647.66543886811</v>
      </c>
      <c r="Y1332" s="861">
        <f t="shared" si="329"/>
        <v>992647.66543886811</v>
      </c>
      <c r="Z1332" s="861">
        <f t="shared" si="330"/>
        <v>0</v>
      </c>
      <c r="AA1332" s="861">
        <f t="shared" si="331"/>
        <v>0</v>
      </c>
      <c r="AB1332" s="860">
        <f t="shared" si="332"/>
        <v>2012</v>
      </c>
      <c r="AC1332" s="862">
        <f t="shared" si="333"/>
        <v>4963238.3271943405</v>
      </c>
      <c r="AD1332" s="863">
        <f t="shared" si="334"/>
        <v>0</v>
      </c>
    </row>
    <row r="1333" spans="1:30" s="821" customFormat="1" ht="15" hidden="1" customHeight="1">
      <c r="A1333" s="835"/>
      <c r="B1333" s="849" t="s">
        <v>34</v>
      </c>
      <c r="C1333" s="873" t="s">
        <v>440</v>
      </c>
      <c r="D1333" s="873" t="s">
        <v>4089</v>
      </c>
      <c r="E1333" s="839"/>
      <c r="F1333" s="873"/>
      <c r="G1333" s="838"/>
      <c r="H1333" s="873"/>
      <c r="I1333" s="872">
        <v>2012</v>
      </c>
      <c r="J1333" s="838"/>
      <c r="K1333" s="883"/>
      <c r="L1333" s="884"/>
      <c r="M1333" s="884"/>
      <c r="N1333" s="884"/>
      <c r="O1333" s="872" t="s">
        <v>133</v>
      </c>
      <c r="P1333" s="894">
        <v>1985295.3308777364</v>
      </c>
      <c r="Q1333" s="853" t="str">
        <f t="shared" si="321"/>
        <v>2.06.04</v>
      </c>
      <c r="R1333" s="841" t="str">
        <f t="shared" si="322"/>
        <v>MEJA DAN KURSI KERJA/RAPAT PEJABAT</v>
      </c>
      <c r="S1333" s="860">
        <f t="shared" si="323"/>
        <v>5</v>
      </c>
      <c r="T1333" s="861">
        <f t="shared" si="324"/>
        <v>397059.06617554731</v>
      </c>
      <c r="U1333" s="860">
        <f t="shared" si="325"/>
        <v>2</v>
      </c>
      <c r="V1333" s="861">
        <f t="shared" si="326"/>
        <v>794118.13235109462</v>
      </c>
      <c r="W1333" s="861">
        <f t="shared" si="327"/>
        <v>397059.06617554731</v>
      </c>
      <c r="X1333" s="861">
        <f t="shared" si="328"/>
        <v>397059.06617554731</v>
      </c>
      <c r="Y1333" s="861">
        <f t="shared" si="329"/>
        <v>397059.06617554731</v>
      </c>
      <c r="Z1333" s="861">
        <f t="shared" si="330"/>
        <v>0</v>
      </c>
      <c r="AA1333" s="861">
        <f t="shared" si="331"/>
        <v>0</v>
      </c>
      <c r="AB1333" s="860">
        <f t="shared" si="332"/>
        <v>2012</v>
      </c>
      <c r="AC1333" s="862">
        <f t="shared" si="333"/>
        <v>1985295.3308777364</v>
      </c>
      <c r="AD1333" s="863">
        <f t="shared" si="334"/>
        <v>0</v>
      </c>
    </row>
    <row r="1334" spans="1:30" s="821" customFormat="1" ht="15" hidden="1" customHeight="1">
      <c r="A1334" s="835"/>
      <c r="B1334" s="849" t="s">
        <v>34</v>
      </c>
      <c r="C1334" s="873" t="s">
        <v>440</v>
      </c>
      <c r="D1334" s="873" t="s">
        <v>4090</v>
      </c>
      <c r="E1334" s="839"/>
      <c r="F1334" s="873"/>
      <c r="G1334" s="838"/>
      <c r="H1334" s="873"/>
      <c r="I1334" s="872">
        <v>2012</v>
      </c>
      <c r="J1334" s="838"/>
      <c r="K1334" s="883"/>
      <c r="L1334" s="884"/>
      <c r="M1334" s="884"/>
      <c r="N1334" s="884"/>
      <c r="O1334" s="872" t="s">
        <v>133</v>
      </c>
      <c r="P1334" s="894">
        <v>1875001.1458289733</v>
      </c>
      <c r="Q1334" s="853" t="str">
        <f t="shared" si="321"/>
        <v>2.06.04</v>
      </c>
      <c r="R1334" s="841" t="str">
        <f t="shared" si="322"/>
        <v>MEJA DAN KURSI KERJA/RAPAT PEJABAT</v>
      </c>
      <c r="S1334" s="860">
        <f t="shared" si="323"/>
        <v>5</v>
      </c>
      <c r="T1334" s="861">
        <f t="shared" si="324"/>
        <v>375000.22916579468</v>
      </c>
      <c r="U1334" s="860">
        <f t="shared" si="325"/>
        <v>2</v>
      </c>
      <c r="V1334" s="861">
        <f t="shared" si="326"/>
        <v>750000.45833158935</v>
      </c>
      <c r="W1334" s="861">
        <f t="shared" si="327"/>
        <v>375000.22916579468</v>
      </c>
      <c r="X1334" s="861">
        <f t="shared" si="328"/>
        <v>375000.22916579468</v>
      </c>
      <c r="Y1334" s="861">
        <f t="shared" si="329"/>
        <v>375000.22916579468</v>
      </c>
      <c r="Z1334" s="861">
        <f t="shared" si="330"/>
        <v>0</v>
      </c>
      <c r="AA1334" s="861">
        <f t="shared" si="331"/>
        <v>0</v>
      </c>
      <c r="AB1334" s="860">
        <f t="shared" si="332"/>
        <v>2012</v>
      </c>
      <c r="AC1334" s="862">
        <f t="shared" si="333"/>
        <v>1875001.1458289733</v>
      </c>
      <c r="AD1334" s="863">
        <f t="shared" si="334"/>
        <v>0</v>
      </c>
    </row>
    <row r="1335" spans="1:30" s="821" customFormat="1" ht="15" hidden="1" customHeight="1">
      <c r="A1335" s="873" t="s">
        <v>4064</v>
      </c>
      <c r="B1335" s="849" t="s">
        <v>34</v>
      </c>
      <c r="C1335" s="873" t="s">
        <v>1453</v>
      </c>
      <c r="D1335" s="873" t="s">
        <v>4091</v>
      </c>
      <c r="E1335" s="839"/>
      <c r="F1335" s="873"/>
      <c r="G1335" s="838"/>
      <c r="H1335" s="873"/>
      <c r="I1335" s="872">
        <v>2012</v>
      </c>
      <c r="J1335" s="838"/>
      <c r="K1335" s="883"/>
      <c r="L1335" s="884"/>
      <c r="M1335" s="884"/>
      <c r="N1335" s="884"/>
      <c r="O1335" s="872" t="s">
        <v>133</v>
      </c>
      <c r="P1335" s="894">
        <v>4260112.8975084759</v>
      </c>
      <c r="Q1335" s="853" t="str">
        <f t="shared" si="321"/>
        <v>2.06.04</v>
      </c>
      <c r="R1335" s="841" t="str">
        <f t="shared" si="322"/>
        <v>MEJA DAN KURSI KERJA/RAPAT PEJABAT</v>
      </c>
      <c r="S1335" s="860">
        <f t="shared" si="323"/>
        <v>5</v>
      </c>
      <c r="T1335" s="861">
        <f t="shared" si="324"/>
        <v>852022.57950169523</v>
      </c>
      <c r="U1335" s="860">
        <f t="shared" si="325"/>
        <v>2</v>
      </c>
      <c r="V1335" s="861">
        <f t="shared" si="326"/>
        <v>1704045.1590033905</v>
      </c>
      <c r="W1335" s="861">
        <f t="shared" si="327"/>
        <v>852022.57950169523</v>
      </c>
      <c r="X1335" s="861">
        <f t="shared" si="328"/>
        <v>852022.57950169523</v>
      </c>
      <c r="Y1335" s="861">
        <f t="shared" si="329"/>
        <v>852022.57950169523</v>
      </c>
      <c r="Z1335" s="861">
        <f t="shared" si="330"/>
        <v>0</v>
      </c>
      <c r="AA1335" s="861">
        <f t="shared" si="331"/>
        <v>0</v>
      </c>
      <c r="AB1335" s="860">
        <f t="shared" si="332"/>
        <v>2012</v>
      </c>
      <c r="AC1335" s="862">
        <f t="shared" si="333"/>
        <v>4260112.8975084759</v>
      </c>
      <c r="AD1335" s="863">
        <f t="shared" si="334"/>
        <v>0</v>
      </c>
    </row>
    <row r="1336" spans="1:30" s="821" customFormat="1" ht="15" hidden="1" customHeight="1">
      <c r="A1336" s="835"/>
      <c r="B1336" s="849" t="s">
        <v>34</v>
      </c>
      <c r="C1336" s="873" t="s">
        <v>441</v>
      </c>
      <c r="D1336" s="873" t="s">
        <v>4081</v>
      </c>
      <c r="E1336" s="839"/>
      <c r="F1336" s="873"/>
      <c r="G1336" s="838"/>
      <c r="H1336" s="873"/>
      <c r="I1336" s="872">
        <v>2012</v>
      </c>
      <c r="J1336" s="838"/>
      <c r="K1336" s="883"/>
      <c r="L1336" s="884"/>
      <c r="M1336" s="884"/>
      <c r="N1336" s="884"/>
      <c r="O1336" s="872" t="s">
        <v>133</v>
      </c>
      <c r="P1336" s="894">
        <v>8823534.8039010502</v>
      </c>
      <c r="Q1336" s="853" t="str">
        <f t="shared" si="321"/>
        <v>2.06.04</v>
      </c>
      <c r="R1336" s="841" t="str">
        <f t="shared" si="322"/>
        <v>MEJA DAN KURSI KERJA/RAPAT PEJABAT</v>
      </c>
      <c r="S1336" s="860">
        <f t="shared" si="323"/>
        <v>5</v>
      </c>
      <c r="T1336" s="861">
        <f t="shared" si="324"/>
        <v>1764706.9607802101</v>
      </c>
      <c r="U1336" s="860">
        <f t="shared" si="325"/>
        <v>2</v>
      </c>
      <c r="V1336" s="861">
        <f t="shared" si="326"/>
        <v>3529413.9215604202</v>
      </c>
      <c r="W1336" s="861">
        <f t="shared" si="327"/>
        <v>1764706.9607802101</v>
      </c>
      <c r="X1336" s="861">
        <f t="shared" si="328"/>
        <v>1764706.9607802101</v>
      </c>
      <c r="Y1336" s="861">
        <f t="shared" si="329"/>
        <v>1764706.9607802101</v>
      </c>
      <c r="Z1336" s="861">
        <f t="shared" si="330"/>
        <v>0</v>
      </c>
      <c r="AA1336" s="861">
        <f t="shared" si="331"/>
        <v>0</v>
      </c>
      <c r="AB1336" s="860">
        <f t="shared" si="332"/>
        <v>2012</v>
      </c>
      <c r="AC1336" s="862">
        <f t="shared" si="333"/>
        <v>8823534.8039010502</v>
      </c>
      <c r="AD1336" s="863">
        <f t="shared" si="334"/>
        <v>0</v>
      </c>
    </row>
    <row r="1337" spans="1:30" s="821" customFormat="1" ht="15" hidden="1" customHeight="1">
      <c r="A1337" s="835"/>
      <c r="B1337" s="849" t="s">
        <v>34</v>
      </c>
      <c r="C1337" s="873" t="s">
        <v>4084</v>
      </c>
      <c r="D1337" s="873" t="s">
        <v>4085</v>
      </c>
      <c r="E1337" s="839"/>
      <c r="F1337" s="873"/>
      <c r="G1337" s="838"/>
      <c r="H1337" s="873"/>
      <c r="I1337" s="872">
        <v>2012</v>
      </c>
      <c r="J1337" s="838"/>
      <c r="K1337" s="883"/>
      <c r="L1337" s="884"/>
      <c r="M1337" s="884"/>
      <c r="N1337" s="884"/>
      <c r="O1337" s="872" t="s">
        <v>133</v>
      </c>
      <c r="P1337" s="894">
        <v>4301473.2169017624</v>
      </c>
      <c r="Q1337" s="853" t="str">
        <f t="shared" si="321"/>
        <v>2.06.04</v>
      </c>
      <c r="R1337" s="841" t="str">
        <f t="shared" si="322"/>
        <v>MEJA DAN KURSI KERJA/RAPAT PEJABAT</v>
      </c>
      <c r="S1337" s="860">
        <f t="shared" si="323"/>
        <v>5</v>
      </c>
      <c r="T1337" s="861">
        <f t="shared" si="324"/>
        <v>860294.64338035253</v>
      </c>
      <c r="U1337" s="860">
        <f t="shared" si="325"/>
        <v>2</v>
      </c>
      <c r="V1337" s="861">
        <f t="shared" si="326"/>
        <v>1720589.2867607051</v>
      </c>
      <c r="W1337" s="861">
        <f t="shared" si="327"/>
        <v>860294.64338035253</v>
      </c>
      <c r="X1337" s="861">
        <f t="shared" si="328"/>
        <v>860294.64338035253</v>
      </c>
      <c r="Y1337" s="861">
        <f t="shared" si="329"/>
        <v>860294.64338035253</v>
      </c>
      <c r="Z1337" s="861">
        <f t="shared" si="330"/>
        <v>0</v>
      </c>
      <c r="AA1337" s="861">
        <f t="shared" si="331"/>
        <v>0</v>
      </c>
      <c r="AB1337" s="860">
        <f t="shared" si="332"/>
        <v>2012</v>
      </c>
      <c r="AC1337" s="862">
        <f t="shared" si="333"/>
        <v>4301473.2169017624</v>
      </c>
      <c r="AD1337" s="863">
        <f t="shared" si="334"/>
        <v>0</v>
      </c>
    </row>
    <row r="1338" spans="1:30" s="821" customFormat="1" ht="15" hidden="1" customHeight="1">
      <c r="A1338" s="835"/>
      <c r="B1338" s="849" t="s">
        <v>34</v>
      </c>
      <c r="C1338" s="873" t="s">
        <v>4086</v>
      </c>
      <c r="D1338" s="873" t="s">
        <v>4087</v>
      </c>
      <c r="E1338" s="839"/>
      <c r="F1338" s="873"/>
      <c r="G1338" s="838"/>
      <c r="H1338" s="873"/>
      <c r="I1338" s="872">
        <v>2012</v>
      </c>
      <c r="J1338" s="838"/>
      <c r="K1338" s="883"/>
      <c r="L1338" s="884"/>
      <c r="M1338" s="884"/>
      <c r="N1338" s="884"/>
      <c r="O1338" s="872" t="s">
        <v>133</v>
      </c>
      <c r="P1338" s="894">
        <v>2205883.7009752626</v>
      </c>
      <c r="Q1338" s="853" t="str">
        <f t="shared" si="321"/>
        <v>2.06.04</v>
      </c>
      <c r="R1338" s="841" t="str">
        <f t="shared" si="322"/>
        <v>MEJA DAN KURSI KERJA/RAPAT PEJABAT</v>
      </c>
      <c r="S1338" s="860">
        <f t="shared" si="323"/>
        <v>5</v>
      </c>
      <c r="T1338" s="861">
        <f t="shared" si="324"/>
        <v>441176.74019505252</v>
      </c>
      <c r="U1338" s="860">
        <f t="shared" si="325"/>
        <v>2</v>
      </c>
      <c r="V1338" s="861">
        <f t="shared" si="326"/>
        <v>882353.48039010505</v>
      </c>
      <c r="W1338" s="861">
        <f t="shared" si="327"/>
        <v>441176.74019505252</v>
      </c>
      <c r="X1338" s="861">
        <f t="shared" si="328"/>
        <v>441176.74019505252</v>
      </c>
      <c r="Y1338" s="861">
        <f t="shared" si="329"/>
        <v>441176.74019505252</v>
      </c>
      <c r="Z1338" s="861">
        <f t="shared" si="330"/>
        <v>0</v>
      </c>
      <c r="AA1338" s="861">
        <f t="shared" si="331"/>
        <v>0</v>
      </c>
      <c r="AB1338" s="860">
        <f t="shared" si="332"/>
        <v>2012</v>
      </c>
      <c r="AC1338" s="862">
        <f t="shared" si="333"/>
        <v>2205883.7009752626</v>
      </c>
      <c r="AD1338" s="863">
        <f t="shared" si="334"/>
        <v>0</v>
      </c>
    </row>
    <row r="1339" spans="1:30" s="821" customFormat="1" ht="15" hidden="1" customHeight="1">
      <c r="A1339" s="835"/>
      <c r="B1339" s="849" t="s">
        <v>34</v>
      </c>
      <c r="C1339" s="887" t="s">
        <v>3863</v>
      </c>
      <c r="D1339" s="873" t="s">
        <v>4092</v>
      </c>
      <c r="E1339" s="839"/>
      <c r="F1339" s="873"/>
      <c r="G1339" s="838"/>
      <c r="H1339" s="873"/>
      <c r="I1339" s="872">
        <v>2012</v>
      </c>
      <c r="J1339" s="838"/>
      <c r="K1339" s="883"/>
      <c r="L1339" s="884"/>
      <c r="M1339" s="884"/>
      <c r="N1339" s="884"/>
      <c r="O1339" s="872" t="s">
        <v>133</v>
      </c>
      <c r="P1339" s="894">
        <v>27573546.262190782</v>
      </c>
      <c r="Q1339" s="853" t="str">
        <f t="shared" si="321"/>
        <v>2.06.04</v>
      </c>
      <c r="R1339" s="841" t="str">
        <f t="shared" si="322"/>
        <v>MEJA DAN KURSI KERJA/RAPAT PEJABAT</v>
      </c>
      <c r="S1339" s="860">
        <f t="shared" si="323"/>
        <v>5</v>
      </c>
      <c r="T1339" s="861">
        <f t="shared" si="324"/>
        <v>5514709.2524381559</v>
      </c>
      <c r="U1339" s="860">
        <f t="shared" si="325"/>
        <v>2</v>
      </c>
      <c r="V1339" s="861">
        <f t="shared" si="326"/>
        <v>11029418.504876312</v>
      </c>
      <c r="W1339" s="861">
        <f t="shared" si="327"/>
        <v>5514709.2524381559</v>
      </c>
      <c r="X1339" s="861">
        <f t="shared" si="328"/>
        <v>5514709.2524381559</v>
      </c>
      <c r="Y1339" s="861">
        <f t="shared" si="329"/>
        <v>5514709.2524381559</v>
      </c>
      <c r="Z1339" s="861">
        <f t="shared" si="330"/>
        <v>0</v>
      </c>
      <c r="AA1339" s="861">
        <f t="shared" si="331"/>
        <v>0</v>
      </c>
      <c r="AB1339" s="860">
        <f t="shared" si="332"/>
        <v>2012</v>
      </c>
      <c r="AC1339" s="862">
        <f t="shared" si="333"/>
        <v>27573546.262190782</v>
      </c>
      <c r="AD1339" s="863">
        <f t="shared" si="334"/>
        <v>0</v>
      </c>
    </row>
    <row r="1340" spans="1:30" s="821" customFormat="1" ht="15" hidden="1" customHeight="1">
      <c r="A1340" s="835"/>
      <c r="B1340" s="849" t="s">
        <v>34</v>
      </c>
      <c r="C1340" s="873" t="s">
        <v>440</v>
      </c>
      <c r="D1340" s="873" t="s">
        <v>4089</v>
      </c>
      <c r="E1340" s="839"/>
      <c r="F1340" s="873"/>
      <c r="G1340" s="838"/>
      <c r="H1340" s="873"/>
      <c r="I1340" s="872">
        <v>2012</v>
      </c>
      <c r="J1340" s="838"/>
      <c r="K1340" s="883"/>
      <c r="L1340" s="884"/>
      <c r="M1340" s="884"/>
      <c r="N1340" s="884"/>
      <c r="O1340" s="872" t="s">
        <v>133</v>
      </c>
      <c r="P1340" s="894">
        <v>1985295.3308777364</v>
      </c>
      <c r="Q1340" s="853" t="str">
        <f t="shared" si="321"/>
        <v>2.06.04</v>
      </c>
      <c r="R1340" s="841" t="str">
        <f t="shared" si="322"/>
        <v>MEJA DAN KURSI KERJA/RAPAT PEJABAT</v>
      </c>
      <c r="S1340" s="860">
        <f t="shared" si="323"/>
        <v>5</v>
      </c>
      <c r="T1340" s="861">
        <f t="shared" si="324"/>
        <v>397059.06617554731</v>
      </c>
      <c r="U1340" s="860">
        <f t="shared" si="325"/>
        <v>2</v>
      </c>
      <c r="V1340" s="861">
        <f t="shared" si="326"/>
        <v>794118.13235109462</v>
      </c>
      <c r="W1340" s="861">
        <f t="shared" si="327"/>
        <v>397059.06617554731</v>
      </c>
      <c r="X1340" s="861">
        <f t="shared" si="328"/>
        <v>397059.06617554731</v>
      </c>
      <c r="Y1340" s="861">
        <f t="shared" si="329"/>
        <v>397059.06617554731</v>
      </c>
      <c r="Z1340" s="861">
        <f t="shared" si="330"/>
        <v>0</v>
      </c>
      <c r="AA1340" s="861">
        <f t="shared" si="331"/>
        <v>0</v>
      </c>
      <c r="AB1340" s="860">
        <f t="shared" si="332"/>
        <v>2012</v>
      </c>
      <c r="AC1340" s="862">
        <f t="shared" si="333"/>
        <v>1985295.3308777364</v>
      </c>
      <c r="AD1340" s="863">
        <f t="shared" si="334"/>
        <v>0</v>
      </c>
    </row>
    <row r="1341" spans="1:30" s="821" customFormat="1" ht="15" hidden="1" customHeight="1">
      <c r="A1341" s="873" t="s">
        <v>192</v>
      </c>
      <c r="B1341" s="849" t="s">
        <v>34</v>
      </c>
      <c r="C1341" s="873" t="s">
        <v>440</v>
      </c>
      <c r="D1341" s="873" t="s">
        <v>4090</v>
      </c>
      <c r="E1341" s="839"/>
      <c r="F1341" s="873"/>
      <c r="G1341" s="838"/>
      <c r="H1341" s="873"/>
      <c r="I1341" s="872">
        <v>2012</v>
      </c>
      <c r="J1341" s="838"/>
      <c r="K1341" s="883"/>
      <c r="L1341" s="884"/>
      <c r="M1341" s="884"/>
      <c r="N1341" s="884"/>
      <c r="O1341" s="872" t="s">
        <v>133</v>
      </c>
      <c r="P1341" s="894">
        <v>1875001.1458289733</v>
      </c>
      <c r="Q1341" s="853" t="str">
        <f t="shared" si="321"/>
        <v>2.06.04</v>
      </c>
      <c r="R1341" s="841" t="str">
        <f t="shared" si="322"/>
        <v>MEJA DAN KURSI KERJA/RAPAT PEJABAT</v>
      </c>
      <c r="S1341" s="860">
        <f t="shared" si="323"/>
        <v>5</v>
      </c>
      <c r="T1341" s="861">
        <f t="shared" si="324"/>
        <v>375000.22916579468</v>
      </c>
      <c r="U1341" s="860">
        <f t="shared" si="325"/>
        <v>2</v>
      </c>
      <c r="V1341" s="861">
        <f t="shared" si="326"/>
        <v>750000.45833158935</v>
      </c>
      <c r="W1341" s="861">
        <f t="shared" si="327"/>
        <v>375000.22916579468</v>
      </c>
      <c r="X1341" s="861">
        <f t="shared" si="328"/>
        <v>375000.22916579468</v>
      </c>
      <c r="Y1341" s="861">
        <f t="shared" si="329"/>
        <v>375000.22916579468</v>
      </c>
      <c r="Z1341" s="861">
        <f t="shared" si="330"/>
        <v>0</v>
      </c>
      <c r="AA1341" s="861">
        <f t="shared" si="331"/>
        <v>0</v>
      </c>
      <c r="AB1341" s="860">
        <f t="shared" si="332"/>
        <v>2012</v>
      </c>
      <c r="AC1341" s="862">
        <f t="shared" si="333"/>
        <v>1875001.1458289733</v>
      </c>
      <c r="AD1341" s="863">
        <f t="shared" si="334"/>
        <v>0</v>
      </c>
    </row>
    <row r="1342" spans="1:30" s="821" customFormat="1" ht="15" hidden="1" customHeight="1">
      <c r="A1342" s="835"/>
      <c r="B1342" s="849" t="s">
        <v>34</v>
      </c>
      <c r="C1342" s="873" t="s">
        <v>1453</v>
      </c>
      <c r="D1342" s="873" t="s">
        <v>4091</v>
      </c>
      <c r="E1342" s="839"/>
      <c r="F1342" s="873"/>
      <c r="G1342" s="838"/>
      <c r="H1342" s="873"/>
      <c r="I1342" s="872">
        <v>2012</v>
      </c>
      <c r="J1342" s="838"/>
      <c r="K1342" s="883"/>
      <c r="L1342" s="884"/>
      <c r="M1342" s="884"/>
      <c r="N1342" s="884"/>
      <c r="O1342" s="872" t="s">
        <v>133</v>
      </c>
      <c r="P1342" s="894">
        <v>4260112.8975084759</v>
      </c>
      <c r="Q1342" s="853" t="str">
        <f t="shared" si="321"/>
        <v>2.06.04</v>
      </c>
      <c r="R1342" s="841" t="str">
        <f t="shared" si="322"/>
        <v>MEJA DAN KURSI KERJA/RAPAT PEJABAT</v>
      </c>
      <c r="S1342" s="860">
        <f t="shared" si="323"/>
        <v>5</v>
      </c>
      <c r="T1342" s="861">
        <f t="shared" si="324"/>
        <v>852022.57950169523</v>
      </c>
      <c r="U1342" s="860">
        <f t="shared" si="325"/>
        <v>2</v>
      </c>
      <c r="V1342" s="861">
        <f t="shared" si="326"/>
        <v>1704045.1590033905</v>
      </c>
      <c r="W1342" s="861">
        <f t="shared" si="327"/>
        <v>852022.57950169523</v>
      </c>
      <c r="X1342" s="861">
        <f t="shared" si="328"/>
        <v>852022.57950169523</v>
      </c>
      <c r="Y1342" s="861">
        <f t="shared" si="329"/>
        <v>852022.57950169523</v>
      </c>
      <c r="Z1342" s="861">
        <f t="shared" si="330"/>
        <v>0</v>
      </c>
      <c r="AA1342" s="861">
        <f t="shared" si="331"/>
        <v>0</v>
      </c>
      <c r="AB1342" s="860">
        <f t="shared" si="332"/>
        <v>2012</v>
      </c>
      <c r="AC1342" s="862">
        <f t="shared" si="333"/>
        <v>4260112.8975084759</v>
      </c>
      <c r="AD1342" s="863">
        <f t="shared" si="334"/>
        <v>0</v>
      </c>
    </row>
    <row r="1343" spans="1:30" s="821" customFormat="1" ht="15" hidden="1" customHeight="1">
      <c r="A1343" s="835"/>
      <c r="B1343" s="849" t="s">
        <v>34</v>
      </c>
      <c r="C1343" s="873" t="s">
        <v>441</v>
      </c>
      <c r="D1343" s="873" t="s">
        <v>4081</v>
      </c>
      <c r="E1343" s="839"/>
      <c r="F1343" s="873"/>
      <c r="G1343" s="838"/>
      <c r="H1343" s="873"/>
      <c r="I1343" s="872">
        <v>2012</v>
      </c>
      <c r="J1343" s="838"/>
      <c r="K1343" s="883"/>
      <c r="L1343" s="884"/>
      <c r="M1343" s="884"/>
      <c r="N1343" s="884"/>
      <c r="O1343" s="872" t="s">
        <v>133</v>
      </c>
      <c r="P1343" s="894">
        <v>8823534.8039010502</v>
      </c>
      <c r="Q1343" s="853" t="str">
        <f t="shared" si="321"/>
        <v>2.06.04</v>
      </c>
      <c r="R1343" s="841" t="str">
        <f t="shared" si="322"/>
        <v>MEJA DAN KURSI KERJA/RAPAT PEJABAT</v>
      </c>
      <c r="S1343" s="860">
        <f t="shared" si="323"/>
        <v>5</v>
      </c>
      <c r="T1343" s="861">
        <f t="shared" si="324"/>
        <v>1764706.9607802101</v>
      </c>
      <c r="U1343" s="860">
        <f t="shared" si="325"/>
        <v>2</v>
      </c>
      <c r="V1343" s="861">
        <f t="shared" si="326"/>
        <v>3529413.9215604202</v>
      </c>
      <c r="W1343" s="861">
        <f t="shared" si="327"/>
        <v>1764706.9607802101</v>
      </c>
      <c r="X1343" s="861">
        <f t="shared" si="328"/>
        <v>1764706.9607802101</v>
      </c>
      <c r="Y1343" s="861">
        <f t="shared" si="329"/>
        <v>1764706.9607802101</v>
      </c>
      <c r="Z1343" s="861">
        <f t="shared" si="330"/>
        <v>0</v>
      </c>
      <c r="AA1343" s="861">
        <f t="shared" si="331"/>
        <v>0</v>
      </c>
      <c r="AB1343" s="860">
        <f t="shared" si="332"/>
        <v>2012</v>
      </c>
      <c r="AC1343" s="862">
        <f t="shared" si="333"/>
        <v>8823534.8039010502</v>
      </c>
      <c r="AD1343" s="863">
        <f t="shared" si="334"/>
        <v>0</v>
      </c>
    </row>
    <row r="1344" spans="1:30" s="821" customFormat="1" ht="15" hidden="1" customHeight="1">
      <c r="A1344" s="835"/>
      <c r="B1344" s="849" t="s">
        <v>34</v>
      </c>
      <c r="C1344" s="873" t="s">
        <v>4084</v>
      </c>
      <c r="D1344" s="873" t="s">
        <v>4085</v>
      </c>
      <c r="E1344" s="839"/>
      <c r="F1344" s="873"/>
      <c r="G1344" s="838"/>
      <c r="H1344" s="873"/>
      <c r="I1344" s="872">
        <v>2012</v>
      </c>
      <c r="J1344" s="838"/>
      <c r="K1344" s="883"/>
      <c r="L1344" s="884"/>
      <c r="M1344" s="884"/>
      <c r="N1344" s="884"/>
      <c r="O1344" s="872" t="s">
        <v>133</v>
      </c>
      <c r="P1344" s="894">
        <v>4301473.2169017624</v>
      </c>
      <c r="Q1344" s="853" t="str">
        <f t="shared" si="321"/>
        <v>2.06.04</v>
      </c>
      <c r="R1344" s="841" t="str">
        <f t="shared" si="322"/>
        <v>MEJA DAN KURSI KERJA/RAPAT PEJABAT</v>
      </c>
      <c r="S1344" s="860">
        <f t="shared" si="323"/>
        <v>5</v>
      </c>
      <c r="T1344" s="861">
        <f t="shared" si="324"/>
        <v>860294.64338035253</v>
      </c>
      <c r="U1344" s="860">
        <f t="shared" si="325"/>
        <v>2</v>
      </c>
      <c r="V1344" s="861">
        <f t="shared" si="326"/>
        <v>1720589.2867607051</v>
      </c>
      <c r="W1344" s="861">
        <f t="shared" si="327"/>
        <v>860294.64338035253</v>
      </c>
      <c r="X1344" s="861">
        <f t="shared" si="328"/>
        <v>860294.64338035253</v>
      </c>
      <c r="Y1344" s="861">
        <f t="shared" si="329"/>
        <v>860294.64338035253</v>
      </c>
      <c r="Z1344" s="861">
        <f t="shared" si="330"/>
        <v>0</v>
      </c>
      <c r="AA1344" s="861">
        <f t="shared" si="331"/>
        <v>0</v>
      </c>
      <c r="AB1344" s="860">
        <f t="shared" si="332"/>
        <v>2012</v>
      </c>
      <c r="AC1344" s="862">
        <f t="shared" si="333"/>
        <v>4301473.2169017624</v>
      </c>
      <c r="AD1344" s="863">
        <f t="shared" si="334"/>
        <v>0</v>
      </c>
    </row>
    <row r="1345" spans="1:30" s="821" customFormat="1" ht="15" hidden="1" customHeight="1">
      <c r="A1345" s="835"/>
      <c r="B1345" s="849" t="s">
        <v>34</v>
      </c>
      <c r="C1345" s="873" t="s">
        <v>4086</v>
      </c>
      <c r="D1345" s="873" t="s">
        <v>4087</v>
      </c>
      <c r="E1345" s="839"/>
      <c r="F1345" s="873"/>
      <c r="G1345" s="838"/>
      <c r="H1345" s="873"/>
      <c r="I1345" s="872">
        <v>2012</v>
      </c>
      <c r="J1345" s="838"/>
      <c r="K1345" s="883"/>
      <c r="L1345" s="884"/>
      <c r="M1345" s="884"/>
      <c r="N1345" s="884"/>
      <c r="O1345" s="872" t="s">
        <v>133</v>
      </c>
      <c r="P1345" s="894">
        <v>2205883.7009752626</v>
      </c>
      <c r="Q1345" s="853" t="str">
        <f t="shared" si="321"/>
        <v>2.06.04</v>
      </c>
      <c r="R1345" s="841" t="str">
        <f t="shared" si="322"/>
        <v>MEJA DAN KURSI KERJA/RAPAT PEJABAT</v>
      </c>
      <c r="S1345" s="860">
        <f t="shared" si="323"/>
        <v>5</v>
      </c>
      <c r="T1345" s="861">
        <f t="shared" si="324"/>
        <v>441176.74019505252</v>
      </c>
      <c r="U1345" s="860">
        <f t="shared" si="325"/>
        <v>2</v>
      </c>
      <c r="V1345" s="861">
        <f t="shared" si="326"/>
        <v>882353.48039010505</v>
      </c>
      <c r="W1345" s="861">
        <f t="shared" si="327"/>
        <v>441176.74019505252</v>
      </c>
      <c r="X1345" s="861">
        <f t="shared" si="328"/>
        <v>441176.74019505252</v>
      </c>
      <c r="Y1345" s="861">
        <f t="shared" si="329"/>
        <v>441176.74019505252</v>
      </c>
      <c r="Z1345" s="861">
        <f t="shared" si="330"/>
        <v>0</v>
      </c>
      <c r="AA1345" s="861">
        <f t="shared" si="331"/>
        <v>0</v>
      </c>
      <c r="AB1345" s="860">
        <f t="shared" si="332"/>
        <v>2012</v>
      </c>
      <c r="AC1345" s="862">
        <f t="shared" si="333"/>
        <v>2205883.7009752626</v>
      </c>
      <c r="AD1345" s="863">
        <f t="shared" si="334"/>
        <v>0</v>
      </c>
    </row>
    <row r="1346" spans="1:30" s="821" customFormat="1" ht="15" hidden="1" customHeight="1">
      <c r="A1346" s="835"/>
      <c r="B1346" s="849" t="s">
        <v>34</v>
      </c>
      <c r="C1346" s="887" t="s">
        <v>3863</v>
      </c>
      <c r="D1346" s="873" t="s">
        <v>4092</v>
      </c>
      <c r="E1346" s="839"/>
      <c r="F1346" s="873"/>
      <c r="G1346" s="838"/>
      <c r="H1346" s="873"/>
      <c r="I1346" s="872">
        <v>2012</v>
      </c>
      <c r="J1346" s="838"/>
      <c r="K1346" s="883"/>
      <c r="L1346" s="884"/>
      <c r="M1346" s="884"/>
      <c r="N1346" s="884"/>
      <c r="O1346" s="872" t="s">
        <v>133</v>
      </c>
      <c r="P1346" s="894">
        <v>27573546.262190782</v>
      </c>
      <c r="Q1346" s="853" t="str">
        <f t="shared" si="321"/>
        <v>2.06.04</v>
      </c>
      <c r="R1346" s="841" t="str">
        <f t="shared" si="322"/>
        <v>MEJA DAN KURSI KERJA/RAPAT PEJABAT</v>
      </c>
      <c r="S1346" s="860">
        <f t="shared" si="323"/>
        <v>5</v>
      </c>
      <c r="T1346" s="861">
        <f t="shared" si="324"/>
        <v>5514709.2524381559</v>
      </c>
      <c r="U1346" s="860">
        <f t="shared" si="325"/>
        <v>2</v>
      </c>
      <c r="V1346" s="861">
        <f t="shared" si="326"/>
        <v>11029418.504876312</v>
      </c>
      <c r="W1346" s="861">
        <f t="shared" si="327"/>
        <v>5514709.2524381559</v>
      </c>
      <c r="X1346" s="861">
        <f t="shared" si="328"/>
        <v>5514709.2524381559</v>
      </c>
      <c r="Y1346" s="861">
        <f t="shared" si="329"/>
        <v>5514709.2524381559</v>
      </c>
      <c r="Z1346" s="861">
        <f t="shared" si="330"/>
        <v>0</v>
      </c>
      <c r="AA1346" s="861">
        <f t="shared" si="331"/>
        <v>0</v>
      </c>
      <c r="AB1346" s="860">
        <f t="shared" si="332"/>
        <v>2012</v>
      </c>
      <c r="AC1346" s="862">
        <f t="shared" si="333"/>
        <v>27573546.262190782</v>
      </c>
      <c r="AD1346" s="863">
        <f t="shared" si="334"/>
        <v>0</v>
      </c>
    </row>
    <row r="1347" spans="1:30" s="821" customFormat="1" ht="15" hidden="1" customHeight="1">
      <c r="A1347" s="835"/>
      <c r="B1347" s="849" t="s">
        <v>34</v>
      </c>
      <c r="C1347" s="873" t="s">
        <v>440</v>
      </c>
      <c r="D1347" s="873" t="s">
        <v>4089</v>
      </c>
      <c r="E1347" s="839"/>
      <c r="F1347" s="873"/>
      <c r="G1347" s="838"/>
      <c r="H1347" s="873"/>
      <c r="I1347" s="872">
        <v>2012</v>
      </c>
      <c r="J1347" s="838"/>
      <c r="K1347" s="883"/>
      <c r="L1347" s="884"/>
      <c r="M1347" s="884"/>
      <c r="N1347" s="884"/>
      <c r="O1347" s="872" t="s">
        <v>133</v>
      </c>
      <c r="P1347" s="894">
        <v>1985295.3308777364</v>
      </c>
      <c r="Q1347" s="853" t="str">
        <f t="shared" si="321"/>
        <v>2.06.04</v>
      </c>
      <c r="R1347" s="841" t="str">
        <f t="shared" si="322"/>
        <v>MEJA DAN KURSI KERJA/RAPAT PEJABAT</v>
      </c>
      <c r="S1347" s="860">
        <f t="shared" si="323"/>
        <v>5</v>
      </c>
      <c r="T1347" s="861">
        <f t="shared" si="324"/>
        <v>397059.06617554731</v>
      </c>
      <c r="U1347" s="860">
        <f t="shared" si="325"/>
        <v>2</v>
      </c>
      <c r="V1347" s="861">
        <f t="shared" si="326"/>
        <v>794118.13235109462</v>
      </c>
      <c r="W1347" s="861">
        <f t="shared" si="327"/>
        <v>397059.06617554731</v>
      </c>
      <c r="X1347" s="861">
        <f t="shared" si="328"/>
        <v>397059.06617554731</v>
      </c>
      <c r="Y1347" s="861">
        <f t="shared" si="329"/>
        <v>397059.06617554731</v>
      </c>
      <c r="Z1347" s="861">
        <f t="shared" si="330"/>
        <v>0</v>
      </c>
      <c r="AA1347" s="861">
        <f t="shared" si="331"/>
        <v>0</v>
      </c>
      <c r="AB1347" s="860">
        <f t="shared" si="332"/>
        <v>2012</v>
      </c>
      <c r="AC1347" s="862">
        <f t="shared" si="333"/>
        <v>1985295.3308777364</v>
      </c>
      <c r="AD1347" s="863">
        <f t="shared" si="334"/>
        <v>0</v>
      </c>
    </row>
    <row r="1348" spans="1:30" s="821" customFormat="1" ht="15" hidden="1" customHeight="1">
      <c r="A1348" s="835"/>
      <c r="B1348" s="849" t="s">
        <v>34</v>
      </c>
      <c r="C1348" s="873" t="s">
        <v>440</v>
      </c>
      <c r="D1348" s="873" t="s">
        <v>4090</v>
      </c>
      <c r="E1348" s="839"/>
      <c r="F1348" s="873"/>
      <c r="G1348" s="838"/>
      <c r="H1348" s="873"/>
      <c r="I1348" s="872">
        <v>2012</v>
      </c>
      <c r="J1348" s="838"/>
      <c r="K1348" s="883"/>
      <c r="L1348" s="884"/>
      <c r="M1348" s="884"/>
      <c r="N1348" s="884"/>
      <c r="O1348" s="872" t="s">
        <v>133</v>
      </c>
      <c r="P1348" s="894">
        <v>1875001.1458289733</v>
      </c>
      <c r="Q1348" s="853" t="str">
        <f t="shared" si="321"/>
        <v>2.06.04</v>
      </c>
      <c r="R1348" s="841" t="str">
        <f t="shared" si="322"/>
        <v>MEJA DAN KURSI KERJA/RAPAT PEJABAT</v>
      </c>
      <c r="S1348" s="860">
        <f t="shared" si="323"/>
        <v>5</v>
      </c>
      <c r="T1348" s="861">
        <f t="shared" si="324"/>
        <v>375000.22916579468</v>
      </c>
      <c r="U1348" s="860">
        <f t="shared" si="325"/>
        <v>2</v>
      </c>
      <c r="V1348" s="861">
        <f t="shared" si="326"/>
        <v>750000.45833158935</v>
      </c>
      <c r="W1348" s="861">
        <f t="shared" si="327"/>
        <v>375000.22916579468</v>
      </c>
      <c r="X1348" s="861">
        <f t="shared" si="328"/>
        <v>375000.22916579468</v>
      </c>
      <c r="Y1348" s="861">
        <f t="shared" si="329"/>
        <v>375000.22916579468</v>
      </c>
      <c r="Z1348" s="861">
        <f t="shared" si="330"/>
        <v>0</v>
      </c>
      <c r="AA1348" s="861">
        <f t="shared" si="331"/>
        <v>0</v>
      </c>
      <c r="AB1348" s="860">
        <f t="shared" si="332"/>
        <v>2012</v>
      </c>
      <c r="AC1348" s="862">
        <f t="shared" si="333"/>
        <v>1875001.1458289733</v>
      </c>
      <c r="AD1348" s="863">
        <f t="shared" si="334"/>
        <v>0</v>
      </c>
    </row>
    <row r="1349" spans="1:30" s="821" customFormat="1" ht="15" hidden="1" customHeight="1">
      <c r="A1349" s="873" t="s">
        <v>3852</v>
      </c>
      <c r="B1349" s="849" t="s">
        <v>34</v>
      </c>
      <c r="C1349" s="873" t="s">
        <v>1453</v>
      </c>
      <c r="D1349" s="873" t="s">
        <v>4091</v>
      </c>
      <c r="E1349" s="839"/>
      <c r="F1349" s="873"/>
      <c r="G1349" s="838"/>
      <c r="H1349" s="873"/>
      <c r="I1349" s="872">
        <v>2012</v>
      </c>
      <c r="J1349" s="838"/>
      <c r="K1349" s="883"/>
      <c r="L1349" s="884"/>
      <c r="M1349" s="884"/>
      <c r="N1349" s="884"/>
      <c r="O1349" s="872" t="s">
        <v>133</v>
      </c>
      <c r="P1349" s="894">
        <v>4260112.8975084759</v>
      </c>
      <c r="Q1349" s="853" t="str">
        <f t="shared" si="321"/>
        <v>2.06.04</v>
      </c>
      <c r="R1349" s="841" t="str">
        <f t="shared" si="322"/>
        <v>MEJA DAN KURSI KERJA/RAPAT PEJABAT</v>
      </c>
      <c r="S1349" s="860">
        <f t="shared" si="323"/>
        <v>5</v>
      </c>
      <c r="T1349" s="861">
        <f t="shared" si="324"/>
        <v>852022.57950169523</v>
      </c>
      <c r="U1349" s="860">
        <f t="shared" si="325"/>
        <v>2</v>
      </c>
      <c r="V1349" s="861">
        <f t="shared" si="326"/>
        <v>1704045.1590033905</v>
      </c>
      <c r="W1349" s="861">
        <f t="shared" si="327"/>
        <v>852022.57950169523</v>
      </c>
      <c r="X1349" s="861">
        <f t="shared" si="328"/>
        <v>852022.57950169523</v>
      </c>
      <c r="Y1349" s="861">
        <f t="shared" si="329"/>
        <v>852022.57950169523</v>
      </c>
      <c r="Z1349" s="861">
        <f t="shared" si="330"/>
        <v>0</v>
      </c>
      <c r="AA1349" s="861">
        <f t="shared" si="331"/>
        <v>0</v>
      </c>
      <c r="AB1349" s="860">
        <f t="shared" si="332"/>
        <v>2012</v>
      </c>
      <c r="AC1349" s="862">
        <f t="shared" si="333"/>
        <v>4260112.8975084759</v>
      </c>
      <c r="AD1349" s="863">
        <f t="shared" si="334"/>
        <v>0</v>
      </c>
    </row>
    <row r="1350" spans="1:30" s="821" customFormat="1" ht="15" hidden="1" customHeight="1">
      <c r="A1350" s="835"/>
      <c r="B1350" s="849" t="s">
        <v>34</v>
      </c>
      <c r="C1350" s="873" t="s">
        <v>441</v>
      </c>
      <c r="D1350" s="873" t="s">
        <v>4081</v>
      </c>
      <c r="E1350" s="839"/>
      <c r="F1350" s="873"/>
      <c r="G1350" s="838"/>
      <c r="H1350" s="873"/>
      <c r="I1350" s="872">
        <v>2012</v>
      </c>
      <c r="J1350" s="838"/>
      <c r="K1350" s="883"/>
      <c r="L1350" s="884"/>
      <c r="M1350" s="884"/>
      <c r="N1350" s="884"/>
      <c r="O1350" s="872" t="s">
        <v>133</v>
      </c>
      <c r="P1350" s="894">
        <v>8823534.8039010502</v>
      </c>
      <c r="Q1350" s="853" t="str">
        <f t="shared" si="321"/>
        <v>2.06.04</v>
      </c>
      <c r="R1350" s="841" t="str">
        <f t="shared" si="322"/>
        <v>MEJA DAN KURSI KERJA/RAPAT PEJABAT</v>
      </c>
      <c r="S1350" s="860">
        <f t="shared" si="323"/>
        <v>5</v>
      </c>
      <c r="T1350" s="861">
        <f t="shared" si="324"/>
        <v>1764706.9607802101</v>
      </c>
      <c r="U1350" s="860">
        <f t="shared" si="325"/>
        <v>2</v>
      </c>
      <c r="V1350" s="861">
        <f t="shared" si="326"/>
        <v>3529413.9215604202</v>
      </c>
      <c r="W1350" s="861">
        <f t="shared" si="327"/>
        <v>1764706.9607802101</v>
      </c>
      <c r="X1350" s="861">
        <f t="shared" si="328"/>
        <v>1764706.9607802101</v>
      </c>
      <c r="Y1350" s="861">
        <f t="shared" si="329"/>
        <v>1764706.9607802101</v>
      </c>
      <c r="Z1350" s="861">
        <f t="shared" si="330"/>
        <v>0</v>
      </c>
      <c r="AA1350" s="861">
        <f t="shared" si="331"/>
        <v>0</v>
      </c>
      <c r="AB1350" s="860">
        <f t="shared" si="332"/>
        <v>2012</v>
      </c>
      <c r="AC1350" s="862">
        <f t="shared" si="333"/>
        <v>8823534.8039010502</v>
      </c>
      <c r="AD1350" s="863">
        <f t="shared" si="334"/>
        <v>0</v>
      </c>
    </row>
    <row r="1351" spans="1:30" s="821" customFormat="1" ht="15" hidden="1" customHeight="1">
      <c r="A1351" s="835"/>
      <c r="B1351" s="849" t="s">
        <v>34</v>
      </c>
      <c r="C1351" s="873" t="s">
        <v>4084</v>
      </c>
      <c r="D1351" s="873" t="s">
        <v>4085</v>
      </c>
      <c r="E1351" s="839"/>
      <c r="F1351" s="873"/>
      <c r="G1351" s="838"/>
      <c r="H1351" s="873"/>
      <c r="I1351" s="872">
        <v>2012</v>
      </c>
      <c r="J1351" s="838"/>
      <c r="K1351" s="883"/>
      <c r="L1351" s="884"/>
      <c r="M1351" s="884"/>
      <c r="N1351" s="884"/>
      <c r="O1351" s="872" t="s">
        <v>133</v>
      </c>
      <c r="P1351" s="894">
        <v>4301473.2169017624</v>
      </c>
      <c r="Q1351" s="853" t="str">
        <f t="shared" si="321"/>
        <v>2.06.04</v>
      </c>
      <c r="R1351" s="841" t="str">
        <f t="shared" si="322"/>
        <v>MEJA DAN KURSI KERJA/RAPAT PEJABAT</v>
      </c>
      <c r="S1351" s="860">
        <f t="shared" si="323"/>
        <v>5</v>
      </c>
      <c r="T1351" s="861">
        <f t="shared" si="324"/>
        <v>860294.64338035253</v>
      </c>
      <c r="U1351" s="860">
        <f t="shared" si="325"/>
        <v>2</v>
      </c>
      <c r="V1351" s="861">
        <f t="shared" si="326"/>
        <v>1720589.2867607051</v>
      </c>
      <c r="W1351" s="861">
        <f t="shared" si="327"/>
        <v>860294.64338035253</v>
      </c>
      <c r="X1351" s="861">
        <f t="shared" si="328"/>
        <v>860294.64338035253</v>
      </c>
      <c r="Y1351" s="861">
        <f t="shared" si="329"/>
        <v>860294.64338035253</v>
      </c>
      <c r="Z1351" s="861">
        <f t="shared" si="330"/>
        <v>0</v>
      </c>
      <c r="AA1351" s="861">
        <f t="shared" si="331"/>
        <v>0</v>
      </c>
      <c r="AB1351" s="860">
        <f t="shared" si="332"/>
        <v>2012</v>
      </c>
      <c r="AC1351" s="862">
        <f t="shared" si="333"/>
        <v>4301473.2169017624</v>
      </c>
      <c r="AD1351" s="863">
        <f t="shared" si="334"/>
        <v>0</v>
      </c>
    </row>
    <row r="1352" spans="1:30" s="821" customFormat="1" ht="15" hidden="1" customHeight="1">
      <c r="A1352" s="835"/>
      <c r="B1352" s="849" t="s">
        <v>34</v>
      </c>
      <c r="C1352" s="873" t="s">
        <v>4086</v>
      </c>
      <c r="D1352" s="873" t="s">
        <v>4087</v>
      </c>
      <c r="E1352" s="839"/>
      <c r="F1352" s="873"/>
      <c r="G1352" s="838"/>
      <c r="H1352" s="873"/>
      <c r="I1352" s="872">
        <v>2012</v>
      </c>
      <c r="J1352" s="838"/>
      <c r="K1352" s="883"/>
      <c r="L1352" s="884"/>
      <c r="M1352" s="884"/>
      <c r="N1352" s="884"/>
      <c r="O1352" s="872" t="s">
        <v>133</v>
      </c>
      <c r="P1352" s="894">
        <v>2205883.7009752626</v>
      </c>
      <c r="Q1352" s="853" t="str">
        <f t="shared" ref="Q1352:Q1415" si="335">MID(C1352,2,7)</f>
        <v>2.06.04</v>
      </c>
      <c r="R1352" s="841" t="str">
        <f t="shared" ref="R1352:R1415" si="336">VLOOKUP(Q1352,kelompok,2,0)</f>
        <v>MEJA DAN KURSI KERJA/RAPAT PEJABAT</v>
      </c>
      <c r="S1352" s="860">
        <f t="shared" ref="S1352:S1415" si="337">VLOOKUP(Q1352,MASAMANFAAT,4,0)</f>
        <v>5</v>
      </c>
      <c r="T1352" s="861">
        <f t="shared" ref="T1352:T1415" si="338">(P1352)/S1352</f>
        <v>441176.74019505252</v>
      </c>
      <c r="U1352" s="860">
        <f t="shared" ref="U1352:U1415" si="339">2013-AB1352+1</f>
        <v>2</v>
      </c>
      <c r="V1352" s="861">
        <f t="shared" ref="V1352:V1415" si="340">IF(U1352&gt;S1352,P1352,T1352*U1352)</f>
        <v>882353.48039010505</v>
      </c>
      <c r="W1352" s="861">
        <f t="shared" ref="W1352:W1415" si="341">IF(P1352=V1352,0,T1352)</f>
        <v>441176.74019505252</v>
      </c>
      <c r="X1352" s="861">
        <f t="shared" ref="X1352:X1415" si="342">IF(P1352=V1352+W1352,0,T1352)</f>
        <v>441176.74019505252</v>
      </c>
      <c r="Y1352" s="861">
        <f t="shared" ref="Y1352:Y1415" si="343">IF(P1352=V1352+W1352+X1352,0,T1352)</f>
        <v>441176.74019505252</v>
      </c>
      <c r="Z1352" s="861">
        <f t="shared" ref="Z1352:Z1415" si="344">IF(P1352=W1352+X1352+Y1352+V1352,0,T1352)</f>
        <v>0</v>
      </c>
      <c r="AA1352" s="861">
        <f t="shared" ref="AA1352:AA1415" si="345">IF(P1352=V1352+X1352+Y1352+Z1352+W1352,0,T1352)</f>
        <v>0</v>
      </c>
      <c r="AB1352" s="860">
        <f t="shared" ref="AB1352:AB1415" si="346">I1352</f>
        <v>2012</v>
      </c>
      <c r="AC1352" s="862">
        <f t="shared" ref="AC1352:AC1415" si="347">P1352</f>
        <v>2205883.7009752626</v>
      </c>
      <c r="AD1352" s="863">
        <f t="shared" ref="AD1352:AD1415" si="348">P1352-(V1352+W1352+X1352+Y1352+Z1352+AA1352)</f>
        <v>0</v>
      </c>
    </row>
    <row r="1353" spans="1:30" s="821" customFormat="1" ht="15" hidden="1" customHeight="1">
      <c r="A1353" s="835"/>
      <c r="B1353" s="849" t="s">
        <v>34</v>
      </c>
      <c r="C1353" s="887" t="s">
        <v>3863</v>
      </c>
      <c r="D1353" s="873" t="s">
        <v>4092</v>
      </c>
      <c r="E1353" s="839"/>
      <c r="F1353" s="873"/>
      <c r="G1353" s="838"/>
      <c r="H1353" s="873"/>
      <c r="I1353" s="872">
        <v>2012</v>
      </c>
      <c r="J1353" s="838"/>
      <c r="K1353" s="883"/>
      <c r="L1353" s="884"/>
      <c r="M1353" s="884"/>
      <c r="N1353" s="884"/>
      <c r="O1353" s="872" t="s">
        <v>133</v>
      </c>
      <c r="P1353" s="894">
        <v>27573546.262190782</v>
      </c>
      <c r="Q1353" s="853" t="str">
        <f t="shared" si="335"/>
        <v>2.06.04</v>
      </c>
      <c r="R1353" s="841" t="str">
        <f t="shared" si="336"/>
        <v>MEJA DAN KURSI KERJA/RAPAT PEJABAT</v>
      </c>
      <c r="S1353" s="860">
        <f t="shared" si="337"/>
        <v>5</v>
      </c>
      <c r="T1353" s="861">
        <f t="shared" si="338"/>
        <v>5514709.2524381559</v>
      </c>
      <c r="U1353" s="860">
        <f t="shared" si="339"/>
        <v>2</v>
      </c>
      <c r="V1353" s="861">
        <f t="shared" si="340"/>
        <v>11029418.504876312</v>
      </c>
      <c r="W1353" s="861">
        <f t="shared" si="341"/>
        <v>5514709.2524381559</v>
      </c>
      <c r="X1353" s="861">
        <f t="shared" si="342"/>
        <v>5514709.2524381559</v>
      </c>
      <c r="Y1353" s="861">
        <f t="shared" si="343"/>
        <v>5514709.2524381559</v>
      </c>
      <c r="Z1353" s="861">
        <f t="shared" si="344"/>
        <v>0</v>
      </c>
      <c r="AA1353" s="861">
        <f t="shared" si="345"/>
        <v>0</v>
      </c>
      <c r="AB1353" s="860">
        <f t="shared" si="346"/>
        <v>2012</v>
      </c>
      <c r="AC1353" s="862">
        <f t="shared" si="347"/>
        <v>27573546.262190782</v>
      </c>
      <c r="AD1353" s="863">
        <f t="shared" si="348"/>
        <v>0</v>
      </c>
    </row>
    <row r="1354" spans="1:30" s="821" customFormat="1" ht="15" hidden="1" customHeight="1">
      <c r="A1354" s="835"/>
      <c r="B1354" s="849" t="s">
        <v>34</v>
      </c>
      <c r="C1354" s="873" t="s">
        <v>1453</v>
      </c>
      <c r="D1354" s="873" t="s">
        <v>4091</v>
      </c>
      <c r="E1354" s="839"/>
      <c r="F1354" s="873"/>
      <c r="G1354" s="838"/>
      <c r="H1354" s="873"/>
      <c r="I1354" s="872">
        <v>2012</v>
      </c>
      <c r="J1354" s="838"/>
      <c r="K1354" s="883"/>
      <c r="L1354" s="884"/>
      <c r="M1354" s="884"/>
      <c r="N1354" s="884"/>
      <c r="O1354" s="872" t="s">
        <v>133</v>
      </c>
      <c r="P1354" s="894">
        <v>4260112.8975084759</v>
      </c>
      <c r="Q1354" s="853" t="str">
        <f t="shared" si="335"/>
        <v>2.06.04</v>
      </c>
      <c r="R1354" s="841" t="str">
        <f t="shared" si="336"/>
        <v>MEJA DAN KURSI KERJA/RAPAT PEJABAT</v>
      </c>
      <c r="S1354" s="860">
        <f t="shared" si="337"/>
        <v>5</v>
      </c>
      <c r="T1354" s="861">
        <f t="shared" si="338"/>
        <v>852022.57950169523</v>
      </c>
      <c r="U1354" s="860">
        <f t="shared" si="339"/>
        <v>2</v>
      </c>
      <c r="V1354" s="861">
        <f t="shared" si="340"/>
        <v>1704045.1590033905</v>
      </c>
      <c r="W1354" s="861">
        <f t="shared" si="341"/>
        <v>852022.57950169523</v>
      </c>
      <c r="X1354" s="861">
        <f t="shared" si="342"/>
        <v>852022.57950169523</v>
      </c>
      <c r="Y1354" s="861">
        <f t="shared" si="343"/>
        <v>852022.57950169523</v>
      </c>
      <c r="Z1354" s="861">
        <f t="shared" si="344"/>
        <v>0</v>
      </c>
      <c r="AA1354" s="861">
        <f t="shared" si="345"/>
        <v>0</v>
      </c>
      <c r="AB1354" s="860">
        <f t="shared" si="346"/>
        <v>2012</v>
      </c>
      <c r="AC1354" s="862">
        <f t="shared" si="347"/>
        <v>4260112.8975084759</v>
      </c>
      <c r="AD1354" s="863">
        <f t="shared" si="348"/>
        <v>0</v>
      </c>
    </row>
    <row r="1355" spans="1:30" s="821" customFormat="1" ht="15" hidden="1" customHeight="1">
      <c r="A1355" s="835"/>
      <c r="B1355" s="849" t="s">
        <v>34</v>
      </c>
      <c r="C1355" s="873" t="s">
        <v>441</v>
      </c>
      <c r="D1355" s="873" t="s">
        <v>4081</v>
      </c>
      <c r="E1355" s="839"/>
      <c r="F1355" s="873"/>
      <c r="G1355" s="838"/>
      <c r="H1355" s="873"/>
      <c r="I1355" s="872">
        <v>2012</v>
      </c>
      <c r="J1355" s="838"/>
      <c r="K1355" s="883"/>
      <c r="L1355" s="884"/>
      <c r="M1355" s="884"/>
      <c r="N1355" s="884"/>
      <c r="O1355" s="872" t="s">
        <v>133</v>
      </c>
      <c r="P1355" s="894">
        <v>6617651.1029257877</v>
      </c>
      <c r="Q1355" s="853" t="str">
        <f t="shared" si="335"/>
        <v>2.06.04</v>
      </c>
      <c r="R1355" s="841" t="str">
        <f t="shared" si="336"/>
        <v>MEJA DAN KURSI KERJA/RAPAT PEJABAT</v>
      </c>
      <c r="S1355" s="860">
        <f t="shared" si="337"/>
        <v>5</v>
      </c>
      <c r="T1355" s="861">
        <f t="shared" si="338"/>
        <v>1323530.2205851576</v>
      </c>
      <c r="U1355" s="860">
        <f t="shared" si="339"/>
        <v>2</v>
      </c>
      <c r="V1355" s="861">
        <f t="shared" si="340"/>
        <v>2647060.4411703153</v>
      </c>
      <c r="W1355" s="861">
        <f t="shared" si="341"/>
        <v>1323530.2205851576</v>
      </c>
      <c r="X1355" s="861">
        <f t="shared" si="342"/>
        <v>1323530.2205851576</v>
      </c>
      <c r="Y1355" s="861">
        <f t="shared" si="343"/>
        <v>1323530.2205851576</v>
      </c>
      <c r="Z1355" s="861">
        <f t="shared" si="344"/>
        <v>0</v>
      </c>
      <c r="AA1355" s="861">
        <f t="shared" si="345"/>
        <v>0</v>
      </c>
      <c r="AB1355" s="860">
        <f t="shared" si="346"/>
        <v>2012</v>
      </c>
      <c r="AC1355" s="862">
        <f t="shared" si="347"/>
        <v>6617651.1029257877</v>
      </c>
      <c r="AD1355" s="863">
        <f t="shared" si="348"/>
        <v>0</v>
      </c>
    </row>
    <row r="1356" spans="1:30" s="821" customFormat="1" ht="15" hidden="1" customHeight="1">
      <c r="A1356" s="873" t="s">
        <v>1343</v>
      </c>
      <c r="B1356" s="849" t="s">
        <v>34</v>
      </c>
      <c r="C1356" s="873" t="s">
        <v>4084</v>
      </c>
      <c r="D1356" s="873" t="s">
        <v>4085</v>
      </c>
      <c r="E1356" s="839"/>
      <c r="F1356" s="873"/>
      <c r="G1356" s="838"/>
      <c r="H1356" s="873"/>
      <c r="I1356" s="872">
        <v>2012</v>
      </c>
      <c r="J1356" s="838"/>
      <c r="K1356" s="883"/>
      <c r="L1356" s="884"/>
      <c r="M1356" s="884"/>
      <c r="N1356" s="884"/>
      <c r="O1356" s="872" t="s">
        <v>133</v>
      </c>
      <c r="P1356" s="894">
        <v>7169122.028169604</v>
      </c>
      <c r="Q1356" s="853" t="str">
        <f t="shared" si="335"/>
        <v>2.06.04</v>
      </c>
      <c r="R1356" s="841" t="str">
        <f t="shared" si="336"/>
        <v>MEJA DAN KURSI KERJA/RAPAT PEJABAT</v>
      </c>
      <c r="S1356" s="860">
        <f t="shared" si="337"/>
        <v>5</v>
      </c>
      <c r="T1356" s="861">
        <f t="shared" si="338"/>
        <v>1433824.4056339208</v>
      </c>
      <c r="U1356" s="860">
        <f t="shared" si="339"/>
        <v>2</v>
      </c>
      <c r="V1356" s="861">
        <f t="shared" si="340"/>
        <v>2867648.8112678416</v>
      </c>
      <c r="W1356" s="861">
        <f t="shared" si="341"/>
        <v>1433824.4056339208</v>
      </c>
      <c r="X1356" s="861">
        <f t="shared" si="342"/>
        <v>1433824.4056339208</v>
      </c>
      <c r="Y1356" s="861">
        <f t="shared" si="343"/>
        <v>1433824.4056339208</v>
      </c>
      <c r="Z1356" s="861">
        <f t="shared" si="344"/>
        <v>0</v>
      </c>
      <c r="AA1356" s="861">
        <f t="shared" si="345"/>
        <v>0</v>
      </c>
      <c r="AB1356" s="860">
        <f t="shared" si="346"/>
        <v>2012</v>
      </c>
      <c r="AC1356" s="862">
        <f t="shared" si="347"/>
        <v>7169122.028169604</v>
      </c>
      <c r="AD1356" s="863">
        <f t="shared" si="348"/>
        <v>0</v>
      </c>
    </row>
    <row r="1357" spans="1:30" s="821" customFormat="1" ht="15" hidden="1" customHeight="1">
      <c r="A1357" s="835"/>
      <c r="B1357" s="849" t="s">
        <v>34</v>
      </c>
      <c r="C1357" s="873" t="s">
        <v>1453</v>
      </c>
      <c r="D1357" s="873" t="s">
        <v>3931</v>
      </c>
      <c r="E1357" s="839"/>
      <c r="F1357" s="873"/>
      <c r="G1357" s="838"/>
      <c r="H1357" s="873"/>
      <c r="I1357" s="872">
        <v>2012</v>
      </c>
      <c r="J1357" s="838"/>
      <c r="K1357" s="883"/>
      <c r="L1357" s="884"/>
      <c r="M1357" s="884"/>
      <c r="N1357" s="884"/>
      <c r="O1357" s="872" t="s">
        <v>133</v>
      </c>
      <c r="P1357" s="894">
        <v>1764706.9607802101</v>
      </c>
      <c r="Q1357" s="853" t="str">
        <f t="shared" si="335"/>
        <v>2.06.04</v>
      </c>
      <c r="R1357" s="841" t="str">
        <f t="shared" si="336"/>
        <v>MEJA DAN KURSI KERJA/RAPAT PEJABAT</v>
      </c>
      <c r="S1357" s="860">
        <f t="shared" si="337"/>
        <v>5</v>
      </c>
      <c r="T1357" s="861">
        <f t="shared" si="338"/>
        <v>352941.39215604204</v>
      </c>
      <c r="U1357" s="860">
        <f t="shared" si="339"/>
        <v>2</v>
      </c>
      <c r="V1357" s="861">
        <f t="shared" si="340"/>
        <v>705882.78431208408</v>
      </c>
      <c r="W1357" s="861">
        <f t="shared" si="341"/>
        <v>352941.39215604204</v>
      </c>
      <c r="X1357" s="861">
        <f t="shared" si="342"/>
        <v>352941.39215604204</v>
      </c>
      <c r="Y1357" s="861">
        <f t="shared" si="343"/>
        <v>352941.39215604204</v>
      </c>
      <c r="Z1357" s="861">
        <f t="shared" si="344"/>
        <v>0</v>
      </c>
      <c r="AA1357" s="861">
        <f t="shared" si="345"/>
        <v>0</v>
      </c>
      <c r="AB1357" s="860">
        <f t="shared" si="346"/>
        <v>2012</v>
      </c>
      <c r="AC1357" s="862">
        <f t="shared" si="347"/>
        <v>1764706.9607802101</v>
      </c>
      <c r="AD1357" s="863">
        <f t="shared" si="348"/>
        <v>0</v>
      </c>
    </row>
    <row r="1358" spans="1:30" s="821" customFormat="1" ht="15" hidden="1" customHeight="1">
      <c r="A1358" s="835"/>
      <c r="B1358" s="849" t="s">
        <v>34</v>
      </c>
      <c r="C1358" s="873" t="s">
        <v>1453</v>
      </c>
      <c r="D1358" s="873" t="s">
        <v>4082</v>
      </c>
      <c r="E1358" s="839"/>
      <c r="F1358" s="873"/>
      <c r="G1358" s="838"/>
      <c r="H1358" s="873"/>
      <c r="I1358" s="872">
        <v>2012</v>
      </c>
      <c r="J1358" s="838"/>
      <c r="K1358" s="883"/>
      <c r="L1358" s="884"/>
      <c r="M1358" s="884"/>
      <c r="N1358" s="884"/>
      <c r="O1358" s="872" t="s">
        <v>133</v>
      </c>
      <c r="P1358" s="894">
        <v>5735297.6225356832</v>
      </c>
      <c r="Q1358" s="853" t="str">
        <f t="shared" si="335"/>
        <v>2.06.04</v>
      </c>
      <c r="R1358" s="841" t="str">
        <f t="shared" si="336"/>
        <v>MEJA DAN KURSI KERJA/RAPAT PEJABAT</v>
      </c>
      <c r="S1358" s="860">
        <f t="shared" si="337"/>
        <v>5</v>
      </c>
      <c r="T1358" s="861">
        <f t="shared" si="338"/>
        <v>1147059.5245071365</v>
      </c>
      <c r="U1358" s="860">
        <f t="shared" si="339"/>
        <v>2</v>
      </c>
      <c r="V1358" s="861">
        <f t="shared" si="340"/>
        <v>2294119.0490142731</v>
      </c>
      <c r="W1358" s="861">
        <f t="shared" si="341"/>
        <v>1147059.5245071365</v>
      </c>
      <c r="X1358" s="861">
        <f t="shared" si="342"/>
        <v>1147059.5245071365</v>
      </c>
      <c r="Y1358" s="861">
        <f t="shared" si="343"/>
        <v>1147059.5245071365</v>
      </c>
      <c r="Z1358" s="861">
        <f t="shared" si="344"/>
        <v>0</v>
      </c>
      <c r="AA1358" s="861">
        <f t="shared" si="345"/>
        <v>0</v>
      </c>
      <c r="AB1358" s="860">
        <f t="shared" si="346"/>
        <v>2012</v>
      </c>
      <c r="AC1358" s="862">
        <f t="shared" si="347"/>
        <v>5735297.6225356832</v>
      </c>
      <c r="AD1358" s="863">
        <f t="shared" si="348"/>
        <v>0</v>
      </c>
    </row>
    <row r="1359" spans="1:30" s="821" customFormat="1" ht="15" hidden="1" customHeight="1">
      <c r="A1359" s="835" t="s">
        <v>3856</v>
      </c>
      <c r="B1359" s="849" t="s">
        <v>34</v>
      </c>
      <c r="C1359" s="873" t="s">
        <v>441</v>
      </c>
      <c r="D1359" s="873" t="s">
        <v>4081</v>
      </c>
      <c r="E1359" s="839"/>
      <c r="F1359" s="873"/>
      <c r="G1359" s="838"/>
      <c r="H1359" s="873"/>
      <c r="I1359" s="872">
        <v>2012</v>
      </c>
      <c r="J1359" s="838"/>
      <c r="K1359" s="883"/>
      <c r="L1359" s="884"/>
      <c r="M1359" s="884"/>
      <c r="N1359" s="884"/>
      <c r="O1359" s="872" t="s">
        <v>133</v>
      </c>
      <c r="P1359" s="894">
        <v>6617651.1029257877</v>
      </c>
      <c r="Q1359" s="853" t="str">
        <f t="shared" si="335"/>
        <v>2.06.04</v>
      </c>
      <c r="R1359" s="841" t="str">
        <f t="shared" si="336"/>
        <v>MEJA DAN KURSI KERJA/RAPAT PEJABAT</v>
      </c>
      <c r="S1359" s="860">
        <f t="shared" si="337"/>
        <v>5</v>
      </c>
      <c r="T1359" s="861">
        <f t="shared" si="338"/>
        <v>1323530.2205851576</v>
      </c>
      <c r="U1359" s="860">
        <f t="shared" si="339"/>
        <v>2</v>
      </c>
      <c r="V1359" s="861">
        <f t="shared" si="340"/>
        <v>2647060.4411703153</v>
      </c>
      <c r="W1359" s="861">
        <f t="shared" si="341"/>
        <v>1323530.2205851576</v>
      </c>
      <c r="X1359" s="861">
        <f t="shared" si="342"/>
        <v>1323530.2205851576</v>
      </c>
      <c r="Y1359" s="861">
        <f t="shared" si="343"/>
        <v>1323530.2205851576</v>
      </c>
      <c r="Z1359" s="861">
        <f t="shared" si="344"/>
        <v>0</v>
      </c>
      <c r="AA1359" s="861">
        <f t="shared" si="345"/>
        <v>0</v>
      </c>
      <c r="AB1359" s="860">
        <f t="shared" si="346"/>
        <v>2012</v>
      </c>
      <c r="AC1359" s="862">
        <f t="shared" si="347"/>
        <v>6617651.1029257877</v>
      </c>
      <c r="AD1359" s="863">
        <f t="shared" si="348"/>
        <v>0</v>
      </c>
    </row>
    <row r="1360" spans="1:30" s="821" customFormat="1" ht="15" hidden="1" customHeight="1">
      <c r="A1360" s="835"/>
      <c r="B1360" s="849" t="s">
        <v>34</v>
      </c>
      <c r="C1360" s="873" t="s">
        <v>1453</v>
      </c>
      <c r="D1360" s="873" t="s">
        <v>3931</v>
      </c>
      <c r="E1360" s="839"/>
      <c r="F1360" s="873"/>
      <c r="G1360" s="838"/>
      <c r="H1360" s="873"/>
      <c r="I1360" s="872">
        <v>2012</v>
      </c>
      <c r="J1360" s="838"/>
      <c r="K1360" s="883"/>
      <c r="L1360" s="884"/>
      <c r="M1360" s="884"/>
      <c r="N1360" s="884"/>
      <c r="O1360" s="872" t="s">
        <v>133</v>
      </c>
      <c r="P1360" s="894">
        <v>1764706.9607802101</v>
      </c>
      <c r="Q1360" s="853" t="str">
        <f t="shared" si="335"/>
        <v>2.06.04</v>
      </c>
      <c r="R1360" s="841" t="str">
        <f t="shared" si="336"/>
        <v>MEJA DAN KURSI KERJA/RAPAT PEJABAT</v>
      </c>
      <c r="S1360" s="860">
        <f t="shared" si="337"/>
        <v>5</v>
      </c>
      <c r="T1360" s="861">
        <f t="shared" si="338"/>
        <v>352941.39215604204</v>
      </c>
      <c r="U1360" s="860">
        <f t="shared" si="339"/>
        <v>2</v>
      </c>
      <c r="V1360" s="861">
        <f t="shared" si="340"/>
        <v>705882.78431208408</v>
      </c>
      <c r="W1360" s="861">
        <f t="shared" si="341"/>
        <v>352941.39215604204</v>
      </c>
      <c r="X1360" s="861">
        <f t="shared" si="342"/>
        <v>352941.39215604204</v>
      </c>
      <c r="Y1360" s="861">
        <f t="shared" si="343"/>
        <v>352941.39215604204</v>
      </c>
      <c r="Z1360" s="861">
        <f t="shared" si="344"/>
        <v>0</v>
      </c>
      <c r="AA1360" s="861">
        <f t="shared" si="345"/>
        <v>0</v>
      </c>
      <c r="AB1360" s="860">
        <f t="shared" si="346"/>
        <v>2012</v>
      </c>
      <c r="AC1360" s="862">
        <f t="shared" si="347"/>
        <v>1764706.9607802101</v>
      </c>
      <c r="AD1360" s="863">
        <f t="shared" si="348"/>
        <v>0</v>
      </c>
    </row>
    <row r="1361" spans="1:30" s="821" customFormat="1" ht="15" hidden="1" customHeight="1">
      <c r="A1361" s="873" t="s">
        <v>3852</v>
      </c>
      <c r="B1361" s="849" t="s">
        <v>34</v>
      </c>
      <c r="C1361" s="873" t="s">
        <v>1453</v>
      </c>
      <c r="D1361" s="873" t="s">
        <v>4082</v>
      </c>
      <c r="E1361" s="839"/>
      <c r="F1361" s="873"/>
      <c r="G1361" s="838"/>
      <c r="H1361" s="873"/>
      <c r="I1361" s="872">
        <v>2012</v>
      </c>
      <c r="J1361" s="838"/>
      <c r="K1361" s="883"/>
      <c r="L1361" s="884"/>
      <c r="M1361" s="884"/>
      <c r="N1361" s="884"/>
      <c r="O1361" s="872" t="s">
        <v>133</v>
      </c>
      <c r="P1361" s="894">
        <v>5735297.6225356832</v>
      </c>
      <c r="Q1361" s="853" t="str">
        <f t="shared" si="335"/>
        <v>2.06.04</v>
      </c>
      <c r="R1361" s="841" t="str">
        <f t="shared" si="336"/>
        <v>MEJA DAN KURSI KERJA/RAPAT PEJABAT</v>
      </c>
      <c r="S1361" s="860">
        <f t="shared" si="337"/>
        <v>5</v>
      </c>
      <c r="T1361" s="861">
        <f t="shared" si="338"/>
        <v>1147059.5245071365</v>
      </c>
      <c r="U1361" s="860">
        <f t="shared" si="339"/>
        <v>2</v>
      </c>
      <c r="V1361" s="861">
        <f t="shared" si="340"/>
        <v>2294119.0490142731</v>
      </c>
      <c r="W1361" s="861">
        <f t="shared" si="341"/>
        <v>1147059.5245071365</v>
      </c>
      <c r="X1361" s="861">
        <f t="shared" si="342"/>
        <v>1147059.5245071365</v>
      </c>
      <c r="Y1361" s="861">
        <f t="shared" si="343"/>
        <v>1147059.5245071365</v>
      </c>
      <c r="Z1361" s="861">
        <f t="shared" si="344"/>
        <v>0</v>
      </c>
      <c r="AA1361" s="861">
        <f t="shared" si="345"/>
        <v>0</v>
      </c>
      <c r="AB1361" s="860">
        <f t="shared" si="346"/>
        <v>2012</v>
      </c>
      <c r="AC1361" s="862">
        <f t="shared" si="347"/>
        <v>5735297.6225356832</v>
      </c>
      <c r="AD1361" s="863">
        <f t="shared" si="348"/>
        <v>0</v>
      </c>
    </row>
    <row r="1362" spans="1:30" s="821" customFormat="1" ht="15" hidden="1" customHeight="1">
      <c r="A1362" s="873" t="s">
        <v>3852</v>
      </c>
      <c r="B1362" s="849" t="s">
        <v>34</v>
      </c>
      <c r="C1362" s="873" t="s">
        <v>441</v>
      </c>
      <c r="D1362" s="873" t="s">
        <v>4081</v>
      </c>
      <c r="E1362" s="839"/>
      <c r="F1362" s="873"/>
      <c r="G1362" s="838"/>
      <c r="H1362" s="873"/>
      <c r="I1362" s="872">
        <v>2012</v>
      </c>
      <c r="J1362" s="838"/>
      <c r="K1362" s="883"/>
      <c r="L1362" s="884"/>
      <c r="M1362" s="884"/>
      <c r="N1362" s="884"/>
      <c r="O1362" s="872" t="s">
        <v>133</v>
      </c>
      <c r="P1362" s="894">
        <v>6617651.1029257877</v>
      </c>
      <c r="Q1362" s="853" t="str">
        <f t="shared" si="335"/>
        <v>2.06.04</v>
      </c>
      <c r="R1362" s="841" t="str">
        <f t="shared" si="336"/>
        <v>MEJA DAN KURSI KERJA/RAPAT PEJABAT</v>
      </c>
      <c r="S1362" s="860">
        <f t="shared" si="337"/>
        <v>5</v>
      </c>
      <c r="T1362" s="861">
        <f t="shared" si="338"/>
        <v>1323530.2205851576</v>
      </c>
      <c r="U1362" s="860">
        <f t="shared" si="339"/>
        <v>2</v>
      </c>
      <c r="V1362" s="861">
        <f t="shared" si="340"/>
        <v>2647060.4411703153</v>
      </c>
      <c r="W1362" s="861">
        <f t="shared" si="341"/>
        <v>1323530.2205851576</v>
      </c>
      <c r="X1362" s="861">
        <f t="shared" si="342"/>
        <v>1323530.2205851576</v>
      </c>
      <c r="Y1362" s="861">
        <f t="shared" si="343"/>
        <v>1323530.2205851576</v>
      </c>
      <c r="Z1362" s="861">
        <f t="shared" si="344"/>
        <v>0</v>
      </c>
      <c r="AA1362" s="861">
        <f t="shared" si="345"/>
        <v>0</v>
      </c>
      <c r="AB1362" s="860">
        <f t="shared" si="346"/>
        <v>2012</v>
      </c>
      <c r="AC1362" s="862">
        <f t="shared" si="347"/>
        <v>6617651.1029257877</v>
      </c>
      <c r="AD1362" s="863">
        <f t="shared" si="348"/>
        <v>0</v>
      </c>
    </row>
    <row r="1363" spans="1:30" s="821" customFormat="1" ht="15" hidden="1" customHeight="1">
      <c r="A1363" s="835"/>
      <c r="B1363" s="849" t="s">
        <v>34</v>
      </c>
      <c r="C1363" s="887" t="s">
        <v>3863</v>
      </c>
      <c r="D1363" s="873" t="s">
        <v>4092</v>
      </c>
      <c r="E1363" s="839"/>
      <c r="F1363" s="873"/>
      <c r="G1363" s="838"/>
      <c r="H1363" s="873"/>
      <c r="I1363" s="872">
        <v>2012</v>
      </c>
      <c r="J1363" s="838"/>
      <c r="K1363" s="883"/>
      <c r="L1363" s="884"/>
      <c r="M1363" s="884"/>
      <c r="N1363" s="884"/>
      <c r="O1363" s="872" t="s">
        <v>133</v>
      </c>
      <c r="P1363" s="894">
        <v>2205883.7009752626</v>
      </c>
      <c r="Q1363" s="853" t="str">
        <f t="shared" si="335"/>
        <v>2.06.04</v>
      </c>
      <c r="R1363" s="841" t="str">
        <f t="shared" si="336"/>
        <v>MEJA DAN KURSI KERJA/RAPAT PEJABAT</v>
      </c>
      <c r="S1363" s="860">
        <f t="shared" si="337"/>
        <v>5</v>
      </c>
      <c r="T1363" s="861">
        <f t="shared" si="338"/>
        <v>441176.74019505252</v>
      </c>
      <c r="U1363" s="860">
        <f t="shared" si="339"/>
        <v>2</v>
      </c>
      <c r="V1363" s="861">
        <f t="shared" si="340"/>
        <v>882353.48039010505</v>
      </c>
      <c r="W1363" s="861">
        <f t="shared" si="341"/>
        <v>441176.74019505252</v>
      </c>
      <c r="X1363" s="861">
        <f t="shared" si="342"/>
        <v>441176.74019505252</v>
      </c>
      <c r="Y1363" s="861">
        <f t="shared" si="343"/>
        <v>441176.74019505252</v>
      </c>
      <c r="Z1363" s="861">
        <f t="shared" si="344"/>
        <v>0</v>
      </c>
      <c r="AA1363" s="861">
        <f t="shared" si="345"/>
        <v>0</v>
      </c>
      <c r="AB1363" s="860">
        <f t="shared" si="346"/>
        <v>2012</v>
      </c>
      <c r="AC1363" s="862">
        <f t="shared" si="347"/>
        <v>2205883.7009752626</v>
      </c>
      <c r="AD1363" s="863">
        <f t="shared" si="348"/>
        <v>0</v>
      </c>
    </row>
    <row r="1364" spans="1:30" s="821" customFormat="1" ht="15" hidden="1" customHeight="1">
      <c r="A1364" s="835"/>
      <c r="B1364" s="849" t="s">
        <v>34</v>
      </c>
      <c r="C1364" s="873" t="s">
        <v>4086</v>
      </c>
      <c r="D1364" s="873" t="s">
        <v>4087</v>
      </c>
      <c r="E1364" s="839"/>
      <c r="F1364" s="873"/>
      <c r="G1364" s="838"/>
      <c r="H1364" s="873"/>
      <c r="I1364" s="872">
        <v>2012</v>
      </c>
      <c r="J1364" s="838"/>
      <c r="K1364" s="883"/>
      <c r="L1364" s="884"/>
      <c r="M1364" s="884"/>
      <c r="N1364" s="884"/>
      <c r="O1364" s="872" t="s">
        <v>133</v>
      </c>
      <c r="P1364" s="894">
        <v>11029418.504876312</v>
      </c>
      <c r="Q1364" s="853" t="str">
        <f t="shared" si="335"/>
        <v>2.06.04</v>
      </c>
      <c r="R1364" s="841" t="str">
        <f t="shared" si="336"/>
        <v>MEJA DAN KURSI KERJA/RAPAT PEJABAT</v>
      </c>
      <c r="S1364" s="860">
        <f t="shared" si="337"/>
        <v>5</v>
      </c>
      <c r="T1364" s="861">
        <f t="shared" si="338"/>
        <v>2205883.7009752626</v>
      </c>
      <c r="U1364" s="860">
        <f t="shared" si="339"/>
        <v>2</v>
      </c>
      <c r="V1364" s="861">
        <f t="shared" si="340"/>
        <v>4411767.4019505251</v>
      </c>
      <c r="W1364" s="861">
        <f t="shared" si="341"/>
        <v>2205883.7009752626</v>
      </c>
      <c r="X1364" s="861">
        <f t="shared" si="342"/>
        <v>2205883.7009752626</v>
      </c>
      <c r="Y1364" s="861">
        <f t="shared" si="343"/>
        <v>2205883.7009752626</v>
      </c>
      <c r="Z1364" s="861">
        <f t="shared" si="344"/>
        <v>0</v>
      </c>
      <c r="AA1364" s="861">
        <f t="shared" si="345"/>
        <v>0</v>
      </c>
      <c r="AB1364" s="860">
        <f t="shared" si="346"/>
        <v>2012</v>
      </c>
      <c r="AC1364" s="862">
        <f t="shared" si="347"/>
        <v>11029418.504876312</v>
      </c>
      <c r="AD1364" s="863">
        <f t="shared" si="348"/>
        <v>0</v>
      </c>
    </row>
    <row r="1365" spans="1:30" s="821" customFormat="1" ht="15" hidden="1" customHeight="1">
      <c r="A1365" s="873" t="s">
        <v>822</v>
      </c>
      <c r="B1365" s="849" t="s">
        <v>34</v>
      </c>
      <c r="C1365" s="873" t="s">
        <v>1097</v>
      </c>
      <c r="D1365" s="873" t="s">
        <v>4093</v>
      </c>
      <c r="E1365" s="839"/>
      <c r="F1365" s="873"/>
      <c r="G1365" s="838"/>
      <c r="H1365" s="873"/>
      <c r="I1365" s="872">
        <v>2012</v>
      </c>
      <c r="J1365" s="838"/>
      <c r="K1365" s="883"/>
      <c r="L1365" s="884"/>
      <c r="M1365" s="884"/>
      <c r="N1365" s="884"/>
      <c r="O1365" s="872" t="s">
        <v>133</v>
      </c>
      <c r="P1365" s="894">
        <v>12408095.817985853</v>
      </c>
      <c r="Q1365" s="853" t="str">
        <f t="shared" si="335"/>
        <v>2.06.02</v>
      </c>
      <c r="R1365" s="841" t="str">
        <f t="shared" si="336"/>
        <v>ALAT RUMAH TANGGA</v>
      </c>
      <c r="S1365" s="860">
        <f t="shared" si="337"/>
        <v>5</v>
      </c>
      <c r="T1365" s="861">
        <f t="shared" si="338"/>
        <v>2481619.1635971707</v>
      </c>
      <c r="U1365" s="860">
        <f t="shared" si="339"/>
        <v>2</v>
      </c>
      <c r="V1365" s="861">
        <f t="shared" si="340"/>
        <v>4963238.3271943415</v>
      </c>
      <c r="W1365" s="861">
        <f t="shared" si="341"/>
        <v>2481619.1635971707</v>
      </c>
      <c r="X1365" s="861">
        <f t="shared" si="342"/>
        <v>2481619.1635971707</v>
      </c>
      <c r="Y1365" s="861">
        <f t="shared" si="343"/>
        <v>2481619.1635971707</v>
      </c>
      <c r="Z1365" s="861">
        <f t="shared" si="344"/>
        <v>0</v>
      </c>
      <c r="AA1365" s="861">
        <f t="shared" si="345"/>
        <v>0</v>
      </c>
      <c r="AB1365" s="860">
        <f t="shared" si="346"/>
        <v>2012</v>
      </c>
      <c r="AC1365" s="862">
        <f t="shared" si="347"/>
        <v>12408095.817985853</v>
      </c>
      <c r="AD1365" s="863">
        <f t="shared" si="348"/>
        <v>0</v>
      </c>
    </row>
    <row r="1366" spans="1:30" s="821" customFormat="1" ht="15" hidden="1" customHeight="1">
      <c r="A1366" s="835"/>
      <c r="B1366" s="849" t="s">
        <v>34</v>
      </c>
      <c r="C1366" s="873" t="s">
        <v>1097</v>
      </c>
      <c r="D1366" s="873" t="s">
        <v>4093</v>
      </c>
      <c r="E1366" s="839"/>
      <c r="F1366" s="873"/>
      <c r="G1366" s="838"/>
      <c r="H1366" s="873"/>
      <c r="I1366" s="872">
        <v>2012</v>
      </c>
      <c r="J1366" s="838"/>
      <c r="K1366" s="883"/>
      <c r="L1366" s="884"/>
      <c r="M1366" s="884"/>
      <c r="N1366" s="884"/>
      <c r="O1366" s="872" t="s">
        <v>133</v>
      </c>
      <c r="P1366" s="894">
        <v>12408095.817985853</v>
      </c>
      <c r="Q1366" s="853" t="str">
        <f t="shared" si="335"/>
        <v>2.06.02</v>
      </c>
      <c r="R1366" s="841" t="str">
        <f t="shared" si="336"/>
        <v>ALAT RUMAH TANGGA</v>
      </c>
      <c r="S1366" s="860">
        <f t="shared" si="337"/>
        <v>5</v>
      </c>
      <c r="T1366" s="861">
        <f t="shared" si="338"/>
        <v>2481619.1635971707</v>
      </c>
      <c r="U1366" s="860">
        <f t="shared" si="339"/>
        <v>2</v>
      </c>
      <c r="V1366" s="861">
        <f t="shared" si="340"/>
        <v>4963238.3271943415</v>
      </c>
      <c r="W1366" s="861">
        <f t="shared" si="341"/>
        <v>2481619.1635971707</v>
      </c>
      <c r="X1366" s="861">
        <f t="shared" si="342"/>
        <v>2481619.1635971707</v>
      </c>
      <c r="Y1366" s="861">
        <f t="shared" si="343"/>
        <v>2481619.1635971707</v>
      </c>
      <c r="Z1366" s="861">
        <f t="shared" si="344"/>
        <v>0</v>
      </c>
      <c r="AA1366" s="861">
        <f t="shared" si="345"/>
        <v>0</v>
      </c>
      <c r="AB1366" s="860">
        <f t="shared" si="346"/>
        <v>2012</v>
      </c>
      <c r="AC1366" s="862">
        <f t="shared" si="347"/>
        <v>12408095.817985853</v>
      </c>
      <c r="AD1366" s="863">
        <f t="shared" si="348"/>
        <v>0</v>
      </c>
    </row>
    <row r="1367" spans="1:30" s="821" customFormat="1" ht="15" hidden="1" customHeight="1">
      <c r="A1367" s="835"/>
      <c r="B1367" s="849" t="s">
        <v>34</v>
      </c>
      <c r="C1367" s="873" t="s">
        <v>1097</v>
      </c>
      <c r="D1367" s="873" t="s">
        <v>4094</v>
      </c>
      <c r="E1367" s="839"/>
      <c r="F1367" s="873"/>
      <c r="G1367" s="838"/>
      <c r="H1367" s="873"/>
      <c r="I1367" s="872">
        <v>2012</v>
      </c>
      <c r="J1367" s="838"/>
      <c r="K1367" s="883"/>
      <c r="L1367" s="884"/>
      <c r="M1367" s="884"/>
      <c r="N1367" s="884"/>
      <c r="O1367" s="872" t="s">
        <v>133</v>
      </c>
      <c r="P1367" s="894">
        <v>79411813.235109448</v>
      </c>
      <c r="Q1367" s="853" t="str">
        <f t="shared" si="335"/>
        <v>2.06.02</v>
      </c>
      <c r="R1367" s="841" t="str">
        <f t="shared" si="336"/>
        <v>ALAT RUMAH TANGGA</v>
      </c>
      <c r="S1367" s="860">
        <f t="shared" si="337"/>
        <v>5</v>
      </c>
      <c r="T1367" s="861">
        <f t="shared" si="338"/>
        <v>15882362.64702189</v>
      </c>
      <c r="U1367" s="860">
        <f t="shared" si="339"/>
        <v>2</v>
      </c>
      <c r="V1367" s="861">
        <f t="shared" si="340"/>
        <v>31764725.294043779</v>
      </c>
      <c r="W1367" s="861">
        <f t="shared" si="341"/>
        <v>15882362.64702189</v>
      </c>
      <c r="X1367" s="861">
        <f t="shared" si="342"/>
        <v>15882362.64702189</v>
      </c>
      <c r="Y1367" s="861">
        <f t="shared" si="343"/>
        <v>15882362.64702189</v>
      </c>
      <c r="Z1367" s="861">
        <f t="shared" si="344"/>
        <v>0</v>
      </c>
      <c r="AA1367" s="861">
        <f t="shared" si="345"/>
        <v>0</v>
      </c>
      <c r="AB1367" s="860">
        <f t="shared" si="346"/>
        <v>2012</v>
      </c>
      <c r="AC1367" s="862">
        <f t="shared" si="347"/>
        <v>79411813.235109448</v>
      </c>
      <c r="AD1367" s="863">
        <f t="shared" si="348"/>
        <v>0</v>
      </c>
    </row>
    <row r="1368" spans="1:30" s="821" customFormat="1" ht="15" hidden="1" customHeight="1">
      <c r="A1368" s="835"/>
      <c r="B1368" s="849" t="s">
        <v>34</v>
      </c>
      <c r="C1368" s="873" t="s">
        <v>1097</v>
      </c>
      <c r="D1368" s="873" t="s">
        <v>4095</v>
      </c>
      <c r="E1368" s="839"/>
      <c r="F1368" s="873"/>
      <c r="G1368" s="838"/>
      <c r="H1368" s="873"/>
      <c r="I1368" s="872">
        <v>2012</v>
      </c>
      <c r="J1368" s="838"/>
      <c r="K1368" s="883"/>
      <c r="L1368" s="884"/>
      <c r="M1368" s="884"/>
      <c r="N1368" s="884"/>
      <c r="O1368" s="872" t="s">
        <v>133</v>
      </c>
      <c r="P1368" s="894">
        <v>79411813.235109448</v>
      </c>
      <c r="Q1368" s="853" t="str">
        <f t="shared" si="335"/>
        <v>2.06.02</v>
      </c>
      <c r="R1368" s="841" t="str">
        <f t="shared" si="336"/>
        <v>ALAT RUMAH TANGGA</v>
      </c>
      <c r="S1368" s="860">
        <f t="shared" si="337"/>
        <v>5</v>
      </c>
      <c r="T1368" s="861">
        <f t="shared" si="338"/>
        <v>15882362.64702189</v>
      </c>
      <c r="U1368" s="860">
        <f t="shared" si="339"/>
        <v>2</v>
      </c>
      <c r="V1368" s="861">
        <f t="shared" si="340"/>
        <v>31764725.294043779</v>
      </c>
      <c r="W1368" s="861">
        <f t="shared" si="341"/>
        <v>15882362.64702189</v>
      </c>
      <c r="X1368" s="861">
        <f t="shared" si="342"/>
        <v>15882362.64702189</v>
      </c>
      <c r="Y1368" s="861">
        <f t="shared" si="343"/>
        <v>15882362.64702189</v>
      </c>
      <c r="Z1368" s="861">
        <f t="shared" si="344"/>
        <v>0</v>
      </c>
      <c r="AA1368" s="861">
        <f t="shared" si="345"/>
        <v>0</v>
      </c>
      <c r="AB1368" s="860">
        <f t="shared" si="346"/>
        <v>2012</v>
      </c>
      <c r="AC1368" s="862">
        <f t="shared" si="347"/>
        <v>79411813.235109448</v>
      </c>
      <c r="AD1368" s="863">
        <f t="shared" si="348"/>
        <v>0</v>
      </c>
    </row>
    <row r="1369" spans="1:30" s="821" customFormat="1" ht="15" hidden="1" customHeight="1">
      <c r="A1369" s="835"/>
      <c r="B1369" s="849" t="s">
        <v>34</v>
      </c>
      <c r="C1369" s="873" t="s">
        <v>1097</v>
      </c>
      <c r="D1369" s="873" t="s">
        <v>4096</v>
      </c>
      <c r="E1369" s="839"/>
      <c r="F1369" s="873"/>
      <c r="G1369" s="838"/>
      <c r="H1369" s="873"/>
      <c r="I1369" s="872">
        <v>2012</v>
      </c>
      <c r="J1369" s="838"/>
      <c r="K1369" s="883"/>
      <c r="L1369" s="884"/>
      <c r="M1369" s="884"/>
      <c r="N1369" s="884"/>
      <c r="O1369" s="872" t="s">
        <v>133</v>
      </c>
      <c r="P1369" s="894">
        <v>79411813.235109448</v>
      </c>
      <c r="Q1369" s="853" t="str">
        <f t="shared" si="335"/>
        <v>2.06.02</v>
      </c>
      <c r="R1369" s="841" t="str">
        <f t="shared" si="336"/>
        <v>ALAT RUMAH TANGGA</v>
      </c>
      <c r="S1369" s="860">
        <f t="shared" si="337"/>
        <v>5</v>
      </c>
      <c r="T1369" s="861">
        <f t="shared" si="338"/>
        <v>15882362.64702189</v>
      </c>
      <c r="U1369" s="860">
        <f t="shared" si="339"/>
        <v>2</v>
      </c>
      <c r="V1369" s="861">
        <f t="shared" si="340"/>
        <v>31764725.294043779</v>
      </c>
      <c r="W1369" s="861">
        <f t="shared" si="341"/>
        <v>15882362.64702189</v>
      </c>
      <c r="X1369" s="861">
        <f t="shared" si="342"/>
        <v>15882362.64702189</v>
      </c>
      <c r="Y1369" s="861">
        <f t="shared" si="343"/>
        <v>15882362.64702189</v>
      </c>
      <c r="Z1369" s="861">
        <f t="shared" si="344"/>
        <v>0</v>
      </c>
      <c r="AA1369" s="861">
        <f t="shared" si="345"/>
        <v>0</v>
      </c>
      <c r="AB1369" s="860">
        <f t="shared" si="346"/>
        <v>2012</v>
      </c>
      <c r="AC1369" s="862">
        <f t="shared" si="347"/>
        <v>79411813.235109448</v>
      </c>
      <c r="AD1369" s="863">
        <f t="shared" si="348"/>
        <v>0</v>
      </c>
    </row>
    <row r="1370" spans="1:30" s="821" customFormat="1" ht="15" hidden="1" customHeight="1">
      <c r="A1370" s="835"/>
      <c r="B1370" s="849" t="s">
        <v>34</v>
      </c>
      <c r="C1370" s="873" t="s">
        <v>1097</v>
      </c>
      <c r="D1370" s="873" t="s">
        <v>4097</v>
      </c>
      <c r="E1370" s="839"/>
      <c r="F1370" s="873"/>
      <c r="G1370" s="838"/>
      <c r="H1370" s="873"/>
      <c r="I1370" s="872">
        <v>2012</v>
      </c>
      <c r="J1370" s="838"/>
      <c r="K1370" s="883"/>
      <c r="L1370" s="884"/>
      <c r="M1370" s="884"/>
      <c r="N1370" s="884"/>
      <c r="O1370" s="872" t="s">
        <v>133</v>
      </c>
      <c r="P1370" s="894">
        <v>21672807.362081956</v>
      </c>
      <c r="Q1370" s="853" t="str">
        <f t="shared" si="335"/>
        <v>2.06.02</v>
      </c>
      <c r="R1370" s="841" t="str">
        <f t="shared" si="336"/>
        <v>ALAT RUMAH TANGGA</v>
      </c>
      <c r="S1370" s="860">
        <f t="shared" si="337"/>
        <v>5</v>
      </c>
      <c r="T1370" s="861">
        <f t="shared" si="338"/>
        <v>4334561.4724163916</v>
      </c>
      <c r="U1370" s="860">
        <f t="shared" si="339"/>
        <v>2</v>
      </c>
      <c r="V1370" s="861">
        <f t="shared" si="340"/>
        <v>8669122.9448327832</v>
      </c>
      <c r="W1370" s="861">
        <f t="shared" si="341"/>
        <v>4334561.4724163916</v>
      </c>
      <c r="X1370" s="861">
        <f t="shared" si="342"/>
        <v>4334561.4724163916</v>
      </c>
      <c r="Y1370" s="861">
        <f t="shared" si="343"/>
        <v>4334561.4724163916</v>
      </c>
      <c r="Z1370" s="861">
        <f t="shared" si="344"/>
        <v>0</v>
      </c>
      <c r="AA1370" s="861">
        <f t="shared" si="345"/>
        <v>0</v>
      </c>
      <c r="AB1370" s="860">
        <f t="shared" si="346"/>
        <v>2012</v>
      </c>
      <c r="AC1370" s="862">
        <f t="shared" si="347"/>
        <v>21672807.362081956</v>
      </c>
      <c r="AD1370" s="863">
        <f t="shared" si="348"/>
        <v>0</v>
      </c>
    </row>
    <row r="1371" spans="1:30" s="821" customFormat="1" ht="15" hidden="1" customHeight="1">
      <c r="A1371" s="835"/>
      <c r="B1371" s="849" t="s">
        <v>34</v>
      </c>
      <c r="C1371" s="873" t="s">
        <v>1097</v>
      </c>
      <c r="D1371" s="873" t="s">
        <v>4098</v>
      </c>
      <c r="E1371" s="839"/>
      <c r="F1371" s="873"/>
      <c r="G1371" s="838"/>
      <c r="H1371" s="873"/>
      <c r="I1371" s="872">
        <v>2012</v>
      </c>
      <c r="J1371" s="838"/>
      <c r="K1371" s="883"/>
      <c r="L1371" s="884"/>
      <c r="M1371" s="884"/>
      <c r="N1371" s="884"/>
      <c r="O1371" s="872" t="s">
        <v>133</v>
      </c>
      <c r="P1371" s="894">
        <v>21672807.362081956</v>
      </c>
      <c r="Q1371" s="853" t="str">
        <f t="shared" si="335"/>
        <v>2.06.02</v>
      </c>
      <c r="R1371" s="841" t="str">
        <f t="shared" si="336"/>
        <v>ALAT RUMAH TANGGA</v>
      </c>
      <c r="S1371" s="860">
        <f t="shared" si="337"/>
        <v>5</v>
      </c>
      <c r="T1371" s="861">
        <f t="shared" si="338"/>
        <v>4334561.4724163916</v>
      </c>
      <c r="U1371" s="860">
        <f t="shared" si="339"/>
        <v>2</v>
      </c>
      <c r="V1371" s="861">
        <f t="shared" si="340"/>
        <v>8669122.9448327832</v>
      </c>
      <c r="W1371" s="861">
        <f t="shared" si="341"/>
        <v>4334561.4724163916</v>
      </c>
      <c r="X1371" s="861">
        <f t="shared" si="342"/>
        <v>4334561.4724163916</v>
      </c>
      <c r="Y1371" s="861">
        <f t="shared" si="343"/>
        <v>4334561.4724163916</v>
      </c>
      <c r="Z1371" s="861">
        <f t="shared" si="344"/>
        <v>0</v>
      </c>
      <c r="AA1371" s="861">
        <f t="shared" si="345"/>
        <v>0</v>
      </c>
      <c r="AB1371" s="860">
        <f t="shared" si="346"/>
        <v>2012</v>
      </c>
      <c r="AC1371" s="862">
        <f t="shared" si="347"/>
        <v>21672807.362081956</v>
      </c>
      <c r="AD1371" s="863">
        <f t="shared" si="348"/>
        <v>0</v>
      </c>
    </row>
    <row r="1372" spans="1:30" s="821" customFormat="1" ht="15" hidden="1" customHeight="1">
      <c r="A1372" s="835"/>
      <c r="B1372" s="849" t="s">
        <v>34</v>
      </c>
      <c r="C1372" s="873" t="s">
        <v>1097</v>
      </c>
      <c r="D1372" s="873" t="s">
        <v>4099</v>
      </c>
      <c r="E1372" s="839"/>
      <c r="F1372" s="873"/>
      <c r="G1372" s="838"/>
      <c r="H1372" s="873"/>
      <c r="I1372" s="872">
        <v>2012</v>
      </c>
      <c r="J1372" s="838"/>
      <c r="K1372" s="883"/>
      <c r="L1372" s="884"/>
      <c r="M1372" s="884"/>
      <c r="N1372" s="884"/>
      <c r="O1372" s="872" t="s">
        <v>133</v>
      </c>
      <c r="P1372" s="894">
        <v>39705906.617554724</v>
      </c>
      <c r="Q1372" s="853" t="str">
        <f t="shared" si="335"/>
        <v>2.06.02</v>
      </c>
      <c r="R1372" s="841" t="str">
        <f t="shared" si="336"/>
        <v>ALAT RUMAH TANGGA</v>
      </c>
      <c r="S1372" s="860">
        <f t="shared" si="337"/>
        <v>5</v>
      </c>
      <c r="T1372" s="861">
        <f t="shared" si="338"/>
        <v>7941181.3235109448</v>
      </c>
      <c r="U1372" s="860">
        <f t="shared" si="339"/>
        <v>2</v>
      </c>
      <c r="V1372" s="861">
        <f t="shared" si="340"/>
        <v>15882362.64702189</v>
      </c>
      <c r="W1372" s="861">
        <f t="shared" si="341"/>
        <v>7941181.3235109448</v>
      </c>
      <c r="X1372" s="861">
        <f t="shared" si="342"/>
        <v>7941181.3235109448</v>
      </c>
      <c r="Y1372" s="861">
        <f t="shared" si="343"/>
        <v>7941181.3235109448</v>
      </c>
      <c r="Z1372" s="861">
        <f t="shared" si="344"/>
        <v>0</v>
      </c>
      <c r="AA1372" s="861">
        <f t="shared" si="345"/>
        <v>0</v>
      </c>
      <c r="AB1372" s="860">
        <f t="shared" si="346"/>
        <v>2012</v>
      </c>
      <c r="AC1372" s="862">
        <f t="shared" si="347"/>
        <v>39705906.617554724</v>
      </c>
      <c r="AD1372" s="863">
        <f t="shared" si="348"/>
        <v>0</v>
      </c>
    </row>
    <row r="1373" spans="1:30" s="821" customFormat="1" ht="15" hidden="1" customHeight="1">
      <c r="A1373" s="835"/>
      <c r="B1373" s="849" t="s">
        <v>34</v>
      </c>
      <c r="C1373" s="873" t="s">
        <v>1097</v>
      </c>
      <c r="D1373" s="873" t="s">
        <v>4100</v>
      </c>
      <c r="E1373" s="839"/>
      <c r="F1373" s="873"/>
      <c r="G1373" s="838"/>
      <c r="H1373" s="873"/>
      <c r="I1373" s="872">
        <v>2012</v>
      </c>
      <c r="J1373" s="838"/>
      <c r="K1373" s="883"/>
      <c r="L1373" s="884"/>
      <c r="M1373" s="884"/>
      <c r="N1373" s="884"/>
      <c r="O1373" s="872" t="s">
        <v>133</v>
      </c>
      <c r="P1373" s="894">
        <v>31599284.016470637</v>
      </c>
      <c r="Q1373" s="853" t="str">
        <f t="shared" si="335"/>
        <v>2.06.02</v>
      </c>
      <c r="R1373" s="841" t="str">
        <f t="shared" si="336"/>
        <v>ALAT RUMAH TANGGA</v>
      </c>
      <c r="S1373" s="860">
        <f t="shared" si="337"/>
        <v>5</v>
      </c>
      <c r="T1373" s="861">
        <f t="shared" si="338"/>
        <v>6319856.8032941278</v>
      </c>
      <c r="U1373" s="860">
        <f t="shared" si="339"/>
        <v>2</v>
      </c>
      <c r="V1373" s="861">
        <f t="shared" si="340"/>
        <v>12639713.606588256</v>
      </c>
      <c r="W1373" s="861">
        <f t="shared" si="341"/>
        <v>6319856.8032941278</v>
      </c>
      <c r="X1373" s="861">
        <f t="shared" si="342"/>
        <v>6319856.8032941278</v>
      </c>
      <c r="Y1373" s="861">
        <f t="shared" si="343"/>
        <v>6319856.8032941278</v>
      </c>
      <c r="Z1373" s="861">
        <f t="shared" si="344"/>
        <v>0</v>
      </c>
      <c r="AA1373" s="861">
        <f t="shared" si="345"/>
        <v>0</v>
      </c>
      <c r="AB1373" s="860">
        <f t="shared" si="346"/>
        <v>2012</v>
      </c>
      <c r="AC1373" s="862">
        <f t="shared" si="347"/>
        <v>31599284.016470637</v>
      </c>
      <c r="AD1373" s="863">
        <f t="shared" si="348"/>
        <v>0</v>
      </c>
    </row>
    <row r="1374" spans="1:30" s="821" customFormat="1" ht="15" hidden="1" customHeight="1">
      <c r="A1374" s="873" t="s">
        <v>822</v>
      </c>
      <c r="B1374" s="849" t="s">
        <v>34</v>
      </c>
      <c r="C1374" s="873" t="s">
        <v>1097</v>
      </c>
      <c r="D1374" s="873" t="s">
        <v>219</v>
      </c>
      <c r="E1374" s="839"/>
      <c r="F1374" s="873"/>
      <c r="G1374" s="838"/>
      <c r="H1374" s="873"/>
      <c r="I1374" s="872">
        <v>2012</v>
      </c>
      <c r="J1374" s="838"/>
      <c r="K1374" s="883"/>
      <c r="L1374" s="884"/>
      <c r="M1374" s="884"/>
      <c r="N1374" s="884"/>
      <c r="O1374" s="872" t="s">
        <v>133</v>
      </c>
      <c r="P1374" s="894">
        <v>14338244.056339206</v>
      </c>
      <c r="Q1374" s="853" t="str">
        <f t="shared" si="335"/>
        <v>2.06.02</v>
      </c>
      <c r="R1374" s="841" t="str">
        <f t="shared" si="336"/>
        <v>ALAT RUMAH TANGGA</v>
      </c>
      <c r="S1374" s="860">
        <f t="shared" si="337"/>
        <v>5</v>
      </c>
      <c r="T1374" s="861">
        <f t="shared" si="338"/>
        <v>2867648.8112678411</v>
      </c>
      <c r="U1374" s="860">
        <f t="shared" si="339"/>
        <v>2</v>
      </c>
      <c r="V1374" s="861">
        <f t="shared" si="340"/>
        <v>5735297.6225356823</v>
      </c>
      <c r="W1374" s="861">
        <f t="shared" si="341"/>
        <v>2867648.8112678411</v>
      </c>
      <c r="X1374" s="861">
        <f t="shared" si="342"/>
        <v>2867648.8112678411</v>
      </c>
      <c r="Y1374" s="861">
        <f t="shared" si="343"/>
        <v>2867648.8112678411</v>
      </c>
      <c r="Z1374" s="861">
        <f t="shared" si="344"/>
        <v>0</v>
      </c>
      <c r="AA1374" s="861">
        <f t="shared" si="345"/>
        <v>0</v>
      </c>
      <c r="AB1374" s="860">
        <f t="shared" si="346"/>
        <v>2012</v>
      </c>
      <c r="AC1374" s="862">
        <f t="shared" si="347"/>
        <v>14338244.056339206</v>
      </c>
      <c r="AD1374" s="863">
        <f t="shared" si="348"/>
        <v>0</v>
      </c>
    </row>
    <row r="1375" spans="1:30" s="821" customFormat="1" ht="15" hidden="1" customHeight="1">
      <c r="A1375" s="835"/>
      <c r="B1375" s="849" t="s">
        <v>34</v>
      </c>
      <c r="C1375" s="873" t="s">
        <v>1097</v>
      </c>
      <c r="D1375" s="873" t="s">
        <v>219</v>
      </c>
      <c r="E1375" s="839"/>
      <c r="F1375" s="873"/>
      <c r="G1375" s="838"/>
      <c r="H1375" s="873"/>
      <c r="I1375" s="872">
        <v>2012</v>
      </c>
      <c r="J1375" s="838"/>
      <c r="K1375" s="883"/>
      <c r="L1375" s="884"/>
      <c r="M1375" s="884"/>
      <c r="N1375" s="884"/>
      <c r="O1375" s="872" t="s">
        <v>133</v>
      </c>
      <c r="P1375" s="894">
        <v>14338244.056339206</v>
      </c>
      <c r="Q1375" s="853" t="str">
        <f t="shared" si="335"/>
        <v>2.06.02</v>
      </c>
      <c r="R1375" s="841" t="str">
        <f t="shared" si="336"/>
        <v>ALAT RUMAH TANGGA</v>
      </c>
      <c r="S1375" s="860">
        <f t="shared" si="337"/>
        <v>5</v>
      </c>
      <c r="T1375" s="861">
        <f t="shared" si="338"/>
        <v>2867648.8112678411</v>
      </c>
      <c r="U1375" s="860">
        <f t="shared" si="339"/>
        <v>2</v>
      </c>
      <c r="V1375" s="861">
        <f t="shared" si="340"/>
        <v>5735297.6225356823</v>
      </c>
      <c r="W1375" s="861">
        <f t="shared" si="341"/>
        <v>2867648.8112678411</v>
      </c>
      <c r="X1375" s="861">
        <f t="shared" si="342"/>
        <v>2867648.8112678411</v>
      </c>
      <c r="Y1375" s="861">
        <f t="shared" si="343"/>
        <v>2867648.8112678411</v>
      </c>
      <c r="Z1375" s="861">
        <f t="shared" si="344"/>
        <v>0</v>
      </c>
      <c r="AA1375" s="861">
        <f t="shared" si="345"/>
        <v>0</v>
      </c>
      <c r="AB1375" s="860">
        <f t="shared" si="346"/>
        <v>2012</v>
      </c>
      <c r="AC1375" s="862">
        <f t="shared" si="347"/>
        <v>14338244.056339206</v>
      </c>
      <c r="AD1375" s="863">
        <f t="shared" si="348"/>
        <v>0</v>
      </c>
    </row>
    <row r="1376" spans="1:30" s="821" customFormat="1" ht="15" hidden="1" customHeight="1">
      <c r="A1376" s="835"/>
      <c r="B1376" s="849" t="s">
        <v>34</v>
      </c>
      <c r="C1376" s="873" t="s">
        <v>1097</v>
      </c>
      <c r="D1376" s="873" t="s">
        <v>219</v>
      </c>
      <c r="E1376" s="839"/>
      <c r="F1376" s="873"/>
      <c r="G1376" s="838"/>
      <c r="H1376" s="873"/>
      <c r="I1376" s="872">
        <v>2012</v>
      </c>
      <c r="J1376" s="838"/>
      <c r="K1376" s="883"/>
      <c r="L1376" s="884"/>
      <c r="M1376" s="884"/>
      <c r="N1376" s="884"/>
      <c r="O1376" s="872" t="s">
        <v>133</v>
      </c>
      <c r="P1376" s="894">
        <v>14338244.056339206</v>
      </c>
      <c r="Q1376" s="853" t="str">
        <f t="shared" si="335"/>
        <v>2.06.02</v>
      </c>
      <c r="R1376" s="841" t="str">
        <f t="shared" si="336"/>
        <v>ALAT RUMAH TANGGA</v>
      </c>
      <c r="S1376" s="860">
        <f t="shared" si="337"/>
        <v>5</v>
      </c>
      <c r="T1376" s="861">
        <f t="shared" si="338"/>
        <v>2867648.8112678411</v>
      </c>
      <c r="U1376" s="860">
        <f t="shared" si="339"/>
        <v>2</v>
      </c>
      <c r="V1376" s="861">
        <f t="shared" si="340"/>
        <v>5735297.6225356823</v>
      </c>
      <c r="W1376" s="861">
        <f t="shared" si="341"/>
        <v>2867648.8112678411</v>
      </c>
      <c r="X1376" s="861">
        <f t="shared" si="342"/>
        <v>2867648.8112678411</v>
      </c>
      <c r="Y1376" s="861">
        <f t="shared" si="343"/>
        <v>2867648.8112678411</v>
      </c>
      <c r="Z1376" s="861">
        <f t="shared" si="344"/>
        <v>0</v>
      </c>
      <c r="AA1376" s="861">
        <f t="shared" si="345"/>
        <v>0</v>
      </c>
      <c r="AB1376" s="860">
        <f t="shared" si="346"/>
        <v>2012</v>
      </c>
      <c r="AC1376" s="862">
        <f t="shared" si="347"/>
        <v>14338244.056339206</v>
      </c>
      <c r="AD1376" s="863">
        <f t="shared" si="348"/>
        <v>0</v>
      </c>
    </row>
    <row r="1377" spans="1:30" s="821" customFormat="1" ht="15" hidden="1" customHeight="1">
      <c r="A1377" s="835"/>
      <c r="B1377" s="849" t="s">
        <v>34</v>
      </c>
      <c r="C1377" s="887" t="s">
        <v>434</v>
      </c>
      <c r="D1377" s="873" t="s">
        <v>4101</v>
      </c>
      <c r="E1377" s="839"/>
      <c r="F1377" s="873"/>
      <c r="G1377" s="838"/>
      <c r="H1377" s="873"/>
      <c r="I1377" s="872">
        <v>2012</v>
      </c>
      <c r="J1377" s="838"/>
      <c r="K1377" s="883"/>
      <c r="L1377" s="884"/>
      <c r="M1377" s="884"/>
      <c r="N1377" s="884"/>
      <c r="O1377" s="872" t="s">
        <v>133</v>
      </c>
      <c r="P1377" s="894">
        <v>15794127.298982881</v>
      </c>
      <c r="Q1377" s="853" t="str">
        <f t="shared" si="335"/>
        <v>2.06.04</v>
      </c>
      <c r="R1377" s="841" t="str">
        <f t="shared" si="336"/>
        <v>MEJA DAN KURSI KERJA/RAPAT PEJABAT</v>
      </c>
      <c r="S1377" s="860">
        <f t="shared" si="337"/>
        <v>5</v>
      </c>
      <c r="T1377" s="861">
        <f t="shared" si="338"/>
        <v>3158825.4597965763</v>
      </c>
      <c r="U1377" s="860">
        <f t="shared" si="339"/>
        <v>2</v>
      </c>
      <c r="V1377" s="861">
        <f t="shared" si="340"/>
        <v>6317650.9195931526</v>
      </c>
      <c r="W1377" s="861">
        <f t="shared" si="341"/>
        <v>3158825.4597965763</v>
      </c>
      <c r="X1377" s="861">
        <f t="shared" si="342"/>
        <v>3158825.4597965763</v>
      </c>
      <c r="Y1377" s="861">
        <f t="shared" si="343"/>
        <v>3158825.4597965763</v>
      </c>
      <c r="Z1377" s="861">
        <f t="shared" si="344"/>
        <v>0</v>
      </c>
      <c r="AA1377" s="861">
        <f t="shared" si="345"/>
        <v>0</v>
      </c>
      <c r="AB1377" s="860">
        <f t="shared" si="346"/>
        <v>2012</v>
      </c>
      <c r="AC1377" s="862">
        <f t="shared" si="347"/>
        <v>15794127.298982881</v>
      </c>
      <c r="AD1377" s="863">
        <f t="shared" si="348"/>
        <v>0</v>
      </c>
    </row>
    <row r="1378" spans="1:30" s="821" customFormat="1" ht="15" hidden="1" customHeight="1">
      <c r="A1378" s="835"/>
      <c r="B1378" s="849" t="s">
        <v>34</v>
      </c>
      <c r="C1378" s="887" t="s">
        <v>434</v>
      </c>
      <c r="D1378" s="873" t="s">
        <v>4101</v>
      </c>
      <c r="E1378" s="839"/>
      <c r="F1378" s="873"/>
      <c r="G1378" s="838"/>
      <c r="H1378" s="873"/>
      <c r="I1378" s="872">
        <v>2012</v>
      </c>
      <c r="J1378" s="838"/>
      <c r="K1378" s="883"/>
      <c r="L1378" s="884"/>
      <c r="M1378" s="884"/>
      <c r="N1378" s="884"/>
      <c r="O1378" s="872" t="s">
        <v>133</v>
      </c>
      <c r="P1378" s="894">
        <v>11845595.474237161</v>
      </c>
      <c r="Q1378" s="853" t="str">
        <f t="shared" si="335"/>
        <v>2.06.04</v>
      </c>
      <c r="R1378" s="841" t="str">
        <f t="shared" si="336"/>
        <v>MEJA DAN KURSI KERJA/RAPAT PEJABAT</v>
      </c>
      <c r="S1378" s="860">
        <f t="shared" si="337"/>
        <v>5</v>
      </c>
      <c r="T1378" s="861">
        <f t="shared" si="338"/>
        <v>2369119.0948474323</v>
      </c>
      <c r="U1378" s="860">
        <f t="shared" si="339"/>
        <v>2</v>
      </c>
      <c r="V1378" s="861">
        <f t="shared" si="340"/>
        <v>4738238.1896948647</v>
      </c>
      <c r="W1378" s="861">
        <f t="shared" si="341"/>
        <v>2369119.0948474323</v>
      </c>
      <c r="X1378" s="861">
        <f t="shared" si="342"/>
        <v>2369119.0948474323</v>
      </c>
      <c r="Y1378" s="861">
        <f t="shared" si="343"/>
        <v>2369119.0948474323</v>
      </c>
      <c r="Z1378" s="861">
        <f t="shared" si="344"/>
        <v>0</v>
      </c>
      <c r="AA1378" s="861">
        <f t="shared" si="345"/>
        <v>0</v>
      </c>
      <c r="AB1378" s="860">
        <f t="shared" si="346"/>
        <v>2012</v>
      </c>
      <c r="AC1378" s="862">
        <f t="shared" si="347"/>
        <v>11845595.474237161</v>
      </c>
      <c r="AD1378" s="863">
        <f t="shared" si="348"/>
        <v>0</v>
      </c>
    </row>
    <row r="1379" spans="1:30" s="821" customFormat="1" ht="15" hidden="1" customHeight="1">
      <c r="A1379" s="835"/>
      <c r="B1379" s="849" t="s">
        <v>34</v>
      </c>
      <c r="C1379" s="873" t="s">
        <v>3787</v>
      </c>
      <c r="D1379" s="873" t="s">
        <v>4102</v>
      </c>
      <c r="E1379" s="839"/>
      <c r="F1379" s="873"/>
      <c r="G1379" s="838"/>
      <c r="H1379" s="873"/>
      <c r="I1379" s="872">
        <v>2012</v>
      </c>
      <c r="J1379" s="838"/>
      <c r="K1379" s="883"/>
      <c r="L1379" s="884"/>
      <c r="M1379" s="884"/>
      <c r="N1379" s="884"/>
      <c r="O1379" s="872" t="s">
        <v>133</v>
      </c>
      <c r="P1379" s="894">
        <v>38602964.767067097</v>
      </c>
      <c r="Q1379" s="853" t="str">
        <f t="shared" si="335"/>
        <v>2.06.02</v>
      </c>
      <c r="R1379" s="841" t="str">
        <f t="shared" si="336"/>
        <v>ALAT RUMAH TANGGA</v>
      </c>
      <c r="S1379" s="860">
        <f t="shared" si="337"/>
        <v>5</v>
      </c>
      <c r="T1379" s="861">
        <f t="shared" si="338"/>
        <v>7720592.9534134194</v>
      </c>
      <c r="U1379" s="860">
        <f t="shared" si="339"/>
        <v>2</v>
      </c>
      <c r="V1379" s="861">
        <f t="shared" si="340"/>
        <v>15441185.906826839</v>
      </c>
      <c r="W1379" s="861">
        <f t="shared" si="341"/>
        <v>7720592.9534134194</v>
      </c>
      <c r="X1379" s="861">
        <f t="shared" si="342"/>
        <v>7720592.9534134194</v>
      </c>
      <c r="Y1379" s="861">
        <f t="shared" si="343"/>
        <v>7720592.9534134194</v>
      </c>
      <c r="Z1379" s="861">
        <f t="shared" si="344"/>
        <v>0</v>
      </c>
      <c r="AA1379" s="861">
        <f t="shared" si="345"/>
        <v>0</v>
      </c>
      <c r="AB1379" s="860">
        <f t="shared" si="346"/>
        <v>2012</v>
      </c>
      <c r="AC1379" s="862">
        <f t="shared" si="347"/>
        <v>38602964.767067097</v>
      </c>
      <c r="AD1379" s="863">
        <f t="shared" si="348"/>
        <v>0</v>
      </c>
    </row>
    <row r="1380" spans="1:30" s="821" customFormat="1" ht="15" hidden="1" customHeight="1">
      <c r="A1380" s="835"/>
      <c r="B1380" s="849" t="s">
        <v>34</v>
      </c>
      <c r="C1380" s="887" t="s">
        <v>3787</v>
      </c>
      <c r="D1380" s="873" t="s">
        <v>4103</v>
      </c>
      <c r="E1380" s="839"/>
      <c r="F1380" s="873"/>
      <c r="G1380" s="838"/>
      <c r="H1380" s="873"/>
      <c r="I1380" s="872">
        <v>2012</v>
      </c>
      <c r="J1380" s="838"/>
      <c r="K1380" s="883"/>
      <c r="L1380" s="884"/>
      <c r="M1380" s="884"/>
      <c r="N1380" s="884"/>
      <c r="O1380" s="872" t="s">
        <v>133</v>
      </c>
      <c r="P1380" s="894">
        <v>8933828.9889498129</v>
      </c>
      <c r="Q1380" s="853" t="str">
        <f t="shared" si="335"/>
        <v>2.06.02</v>
      </c>
      <c r="R1380" s="841" t="str">
        <f t="shared" si="336"/>
        <v>ALAT RUMAH TANGGA</v>
      </c>
      <c r="S1380" s="860">
        <f t="shared" si="337"/>
        <v>5</v>
      </c>
      <c r="T1380" s="861">
        <f t="shared" si="338"/>
        <v>1786765.7977899625</v>
      </c>
      <c r="U1380" s="860">
        <f t="shared" si="339"/>
        <v>2</v>
      </c>
      <c r="V1380" s="861">
        <f t="shared" si="340"/>
        <v>3573531.595579925</v>
      </c>
      <c r="W1380" s="861">
        <f t="shared" si="341"/>
        <v>1786765.7977899625</v>
      </c>
      <c r="X1380" s="861">
        <f t="shared" si="342"/>
        <v>1786765.7977899625</v>
      </c>
      <c r="Y1380" s="861">
        <f t="shared" si="343"/>
        <v>1786765.7977899625</v>
      </c>
      <c r="Z1380" s="861">
        <f t="shared" si="344"/>
        <v>0</v>
      </c>
      <c r="AA1380" s="861">
        <f t="shared" si="345"/>
        <v>0</v>
      </c>
      <c r="AB1380" s="860">
        <f t="shared" si="346"/>
        <v>2012</v>
      </c>
      <c r="AC1380" s="862">
        <f t="shared" si="347"/>
        <v>8933828.9889498129</v>
      </c>
      <c r="AD1380" s="863">
        <f t="shared" si="348"/>
        <v>0</v>
      </c>
    </row>
    <row r="1381" spans="1:30" s="821" customFormat="1" ht="15" hidden="1" customHeight="1">
      <c r="A1381" s="835"/>
      <c r="B1381" s="849" t="s">
        <v>34</v>
      </c>
      <c r="C1381" s="887" t="s">
        <v>3793</v>
      </c>
      <c r="D1381" s="873" t="s">
        <v>4104</v>
      </c>
      <c r="E1381" s="839"/>
      <c r="F1381" s="873" t="s">
        <v>4105</v>
      </c>
      <c r="G1381" s="838"/>
      <c r="H1381" s="873"/>
      <c r="I1381" s="872">
        <v>2012</v>
      </c>
      <c r="J1381" s="838"/>
      <c r="K1381" s="883"/>
      <c r="L1381" s="884"/>
      <c r="M1381" s="884"/>
      <c r="N1381" s="884"/>
      <c r="O1381" s="872" t="s">
        <v>133</v>
      </c>
      <c r="P1381" s="894">
        <v>7931419.3548387103</v>
      </c>
      <c r="Q1381" s="853" t="str">
        <f t="shared" si="335"/>
        <v>2.06.01</v>
      </c>
      <c r="R1381" s="841" t="str">
        <f t="shared" si="336"/>
        <v>ALAT KANTOR</v>
      </c>
      <c r="S1381" s="860">
        <f t="shared" si="337"/>
        <v>5</v>
      </c>
      <c r="T1381" s="861">
        <f t="shared" si="338"/>
        <v>1586283.8709677421</v>
      </c>
      <c r="U1381" s="860">
        <f t="shared" si="339"/>
        <v>2</v>
      </c>
      <c r="V1381" s="861">
        <f t="shared" si="340"/>
        <v>3172567.7419354841</v>
      </c>
      <c r="W1381" s="861">
        <f t="shared" si="341"/>
        <v>1586283.8709677421</v>
      </c>
      <c r="X1381" s="861">
        <f t="shared" si="342"/>
        <v>1586283.8709677421</v>
      </c>
      <c r="Y1381" s="861">
        <f t="shared" si="343"/>
        <v>1586283.8709677421</v>
      </c>
      <c r="Z1381" s="861">
        <f t="shared" si="344"/>
        <v>0</v>
      </c>
      <c r="AA1381" s="861">
        <f t="shared" si="345"/>
        <v>0</v>
      </c>
      <c r="AB1381" s="860">
        <f t="shared" si="346"/>
        <v>2012</v>
      </c>
      <c r="AC1381" s="862">
        <f t="shared" si="347"/>
        <v>7931419.3548387103</v>
      </c>
      <c r="AD1381" s="863">
        <f t="shared" si="348"/>
        <v>0</v>
      </c>
    </row>
    <row r="1382" spans="1:30" s="821" customFormat="1" ht="15" hidden="1" customHeight="1">
      <c r="A1382" s="835"/>
      <c r="B1382" s="849" t="s">
        <v>34</v>
      </c>
      <c r="C1382" s="887" t="s">
        <v>3793</v>
      </c>
      <c r="D1382" s="873" t="s">
        <v>4104</v>
      </c>
      <c r="E1382" s="839"/>
      <c r="F1382" s="873" t="s">
        <v>4105</v>
      </c>
      <c r="G1382" s="838"/>
      <c r="H1382" s="873"/>
      <c r="I1382" s="872">
        <v>2012</v>
      </c>
      <c r="J1382" s="838"/>
      <c r="K1382" s="883"/>
      <c r="L1382" s="884"/>
      <c r="M1382" s="884"/>
      <c r="N1382" s="884"/>
      <c r="O1382" s="872" t="s">
        <v>133</v>
      </c>
      <c r="P1382" s="894">
        <v>7931419.3548387103</v>
      </c>
      <c r="Q1382" s="853" t="str">
        <f t="shared" si="335"/>
        <v>2.06.01</v>
      </c>
      <c r="R1382" s="841" t="str">
        <f t="shared" si="336"/>
        <v>ALAT KANTOR</v>
      </c>
      <c r="S1382" s="860">
        <f t="shared" si="337"/>
        <v>5</v>
      </c>
      <c r="T1382" s="861">
        <f t="shared" si="338"/>
        <v>1586283.8709677421</v>
      </c>
      <c r="U1382" s="860">
        <f t="shared" si="339"/>
        <v>2</v>
      </c>
      <c r="V1382" s="861">
        <f t="shared" si="340"/>
        <v>3172567.7419354841</v>
      </c>
      <c r="W1382" s="861">
        <f t="shared" si="341"/>
        <v>1586283.8709677421</v>
      </c>
      <c r="X1382" s="861">
        <f t="shared" si="342"/>
        <v>1586283.8709677421</v>
      </c>
      <c r="Y1382" s="861">
        <f t="shared" si="343"/>
        <v>1586283.8709677421</v>
      </c>
      <c r="Z1382" s="861">
        <f t="shared" si="344"/>
        <v>0</v>
      </c>
      <c r="AA1382" s="861">
        <f t="shared" si="345"/>
        <v>0</v>
      </c>
      <c r="AB1382" s="860">
        <f t="shared" si="346"/>
        <v>2012</v>
      </c>
      <c r="AC1382" s="862">
        <f t="shared" si="347"/>
        <v>7931419.3548387103</v>
      </c>
      <c r="AD1382" s="863">
        <f t="shared" si="348"/>
        <v>0</v>
      </c>
    </row>
    <row r="1383" spans="1:30" s="821" customFormat="1" ht="15" hidden="1" customHeight="1">
      <c r="A1383" s="835"/>
      <c r="B1383" s="849" t="s">
        <v>34</v>
      </c>
      <c r="C1383" s="887" t="s">
        <v>3793</v>
      </c>
      <c r="D1383" s="873" t="s">
        <v>4104</v>
      </c>
      <c r="E1383" s="839"/>
      <c r="F1383" s="873" t="s">
        <v>4105</v>
      </c>
      <c r="G1383" s="838"/>
      <c r="H1383" s="873"/>
      <c r="I1383" s="872">
        <v>2012</v>
      </c>
      <c r="J1383" s="838"/>
      <c r="K1383" s="883"/>
      <c r="L1383" s="884"/>
      <c r="M1383" s="884"/>
      <c r="N1383" s="884"/>
      <c r="O1383" s="872" t="s">
        <v>133</v>
      </c>
      <c r="P1383" s="894">
        <v>7931419.3548387103</v>
      </c>
      <c r="Q1383" s="853" t="str">
        <f t="shared" si="335"/>
        <v>2.06.01</v>
      </c>
      <c r="R1383" s="841" t="str">
        <f t="shared" si="336"/>
        <v>ALAT KANTOR</v>
      </c>
      <c r="S1383" s="860">
        <f t="shared" si="337"/>
        <v>5</v>
      </c>
      <c r="T1383" s="861">
        <f t="shared" si="338"/>
        <v>1586283.8709677421</v>
      </c>
      <c r="U1383" s="860">
        <f t="shared" si="339"/>
        <v>2</v>
      </c>
      <c r="V1383" s="861">
        <f t="shared" si="340"/>
        <v>3172567.7419354841</v>
      </c>
      <c r="W1383" s="861">
        <f t="shared" si="341"/>
        <v>1586283.8709677421</v>
      </c>
      <c r="X1383" s="861">
        <f t="shared" si="342"/>
        <v>1586283.8709677421</v>
      </c>
      <c r="Y1383" s="861">
        <f t="shared" si="343"/>
        <v>1586283.8709677421</v>
      </c>
      <c r="Z1383" s="861">
        <f t="shared" si="344"/>
        <v>0</v>
      </c>
      <c r="AA1383" s="861">
        <f t="shared" si="345"/>
        <v>0</v>
      </c>
      <c r="AB1383" s="860">
        <f t="shared" si="346"/>
        <v>2012</v>
      </c>
      <c r="AC1383" s="862">
        <f t="shared" si="347"/>
        <v>7931419.3548387103</v>
      </c>
      <c r="AD1383" s="863">
        <f t="shared" si="348"/>
        <v>0</v>
      </c>
    </row>
    <row r="1384" spans="1:30" s="821" customFormat="1" ht="15" hidden="1" customHeight="1">
      <c r="A1384" s="835"/>
      <c r="B1384" s="849" t="s">
        <v>34</v>
      </c>
      <c r="C1384" s="887" t="s">
        <v>278</v>
      </c>
      <c r="D1384" s="873" t="s">
        <v>4106</v>
      </c>
      <c r="E1384" s="839" t="s">
        <v>4107</v>
      </c>
      <c r="F1384" s="873" t="s">
        <v>4108</v>
      </c>
      <c r="G1384" s="838"/>
      <c r="H1384" s="873"/>
      <c r="I1384" s="872">
        <v>2012</v>
      </c>
      <c r="J1384" s="838"/>
      <c r="K1384" s="883"/>
      <c r="L1384" s="884"/>
      <c r="M1384" s="884"/>
      <c r="N1384" s="884"/>
      <c r="O1384" s="872" t="s">
        <v>133</v>
      </c>
      <c r="P1384" s="894">
        <v>99913852.15053764</v>
      </c>
      <c r="Q1384" s="853" t="str">
        <f t="shared" si="335"/>
        <v>2.06.03</v>
      </c>
      <c r="R1384" s="841" t="str">
        <f t="shared" si="336"/>
        <v>KOMPUTER</v>
      </c>
      <c r="S1384" s="860">
        <f t="shared" si="337"/>
        <v>4</v>
      </c>
      <c r="T1384" s="861">
        <f t="shared" si="338"/>
        <v>24978463.03763441</v>
      </c>
      <c r="U1384" s="860">
        <f t="shared" si="339"/>
        <v>2</v>
      </c>
      <c r="V1384" s="861">
        <f t="shared" si="340"/>
        <v>49956926.07526882</v>
      </c>
      <c r="W1384" s="861">
        <f t="shared" si="341"/>
        <v>24978463.03763441</v>
      </c>
      <c r="X1384" s="861">
        <f t="shared" si="342"/>
        <v>24978463.03763441</v>
      </c>
      <c r="Y1384" s="861">
        <f t="shared" si="343"/>
        <v>0</v>
      </c>
      <c r="Z1384" s="861">
        <f t="shared" si="344"/>
        <v>0</v>
      </c>
      <c r="AA1384" s="861">
        <f t="shared" si="345"/>
        <v>0</v>
      </c>
      <c r="AB1384" s="860">
        <f t="shared" si="346"/>
        <v>2012</v>
      </c>
      <c r="AC1384" s="862">
        <f t="shared" si="347"/>
        <v>99913852.15053764</v>
      </c>
      <c r="AD1384" s="863">
        <f t="shared" si="348"/>
        <v>0</v>
      </c>
    </row>
    <row r="1385" spans="1:30" s="821" customFormat="1" ht="15" hidden="1" customHeight="1">
      <c r="A1385" s="835"/>
      <c r="B1385" s="849" t="s">
        <v>34</v>
      </c>
      <c r="C1385" s="887" t="s">
        <v>278</v>
      </c>
      <c r="D1385" s="873" t="s">
        <v>4109</v>
      </c>
      <c r="E1385" s="839" t="s">
        <v>4110</v>
      </c>
      <c r="F1385" s="873" t="s">
        <v>4108</v>
      </c>
      <c r="G1385" s="838"/>
      <c r="H1385" s="873"/>
      <c r="I1385" s="872">
        <v>2012</v>
      </c>
      <c r="J1385" s="838"/>
      <c r="K1385" s="883"/>
      <c r="L1385" s="884"/>
      <c r="M1385" s="884"/>
      <c r="N1385" s="884"/>
      <c r="O1385" s="872" t="s">
        <v>133</v>
      </c>
      <c r="P1385" s="894">
        <v>119764432.25806452</v>
      </c>
      <c r="Q1385" s="853" t="str">
        <f t="shared" si="335"/>
        <v>2.06.03</v>
      </c>
      <c r="R1385" s="841" t="str">
        <f t="shared" si="336"/>
        <v>KOMPUTER</v>
      </c>
      <c r="S1385" s="860">
        <f t="shared" si="337"/>
        <v>4</v>
      </c>
      <c r="T1385" s="861">
        <f t="shared" si="338"/>
        <v>29941108.064516131</v>
      </c>
      <c r="U1385" s="860">
        <f t="shared" si="339"/>
        <v>2</v>
      </c>
      <c r="V1385" s="861">
        <f t="shared" si="340"/>
        <v>59882216.129032262</v>
      </c>
      <c r="W1385" s="861">
        <f t="shared" si="341"/>
        <v>29941108.064516131</v>
      </c>
      <c r="X1385" s="861">
        <f t="shared" si="342"/>
        <v>29941108.064516131</v>
      </c>
      <c r="Y1385" s="861">
        <f t="shared" si="343"/>
        <v>0</v>
      </c>
      <c r="Z1385" s="861">
        <f t="shared" si="344"/>
        <v>0</v>
      </c>
      <c r="AA1385" s="861">
        <f t="shared" si="345"/>
        <v>0</v>
      </c>
      <c r="AB1385" s="860">
        <f t="shared" si="346"/>
        <v>2012</v>
      </c>
      <c r="AC1385" s="862">
        <f t="shared" si="347"/>
        <v>119764432.25806452</v>
      </c>
      <c r="AD1385" s="863">
        <f t="shared" si="348"/>
        <v>0</v>
      </c>
    </row>
    <row r="1386" spans="1:30" s="821" customFormat="1" ht="15" hidden="1" customHeight="1">
      <c r="A1386" s="835"/>
      <c r="B1386" s="849" t="s">
        <v>34</v>
      </c>
      <c r="C1386" s="887" t="s">
        <v>278</v>
      </c>
      <c r="D1386" s="873" t="s">
        <v>4111</v>
      </c>
      <c r="E1386" s="839" t="s">
        <v>4107</v>
      </c>
      <c r="F1386" s="873" t="s">
        <v>4108</v>
      </c>
      <c r="G1386" s="838"/>
      <c r="H1386" s="873"/>
      <c r="I1386" s="872">
        <v>2012</v>
      </c>
      <c r="J1386" s="838"/>
      <c r="K1386" s="883"/>
      <c r="L1386" s="884"/>
      <c r="M1386" s="884"/>
      <c r="N1386" s="884"/>
      <c r="O1386" s="872" t="s">
        <v>133</v>
      </c>
      <c r="P1386" s="894">
        <v>99913852.15053764</v>
      </c>
      <c r="Q1386" s="853" t="str">
        <f t="shared" si="335"/>
        <v>2.06.03</v>
      </c>
      <c r="R1386" s="841" t="str">
        <f t="shared" si="336"/>
        <v>KOMPUTER</v>
      </c>
      <c r="S1386" s="860">
        <f t="shared" si="337"/>
        <v>4</v>
      </c>
      <c r="T1386" s="861">
        <f t="shared" si="338"/>
        <v>24978463.03763441</v>
      </c>
      <c r="U1386" s="860">
        <f t="shared" si="339"/>
        <v>2</v>
      </c>
      <c r="V1386" s="861">
        <f t="shared" si="340"/>
        <v>49956926.07526882</v>
      </c>
      <c r="W1386" s="861">
        <f t="shared" si="341"/>
        <v>24978463.03763441</v>
      </c>
      <c r="X1386" s="861">
        <f t="shared" si="342"/>
        <v>24978463.03763441</v>
      </c>
      <c r="Y1386" s="861">
        <f t="shared" si="343"/>
        <v>0</v>
      </c>
      <c r="Z1386" s="861">
        <f t="shared" si="344"/>
        <v>0</v>
      </c>
      <c r="AA1386" s="861">
        <f t="shared" si="345"/>
        <v>0</v>
      </c>
      <c r="AB1386" s="860">
        <f t="shared" si="346"/>
        <v>2012</v>
      </c>
      <c r="AC1386" s="862">
        <f t="shared" si="347"/>
        <v>99913852.15053764</v>
      </c>
      <c r="AD1386" s="863">
        <f t="shared" si="348"/>
        <v>0</v>
      </c>
    </row>
    <row r="1387" spans="1:30" s="821" customFormat="1" ht="15" hidden="1" customHeight="1">
      <c r="A1387" s="835"/>
      <c r="B1387" s="849" t="s">
        <v>34</v>
      </c>
      <c r="C1387" s="887" t="s">
        <v>278</v>
      </c>
      <c r="D1387" s="873" t="s">
        <v>824</v>
      </c>
      <c r="E1387" s="839" t="s">
        <v>4112</v>
      </c>
      <c r="F1387" s="873" t="s">
        <v>4113</v>
      </c>
      <c r="G1387" s="838"/>
      <c r="H1387" s="873"/>
      <c r="I1387" s="872">
        <v>2012</v>
      </c>
      <c r="J1387" s="838"/>
      <c r="K1387" s="883"/>
      <c r="L1387" s="884"/>
      <c r="M1387" s="884"/>
      <c r="N1387" s="884"/>
      <c r="O1387" s="872" t="s">
        <v>133</v>
      </c>
      <c r="P1387" s="894">
        <v>19718389.784946237</v>
      </c>
      <c r="Q1387" s="853" t="str">
        <f t="shared" si="335"/>
        <v>2.06.03</v>
      </c>
      <c r="R1387" s="841" t="str">
        <f t="shared" si="336"/>
        <v>KOMPUTER</v>
      </c>
      <c r="S1387" s="860">
        <f t="shared" si="337"/>
        <v>4</v>
      </c>
      <c r="T1387" s="861">
        <f t="shared" si="338"/>
        <v>4929597.4462365592</v>
      </c>
      <c r="U1387" s="860">
        <f t="shared" si="339"/>
        <v>2</v>
      </c>
      <c r="V1387" s="861">
        <f t="shared" si="340"/>
        <v>9859194.8924731184</v>
      </c>
      <c r="W1387" s="861">
        <f t="shared" si="341"/>
        <v>4929597.4462365592</v>
      </c>
      <c r="X1387" s="861">
        <f t="shared" si="342"/>
        <v>4929597.4462365592</v>
      </c>
      <c r="Y1387" s="861">
        <f t="shared" si="343"/>
        <v>0</v>
      </c>
      <c r="Z1387" s="861">
        <f t="shared" si="344"/>
        <v>0</v>
      </c>
      <c r="AA1387" s="861">
        <f t="shared" si="345"/>
        <v>0</v>
      </c>
      <c r="AB1387" s="860">
        <f t="shared" si="346"/>
        <v>2012</v>
      </c>
      <c r="AC1387" s="862">
        <f t="shared" si="347"/>
        <v>19718389.784946237</v>
      </c>
      <c r="AD1387" s="863">
        <f t="shared" si="348"/>
        <v>0</v>
      </c>
    </row>
    <row r="1388" spans="1:30" s="821" customFormat="1" ht="15" hidden="1" customHeight="1">
      <c r="A1388" s="873" t="s">
        <v>1337</v>
      </c>
      <c r="B1388" s="849" t="s">
        <v>34</v>
      </c>
      <c r="C1388" s="887" t="s">
        <v>278</v>
      </c>
      <c r="D1388" s="873" t="s">
        <v>824</v>
      </c>
      <c r="E1388" s="839" t="s">
        <v>4112</v>
      </c>
      <c r="F1388" s="873" t="s">
        <v>4113</v>
      </c>
      <c r="G1388" s="838"/>
      <c r="H1388" s="873"/>
      <c r="I1388" s="872">
        <v>2012</v>
      </c>
      <c r="J1388" s="838"/>
      <c r="K1388" s="883"/>
      <c r="L1388" s="884"/>
      <c r="M1388" s="884"/>
      <c r="N1388" s="884"/>
      <c r="O1388" s="872" t="s">
        <v>133</v>
      </c>
      <c r="P1388" s="894">
        <v>19718389.784946237</v>
      </c>
      <c r="Q1388" s="853" t="str">
        <f t="shared" si="335"/>
        <v>2.06.03</v>
      </c>
      <c r="R1388" s="841" t="str">
        <f t="shared" si="336"/>
        <v>KOMPUTER</v>
      </c>
      <c r="S1388" s="860">
        <f t="shared" si="337"/>
        <v>4</v>
      </c>
      <c r="T1388" s="861">
        <f t="shared" si="338"/>
        <v>4929597.4462365592</v>
      </c>
      <c r="U1388" s="860">
        <f t="shared" si="339"/>
        <v>2</v>
      </c>
      <c r="V1388" s="861">
        <f t="shared" si="340"/>
        <v>9859194.8924731184</v>
      </c>
      <c r="W1388" s="861">
        <f t="shared" si="341"/>
        <v>4929597.4462365592</v>
      </c>
      <c r="X1388" s="861">
        <f t="shared" si="342"/>
        <v>4929597.4462365592</v>
      </c>
      <c r="Y1388" s="861">
        <f t="shared" si="343"/>
        <v>0</v>
      </c>
      <c r="Z1388" s="861">
        <f t="shared" si="344"/>
        <v>0</v>
      </c>
      <c r="AA1388" s="861">
        <f t="shared" si="345"/>
        <v>0</v>
      </c>
      <c r="AB1388" s="860">
        <f t="shared" si="346"/>
        <v>2012</v>
      </c>
      <c r="AC1388" s="862">
        <f t="shared" si="347"/>
        <v>19718389.784946237</v>
      </c>
      <c r="AD1388" s="863">
        <f t="shared" si="348"/>
        <v>0</v>
      </c>
    </row>
    <row r="1389" spans="1:30" s="821" customFormat="1" ht="15" hidden="1" customHeight="1">
      <c r="A1389" s="835"/>
      <c r="B1389" s="849" t="s">
        <v>34</v>
      </c>
      <c r="C1389" s="887" t="s">
        <v>278</v>
      </c>
      <c r="D1389" s="873" t="s">
        <v>824</v>
      </c>
      <c r="E1389" s="839" t="s">
        <v>4112</v>
      </c>
      <c r="F1389" s="873" t="s">
        <v>4113</v>
      </c>
      <c r="G1389" s="838"/>
      <c r="H1389" s="873"/>
      <c r="I1389" s="872">
        <v>2012</v>
      </c>
      <c r="J1389" s="838"/>
      <c r="K1389" s="883"/>
      <c r="L1389" s="884"/>
      <c r="M1389" s="884"/>
      <c r="N1389" s="884"/>
      <c r="O1389" s="872" t="s">
        <v>133</v>
      </c>
      <c r="P1389" s="894">
        <v>19718389.784946237</v>
      </c>
      <c r="Q1389" s="853" t="str">
        <f t="shared" si="335"/>
        <v>2.06.03</v>
      </c>
      <c r="R1389" s="841" t="str">
        <f t="shared" si="336"/>
        <v>KOMPUTER</v>
      </c>
      <c r="S1389" s="860">
        <f t="shared" si="337"/>
        <v>4</v>
      </c>
      <c r="T1389" s="861">
        <f t="shared" si="338"/>
        <v>4929597.4462365592</v>
      </c>
      <c r="U1389" s="860">
        <f t="shared" si="339"/>
        <v>2</v>
      </c>
      <c r="V1389" s="861">
        <f t="shared" si="340"/>
        <v>9859194.8924731184</v>
      </c>
      <c r="W1389" s="861">
        <f t="shared" si="341"/>
        <v>4929597.4462365592</v>
      </c>
      <c r="X1389" s="861">
        <f t="shared" si="342"/>
        <v>4929597.4462365592</v>
      </c>
      <c r="Y1389" s="861">
        <f t="shared" si="343"/>
        <v>0</v>
      </c>
      <c r="Z1389" s="861">
        <f t="shared" si="344"/>
        <v>0</v>
      </c>
      <c r="AA1389" s="861">
        <f t="shared" si="345"/>
        <v>0</v>
      </c>
      <c r="AB1389" s="860">
        <f t="shared" si="346"/>
        <v>2012</v>
      </c>
      <c r="AC1389" s="862">
        <f t="shared" si="347"/>
        <v>19718389.784946237</v>
      </c>
      <c r="AD1389" s="863">
        <f t="shared" si="348"/>
        <v>0</v>
      </c>
    </row>
    <row r="1390" spans="1:30" s="821" customFormat="1" ht="15" hidden="1" customHeight="1">
      <c r="A1390" s="835"/>
      <c r="B1390" s="849" t="s">
        <v>34</v>
      </c>
      <c r="C1390" s="887" t="s">
        <v>2073</v>
      </c>
      <c r="D1390" s="873" t="s">
        <v>4114</v>
      </c>
      <c r="E1390" s="839"/>
      <c r="F1390" s="873"/>
      <c r="G1390" s="838"/>
      <c r="H1390" s="873"/>
      <c r="I1390" s="872">
        <v>2012</v>
      </c>
      <c r="J1390" s="838"/>
      <c r="K1390" s="883"/>
      <c r="L1390" s="884"/>
      <c r="M1390" s="884"/>
      <c r="N1390" s="884"/>
      <c r="O1390" s="872" t="s">
        <v>133</v>
      </c>
      <c r="P1390" s="894">
        <v>39877413.978494622</v>
      </c>
      <c r="Q1390" s="853" t="str">
        <f t="shared" si="335"/>
        <v>2.06.03</v>
      </c>
      <c r="R1390" s="841" t="str">
        <f t="shared" si="336"/>
        <v>KOMPUTER</v>
      </c>
      <c r="S1390" s="860">
        <f t="shared" si="337"/>
        <v>4</v>
      </c>
      <c r="T1390" s="861">
        <f t="shared" si="338"/>
        <v>9969353.4946236555</v>
      </c>
      <c r="U1390" s="860">
        <f t="shared" si="339"/>
        <v>2</v>
      </c>
      <c r="V1390" s="861">
        <f t="shared" si="340"/>
        <v>19938706.989247311</v>
      </c>
      <c r="W1390" s="861">
        <f t="shared" si="341"/>
        <v>9969353.4946236555</v>
      </c>
      <c r="X1390" s="861">
        <f t="shared" si="342"/>
        <v>9969353.4946236555</v>
      </c>
      <c r="Y1390" s="861">
        <f t="shared" si="343"/>
        <v>0</v>
      </c>
      <c r="Z1390" s="861">
        <f t="shared" si="344"/>
        <v>0</v>
      </c>
      <c r="AA1390" s="861">
        <f t="shared" si="345"/>
        <v>0</v>
      </c>
      <c r="AB1390" s="860">
        <f t="shared" si="346"/>
        <v>2012</v>
      </c>
      <c r="AC1390" s="862">
        <f t="shared" si="347"/>
        <v>39877413.978494622</v>
      </c>
      <c r="AD1390" s="863">
        <f t="shared" si="348"/>
        <v>0</v>
      </c>
    </row>
    <row r="1391" spans="1:30" s="821" customFormat="1" ht="15" hidden="1" customHeight="1">
      <c r="A1391" s="835"/>
      <c r="B1391" s="849" t="s">
        <v>34</v>
      </c>
      <c r="C1391" s="887" t="s">
        <v>2073</v>
      </c>
      <c r="D1391" s="873" t="s">
        <v>4115</v>
      </c>
      <c r="E1391" s="839"/>
      <c r="F1391" s="873"/>
      <c r="G1391" s="838"/>
      <c r="H1391" s="873"/>
      <c r="I1391" s="872">
        <v>2012</v>
      </c>
      <c r="J1391" s="838"/>
      <c r="K1391" s="883"/>
      <c r="L1391" s="884"/>
      <c r="M1391" s="884"/>
      <c r="N1391" s="884"/>
      <c r="O1391" s="872" t="s">
        <v>133</v>
      </c>
      <c r="P1391" s="894">
        <v>59816120.967741936</v>
      </c>
      <c r="Q1391" s="853" t="str">
        <f t="shared" si="335"/>
        <v>2.06.03</v>
      </c>
      <c r="R1391" s="841" t="str">
        <f t="shared" si="336"/>
        <v>KOMPUTER</v>
      </c>
      <c r="S1391" s="860">
        <f t="shared" si="337"/>
        <v>4</v>
      </c>
      <c r="T1391" s="861">
        <f t="shared" si="338"/>
        <v>14954030.241935484</v>
      </c>
      <c r="U1391" s="860">
        <f t="shared" si="339"/>
        <v>2</v>
      </c>
      <c r="V1391" s="861">
        <f t="shared" si="340"/>
        <v>29908060.483870968</v>
      </c>
      <c r="W1391" s="861">
        <f t="shared" si="341"/>
        <v>14954030.241935484</v>
      </c>
      <c r="X1391" s="861">
        <f t="shared" si="342"/>
        <v>14954030.241935484</v>
      </c>
      <c r="Y1391" s="861">
        <f t="shared" si="343"/>
        <v>0</v>
      </c>
      <c r="Z1391" s="861">
        <f t="shared" si="344"/>
        <v>0</v>
      </c>
      <c r="AA1391" s="861">
        <f t="shared" si="345"/>
        <v>0</v>
      </c>
      <c r="AB1391" s="860">
        <f t="shared" si="346"/>
        <v>2012</v>
      </c>
      <c r="AC1391" s="862">
        <f t="shared" si="347"/>
        <v>59816120.967741936</v>
      </c>
      <c r="AD1391" s="863">
        <f t="shared" si="348"/>
        <v>0</v>
      </c>
    </row>
    <row r="1392" spans="1:30" s="821" customFormat="1" ht="15" hidden="1" customHeight="1">
      <c r="A1392" s="835"/>
      <c r="B1392" s="849" t="s">
        <v>34</v>
      </c>
      <c r="C1392" s="887" t="s">
        <v>3792</v>
      </c>
      <c r="D1392" s="873" t="s">
        <v>4116</v>
      </c>
      <c r="E1392" s="839"/>
      <c r="F1392" s="873"/>
      <c r="G1392" s="838"/>
      <c r="H1392" s="873"/>
      <c r="I1392" s="872">
        <v>2012</v>
      </c>
      <c r="J1392" s="838"/>
      <c r="K1392" s="883"/>
      <c r="L1392" s="884"/>
      <c r="M1392" s="884"/>
      <c r="N1392" s="884"/>
      <c r="O1392" s="872" t="s">
        <v>133</v>
      </c>
      <c r="P1392" s="894">
        <v>28741380.742913</v>
      </c>
      <c r="Q1392" s="853" t="str">
        <f t="shared" si="335"/>
        <v>2.06.03</v>
      </c>
      <c r="R1392" s="841" t="str">
        <f t="shared" si="336"/>
        <v>KOMPUTER</v>
      </c>
      <c r="S1392" s="860">
        <f t="shared" si="337"/>
        <v>4</v>
      </c>
      <c r="T1392" s="861">
        <f t="shared" si="338"/>
        <v>7185345.1857282501</v>
      </c>
      <c r="U1392" s="860">
        <f t="shared" si="339"/>
        <v>2</v>
      </c>
      <c r="V1392" s="861">
        <f t="shared" si="340"/>
        <v>14370690.3714565</v>
      </c>
      <c r="W1392" s="861">
        <f t="shared" si="341"/>
        <v>7185345.1857282501</v>
      </c>
      <c r="X1392" s="861">
        <f t="shared" si="342"/>
        <v>7185345.1857282501</v>
      </c>
      <c r="Y1392" s="861">
        <f t="shared" si="343"/>
        <v>0</v>
      </c>
      <c r="Z1392" s="861">
        <f t="shared" si="344"/>
        <v>0</v>
      </c>
      <c r="AA1392" s="861">
        <f t="shared" si="345"/>
        <v>0</v>
      </c>
      <c r="AB1392" s="860">
        <f t="shared" si="346"/>
        <v>2012</v>
      </c>
      <c r="AC1392" s="862">
        <f t="shared" si="347"/>
        <v>28741380.742913</v>
      </c>
      <c r="AD1392" s="863">
        <f t="shared" si="348"/>
        <v>0</v>
      </c>
    </row>
    <row r="1393" spans="1:30" s="821" customFormat="1" ht="15" hidden="1" customHeight="1">
      <c r="A1393" s="835"/>
      <c r="B1393" s="849" t="s">
        <v>34</v>
      </c>
      <c r="C1393" s="887" t="s">
        <v>3792</v>
      </c>
      <c r="D1393" s="873" t="s">
        <v>4116</v>
      </c>
      <c r="E1393" s="839"/>
      <c r="F1393" s="873"/>
      <c r="G1393" s="838"/>
      <c r="H1393" s="873"/>
      <c r="I1393" s="872">
        <v>2012</v>
      </c>
      <c r="J1393" s="838"/>
      <c r="K1393" s="883"/>
      <c r="L1393" s="884"/>
      <c r="M1393" s="884"/>
      <c r="N1393" s="884"/>
      <c r="O1393" s="872" t="s">
        <v>133</v>
      </c>
      <c r="P1393" s="894">
        <v>37023304.740957968</v>
      </c>
      <c r="Q1393" s="853" t="str">
        <f t="shared" si="335"/>
        <v>2.06.03</v>
      </c>
      <c r="R1393" s="841" t="str">
        <f t="shared" si="336"/>
        <v>KOMPUTER</v>
      </c>
      <c r="S1393" s="860">
        <f t="shared" si="337"/>
        <v>4</v>
      </c>
      <c r="T1393" s="861">
        <f t="shared" si="338"/>
        <v>9255826.185239492</v>
      </c>
      <c r="U1393" s="860">
        <f t="shared" si="339"/>
        <v>2</v>
      </c>
      <c r="V1393" s="861">
        <f t="shared" si="340"/>
        <v>18511652.370478984</v>
      </c>
      <c r="W1393" s="861">
        <f t="shared" si="341"/>
        <v>9255826.185239492</v>
      </c>
      <c r="X1393" s="861">
        <f t="shared" si="342"/>
        <v>9255826.185239492</v>
      </c>
      <c r="Y1393" s="861">
        <f t="shared" si="343"/>
        <v>0</v>
      </c>
      <c r="Z1393" s="861">
        <f t="shared" si="344"/>
        <v>0</v>
      </c>
      <c r="AA1393" s="861">
        <f t="shared" si="345"/>
        <v>0</v>
      </c>
      <c r="AB1393" s="860">
        <f t="shared" si="346"/>
        <v>2012</v>
      </c>
      <c r="AC1393" s="862">
        <f t="shared" si="347"/>
        <v>37023304.740957968</v>
      </c>
      <c r="AD1393" s="863">
        <f t="shared" si="348"/>
        <v>0</v>
      </c>
    </row>
    <row r="1394" spans="1:30" s="821" customFormat="1" ht="15" hidden="1" customHeight="1">
      <c r="A1394" s="835"/>
      <c r="B1394" s="849" t="s">
        <v>34</v>
      </c>
      <c r="C1394" s="887" t="s">
        <v>3792</v>
      </c>
      <c r="D1394" s="873" t="s">
        <v>4116</v>
      </c>
      <c r="E1394" s="839"/>
      <c r="F1394" s="873" t="s">
        <v>4117</v>
      </c>
      <c r="G1394" s="838"/>
      <c r="H1394" s="873"/>
      <c r="I1394" s="872">
        <v>2012</v>
      </c>
      <c r="J1394" s="838"/>
      <c r="K1394" s="883"/>
      <c r="L1394" s="884"/>
      <c r="M1394" s="884"/>
      <c r="N1394" s="884"/>
      <c r="O1394" s="872" t="s">
        <v>133</v>
      </c>
      <c r="P1394" s="894">
        <v>5926532.7956989249</v>
      </c>
      <c r="Q1394" s="853" t="str">
        <f t="shared" si="335"/>
        <v>2.06.03</v>
      </c>
      <c r="R1394" s="841" t="str">
        <f t="shared" si="336"/>
        <v>KOMPUTER</v>
      </c>
      <c r="S1394" s="860">
        <f t="shared" si="337"/>
        <v>4</v>
      </c>
      <c r="T1394" s="861">
        <f t="shared" si="338"/>
        <v>1481633.1989247312</v>
      </c>
      <c r="U1394" s="860">
        <f t="shared" si="339"/>
        <v>2</v>
      </c>
      <c r="V1394" s="861">
        <f t="shared" si="340"/>
        <v>2963266.3978494625</v>
      </c>
      <c r="W1394" s="861">
        <f t="shared" si="341"/>
        <v>1481633.1989247312</v>
      </c>
      <c r="X1394" s="861">
        <f t="shared" si="342"/>
        <v>1481633.1989247312</v>
      </c>
      <c r="Y1394" s="861">
        <f t="shared" si="343"/>
        <v>0</v>
      </c>
      <c r="Z1394" s="861">
        <f t="shared" si="344"/>
        <v>0</v>
      </c>
      <c r="AA1394" s="861">
        <f t="shared" si="345"/>
        <v>0</v>
      </c>
      <c r="AB1394" s="860">
        <f t="shared" si="346"/>
        <v>2012</v>
      </c>
      <c r="AC1394" s="862">
        <f t="shared" si="347"/>
        <v>5926532.7956989249</v>
      </c>
      <c r="AD1394" s="863">
        <f t="shared" si="348"/>
        <v>0</v>
      </c>
    </row>
    <row r="1395" spans="1:30" s="821" customFormat="1" ht="15" hidden="1" customHeight="1">
      <c r="A1395" s="835"/>
      <c r="B1395" s="849" t="s">
        <v>34</v>
      </c>
      <c r="C1395" s="887" t="s">
        <v>3792</v>
      </c>
      <c r="D1395" s="873" t="s">
        <v>4116</v>
      </c>
      <c r="E1395" s="839"/>
      <c r="F1395" s="873" t="s">
        <v>4117</v>
      </c>
      <c r="G1395" s="838"/>
      <c r="H1395" s="873"/>
      <c r="I1395" s="872">
        <v>2012</v>
      </c>
      <c r="J1395" s="838"/>
      <c r="K1395" s="883"/>
      <c r="L1395" s="884"/>
      <c r="M1395" s="884"/>
      <c r="N1395" s="884"/>
      <c r="O1395" s="872" t="s">
        <v>133</v>
      </c>
      <c r="P1395" s="894">
        <v>5926532.7956989249</v>
      </c>
      <c r="Q1395" s="853" t="str">
        <f t="shared" si="335"/>
        <v>2.06.03</v>
      </c>
      <c r="R1395" s="841" t="str">
        <f t="shared" si="336"/>
        <v>KOMPUTER</v>
      </c>
      <c r="S1395" s="860">
        <f t="shared" si="337"/>
        <v>4</v>
      </c>
      <c r="T1395" s="861">
        <f t="shared" si="338"/>
        <v>1481633.1989247312</v>
      </c>
      <c r="U1395" s="860">
        <f t="shared" si="339"/>
        <v>2</v>
      </c>
      <c r="V1395" s="861">
        <f t="shared" si="340"/>
        <v>2963266.3978494625</v>
      </c>
      <c r="W1395" s="861">
        <f t="shared" si="341"/>
        <v>1481633.1989247312</v>
      </c>
      <c r="X1395" s="861">
        <f t="shared" si="342"/>
        <v>1481633.1989247312</v>
      </c>
      <c r="Y1395" s="861">
        <f t="shared" si="343"/>
        <v>0</v>
      </c>
      <c r="Z1395" s="861">
        <f t="shared" si="344"/>
        <v>0</v>
      </c>
      <c r="AA1395" s="861">
        <f t="shared" si="345"/>
        <v>0</v>
      </c>
      <c r="AB1395" s="860">
        <f t="shared" si="346"/>
        <v>2012</v>
      </c>
      <c r="AC1395" s="862">
        <f t="shared" si="347"/>
        <v>5926532.7956989249</v>
      </c>
      <c r="AD1395" s="863">
        <f t="shared" si="348"/>
        <v>0</v>
      </c>
    </row>
    <row r="1396" spans="1:30" s="821" customFormat="1" ht="15" hidden="1" customHeight="1">
      <c r="A1396" s="835"/>
      <c r="B1396" s="849" t="s">
        <v>34</v>
      </c>
      <c r="C1396" s="887" t="s">
        <v>3792</v>
      </c>
      <c r="D1396" s="873" t="s">
        <v>4116</v>
      </c>
      <c r="E1396" s="839"/>
      <c r="F1396" s="873" t="s">
        <v>4117</v>
      </c>
      <c r="G1396" s="838"/>
      <c r="H1396" s="873"/>
      <c r="I1396" s="872">
        <v>2012</v>
      </c>
      <c r="J1396" s="838"/>
      <c r="K1396" s="883"/>
      <c r="L1396" s="884"/>
      <c r="M1396" s="884"/>
      <c r="N1396" s="884"/>
      <c r="O1396" s="872" t="s">
        <v>133</v>
      </c>
      <c r="P1396" s="894">
        <v>5926532.7956989249</v>
      </c>
      <c r="Q1396" s="853" t="str">
        <f t="shared" si="335"/>
        <v>2.06.03</v>
      </c>
      <c r="R1396" s="841" t="str">
        <f t="shared" si="336"/>
        <v>KOMPUTER</v>
      </c>
      <c r="S1396" s="860">
        <f t="shared" si="337"/>
        <v>4</v>
      </c>
      <c r="T1396" s="861">
        <f t="shared" si="338"/>
        <v>1481633.1989247312</v>
      </c>
      <c r="U1396" s="860">
        <f t="shared" si="339"/>
        <v>2</v>
      </c>
      <c r="V1396" s="861">
        <f t="shared" si="340"/>
        <v>2963266.3978494625</v>
      </c>
      <c r="W1396" s="861">
        <f t="shared" si="341"/>
        <v>1481633.1989247312</v>
      </c>
      <c r="X1396" s="861">
        <f t="shared" si="342"/>
        <v>1481633.1989247312</v>
      </c>
      <c r="Y1396" s="861">
        <f t="shared" si="343"/>
        <v>0</v>
      </c>
      <c r="Z1396" s="861">
        <f t="shared" si="344"/>
        <v>0</v>
      </c>
      <c r="AA1396" s="861">
        <f t="shared" si="345"/>
        <v>0</v>
      </c>
      <c r="AB1396" s="860">
        <f t="shared" si="346"/>
        <v>2012</v>
      </c>
      <c r="AC1396" s="862">
        <f t="shared" si="347"/>
        <v>5926532.7956989249</v>
      </c>
      <c r="AD1396" s="863">
        <f t="shared" si="348"/>
        <v>0</v>
      </c>
    </row>
    <row r="1397" spans="1:30" s="821" customFormat="1" ht="15" hidden="1" customHeight="1">
      <c r="A1397" s="835"/>
      <c r="B1397" s="849" t="s">
        <v>34</v>
      </c>
      <c r="C1397" s="887" t="s">
        <v>3792</v>
      </c>
      <c r="D1397" s="873" t="s">
        <v>4116</v>
      </c>
      <c r="E1397" s="839"/>
      <c r="F1397" s="873" t="s">
        <v>4117</v>
      </c>
      <c r="G1397" s="838"/>
      <c r="H1397" s="873"/>
      <c r="I1397" s="872">
        <v>2012</v>
      </c>
      <c r="J1397" s="838"/>
      <c r="K1397" s="883"/>
      <c r="L1397" s="884"/>
      <c r="M1397" s="884"/>
      <c r="N1397" s="884"/>
      <c r="O1397" s="872" t="s">
        <v>133</v>
      </c>
      <c r="P1397" s="894">
        <v>17779598.387096774</v>
      </c>
      <c r="Q1397" s="853" t="str">
        <f t="shared" si="335"/>
        <v>2.06.03</v>
      </c>
      <c r="R1397" s="841" t="str">
        <f t="shared" si="336"/>
        <v>KOMPUTER</v>
      </c>
      <c r="S1397" s="860">
        <f t="shared" si="337"/>
        <v>4</v>
      </c>
      <c r="T1397" s="861">
        <f t="shared" si="338"/>
        <v>4444899.5967741935</v>
      </c>
      <c r="U1397" s="860">
        <f t="shared" si="339"/>
        <v>2</v>
      </c>
      <c r="V1397" s="861">
        <f t="shared" si="340"/>
        <v>8889799.1935483869</v>
      </c>
      <c r="W1397" s="861">
        <f t="shared" si="341"/>
        <v>4444899.5967741935</v>
      </c>
      <c r="X1397" s="861">
        <f t="shared" si="342"/>
        <v>4444899.5967741935</v>
      </c>
      <c r="Y1397" s="861">
        <f t="shared" si="343"/>
        <v>0</v>
      </c>
      <c r="Z1397" s="861">
        <f t="shared" si="344"/>
        <v>0</v>
      </c>
      <c r="AA1397" s="861">
        <f t="shared" si="345"/>
        <v>0</v>
      </c>
      <c r="AB1397" s="860">
        <f t="shared" si="346"/>
        <v>2012</v>
      </c>
      <c r="AC1397" s="862">
        <f t="shared" si="347"/>
        <v>17779598.387096774</v>
      </c>
      <c r="AD1397" s="863">
        <f t="shared" si="348"/>
        <v>0</v>
      </c>
    </row>
    <row r="1398" spans="1:30" s="821" customFormat="1" ht="15" hidden="1" customHeight="1">
      <c r="A1398" s="835"/>
      <c r="B1398" s="849" t="s">
        <v>34</v>
      </c>
      <c r="C1398" s="873" t="s">
        <v>4118</v>
      </c>
      <c r="D1398" s="873" t="s">
        <v>4119</v>
      </c>
      <c r="E1398" s="839"/>
      <c r="F1398" s="873" t="s">
        <v>4120</v>
      </c>
      <c r="G1398" s="838"/>
      <c r="H1398" s="873"/>
      <c r="I1398" s="872">
        <v>2012</v>
      </c>
      <c r="J1398" s="838"/>
      <c r="K1398" s="883"/>
      <c r="L1398" s="884"/>
      <c r="M1398" s="884"/>
      <c r="N1398" s="884"/>
      <c r="O1398" s="872" t="s">
        <v>133</v>
      </c>
      <c r="P1398" s="894">
        <v>44834551.07526882</v>
      </c>
      <c r="Q1398" s="853" t="str">
        <f t="shared" si="335"/>
        <v>2.06.03</v>
      </c>
      <c r="R1398" s="841" t="str">
        <f t="shared" si="336"/>
        <v>KOMPUTER</v>
      </c>
      <c r="S1398" s="860">
        <f t="shared" si="337"/>
        <v>4</v>
      </c>
      <c r="T1398" s="861">
        <f t="shared" si="338"/>
        <v>11208637.768817205</v>
      </c>
      <c r="U1398" s="860">
        <f t="shared" si="339"/>
        <v>2</v>
      </c>
      <c r="V1398" s="861">
        <f t="shared" si="340"/>
        <v>22417275.53763441</v>
      </c>
      <c r="W1398" s="861">
        <f t="shared" si="341"/>
        <v>11208637.768817205</v>
      </c>
      <c r="X1398" s="861">
        <f t="shared" si="342"/>
        <v>11208637.768817205</v>
      </c>
      <c r="Y1398" s="861">
        <f t="shared" si="343"/>
        <v>0</v>
      </c>
      <c r="Z1398" s="861">
        <f t="shared" si="344"/>
        <v>0</v>
      </c>
      <c r="AA1398" s="861">
        <f t="shared" si="345"/>
        <v>0</v>
      </c>
      <c r="AB1398" s="860">
        <f t="shared" si="346"/>
        <v>2012</v>
      </c>
      <c r="AC1398" s="862">
        <f t="shared" si="347"/>
        <v>44834551.07526882</v>
      </c>
      <c r="AD1398" s="863">
        <f t="shared" si="348"/>
        <v>0</v>
      </c>
    </row>
    <row r="1399" spans="1:30" s="821" customFormat="1" ht="15" hidden="1" customHeight="1">
      <c r="A1399" s="835"/>
      <c r="B1399" s="849" t="s">
        <v>34</v>
      </c>
      <c r="C1399" s="873" t="s">
        <v>1427</v>
      </c>
      <c r="D1399" s="873" t="s">
        <v>4121</v>
      </c>
      <c r="E1399" s="839"/>
      <c r="F1399" s="873"/>
      <c r="G1399" s="838"/>
      <c r="H1399" s="873" t="s">
        <v>1071</v>
      </c>
      <c r="I1399" s="872">
        <v>2012</v>
      </c>
      <c r="J1399" s="838"/>
      <c r="K1399" s="883"/>
      <c r="L1399" s="884"/>
      <c r="M1399" s="884"/>
      <c r="N1399" s="884"/>
      <c r="O1399" s="872" t="s">
        <v>133</v>
      </c>
      <c r="P1399" s="894">
        <v>75768100</v>
      </c>
      <c r="Q1399" s="853" t="str">
        <f t="shared" si="335"/>
        <v>2.06.02</v>
      </c>
      <c r="R1399" s="841" t="str">
        <f t="shared" si="336"/>
        <v>ALAT RUMAH TANGGA</v>
      </c>
      <c r="S1399" s="860">
        <f t="shared" si="337"/>
        <v>5</v>
      </c>
      <c r="T1399" s="861">
        <f t="shared" si="338"/>
        <v>15153620</v>
      </c>
      <c r="U1399" s="860">
        <f t="shared" si="339"/>
        <v>2</v>
      </c>
      <c r="V1399" s="861">
        <f t="shared" si="340"/>
        <v>30307240</v>
      </c>
      <c r="W1399" s="861">
        <f t="shared" si="341"/>
        <v>15153620</v>
      </c>
      <c r="X1399" s="861">
        <f t="shared" si="342"/>
        <v>15153620</v>
      </c>
      <c r="Y1399" s="861">
        <f t="shared" si="343"/>
        <v>15153620</v>
      </c>
      <c r="Z1399" s="861">
        <f t="shared" si="344"/>
        <v>0</v>
      </c>
      <c r="AA1399" s="861">
        <f t="shared" si="345"/>
        <v>0</v>
      </c>
      <c r="AB1399" s="860">
        <f t="shared" si="346"/>
        <v>2012</v>
      </c>
      <c r="AC1399" s="862">
        <f t="shared" si="347"/>
        <v>75768100</v>
      </c>
      <c r="AD1399" s="863">
        <f t="shared" si="348"/>
        <v>0</v>
      </c>
    </row>
    <row r="1400" spans="1:30" s="821" customFormat="1" ht="15" hidden="1" customHeight="1">
      <c r="A1400" s="835"/>
      <c r="B1400" s="849" t="s">
        <v>34</v>
      </c>
      <c r="C1400" s="873" t="s">
        <v>4122</v>
      </c>
      <c r="D1400" s="873" t="s">
        <v>4123</v>
      </c>
      <c r="E1400" s="839" t="s">
        <v>4124</v>
      </c>
      <c r="F1400" s="873"/>
      <c r="G1400" s="838"/>
      <c r="H1400" s="873" t="s">
        <v>4125</v>
      </c>
      <c r="I1400" s="872">
        <v>2012</v>
      </c>
      <c r="J1400" s="838"/>
      <c r="K1400" s="883"/>
      <c r="L1400" s="884"/>
      <c r="M1400" s="884"/>
      <c r="N1400" s="884"/>
      <c r="O1400" s="872" t="s">
        <v>133</v>
      </c>
      <c r="P1400" s="894">
        <v>9641418.5</v>
      </c>
      <c r="Q1400" s="853" t="str">
        <f t="shared" si="335"/>
        <v>2.06.02</v>
      </c>
      <c r="R1400" s="841" t="str">
        <f t="shared" si="336"/>
        <v>ALAT RUMAH TANGGA</v>
      </c>
      <c r="S1400" s="860">
        <f t="shared" si="337"/>
        <v>5</v>
      </c>
      <c r="T1400" s="861">
        <f t="shared" si="338"/>
        <v>1928283.7</v>
      </c>
      <c r="U1400" s="860">
        <f t="shared" si="339"/>
        <v>2</v>
      </c>
      <c r="V1400" s="861">
        <f t="shared" si="340"/>
        <v>3856567.4</v>
      </c>
      <c r="W1400" s="861">
        <f t="shared" si="341"/>
        <v>1928283.7</v>
      </c>
      <c r="X1400" s="861">
        <f t="shared" si="342"/>
        <v>1928283.7</v>
      </c>
      <c r="Y1400" s="861">
        <f t="shared" si="343"/>
        <v>1928283.7</v>
      </c>
      <c r="Z1400" s="861">
        <f t="shared" si="344"/>
        <v>0</v>
      </c>
      <c r="AA1400" s="861">
        <f t="shared" si="345"/>
        <v>0</v>
      </c>
      <c r="AB1400" s="860">
        <f t="shared" si="346"/>
        <v>2012</v>
      </c>
      <c r="AC1400" s="862">
        <f t="shared" si="347"/>
        <v>9641418.5</v>
      </c>
      <c r="AD1400" s="863">
        <f t="shared" si="348"/>
        <v>0</v>
      </c>
    </row>
    <row r="1401" spans="1:30" s="821" customFormat="1" ht="15" hidden="1" customHeight="1">
      <c r="A1401" s="835"/>
      <c r="B1401" s="849" t="s">
        <v>34</v>
      </c>
      <c r="C1401" s="873" t="s">
        <v>1427</v>
      </c>
      <c r="D1401" s="873" t="s">
        <v>4035</v>
      </c>
      <c r="E1401" s="839">
        <v>1</v>
      </c>
      <c r="F1401" s="873"/>
      <c r="G1401" s="838"/>
      <c r="H1401" s="873"/>
      <c r="I1401" s="872">
        <v>2013</v>
      </c>
      <c r="J1401" s="838"/>
      <c r="K1401" s="883"/>
      <c r="L1401" s="884"/>
      <c r="M1401" s="884"/>
      <c r="N1401" s="884"/>
      <c r="O1401" s="872" t="s">
        <v>133</v>
      </c>
      <c r="P1401" s="894">
        <v>194542940.90888187</v>
      </c>
      <c r="Q1401" s="853" t="str">
        <f t="shared" si="335"/>
        <v>2.06.02</v>
      </c>
      <c r="R1401" s="841" t="str">
        <f t="shared" si="336"/>
        <v>ALAT RUMAH TANGGA</v>
      </c>
      <c r="S1401" s="860">
        <f t="shared" si="337"/>
        <v>5</v>
      </c>
      <c r="T1401" s="861">
        <f t="shared" si="338"/>
        <v>38908588.181776375</v>
      </c>
      <c r="U1401" s="860">
        <f t="shared" si="339"/>
        <v>1</v>
      </c>
      <c r="V1401" s="861">
        <f t="shared" si="340"/>
        <v>38908588.181776375</v>
      </c>
      <c r="W1401" s="861">
        <f t="shared" si="341"/>
        <v>38908588.181776375</v>
      </c>
      <c r="X1401" s="861">
        <f t="shared" si="342"/>
        <v>38908588.181776375</v>
      </c>
      <c r="Y1401" s="861">
        <f t="shared" si="343"/>
        <v>38908588.181776375</v>
      </c>
      <c r="Z1401" s="861">
        <f t="shared" si="344"/>
        <v>38908588.181776375</v>
      </c>
      <c r="AA1401" s="861">
        <f t="shared" si="345"/>
        <v>0</v>
      </c>
      <c r="AB1401" s="860">
        <f t="shared" si="346"/>
        <v>2013</v>
      </c>
      <c r="AC1401" s="862">
        <f t="shared" si="347"/>
        <v>194542940.90888187</v>
      </c>
      <c r="AD1401" s="863">
        <f t="shared" si="348"/>
        <v>0</v>
      </c>
    </row>
    <row r="1402" spans="1:30" s="821" customFormat="1" ht="15" hidden="1" customHeight="1">
      <c r="A1402" s="835"/>
      <c r="B1402" s="849" t="s">
        <v>34</v>
      </c>
      <c r="C1402" s="873" t="s">
        <v>1427</v>
      </c>
      <c r="D1402" s="873" t="s">
        <v>4126</v>
      </c>
      <c r="E1402" s="839">
        <v>2</v>
      </c>
      <c r="F1402" s="873"/>
      <c r="G1402" s="838"/>
      <c r="H1402" s="873"/>
      <c r="I1402" s="872">
        <v>2013</v>
      </c>
      <c r="J1402" s="838"/>
      <c r="K1402" s="883"/>
      <c r="L1402" s="884"/>
      <c r="M1402" s="884"/>
      <c r="N1402" s="884"/>
      <c r="O1402" s="872" t="s">
        <v>133</v>
      </c>
      <c r="P1402" s="894">
        <v>897068.60699092911</v>
      </c>
      <c r="Q1402" s="853" t="str">
        <f t="shared" si="335"/>
        <v>2.06.02</v>
      </c>
      <c r="R1402" s="841" t="str">
        <f t="shared" si="336"/>
        <v>ALAT RUMAH TANGGA</v>
      </c>
      <c r="S1402" s="860">
        <f t="shared" si="337"/>
        <v>5</v>
      </c>
      <c r="T1402" s="861">
        <f t="shared" si="338"/>
        <v>179413.72139818582</v>
      </c>
      <c r="U1402" s="860">
        <f t="shared" si="339"/>
        <v>1</v>
      </c>
      <c r="V1402" s="861">
        <f t="shared" si="340"/>
        <v>179413.72139818582</v>
      </c>
      <c r="W1402" s="861">
        <f t="shared" si="341"/>
        <v>179413.72139818582</v>
      </c>
      <c r="X1402" s="861">
        <f t="shared" si="342"/>
        <v>179413.72139818582</v>
      </c>
      <c r="Y1402" s="861">
        <f t="shared" si="343"/>
        <v>179413.72139818582</v>
      </c>
      <c r="Z1402" s="861">
        <f t="shared" si="344"/>
        <v>179413.72139818582</v>
      </c>
      <c r="AA1402" s="861">
        <f t="shared" si="345"/>
        <v>0</v>
      </c>
      <c r="AB1402" s="860">
        <f t="shared" si="346"/>
        <v>2013</v>
      </c>
      <c r="AC1402" s="862">
        <f t="shared" si="347"/>
        <v>897068.60699092911</v>
      </c>
      <c r="AD1402" s="863">
        <f t="shared" si="348"/>
        <v>0</v>
      </c>
    </row>
    <row r="1403" spans="1:30" s="821" customFormat="1" ht="15" hidden="1" customHeight="1">
      <c r="A1403" s="835"/>
      <c r="B1403" s="849" t="s">
        <v>34</v>
      </c>
      <c r="C1403" s="873" t="s">
        <v>1427</v>
      </c>
      <c r="D1403" s="873" t="s">
        <v>4127</v>
      </c>
      <c r="E1403" s="839">
        <v>5</v>
      </c>
      <c r="F1403" s="873"/>
      <c r="G1403" s="838"/>
      <c r="H1403" s="873"/>
      <c r="I1403" s="872">
        <v>2013</v>
      </c>
      <c r="J1403" s="838"/>
      <c r="K1403" s="883"/>
      <c r="L1403" s="884"/>
      <c r="M1403" s="884"/>
      <c r="N1403" s="884"/>
      <c r="O1403" s="872" t="s">
        <v>133</v>
      </c>
      <c r="P1403" s="894">
        <v>1956049.8765049181</v>
      </c>
      <c r="Q1403" s="853" t="str">
        <f t="shared" si="335"/>
        <v>2.06.02</v>
      </c>
      <c r="R1403" s="841" t="str">
        <f t="shared" si="336"/>
        <v>ALAT RUMAH TANGGA</v>
      </c>
      <c r="S1403" s="860">
        <f t="shared" si="337"/>
        <v>5</v>
      </c>
      <c r="T1403" s="861">
        <f t="shared" si="338"/>
        <v>391209.97530098364</v>
      </c>
      <c r="U1403" s="860">
        <f t="shared" si="339"/>
        <v>1</v>
      </c>
      <c r="V1403" s="861">
        <f t="shared" si="340"/>
        <v>391209.97530098364</v>
      </c>
      <c r="W1403" s="861">
        <f t="shared" si="341"/>
        <v>391209.97530098364</v>
      </c>
      <c r="X1403" s="861">
        <f t="shared" si="342"/>
        <v>391209.97530098364</v>
      </c>
      <c r="Y1403" s="861">
        <f t="shared" si="343"/>
        <v>391209.97530098364</v>
      </c>
      <c r="Z1403" s="861">
        <f t="shared" si="344"/>
        <v>391209.97530098364</v>
      </c>
      <c r="AA1403" s="861">
        <f t="shared" si="345"/>
        <v>0</v>
      </c>
      <c r="AB1403" s="860">
        <f t="shared" si="346"/>
        <v>2013</v>
      </c>
      <c r="AC1403" s="862">
        <f t="shared" si="347"/>
        <v>1956049.8765049181</v>
      </c>
      <c r="AD1403" s="863">
        <f t="shared" si="348"/>
        <v>0</v>
      </c>
    </row>
    <row r="1404" spans="1:30" s="821" customFormat="1" ht="15" hidden="1" customHeight="1">
      <c r="A1404" s="835"/>
      <c r="B1404" s="849" t="s">
        <v>34</v>
      </c>
      <c r="C1404" s="873" t="s">
        <v>4128</v>
      </c>
      <c r="D1404" s="873" t="s">
        <v>4129</v>
      </c>
      <c r="E1404" s="839">
        <v>5</v>
      </c>
      <c r="F1404" s="873"/>
      <c r="G1404" s="838"/>
      <c r="H1404" s="873"/>
      <c r="I1404" s="872">
        <v>2013</v>
      </c>
      <c r="J1404" s="838"/>
      <c r="K1404" s="883"/>
      <c r="L1404" s="884"/>
      <c r="M1404" s="884"/>
      <c r="N1404" s="884"/>
      <c r="O1404" s="872" t="s">
        <v>133</v>
      </c>
      <c r="P1404" s="894">
        <v>1956049.8765049181</v>
      </c>
      <c r="Q1404" s="853" t="str">
        <f t="shared" si="335"/>
        <v>2.06.02</v>
      </c>
      <c r="R1404" s="841" t="str">
        <f t="shared" si="336"/>
        <v>ALAT RUMAH TANGGA</v>
      </c>
      <c r="S1404" s="860">
        <f t="shared" si="337"/>
        <v>5</v>
      </c>
      <c r="T1404" s="861">
        <f t="shared" si="338"/>
        <v>391209.97530098364</v>
      </c>
      <c r="U1404" s="860">
        <f t="shared" si="339"/>
        <v>1</v>
      </c>
      <c r="V1404" s="861">
        <f t="shared" si="340"/>
        <v>391209.97530098364</v>
      </c>
      <c r="W1404" s="861">
        <f t="shared" si="341"/>
        <v>391209.97530098364</v>
      </c>
      <c r="X1404" s="861">
        <f t="shared" si="342"/>
        <v>391209.97530098364</v>
      </c>
      <c r="Y1404" s="861">
        <f t="shared" si="343"/>
        <v>391209.97530098364</v>
      </c>
      <c r="Z1404" s="861">
        <f t="shared" si="344"/>
        <v>391209.97530098364</v>
      </c>
      <c r="AA1404" s="861">
        <f t="shared" si="345"/>
        <v>0</v>
      </c>
      <c r="AB1404" s="860">
        <f t="shared" si="346"/>
        <v>2013</v>
      </c>
      <c r="AC1404" s="862">
        <f t="shared" si="347"/>
        <v>1956049.8765049181</v>
      </c>
      <c r="AD1404" s="863">
        <f t="shared" si="348"/>
        <v>0</v>
      </c>
    </row>
    <row r="1405" spans="1:30" s="821" customFormat="1" ht="15" hidden="1" customHeight="1">
      <c r="A1405" s="835"/>
      <c r="B1405" s="849" t="s">
        <v>34</v>
      </c>
      <c r="C1405" s="873" t="s">
        <v>3951</v>
      </c>
      <c r="D1405" s="873" t="s">
        <v>4130</v>
      </c>
      <c r="E1405" s="839">
        <v>2</v>
      </c>
      <c r="F1405" s="873"/>
      <c r="G1405" s="838"/>
      <c r="H1405" s="873"/>
      <c r="I1405" s="872">
        <v>2013</v>
      </c>
      <c r="J1405" s="838"/>
      <c r="K1405" s="883"/>
      <c r="L1405" s="884"/>
      <c r="M1405" s="884"/>
      <c r="N1405" s="884"/>
      <c r="O1405" s="872" t="s">
        <v>133</v>
      </c>
      <c r="P1405" s="894">
        <v>8923031.9127811622</v>
      </c>
      <c r="Q1405" s="853" t="str">
        <f t="shared" si="335"/>
        <v>2.06.02</v>
      </c>
      <c r="R1405" s="841" t="str">
        <f t="shared" si="336"/>
        <v>ALAT RUMAH TANGGA</v>
      </c>
      <c r="S1405" s="860">
        <f t="shared" si="337"/>
        <v>5</v>
      </c>
      <c r="T1405" s="861">
        <f t="shared" si="338"/>
        <v>1784606.3825562324</v>
      </c>
      <c r="U1405" s="860">
        <f t="shared" si="339"/>
        <v>1</v>
      </c>
      <c r="V1405" s="861">
        <f t="shared" si="340"/>
        <v>1784606.3825562324</v>
      </c>
      <c r="W1405" s="861">
        <f t="shared" si="341"/>
        <v>1784606.3825562324</v>
      </c>
      <c r="X1405" s="861">
        <f t="shared" si="342"/>
        <v>1784606.3825562324</v>
      </c>
      <c r="Y1405" s="861">
        <f t="shared" si="343"/>
        <v>1784606.3825562324</v>
      </c>
      <c r="Z1405" s="861">
        <f t="shared" si="344"/>
        <v>1784606.3825562324</v>
      </c>
      <c r="AA1405" s="861">
        <f t="shared" si="345"/>
        <v>0</v>
      </c>
      <c r="AB1405" s="860">
        <f t="shared" si="346"/>
        <v>2013</v>
      </c>
      <c r="AC1405" s="862">
        <f t="shared" si="347"/>
        <v>8923031.9127811622</v>
      </c>
      <c r="AD1405" s="863">
        <f t="shared" si="348"/>
        <v>0</v>
      </c>
    </row>
    <row r="1406" spans="1:30" s="821" customFormat="1" ht="15" hidden="1" customHeight="1">
      <c r="A1406" s="835"/>
      <c r="B1406" s="849" t="s">
        <v>34</v>
      </c>
      <c r="C1406" s="873" t="s">
        <v>4131</v>
      </c>
      <c r="D1406" s="873" t="s">
        <v>4132</v>
      </c>
      <c r="E1406" s="839">
        <v>2</v>
      </c>
      <c r="F1406" s="873"/>
      <c r="G1406" s="838"/>
      <c r="H1406" s="873"/>
      <c r="I1406" s="872">
        <v>2013</v>
      </c>
      <c r="J1406" s="838"/>
      <c r="K1406" s="883"/>
      <c r="L1406" s="884"/>
      <c r="M1406" s="884"/>
      <c r="N1406" s="884"/>
      <c r="O1406" s="872" t="s">
        <v>133</v>
      </c>
      <c r="P1406" s="894">
        <v>6381476.8659475883</v>
      </c>
      <c r="Q1406" s="853" t="str">
        <f t="shared" si="335"/>
        <v>2.06.02</v>
      </c>
      <c r="R1406" s="841" t="str">
        <f t="shared" si="336"/>
        <v>ALAT RUMAH TANGGA</v>
      </c>
      <c r="S1406" s="860">
        <f t="shared" si="337"/>
        <v>5</v>
      </c>
      <c r="T1406" s="861">
        <f t="shared" si="338"/>
        <v>1276295.3731895178</v>
      </c>
      <c r="U1406" s="860">
        <f t="shared" si="339"/>
        <v>1</v>
      </c>
      <c r="V1406" s="861">
        <f t="shared" si="340"/>
        <v>1276295.3731895178</v>
      </c>
      <c r="W1406" s="861">
        <f t="shared" si="341"/>
        <v>1276295.3731895178</v>
      </c>
      <c r="X1406" s="861">
        <f t="shared" si="342"/>
        <v>1276295.3731895178</v>
      </c>
      <c r="Y1406" s="861">
        <f t="shared" si="343"/>
        <v>1276295.3731895178</v>
      </c>
      <c r="Z1406" s="861">
        <f t="shared" si="344"/>
        <v>1276295.3731895178</v>
      </c>
      <c r="AA1406" s="861">
        <f t="shared" si="345"/>
        <v>0</v>
      </c>
      <c r="AB1406" s="860">
        <f t="shared" si="346"/>
        <v>2013</v>
      </c>
      <c r="AC1406" s="862">
        <f t="shared" si="347"/>
        <v>6381476.8659475883</v>
      </c>
      <c r="AD1406" s="863">
        <f t="shared" si="348"/>
        <v>0</v>
      </c>
    </row>
    <row r="1407" spans="1:30" s="821" customFormat="1" ht="15" hidden="1" customHeight="1">
      <c r="A1407" s="835"/>
      <c r="B1407" s="849" t="s">
        <v>34</v>
      </c>
      <c r="C1407" s="873" t="s">
        <v>4131</v>
      </c>
      <c r="D1407" s="873" t="s">
        <v>4133</v>
      </c>
      <c r="E1407" s="839">
        <v>3</v>
      </c>
      <c r="F1407" s="873"/>
      <c r="G1407" s="838"/>
      <c r="H1407" s="873"/>
      <c r="I1407" s="872">
        <v>2013</v>
      </c>
      <c r="J1407" s="838"/>
      <c r="K1407" s="883"/>
      <c r="L1407" s="884"/>
      <c r="M1407" s="884"/>
      <c r="N1407" s="884"/>
      <c r="O1407" s="872" t="s">
        <v>133</v>
      </c>
      <c r="P1407" s="894">
        <v>4185484.1281133159</v>
      </c>
      <c r="Q1407" s="853" t="str">
        <f t="shared" si="335"/>
        <v>2.06.02</v>
      </c>
      <c r="R1407" s="841" t="str">
        <f t="shared" si="336"/>
        <v>ALAT RUMAH TANGGA</v>
      </c>
      <c r="S1407" s="860">
        <f t="shared" si="337"/>
        <v>5</v>
      </c>
      <c r="T1407" s="861">
        <f t="shared" si="338"/>
        <v>837096.82562266313</v>
      </c>
      <c r="U1407" s="860">
        <f t="shared" si="339"/>
        <v>1</v>
      </c>
      <c r="V1407" s="861">
        <f t="shared" si="340"/>
        <v>837096.82562266313</v>
      </c>
      <c r="W1407" s="861">
        <f t="shared" si="341"/>
        <v>837096.82562266313</v>
      </c>
      <c r="X1407" s="861">
        <f t="shared" si="342"/>
        <v>837096.82562266313</v>
      </c>
      <c r="Y1407" s="861">
        <f t="shared" si="343"/>
        <v>837096.82562266313</v>
      </c>
      <c r="Z1407" s="861">
        <f t="shared" si="344"/>
        <v>837096.82562266313</v>
      </c>
      <c r="AA1407" s="861">
        <f t="shared" si="345"/>
        <v>0</v>
      </c>
      <c r="AB1407" s="860">
        <f t="shared" si="346"/>
        <v>2013</v>
      </c>
      <c r="AC1407" s="862">
        <f t="shared" si="347"/>
        <v>4185484.1281133159</v>
      </c>
      <c r="AD1407" s="863">
        <f t="shared" si="348"/>
        <v>0</v>
      </c>
    </row>
    <row r="1408" spans="1:30" s="821" customFormat="1" ht="15" hidden="1" customHeight="1">
      <c r="A1408" s="835"/>
      <c r="B1408" s="849" t="s">
        <v>34</v>
      </c>
      <c r="C1408" s="873" t="s">
        <v>4131</v>
      </c>
      <c r="D1408" s="873" t="s">
        <v>4134</v>
      </c>
      <c r="E1408" s="839">
        <v>3</v>
      </c>
      <c r="F1408" s="873"/>
      <c r="G1408" s="838"/>
      <c r="H1408" s="873"/>
      <c r="I1408" s="872">
        <v>2013</v>
      </c>
      <c r="J1408" s="838"/>
      <c r="K1408" s="883"/>
      <c r="L1408" s="884"/>
      <c r="M1408" s="884"/>
      <c r="N1408" s="884"/>
      <c r="O1408" s="872" t="s">
        <v>133</v>
      </c>
      <c r="P1408" s="894">
        <v>4687106.8347252058</v>
      </c>
      <c r="Q1408" s="853" t="str">
        <f t="shared" si="335"/>
        <v>2.06.02</v>
      </c>
      <c r="R1408" s="841" t="str">
        <f t="shared" si="336"/>
        <v>ALAT RUMAH TANGGA</v>
      </c>
      <c r="S1408" s="860">
        <f t="shared" si="337"/>
        <v>5</v>
      </c>
      <c r="T1408" s="861">
        <f t="shared" si="338"/>
        <v>937421.36694504111</v>
      </c>
      <c r="U1408" s="860">
        <f t="shared" si="339"/>
        <v>1</v>
      </c>
      <c r="V1408" s="861">
        <f t="shared" si="340"/>
        <v>937421.36694504111</v>
      </c>
      <c r="W1408" s="861">
        <f t="shared" si="341"/>
        <v>937421.36694504111</v>
      </c>
      <c r="X1408" s="861">
        <f t="shared" si="342"/>
        <v>937421.36694504111</v>
      </c>
      <c r="Y1408" s="861">
        <f t="shared" si="343"/>
        <v>937421.36694504111</v>
      </c>
      <c r="Z1408" s="861">
        <f t="shared" si="344"/>
        <v>937421.36694504111</v>
      </c>
      <c r="AA1408" s="861">
        <f t="shared" si="345"/>
        <v>0</v>
      </c>
      <c r="AB1408" s="860">
        <f t="shared" si="346"/>
        <v>2013</v>
      </c>
      <c r="AC1408" s="862">
        <f t="shared" si="347"/>
        <v>4687106.8347252058</v>
      </c>
      <c r="AD1408" s="863">
        <f t="shared" si="348"/>
        <v>0</v>
      </c>
    </row>
    <row r="1409" spans="1:30" s="821" customFormat="1" ht="15" hidden="1" customHeight="1">
      <c r="A1409" s="835"/>
      <c r="B1409" s="849" t="s">
        <v>34</v>
      </c>
      <c r="C1409" s="873" t="s">
        <v>3832</v>
      </c>
      <c r="D1409" s="873" t="s">
        <v>4135</v>
      </c>
      <c r="E1409" s="839">
        <v>2</v>
      </c>
      <c r="F1409" s="873"/>
      <c r="G1409" s="838"/>
      <c r="H1409" s="873"/>
      <c r="I1409" s="872">
        <v>2013</v>
      </c>
      <c r="J1409" s="838"/>
      <c r="K1409" s="883"/>
      <c r="L1409" s="884"/>
      <c r="M1409" s="884"/>
      <c r="N1409" s="884"/>
      <c r="O1409" s="872" t="s">
        <v>133</v>
      </c>
      <c r="P1409" s="894">
        <v>1209189.4022161048</v>
      </c>
      <c r="Q1409" s="853" t="str">
        <f t="shared" si="335"/>
        <v>2.06.01</v>
      </c>
      <c r="R1409" s="841" t="str">
        <f t="shared" si="336"/>
        <v>ALAT KANTOR</v>
      </c>
      <c r="S1409" s="860">
        <f t="shared" si="337"/>
        <v>5</v>
      </c>
      <c r="T1409" s="861">
        <f t="shared" si="338"/>
        <v>241837.88044322096</v>
      </c>
      <c r="U1409" s="860">
        <f t="shared" si="339"/>
        <v>1</v>
      </c>
      <c r="V1409" s="861">
        <f t="shared" si="340"/>
        <v>241837.88044322096</v>
      </c>
      <c r="W1409" s="861">
        <f t="shared" si="341"/>
        <v>241837.88044322096</v>
      </c>
      <c r="X1409" s="861">
        <f t="shared" si="342"/>
        <v>241837.88044322096</v>
      </c>
      <c r="Y1409" s="861">
        <f t="shared" si="343"/>
        <v>241837.88044322096</v>
      </c>
      <c r="Z1409" s="861">
        <f t="shared" si="344"/>
        <v>241837.88044322096</v>
      </c>
      <c r="AA1409" s="861">
        <f t="shared" si="345"/>
        <v>0</v>
      </c>
      <c r="AB1409" s="860">
        <f t="shared" si="346"/>
        <v>2013</v>
      </c>
      <c r="AC1409" s="862">
        <f t="shared" si="347"/>
        <v>1209189.4022161048</v>
      </c>
      <c r="AD1409" s="863">
        <f t="shared" si="348"/>
        <v>0</v>
      </c>
    </row>
    <row r="1410" spans="1:30" s="821" customFormat="1" ht="15" hidden="1" customHeight="1">
      <c r="A1410" s="835"/>
      <c r="B1410" s="849" t="s">
        <v>34</v>
      </c>
      <c r="C1410" s="873" t="s">
        <v>3832</v>
      </c>
      <c r="D1410" s="873" t="s">
        <v>4136</v>
      </c>
      <c r="E1410" s="839">
        <v>2</v>
      </c>
      <c r="F1410" s="873"/>
      <c r="G1410" s="838"/>
      <c r="H1410" s="873"/>
      <c r="I1410" s="872">
        <v>2013</v>
      </c>
      <c r="J1410" s="838"/>
      <c r="K1410" s="883"/>
      <c r="L1410" s="884"/>
      <c r="M1410" s="884"/>
      <c r="N1410" s="884"/>
      <c r="O1410" s="872" t="s">
        <v>133</v>
      </c>
      <c r="P1410" s="894">
        <v>1342955.4573126086</v>
      </c>
      <c r="Q1410" s="853" t="str">
        <f t="shared" si="335"/>
        <v>2.06.01</v>
      </c>
      <c r="R1410" s="841" t="str">
        <f t="shared" si="336"/>
        <v>ALAT KANTOR</v>
      </c>
      <c r="S1410" s="860">
        <f t="shared" si="337"/>
        <v>5</v>
      </c>
      <c r="T1410" s="861">
        <f t="shared" si="338"/>
        <v>268591.0914625217</v>
      </c>
      <c r="U1410" s="860">
        <f t="shared" si="339"/>
        <v>1</v>
      </c>
      <c r="V1410" s="861">
        <f t="shared" si="340"/>
        <v>268591.0914625217</v>
      </c>
      <c r="W1410" s="861">
        <f t="shared" si="341"/>
        <v>268591.0914625217</v>
      </c>
      <c r="X1410" s="861">
        <f t="shared" si="342"/>
        <v>268591.0914625217</v>
      </c>
      <c r="Y1410" s="861">
        <f t="shared" si="343"/>
        <v>268591.0914625217</v>
      </c>
      <c r="Z1410" s="861">
        <f t="shared" si="344"/>
        <v>268591.0914625217</v>
      </c>
      <c r="AA1410" s="861">
        <f t="shared" si="345"/>
        <v>0</v>
      </c>
      <c r="AB1410" s="860">
        <f t="shared" si="346"/>
        <v>2013</v>
      </c>
      <c r="AC1410" s="862">
        <f t="shared" si="347"/>
        <v>1342955.4573126086</v>
      </c>
      <c r="AD1410" s="863">
        <f t="shared" si="348"/>
        <v>0</v>
      </c>
    </row>
    <row r="1411" spans="1:30" s="821" customFormat="1" ht="15" hidden="1" customHeight="1">
      <c r="A1411" s="835"/>
      <c r="B1411" s="849" t="s">
        <v>34</v>
      </c>
      <c r="C1411" s="873" t="s">
        <v>4128</v>
      </c>
      <c r="D1411" s="873" t="s">
        <v>4137</v>
      </c>
      <c r="E1411" s="839">
        <v>2</v>
      </c>
      <c r="F1411" s="873"/>
      <c r="G1411" s="838"/>
      <c r="H1411" s="873"/>
      <c r="I1411" s="872">
        <v>2013</v>
      </c>
      <c r="J1411" s="838"/>
      <c r="K1411" s="883"/>
      <c r="L1411" s="884"/>
      <c r="M1411" s="884"/>
      <c r="N1411" s="884"/>
      <c r="O1411" s="872" t="s">
        <v>133</v>
      </c>
      <c r="P1411" s="894">
        <v>4018276.5592426863</v>
      </c>
      <c r="Q1411" s="853" t="str">
        <f t="shared" si="335"/>
        <v>2.06.02</v>
      </c>
      <c r="R1411" s="841" t="str">
        <f t="shared" si="336"/>
        <v>ALAT RUMAH TANGGA</v>
      </c>
      <c r="S1411" s="860">
        <f t="shared" si="337"/>
        <v>5</v>
      </c>
      <c r="T1411" s="861">
        <f t="shared" si="338"/>
        <v>803655.3118485373</v>
      </c>
      <c r="U1411" s="860">
        <f t="shared" si="339"/>
        <v>1</v>
      </c>
      <c r="V1411" s="861">
        <f t="shared" si="340"/>
        <v>803655.3118485373</v>
      </c>
      <c r="W1411" s="861">
        <f t="shared" si="341"/>
        <v>803655.3118485373</v>
      </c>
      <c r="X1411" s="861">
        <f t="shared" si="342"/>
        <v>803655.3118485373</v>
      </c>
      <c r="Y1411" s="861">
        <f t="shared" si="343"/>
        <v>803655.3118485373</v>
      </c>
      <c r="Z1411" s="861">
        <f t="shared" si="344"/>
        <v>803655.3118485373</v>
      </c>
      <c r="AA1411" s="861">
        <f t="shared" si="345"/>
        <v>0</v>
      </c>
      <c r="AB1411" s="860">
        <f t="shared" si="346"/>
        <v>2013</v>
      </c>
      <c r="AC1411" s="862">
        <f t="shared" si="347"/>
        <v>4018276.5592426863</v>
      </c>
      <c r="AD1411" s="863">
        <f t="shared" si="348"/>
        <v>0</v>
      </c>
    </row>
    <row r="1412" spans="1:30" s="821" customFormat="1" ht="15" hidden="1" customHeight="1">
      <c r="A1412" s="835"/>
      <c r="B1412" s="849" t="s">
        <v>34</v>
      </c>
      <c r="C1412" s="873" t="s">
        <v>4128</v>
      </c>
      <c r="D1412" s="873" t="s">
        <v>4138</v>
      </c>
      <c r="E1412" s="839">
        <v>12</v>
      </c>
      <c r="F1412" s="873"/>
      <c r="G1412" s="838"/>
      <c r="H1412" s="873"/>
      <c r="I1412" s="872">
        <v>2013</v>
      </c>
      <c r="J1412" s="838"/>
      <c r="K1412" s="883"/>
      <c r="L1412" s="884"/>
      <c r="M1412" s="884"/>
      <c r="N1412" s="884"/>
      <c r="O1412" s="872" t="s">
        <v>133</v>
      </c>
      <c r="P1412" s="894">
        <v>5623469.2204007329</v>
      </c>
      <c r="Q1412" s="853" t="str">
        <f t="shared" si="335"/>
        <v>2.06.02</v>
      </c>
      <c r="R1412" s="841" t="str">
        <f t="shared" si="336"/>
        <v>ALAT RUMAH TANGGA</v>
      </c>
      <c r="S1412" s="860">
        <f t="shared" si="337"/>
        <v>5</v>
      </c>
      <c r="T1412" s="861">
        <f t="shared" si="338"/>
        <v>1124693.8440801466</v>
      </c>
      <c r="U1412" s="860">
        <f t="shared" si="339"/>
        <v>1</v>
      </c>
      <c r="V1412" s="861">
        <f t="shared" si="340"/>
        <v>1124693.8440801466</v>
      </c>
      <c r="W1412" s="861">
        <f t="shared" si="341"/>
        <v>1124693.8440801466</v>
      </c>
      <c r="X1412" s="861">
        <f t="shared" si="342"/>
        <v>1124693.8440801466</v>
      </c>
      <c r="Y1412" s="861">
        <f t="shared" si="343"/>
        <v>1124693.8440801466</v>
      </c>
      <c r="Z1412" s="861">
        <f t="shared" si="344"/>
        <v>1124693.8440801466</v>
      </c>
      <c r="AA1412" s="861">
        <f t="shared" si="345"/>
        <v>0</v>
      </c>
      <c r="AB1412" s="860">
        <f t="shared" si="346"/>
        <v>2013</v>
      </c>
      <c r="AC1412" s="862">
        <f t="shared" si="347"/>
        <v>5623469.2204007329</v>
      </c>
      <c r="AD1412" s="863">
        <f t="shared" si="348"/>
        <v>0</v>
      </c>
    </row>
    <row r="1413" spans="1:30" s="821" customFormat="1" ht="15" hidden="1" customHeight="1">
      <c r="A1413" s="835"/>
      <c r="B1413" s="849" t="s">
        <v>34</v>
      </c>
      <c r="C1413" s="873" t="s">
        <v>4128</v>
      </c>
      <c r="D1413" s="873" t="s">
        <v>4139</v>
      </c>
      <c r="E1413" s="839">
        <v>1</v>
      </c>
      <c r="F1413" s="873"/>
      <c r="G1413" s="838"/>
      <c r="H1413" s="873"/>
      <c r="I1413" s="872">
        <v>2013</v>
      </c>
      <c r="J1413" s="838"/>
      <c r="K1413" s="883"/>
      <c r="L1413" s="884"/>
      <c r="M1413" s="884"/>
      <c r="N1413" s="884"/>
      <c r="O1413" s="872" t="s">
        <v>133</v>
      </c>
      <c r="P1413" s="894">
        <v>3906804.8466622662</v>
      </c>
      <c r="Q1413" s="853" t="str">
        <f t="shared" si="335"/>
        <v>2.06.02</v>
      </c>
      <c r="R1413" s="841" t="str">
        <f t="shared" si="336"/>
        <v>ALAT RUMAH TANGGA</v>
      </c>
      <c r="S1413" s="860">
        <f t="shared" si="337"/>
        <v>5</v>
      </c>
      <c r="T1413" s="861">
        <f t="shared" si="338"/>
        <v>781360.96933245321</v>
      </c>
      <c r="U1413" s="860">
        <f t="shared" si="339"/>
        <v>1</v>
      </c>
      <c r="V1413" s="861">
        <f t="shared" si="340"/>
        <v>781360.96933245321</v>
      </c>
      <c r="W1413" s="861">
        <f t="shared" si="341"/>
        <v>781360.96933245321</v>
      </c>
      <c r="X1413" s="861">
        <f t="shared" si="342"/>
        <v>781360.96933245321</v>
      </c>
      <c r="Y1413" s="861">
        <f t="shared" si="343"/>
        <v>781360.96933245321</v>
      </c>
      <c r="Z1413" s="861">
        <f t="shared" si="344"/>
        <v>781360.96933245321</v>
      </c>
      <c r="AA1413" s="861">
        <f t="shared" si="345"/>
        <v>0</v>
      </c>
      <c r="AB1413" s="860">
        <f t="shared" si="346"/>
        <v>2013</v>
      </c>
      <c r="AC1413" s="862">
        <f t="shared" si="347"/>
        <v>3906804.8466622662</v>
      </c>
      <c r="AD1413" s="863">
        <f t="shared" si="348"/>
        <v>0</v>
      </c>
    </row>
    <row r="1414" spans="1:30" s="821" customFormat="1" ht="15" hidden="1" customHeight="1">
      <c r="A1414" s="835"/>
      <c r="B1414" s="849" t="s">
        <v>34</v>
      </c>
      <c r="C1414" s="873" t="s">
        <v>4131</v>
      </c>
      <c r="D1414" s="873" t="s">
        <v>4140</v>
      </c>
      <c r="E1414" s="839">
        <v>30</v>
      </c>
      <c r="F1414" s="873"/>
      <c r="G1414" s="838"/>
      <c r="H1414" s="873"/>
      <c r="I1414" s="872">
        <v>2013</v>
      </c>
      <c r="J1414" s="838"/>
      <c r="K1414" s="883"/>
      <c r="L1414" s="884"/>
      <c r="M1414" s="884"/>
      <c r="N1414" s="884"/>
      <c r="O1414" s="872" t="s">
        <v>133</v>
      </c>
      <c r="P1414" s="894">
        <v>15053976.104704255</v>
      </c>
      <c r="Q1414" s="853" t="str">
        <f t="shared" si="335"/>
        <v>2.06.02</v>
      </c>
      <c r="R1414" s="841" t="str">
        <f t="shared" si="336"/>
        <v>ALAT RUMAH TANGGA</v>
      </c>
      <c r="S1414" s="860">
        <f t="shared" si="337"/>
        <v>5</v>
      </c>
      <c r="T1414" s="861">
        <f t="shared" si="338"/>
        <v>3010795.2209408511</v>
      </c>
      <c r="U1414" s="860">
        <f t="shared" si="339"/>
        <v>1</v>
      </c>
      <c r="V1414" s="861">
        <f t="shared" si="340"/>
        <v>3010795.2209408511</v>
      </c>
      <c r="W1414" s="861">
        <f t="shared" si="341"/>
        <v>3010795.2209408511</v>
      </c>
      <c r="X1414" s="861">
        <f t="shared" si="342"/>
        <v>3010795.2209408511</v>
      </c>
      <c r="Y1414" s="861">
        <f t="shared" si="343"/>
        <v>3010795.2209408511</v>
      </c>
      <c r="Z1414" s="861">
        <f t="shared" si="344"/>
        <v>3010795.2209408511</v>
      </c>
      <c r="AA1414" s="861">
        <f t="shared" si="345"/>
        <v>0</v>
      </c>
      <c r="AB1414" s="860">
        <f t="shared" si="346"/>
        <v>2013</v>
      </c>
      <c r="AC1414" s="862">
        <f t="shared" si="347"/>
        <v>15053976.104704255</v>
      </c>
      <c r="AD1414" s="863">
        <f t="shared" si="348"/>
        <v>0</v>
      </c>
    </row>
    <row r="1415" spans="1:30" s="821" customFormat="1" ht="15" hidden="1" customHeight="1">
      <c r="A1415" s="835"/>
      <c r="B1415" s="849" t="s">
        <v>34</v>
      </c>
      <c r="C1415" s="873" t="s">
        <v>1496</v>
      </c>
      <c r="D1415" s="873" t="s">
        <v>415</v>
      </c>
      <c r="E1415" s="864" t="s">
        <v>4141</v>
      </c>
      <c r="F1415" s="873" t="s">
        <v>4142</v>
      </c>
      <c r="G1415" s="838"/>
      <c r="H1415" s="873" t="s">
        <v>459</v>
      </c>
      <c r="I1415" s="872">
        <v>2013</v>
      </c>
      <c r="J1415" s="838"/>
      <c r="K1415" s="883"/>
      <c r="L1415" s="884"/>
      <c r="M1415" s="884"/>
      <c r="N1415" s="884"/>
      <c r="O1415" s="872" t="s">
        <v>133</v>
      </c>
      <c r="P1415" s="894">
        <v>15033298.880000001</v>
      </c>
      <c r="Q1415" s="853" t="str">
        <f t="shared" si="335"/>
        <v>2.06.02</v>
      </c>
      <c r="R1415" s="841" t="str">
        <f t="shared" si="336"/>
        <v>ALAT RUMAH TANGGA</v>
      </c>
      <c r="S1415" s="860">
        <f t="shared" si="337"/>
        <v>5</v>
      </c>
      <c r="T1415" s="861">
        <f t="shared" si="338"/>
        <v>3006659.7760000001</v>
      </c>
      <c r="U1415" s="860">
        <f t="shared" si="339"/>
        <v>1</v>
      </c>
      <c r="V1415" s="861">
        <f t="shared" si="340"/>
        <v>3006659.7760000001</v>
      </c>
      <c r="W1415" s="861">
        <f t="shared" si="341"/>
        <v>3006659.7760000001</v>
      </c>
      <c r="X1415" s="861">
        <f t="shared" si="342"/>
        <v>3006659.7760000001</v>
      </c>
      <c r="Y1415" s="861">
        <f t="shared" si="343"/>
        <v>3006659.7760000001</v>
      </c>
      <c r="Z1415" s="861">
        <f t="shared" si="344"/>
        <v>3006659.7760000001</v>
      </c>
      <c r="AA1415" s="861">
        <f t="shared" si="345"/>
        <v>0</v>
      </c>
      <c r="AB1415" s="860">
        <f t="shared" si="346"/>
        <v>2013</v>
      </c>
      <c r="AC1415" s="862">
        <f t="shared" si="347"/>
        <v>15033298.880000001</v>
      </c>
      <c r="AD1415" s="863">
        <f t="shared" si="348"/>
        <v>0</v>
      </c>
    </row>
    <row r="1416" spans="1:30" s="821" customFormat="1" ht="15" hidden="1" customHeight="1">
      <c r="A1416" s="835"/>
      <c r="B1416" s="849" t="s">
        <v>34</v>
      </c>
      <c r="C1416" s="873" t="s">
        <v>1496</v>
      </c>
      <c r="D1416" s="873" t="s">
        <v>415</v>
      </c>
      <c r="E1416" s="897" t="s">
        <v>2124</v>
      </c>
      <c r="F1416" s="873" t="s">
        <v>4142</v>
      </c>
      <c r="G1416" s="838"/>
      <c r="H1416" s="873" t="s">
        <v>459</v>
      </c>
      <c r="I1416" s="872">
        <v>2013</v>
      </c>
      <c r="J1416" s="838"/>
      <c r="K1416" s="883"/>
      <c r="L1416" s="884"/>
      <c r="M1416" s="884"/>
      <c r="N1416" s="884"/>
      <c r="O1416" s="872" t="s">
        <v>133</v>
      </c>
      <c r="P1416" s="894">
        <v>10022199.2481203</v>
      </c>
      <c r="Q1416" s="853" t="str">
        <f t="shared" ref="Q1416:Q1479" si="349">MID(C1416,2,7)</f>
        <v>2.06.02</v>
      </c>
      <c r="R1416" s="841" t="str">
        <f t="shared" ref="R1416:R1479" si="350">VLOOKUP(Q1416,kelompok,2,0)</f>
        <v>ALAT RUMAH TANGGA</v>
      </c>
      <c r="S1416" s="860">
        <f t="shared" ref="S1416:S1479" si="351">VLOOKUP(Q1416,MASAMANFAAT,4,0)</f>
        <v>5</v>
      </c>
      <c r="T1416" s="861">
        <f t="shared" ref="T1416:T1479" si="352">(P1416)/S1416</f>
        <v>2004439.8496240601</v>
      </c>
      <c r="U1416" s="860">
        <f t="shared" ref="U1416:U1479" si="353">2013-AB1416+1</f>
        <v>1</v>
      </c>
      <c r="V1416" s="861">
        <f t="shared" ref="V1416:V1479" si="354">IF(U1416&gt;S1416,P1416,T1416*U1416)</f>
        <v>2004439.8496240601</v>
      </c>
      <c r="W1416" s="861">
        <f t="shared" ref="W1416:W1479" si="355">IF(P1416=V1416,0,T1416)</f>
        <v>2004439.8496240601</v>
      </c>
      <c r="X1416" s="861">
        <f t="shared" ref="X1416:X1479" si="356">IF(P1416=V1416+W1416,0,T1416)</f>
        <v>2004439.8496240601</v>
      </c>
      <c r="Y1416" s="861">
        <f t="shared" ref="Y1416:Y1479" si="357">IF(P1416=V1416+W1416+X1416,0,T1416)</f>
        <v>2004439.8496240601</v>
      </c>
      <c r="Z1416" s="861">
        <f t="shared" ref="Z1416:Z1479" si="358">IF(P1416=W1416+X1416+Y1416+V1416,0,T1416)</f>
        <v>2004439.8496240601</v>
      </c>
      <c r="AA1416" s="861">
        <f t="shared" ref="AA1416:AA1479" si="359">IF(P1416=V1416+X1416+Y1416+Z1416+W1416,0,T1416)</f>
        <v>0</v>
      </c>
      <c r="AB1416" s="860">
        <f t="shared" ref="AB1416:AB1479" si="360">I1416</f>
        <v>2013</v>
      </c>
      <c r="AC1416" s="862">
        <f t="shared" ref="AC1416:AC1479" si="361">P1416</f>
        <v>10022199.2481203</v>
      </c>
      <c r="AD1416" s="863">
        <f t="shared" ref="AD1416:AD1479" si="362">P1416-(V1416+W1416+X1416+Y1416+Z1416+AA1416)</f>
        <v>0</v>
      </c>
    </row>
    <row r="1417" spans="1:30" s="821" customFormat="1" ht="15" hidden="1" customHeight="1">
      <c r="A1417" s="835"/>
      <c r="B1417" s="849" t="s">
        <v>34</v>
      </c>
      <c r="C1417" s="873" t="s">
        <v>1496</v>
      </c>
      <c r="D1417" s="873" t="s">
        <v>415</v>
      </c>
      <c r="E1417" s="897" t="s">
        <v>2124</v>
      </c>
      <c r="F1417" s="873" t="s">
        <v>4142</v>
      </c>
      <c r="G1417" s="838"/>
      <c r="H1417" s="873" t="s">
        <v>459</v>
      </c>
      <c r="I1417" s="872">
        <v>2013</v>
      </c>
      <c r="J1417" s="838"/>
      <c r="K1417" s="883"/>
      <c r="L1417" s="884"/>
      <c r="M1417" s="884"/>
      <c r="N1417" s="884"/>
      <c r="O1417" s="872" t="s">
        <v>133</v>
      </c>
      <c r="P1417" s="894">
        <v>10022199.2481203</v>
      </c>
      <c r="Q1417" s="853" t="str">
        <f t="shared" si="349"/>
        <v>2.06.02</v>
      </c>
      <c r="R1417" s="841" t="str">
        <f t="shared" si="350"/>
        <v>ALAT RUMAH TANGGA</v>
      </c>
      <c r="S1417" s="860">
        <f t="shared" si="351"/>
        <v>5</v>
      </c>
      <c r="T1417" s="861">
        <f t="shared" si="352"/>
        <v>2004439.8496240601</v>
      </c>
      <c r="U1417" s="860">
        <f t="shared" si="353"/>
        <v>1</v>
      </c>
      <c r="V1417" s="861">
        <f t="shared" si="354"/>
        <v>2004439.8496240601</v>
      </c>
      <c r="W1417" s="861">
        <f t="shared" si="355"/>
        <v>2004439.8496240601</v>
      </c>
      <c r="X1417" s="861">
        <f t="shared" si="356"/>
        <v>2004439.8496240601</v>
      </c>
      <c r="Y1417" s="861">
        <f t="shared" si="357"/>
        <v>2004439.8496240601</v>
      </c>
      <c r="Z1417" s="861">
        <f t="shared" si="358"/>
        <v>2004439.8496240601</v>
      </c>
      <c r="AA1417" s="861">
        <f t="shared" si="359"/>
        <v>0</v>
      </c>
      <c r="AB1417" s="860">
        <f t="shared" si="360"/>
        <v>2013</v>
      </c>
      <c r="AC1417" s="862">
        <f t="shared" si="361"/>
        <v>10022199.2481203</v>
      </c>
      <c r="AD1417" s="863">
        <f t="shared" si="362"/>
        <v>0</v>
      </c>
    </row>
    <row r="1418" spans="1:30" s="821" customFormat="1" ht="15" hidden="1" customHeight="1">
      <c r="A1418" s="835"/>
      <c r="B1418" s="849" t="s">
        <v>34</v>
      </c>
      <c r="C1418" s="873" t="s">
        <v>1496</v>
      </c>
      <c r="D1418" s="873" t="s">
        <v>415</v>
      </c>
      <c r="E1418" s="897" t="s">
        <v>2124</v>
      </c>
      <c r="F1418" s="873" t="s">
        <v>4142</v>
      </c>
      <c r="G1418" s="838"/>
      <c r="H1418" s="873" t="s">
        <v>459</v>
      </c>
      <c r="I1418" s="872">
        <v>2013</v>
      </c>
      <c r="J1418" s="838"/>
      <c r="K1418" s="883"/>
      <c r="L1418" s="884"/>
      <c r="M1418" s="884"/>
      <c r="N1418" s="884"/>
      <c r="O1418" s="872" t="s">
        <v>133</v>
      </c>
      <c r="P1418" s="894">
        <v>10022199.2481203</v>
      </c>
      <c r="Q1418" s="853" t="str">
        <f t="shared" si="349"/>
        <v>2.06.02</v>
      </c>
      <c r="R1418" s="841" t="str">
        <f t="shared" si="350"/>
        <v>ALAT RUMAH TANGGA</v>
      </c>
      <c r="S1418" s="860">
        <f t="shared" si="351"/>
        <v>5</v>
      </c>
      <c r="T1418" s="861">
        <f t="shared" si="352"/>
        <v>2004439.8496240601</v>
      </c>
      <c r="U1418" s="860">
        <f t="shared" si="353"/>
        <v>1</v>
      </c>
      <c r="V1418" s="861">
        <f t="shared" si="354"/>
        <v>2004439.8496240601</v>
      </c>
      <c r="W1418" s="861">
        <f t="shared" si="355"/>
        <v>2004439.8496240601</v>
      </c>
      <c r="X1418" s="861">
        <f t="shared" si="356"/>
        <v>2004439.8496240601</v>
      </c>
      <c r="Y1418" s="861">
        <f t="shared" si="357"/>
        <v>2004439.8496240601</v>
      </c>
      <c r="Z1418" s="861">
        <f t="shared" si="358"/>
        <v>2004439.8496240601</v>
      </c>
      <c r="AA1418" s="861">
        <f t="shared" si="359"/>
        <v>0</v>
      </c>
      <c r="AB1418" s="860">
        <f t="shared" si="360"/>
        <v>2013</v>
      </c>
      <c r="AC1418" s="862">
        <f t="shared" si="361"/>
        <v>10022199.2481203</v>
      </c>
      <c r="AD1418" s="863">
        <f t="shared" si="362"/>
        <v>0</v>
      </c>
    </row>
    <row r="1419" spans="1:30" s="821" customFormat="1" ht="15" hidden="1" customHeight="1">
      <c r="A1419" s="835"/>
      <c r="B1419" s="849" t="s">
        <v>34</v>
      </c>
      <c r="C1419" s="873" t="s">
        <v>1496</v>
      </c>
      <c r="D1419" s="873" t="s">
        <v>415</v>
      </c>
      <c r="E1419" s="897" t="s">
        <v>2124</v>
      </c>
      <c r="F1419" s="873" t="s">
        <v>4142</v>
      </c>
      <c r="G1419" s="838"/>
      <c r="H1419" s="873" t="s">
        <v>459</v>
      </c>
      <c r="I1419" s="872">
        <v>2013</v>
      </c>
      <c r="J1419" s="838"/>
      <c r="K1419" s="883"/>
      <c r="L1419" s="884"/>
      <c r="M1419" s="884"/>
      <c r="N1419" s="884"/>
      <c r="O1419" s="872" t="s">
        <v>133</v>
      </c>
      <c r="P1419" s="894">
        <v>10022199.2481203</v>
      </c>
      <c r="Q1419" s="853" t="str">
        <f t="shared" si="349"/>
        <v>2.06.02</v>
      </c>
      <c r="R1419" s="841" t="str">
        <f t="shared" si="350"/>
        <v>ALAT RUMAH TANGGA</v>
      </c>
      <c r="S1419" s="860">
        <f t="shared" si="351"/>
        <v>5</v>
      </c>
      <c r="T1419" s="861">
        <f t="shared" si="352"/>
        <v>2004439.8496240601</v>
      </c>
      <c r="U1419" s="860">
        <f t="shared" si="353"/>
        <v>1</v>
      </c>
      <c r="V1419" s="861">
        <f t="shared" si="354"/>
        <v>2004439.8496240601</v>
      </c>
      <c r="W1419" s="861">
        <f t="shared" si="355"/>
        <v>2004439.8496240601</v>
      </c>
      <c r="X1419" s="861">
        <f t="shared" si="356"/>
        <v>2004439.8496240601</v>
      </c>
      <c r="Y1419" s="861">
        <f t="shared" si="357"/>
        <v>2004439.8496240601</v>
      </c>
      <c r="Z1419" s="861">
        <f t="shared" si="358"/>
        <v>2004439.8496240601</v>
      </c>
      <c r="AA1419" s="861">
        <f t="shared" si="359"/>
        <v>0</v>
      </c>
      <c r="AB1419" s="860">
        <f t="shared" si="360"/>
        <v>2013</v>
      </c>
      <c r="AC1419" s="862">
        <f t="shared" si="361"/>
        <v>10022199.2481203</v>
      </c>
      <c r="AD1419" s="863">
        <f t="shared" si="362"/>
        <v>0</v>
      </c>
    </row>
    <row r="1420" spans="1:30" s="821" customFormat="1" ht="15" hidden="1" customHeight="1">
      <c r="A1420" s="835"/>
      <c r="B1420" s="849" t="s">
        <v>34</v>
      </c>
      <c r="C1420" s="873" t="s">
        <v>1496</v>
      </c>
      <c r="D1420" s="873" t="s">
        <v>415</v>
      </c>
      <c r="E1420" s="897" t="s">
        <v>2124</v>
      </c>
      <c r="F1420" s="873" t="s">
        <v>4142</v>
      </c>
      <c r="G1420" s="838"/>
      <c r="H1420" s="873" t="s">
        <v>459</v>
      </c>
      <c r="I1420" s="872">
        <v>2013</v>
      </c>
      <c r="J1420" s="838"/>
      <c r="K1420" s="883"/>
      <c r="L1420" s="884"/>
      <c r="M1420" s="884"/>
      <c r="N1420" s="884"/>
      <c r="O1420" s="872" t="s">
        <v>133</v>
      </c>
      <c r="P1420" s="894">
        <v>10022199.2481203</v>
      </c>
      <c r="Q1420" s="853" t="str">
        <f t="shared" si="349"/>
        <v>2.06.02</v>
      </c>
      <c r="R1420" s="841" t="str">
        <f t="shared" si="350"/>
        <v>ALAT RUMAH TANGGA</v>
      </c>
      <c r="S1420" s="860">
        <f t="shared" si="351"/>
        <v>5</v>
      </c>
      <c r="T1420" s="861">
        <f t="shared" si="352"/>
        <v>2004439.8496240601</v>
      </c>
      <c r="U1420" s="860">
        <f t="shared" si="353"/>
        <v>1</v>
      </c>
      <c r="V1420" s="861">
        <f t="shared" si="354"/>
        <v>2004439.8496240601</v>
      </c>
      <c r="W1420" s="861">
        <f t="shared" si="355"/>
        <v>2004439.8496240601</v>
      </c>
      <c r="X1420" s="861">
        <f t="shared" si="356"/>
        <v>2004439.8496240601</v>
      </c>
      <c r="Y1420" s="861">
        <f t="shared" si="357"/>
        <v>2004439.8496240601</v>
      </c>
      <c r="Z1420" s="861">
        <f t="shared" si="358"/>
        <v>2004439.8496240601</v>
      </c>
      <c r="AA1420" s="861">
        <f t="shared" si="359"/>
        <v>0</v>
      </c>
      <c r="AB1420" s="860">
        <f t="shared" si="360"/>
        <v>2013</v>
      </c>
      <c r="AC1420" s="862">
        <f t="shared" si="361"/>
        <v>10022199.2481203</v>
      </c>
      <c r="AD1420" s="863">
        <f t="shared" si="362"/>
        <v>0</v>
      </c>
    </row>
    <row r="1421" spans="1:30" s="821" customFormat="1" ht="15" hidden="1" customHeight="1">
      <c r="A1421" s="835"/>
      <c r="B1421" s="849" t="s">
        <v>34</v>
      </c>
      <c r="C1421" s="873" t="s">
        <v>1496</v>
      </c>
      <c r="D1421" s="873" t="s">
        <v>415</v>
      </c>
      <c r="E1421" s="897" t="s">
        <v>2124</v>
      </c>
      <c r="F1421" s="873" t="s">
        <v>4142</v>
      </c>
      <c r="G1421" s="838"/>
      <c r="H1421" s="873" t="s">
        <v>459</v>
      </c>
      <c r="I1421" s="872">
        <v>2013</v>
      </c>
      <c r="J1421" s="838"/>
      <c r="K1421" s="883"/>
      <c r="L1421" s="884"/>
      <c r="M1421" s="884"/>
      <c r="N1421" s="884"/>
      <c r="O1421" s="872" t="s">
        <v>133</v>
      </c>
      <c r="P1421" s="894">
        <v>10022199.2481203</v>
      </c>
      <c r="Q1421" s="853" t="str">
        <f t="shared" si="349"/>
        <v>2.06.02</v>
      </c>
      <c r="R1421" s="841" t="str">
        <f t="shared" si="350"/>
        <v>ALAT RUMAH TANGGA</v>
      </c>
      <c r="S1421" s="860">
        <f t="shared" si="351"/>
        <v>5</v>
      </c>
      <c r="T1421" s="861">
        <f t="shared" si="352"/>
        <v>2004439.8496240601</v>
      </c>
      <c r="U1421" s="860">
        <f t="shared" si="353"/>
        <v>1</v>
      </c>
      <c r="V1421" s="861">
        <f t="shared" si="354"/>
        <v>2004439.8496240601</v>
      </c>
      <c r="W1421" s="861">
        <f t="shared" si="355"/>
        <v>2004439.8496240601</v>
      </c>
      <c r="X1421" s="861">
        <f t="shared" si="356"/>
        <v>2004439.8496240601</v>
      </c>
      <c r="Y1421" s="861">
        <f t="shared" si="357"/>
        <v>2004439.8496240601</v>
      </c>
      <c r="Z1421" s="861">
        <f t="shared" si="358"/>
        <v>2004439.8496240601</v>
      </c>
      <c r="AA1421" s="861">
        <f t="shared" si="359"/>
        <v>0</v>
      </c>
      <c r="AB1421" s="860">
        <f t="shared" si="360"/>
        <v>2013</v>
      </c>
      <c r="AC1421" s="862">
        <f t="shared" si="361"/>
        <v>10022199.2481203</v>
      </c>
      <c r="AD1421" s="863">
        <f t="shared" si="362"/>
        <v>0</v>
      </c>
    </row>
    <row r="1422" spans="1:30" s="821" customFormat="1" ht="15" hidden="1" customHeight="1">
      <c r="A1422" s="835"/>
      <c r="B1422" s="849" t="s">
        <v>34</v>
      </c>
      <c r="C1422" s="887" t="s">
        <v>435</v>
      </c>
      <c r="D1422" s="873" t="s">
        <v>4143</v>
      </c>
      <c r="E1422" s="897" t="s">
        <v>4144</v>
      </c>
      <c r="F1422" s="873" t="s">
        <v>1501</v>
      </c>
      <c r="G1422" s="838"/>
      <c r="H1422" s="873" t="s">
        <v>461</v>
      </c>
      <c r="I1422" s="872">
        <v>2013</v>
      </c>
      <c r="J1422" s="838"/>
      <c r="K1422" s="883"/>
      <c r="L1422" s="884"/>
      <c r="M1422" s="884"/>
      <c r="N1422" s="884"/>
      <c r="O1422" s="872" t="s">
        <v>133</v>
      </c>
      <c r="P1422" s="894">
        <v>23893984.962406017</v>
      </c>
      <c r="Q1422" s="853" t="str">
        <f t="shared" si="349"/>
        <v>2.06.01</v>
      </c>
      <c r="R1422" s="841" t="str">
        <f t="shared" si="350"/>
        <v>ALAT KANTOR</v>
      </c>
      <c r="S1422" s="860">
        <f t="shared" si="351"/>
        <v>5</v>
      </c>
      <c r="T1422" s="861">
        <f t="shared" si="352"/>
        <v>4778796.9924812037</v>
      </c>
      <c r="U1422" s="860">
        <f t="shared" si="353"/>
        <v>1</v>
      </c>
      <c r="V1422" s="861">
        <f t="shared" si="354"/>
        <v>4778796.9924812037</v>
      </c>
      <c r="W1422" s="861">
        <f t="shared" si="355"/>
        <v>4778796.9924812037</v>
      </c>
      <c r="X1422" s="861">
        <f t="shared" si="356"/>
        <v>4778796.9924812037</v>
      </c>
      <c r="Y1422" s="861">
        <f t="shared" si="357"/>
        <v>4778796.9924812037</v>
      </c>
      <c r="Z1422" s="861">
        <f t="shared" si="358"/>
        <v>4778796.9924812037</v>
      </c>
      <c r="AA1422" s="861">
        <f t="shared" si="359"/>
        <v>0</v>
      </c>
      <c r="AB1422" s="860">
        <f t="shared" si="360"/>
        <v>2013</v>
      </c>
      <c r="AC1422" s="862">
        <f t="shared" si="361"/>
        <v>23893984.962406017</v>
      </c>
      <c r="AD1422" s="863">
        <f t="shared" si="362"/>
        <v>0</v>
      </c>
    </row>
    <row r="1423" spans="1:30" s="821" customFormat="1" ht="15" hidden="1" customHeight="1">
      <c r="A1423" s="835"/>
      <c r="B1423" s="849" t="s">
        <v>34</v>
      </c>
      <c r="C1423" s="887" t="s">
        <v>435</v>
      </c>
      <c r="D1423" s="873" t="s">
        <v>4143</v>
      </c>
      <c r="E1423" s="897" t="s">
        <v>4145</v>
      </c>
      <c r="F1423" s="873" t="s">
        <v>1501</v>
      </c>
      <c r="G1423" s="838"/>
      <c r="H1423" s="873" t="s">
        <v>461</v>
      </c>
      <c r="I1423" s="872">
        <v>2013</v>
      </c>
      <c r="J1423" s="838"/>
      <c r="K1423" s="883"/>
      <c r="L1423" s="884"/>
      <c r="M1423" s="884"/>
      <c r="N1423" s="884"/>
      <c r="O1423" s="872" t="s">
        <v>133</v>
      </c>
      <c r="P1423" s="894">
        <v>87611278.195488721</v>
      </c>
      <c r="Q1423" s="853" t="str">
        <f t="shared" si="349"/>
        <v>2.06.01</v>
      </c>
      <c r="R1423" s="841" t="str">
        <f t="shared" si="350"/>
        <v>ALAT KANTOR</v>
      </c>
      <c r="S1423" s="860">
        <f t="shared" si="351"/>
        <v>5</v>
      </c>
      <c r="T1423" s="861">
        <f t="shared" si="352"/>
        <v>17522255.639097743</v>
      </c>
      <c r="U1423" s="860">
        <f t="shared" si="353"/>
        <v>1</v>
      </c>
      <c r="V1423" s="861">
        <f t="shared" si="354"/>
        <v>17522255.639097743</v>
      </c>
      <c r="W1423" s="861">
        <f t="shared" si="355"/>
        <v>17522255.639097743</v>
      </c>
      <c r="X1423" s="861">
        <f t="shared" si="356"/>
        <v>17522255.639097743</v>
      </c>
      <c r="Y1423" s="861">
        <f t="shared" si="357"/>
        <v>17522255.639097743</v>
      </c>
      <c r="Z1423" s="861">
        <f t="shared" si="358"/>
        <v>17522255.639097743</v>
      </c>
      <c r="AA1423" s="861">
        <f t="shared" si="359"/>
        <v>0</v>
      </c>
      <c r="AB1423" s="860">
        <f t="shared" si="360"/>
        <v>2013</v>
      </c>
      <c r="AC1423" s="862">
        <f t="shared" si="361"/>
        <v>87611278.195488721</v>
      </c>
      <c r="AD1423" s="863">
        <f t="shared" si="362"/>
        <v>0</v>
      </c>
    </row>
    <row r="1424" spans="1:30" s="821" customFormat="1" ht="15" hidden="1" customHeight="1">
      <c r="A1424" s="835"/>
      <c r="B1424" s="849" t="s">
        <v>34</v>
      </c>
      <c r="C1424" s="887" t="s">
        <v>438</v>
      </c>
      <c r="D1424" s="873" t="s">
        <v>4036</v>
      </c>
      <c r="E1424" s="897" t="s">
        <v>4146</v>
      </c>
      <c r="F1424" s="873" t="s">
        <v>1067</v>
      </c>
      <c r="G1424" s="838"/>
      <c r="H1424" s="873" t="s">
        <v>459</v>
      </c>
      <c r="I1424" s="872">
        <v>2013</v>
      </c>
      <c r="J1424" s="838"/>
      <c r="K1424" s="883"/>
      <c r="L1424" s="884"/>
      <c r="M1424" s="884"/>
      <c r="N1424" s="884"/>
      <c r="O1424" s="872" t="s">
        <v>133</v>
      </c>
      <c r="P1424" s="894">
        <v>22320105.722214881</v>
      </c>
      <c r="Q1424" s="853" t="str">
        <f t="shared" si="349"/>
        <v>2.06.04</v>
      </c>
      <c r="R1424" s="841" t="str">
        <f t="shared" si="350"/>
        <v>MEJA DAN KURSI KERJA/RAPAT PEJABAT</v>
      </c>
      <c r="S1424" s="860">
        <f t="shared" si="351"/>
        <v>5</v>
      </c>
      <c r="T1424" s="861">
        <f t="shared" si="352"/>
        <v>4464021.1444429765</v>
      </c>
      <c r="U1424" s="860">
        <f t="shared" si="353"/>
        <v>1</v>
      </c>
      <c r="V1424" s="861">
        <f t="shared" si="354"/>
        <v>4464021.1444429765</v>
      </c>
      <c r="W1424" s="861">
        <f t="shared" si="355"/>
        <v>4464021.1444429765</v>
      </c>
      <c r="X1424" s="861">
        <f t="shared" si="356"/>
        <v>4464021.1444429765</v>
      </c>
      <c r="Y1424" s="861">
        <f t="shared" si="357"/>
        <v>4464021.1444429765</v>
      </c>
      <c r="Z1424" s="861">
        <f t="shared" si="358"/>
        <v>4464021.1444429765</v>
      </c>
      <c r="AA1424" s="861">
        <f t="shared" si="359"/>
        <v>0</v>
      </c>
      <c r="AB1424" s="860">
        <f t="shared" si="360"/>
        <v>2013</v>
      </c>
      <c r="AC1424" s="862">
        <f t="shared" si="361"/>
        <v>22320105.722214881</v>
      </c>
      <c r="AD1424" s="863">
        <f t="shared" si="362"/>
        <v>0</v>
      </c>
    </row>
    <row r="1425" spans="1:30" s="821" customFormat="1" ht="15" hidden="1" customHeight="1">
      <c r="A1425" s="835"/>
      <c r="B1425" s="849" t="s">
        <v>34</v>
      </c>
      <c r="C1425" s="887" t="s">
        <v>438</v>
      </c>
      <c r="D1425" s="873" t="s">
        <v>4036</v>
      </c>
      <c r="E1425" s="897" t="s">
        <v>4147</v>
      </c>
      <c r="F1425" s="873" t="s">
        <v>1067</v>
      </c>
      <c r="G1425" s="838"/>
      <c r="H1425" s="873" t="s">
        <v>459</v>
      </c>
      <c r="I1425" s="872">
        <v>2013</v>
      </c>
      <c r="J1425" s="838"/>
      <c r="K1425" s="883"/>
      <c r="L1425" s="884"/>
      <c r="M1425" s="884"/>
      <c r="N1425" s="884"/>
      <c r="O1425" s="872" t="s">
        <v>133</v>
      </c>
      <c r="P1425" s="894">
        <v>48839043.213955335</v>
      </c>
      <c r="Q1425" s="853" t="str">
        <f t="shared" si="349"/>
        <v>2.06.04</v>
      </c>
      <c r="R1425" s="841" t="str">
        <f t="shared" si="350"/>
        <v>MEJA DAN KURSI KERJA/RAPAT PEJABAT</v>
      </c>
      <c r="S1425" s="860">
        <f t="shared" si="351"/>
        <v>5</v>
      </c>
      <c r="T1425" s="861">
        <f t="shared" si="352"/>
        <v>9767808.6427910663</v>
      </c>
      <c r="U1425" s="860">
        <f t="shared" si="353"/>
        <v>1</v>
      </c>
      <c r="V1425" s="861">
        <f t="shared" si="354"/>
        <v>9767808.6427910663</v>
      </c>
      <c r="W1425" s="861">
        <f t="shared" si="355"/>
        <v>9767808.6427910663</v>
      </c>
      <c r="X1425" s="861">
        <f t="shared" si="356"/>
        <v>9767808.6427910663</v>
      </c>
      <c r="Y1425" s="861">
        <f t="shared" si="357"/>
        <v>9767808.6427910663</v>
      </c>
      <c r="Z1425" s="861">
        <f t="shared" si="358"/>
        <v>9767808.6427910663</v>
      </c>
      <c r="AA1425" s="861">
        <f t="shared" si="359"/>
        <v>0</v>
      </c>
      <c r="AB1425" s="860">
        <f t="shared" si="360"/>
        <v>2013</v>
      </c>
      <c r="AC1425" s="862">
        <f t="shared" si="361"/>
        <v>48839043.213955335</v>
      </c>
      <c r="AD1425" s="863">
        <f t="shared" si="362"/>
        <v>0</v>
      </c>
    </row>
    <row r="1426" spans="1:30" s="821" customFormat="1" ht="15" hidden="1" customHeight="1">
      <c r="A1426" s="835"/>
      <c r="B1426" s="849" t="s">
        <v>34</v>
      </c>
      <c r="C1426" s="887" t="s">
        <v>438</v>
      </c>
      <c r="D1426" s="873" t="s">
        <v>4036</v>
      </c>
      <c r="E1426" s="897" t="s">
        <v>4148</v>
      </c>
      <c r="F1426" s="873" t="s">
        <v>1067</v>
      </c>
      <c r="G1426" s="838"/>
      <c r="H1426" s="873" t="s">
        <v>459</v>
      </c>
      <c r="I1426" s="872">
        <v>2013</v>
      </c>
      <c r="J1426" s="838"/>
      <c r="K1426" s="883"/>
      <c r="L1426" s="884"/>
      <c r="M1426" s="884"/>
      <c r="N1426" s="884"/>
      <c r="O1426" s="872" t="s">
        <v>133</v>
      </c>
      <c r="P1426" s="894">
        <v>107070210.12290208</v>
      </c>
      <c r="Q1426" s="853" t="str">
        <f t="shared" si="349"/>
        <v>2.06.04</v>
      </c>
      <c r="R1426" s="841" t="str">
        <f t="shared" si="350"/>
        <v>MEJA DAN KURSI KERJA/RAPAT PEJABAT</v>
      </c>
      <c r="S1426" s="860">
        <f t="shared" si="351"/>
        <v>5</v>
      </c>
      <c r="T1426" s="861">
        <f t="shared" si="352"/>
        <v>21414042.024580415</v>
      </c>
      <c r="U1426" s="860">
        <f t="shared" si="353"/>
        <v>1</v>
      </c>
      <c r="V1426" s="861">
        <f t="shared" si="354"/>
        <v>21414042.024580415</v>
      </c>
      <c r="W1426" s="861">
        <f t="shared" si="355"/>
        <v>21414042.024580415</v>
      </c>
      <c r="X1426" s="861">
        <f t="shared" si="356"/>
        <v>21414042.024580415</v>
      </c>
      <c r="Y1426" s="861">
        <f t="shared" si="357"/>
        <v>21414042.024580415</v>
      </c>
      <c r="Z1426" s="861">
        <f t="shared" si="358"/>
        <v>21414042.024580415</v>
      </c>
      <c r="AA1426" s="861">
        <f t="shared" si="359"/>
        <v>0</v>
      </c>
      <c r="AB1426" s="860">
        <f t="shared" si="360"/>
        <v>2013</v>
      </c>
      <c r="AC1426" s="862">
        <f t="shared" si="361"/>
        <v>107070210.12290208</v>
      </c>
      <c r="AD1426" s="863">
        <f t="shared" si="362"/>
        <v>0</v>
      </c>
    </row>
    <row r="1427" spans="1:30" s="821" customFormat="1" ht="15" hidden="1" customHeight="1">
      <c r="A1427" s="835"/>
      <c r="B1427" s="849" t="s">
        <v>34</v>
      </c>
      <c r="C1427" s="887" t="s">
        <v>438</v>
      </c>
      <c r="D1427" s="873" t="s">
        <v>4036</v>
      </c>
      <c r="E1427" s="897" t="s">
        <v>4149</v>
      </c>
      <c r="F1427" s="873" t="s">
        <v>1067</v>
      </c>
      <c r="G1427" s="838"/>
      <c r="H1427" s="873" t="s">
        <v>459</v>
      </c>
      <c r="I1427" s="872">
        <v>2013</v>
      </c>
      <c r="J1427" s="838"/>
      <c r="K1427" s="883"/>
      <c r="L1427" s="884"/>
      <c r="M1427" s="884"/>
      <c r="N1427" s="884"/>
      <c r="O1427" s="872" t="s">
        <v>133</v>
      </c>
      <c r="P1427" s="894">
        <v>22099114.576450378</v>
      </c>
      <c r="Q1427" s="853" t="str">
        <f t="shared" si="349"/>
        <v>2.06.04</v>
      </c>
      <c r="R1427" s="841" t="str">
        <f t="shared" si="350"/>
        <v>MEJA DAN KURSI KERJA/RAPAT PEJABAT</v>
      </c>
      <c r="S1427" s="860">
        <f t="shared" si="351"/>
        <v>5</v>
      </c>
      <c r="T1427" s="861">
        <f t="shared" si="352"/>
        <v>4419822.9152900754</v>
      </c>
      <c r="U1427" s="860">
        <f t="shared" si="353"/>
        <v>1</v>
      </c>
      <c r="V1427" s="861">
        <f t="shared" si="354"/>
        <v>4419822.9152900754</v>
      </c>
      <c r="W1427" s="861">
        <f t="shared" si="355"/>
        <v>4419822.9152900754</v>
      </c>
      <c r="X1427" s="861">
        <f t="shared" si="356"/>
        <v>4419822.9152900754</v>
      </c>
      <c r="Y1427" s="861">
        <f t="shared" si="357"/>
        <v>4419822.9152900754</v>
      </c>
      <c r="Z1427" s="861">
        <f t="shared" si="358"/>
        <v>4419822.9152900754</v>
      </c>
      <c r="AA1427" s="861">
        <f t="shared" si="359"/>
        <v>0</v>
      </c>
      <c r="AB1427" s="860">
        <f t="shared" si="360"/>
        <v>2013</v>
      </c>
      <c r="AC1427" s="862">
        <f t="shared" si="361"/>
        <v>22099114.576450378</v>
      </c>
      <c r="AD1427" s="863">
        <f t="shared" si="362"/>
        <v>0</v>
      </c>
    </row>
    <row r="1428" spans="1:30" s="821" customFormat="1" ht="15" hidden="1" customHeight="1">
      <c r="A1428" s="835"/>
      <c r="B1428" s="849" t="s">
        <v>34</v>
      </c>
      <c r="C1428" s="887" t="s">
        <v>438</v>
      </c>
      <c r="D1428" s="873" t="s">
        <v>4036</v>
      </c>
      <c r="E1428" s="897" t="s">
        <v>4141</v>
      </c>
      <c r="F1428" s="873" t="s">
        <v>1067</v>
      </c>
      <c r="G1428" s="838"/>
      <c r="H1428" s="873" t="s">
        <v>459</v>
      </c>
      <c r="I1428" s="872">
        <v>2013</v>
      </c>
      <c r="J1428" s="838"/>
      <c r="K1428" s="883"/>
      <c r="L1428" s="884"/>
      <c r="M1428" s="884"/>
      <c r="N1428" s="884"/>
      <c r="O1428" s="872" t="s">
        <v>133</v>
      </c>
      <c r="P1428" s="894">
        <v>8618654.6848156471</v>
      </c>
      <c r="Q1428" s="853" t="str">
        <f t="shared" si="349"/>
        <v>2.06.04</v>
      </c>
      <c r="R1428" s="841" t="str">
        <f t="shared" si="350"/>
        <v>MEJA DAN KURSI KERJA/RAPAT PEJABAT</v>
      </c>
      <c r="S1428" s="860">
        <f t="shared" si="351"/>
        <v>5</v>
      </c>
      <c r="T1428" s="861">
        <f t="shared" si="352"/>
        <v>1723730.9369631293</v>
      </c>
      <c r="U1428" s="860">
        <f t="shared" si="353"/>
        <v>1</v>
      </c>
      <c r="V1428" s="861">
        <f t="shared" si="354"/>
        <v>1723730.9369631293</v>
      </c>
      <c r="W1428" s="861">
        <f t="shared" si="355"/>
        <v>1723730.9369631293</v>
      </c>
      <c r="X1428" s="861">
        <f t="shared" si="356"/>
        <v>1723730.9369631293</v>
      </c>
      <c r="Y1428" s="861">
        <f t="shared" si="357"/>
        <v>1723730.9369631293</v>
      </c>
      <c r="Z1428" s="861">
        <f t="shared" si="358"/>
        <v>1723730.9369631293</v>
      </c>
      <c r="AA1428" s="861">
        <f t="shared" si="359"/>
        <v>0</v>
      </c>
      <c r="AB1428" s="860">
        <f t="shared" si="360"/>
        <v>2013</v>
      </c>
      <c r="AC1428" s="862">
        <f t="shared" si="361"/>
        <v>8618654.6848156471</v>
      </c>
      <c r="AD1428" s="863">
        <f t="shared" si="362"/>
        <v>0</v>
      </c>
    </row>
    <row r="1429" spans="1:30" s="821" customFormat="1" ht="15" hidden="1" customHeight="1">
      <c r="A1429" s="835"/>
      <c r="B1429" s="849" t="s">
        <v>34</v>
      </c>
      <c r="C1429" s="887" t="s">
        <v>438</v>
      </c>
      <c r="D1429" s="873" t="s">
        <v>4036</v>
      </c>
      <c r="E1429" s="897" t="s">
        <v>4144</v>
      </c>
      <c r="F1429" s="873" t="s">
        <v>1067</v>
      </c>
      <c r="G1429" s="838"/>
      <c r="H1429" s="873" t="s">
        <v>459</v>
      </c>
      <c r="I1429" s="872">
        <v>2013</v>
      </c>
      <c r="J1429" s="838"/>
      <c r="K1429" s="883"/>
      <c r="L1429" s="884"/>
      <c r="M1429" s="884"/>
      <c r="N1429" s="884"/>
      <c r="O1429" s="872" t="s">
        <v>133</v>
      </c>
      <c r="P1429" s="894">
        <v>16242849.213691026</v>
      </c>
      <c r="Q1429" s="853" t="str">
        <f t="shared" si="349"/>
        <v>2.06.04</v>
      </c>
      <c r="R1429" s="841" t="str">
        <f t="shared" si="350"/>
        <v>MEJA DAN KURSI KERJA/RAPAT PEJABAT</v>
      </c>
      <c r="S1429" s="860">
        <f t="shared" si="351"/>
        <v>5</v>
      </c>
      <c r="T1429" s="861">
        <f t="shared" si="352"/>
        <v>3248569.8427382051</v>
      </c>
      <c r="U1429" s="860">
        <f t="shared" si="353"/>
        <v>1</v>
      </c>
      <c r="V1429" s="861">
        <f t="shared" si="354"/>
        <v>3248569.8427382051</v>
      </c>
      <c r="W1429" s="861">
        <f t="shared" si="355"/>
        <v>3248569.8427382051</v>
      </c>
      <c r="X1429" s="861">
        <f t="shared" si="356"/>
        <v>3248569.8427382051</v>
      </c>
      <c r="Y1429" s="861">
        <f t="shared" si="357"/>
        <v>3248569.8427382051</v>
      </c>
      <c r="Z1429" s="861">
        <f t="shared" si="358"/>
        <v>3248569.8427382051</v>
      </c>
      <c r="AA1429" s="861">
        <f t="shared" si="359"/>
        <v>0</v>
      </c>
      <c r="AB1429" s="860">
        <f t="shared" si="360"/>
        <v>2013</v>
      </c>
      <c r="AC1429" s="862">
        <f t="shared" si="361"/>
        <v>16242849.213691026</v>
      </c>
      <c r="AD1429" s="863">
        <f t="shared" si="362"/>
        <v>0</v>
      </c>
    </row>
    <row r="1430" spans="1:30" s="821" customFormat="1" ht="15" hidden="1" customHeight="1">
      <c r="A1430" s="835"/>
      <c r="B1430" s="849" t="s">
        <v>34</v>
      </c>
      <c r="C1430" s="887" t="s">
        <v>438</v>
      </c>
      <c r="D1430" s="873" t="s">
        <v>4036</v>
      </c>
      <c r="E1430" s="897" t="s">
        <v>4150</v>
      </c>
      <c r="F1430" s="873" t="s">
        <v>1067</v>
      </c>
      <c r="G1430" s="838"/>
      <c r="H1430" s="873" t="s">
        <v>459</v>
      </c>
      <c r="I1430" s="872">
        <v>2013</v>
      </c>
      <c r="J1430" s="838"/>
      <c r="K1430" s="883"/>
      <c r="L1430" s="884"/>
      <c r="M1430" s="884"/>
      <c r="N1430" s="884"/>
      <c r="O1430" s="872" t="s">
        <v>133</v>
      </c>
      <c r="P1430" s="894">
        <v>11049557.288225189</v>
      </c>
      <c r="Q1430" s="853" t="str">
        <f t="shared" si="349"/>
        <v>2.06.04</v>
      </c>
      <c r="R1430" s="841" t="str">
        <f t="shared" si="350"/>
        <v>MEJA DAN KURSI KERJA/RAPAT PEJABAT</v>
      </c>
      <c r="S1430" s="860">
        <f t="shared" si="351"/>
        <v>5</v>
      </c>
      <c r="T1430" s="861">
        <f t="shared" si="352"/>
        <v>2209911.4576450377</v>
      </c>
      <c r="U1430" s="860">
        <f t="shared" si="353"/>
        <v>1</v>
      </c>
      <c r="V1430" s="861">
        <f t="shared" si="354"/>
        <v>2209911.4576450377</v>
      </c>
      <c r="W1430" s="861">
        <f t="shared" si="355"/>
        <v>2209911.4576450377</v>
      </c>
      <c r="X1430" s="861">
        <f t="shared" si="356"/>
        <v>2209911.4576450377</v>
      </c>
      <c r="Y1430" s="861">
        <f t="shared" si="357"/>
        <v>2209911.4576450377</v>
      </c>
      <c r="Z1430" s="861">
        <f t="shared" si="358"/>
        <v>2209911.4576450377</v>
      </c>
      <c r="AA1430" s="861">
        <f t="shared" si="359"/>
        <v>0</v>
      </c>
      <c r="AB1430" s="860">
        <f t="shared" si="360"/>
        <v>2013</v>
      </c>
      <c r="AC1430" s="862">
        <f t="shared" si="361"/>
        <v>11049557.288225189</v>
      </c>
      <c r="AD1430" s="863">
        <f t="shared" si="362"/>
        <v>0</v>
      </c>
    </row>
    <row r="1431" spans="1:30" s="821" customFormat="1" ht="15" hidden="1" customHeight="1">
      <c r="A1431" s="835"/>
      <c r="B1431" s="849" t="s">
        <v>34</v>
      </c>
      <c r="C1431" s="887" t="s">
        <v>438</v>
      </c>
      <c r="D1431" s="873" t="s">
        <v>4036</v>
      </c>
      <c r="E1431" s="897" t="s">
        <v>444</v>
      </c>
      <c r="F1431" s="873" t="s">
        <v>1067</v>
      </c>
      <c r="G1431" s="838"/>
      <c r="H1431" s="873" t="s">
        <v>459</v>
      </c>
      <c r="I1431" s="872">
        <v>2013</v>
      </c>
      <c r="J1431" s="838"/>
      <c r="K1431" s="883"/>
      <c r="L1431" s="884"/>
      <c r="M1431" s="884"/>
      <c r="N1431" s="884"/>
      <c r="O1431" s="872" t="s">
        <v>133</v>
      </c>
      <c r="P1431" s="894">
        <v>5690522.0034359721</v>
      </c>
      <c r="Q1431" s="853" t="str">
        <f t="shared" si="349"/>
        <v>2.06.04</v>
      </c>
      <c r="R1431" s="841" t="str">
        <f t="shared" si="350"/>
        <v>MEJA DAN KURSI KERJA/RAPAT PEJABAT</v>
      </c>
      <c r="S1431" s="860">
        <f t="shared" si="351"/>
        <v>5</v>
      </c>
      <c r="T1431" s="861">
        <f t="shared" si="352"/>
        <v>1138104.4006871944</v>
      </c>
      <c r="U1431" s="860">
        <f t="shared" si="353"/>
        <v>1</v>
      </c>
      <c r="V1431" s="861">
        <f t="shared" si="354"/>
        <v>1138104.4006871944</v>
      </c>
      <c r="W1431" s="861">
        <f t="shared" si="355"/>
        <v>1138104.4006871944</v>
      </c>
      <c r="X1431" s="861">
        <f t="shared" si="356"/>
        <v>1138104.4006871944</v>
      </c>
      <c r="Y1431" s="861">
        <f t="shared" si="357"/>
        <v>1138104.4006871944</v>
      </c>
      <c r="Z1431" s="861">
        <f t="shared" si="358"/>
        <v>1138104.4006871944</v>
      </c>
      <c r="AA1431" s="861">
        <f t="shared" si="359"/>
        <v>0</v>
      </c>
      <c r="AB1431" s="860">
        <f t="shared" si="360"/>
        <v>2013</v>
      </c>
      <c r="AC1431" s="862">
        <f t="shared" si="361"/>
        <v>5690522.0034359721</v>
      </c>
      <c r="AD1431" s="863">
        <f t="shared" si="362"/>
        <v>0</v>
      </c>
    </row>
    <row r="1432" spans="1:30" s="821" customFormat="1" ht="15" hidden="1" customHeight="1">
      <c r="A1432" s="835"/>
      <c r="B1432" s="849" t="s">
        <v>34</v>
      </c>
      <c r="C1432" s="887" t="s">
        <v>438</v>
      </c>
      <c r="D1432" s="873" t="s">
        <v>4036</v>
      </c>
      <c r="E1432" s="897" t="s">
        <v>4151</v>
      </c>
      <c r="F1432" s="873" t="s">
        <v>1067</v>
      </c>
      <c r="G1432" s="838"/>
      <c r="H1432" s="873" t="s">
        <v>459</v>
      </c>
      <c r="I1432" s="872">
        <v>2013</v>
      </c>
      <c r="J1432" s="838"/>
      <c r="K1432" s="883"/>
      <c r="L1432" s="884"/>
      <c r="M1432" s="884"/>
      <c r="N1432" s="884"/>
      <c r="O1432" s="872" t="s">
        <v>133</v>
      </c>
      <c r="P1432" s="894">
        <v>13977689.969604863</v>
      </c>
      <c r="Q1432" s="853" t="str">
        <f t="shared" si="349"/>
        <v>2.06.04</v>
      </c>
      <c r="R1432" s="841" t="str">
        <f t="shared" si="350"/>
        <v>MEJA DAN KURSI KERJA/RAPAT PEJABAT</v>
      </c>
      <c r="S1432" s="860">
        <f t="shared" si="351"/>
        <v>5</v>
      </c>
      <c r="T1432" s="861">
        <f t="shared" si="352"/>
        <v>2795537.9939209726</v>
      </c>
      <c r="U1432" s="860">
        <f t="shared" si="353"/>
        <v>1</v>
      </c>
      <c r="V1432" s="861">
        <f t="shared" si="354"/>
        <v>2795537.9939209726</v>
      </c>
      <c r="W1432" s="861">
        <f t="shared" si="355"/>
        <v>2795537.9939209726</v>
      </c>
      <c r="X1432" s="861">
        <f t="shared" si="356"/>
        <v>2795537.9939209726</v>
      </c>
      <c r="Y1432" s="861">
        <f t="shared" si="357"/>
        <v>2795537.9939209726</v>
      </c>
      <c r="Z1432" s="861">
        <f t="shared" si="358"/>
        <v>2795537.9939209726</v>
      </c>
      <c r="AA1432" s="861">
        <f t="shared" si="359"/>
        <v>0</v>
      </c>
      <c r="AB1432" s="860">
        <f t="shared" si="360"/>
        <v>2013</v>
      </c>
      <c r="AC1432" s="862">
        <f t="shared" si="361"/>
        <v>13977689.969604863</v>
      </c>
      <c r="AD1432" s="863">
        <f t="shared" si="362"/>
        <v>0</v>
      </c>
    </row>
    <row r="1433" spans="1:30" s="821" customFormat="1" ht="15" hidden="1" customHeight="1">
      <c r="A1433" s="835"/>
      <c r="B1433" s="849" t="s">
        <v>34</v>
      </c>
      <c r="C1433" s="887" t="s">
        <v>438</v>
      </c>
      <c r="D1433" s="873" t="s">
        <v>4036</v>
      </c>
      <c r="E1433" s="897" t="s">
        <v>4152</v>
      </c>
      <c r="F1433" s="873" t="s">
        <v>1067</v>
      </c>
      <c r="G1433" s="838"/>
      <c r="H1433" s="873" t="s">
        <v>459</v>
      </c>
      <c r="I1433" s="872">
        <v>2013</v>
      </c>
      <c r="J1433" s="838"/>
      <c r="K1433" s="883"/>
      <c r="L1433" s="884"/>
      <c r="M1433" s="884"/>
      <c r="N1433" s="884"/>
      <c r="O1433" s="872" t="s">
        <v>133</v>
      </c>
      <c r="P1433" s="894">
        <v>31491238.271441787</v>
      </c>
      <c r="Q1433" s="853" t="str">
        <f t="shared" si="349"/>
        <v>2.06.04</v>
      </c>
      <c r="R1433" s="841" t="str">
        <f t="shared" si="350"/>
        <v>MEJA DAN KURSI KERJA/RAPAT PEJABAT</v>
      </c>
      <c r="S1433" s="860">
        <f t="shared" si="351"/>
        <v>5</v>
      </c>
      <c r="T1433" s="861">
        <f t="shared" si="352"/>
        <v>6298247.6542883571</v>
      </c>
      <c r="U1433" s="860">
        <f t="shared" si="353"/>
        <v>1</v>
      </c>
      <c r="V1433" s="861">
        <f t="shared" si="354"/>
        <v>6298247.6542883571</v>
      </c>
      <c r="W1433" s="861">
        <f t="shared" si="355"/>
        <v>6298247.6542883571</v>
      </c>
      <c r="X1433" s="861">
        <f t="shared" si="356"/>
        <v>6298247.6542883571</v>
      </c>
      <c r="Y1433" s="861">
        <f t="shared" si="357"/>
        <v>6298247.6542883571</v>
      </c>
      <c r="Z1433" s="861">
        <f t="shared" si="358"/>
        <v>6298247.6542883571</v>
      </c>
      <c r="AA1433" s="861">
        <f t="shared" si="359"/>
        <v>0</v>
      </c>
      <c r="AB1433" s="860">
        <f t="shared" si="360"/>
        <v>2013</v>
      </c>
      <c r="AC1433" s="862">
        <f t="shared" si="361"/>
        <v>31491238.271441787</v>
      </c>
      <c r="AD1433" s="863">
        <f t="shared" si="362"/>
        <v>0</v>
      </c>
    </row>
    <row r="1434" spans="1:30" s="821" customFormat="1" ht="15" hidden="1" customHeight="1">
      <c r="A1434" s="835"/>
      <c r="B1434" s="849" t="s">
        <v>34</v>
      </c>
      <c r="C1434" s="887" t="s">
        <v>438</v>
      </c>
      <c r="D1434" s="873" t="s">
        <v>4036</v>
      </c>
      <c r="E1434" s="897" t="s">
        <v>4153</v>
      </c>
      <c r="F1434" s="873" t="s">
        <v>1067</v>
      </c>
      <c r="G1434" s="838"/>
      <c r="H1434" s="873" t="s">
        <v>459</v>
      </c>
      <c r="I1434" s="872">
        <v>2013</v>
      </c>
      <c r="J1434" s="838"/>
      <c r="K1434" s="883"/>
      <c r="L1434" s="884"/>
      <c r="M1434" s="884"/>
      <c r="N1434" s="884"/>
      <c r="O1434" s="872" t="s">
        <v>133</v>
      </c>
      <c r="P1434" s="894">
        <f>25192990.6171534-14695911.16</f>
        <v>10497079.457153399</v>
      </c>
      <c r="Q1434" s="853" t="str">
        <f t="shared" si="349"/>
        <v>2.06.04</v>
      </c>
      <c r="R1434" s="841" t="str">
        <f t="shared" si="350"/>
        <v>MEJA DAN KURSI KERJA/RAPAT PEJABAT</v>
      </c>
      <c r="S1434" s="860">
        <f t="shared" si="351"/>
        <v>5</v>
      </c>
      <c r="T1434" s="861">
        <f t="shared" si="352"/>
        <v>2099415.8914306797</v>
      </c>
      <c r="U1434" s="860">
        <f t="shared" si="353"/>
        <v>1</v>
      </c>
      <c r="V1434" s="861">
        <f t="shared" si="354"/>
        <v>2099415.8914306797</v>
      </c>
      <c r="W1434" s="861">
        <f t="shared" si="355"/>
        <v>2099415.8914306797</v>
      </c>
      <c r="X1434" s="861">
        <f t="shared" si="356"/>
        <v>2099415.8914306797</v>
      </c>
      <c r="Y1434" s="861">
        <f t="shared" si="357"/>
        <v>2099415.8914306797</v>
      </c>
      <c r="Z1434" s="861">
        <f t="shared" si="358"/>
        <v>2099415.8914306797</v>
      </c>
      <c r="AA1434" s="861">
        <f t="shared" si="359"/>
        <v>0</v>
      </c>
      <c r="AB1434" s="860">
        <f t="shared" si="360"/>
        <v>2013</v>
      </c>
      <c r="AC1434" s="862">
        <f t="shared" si="361"/>
        <v>10497079.457153399</v>
      </c>
      <c r="AD1434" s="863">
        <f t="shared" si="362"/>
        <v>0</v>
      </c>
    </row>
    <row r="1435" spans="1:30" s="821" customFormat="1" ht="15" hidden="1" customHeight="1">
      <c r="A1435" s="835"/>
      <c r="B1435" s="849" t="s">
        <v>34</v>
      </c>
      <c r="C1435" s="887" t="s">
        <v>438</v>
      </c>
      <c r="D1435" s="873" t="s">
        <v>4036</v>
      </c>
      <c r="E1435" s="897" t="s">
        <v>4150</v>
      </c>
      <c r="F1435" s="873" t="s">
        <v>1067</v>
      </c>
      <c r="G1435" s="838"/>
      <c r="H1435" s="873" t="s">
        <v>459</v>
      </c>
      <c r="I1435" s="872">
        <v>2013</v>
      </c>
      <c r="J1435" s="838"/>
      <c r="K1435" s="883"/>
      <c r="L1435" s="884"/>
      <c r="M1435" s="884"/>
      <c r="N1435" s="884"/>
      <c r="O1435" s="872" t="s">
        <v>133</v>
      </c>
      <c r="P1435" s="894">
        <v>11049557.288225189</v>
      </c>
      <c r="Q1435" s="853" t="str">
        <f t="shared" si="349"/>
        <v>2.06.04</v>
      </c>
      <c r="R1435" s="841" t="str">
        <f t="shared" si="350"/>
        <v>MEJA DAN KURSI KERJA/RAPAT PEJABAT</v>
      </c>
      <c r="S1435" s="860">
        <f t="shared" si="351"/>
        <v>5</v>
      </c>
      <c r="T1435" s="861">
        <f t="shared" si="352"/>
        <v>2209911.4576450377</v>
      </c>
      <c r="U1435" s="860">
        <f t="shared" si="353"/>
        <v>1</v>
      </c>
      <c r="V1435" s="861">
        <f t="shared" si="354"/>
        <v>2209911.4576450377</v>
      </c>
      <c r="W1435" s="861">
        <f t="shared" si="355"/>
        <v>2209911.4576450377</v>
      </c>
      <c r="X1435" s="861">
        <f t="shared" si="356"/>
        <v>2209911.4576450377</v>
      </c>
      <c r="Y1435" s="861">
        <f t="shared" si="357"/>
        <v>2209911.4576450377</v>
      </c>
      <c r="Z1435" s="861">
        <f t="shared" si="358"/>
        <v>2209911.4576450377</v>
      </c>
      <c r="AA1435" s="861">
        <f t="shared" si="359"/>
        <v>0</v>
      </c>
      <c r="AB1435" s="860">
        <f t="shared" si="360"/>
        <v>2013</v>
      </c>
      <c r="AC1435" s="862">
        <f t="shared" si="361"/>
        <v>11049557.288225189</v>
      </c>
      <c r="AD1435" s="863">
        <f t="shared" si="362"/>
        <v>0</v>
      </c>
    </row>
    <row r="1436" spans="1:30" s="821" customFormat="1" ht="15" hidden="1" customHeight="1">
      <c r="A1436" s="835"/>
      <c r="B1436" s="849" t="s">
        <v>34</v>
      </c>
      <c r="C1436" s="887" t="s">
        <v>438</v>
      </c>
      <c r="D1436" s="873" t="s">
        <v>4036</v>
      </c>
      <c r="E1436" s="897" t="s">
        <v>4153</v>
      </c>
      <c r="F1436" s="873" t="s">
        <v>1067</v>
      </c>
      <c r="G1436" s="838"/>
      <c r="H1436" s="873" t="s">
        <v>459</v>
      </c>
      <c r="I1436" s="872">
        <v>2013</v>
      </c>
      <c r="J1436" s="838"/>
      <c r="K1436" s="883"/>
      <c r="L1436" s="884"/>
      <c r="M1436" s="884"/>
      <c r="N1436" s="884"/>
      <c r="O1436" s="872" t="s">
        <v>133</v>
      </c>
      <c r="P1436" s="894">
        <v>13259468.745870225</v>
      </c>
      <c r="Q1436" s="853" t="str">
        <f t="shared" si="349"/>
        <v>2.06.04</v>
      </c>
      <c r="R1436" s="841" t="str">
        <f t="shared" si="350"/>
        <v>MEJA DAN KURSI KERJA/RAPAT PEJABAT</v>
      </c>
      <c r="S1436" s="860">
        <f t="shared" si="351"/>
        <v>5</v>
      </c>
      <c r="T1436" s="861">
        <f t="shared" si="352"/>
        <v>2651893.7491740449</v>
      </c>
      <c r="U1436" s="860">
        <f t="shared" si="353"/>
        <v>1</v>
      </c>
      <c r="V1436" s="861">
        <f t="shared" si="354"/>
        <v>2651893.7491740449</v>
      </c>
      <c r="W1436" s="861">
        <f t="shared" si="355"/>
        <v>2651893.7491740449</v>
      </c>
      <c r="X1436" s="861">
        <f t="shared" si="356"/>
        <v>2651893.7491740449</v>
      </c>
      <c r="Y1436" s="861">
        <f t="shared" si="357"/>
        <v>2651893.7491740449</v>
      </c>
      <c r="Z1436" s="861">
        <f t="shared" si="358"/>
        <v>2651893.7491740449</v>
      </c>
      <c r="AA1436" s="861">
        <f t="shared" si="359"/>
        <v>0</v>
      </c>
      <c r="AB1436" s="860">
        <f t="shared" si="360"/>
        <v>2013</v>
      </c>
      <c r="AC1436" s="862">
        <f t="shared" si="361"/>
        <v>13259468.745870225</v>
      </c>
      <c r="AD1436" s="863">
        <f t="shared" si="362"/>
        <v>0</v>
      </c>
    </row>
    <row r="1437" spans="1:30" s="821" customFormat="1" ht="15" hidden="1" customHeight="1">
      <c r="A1437" s="835"/>
      <c r="B1437" s="849" t="s">
        <v>34</v>
      </c>
      <c r="C1437" s="887" t="s">
        <v>438</v>
      </c>
      <c r="D1437" s="873" t="s">
        <v>4036</v>
      </c>
      <c r="E1437" s="897" t="s">
        <v>4151</v>
      </c>
      <c r="F1437" s="873" t="s">
        <v>1067</v>
      </c>
      <c r="G1437" s="838"/>
      <c r="H1437" s="873" t="s">
        <v>459</v>
      </c>
      <c r="I1437" s="872">
        <v>2013</v>
      </c>
      <c r="J1437" s="838"/>
      <c r="K1437" s="883"/>
      <c r="L1437" s="884"/>
      <c r="M1437" s="884"/>
      <c r="N1437" s="884"/>
      <c r="O1437" s="872" t="s">
        <v>133</v>
      </c>
      <c r="P1437" s="894">
        <v>14088185.542487115</v>
      </c>
      <c r="Q1437" s="853" t="str">
        <f t="shared" si="349"/>
        <v>2.06.04</v>
      </c>
      <c r="R1437" s="841" t="str">
        <f t="shared" si="350"/>
        <v>MEJA DAN KURSI KERJA/RAPAT PEJABAT</v>
      </c>
      <c r="S1437" s="860">
        <f t="shared" si="351"/>
        <v>5</v>
      </c>
      <c r="T1437" s="861">
        <f t="shared" si="352"/>
        <v>2817637.1084974231</v>
      </c>
      <c r="U1437" s="860">
        <f t="shared" si="353"/>
        <v>1</v>
      </c>
      <c r="V1437" s="861">
        <f t="shared" si="354"/>
        <v>2817637.1084974231</v>
      </c>
      <c r="W1437" s="861">
        <f t="shared" si="355"/>
        <v>2817637.1084974231</v>
      </c>
      <c r="X1437" s="861">
        <f t="shared" si="356"/>
        <v>2817637.1084974231</v>
      </c>
      <c r="Y1437" s="861">
        <f t="shared" si="357"/>
        <v>2817637.1084974231</v>
      </c>
      <c r="Z1437" s="861">
        <f t="shared" si="358"/>
        <v>2817637.1084974231</v>
      </c>
      <c r="AA1437" s="861">
        <f t="shared" si="359"/>
        <v>0</v>
      </c>
      <c r="AB1437" s="860">
        <f t="shared" si="360"/>
        <v>2013</v>
      </c>
      <c r="AC1437" s="862">
        <f t="shared" si="361"/>
        <v>14088185.542487115</v>
      </c>
      <c r="AD1437" s="863">
        <f t="shared" si="362"/>
        <v>0</v>
      </c>
    </row>
    <row r="1438" spans="1:30" s="821" customFormat="1" ht="15" hidden="1" customHeight="1">
      <c r="A1438" s="835"/>
      <c r="B1438" s="849" t="s">
        <v>34</v>
      </c>
      <c r="C1438" s="887" t="s">
        <v>438</v>
      </c>
      <c r="D1438" s="873" t="s">
        <v>4036</v>
      </c>
      <c r="E1438" s="897" t="s">
        <v>4149</v>
      </c>
      <c r="F1438" s="873" t="s">
        <v>1067</v>
      </c>
      <c r="G1438" s="838"/>
      <c r="H1438" s="873" t="s">
        <v>459</v>
      </c>
      <c r="I1438" s="872">
        <v>2013</v>
      </c>
      <c r="J1438" s="838"/>
      <c r="K1438" s="883"/>
      <c r="L1438" s="884"/>
      <c r="M1438" s="884"/>
      <c r="N1438" s="884"/>
      <c r="O1438" s="872" t="s">
        <v>133</v>
      </c>
      <c r="P1438" s="894">
        <v>54805804.149596937</v>
      </c>
      <c r="Q1438" s="853" t="str">
        <f t="shared" si="349"/>
        <v>2.06.04</v>
      </c>
      <c r="R1438" s="841" t="str">
        <f t="shared" si="350"/>
        <v>MEJA DAN KURSI KERJA/RAPAT PEJABAT</v>
      </c>
      <c r="S1438" s="860">
        <f t="shared" si="351"/>
        <v>5</v>
      </c>
      <c r="T1438" s="861">
        <f t="shared" si="352"/>
        <v>10961160.829919387</v>
      </c>
      <c r="U1438" s="860">
        <f t="shared" si="353"/>
        <v>1</v>
      </c>
      <c r="V1438" s="861">
        <f t="shared" si="354"/>
        <v>10961160.829919387</v>
      </c>
      <c r="W1438" s="861">
        <f t="shared" si="355"/>
        <v>10961160.829919387</v>
      </c>
      <c r="X1438" s="861">
        <f t="shared" si="356"/>
        <v>10961160.829919387</v>
      </c>
      <c r="Y1438" s="861">
        <f t="shared" si="357"/>
        <v>10961160.829919387</v>
      </c>
      <c r="Z1438" s="861">
        <f t="shared" si="358"/>
        <v>10961160.829919387</v>
      </c>
      <c r="AA1438" s="861">
        <f t="shared" si="359"/>
        <v>0</v>
      </c>
      <c r="AB1438" s="860">
        <f t="shared" si="360"/>
        <v>2013</v>
      </c>
      <c r="AC1438" s="862">
        <f t="shared" si="361"/>
        <v>54805804.149596937</v>
      </c>
      <c r="AD1438" s="863">
        <f t="shared" si="362"/>
        <v>0</v>
      </c>
    </row>
    <row r="1439" spans="1:30" s="821" customFormat="1" ht="15" hidden="1" customHeight="1">
      <c r="A1439" s="835"/>
      <c r="B1439" s="849" t="s">
        <v>34</v>
      </c>
      <c r="C1439" s="887" t="s">
        <v>438</v>
      </c>
      <c r="D1439" s="873" t="s">
        <v>4036</v>
      </c>
      <c r="E1439" s="897" t="s">
        <v>4154</v>
      </c>
      <c r="F1439" s="873" t="s">
        <v>1067</v>
      </c>
      <c r="G1439" s="838"/>
      <c r="H1439" s="873" t="s">
        <v>459</v>
      </c>
      <c r="I1439" s="872">
        <v>2013</v>
      </c>
      <c r="J1439" s="838"/>
      <c r="K1439" s="883"/>
      <c r="L1439" s="884"/>
      <c r="M1439" s="884"/>
      <c r="N1439" s="884"/>
      <c r="O1439" s="872" t="s">
        <v>133</v>
      </c>
      <c r="P1439" s="894">
        <v>55247786.441125944</v>
      </c>
      <c r="Q1439" s="853" t="str">
        <f t="shared" si="349"/>
        <v>2.06.04</v>
      </c>
      <c r="R1439" s="841" t="str">
        <f t="shared" si="350"/>
        <v>MEJA DAN KURSI KERJA/RAPAT PEJABAT</v>
      </c>
      <c r="S1439" s="860">
        <f t="shared" si="351"/>
        <v>5</v>
      </c>
      <c r="T1439" s="861">
        <f t="shared" si="352"/>
        <v>11049557.288225189</v>
      </c>
      <c r="U1439" s="860">
        <f t="shared" si="353"/>
        <v>1</v>
      </c>
      <c r="V1439" s="861">
        <f t="shared" si="354"/>
        <v>11049557.288225189</v>
      </c>
      <c r="W1439" s="861">
        <f t="shared" si="355"/>
        <v>11049557.288225189</v>
      </c>
      <c r="X1439" s="861">
        <f t="shared" si="356"/>
        <v>11049557.288225189</v>
      </c>
      <c r="Y1439" s="861">
        <f t="shared" si="357"/>
        <v>11049557.288225189</v>
      </c>
      <c r="Z1439" s="861">
        <f t="shared" si="358"/>
        <v>11049557.288225189</v>
      </c>
      <c r="AA1439" s="861">
        <f t="shared" si="359"/>
        <v>0</v>
      </c>
      <c r="AB1439" s="860">
        <f t="shared" si="360"/>
        <v>2013</v>
      </c>
      <c r="AC1439" s="862">
        <f t="shared" si="361"/>
        <v>55247786.441125944</v>
      </c>
      <c r="AD1439" s="863">
        <f t="shared" si="362"/>
        <v>0</v>
      </c>
    </row>
    <row r="1440" spans="1:30" s="821" customFormat="1" ht="15" hidden="1" customHeight="1">
      <c r="A1440" s="835"/>
      <c r="B1440" s="849" t="s">
        <v>34</v>
      </c>
      <c r="C1440" s="887" t="s">
        <v>438</v>
      </c>
      <c r="D1440" s="873" t="s">
        <v>4036</v>
      </c>
      <c r="E1440" s="897" t="s">
        <v>4155</v>
      </c>
      <c r="F1440" s="873" t="s">
        <v>1067</v>
      </c>
      <c r="G1440" s="838"/>
      <c r="H1440" s="873" t="s">
        <v>459</v>
      </c>
      <c r="I1440" s="872">
        <v>2013</v>
      </c>
      <c r="J1440" s="838"/>
      <c r="K1440" s="883"/>
      <c r="L1440" s="884"/>
      <c r="M1440" s="884"/>
      <c r="N1440" s="884"/>
      <c r="O1440" s="872" t="s">
        <v>133</v>
      </c>
      <c r="P1440" s="894">
        <v>41297720.364741638</v>
      </c>
      <c r="Q1440" s="853" t="str">
        <f t="shared" si="349"/>
        <v>2.06.04</v>
      </c>
      <c r="R1440" s="841" t="str">
        <f t="shared" si="350"/>
        <v>MEJA DAN KURSI KERJA/RAPAT PEJABAT</v>
      </c>
      <c r="S1440" s="860">
        <f t="shared" si="351"/>
        <v>5</v>
      </c>
      <c r="T1440" s="861">
        <f t="shared" si="352"/>
        <v>8259544.0729483273</v>
      </c>
      <c r="U1440" s="860">
        <f t="shared" si="353"/>
        <v>1</v>
      </c>
      <c r="V1440" s="861">
        <f t="shared" si="354"/>
        <v>8259544.0729483273</v>
      </c>
      <c r="W1440" s="861">
        <f t="shared" si="355"/>
        <v>8259544.0729483273</v>
      </c>
      <c r="X1440" s="861">
        <f t="shared" si="356"/>
        <v>8259544.0729483273</v>
      </c>
      <c r="Y1440" s="861">
        <f t="shared" si="357"/>
        <v>8259544.0729483273</v>
      </c>
      <c r="Z1440" s="861">
        <f t="shared" si="358"/>
        <v>8259544.0729483273</v>
      </c>
      <c r="AA1440" s="861">
        <f t="shared" si="359"/>
        <v>0</v>
      </c>
      <c r="AB1440" s="860">
        <f t="shared" si="360"/>
        <v>2013</v>
      </c>
      <c r="AC1440" s="862">
        <f t="shared" si="361"/>
        <v>41297720.364741638</v>
      </c>
      <c r="AD1440" s="863">
        <f t="shared" si="362"/>
        <v>0</v>
      </c>
    </row>
    <row r="1441" spans="1:30" s="821" customFormat="1" ht="15" hidden="1" customHeight="1">
      <c r="A1441" s="835"/>
      <c r="B1441" s="849" t="s">
        <v>34</v>
      </c>
      <c r="C1441" s="887" t="s">
        <v>438</v>
      </c>
      <c r="D1441" s="873" t="s">
        <v>4036</v>
      </c>
      <c r="E1441" s="897" t="s">
        <v>4156</v>
      </c>
      <c r="F1441" s="873" t="s">
        <v>1067</v>
      </c>
      <c r="G1441" s="838"/>
      <c r="H1441" s="873" t="s">
        <v>459</v>
      </c>
      <c r="I1441" s="872">
        <v>2013</v>
      </c>
      <c r="J1441" s="838"/>
      <c r="K1441" s="883"/>
      <c r="L1441" s="884"/>
      <c r="M1441" s="884"/>
      <c r="N1441" s="884"/>
      <c r="O1441" s="872" t="s">
        <v>133</v>
      </c>
      <c r="P1441" s="894">
        <v>23867043.742566407</v>
      </c>
      <c r="Q1441" s="853" t="str">
        <f t="shared" si="349"/>
        <v>2.06.04</v>
      </c>
      <c r="R1441" s="841" t="str">
        <f t="shared" si="350"/>
        <v>MEJA DAN KURSI KERJA/RAPAT PEJABAT</v>
      </c>
      <c r="S1441" s="860">
        <f t="shared" si="351"/>
        <v>5</v>
      </c>
      <c r="T1441" s="861">
        <f t="shared" si="352"/>
        <v>4773408.7485132813</v>
      </c>
      <c r="U1441" s="860">
        <f t="shared" si="353"/>
        <v>1</v>
      </c>
      <c r="V1441" s="861">
        <f t="shared" si="354"/>
        <v>4773408.7485132813</v>
      </c>
      <c r="W1441" s="861">
        <f t="shared" si="355"/>
        <v>4773408.7485132813</v>
      </c>
      <c r="X1441" s="861">
        <f t="shared" si="356"/>
        <v>4773408.7485132813</v>
      </c>
      <c r="Y1441" s="861">
        <f t="shared" si="357"/>
        <v>4773408.7485132813</v>
      </c>
      <c r="Z1441" s="861">
        <f t="shared" si="358"/>
        <v>4773408.7485132813</v>
      </c>
      <c r="AA1441" s="861">
        <f t="shared" si="359"/>
        <v>0</v>
      </c>
      <c r="AB1441" s="860">
        <f t="shared" si="360"/>
        <v>2013</v>
      </c>
      <c r="AC1441" s="862">
        <f t="shared" si="361"/>
        <v>23867043.742566407</v>
      </c>
      <c r="AD1441" s="863">
        <f t="shared" si="362"/>
        <v>0</v>
      </c>
    </row>
    <row r="1442" spans="1:30" s="821" customFormat="1" ht="15" hidden="1" customHeight="1">
      <c r="A1442" s="873" t="s">
        <v>3852</v>
      </c>
      <c r="B1442" s="849" t="s">
        <v>34</v>
      </c>
      <c r="C1442" s="887" t="s">
        <v>438</v>
      </c>
      <c r="D1442" s="873" t="s">
        <v>4036</v>
      </c>
      <c r="E1442" s="897" t="s">
        <v>4150</v>
      </c>
      <c r="F1442" s="873" t="s">
        <v>1067</v>
      </c>
      <c r="G1442" s="838"/>
      <c r="H1442" s="873" t="s">
        <v>459</v>
      </c>
      <c r="I1442" s="872">
        <v>2013</v>
      </c>
      <c r="J1442" s="838"/>
      <c r="K1442" s="883"/>
      <c r="L1442" s="884"/>
      <c r="M1442" s="884"/>
      <c r="N1442" s="884"/>
      <c r="O1442" s="872" t="s">
        <v>133</v>
      </c>
      <c r="P1442" s="894">
        <v>19889203.118805338</v>
      </c>
      <c r="Q1442" s="853" t="str">
        <f t="shared" si="349"/>
        <v>2.06.04</v>
      </c>
      <c r="R1442" s="841" t="str">
        <f t="shared" si="350"/>
        <v>MEJA DAN KURSI KERJA/RAPAT PEJABAT</v>
      </c>
      <c r="S1442" s="860">
        <f t="shared" si="351"/>
        <v>5</v>
      </c>
      <c r="T1442" s="861">
        <f t="shared" si="352"/>
        <v>3977840.6237610676</v>
      </c>
      <c r="U1442" s="860">
        <f t="shared" si="353"/>
        <v>1</v>
      </c>
      <c r="V1442" s="861">
        <f t="shared" si="354"/>
        <v>3977840.6237610676</v>
      </c>
      <c r="W1442" s="861">
        <f t="shared" si="355"/>
        <v>3977840.6237610676</v>
      </c>
      <c r="X1442" s="861">
        <f t="shared" si="356"/>
        <v>3977840.6237610676</v>
      </c>
      <c r="Y1442" s="861">
        <f t="shared" si="357"/>
        <v>3977840.6237610676</v>
      </c>
      <c r="Z1442" s="861">
        <f t="shared" si="358"/>
        <v>3977840.6237610676</v>
      </c>
      <c r="AA1442" s="861">
        <f t="shared" si="359"/>
        <v>0</v>
      </c>
      <c r="AB1442" s="860">
        <f t="shared" si="360"/>
        <v>2013</v>
      </c>
      <c r="AC1442" s="862">
        <f t="shared" si="361"/>
        <v>19889203.118805338</v>
      </c>
      <c r="AD1442" s="863">
        <f t="shared" si="362"/>
        <v>0</v>
      </c>
    </row>
    <row r="1443" spans="1:30" s="821" customFormat="1" ht="15" hidden="1" customHeight="1">
      <c r="A1443" s="873" t="s">
        <v>3852</v>
      </c>
      <c r="B1443" s="849" t="s">
        <v>34</v>
      </c>
      <c r="C1443" s="873" t="s">
        <v>441</v>
      </c>
      <c r="D1443" s="873" t="s">
        <v>4037</v>
      </c>
      <c r="E1443" s="897" t="s">
        <v>4147</v>
      </c>
      <c r="F1443" s="873" t="s">
        <v>1067</v>
      </c>
      <c r="G1443" s="838"/>
      <c r="H1443" s="873" t="s">
        <v>4157</v>
      </c>
      <c r="I1443" s="872">
        <v>2013</v>
      </c>
      <c r="J1443" s="838"/>
      <c r="K1443" s="883"/>
      <c r="L1443" s="884"/>
      <c r="M1443" s="884"/>
      <c r="N1443" s="884"/>
      <c r="O1443" s="872" t="s">
        <v>133</v>
      </c>
      <c r="P1443" s="894">
        <v>41325344.257962205</v>
      </c>
      <c r="Q1443" s="853" t="str">
        <f t="shared" si="349"/>
        <v>2.06.04</v>
      </c>
      <c r="R1443" s="841" t="str">
        <f t="shared" si="350"/>
        <v>MEJA DAN KURSI KERJA/RAPAT PEJABAT</v>
      </c>
      <c r="S1443" s="860">
        <f t="shared" si="351"/>
        <v>5</v>
      </c>
      <c r="T1443" s="861">
        <f t="shared" si="352"/>
        <v>8265068.8515924411</v>
      </c>
      <c r="U1443" s="860">
        <f t="shared" si="353"/>
        <v>1</v>
      </c>
      <c r="V1443" s="861">
        <f t="shared" si="354"/>
        <v>8265068.8515924411</v>
      </c>
      <c r="W1443" s="861">
        <f t="shared" si="355"/>
        <v>8265068.8515924411</v>
      </c>
      <c r="X1443" s="861">
        <f t="shared" si="356"/>
        <v>8265068.8515924411</v>
      </c>
      <c r="Y1443" s="861">
        <f t="shared" si="357"/>
        <v>8265068.8515924411</v>
      </c>
      <c r="Z1443" s="861">
        <f t="shared" si="358"/>
        <v>8265068.8515924411</v>
      </c>
      <c r="AA1443" s="861">
        <f t="shared" si="359"/>
        <v>0</v>
      </c>
      <c r="AB1443" s="860">
        <f t="shared" si="360"/>
        <v>2013</v>
      </c>
      <c r="AC1443" s="862">
        <f t="shared" si="361"/>
        <v>41325344.257962205</v>
      </c>
      <c r="AD1443" s="863">
        <f t="shared" si="362"/>
        <v>0</v>
      </c>
    </row>
    <row r="1444" spans="1:30" s="821" customFormat="1" ht="15" hidden="1" customHeight="1">
      <c r="A1444" s="835"/>
      <c r="B1444" s="849" t="s">
        <v>34</v>
      </c>
      <c r="C1444" s="873" t="s">
        <v>441</v>
      </c>
      <c r="D1444" s="873" t="s">
        <v>4037</v>
      </c>
      <c r="E1444" s="897" t="s">
        <v>4148</v>
      </c>
      <c r="F1444" s="873" t="s">
        <v>1067</v>
      </c>
      <c r="G1444" s="838"/>
      <c r="H1444" s="873" t="s">
        <v>4157</v>
      </c>
      <c r="I1444" s="872">
        <v>2013</v>
      </c>
      <c r="J1444" s="838"/>
      <c r="K1444" s="883"/>
      <c r="L1444" s="884"/>
      <c r="M1444" s="884"/>
      <c r="N1444" s="884"/>
      <c r="O1444" s="872" t="s">
        <v>133</v>
      </c>
      <c r="P1444" s="894">
        <v>107070210.12290208</v>
      </c>
      <c r="Q1444" s="853" t="str">
        <f t="shared" si="349"/>
        <v>2.06.04</v>
      </c>
      <c r="R1444" s="841" t="str">
        <f t="shared" si="350"/>
        <v>MEJA DAN KURSI KERJA/RAPAT PEJABAT</v>
      </c>
      <c r="S1444" s="860">
        <f t="shared" si="351"/>
        <v>5</v>
      </c>
      <c r="T1444" s="861">
        <f t="shared" si="352"/>
        <v>21414042.024580415</v>
      </c>
      <c r="U1444" s="860">
        <f t="shared" si="353"/>
        <v>1</v>
      </c>
      <c r="V1444" s="861">
        <f t="shared" si="354"/>
        <v>21414042.024580415</v>
      </c>
      <c r="W1444" s="861">
        <f t="shared" si="355"/>
        <v>21414042.024580415</v>
      </c>
      <c r="X1444" s="861">
        <f t="shared" si="356"/>
        <v>21414042.024580415</v>
      </c>
      <c r="Y1444" s="861">
        <f t="shared" si="357"/>
        <v>21414042.024580415</v>
      </c>
      <c r="Z1444" s="861">
        <f t="shared" si="358"/>
        <v>21414042.024580415</v>
      </c>
      <c r="AA1444" s="861">
        <f t="shared" si="359"/>
        <v>0</v>
      </c>
      <c r="AB1444" s="860">
        <f t="shared" si="360"/>
        <v>2013</v>
      </c>
      <c r="AC1444" s="862">
        <f t="shared" si="361"/>
        <v>107070210.12290208</v>
      </c>
      <c r="AD1444" s="863">
        <f t="shared" si="362"/>
        <v>0</v>
      </c>
    </row>
    <row r="1445" spans="1:30" s="821" customFormat="1" ht="15" hidden="1" customHeight="1">
      <c r="A1445" s="835"/>
      <c r="B1445" s="849" t="s">
        <v>34</v>
      </c>
      <c r="C1445" s="873" t="s">
        <v>441</v>
      </c>
      <c r="D1445" s="873" t="s">
        <v>4037</v>
      </c>
      <c r="E1445" s="897" t="s">
        <v>4149</v>
      </c>
      <c r="F1445" s="873" t="s">
        <v>1067</v>
      </c>
      <c r="G1445" s="838"/>
      <c r="H1445" s="873" t="s">
        <v>4157</v>
      </c>
      <c r="I1445" s="872">
        <v>2013</v>
      </c>
      <c r="J1445" s="838"/>
      <c r="K1445" s="883"/>
      <c r="L1445" s="884"/>
      <c r="M1445" s="884"/>
      <c r="N1445" s="884"/>
      <c r="O1445" s="872" t="s">
        <v>133</v>
      </c>
      <c r="P1445" s="894">
        <v>22099114.576450378</v>
      </c>
      <c r="Q1445" s="853" t="str">
        <f t="shared" si="349"/>
        <v>2.06.04</v>
      </c>
      <c r="R1445" s="841" t="str">
        <f t="shared" si="350"/>
        <v>MEJA DAN KURSI KERJA/RAPAT PEJABAT</v>
      </c>
      <c r="S1445" s="860">
        <f t="shared" si="351"/>
        <v>5</v>
      </c>
      <c r="T1445" s="861">
        <f t="shared" si="352"/>
        <v>4419822.9152900754</v>
      </c>
      <c r="U1445" s="860">
        <f t="shared" si="353"/>
        <v>1</v>
      </c>
      <c r="V1445" s="861">
        <f t="shared" si="354"/>
        <v>4419822.9152900754</v>
      </c>
      <c r="W1445" s="861">
        <f t="shared" si="355"/>
        <v>4419822.9152900754</v>
      </c>
      <c r="X1445" s="861">
        <f t="shared" si="356"/>
        <v>4419822.9152900754</v>
      </c>
      <c r="Y1445" s="861">
        <f t="shared" si="357"/>
        <v>4419822.9152900754</v>
      </c>
      <c r="Z1445" s="861">
        <f t="shared" si="358"/>
        <v>4419822.9152900754</v>
      </c>
      <c r="AA1445" s="861">
        <f t="shared" si="359"/>
        <v>0</v>
      </c>
      <c r="AB1445" s="860">
        <f t="shared" si="360"/>
        <v>2013</v>
      </c>
      <c r="AC1445" s="862">
        <f t="shared" si="361"/>
        <v>22099114.576450378</v>
      </c>
      <c r="AD1445" s="863">
        <f t="shared" si="362"/>
        <v>0</v>
      </c>
    </row>
    <row r="1446" spans="1:30" s="821" customFormat="1" ht="15" hidden="1" customHeight="1">
      <c r="A1446" s="835"/>
      <c r="B1446" s="849" t="s">
        <v>34</v>
      </c>
      <c r="C1446" s="873" t="s">
        <v>441</v>
      </c>
      <c r="D1446" s="873" t="s">
        <v>4037</v>
      </c>
      <c r="E1446" s="897" t="s">
        <v>4141</v>
      </c>
      <c r="F1446" s="873" t="s">
        <v>1067</v>
      </c>
      <c r="G1446" s="838"/>
      <c r="H1446" s="873" t="s">
        <v>4157</v>
      </c>
      <c r="I1446" s="872">
        <v>2013</v>
      </c>
      <c r="J1446" s="838"/>
      <c r="K1446" s="883"/>
      <c r="L1446" s="884"/>
      <c r="M1446" s="884"/>
      <c r="N1446" s="884"/>
      <c r="O1446" s="872" t="s">
        <v>133</v>
      </c>
      <c r="P1446" s="894">
        <v>10905913.043478262</v>
      </c>
      <c r="Q1446" s="853" t="str">
        <f t="shared" si="349"/>
        <v>2.06.04</v>
      </c>
      <c r="R1446" s="841" t="str">
        <f t="shared" si="350"/>
        <v>MEJA DAN KURSI KERJA/RAPAT PEJABAT</v>
      </c>
      <c r="S1446" s="860">
        <f t="shared" si="351"/>
        <v>5</v>
      </c>
      <c r="T1446" s="861">
        <f t="shared" si="352"/>
        <v>2181182.6086956523</v>
      </c>
      <c r="U1446" s="860">
        <f t="shared" si="353"/>
        <v>1</v>
      </c>
      <c r="V1446" s="861">
        <f t="shared" si="354"/>
        <v>2181182.6086956523</v>
      </c>
      <c r="W1446" s="861">
        <f t="shared" si="355"/>
        <v>2181182.6086956523</v>
      </c>
      <c r="X1446" s="861">
        <f t="shared" si="356"/>
        <v>2181182.6086956523</v>
      </c>
      <c r="Y1446" s="861">
        <f t="shared" si="357"/>
        <v>2181182.6086956523</v>
      </c>
      <c r="Z1446" s="861">
        <f t="shared" si="358"/>
        <v>2181182.6086956523</v>
      </c>
      <c r="AA1446" s="861">
        <f t="shared" si="359"/>
        <v>0</v>
      </c>
      <c r="AB1446" s="860">
        <f t="shared" si="360"/>
        <v>2013</v>
      </c>
      <c r="AC1446" s="862">
        <f t="shared" si="361"/>
        <v>10905913.043478262</v>
      </c>
      <c r="AD1446" s="863">
        <f t="shared" si="362"/>
        <v>0</v>
      </c>
    </row>
    <row r="1447" spans="1:30" s="821" customFormat="1" ht="15" hidden="1" customHeight="1">
      <c r="A1447" s="835"/>
      <c r="B1447" s="849" t="s">
        <v>34</v>
      </c>
      <c r="C1447" s="873" t="s">
        <v>441</v>
      </c>
      <c r="D1447" s="873" t="s">
        <v>4037</v>
      </c>
      <c r="E1447" s="897" t="s">
        <v>4144</v>
      </c>
      <c r="F1447" s="873" t="s">
        <v>1067</v>
      </c>
      <c r="G1447" s="838"/>
      <c r="H1447" s="873" t="s">
        <v>4157</v>
      </c>
      <c r="I1447" s="872">
        <v>2013</v>
      </c>
      <c r="J1447" s="838"/>
      <c r="K1447" s="883"/>
      <c r="L1447" s="884"/>
      <c r="M1447" s="884"/>
      <c r="N1447" s="884"/>
      <c r="O1447" s="872" t="s">
        <v>133</v>
      </c>
      <c r="P1447" s="894">
        <v>12596495.308576714</v>
      </c>
      <c r="Q1447" s="853" t="str">
        <f t="shared" si="349"/>
        <v>2.06.04</v>
      </c>
      <c r="R1447" s="841" t="str">
        <f t="shared" si="350"/>
        <v>MEJA DAN KURSI KERJA/RAPAT PEJABAT</v>
      </c>
      <c r="S1447" s="860">
        <f t="shared" si="351"/>
        <v>5</v>
      </c>
      <c r="T1447" s="861">
        <f t="shared" si="352"/>
        <v>2519299.061715343</v>
      </c>
      <c r="U1447" s="860">
        <f t="shared" si="353"/>
        <v>1</v>
      </c>
      <c r="V1447" s="861">
        <f t="shared" si="354"/>
        <v>2519299.061715343</v>
      </c>
      <c r="W1447" s="861">
        <f t="shared" si="355"/>
        <v>2519299.061715343</v>
      </c>
      <c r="X1447" s="861">
        <f t="shared" si="356"/>
        <v>2519299.061715343</v>
      </c>
      <c r="Y1447" s="861">
        <f t="shared" si="357"/>
        <v>2519299.061715343</v>
      </c>
      <c r="Z1447" s="861">
        <f t="shared" si="358"/>
        <v>2519299.061715343</v>
      </c>
      <c r="AA1447" s="861">
        <f t="shared" si="359"/>
        <v>0</v>
      </c>
      <c r="AB1447" s="860">
        <f t="shared" si="360"/>
        <v>2013</v>
      </c>
      <c r="AC1447" s="862">
        <f t="shared" si="361"/>
        <v>12596495.308576714</v>
      </c>
      <c r="AD1447" s="863">
        <f t="shared" si="362"/>
        <v>0</v>
      </c>
    </row>
    <row r="1448" spans="1:30" s="821" customFormat="1" ht="15" hidden="1" customHeight="1">
      <c r="A1448" s="835"/>
      <c r="B1448" s="849" t="s">
        <v>34</v>
      </c>
      <c r="C1448" s="873" t="s">
        <v>441</v>
      </c>
      <c r="D1448" s="873" t="s">
        <v>4037</v>
      </c>
      <c r="E1448" s="897" t="s">
        <v>4150</v>
      </c>
      <c r="F1448" s="873" t="s">
        <v>1067</v>
      </c>
      <c r="G1448" s="838"/>
      <c r="H1448" s="873" t="s">
        <v>4157</v>
      </c>
      <c r="I1448" s="872">
        <v>2013</v>
      </c>
      <c r="J1448" s="838"/>
      <c r="K1448" s="883"/>
      <c r="L1448" s="884"/>
      <c r="M1448" s="884"/>
      <c r="N1448" s="884"/>
      <c r="O1448" s="872" t="s">
        <v>133</v>
      </c>
      <c r="P1448" s="894">
        <v>11049557.288225189</v>
      </c>
      <c r="Q1448" s="853" t="str">
        <f t="shared" si="349"/>
        <v>2.06.04</v>
      </c>
      <c r="R1448" s="841" t="str">
        <f t="shared" si="350"/>
        <v>MEJA DAN KURSI KERJA/RAPAT PEJABAT</v>
      </c>
      <c r="S1448" s="860">
        <f t="shared" si="351"/>
        <v>5</v>
      </c>
      <c r="T1448" s="861">
        <f t="shared" si="352"/>
        <v>2209911.4576450377</v>
      </c>
      <c r="U1448" s="860">
        <f t="shared" si="353"/>
        <v>1</v>
      </c>
      <c r="V1448" s="861">
        <f t="shared" si="354"/>
        <v>2209911.4576450377</v>
      </c>
      <c r="W1448" s="861">
        <f t="shared" si="355"/>
        <v>2209911.4576450377</v>
      </c>
      <c r="X1448" s="861">
        <f t="shared" si="356"/>
        <v>2209911.4576450377</v>
      </c>
      <c r="Y1448" s="861">
        <f t="shared" si="357"/>
        <v>2209911.4576450377</v>
      </c>
      <c r="Z1448" s="861">
        <f t="shared" si="358"/>
        <v>2209911.4576450377</v>
      </c>
      <c r="AA1448" s="861">
        <f t="shared" si="359"/>
        <v>0</v>
      </c>
      <c r="AB1448" s="860">
        <f t="shared" si="360"/>
        <v>2013</v>
      </c>
      <c r="AC1448" s="862">
        <f t="shared" si="361"/>
        <v>11049557.288225189</v>
      </c>
      <c r="AD1448" s="863">
        <f t="shared" si="362"/>
        <v>0</v>
      </c>
    </row>
    <row r="1449" spans="1:30" s="821" customFormat="1" ht="15" hidden="1" customHeight="1">
      <c r="A1449" s="835"/>
      <c r="B1449" s="849" t="s">
        <v>34</v>
      </c>
      <c r="C1449" s="873" t="s">
        <v>441</v>
      </c>
      <c r="D1449" s="873" t="s">
        <v>4037</v>
      </c>
      <c r="E1449" s="897" t="s">
        <v>4152</v>
      </c>
      <c r="F1449" s="873" t="s">
        <v>1067</v>
      </c>
      <c r="G1449" s="838"/>
      <c r="H1449" s="873" t="s">
        <v>4157</v>
      </c>
      <c r="I1449" s="872">
        <v>2013</v>
      </c>
      <c r="J1449" s="838"/>
      <c r="K1449" s="883"/>
      <c r="L1449" s="884"/>
      <c r="M1449" s="884"/>
      <c r="N1449" s="884"/>
      <c r="O1449" s="872" t="s">
        <v>133</v>
      </c>
      <c r="P1449" s="894">
        <v>31491238.271441787</v>
      </c>
      <c r="Q1449" s="853" t="str">
        <f t="shared" si="349"/>
        <v>2.06.04</v>
      </c>
      <c r="R1449" s="841" t="str">
        <f t="shared" si="350"/>
        <v>MEJA DAN KURSI KERJA/RAPAT PEJABAT</v>
      </c>
      <c r="S1449" s="860">
        <f t="shared" si="351"/>
        <v>5</v>
      </c>
      <c r="T1449" s="861">
        <f t="shared" si="352"/>
        <v>6298247.6542883571</v>
      </c>
      <c r="U1449" s="860">
        <f t="shared" si="353"/>
        <v>1</v>
      </c>
      <c r="V1449" s="861">
        <f t="shared" si="354"/>
        <v>6298247.6542883571</v>
      </c>
      <c r="W1449" s="861">
        <f t="shared" si="355"/>
        <v>6298247.6542883571</v>
      </c>
      <c r="X1449" s="861">
        <f t="shared" si="356"/>
        <v>6298247.6542883571</v>
      </c>
      <c r="Y1449" s="861">
        <f t="shared" si="357"/>
        <v>6298247.6542883571</v>
      </c>
      <c r="Z1449" s="861">
        <f t="shared" si="358"/>
        <v>6298247.6542883571</v>
      </c>
      <c r="AA1449" s="861">
        <f t="shared" si="359"/>
        <v>0</v>
      </c>
      <c r="AB1449" s="860">
        <f t="shared" si="360"/>
        <v>2013</v>
      </c>
      <c r="AC1449" s="862">
        <f t="shared" si="361"/>
        <v>31491238.271441787</v>
      </c>
      <c r="AD1449" s="863">
        <f t="shared" si="362"/>
        <v>0</v>
      </c>
    </row>
    <row r="1450" spans="1:30" s="821" customFormat="1" ht="15" hidden="1" customHeight="1">
      <c r="A1450" s="835"/>
      <c r="B1450" s="849" t="s">
        <v>34</v>
      </c>
      <c r="C1450" s="873" t="s">
        <v>441</v>
      </c>
      <c r="D1450" s="873" t="s">
        <v>4037</v>
      </c>
      <c r="E1450" s="897" t="s">
        <v>4158</v>
      </c>
      <c r="F1450" s="873" t="s">
        <v>1067</v>
      </c>
      <c r="G1450" s="838"/>
      <c r="H1450" s="873" t="s">
        <v>4157</v>
      </c>
      <c r="I1450" s="872">
        <v>2013</v>
      </c>
      <c r="J1450" s="838"/>
      <c r="K1450" s="883"/>
      <c r="L1450" s="884"/>
      <c r="M1450" s="884"/>
      <c r="N1450" s="884"/>
      <c r="O1450" s="872" t="s">
        <v>133</v>
      </c>
      <c r="P1450" s="894">
        <v>25192990.617153428</v>
      </c>
      <c r="Q1450" s="853" t="str">
        <f t="shared" si="349"/>
        <v>2.06.04</v>
      </c>
      <c r="R1450" s="841" t="str">
        <f t="shared" si="350"/>
        <v>MEJA DAN KURSI KERJA/RAPAT PEJABAT</v>
      </c>
      <c r="S1450" s="860">
        <f t="shared" si="351"/>
        <v>5</v>
      </c>
      <c r="T1450" s="861">
        <f t="shared" si="352"/>
        <v>5038598.1234306861</v>
      </c>
      <c r="U1450" s="860">
        <f t="shared" si="353"/>
        <v>1</v>
      </c>
      <c r="V1450" s="861">
        <f t="shared" si="354"/>
        <v>5038598.1234306861</v>
      </c>
      <c r="W1450" s="861">
        <f t="shared" si="355"/>
        <v>5038598.1234306861</v>
      </c>
      <c r="X1450" s="861">
        <f t="shared" si="356"/>
        <v>5038598.1234306861</v>
      </c>
      <c r="Y1450" s="861">
        <f t="shared" si="357"/>
        <v>5038598.1234306861</v>
      </c>
      <c r="Z1450" s="861">
        <f t="shared" si="358"/>
        <v>5038598.1234306861</v>
      </c>
      <c r="AA1450" s="861">
        <f t="shared" si="359"/>
        <v>0</v>
      </c>
      <c r="AB1450" s="860">
        <f t="shared" si="360"/>
        <v>2013</v>
      </c>
      <c r="AC1450" s="862">
        <f t="shared" si="361"/>
        <v>25192990.617153428</v>
      </c>
      <c r="AD1450" s="863">
        <f t="shared" si="362"/>
        <v>0</v>
      </c>
    </row>
    <row r="1451" spans="1:30" s="821" customFormat="1" ht="15" hidden="1" customHeight="1">
      <c r="A1451" s="835"/>
      <c r="B1451" s="849" t="s">
        <v>34</v>
      </c>
      <c r="C1451" s="873" t="s">
        <v>441</v>
      </c>
      <c r="D1451" s="873" t="s">
        <v>4037</v>
      </c>
      <c r="E1451" s="897" t="s">
        <v>4150</v>
      </c>
      <c r="F1451" s="873" t="s">
        <v>1067</v>
      </c>
      <c r="G1451" s="838"/>
      <c r="H1451" s="873" t="s">
        <v>4157</v>
      </c>
      <c r="I1451" s="872">
        <v>2013</v>
      </c>
      <c r="J1451" s="838"/>
      <c r="K1451" s="883"/>
      <c r="L1451" s="884"/>
      <c r="M1451" s="884"/>
      <c r="N1451" s="884"/>
      <c r="O1451" s="872" t="s">
        <v>133</v>
      </c>
      <c r="P1451" s="894">
        <v>11049557.288225189</v>
      </c>
      <c r="Q1451" s="853" t="str">
        <f t="shared" si="349"/>
        <v>2.06.04</v>
      </c>
      <c r="R1451" s="841" t="str">
        <f t="shared" si="350"/>
        <v>MEJA DAN KURSI KERJA/RAPAT PEJABAT</v>
      </c>
      <c r="S1451" s="860">
        <f t="shared" si="351"/>
        <v>5</v>
      </c>
      <c r="T1451" s="861">
        <f t="shared" si="352"/>
        <v>2209911.4576450377</v>
      </c>
      <c r="U1451" s="860">
        <f t="shared" si="353"/>
        <v>1</v>
      </c>
      <c r="V1451" s="861">
        <f t="shared" si="354"/>
        <v>2209911.4576450377</v>
      </c>
      <c r="W1451" s="861">
        <f t="shared" si="355"/>
        <v>2209911.4576450377</v>
      </c>
      <c r="X1451" s="861">
        <f t="shared" si="356"/>
        <v>2209911.4576450377</v>
      </c>
      <c r="Y1451" s="861">
        <f t="shared" si="357"/>
        <v>2209911.4576450377</v>
      </c>
      <c r="Z1451" s="861">
        <f t="shared" si="358"/>
        <v>2209911.4576450377</v>
      </c>
      <c r="AA1451" s="861">
        <f t="shared" si="359"/>
        <v>0</v>
      </c>
      <c r="AB1451" s="860">
        <f t="shared" si="360"/>
        <v>2013</v>
      </c>
      <c r="AC1451" s="862">
        <f t="shared" si="361"/>
        <v>11049557.288225189</v>
      </c>
      <c r="AD1451" s="863">
        <f t="shared" si="362"/>
        <v>0</v>
      </c>
    </row>
    <row r="1452" spans="1:30" s="821" customFormat="1" ht="15" hidden="1" customHeight="1">
      <c r="A1452" s="873" t="s">
        <v>3887</v>
      </c>
      <c r="B1452" s="849" t="s">
        <v>34</v>
      </c>
      <c r="C1452" s="873" t="s">
        <v>441</v>
      </c>
      <c r="D1452" s="873" t="s">
        <v>4037</v>
      </c>
      <c r="E1452" s="897" t="s">
        <v>4158</v>
      </c>
      <c r="F1452" s="873" t="s">
        <v>1067</v>
      </c>
      <c r="G1452" s="838"/>
      <c r="H1452" s="873" t="s">
        <v>4157</v>
      </c>
      <c r="I1452" s="872">
        <v>2013</v>
      </c>
      <c r="J1452" s="838"/>
      <c r="K1452" s="883"/>
      <c r="L1452" s="884"/>
      <c r="M1452" s="884"/>
      <c r="N1452" s="884"/>
      <c r="O1452" s="872" t="s">
        <v>133</v>
      </c>
      <c r="P1452" s="894">
        <f>13259468.7458702-11933521.83</f>
        <v>1325946.9158702008</v>
      </c>
      <c r="Q1452" s="853" t="str">
        <f t="shared" si="349"/>
        <v>2.06.04</v>
      </c>
      <c r="R1452" s="841" t="str">
        <f t="shared" si="350"/>
        <v>MEJA DAN KURSI KERJA/RAPAT PEJABAT</v>
      </c>
      <c r="S1452" s="860">
        <f t="shared" si="351"/>
        <v>5</v>
      </c>
      <c r="T1452" s="861">
        <f t="shared" si="352"/>
        <v>265189.38317404018</v>
      </c>
      <c r="U1452" s="860">
        <f t="shared" si="353"/>
        <v>1</v>
      </c>
      <c r="V1452" s="861">
        <f t="shared" si="354"/>
        <v>265189.38317404018</v>
      </c>
      <c r="W1452" s="861">
        <f t="shared" si="355"/>
        <v>265189.38317404018</v>
      </c>
      <c r="X1452" s="861">
        <f t="shared" si="356"/>
        <v>265189.38317404018</v>
      </c>
      <c r="Y1452" s="861">
        <f t="shared" si="357"/>
        <v>265189.38317404018</v>
      </c>
      <c r="Z1452" s="861">
        <f t="shared" si="358"/>
        <v>265189.38317404018</v>
      </c>
      <c r="AA1452" s="861">
        <f t="shared" si="359"/>
        <v>0</v>
      </c>
      <c r="AB1452" s="860">
        <f t="shared" si="360"/>
        <v>2013</v>
      </c>
      <c r="AC1452" s="862">
        <f t="shared" si="361"/>
        <v>1325946.9158702008</v>
      </c>
      <c r="AD1452" s="863">
        <f t="shared" si="362"/>
        <v>0</v>
      </c>
    </row>
    <row r="1453" spans="1:30" s="821" customFormat="1" ht="15" hidden="1" customHeight="1">
      <c r="A1453" s="835"/>
      <c r="B1453" s="849" t="s">
        <v>34</v>
      </c>
      <c r="C1453" s="873" t="s">
        <v>441</v>
      </c>
      <c r="D1453" s="873" t="s">
        <v>4037</v>
      </c>
      <c r="E1453" s="897" t="s">
        <v>444</v>
      </c>
      <c r="F1453" s="873" t="s">
        <v>1067</v>
      </c>
      <c r="G1453" s="838"/>
      <c r="H1453" s="873" t="s">
        <v>4157</v>
      </c>
      <c r="I1453" s="872">
        <v>2013</v>
      </c>
      <c r="J1453" s="838"/>
      <c r="K1453" s="883"/>
      <c r="L1453" s="884"/>
      <c r="M1453" s="884"/>
      <c r="N1453" s="884"/>
      <c r="O1453" s="872" t="s">
        <v>133</v>
      </c>
      <c r="P1453" s="894">
        <v>1325946.8745870227</v>
      </c>
      <c r="Q1453" s="853" t="str">
        <f t="shared" si="349"/>
        <v>2.06.04</v>
      </c>
      <c r="R1453" s="841" t="str">
        <f t="shared" si="350"/>
        <v>MEJA DAN KURSI KERJA/RAPAT PEJABAT</v>
      </c>
      <c r="S1453" s="860">
        <f t="shared" si="351"/>
        <v>5</v>
      </c>
      <c r="T1453" s="861">
        <f t="shared" si="352"/>
        <v>265189.37491740455</v>
      </c>
      <c r="U1453" s="860">
        <f t="shared" si="353"/>
        <v>1</v>
      </c>
      <c r="V1453" s="861">
        <f t="shared" si="354"/>
        <v>265189.37491740455</v>
      </c>
      <c r="W1453" s="861">
        <f t="shared" si="355"/>
        <v>265189.37491740455</v>
      </c>
      <c r="X1453" s="861">
        <f t="shared" si="356"/>
        <v>265189.37491740455</v>
      </c>
      <c r="Y1453" s="861">
        <f t="shared" si="357"/>
        <v>265189.37491740455</v>
      </c>
      <c r="Z1453" s="861">
        <f t="shared" si="358"/>
        <v>265189.37491740455</v>
      </c>
      <c r="AA1453" s="861">
        <f t="shared" si="359"/>
        <v>0</v>
      </c>
      <c r="AB1453" s="860">
        <f t="shared" si="360"/>
        <v>2013</v>
      </c>
      <c r="AC1453" s="862">
        <f t="shared" si="361"/>
        <v>1325946.8745870227</v>
      </c>
      <c r="AD1453" s="863">
        <f t="shared" si="362"/>
        <v>0</v>
      </c>
    </row>
    <row r="1454" spans="1:30" s="821" customFormat="1" ht="15" hidden="1" customHeight="1">
      <c r="A1454" s="835"/>
      <c r="B1454" s="849" t="s">
        <v>34</v>
      </c>
      <c r="C1454" s="873" t="s">
        <v>441</v>
      </c>
      <c r="D1454" s="873" t="s">
        <v>4037</v>
      </c>
      <c r="E1454" s="897" t="s">
        <v>4151</v>
      </c>
      <c r="F1454" s="873" t="s">
        <v>1067</v>
      </c>
      <c r="G1454" s="838"/>
      <c r="H1454" s="873" t="s">
        <v>4157</v>
      </c>
      <c r="I1454" s="872">
        <v>2013</v>
      </c>
      <c r="J1454" s="838"/>
      <c r="K1454" s="883"/>
      <c r="L1454" s="884"/>
      <c r="M1454" s="884"/>
      <c r="N1454" s="884"/>
      <c r="O1454" s="872" t="s">
        <v>133</v>
      </c>
      <c r="P1454" s="894">
        <v>9944601.5594026688</v>
      </c>
      <c r="Q1454" s="853" t="str">
        <f t="shared" si="349"/>
        <v>2.06.04</v>
      </c>
      <c r="R1454" s="841" t="str">
        <f t="shared" si="350"/>
        <v>MEJA DAN KURSI KERJA/RAPAT PEJABAT</v>
      </c>
      <c r="S1454" s="860">
        <f t="shared" si="351"/>
        <v>5</v>
      </c>
      <c r="T1454" s="861">
        <f t="shared" si="352"/>
        <v>1988920.3118805338</v>
      </c>
      <c r="U1454" s="860">
        <f t="shared" si="353"/>
        <v>1</v>
      </c>
      <c r="V1454" s="861">
        <f t="shared" si="354"/>
        <v>1988920.3118805338</v>
      </c>
      <c r="W1454" s="861">
        <f t="shared" si="355"/>
        <v>1988920.3118805338</v>
      </c>
      <c r="X1454" s="861">
        <f t="shared" si="356"/>
        <v>1988920.3118805338</v>
      </c>
      <c r="Y1454" s="861">
        <f t="shared" si="357"/>
        <v>1988920.3118805338</v>
      </c>
      <c r="Z1454" s="861">
        <f t="shared" si="358"/>
        <v>1988920.3118805338</v>
      </c>
      <c r="AA1454" s="861">
        <f t="shared" si="359"/>
        <v>0</v>
      </c>
      <c r="AB1454" s="860">
        <f t="shared" si="360"/>
        <v>2013</v>
      </c>
      <c r="AC1454" s="862">
        <f t="shared" si="361"/>
        <v>9944601.5594026688</v>
      </c>
      <c r="AD1454" s="863">
        <f t="shared" si="362"/>
        <v>0</v>
      </c>
    </row>
    <row r="1455" spans="1:30" s="821" customFormat="1" ht="15" hidden="1" customHeight="1">
      <c r="A1455" s="835"/>
      <c r="B1455" s="849" t="s">
        <v>34</v>
      </c>
      <c r="C1455" s="873" t="s">
        <v>441</v>
      </c>
      <c r="D1455" s="873" t="s">
        <v>4037</v>
      </c>
      <c r="E1455" s="897" t="s">
        <v>4149</v>
      </c>
      <c r="F1455" s="873" t="s">
        <v>1067</v>
      </c>
      <c r="G1455" s="838"/>
      <c r="H1455" s="873" t="s">
        <v>4157</v>
      </c>
      <c r="I1455" s="872">
        <v>2013</v>
      </c>
      <c r="J1455" s="838"/>
      <c r="K1455" s="883"/>
      <c r="L1455" s="884"/>
      <c r="M1455" s="884"/>
      <c r="N1455" s="884"/>
      <c r="O1455" s="872" t="s">
        <v>133</v>
      </c>
      <c r="P1455" s="894">
        <v>33148671.864675567</v>
      </c>
      <c r="Q1455" s="853" t="str">
        <f t="shared" si="349"/>
        <v>2.06.04</v>
      </c>
      <c r="R1455" s="841" t="str">
        <f t="shared" si="350"/>
        <v>MEJA DAN KURSI KERJA/RAPAT PEJABAT</v>
      </c>
      <c r="S1455" s="860">
        <f t="shared" si="351"/>
        <v>5</v>
      </c>
      <c r="T1455" s="861">
        <f t="shared" si="352"/>
        <v>6629734.3729351135</v>
      </c>
      <c r="U1455" s="860">
        <f t="shared" si="353"/>
        <v>1</v>
      </c>
      <c r="V1455" s="861">
        <f t="shared" si="354"/>
        <v>6629734.3729351135</v>
      </c>
      <c r="W1455" s="861">
        <f t="shared" si="355"/>
        <v>6629734.3729351135</v>
      </c>
      <c r="X1455" s="861">
        <f t="shared" si="356"/>
        <v>6629734.3729351135</v>
      </c>
      <c r="Y1455" s="861">
        <f t="shared" si="357"/>
        <v>6629734.3729351135</v>
      </c>
      <c r="Z1455" s="861">
        <f t="shared" si="358"/>
        <v>6629734.3729351135</v>
      </c>
      <c r="AA1455" s="861">
        <f t="shared" si="359"/>
        <v>0</v>
      </c>
      <c r="AB1455" s="860">
        <f t="shared" si="360"/>
        <v>2013</v>
      </c>
      <c r="AC1455" s="862">
        <f t="shared" si="361"/>
        <v>33148671.864675567</v>
      </c>
      <c r="AD1455" s="863">
        <f t="shared" si="362"/>
        <v>0</v>
      </c>
    </row>
    <row r="1456" spans="1:30" s="821" customFormat="1" ht="15" hidden="1" customHeight="1">
      <c r="A1456" s="835" t="s">
        <v>3890</v>
      </c>
      <c r="B1456" s="849" t="s">
        <v>34</v>
      </c>
      <c r="C1456" s="873" t="s">
        <v>441</v>
      </c>
      <c r="D1456" s="873" t="s">
        <v>4037</v>
      </c>
      <c r="E1456" s="897" t="s">
        <v>4159</v>
      </c>
      <c r="F1456" s="873" t="s">
        <v>1067</v>
      </c>
      <c r="G1456" s="838"/>
      <c r="H1456" s="873" t="s">
        <v>4157</v>
      </c>
      <c r="I1456" s="872">
        <v>2013</v>
      </c>
      <c r="J1456" s="838"/>
      <c r="K1456" s="883"/>
      <c r="L1456" s="884"/>
      <c r="M1456" s="884"/>
      <c r="N1456" s="884"/>
      <c r="O1456" s="872" t="s">
        <v>133</v>
      </c>
      <c r="P1456" s="894">
        <v>33148671.864675567</v>
      </c>
      <c r="Q1456" s="853" t="str">
        <f t="shared" si="349"/>
        <v>2.06.04</v>
      </c>
      <c r="R1456" s="841" t="str">
        <f t="shared" si="350"/>
        <v>MEJA DAN KURSI KERJA/RAPAT PEJABAT</v>
      </c>
      <c r="S1456" s="860">
        <f t="shared" si="351"/>
        <v>5</v>
      </c>
      <c r="T1456" s="861">
        <f t="shared" si="352"/>
        <v>6629734.3729351135</v>
      </c>
      <c r="U1456" s="860">
        <f t="shared" si="353"/>
        <v>1</v>
      </c>
      <c r="V1456" s="861">
        <f t="shared" si="354"/>
        <v>6629734.3729351135</v>
      </c>
      <c r="W1456" s="861">
        <f t="shared" si="355"/>
        <v>6629734.3729351135</v>
      </c>
      <c r="X1456" s="861">
        <f t="shared" si="356"/>
        <v>6629734.3729351135</v>
      </c>
      <c r="Y1456" s="861">
        <f t="shared" si="357"/>
        <v>6629734.3729351135</v>
      </c>
      <c r="Z1456" s="861">
        <f t="shared" si="358"/>
        <v>6629734.3729351135</v>
      </c>
      <c r="AA1456" s="861">
        <f t="shared" si="359"/>
        <v>0</v>
      </c>
      <c r="AB1456" s="860">
        <f t="shared" si="360"/>
        <v>2013</v>
      </c>
      <c r="AC1456" s="862">
        <f t="shared" si="361"/>
        <v>33148671.864675567</v>
      </c>
      <c r="AD1456" s="863">
        <f t="shared" si="362"/>
        <v>0</v>
      </c>
    </row>
    <row r="1457" spans="1:30" s="821" customFormat="1" ht="38.25" hidden="1" customHeight="1">
      <c r="A1457" s="835"/>
      <c r="B1457" s="849" t="s">
        <v>34</v>
      </c>
      <c r="C1457" s="873" t="s">
        <v>441</v>
      </c>
      <c r="D1457" s="873" t="s">
        <v>4037</v>
      </c>
      <c r="E1457" s="897" t="s">
        <v>4150</v>
      </c>
      <c r="F1457" s="873" t="s">
        <v>1067</v>
      </c>
      <c r="G1457" s="838"/>
      <c r="H1457" s="873" t="s">
        <v>4157</v>
      </c>
      <c r="I1457" s="872">
        <v>2013</v>
      </c>
      <c r="J1457" s="838"/>
      <c r="K1457" s="883"/>
      <c r="L1457" s="884"/>
      <c r="M1457" s="884"/>
      <c r="N1457" s="884"/>
      <c r="O1457" s="872" t="s">
        <v>133</v>
      </c>
      <c r="P1457" s="894">
        <v>5524778.6441125944</v>
      </c>
      <c r="Q1457" s="853" t="str">
        <f t="shared" si="349"/>
        <v>2.06.04</v>
      </c>
      <c r="R1457" s="841" t="str">
        <f t="shared" si="350"/>
        <v>MEJA DAN KURSI KERJA/RAPAT PEJABAT</v>
      </c>
      <c r="S1457" s="860">
        <f t="shared" si="351"/>
        <v>5</v>
      </c>
      <c r="T1457" s="861">
        <f t="shared" si="352"/>
        <v>1104955.7288225188</v>
      </c>
      <c r="U1457" s="860">
        <f t="shared" si="353"/>
        <v>1</v>
      </c>
      <c r="V1457" s="861">
        <f t="shared" si="354"/>
        <v>1104955.7288225188</v>
      </c>
      <c r="W1457" s="861">
        <f t="shared" si="355"/>
        <v>1104955.7288225188</v>
      </c>
      <c r="X1457" s="861">
        <f t="shared" si="356"/>
        <v>1104955.7288225188</v>
      </c>
      <c r="Y1457" s="861">
        <f t="shared" si="357"/>
        <v>1104955.7288225188</v>
      </c>
      <c r="Z1457" s="861">
        <f t="shared" si="358"/>
        <v>1104955.7288225188</v>
      </c>
      <c r="AA1457" s="861">
        <f t="shared" si="359"/>
        <v>0</v>
      </c>
      <c r="AB1457" s="860">
        <f t="shared" si="360"/>
        <v>2013</v>
      </c>
      <c r="AC1457" s="862">
        <f t="shared" si="361"/>
        <v>5524778.6441125944</v>
      </c>
      <c r="AD1457" s="863">
        <f t="shared" si="362"/>
        <v>0</v>
      </c>
    </row>
    <row r="1458" spans="1:30" s="821" customFormat="1" ht="38.25" hidden="1" customHeight="1">
      <c r="A1458" s="835"/>
      <c r="B1458" s="849" t="s">
        <v>34</v>
      </c>
      <c r="C1458" s="873" t="s">
        <v>441</v>
      </c>
      <c r="D1458" s="873" t="s">
        <v>4037</v>
      </c>
      <c r="E1458" s="897" t="s">
        <v>4149</v>
      </c>
      <c r="F1458" s="873" t="s">
        <v>1067</v>
      </c>
      <c r="G1458" s="838"/>
      <c r="H1458" s="873" t="s">
        <v>4157</v>
      </c>
      <c r="I1458" s="872">
        <v>2013</v>
      </c>
      <c r="J1458" s="838"/>
      <c r="K1458" s="883"/>
      <c r="L1458" s="884"/>
      <c r="M1458" s="884"/>
      <c r="N1458" s="884"/>
      <c r="O1458" s="872" t="s">
        <v>133</v>
      </c>
      <c r="P1458" s="894">
        <v>33148671.864675567</v>
      </c>
      <c r="Q1458" s="853" t="str">
        <f t="shared" si="349"/>
        <v>2.06.04</v>
      </c>
      <c r="R1458" s="841" t="str">
        <f t="shared" si="350"/>
        <v>MEJA DAN KURSI KERJA/RAPAT PEJABAT</v>
      </c>
      <c r="S1458" s="860">
        <f t="shared" si="351"/>
        <v>5</v>
      </c>
      <c r="T1458" s="861">
        <f t="shared" si="352"/>
        <v>6629734.3729351135</v>
      </c>
      <c r="U1458" s="860">
        <f t="shared" si="353"/>
        <v>1</v>
      </c>
      <c r="V1458" s="861">
        <f t="shared" si="354"/>
        <v>6629734.3729351135</v>
      </c>
      <c r="W1458" s="861">
        <f t="shared" si="355"/>
        <v>6629734.3729351135</v>
      </c>
      <c r="X1458" s="861">
        <f t="shared" si="356"/>
        <v>6629734.3729351135</v>
      </c>
      <c r="Y1458" s="861">
        <f t="shared" si="357"/>
        <v>6629734.3729351135</v>
      </c>
      <c r="Z1458" s="861">
        <f t="shared" si="358"/>
        <v>6629734.3729351135</v>
      </c>
      <c r="AA1458" s="861">
        <f t="shared" si="359"/>
        <v>0</v>
      </c>
      <c r="AB1458" s="860">
        <f t="shared" si="360"/>
        <v>2013</v>
      </c>
      <c r="AC1458" s="862">
        <f t="shared" si="361"/>
        <v>33148671.864675567</v>
      </c>
      <c r="AD1458" s="863">
        <f t="shared" si="362"/>
        <v>0</v>
      </c>
    </row>
    <row r="1459" spans="1:30" s="821" customFormat="1" ht="21.75" hidden="1" customHeight="1">
      <c r="A1459" s="835"/>
      <c r="B1459" s="849" t="s">
        <v>34</v>
      </c>
      <c r="C1459" s="873" t="s">
        <v>441</v>
      </c>
      <c r="D1459" s="873" t="s">
        <v>4037</v>
      </c>
      <c r="E1459" s="897" t="s">
        <v>4160</v>
      </c>
      <c r="F1459" s="873" t="s">
        <v>1067</v>
      </c>
      <c r="G1459" s="838"/>
      <c r="H1459" s="873" t="s">
        <v>4157</v>
      </c>
      <c r="I1459" s="872">
        <v>2013</v>
      </c>
      <c r="J1459" s="838"/>
      <c r="K1459" s="883"/>
      <c r="L1459" s="884"/>
      <c r="M1459" s="884"/>
      <c r="N1459" s="884"/>
      <c r="O1459" s="872" t="s">
        <v>133</v>
      </c>
      <c r="P1459" s="894">
        <v>58700773.093696311</v>
      </c>
      <c r="Q1459" s="853" t="str">
        <f t="shared" si="349"/>
        <v>2.06.04</v>
      </c>
      <c r="R1459" s="841" t="str">
        <f t="shared" si="350"/>
        <v>MEJA DAN KURSI KERJA/RAPAT PEJABAT</v>
      </c>
      <c r="S1459" s="860">
        <f t="shared" si="351"/>
        <v>5</v>
      </c>
      <c r="T1459" s="861">
        <f t="shared" si="352"/>
        <v>11740154.618739262</v>
      </c>
      <c r="U1459" s="860">
        <f t="shared" si="353"/>
        <v>1</v>
      </c>
      <c r="V1459" s="861">
        <f t="shared" si="354"/>
        <v>11740154.618739262</v>
      </c>
      <c r="W1459" s="861">
        <f t="shared" si="355"/>
        <v>11740154.618739262</v>
      </c>
      <c r="X1459" s="861">
        <f t="shared" si="356"/>
        <v>11740154.618739262</v>
      </c>
      <c r="Y1459" s="861">
        <f t="shared" si="357"/>
        <v>11740154.618739262</v>
      </c>
      <c r="Z1459" s="861">
        <f t="shared" si="358"/>
        <v>11740154.618739262</v>
      </c>
      <c r="AA1459" s="861">
        <f t="shared" si="359"/>
        <v>0</v>
      </c>
      <c r="AB1459" s="860">
        <f t="shared" si="360"/>
        <v>2013</v>
      </c>
      <c r="AC1459" s="862">
        <f t="shared" si="361"/>
        <v>58700773.093696311</v>
      </c>
      <c r="AD1459" s="863">
        <f t="shared" si="362"/>
        <v>0</v>
      </c>
    </row>
    <row r="1460" spans="1:30" s="821" customFormat="1" ht="38.25" hidden="1" customHeight="1">
      <c r="A1460" s="873" t="s">
        <v>3896</v>
      </c>
      <c r="B1460" s="849" t="s">
        <v>34</v>
      </c>
      <c r="C1460" s="873" t="s">
        <v>441</v>
      </c>
      <c r="D1460" s="873" t="s">
        <v>4037</v>
      </c>
      <c r="E1460" s="897" t="s">
        <v>4156</v>
      </c>
      <c r="F1460" s="873" t="s">
        <v>1067</v>
      </c>
      <c r="G1460" s="838"/>
      <c r="H1460" s="873" t="s">
        <v>4157</v>
      </c>
      <c r="I1460" s="872">
        <v>2013</v>
      </c>
      <c r="J1460" s="838"/>
      <c r="K1460" s="883"/>
      <c r="L1460" s="884"/>
      <c r="M1460" s="884"/>
      <c r="N1460" s="884"/>
      <c r="O1460" s="872" t="s">
        <v>133</v>
      </c>
      <c r="P1460" s="894">
        <v>19447220.82727633</v>
      </c>
      <c r="Q1460" s="853" t="str">
        <f t="shared" si="349"/>
        <v>2.06.04</v>
      </c>
      <c r="R1460" s="841" t="str">
        <f t="shared" si="350"/>
        <v>MEJA DAN KURSI KERJA/RAPAT PEJABAT</v>
      </c>
      <c r="S1460" s="860">
        <f t="shared" si="351"/>
        <v>5</v>
      </c>
      <c r="T1460" s="861">
        <f t="shared" si="352"/>
        <v>3889444.1654552659</v>
      </c>
      <c r="U1460" s="860">
        <f t="shared" si="353"/>
        <v>1</v>
      </c>
      <c r="V1460" s="861">
        <f t="shared" si="354"/>
        <v>3889444.1654552659</v>
      </c>
      <c r="W1460" s="861">
        <f t="shared" si="355"/>
        <v>3889444.1654552659</v>
      </c>
      <c r="X1460" s="861">
        <f t="shared" si="356"/>
        <v>3889444.1654552659</v>
      </c>
      <c r="Y1460" s="861">
        <f t="shared" si="357"/>
        <v>3889444.1654552659</v>
      </c>
      <c r="Z1460" s="861">
        <f t="shared" si="358"/>
        <v>3889444.1654552659</v>
      </c>
      <c r="AA1460" s="861">
        <f t="shared" si="359"/>
        <v>0</v>
      </c>
      <c r="AB1460" s="860">
        <f t="shared" si="360"/>
        <v>2013</v>
      </c>
      <c r="AC1460" s="862">
        <f t="shared" si="361"/>
        <v>19447220.82727633</v>
      </c>
      <c r="AD1460" s="863">
        <f t="shared" si="362"/>
        <v>0</v>
      </c>
    </row>
    <row r="1461" spans="1:30" s="821" customFormat="1" ht="15" hidden="1" customHeight="1">
      <c r="A1461" s="835"/>
      <c r="B1461" s="849" t="s">
        <v>34</v>
      </c>
      <c r="C1461" s="873" t="s">
        <v>441</v>
      </c>
      <c r="D1461" s="873" t="s">
        <v>4037</v>
      </c>
      <c r="E1461" s="897" t="s">
        <v>4150</v>
      </c>
      <c r="F1461" s="873" t="s">
        <v>1067</v>
      </c>
      <c r="G1461" s="838"/>
      <c r="H1461" s="873" t="s">
        <v>4157</v>
      </c>
      <c r="I1461" s="872">
        <v>2013</v>
      </c>
      <c r="J1461" s="838"/>
      <c r="K1461" s="883"/>
      <c r="L1461" s="884"/>
      <c r="M1461" s="884"/>
      <c r="N1461" s="884"/>
      <c r="O1461" s="872" t="s">
        <v>133</v>
      </c>
      <c r="P1461" s="894">
        <v>13259468.745870225</v>
      </c>
      <c r="Q1461" s="853" t="str">
        <f t="shared" si="349"/>
        <v>2.06.04</v>
      </c>
      <c r="R1461" s="841" t="str">
        <f t="shared" si="350"/>
        <v>MEJA DAN KURSI KERJA/RAPAT PEJABAT</v>
      </c>
      <c r="S1461" s="860">
        <f t="shared" si="351"/>
        <v>5</v>
      </c>
      <c r="T1461" s="861">
        <f t="shared" si="352"/>
        <v>2651893.7491740449</v>
      </c>
      <c r="U1461" s="860">
        <f t="shared" si="353"/>
        <v>1</v>
      </c>
      <c r="V1461" s="861">
        <f t="shared" si="354"/>
        <v>2651893.7491740449</v>
      </c>
      <c r="W1461" s="861">
        <f t="shared" si="355"/>
        <v>2651893.7491740449</v>
      </c>
      <c r="X1461" s="861">
        <f t="shared" si="356"/>
        <v>2651893.7491740449</v>
      </c>
      <c r="Y1461" s="861">
        <f t="shared" si="357"/>
        <v>2651893.7491740449</v>
      </c>
      <c r="Z1461" s="861">
        <f t="shared" si="358"/>
        <v>2651893.7491740449</v>
      </c>
      <c r="AA1461" s="861">
        <f t="shared" si="359"/>
        <v>0</v>
      </c>
      <c r="AB1461" s="860">
        <f t="shared" si="360"/>
        <v>2013</v>
      </c>
      <c r="AC1461" s="862">
        <f t="shared" si="361"/>
        <v>13259468.745870225</v>
      </c>
      <c r="AD1461" s="863">
        <f t="shared" si="362"/>
        <v>0</v>
      </c>
    </row>
    <row r="1462" spans="1:30" s="821" customFormat="1" ht="15" hidden="1" customHeight="1">
      <c r="A1462" s="835"/>
      <c r="B1462" s="849" t="s">
        <v>34</v>
      </c>
      <c r="C1462" s="873" t="s">
        <v>1454</v>
      </c>
      <c r="D1462" s="873" t="s">
        <v>3932</v>
      </c>
      <c r="E1462" s="897" t="s">
        <v>4161</v>
      </c>
      <c r="F1462" s="873" t="s">
        <v>454</v>
      </c>
      <c r="G1462" s="838"/>
      <c r="H1462" s="873" t="s">
        <v>4157</v>
      </c>
      <c r="I1462" s="872">
        <v>2013</v>
      </c>
      <c r="J1462" s="838"/>
      <c r="K1462" s="883"/>
      <c r="L1462" s="884"/>
      <c r="M1462" s="884"/>
      <c r="N1462" s="884"/>
      <c r="O1462" s="872" t="s">
        <v>133</v>
      </c>
      <c r="P1462" s="894">
        <v>200217978.0626404</v>
      </c>
      <c r="Q1462" s="853" t="str">
        <f t="shared" si="349"/>
        <v>2.06.02</v>
      </c>
      <c r="R1462" s="841" t="str">
        <f t="shared" si="350"/>
        <v>ALAT RUMAH TANGGA</v>
      </c>
      <c r="S1462" s="860">
        <f t="shared" si="351"/>
        <v>5</v>
      </c>
      <c r="T1462" s="861">
        <f t="shared" si="352"/>
        <v>40043595.612528078</v>
      </c>
      <c r="U1462" s="860">
        <f t="shared" si="353"/>
        <v>1</v>
      </c>
      <c r="V1462" s="861">
        <f t="shared" si="354"/>
        <v>40043595.612528078</v>
      </c>
      <c r="W1462" s="861">
        <f t="shared" si="355"/>
        <v>40043595.612528078</v>
      </c>
      <c r="X1462" s="861">
        <f t="shared" si="356"/>
        <v>40043595.612528078</v>
      </c>
      <c r="Y1462" s="861">
        <f t="shared" si="357"/>
        <v>40043595.612528078</v>
      </c>
      <c r="Z1462" s="861">
        <f t="shared" si="358"/>
        <v>40043595.612528078</v>
      </c>
      <c r="AA1462" s="861">
        <f t="shared" si="359"/>
        <v>0</v>
      </c>
      <c r="AB1462" s="860">
        <f t="shared" si="360"/>
        <v>2013</v>
      </c>
      <c r="AC1462" s="862">
        <f t="shared" si="361"/>
        <v>200217978.0626404</v>
      </c>
      <c r="AD1462" s="863">
        <f t="shared" si="362"/>
        <v>0</v>
      </c>
    </row>
    <row r="1463" spans="1:30" s="821" customFormat="1" ht="15" hidden="1" customHeight="1">
      <c r="A1463" s="835"/>
      <c r="B1463" s="849" t="s">
        <v>34</v>
      </c>
      <c r="C1463" s="873" t="s">
        <v>1097</v>
      </c>
      <c r="D1463" s="873" t="s">
        <v>4162</v>
      </c>
      <c r="E1463" s="897" t="s">
        <v>4141</v>
      </c>
      <c r="F1463" s="873" t="s">
        <v>1067</v>
      </c>
      <c r="G1463" s="838"/>
      <c r="H1463" s="873" t="s">
        <v>4163</v>
      </c>
      <c r="I1463" s="872">
        <v>2013</v>
      </c>
      <c r="J1463" s="838"/>
      <c r="K1463" s="883"/>
      <c r="L1463" s="884"/>
      <c r="M1463" s="884"/>
      <c r="N1463" s="884"/>
      <c r="O1463" s="872" t="s">
        <v>133</v>
      </c>
      <c r="P1463" s="894">
        <v>67623290.603938147</v>
      </c>
      <c r="Q1463" s="853" t="str">
        <f t="shared" si="349"/>
        <v>2.06.02</v>
      </c>
      <c r="R1463" s="841" t="str">
        <f t="shared" si="350"/>
        <v>ALAT RUMAH TANGGA</v>
      </c>
      <c r="S1463" s="860">
        <f t="shared" si="351"/>
        <v>5</v>
      </c>
      <c r="T1463" s="861">
        <f t="shared" si="352"/>
        <v>13524658.12078763</v>
      </c>
      <c r="U1463" s="860">
        <f t="shared" si="353"/>
        <v>1</v>
      </c>
      <c r="V1463" s="861">
        <f t="shared" si="354"/>
        <v>13524658.12078763</v>
      </c>
      <c r="W1463" s="861">
        <f t="shared" si="355"/>
        <v>13524658.12078763</v>
      </c>
      <c r="X1463" s="861">
        <f t="shared" si="356"/>
        <v>13524658.12078763</v>
      </c>
      <c r="Y1463" s="861">
        <f t="shared" si="357"/>
        <v>13524658.12078763</v>
      </c>
      <c r="Z1463" s="861">
        <f t="shared" si="358"/>
        <v>13524658.12078763</v>
      </c>
      <c r="AA1463" s="861">
        <f t="shared" si="359"/>
        <v>0</v>
      </c>
      <c r="AB1463" s="860">
        <f t="shared" si="360"/>
        <v>2013</v>
      </c>
      <c r="AC1463" s="862">
        <f t="shared" si="361"/>
        <v>67623290.603938147</v>
      </c>
      <c r="AD1463" s="863">
        <f t="shared" si="362"/>
        <v>0</v>
      </c>
    </row>
    <row r="1464" spans="1:30" s="821" customFormat="1" ht="25.5" hidden="1" customHeight="1">
      <c r="A1464" s="835"/>
      <c r="B1464" s="849" t="s">
        <v>34</v>
      </c>
      <c r="C1464" s="873" t="s">
        <v>3841</v>
      </c>
      <c r="D1464" s="873" t="s">
        <v>3915</v>
      </c>
      <c r="E1464" s="897" t="s">
        <v>444</v>
      </c>
      <c r="F1464" s="873" t="s">
        <v>318</v>
      </c>
      <c r="G1464" s="838"/>
      <c r="H1464" s="873" t="s">
        <v>461</v>
      </c>
      <c r="I1464" s="872">
        <v>2013</v>
      </c>
      <c r="J1464" s="838"/>
      <c r="K1464" s="883"/>
      <c r="L1464" s="884"/>
      <c r="M1464" s="884"/>
      <c r="N1464" s="884"/>
      <c r="O1464" s="872" t="s">
        <v>133</v>
      </c>
      <c r="P1464" s="894">
        <v>99958091.762656435</v>
      </c>
      <c r="Q1464" s="853" t="str">
        <f t="shared" si="349"/>
        <v>2.06.03</v>
      </c>
      <c r="R1464" s="841" t="str">
        <f t="shared" si="350"/>
        <v>KOMPUTER</v>
      </c>
      <c r="S1464" s="860">
        <f t="shared" si="351"/>
        <v>4</v>
      </c>
      <c r="T1464" s="861">
        <f t="shared" si="352"/>
        <v>24989522.940664109</v>
      </c>
      <c r="U1464" s="860">
        <f t="shared" si="353"/>
        <v>1</v>
      </c>
      <c r="V1464" s="861">
        <f t="shared" si="354"/>
        <v>24989522.940664109</v>
      </c>
      <c r="W1464" s="861">
        <f t="shared" si="355"/>
        <v>24989522.940664109</v>
      </c>
      <c r="X1464" s="861">
        <f t="shared" si="356"/>
        <v>24989522.940664109</v>
      </c>
      <c r="Y1464" s="861">
        <f t="shared" si="357"/>
        <v>24989522.940664109</v>
      </c>
      <c r="Z1464" s="861">
        <f t="shared" si="358"/>
        <v>0</v>
      </c>
      <c r="AA1464" s="861">
        <f t="shared" si="359"/>
        <v>0</v>
      </c>
      <c r="AB1464" s="860">
        <f t="shared" si="360"/>
        <v>2013</v>
      </c>
      <c r="AC1464" s="862">
        <f t="shared" si="361"/>
        <v>99958091.762656435</v>
      </c>
      <c r="AD1464" s="863">
        <f t="shared" si="362"/>
        <v>0</v>
      </c>
    </row>
    <row r="1465" spans="1:30" s="821" customFormat="1" ht="15" hidden="1" customHeight="1">
      <c r="A1465" s="835"/>
      <c r="B1465" s="849" t="s">
        <v>34</v>
      </c>
      <c r="C1465" s="887" t="s">
        <v>278</v>
      </c>
      <c r="D1465" s="873" t="s">
        <v>217</v>
      </c>
      <c r="E1465" s="897" t="s">
        <v>4164</v>
      </c>
      <c r="F1465" s="873" t="s">
        <v>846</v>
      </c>
      <c r="G1465" s="838"/>
      <c r="H1465" s="873" t="s">
        <v>863</v>
      </c>
      <c r="I1465" s="872">
        <v>2013</v>
      </c>
      <c r="J1465" s="838"/>
      <c r="K1465" s="883"/>
      <c r="L1465" s="884"/>
      <c r="M1465" s="884"/>
      <c r="N1465" s="884"/>
      <c r="O1465" s="872" t="s">
        <v>133</v>
      </c>
      <c r="P1465" s="894">
        <f>457574879.981514-65367840</f>
        <v>392207039.98151398</v>
      </c>
      <c r="Q1465" s="853" t="str">
        <f t="shared" si="349"/>
        <v>2.06.03</v>
      </c>
      <c r="R1465" s="841" t="str">
        <f t="shared" si="350"/>
        <v>KOMPUTER</v>
      </c>
      <c r="S1465" s="860">
        <f t="shared" si="351"/>
        <v>4</v>
      </c>
      <c r="T1465" s="861">
        <f t="shared" si="352"/>
        <v>98051759.995378494</v>
      </c>
      <c r="U1465" s="860">
        <f t="shared" si="353"/>
        <v>1</v>
      </c>
      <c r="V1465" s="861">
        <f t="shared" si="354"/>
        <v>98051759.995378494</v>
      </c>
      <c r="W1465" s="861">
        <f t="shared" si="355"/>
        <v>98051759.995378494</v>
      </c>
      <c r="X1465" s="861">
        <f t="shared" si="356"/>
        <v>98051759.995378494</v>
      </c>
      <c r="Y1465" s="861">
        <f t="shared" si="357"/>
        <v>98051759.995378494</v>
      </c>
      <c r="Z1465" s="861">
        <f t="shared" si="358"/>
        <v>0</v>
      </c>
      <c r="AA1465" s="861">
        <f t="shared" si="359"/>
        <v>0</v>
      </c>
      <c r="AB1465" s="860">
        <f t="shared" si="360"/>
        <v>2013</v>
      </c>
      <c r="AC1465" s="862">
        <f t="shared" si="361"/>
        <v>392207039.98151398</v>
      </c>
      <c r="AD1465" s="863">
        <f t="shared" si="362"/>
        <v>0</v>
      </c>
    </row>
    <row r="1466" spans="1:30" s="821" customFormat="1" ht="22.5" hidden="1" customHeight="1">
      <c r="A1466" s="835"/>
      <c r="B1466" s="849" t="s">
        <v>34</v>
      </c>
      <c r="C1466" s="887" t="s">
        <v>278</v>
      </c>
      <c r="D1466" s="873" t="s">
        <v>4165</v>
      </c>
      <c r="E1466" s="897" t="s">
        <v>444</v>
      </c>
      <c r="F1466" s="873" t="s">
        <v>4166</v>
      </c>
      <c r="G1466" s="838"/>
      <c r="H1466" s="873" t="s">
        <v>863</v>
      </c>
      <c r="I1466" s="872">
        <v>2013</v>
      </c>
      <c r="J1466" s="838"/>
      <c r="K1466" s="883"/>
      <c r="L1466" s="884"/>
      <c r="M1466" s="884"/>
      <c r="N1466" s="884"/>
      <c r="O1466" s="872" t="s">
        <v>133</v>
      </c>
      <c r="P1466" s="894">
        <v>19063317.66617826</v>
      </c>
      <c r="Q1466" s="853" t="str">
        <f t="shared" si="349"/>
        <v>2.06.03</v>
      </c>
      <c r="R1466" s="841" t="str">
        <f t="shared" si="350"/>
        <v>KOMPUTER</v>
      </c>
      <c r="S1466" s="860">
        <f t="shared" si="351"/>
        <v>4</v>
      </c>
      <c r="T1466" s="861">
        <f t="shared" si="352"/>
        <v>4765829.416544565</v>
      </c>
      <c r="U1466" s="860">
        <f t="shared" si="353"/>
        <v>1</v>
      </c>
      <c r="V1466" s="861">
        <f t="shared" si="354"/>
        <v>4765829.416544565</v>
      </c>
      <c r="W1466" s="861">
        <f t="shared" si="355"/>
        <v>4765829.416544565</v>
      </c>
      <c r="X1466" s="861">
        <f t="shared" si="356"/>
        <v>4765829.416544565</v>
      </c>
      <c r="Y1466" s="861">
        <f t="shared" si="357"/>
        <v>4765829.416544565</v>
      </c>
      <c r="Z1466" s="861">
        <f t="shared" si="358"/>
        <v>0</v>
      </c>
      <c r="AA1466" s="861">
        <f t="shared" si="359"/>
        <v>0</v>
      </c>
      <c r="AB1466" s="860">
        <f t="shared" si="360"/>
        <v>2013</v>
      </c>
      <c r="AC1466" s="862">
        <f t="shared" si="361"/>
        <v>19063317.66617826</v>
      </c>
      <c r="AD1466" s="863">
        <f t="shared" si="362"/>
        <v>0</v>
      </c>
    </row>
    <row r="1467" spans="1:30" s="821" customFormat="1" ht="15" hidden="1" customHeight="1">
      <c r="A1467" s="835"/>
      <c r="B1467" s="849" t="s">
        <v>34</v>
      </c>
      <c r="C1467" s="887" t="s">
        <v>278</v>
      </c>
      <c r="D1467" s="873" t="s">
        <v>217</v>
      </c>
      <c r="E1467" s="897" t="s">
        <v>4158</v>
      </c>
      <c r="F1467" s="873" t="s">
        <v>846</v>
      </c>
      <c r="G1467" s="838"/>
      <c r="H1467" s="873" t="s">
        <v>863</v>
      </c>
      <c r="I1467" s="872">
        <v>2013</v>
      </c>
      <c r="J1467" s="838"/>
      <c r="K1467" s="883"/>
      <c r="L1467" s="884"/>
      <c r="M1467" s="884"/>
      <c r="N1467" s="884"/>
      <c r="O1467" s="872" t="s">
        <v>133</v>
      </c>
      <c r="P1467" s="894">
        <v>179692490.00119334</v>
      </c>
      <c r="Q1467" s="853" t="str">
        <f t="shared" si="349"/>
        <v>2.06.03</v>
      </c>
      <c r="R1467" s="841" t="str">
        <f t="shared" si="350"/>
        <v>KOMPUTER</v>
      </c>
      <c r="S1467" s="860">
        <f t="shared" si="351"/>
        <v>4</v>
      </c>
      <c r="T1467" s="861">
        <f t="shared" si="352"/>
        <v>44923122.500298336</v>
      </c>
      <c r="U1467" s="860">
        <f t="shared" si="353"/>
        <v>1</v>
      </c>
      <c r="V1467" s="861">
        <f t="shared" si="354"/>
        <v>44923122.500298336</v>
      </c>
      <c r="W1467" s="861">
        <f t="shared" si="355"/>
        <v>44923122.500298336</v>
      </c>
      <c r="X1467" s="861">
        <f t="shared" si="356"/>
        <v>44923122.500298336</v>
      </c>
      <c r="Y1467" s="861">
        <f t="shared" si="357"/>
        <v>44923122.500298336</v>
      </c>
      <c r="Z1467" s="861">
        <f t="shared" si="358"/>
        <v>0</v>
      </c>
      <c r="AA1467" s="861">
        <f t="shared" si="359"/>
        <v>0</v>
      </c>
      <c r="AB1467" s="860">
        <f t="shared" si="360"/>
        <v>2013</v>
      </c>
      <c r="AC1467" s="862">
        <f t="shared" si="361"/>
        <v>179692490.00119334</v>
      </c>
      <c r="AD1467" s="863">
        <f t="shared" si="362"/>
        <v>0</v>
      </c>
    </row>
    <row r="1468" spans="1:30" s="821" customFormat="1" ht="15" hidden="1" customHeight="1">
      <c r="A1468" s="835"/>
      <c r="B1468" s="849" t="s">
        <v>34</v>
      </c>
      <c r="C1468" s="887" t="s">
        <v>2073</v>
      </c>
      <c r="D1468" s="873" t="s">
        <v>220</v>
      </c>
      <c r="E1468" s="897" t="s">
        <v>4151</v>
      </c>
      <c r="F1468" s="873" t="s">
        <v>4167</v>
      </c>
      <c r="G1468" s="838"/>
      <c r="H1468" s="873" t="s">
        <v>863</v>
      </c>
      <c r="I1468" s="872">
        <v>2013</v>
      </c>
      <c r="J1468" s="838"/>
      <c r="K1468" s="883"/>
      <c r="L1468" s="884"/>
      <c r="M1468" s="884"/>
      <c r="N1468" s="884"/>
      <c r="O1468" s="872" t="s">
        <v>133</v>
      </c>
      <c r="P1468" s="894">
        <v>100018873.35521527</v>
      </c>
      <c r="Q1468" s="853" t="str">
        <f t="shared" si="349"/>
        <v>2.06.03</v>
      </c>
      <c r="R1468" s="841" t="str">
        <f t="shared" si="350"/>
        <v>KOMPUTER</v>
      </c>
      <c r="S1468" s="860">
        <f t="shared" si="351"/>
        <v>4</v>
      </c>
      <c r="T1468" s="861">
        <f t="shared" si="352"/>
        <v>25004718.338803817</v>
      </c>
      <c r="U1468" s="860">
        <f t="shared" si="353"/>
        <v>1</v>
      </c>
      <c r="V1468" s="861">
        <f t="shared" si="354"/>
        <v>25004718.338803817</v>
      </c>
      <c r="W1468" s="861">
        <f t="shared" si="355"/>
        <v>25004718.338803817</v>
      </c>
      <c r="X1468" s="861">
        <f t="shared" si="356"/>
        <v>25004718.338803817</v>
      </c>
      <c r="Y1468" s="861">
        <f t="shared" si="357"/>
        <v>25004718.338803817</v>
      </c>
      <c r="Z1468" s="861">
        <f t="shared" si="358"/>
        <v>0</v>
      </c>
      <c r="AA1468" s="861">
        <f t="shared" si="359"/>
        <v>0</v>
      </c>
      <c r="AB1468" s="860">
        <f t="shared" si="360"/>
        <v>2013</v>
      </c>
      <c r="AC1468" s="862">
        <f t="shared" si="361"/>
        <v>100018873.35521527</v>
      </c>
      <c r="AD1468" s="863">
        <f t="shared" si="362"/>
        <v>0</v>
      </c>
    </row>
    <row r="1469" spans="1:30" s="821" customFormat="1" ht="15" hidden="1" customHeight="1">
      <c r="A1469" s="835"/>
      <c r="B1469" s="849" t="s">
        <v>34</v>
      </c>
      <c r="C1469" s="887" t="s">
        <v>3792</v>
      </c>
      <c r="D1469" s="873" t="s">
        <v>221</v>
      </c>
      <c r="E1469" s="897" t="s">
        <v>4168</v>
      </c>
      <c r="F1469" s="873" t="s">
        <v>4169</v>
      </c>
      <c r="G1469" s="838"/>
      <c r="H1469" s="873" t="s">
        <v>863</v>
      </c>
      <c r="I1469" s="872">
        <v>2013</v>
      </c>
      <c r="J1469" s="838"/>
      <c r="K1469" s="883"/>
      <c r="L1469" s="884"/>
      <c r="M1469" s="884"/>
      <c r="N1469" s="884"/>
      <c r="O1469" s="872" t="s">
        <v>133</v>
      </c>
      <c r="P1469" s="894">
        <v>138318349.43441179</v>
      </c>
      <c r="Q1469" s="853" t="str">
        <f t="shared" si="349"/>
        <v>2.06.03</v>
      </c>
      <c r="R1469" s="841" t="str">
        <f t="shared" si="350"/>
        <v>KOMPUTER</v>
      </c>
      <c r="S1469" s="860">
        <f t="shared" si="351"/>
        <v>4</v>
      </c>
      <c r="T1469" s="861">
        <f t="shared" si="352"/>
        <v>34579587.358602948</v>
      </c>
      <c r="U1469" s="860">
        <f t="shared" si="353"/>
        <v>1</v>
      </c>
      <c r="V1469" s="861">
        <f t="shared" si="354"/>
        <v>34579587.358602948</v>
      </c>
      <c r="W1469" s="861">
        <f t="shared" si="355"/>
        <v>34579587.358602948</v>
      </c>
      <c r="X1469" s="861">
        <f t="shared" si="356"/>
        <v>34579587.358602948</v>
      </c>
      <c r="Y1469" s="861">
        <f t="shared" si="357"/>
        <v>34579587.358602948</v>
      </c>
      <c r="Z1469" s="861">
        <f t="shared" si="358"/>
        <v>0</v>
      </c>
      <c r="AA1469" s="861">
        <f t="shared" si="359"/>
        <v>0</v>
      </c>
      <c r="AB1469" s="860">
        <f t="shared" si="360"/>
        <v>2013</v>
      </c>
      <c r="AC1469" s="862">
        <f t="shared" si="361"/>
        <v>138318349.43441179</v>
      </c>
      <c r="AD1469" s="863">
        <f t="shared" si="362"/>
        <v>0</v>
      </c>
    </row>
    <row r="1470" spans="1:30" s="821" customFormat="1" ht="25.5" hidden="1" customHeight="1">
      <c r="A1470" s="835"/>
      <c r="B1470" s="849" t="s">
        <v>34</v>
      </c>
      <c r="C1470" s="887" t="s">
        <v>3792</v>
      </c>
      <c r="D1470" s="873" t="s">
        <v>221</v>
      </c>
      <c r="E1470" s="897" t="s">
        <v>4158</v>
      </c>
      <c r="F1470" s="873" t="s">
        <v>4170</v>
      </c>
      <c r="G1470" s="838"/>
      <c r="H1470" s="873" t="s">
        <v>863</v>
      </c>
      <c r="I1470" s="872">
        <v>2013</v>
      </c>
      <c r="J1470" s="838"/>
      <c r="K1470" s="883"/>
      <c r="L1470" s="884"/>
      <c r="M1470" s="884"/>
      <c r="N1470" s="884"/>
      <c r="O1470" s="872" t="s">
        <v>133</v>
      </c>
      <c r="P1470" s="894">
        <v>23207517.158825707</v>
      </c>
      <c r="Q1470" s="853" t="str">
        <f t="shared" si="349"/>
        <v>2.06.03</v>
      </c>
      <c r="R1470" s="841" t="str">
        <f t="shared" si="350"/>
        <v>KOMPUTER</v>
      </c>
      <c r="S1470" s="860">
        <f t="shared" si="351"/>
        <v>4</v>
      </c>
      <c r="T1470" s="861">
        <f t="shared" si="352"/>
        <v>5801879.2897064267</v>
      </c>
      <c r="U1470" s="860">
        <f t="shared" si="353"/>
        <v>1</v>
      </c>
      <c r="V1470" s="861">
        <f t="shared" si="354"/>
        <v>5801879.2897064267</v>
      </c>
      <c r="W1470" s="861">
        <f t="shared" si="355"/>
        <v>5801879.2897064267</v>
      </c>
      <c r="X1470" s="861">
        <f t="shared" si="356"/>
        <v>5801879.2897064267</v>
      </c>
      <c r="Y1470" s="861">
        <f t="shared" si="357"/>
        <v>5801879.2897064267</v>
      </c>
      <c r="Z1470" s="861">
        <f t="shared" si="358"/>
        <v>0</v>
      </c>
      <c r="AA1470" s="861">
        <f t="shared" si="359"/>
        <v>0</v>
      </c>
      <c r="AB1470" s="860">
        <f t="shared" si="360"/>
        <v>2013</v>
      </c>
      <c r="AC1470" s="862">
        <f t="shared" si="361"/>
        <v>23207517.158825707</v>
      </c>
      <c r="AD1470" s="863">
        <f t="shared" si="362"/>
        <v>0</v>
      </c>
    </row>
    <row r="1471" spans="1:30" s="821" customFormat="1" ht="15" hidden="1" customHeight="1">
      <c r="A1471" s="835"/>
      <c r="B1471" s="849" t="s">
        <v>34</v>
      </c>
      <c r="C1471" s="873" t="s">
        <v>4171</v>
      </c>
      <c r="D1471" s="873" t="s">
        <v>4172</v>
      </c>
      <c r="E1471" s="897" t="s">
        <v>444</v>
      </c>
      <c r="F1471" s="873"/>
      <c r="G1471" s="838"/>
      <c r="H1471" s="873" t="s">
        <v>4173</v>
      </c>
      <c r="I1471" s="872">
        <v>2013</v>
      </c>
      <c r="J1471" s="838"/>
      <c r="K1471" s="883"/>
      <c r="L1471" s="884"/>
      <c r="M1471" s="884"/>
      <c r="N1471" s="884"/>
      <c r="O1471" s="872" t="s">
        <v>133</v>
      </c>
      <c r="P1471" s="894">
        <v>196562451.86136073</v>
      </c>
      <c r="Q1471" s="853" t="str">
        <f t="shared" si="349"/>
        <v>2.06.01</v>
      </c>
      <c r="R1471" s="841" t="str">
        <f t="shared" si="350"/>
        <v>ALAT KANTOR</v>
      </c>
      <c r="S1471" s="860">
        <f t="shared" si="351"/>
        <v>5</v>
      </c>
      <c r="T1471" s="861">
        <f t="shared" si="352"/>
        <v>39312490.372272149</v>
      </c>
      <c r="U1471" s="860">
        <f t="shared" si="353"/>
        <v>1</v>
      </c>
      <c r="V1471" s="861">
        <f t="shared" si="354"/>
        <v>39312490.372272149</v>
      </c>
      <c r="W1471" s="861">
        <f t="shared" si="355"/>
        <v>39312490.372272149</v>
      </c>
      <c r="X1471" s="861">
        <f t="shared" si="356"/>
        <v>39312490.372272149</v>
      </c>
      <c r="Y1471" s="861">
        <f t="shared" si="357"/>
        <v>39312490.372272149</v>
      </c>
      <c r="Z1471" s="861">
        <f t="shared" si="358"/>
        <v>39312490.372272149</v>
      </c>
      <c r="AA1471" s="861">
        <f t="shared" si="359"/>
        <v>0</v>
      </c>
      <c r="AB1471" s="860">
        <f t="shared" si="360"/>
        <v>2013</v>
      </c>
      <c r="AC1471" s="862">
        <f t="shared" si="361"/>
        <v>196562451.86136073</v>
      </c>
      <c r="AD1471" s="863">
        <f t="shared" si="362"/>
        <v>0</v>
      </c>
    </row>
    <row r="1472" spans="1:30" s="821" customFormat="1" ht="15" hidden="1" customHeight="1">
      <c r="A1472" s="835"/>
      <c r="B1472" s="849" t="s">
        <v>34</v>
      </c>
      <c r="C1472" s="873" t="s">
        <v>4174</v>
      </c>
      <c r="D1472" s="873" t="s">
        <v>4175</v>
      </c>
      <c r="E1472" s="897" t="s">
        <v>444</v>
      </c>
      <c r="F1472" s="873"/>
      <c r="G1472" s="838"/>
      <c r="H1472" s="873"/>
      <c r="I1472" s="872">
        <v>2013</v>
      </c>
      <c r="J1472" s="838"/>
      <c r="K1472" s="883"/>
      <c r="L1472" s="884"/>
      <c r="M1472" s="884"/>
      <c r="N1472" s="884"/>
      <c r="O1472" s="872" t="s">
        <v>133</v>
      </c>
      <c r="P1472" s="894">
        <v>80009223.363286272</v>
      </c>
      <c r="Q1472" s="853" t="str">
        <f t="shared" si="349"/>
        <v>2.06.03</v>
      </c>
      <c r="R1472" s="841" t="str">
        <f t="shared" si="350"/>
        <v>KOMPUTER</v>
      </c>
      <c r="S1472" s="860">
        <f t="shared" si="351"/>
        <v>4</v>
      </c>
      <c r="T1472" s="861">
        <f t="shared" si="352"/>
        <v>20002305.840821568</v>
      </c>
      <c r="U1472" s="860">
        <f t="shared" si="353"/>
        <v>1</v>
      </c>
      <c r="V1472" s="861">
        <f t="shared" si="354"/>
        <v>20002305.840821568</v>
      </c>
      <c r="W1472" s="861">
        <f t="shared" si="355"/>
        <v>20002305.840821568</v>
      </c>
      <c r="X1472" s="861">
        <f t="shared" si="356"/>
        <v>20002305.840821568</v>
      </c>
      <c r="Y1472" s="861">
        <f t="shared" si="357"/>
        <v>20002305.840821568</v>
      </c>
      <c r="Z1472" s="861">
        <f t="shared" si="358"/>
        <v>0</v>
      </c>
      <c r="AA1472" s="861">
        <f t="shared" si="359"/>
        <v>0</v>
      </c>
      <c r="AB1472" s="860">
        <f t="shared" si="360"/>
        <v>2013</v>
      </c>
      <c r="AC1472" s="862">
        <f t="shared" si="361"/>
        <v>80009223.363286272</v>
      </c>
      <c r="AD1472" s="863">
        <f t="shared" si="362"/>
        <v>0</v>
      </c>
    </row>
    <row r="1473" spans="1:30" s="821" customFormat="1" ht="38.25" hidden="1" customHeight="1">
      <c r="A1473" s="835"/>
      <c r="B1473" s="849" t="s">
        <v>34</v>
      </c>
      <c r="C1473" s="873" t="s">
        <v>3841</v>
      </c>
      <c r="D1473" s="873" t="s">
        <v>4176</v>
      </c>
      <c r="E1473" s="897" t="s">
        <v>444</v>
      </c>
      <c r="F1473" s="873"/>
      <c r="G1473" s="838"/>
      <c r="H1473" s="873"/>
      <c r="I1473" s="872">
        <v>2013</v>
      </c>
      <c r="J1473" s="838"/>
      <c r="K1473" s="883"/>
      <c r="L1473" s="884"/>
      <c r="M1473" s="884"/>
      <c r="N1473" s="884"/>
      <c r="O1473" s="872" t="s">
        <v>133</v>
      </c>
      <c r="P1473" s="894">
        <v>64782554.557124518</v>
      </c>
      <c r="Q1473" s="853" t="str">
        <f t="shared" si="349"/>
        <v>2.06.03</v>
      </c>
      <c r="R1473" s="841" t="str">
        <f t="shared" si="350"/>
        <v>KOMPUTER</v>
      </c>
      <c r="S1473" s="860">
        <f t="shared" si="351"/>
        <v>4</v>
      </c>
      <c r="T1473" s="861">
        <f t="shared" si="352"/>
        <v>16195638.639281129</v>
      </c>
      <c r="U1473" s="860">
        <f t="shared" si="353"/>
        <v>1</v>
      </c>
      <c r="V1473" s="861">
        <f t="shared" si="354"/>
        <v>16195638.639281129</v>
      </c>
      <c r="W1473" s="861">
        <f t="shared" si="355"/>
        <v>16195638.639281129</v>
      </c>
      <c r="X1473" s="861">
        <f t="shared" si="356"/>
        <v>16195638.639281129</v>
      </c>
      <c r="Y1473" s="861">
        <f t="shared" si="357"/>
        <v>16195638.639281129</v>
      </c>
      <c r="Z1473" s="861">
        <f t="shared" si="358"/>
        <v>0</v>
      </c>
      <c r="AA1473" s="861">
        <f t="shared" si="359"/>
        <v>0</v>
      </c>
      <c r="AB1473" s="860">
        <f t="shared" si="360"/>
        <v>2013</v>
      </c>
      <c r="AC1473" s="862">
        <f t="shared" si="361"/>
        <v>64782554.557124518</v>
      </c>
      <c r="AD1473" s="863">
        <f t="shared" si="362"/>
        <v>0</v>
      </c>
    </row>
    <row r="1474" spans="1:30" s="821" customFormat="1" ht="38.25" hidden="1" customHeight="1">
      <c r="A1474" s="835"/>
      <c r="B1474" s="849" t="s">
        <v>34</v>
      </c>
      <c r="C1474" s="873" t="s">
        <v>4033</v>
      </c>
      <c r="D1474" s="873" t="s">
        <v>4177</v>
      </c>
      <c r="E1474" s="897" t="s">
        <v>444</v>
      </c>
      <c r="F1474" s="873"/>
      <c r="G1474" s="838"/>
      <c r="H1474" s="873"/>
      <c r="I1474" s="872">
        <v>2013</v>
      </c>
      <c r="J1474" s="838"/>
      <c r="K1474" s="883"/>
      <c r="L1474" s="884"/>
      <c r="M1474" s="884"/>
      <c r="N1474" s="884"/>
      <c r="O1474" s="872" t="s">
        <v>133</v>
      </c>
      <c r="P1474" s="894">
        <v>89975770.218228504</v>
      </c>
      <c r="Q1474" s="853" t="str">
        <f t="shared" si="349"/>
        <v>2.06.03</v>
      </c>
      <c r="R1474" s="841" t="str">
        <f t="shared" si="350"/>
        <v>KOMPUTER</v>
      </c>
      <c r="S1474" s="860">
        <f t="shared" si="351"/>
        <v>4</v>
      </c>
      <c r="T1474" s="861">
        <f t="shared" si="352"/>
        <v>22493942.554557126</v>
      </c>
      <c r="U1474" s="860">
        <f t="shared" si="353"/>
        <v>1</v>
      </c>
      <c r="V1474" s="861">
        <f t="shared" si="354"/>
        <v>22493942.554557126</v>
      </c>
      <c r="W1474" s="861">
        <f t="shared" si="355"/>
        <v>22493942.554557126</v>
      </c>
      <c r="X1474" s="861">
        <f t="shared" si="356"/>
        <v>22493942.554557126</v>
      </c>
      <c r="Y1474" s="861">
        <f t="shared" si="357"/>
        <v>22493942.554557126</v>
      </c>
      <c r="Z1474" s="861">
        <f t="shared" si="358"/>
        <v>0</v>
      </c>
      <c r="AA1474" s="861">
        <f t="shared" si="359"/>
        <v>0</v>
      </c>
      <c r="AB1474" s="860">
        <f t="shared" si="360"/>
        <v>2013</v>
      </c>
      <c r="AC1474" s="862">
        <f t="shared" si="361"/>
        <v>89975770.218228504</v>
      </c>
      <c r="AD1474" s="863">
        <f t="shared" si="362"/>
        <v>0</v>
      </c>
    </row>
    <row r="1475" spans="1:30" s="821" customFormat="1" ht="15" hidden="1" customHeight="1">
      <c r="A1475" s="835"/>
      <c r="B1475" s="849" t="s">
        <v>34</v>
      </c>
      <c r="C1475" s="887" t="s">
        <v>278</v>
      </c>
      <c r="D1475" s="873" t="s">
        <v>4178</v>
      </c>
      <c r="E1475" s="897" t="s">
        <v>444</v>
      </c>
      <c r="F1475" s="873" t="s">
        <v>846</v>
      </c>
      <c r="G1475" s="838"/>
      <c r="H1475" s="873" t="s">
        <v>863</v>
      </c>
      <c r="I1475" s="872">
        <v>2013</v>
      </c>
      <c r="J1475" s="838"/>
      <c r="K1475" s="883"/>
      <c r="L1475" s="884"/>
      <c r="M1475" s="884"/>
      <c r="N1475" s="884"/>
      <c r="O1475" s="872" t="s">
        <v>133</v>
      </c>
      <c r="P1475" s="894">
        <v>19470000</v>
      </c>
      <c r="Q1475" s="853" t="str">
        <f t="shared" si="349"/>
        <v>2.06.03</v>
      </c>
      <c r="R1475" s="841" t="str">
        <f t="shared" si="350"/>
        <v>KOMPUTER</v>
      </c>
      <c r="S1475" s="860">
        <f t="shared" si="351"/>
        <v>4</v>
      </c>
      <c r="T1475" s="861">
        <f t="shared" si="352"/>
        <v>4867500</v>
      </c>
      <c r="U1475" s="860">
        <f t="shared" si="353"/>
        <v>1</v>
      </c>
      <c r="V1475" s="861">
        <f t="shared" si="354"/>
        <v>4867500</v>
      </c>
      <c r="W1475" s="861">
        <f t="shared" si="355"/>
        <v>4867500</v>
      </c>
      <c r="X1475" s="861">
        <f t="shared" si="356"/>
        <v>4867500</v>
      </c>
      <c r="Y1475" s="861">
        <f t="shared" si="357"/>
        <v>4867500</v>
      </c>
      <c r="Z1475" s="861">
        <f t="shared" si="358"/>
        <v>0</v>
      </c>
      <c r="AA1475" s="861">
        <f t="shared" si="359"/>
        <v>0</v>
      </c>
      <c r="AB1475" s="860">
        <f t="shared" si="360"/>
        <v>2013</v>
      </c>
      <c r="AC1475" s="862">
        <f t="shared" si="361"/>
        <v>19470000</v>
      </c>
      <c r="AD1475" s="863">
        <f t="shared" si="362"/>
        <v>0</v>
      </c>
    </row>
    <row r="1476" spans="1:30" s="821" customFormat="1" ht="15" hidden="1" customHeight="1">
      <c r="A1476" s="835"/>
      <c r="B1476" s="849" t="s">
        <v>34</v>
      </c>
      <c r="C1476" s="887" t="s">
        <v>3792</v>
      </c>
      <c r="D1476" s="873" t="s">
        <v>180</v>
      </c>
      <c r="E1476" s="897" t="s">
        <v>444</v>
      </c>
      <c r="F1476" s="873" t="s">
        <v>4179</v>
      </c>
      <c r="G1476" s="838"/>
      <c r="H1476" s="873" t="s">
        <v>863</v>
      </c>
      <c r="I1476" s="872">
        <v>2013</v>
      </c>
      <c r="J1476" s="838"/>
      <c r="K1476" s="883"/>
      <c r="L1476" s="884"/>
      <c r="M1476" s="884"/>
      <c r="N1476" s="884"/>
      <c r="O1476" s="872" t="s">
        <v>133</v>
      </c>
      <c r="P1476" s="894">
        <v>34320000</v>
      </c>
      <c r="Q1476" s="853" t="str">
        <f t="shared" si="349"/>
        <v>2.06.03</v>
      </c>
      <c r="R1476" s="841" t="str">
        <f t="shared" si="350"/>
        <v>KOMPUTER</v>
      </c>
      <c r="S1476" s="860">
        <f t="shared" si="351"/>
        <v>4</v>
      </c>
      <c r="T1476" s="861">
        <f t="shared" si="352"/>
        <v>8580000</v>
      </c>
      <c r="U1476" s="860">
        <f t="shared" si="353"/>
        <v>1</v>
      </c>
      <c r="V1476" s="861">
        <f t="shared" si="354"/>
        <v>8580000</v>
      </c>
      <c r="W1476" s="861">
        <f t="shared" si="355"/>
        <v>8580000</v>
      </c>
      <c r="X1476" s="861">
        <f t="shared" si="356"/>
        <v>8580000</v>
      </c>
      <c r="Y1476" s="861">
        <f t="shared" si="357"/>
        <v>8580000</v>
      </c>
      <c r="Z1476" s="861">
        <f t="shared" si="358"/>
        <v>0</v>
      </c>
      <c r="AA1476" s="861">
        <f t="shared" si="359"/>
        <v>0</v>
      </c>
      <c r="AB1476" s="860">
        <f t="shared" si="360"/>
        <v>2013</v>
      </c>
      <c r="AC1476" s="862">
        <f t="shared" si="361"/>
        <v>34320000</v>
      </c>
      <c r="AD1476" s="863">
        <f t="shared" si="362"/>
        <v>0</v>
      </c>
    </row>
    <row r="1477" spans="1:30" s="821" customFormat="1" ht="15" hidden="1" customHeight="1">
      <c r="A1477" s="835"/>
      <c r="B1477" s="849" t="s">
        <v>34</v>
      </c>
      <c r="C1477" s="887" t="s">
        <v>2073</v>
      </c>
      <c r="D1477" s="873" t="s">
        <v>220</v>
      </c>
      <c r="E1477" s="897" t="s">
        <v>2124</v>
      </c>
      <c r="F1477" s="873" t="s">
        <v>4180</v>
      </c>
      <c r="G1477" s="838"/>
      <c r="H1477" s="873" t="s">
        <v>863</v>
      </c>
      <c r="I1477" s="872">
        <v>2013</v>
      </c>
      <c r="J1477" s="838"/>
      <c r="K1477" s="883"/>
      <c r="L1477" s="884"/>
      <c r="M1477" s="884"/>
      <c r="N1477" s="884"/>
      <c r="O1477" s="872" t="s">
        <v>133</v>
      </c>
      <c r="P1477" s="894">
        <v>50197888.165333554</v>
      </c>
      <c r="Q1477" s="853" t="str">
        <f t="shared" si="349"/>
        <v>2.06.03</v>
      </c>
      <c r="R1477" s="841" t="str">
        <f t="shared" si="350"/>
        <v>KOMPUTER</v>
      </c>
      <c r="S1477" s="860">
        <f t="shared" si="351"/>
        <v>4</v>
      </c>
      <c r="T1477" s="861">
        <f t="shared" si="352"/>
        <v>12549472.041333389</v>
      </c>
      <c r="U1477" s="860">
        <f t="shared" si="353"/>
        <v>1</v>
      </c>
      <c r="V1477" s="861">
        <f t="shared" si="354"/>
        <v>12549472.041333389</v>
      </c>
      <c r="W1477" s="861">
        <f t="shared" si="355"/>
        <v>12549472.041333389</v>
      </c>
      <c r="X1477" s="861">
        <f t="shared" si="356"/>
        <v>12549472.041333389</v>
      </c>
      <c r="Y1477" s="861">
        <f t="shared" si="357"/>
        <v>12549472.041333389</v>
      </c>
      <c r="Z1477" s="861">
        <f t="shared" si="358"/>
        <v>0</v>
      </c>
      <c r="AA1477" s="861">
        <f t="shared" si="359"/>
        <v>0</v>
      </c>
      <c r="AB1477" s="860">
        <f t="shared" si="360"/>
        <v>2013</v>
      </c>
      <c r="AC1477" s="862">
        <f t="shared" si="361"/>
        <v>50197888.165333554</v>
      </c>
      <c r="AD1477" s="863">
        <f t="shared" si="362"/>
        <v>0</v>
      </c>
    </row>
    <row r="1478" spans="1:30" s="821" customFormat="1" ht="15" hidden="1" customHeight="1">
      <c r="A1478" s="835"/>
      <c r="B1478" s="849" t="s">
        <v>34</v>
      </c>
      <c r="C1478" s="873" t="s">
        <v>3841</v>
      </c>
      <c r="D1478" s="873" t="s">
        <v>3915</v>
      </c>
      <c r="E1478" s="897" t="s">
        <v>444</v>
      </c>
      <c r="F1478" s="873"/>
      <c r="G1478" s="838"/>
      <c r="H1478" s="873" t="s">
        <v>863</v>
      </c>
      <c r="I1478" s="872">
        <v>2013</v>
      </c>
      <c r="J1478" s="838"/>
      <c r="K1478" s="883"/>
      <c r="L1478" s="884"/>
      <c r="M1478" s="884"/>
      <c r="N1478" s="884"/>
      <c r="O1478" s="872" t="s">
        <v>133</v>
      </c>
      <c r="P1478" s="894">
        <v>94089600</v>
      </c>
      <c r="Q1478" s="853" t="str">
        <f t="shared" si="349"/>
        <v>2.06.03</v>
      </c>
      <c r="R1478" s="841" t="str">
        <f t="shared" si="350"/>
        <v>KOMPUTER</v>
      </c>
      <c r="S1478" s="860">
        <f t="shared" si="351"/>
        <v>4</v>
      </c>
      <c r="T1478" s="861">
        <f t="shared" si="352"/>
        <v>23522400</v>
      </c>
      <c r="U1478" s="860">
        <f t="shared" si="353"/>
        <v>1</v>
      </c>
      <c r="V1478" s="861">
        <f t="shared" si="354"/>
        <v>23522400</v>
      </c>
      <c r="W1478" s="861">
        <f t="shared" si="355"/>
        <v>23522400</v>
      </c>
      <c r="X1478" s="861">
        <f t="shared" si="356"/>
        <v>23522400</v>
      </c>
      <c r="Y1478" s="861">
        <f t="shared" si="357"/>
        <v>23522400</v>
      </c>
      <c r="Z1478" s="861">
        <f t="shared" si="358"/>
        <v>0</v>
      </c>
      <c r="AA1478" s="861">
        <f t="shared" si="359"/>
        <v>0</v>
      </c>
      <c r="AB1478" s="860">
        <f t="shared" si="360"/>
        <v>2013</v>
      </c>
      <c r="AC1478" s="862">
        <f t="shared" si="361"/>
        <v>94089600</v>
      </c>
      <c r="AD1478" s="863">
        <f t="shared" si="362"/>
        <v>0</v>
      </c>
    </row>
    <row r="1479" spans="1:30" s="821" customFormat="1" ht="15" hidden="1" customHeight="1">
      <c r="A1479" s="873" t="s">
        <v>3913</v>
      </c>
      <c r="B1479" s="849" t="s">
        <v>34</v>
      </c>
      <c r="C1479" s="887" t="s">
        <v>278</v>
      </c>
      <c r="D1479" s="873" t="s">
        <v>4181</v>
      </c>
      <c r="E1479" s="897" t="s">
        <v>4146</v>
      </c>
      <c r="F1479" s="873" t="s">
        <v>4182</v>
      </c>
      <c r="G1479" s="838"/>
      <c r="H1479" s="873" t="s">
        <v>863</v>
      </c>
      <c r="I1479" s="872">
        <v>2013</v>
      </c>
      <c r="J1479" s="838"/>
      <c r="K1479" s="883"/>
      <c r="L1479" s="884"/>
      <c r="M1479" s="884"/>
      <c r="N1479" s="884"/>
      <c r="O1479" s="872" t="s">
        <v>133</v>
      </c>
      <c r="P1479" s="894">
        <v>100540000</v>
      </c>
      <c r="Q1479" s="853" t="str">
        <f t="shared" si="349"/>
        <v>2.06.03</v>
      </c>
      <c r="R1479" s="841" t="str">
        <f t="shared" si="350"/>
        <v>KOMPUTER</v>
      </c>
      <c r="S1479" s="860">
        <f t="shared" si="351"/>
        <v>4</v>
      </c>
      <c r="T1479" s="861">
        <f t="shared" si="352"/>
        <v>25135000</v>
      </c>
      <c r="U1479" s="860">
        <f t="shared" si="353"/>
        <v>1</v>
      </c>
      <c r="V1479" s="861">
        <f t="shared" si="354"/>
        <v>25135000</v>
      </c>
      <c r="W1479" s="861">
        <f t="shared" si="355"/>
        <v>25135000</v>
      </c>
      <c r="X1479" s="861">
        <f t="shared" si="356"/>
        <v>25135000</v>
      </c>
      <c r="Y1479" s="861">
        <f t="shared" si="357"/>
        <v>25135000</v>
      </c>
      <c r="Z1479" s="861">
        <f t="shared" si="358"/>
        <v>0</v>
      </c>
      <c r="AA1479" s="861">
        <f t="shared" si="359"/>
        <v>0</v>
      </c>
      <c r="AB1479" s="860">
        <f t="shared" si="360"/>
        <v>2013</v>
      </c>
      <c r="AC1479" s="862">
        <f t="shared" si="361"/>
        <v>100540000</v>
      </c>
      <c r="AD1479" s="863">
        <f t="shared" si="362"/>
        <v>0</v>
      </c>
    </row>
    <row r="1480" spans="1:30" s="821" customFormat="1" ht="15" hidden="1" customHeight="1">
      <c r="A1480" s="873" t="s">
        <v>4183</v>
      </c>
      <c r="B1480" s="849" t="s">
        <v>34</v>
      </c>
      <c r="C1480" s="887" t="s">
        <v>3792</v>
      </c>
      <c r="D1480" s="873" t="s">
        <v>221</v>
      </c>
      <c r="E1480" s="897" t="s">
        <v>4146</v>
      </c>
      <c r="F1480" s="873" t="s">
        <v>846</v>
      </c>
      <c r="G1480" s="838"/>
      <c r="H1480" s="873" t="s">
        <v>863</v>
      </c>
      <c r="I1480" s="872">
        <v>2013</v>
      </c>
      <c r="J1480" s="838"/>
      <c r="K1480" s="883"/>
      <c r="L1480" s="884"/>
      <c r="M1480" s="884"/>
      <c r="N1480" s="884"/>
      <c r="O1480" s="872" t="s">
        <v>133</v>
      </c>
      <c r="P1480" s="894">
        <f>26168670-13084335</f>
        <v>13084335</v>
      </c>
      <c r="Q1480" s="853" t="str">
        <f t="shared" ref="Q1480:Q1543" si="363">MID(C1480,2,7)</f>
        <v>2.06.03</v>
      </c>
      <c r="R1480" s="841" t="str">
        <f t="shared" ref="R1480:R1543" si="364">VLOOKUP(Q1480,kelompok,2,0)</f>
        <v>KOMPUTER</v>
      </c>
      <c r="S1480" s="860">
        <f t="shared" ref="S1480:S1543" si="365">VLOOKUP(Q1480,MASAMANFAAT,4,0)</f>
        <v>4</v>
      </c>
      <c r="T1480" s="861">
        <f t="shared" ref="T1480:T1543" si="366">(P1480)/S1480</f>
        <v>3271083.75</v>
      </c>
      <c r="U1480" s="860">
        <f t="shared" ref="U1480:U1543" si="367">2013-AB1480+1</f>
        <v>1</v>
      </c>
      <c r="V1480" s="861">
        <f t="shared" ref="V1480:V1543" si="368">IF(U1480&gt;S1480,P1480,T1480*U1480)</f>
        <v>3271083.75</v>
      </c>
      <c r="W1480" s="861">
        <f t="shared" ref="W1480:W1543" si="369">IF(P1480=V1480,0,T1480)</f>
        <v>3271083.75</v>
      </c>
      <c r="X1480" s="861">
        <f t="shared" ref="X1480:X1543" si="370">IF(P1480=V1480+W1480,0,T1480)</f>
        <v>3271083.75</v>
      </c>
      <c r="Y1480" s="861">
        <f t="shared" ref="Y1480:Y1543" si="371">IF(P1480=V1480+W1480+X1480,0,T1480)</f>
        <v>3271083.75</v>
      </c>
      <c r="Z1480" s="861">
        <f t="shared" ref="Z1480:Z1543" si="372">IF(P1480=W1480+X1480+Y1480+V1480,0,T1480)</f>
        <v>0</v>
      </c>
      <c r="AA1480" s="861">
        <f t="shared" ref="AA1480:AA1543" si="373">IF(P1480=V1480+X1480+Y1480+Z1480+W1480,0,T1480)</f>
        <v>0</v>
      </c>
      <c r="AB1480" s="860">
        <f t="shared" ref="AB1480:AB1543" si="374">I1480</f>
        <v>2013</v>
      </c>
      <c r="AC1480" s="862">
        <f t="shared" ref="AC1480:AC1543" si="375">P1480</f>
        <v>13084335</v>
      </c>
      <c r="AD1480" s="863">
        <f t="shared" ref="AD1480:AD1543" si="376">P1480-(V1480+W1480+X1480+Y1480+Z1480+AA1480)</f>
        <v>0</v>
      </c>
    </row>
    <row r="1481" spans="1:30" s="821" customFormat="1" ht="15" hidden="1" customHeight="1">
      <c r="A1481" s="873" t="s">
        <v>426</v>
      </c>
      <c r="B1481" s="849" t="s">
        <v>34</v>
      </c>
      <c r="C1481" s="887" t="s">
        <v>3792</v>
      </c>
      <c r="D1481" s="873" t="s">
        <v>221</v>
      </c>
      <c r="E1481" s="897" t="s">
        <v>2124</v>
      </c>
      <c r="F1481" s="873" t="s">
        <v>4184</v>
      </c>
      <c r="G1481" s="838"/>
      <c r="H1481" s="873" t="s">
        <v>863</v>
      </c>
      <c r="I1481" s="872">
        <v>2013</v>
      </c>
      <c r="J1481" s="838"/>
      <c r="K1481" s="883"/>
      <c r="L1481" s="884"/>
      <c r="M1481" s="884"/>
      <c r="N1481" s="884"/>
      <c r="O1481" s="872" t="s">
        <v>133</v>
      </c>
      <c r="P1481" s="894">
        <v>73977948</v>
      </c>
      <c r="Q1481" s="853" t="str">
        <f t="shared" si="363"/>
        <v>2.06.03</v>
      </c>
      <c r="R1481" s="841" t="str">
        <f t="shared" si="364"/>
        <v>KOMPUTER</v>
      </c>
      <c r="S1481" s="860">
        <f t="shared" si="365"/>
        <v>4</v>
      </c>
      <c r="T1481" s="861">
        <f t="shared" si="366"/>
        <v>18494487</v>
      </c>
      <c r="U1481" s="860">
        <f t="shared" si="367"/>
        <v>1</v>
      </c>
      <c r="V1481" s="861">
        <f t="shared" si="368"/>
        <v>18494487</v>
      </c>
      <c r="W1481" s="861">
        <f t="shared" si="369"/>
        <v>18494487</v>
      </c>
      <c r="X1481" s="861">
        <f t="shared" si="370"/>
        <v>18494487</v>
      </c>
      <c r="Y1481" s="861">
        <f t="shared" si="371"/>
        <v>18494487</v>
      </c>
      <c r="Z1481" s="861">
        <f t="shared" si="372"/>
        <v>0</v>
      </c>
      <c r="AA1481" s="861">
        <f t="shared" si="373"/>
        <v>0</v>
      </c>
      <c r="AB1481" s="860">
        <f t="shared" si="374"/>
        <v>2013</v>
      </c>
      <c r="AC1481" s="862">
        <f t="shared" si="375"/>
        <v>73977948</v>
      </c>
      <c r="AD1481" s="863">
        <f t="shared" si="376"/>
        <v>0</v>
      </c>
    </row>
    <row r="1482" spans="1:30" s="821" customFormat="1" ht="15" hidden="1" customHeight="1">
      <c r="A1482" s="873" t="s">
        <v>4185</v>
      </c>
      <c r="B1482" s="849" t="s">
        <v>34</v>
      </c>
      <c r="C1482" s="873" t="s">
        <v>3832</v>
      </c>
      <c r="D1482" s="873" t="s">
        <v>4029</v>
      </c>
      <c r="E1482" s="897" t="s">
        <v>444</v>
      </c>
      <c r="F1482" s="873"/>
      <c r="G1482" s="838"/>
      <c r="H1482" s="873" t="s">
        <v>4186</v>
      </c>
      <c r="I1482" s="872">
        <v>2013</v>
      </c>
      <c r="J1482" s="838"/>
      <c r="K1482" s="883"/>
      <c r="L1482" s="884"/>
      <c r="M1482" s="884"/>
      <c r="N1482" s="884"/>
      <c r="O1482" s="872" t="s">
        <v>133</v>
      </c>
      <c r="P1482" s="894">
        <v>4000000</v>
      </c>
      <c r="Q1482" s="853" t="str">
        <f t="shared" si="363"/>
        <v>2.06.01</v>
      </c>
      <c r="R1482" s="841" t="str">
        <f t="shared" si="364"/>
        <v>ALAT KANTOR</v>
      </c>
      <c r="S1482" s="860">
        <f t="shared" si="365"/>
        <v>5</v>
      </c>
      <c r="T1482" s="861">
        <f t="shared" si="366"/>
        <v>800000</v>
      </c>
      <c r="U1482" s="860">
        <f t="shared" si="367"/>
        <v>1</v>
      </c>
      <c r="V1482" s="861">
        <f t="shared" si="368"/>
        <v>800000</v>
      </c>
      <c r="W1482" s="861">
        <f t="shared" si="369"/>
        <v>800000</v>
      </c>
      <c r="X1482" s="861">
        <f t="shared" si="370"/>
        <v>800000</v>
      </c>
      <c r="Y1482" s="861">
        <f t="shared" si="371"/>
        <v>800000</v>
      </c>
      <c r="Z1482" s="861">
        <f t="shared" si="372"/>
        <v>800000</v>
      </c>
      <c r="AA1482" s="861">
        <f t="shared" si="373"/>
        <v>0</v>
      </c>
      <c r="AB1482" s="860">
        <f t="shared" si="374"/>
        <v>2013</v>
      </c>
      <c r="AC1482" s="862">
        <f t="shared" si="375"/>
        <v>4000000</v>
      </c>
      <c r="AD1482" s="863">
        <f t="shared" si="376"/>
        <v>0</v>
      </c>
    </row>
    <row r="1483" spans="1:30" s="821" customFormat="1" ht="15" hidden="1" customHeight="1">
      <c r="A1483" s="873" t="s">
        <v>4187</v>
      </c>
      <c r="B1483" s="849" t="s">
        <v>34</v>
      </c>
      <c r="C1483" s="887" t="s">
        <v>435</v>
      </c>
      <c r="D1483" s="873" t="s">
        <v>4188</v>
      </c>
      <c r="E1483" s="897" t="s">
        <v>4141</v>
      </c>
      <c r="F1483" s="873" t="s">
        <v>4189</v>
      </c>
      <c r="G1483" s="838"/>
      <c r="H1483" s="873" t="s">
        <v>461</v>
      </c>
      <c r="I1483" s="872">
        <v>2013</v>
      </c>
      <c r="J1483" s="838"/>
      <c r="K1483" s="883"/>
      <c r="L1483" s="884"/>
      <c r="M1483" s="884"/>
      <c r="N1483" s="884"/>
      <c r="O1483" s="872" t="s">
        <v>133</v>
      </c>
      <c r="P1483" s="894">
        <v>24420000</v>
      </c>
      <c r="Q1483" s="853" t="str">
        <f t="shared" si="363"/>
        <v>2.06.01</v>
      </c>
      <c r="R1483" s="841" t="str">
        <f t="shared" si="364"/>
        <v>ALAT KANTOR</v>
      </c>
      <c r="S1483" s="860">
        <f t="shared" si="365"/>
        <v>5</v>
      </c>
      <c r="T1483" s="861">
        <f t="shared" si="366"/>
        <v>4884000</v>
      </c>
      <c r="U1483" s="860">
        <f t="shared" si="367"/>
        <v>1</v>
      </c>
      <c r="V1483" s="861">
        <f t="shared" si="368"/>
        <v>4884000</v>
      </c>
      <c r="W1483" s="861">
        <f t="shared" si="369"/>
        <v>4884000</v>
      </c>
      <c r="X1483" s="861">
        <f t="shared" si="370"/>
        <v>4884000</v>
      </c>
      <c r="Y1483" s="861">
        <f t="shared" si="371"/>
        <v>4884000</v>
      </c>
      <c r="Z1483" s="861">
        <f t="shared" si="372"/>
        <v>4884000</v>
      </c>
      <c r="AA1483" s="861">
        <f t="shared" si="373"/>
        <v>0</v>
      </c>
      <c r="AB1483" s="860">
        <f t="shared" si="374"/>
        <v>2013</v>
      </c>
      <c r="AC1483" s="862">
        <f t="shared" si="375"/>
        <v>24420000</v>
      </c>
      <c r="AD1483" s="863">
        <f t="shared" si="376"/>
        <v>0</v>
      </c>
    </row>
    <row r="1484" spans="1:30" s="821" customFormat="1" ht="15" hidden="1" customHeight="1">
      <c r="A1484" s="873" t="s">
        <v>4190</v>
      </c>
      <c r="B1484" s="849" t="s">
        <v>34</v>
      </c>
      <c r="C1484" s="887" t="s">
        <v>435</v>
      </c>
      <c r="D1484" s="873" t="s">
        <v>4191</v>
      </c>
      <c r="E1484" s="897" t="s">
        <v>4192</v>
      </c>
      <c r="F1484" s="873" t="s">
        <v>4189</v>
      </c>
      <c r="G1484" s="838"/>
      <c r="H1484" s="873" t="s">
        <v>461</v>
      </c>
      <c r="I1484" s="872">
        <v>2013</v>
      </c>
      <c r="J1484" s="838"/>
      <c r="K1484" s="883"/>
      <c r="L1484" s="884"/>
      <c r="M1484" s="884"/>
      <c r="N1484" s="884"/>
      <c r="O1484" s="872" t="s">
        <v>133</v>
      </c>
      <c r="P1484" s="894">
        <v>20460000</v>
      </c>
      <c r="Q1484" s="853" t="str">
        <f t="shared" si="363"/>
        <v>2.06.01</v>
      </c>
      <c r="R1484" s="841" t="str">
        <f t="shared" si="364"/>
        <v>ALAT KANTOR</v>
      </c>
      <c r="S1484" s="860">
        <f t="shared" si="365"/>
        <v>5</v>
      </c>
      <c r="T1484" s="861">
        <f t="shared" si="366"/>
        <v>4092000</v>
      </c>
      <c r="U1484" s="860">
        <f t="shared" si="367"/>
        <v>1</v>
      </c>
      <c r="V1484" s="861">
        <f t="shared" si="368"/>
        <v>4092000</v>
      </c>
      <c r="W1484" s="861">
        <f t="shared" si="369"/>
        <v>4092000</v>
      </c>
      <c r="X1484" s="861">
        <f t="shared" si="370"/>
        <v>4092000</v>
      </c>
      <c r="Y1484" s="861">
        <f t="shared" si="371"/>
        <v>4092000</v>
      </c>
      <c r="Z1484" s="861">
        <f t="shared" si="372"/>
        <v>4092000</v>
      </c>
      <c r="AA1484" s="861">
        <f t="shared" si="373"/>
        <v>0</v>
      </c>
      <c r="AB1484" s="860">
        <f t="shared" si="374"/>
        <v>2013</v>
      </c>
      <c r="AC1484" s="862">
        <f t="shared" si="375"/>
        <v>20460000</v>
      </c>
      <c r="AD1484" s="863">
        <f t="shared" si="376"/>
        <v>0</v>
      </c>
    </row>
    <row r="1485" spans="1:30" s="821" customFormat="1" ht="25.5" hidden="1" customHeight="1">
      <c r="A1485" s="873" t="s">
        <v>4193</v>
      </c>
      <c r="B1485" s="849" t="s">
        <v>34</v>
      </c>
      <c r="C1485" s="873" t="s">
        <v>3841</v>
      </c>
      <c r="D1485" s="873" t="s">
        <v>3842</v>
      </c>
      <c r="E1485" s="897" t="s">
        <v>444</v>
      </c>
      <c r="F1485" s="873" t="s">
        <v>318</v>
      </c>
      <c r="G1485" s="838"/>
      <c r="H1485" s="873" t="s">
        <v>461</v>
      </c>
      <c r="I1485" s="872">
        <v>2013</v>
      </c>
      <c r="J1485" s="838"/>
      <c r="K1485" s="883"/>
      <c r="L1485" s="884"/>
      <c r="M1485" s="884"/>
      <c r="N1485" s="884"/>
      <c r="O1485" s="872" t="s">
        <v>133</v>
      </c>
      <c r="P1485" s="894">
        <v>98945000</v>
      </c>
      <c r="Q1485" s="853" t="str">
        <f t="shared" si="363"/>
        <v>2.06.03</v>
      </c>
      <c r="R1485" s="841" t="str">
        <f t="shared" si="364"/>
        <v>KOMPUTER</v>
      </c>
      <c r="S1485" s="860">
        <f t="shared" si="365"/>
        <v>4</v>
      </c>
      <c r="T1485" s="861">
        <f t="shared" si="366"/>
        <v>24736250</v>
      </c>
      <c r="U1485" s="860">
        <f t="shared" si="367"/>
        <v>1</v>
      </c>
      <c r="V1485" s="861">
        <f t="shared" si="368"/>
        <v>24736250</v>
      </c>
      <c r="W1485" s="861">
        <f t="shared" si="369"/>
        <v>24736250</v>
      </c>
      <c r="X1485" s="861">
        <f t="shared" si="370"/>
        <v>24736250</v>
      </c>
      <c r="Y1485" s="861">
        <f t="shared" si="371"/>
        <v>24736250</v>
      </c>
      <c r="Z1485" s="861">
        <f t="shared" si="372"/>
        <v>0</v>
      </c>
      <c r="AA1485" s="861">
        <f t="shared" si="373"/>
        <v>0</v>
      </c>
      <c r="AB1485" s="860">
        <f t="shared" si="374"/>
        <v>2013</v>
      </c>
      <c r="AC1485" s="862">
        <f t="shared" si="375"/>
        <v>98945000</v>
      </c>
      <c r="AD1485" s="863">
        <f t="shared" si="376"/>
        <v>0</v>
      </c>
    </row>
    <row r="1486" spans="1:30" s="821" customFormat="1" ht="15" hidden="1" customHeight="1">
      <c r="A1486" s="873"/>
      <c r="B1486" s="849" t="s">
        <v>34</v>
      </c>
      <c r="C1486" s="873" t="s">
        <v>1427</v>
      </c>
      <c r="D1486" s="873" t="s">
        <v>4194</v>
      </c>
      <c r="E1486" s="897" t="s">
        <v>444</v>
      </c>
      <c r="F1486" s="873" t="s">
        <v>4195</v>
      </c>
      <c r="G1486" s="838"/>
      <c r="H1486" s="873" t="s">
        <v>863</v>
      </c>
      <c r="I1486" s="872">
        <v>2013</v>
      </c>
      <c r="J1486" s="838"/>
      <c r="K1486" s="883"/>
      <c r="L1486" s="884"/>
      <c r="M1486" s="884"/>
      <c r="N1486" s="884"/>
      <c r="O1486" s="872" t="s">
        <v>133</v>
      </c>
      <c r="P1486" s="894">
        <v>200941776.31578946</v>
      </c>
      <c r="Q1486" s="853" t="str">
        <f t="shared" si="363"/>
        <v>2.06.02</v>
      </c>
      <c r="R1486" s="841" t="str">
        <f t="shared" si="364"/>
        <v>ALAT RUMAH TANGGA</v>
      </c>
      <c r="S1486" s="860">
        <f t="shared" si="365"/>
        <v>5</v>
      </c>
      <c r="T1486" s="861">
        <f t="shared" si="366"/>
        <v>40188355.263157889</v>
      </c>
      <c r="U1486" s="860">
        <f t="shared" si="367"/>
        <v>1</v>
      </c>
      <c r="V1486" s="861">
        <f t="shared" si="368"/>
        <v>40188355.263157889</v>
      </c>
      <c r="W1486" s="861">
        <f t="shared" si="369"/>
        <v>40188355.263157889</v>
      </c>
      <c r="X1486" s="861">
        <f t="shared" si="370"/>
        <v>40188355.263157889</v>
      </c>
      <c r="Y1486" s="861">
        <f t="shared" si="371"/>
        <v>40188355.263157889</v>
      </c>
      <c r="Z1486" s="861">
        <f t="shared" si="372"/>
        <v>40188355.263157889</v>
      </c>
      <c r="AA1486" s="861">
        <f t="shared" si="373"/>
        <v>0</v>
      </c>
      <c r="AB1486" s="860">
        <f t="shared" si="374"/>
        <v>2013</v>
      </c>
      <c r="AC1486" s="862">
        <f t="shared" si="375"/>
        <v>200941776.31578946</v>
      </c>
      <c r="AD1486" s="863">
        <f t="shared" si="376"/>
        <v>0</v>
      </c>
    </row>
    <row r="1487" spans="1:30" s="821" customFormat="1" ht="15" hidden="1" customHeight="1">
      <c r="A1487" s="873"/>
      <c r="B1487" s="849" t="s">
        <v>34</v>
      </c>
      <c r="C1487" s="873" t="s">
        <v>1427</v>
      </c>
      <c r="D1487" s="873" t="s">
        <v>4194</v>
      </c>
      <c r="E1487" s="897" t="s">
        <v>444</v>
      </c>
      <c r="F1487" s="873" t="s">
        <v>4195</v>
      </c>
      <c r="G1487" s="838"/>
      <c r="H1487" s="873" t="s">
        <v>863</v>
      </c>
      <c r="I1487" s="872">
        <v>2013</v>
      </c>
      <c r="J1487" s="838"/>
      <c r="K1487" s="883"/>
      <c r="L1487" s="884"/>
      <c r="M1487" s="884"/>
      <c r="N1487" s="884"/>
      <c r="O1487" s="872" t="s">
        <v>133</v>
      </c>
      <c r="P1487" s="894">
        <v>200886466.16541353</v>
      </c>
      <c r="Q1487" s="853" t="str">
        <f t="shared" si="363"/>
        <v>2.06.02</v>
      </c>
      <c r="R1487" s="841" t="str">
        <f t="shared" si="364"/>
        <v>ALAT RUMAH TANGGA</v>
      </c>
      <c r="S1487" s="860">
        <f t="shared" si="365"/>
        <v>5</v>
      </c>
      <c r="T1487" s="861">
        <f t="shared" si="366"/>
        <v>40177293.233082704</v>
      </c>
      <c r="U1487" s="860">
        <f t="shared" si="367"/>
        <v>1</v>
      </c>
      <c r="V1487" s="861">
        <f t="shared" si="368"/>
        <v>40177293.233082704</v>
      </c>
      <c r="W1487" s="861">
        <f t="shared" si="369"/>
        <v>40177293.233082704</v>
      </c>
      <c r="X1487" s="861">
        <f t="shared" si="370"/>
        <v>40177293.233082704</v>
      </c>
      <c r="Y1487" s="861">
        <f t="shared" si="371"/>
        <v>40177293.233082704</v>
      </c>
      <c r="Z1487" s="861">
        <f t="shared" si="372"/>
        <v>40177293.233082704</v>
      </c>
      <c r="AA1487" s="861">
        <f t="shared" si="373"/>
        <v>0</v>
      </c>
      <c r="AB1487" s="860">
        <f t="shared" si="374"/>
        <v>2013</v>
      </c>
      <c r="AC1487" s="862">
        <f t="shared" si="375"/>
        <v>200886466.16541353</v>
      </c>
      <c r="AD1487" s="863">
        <f t="shared" si="376"/>
        <v>0</v>
      </c>
    </row>
    <row r="1488" spans="1:30" s="821" customFormat="1" ht="15" hidden="1" customHeight="1">
      <c r="A1488" s="873" t="s">
        <v>3913</v>
      </c>
      <c r="B1488" s="849" t="s">
        <v>34</v>
      </c>
      <c r="C1488" s="873" t="s">
        <v>4033</v>
      </c>
      <c r="D1488" s="873" t="s">
        <v>4196</v>
      </c>
      <c r="E1488" s="898"/>
      <c r="F1488" s="873"/>
      <c r="G1488" s="838"/>
      <c r="H1488" s="873" t="s">
        <v>863</v>
      </c>
      <c r="I1488" s="872">
        <v>2013</v>
      </c>
      <c r="J1488" s="838"/>
      <c r="K1488" s="883"/>
      <c r="L1488" s="884"/>
      <c r="M1488" s="884"/>
      <c r="N1488" s="884"/>
      <c r="O1488" s="872" t="s">
        <v>133</v>
      </c>
      <c r="P1488" s="894">
        <v>40189827</v>
      </c>
      <c r="Q1488" s="853" t="str">
        <f t="shared" si="363"/>
        <v>2.06.03</v>
      </c>
      <c r="R1488" s="841" t="str">
        <f t="shared" si="364"/>
        <v>KOMPUTER</v>
      </c>
      <c r="S1488" s="860">
        <f t="shared" si="365"/>
        <v>4</v>
      </c>
      <c r="T1488" s="861">
        <f t="shared" si="366"/>
        <v>10047456.75</v>
      </c>
      <c r="U1488" s="860">
        <f t="shared" si="367"/>
        <v>1</v>
      </c>
      <c r="V1488" s="861">
        <f t="shared" si="368"/>
        <v>10047456.75</v>
      </c>
      <c r="W1488" s="861">
        <f t="shared" si="369"/>
        <v>10047456.75</v>
      </c>
      <c r="X1488" s="861">
        <f t="shared" si="370"/>
        <v>10047456.75</v>
      </c>
      <c r="Y1488" s="861">
        <f t="shared" si="371"/>
        <v>10047456.75</v>
      </c>
      <c r="Z1488" s="861">
        <f t="shared" si="372"/>
        <v>0</v>
      </c>
      <c r="AA1488" s="861">
        <f t="shared" si="373"/>
        <v>0</v>
      </c>
      <c r="AB1488" s="860">
        <f t="shared" si="374"/>
        <v>2013</v>
      </c>
      <c r="AC1488" s="862">
        <f t="shared" si="375"/>
        <v>40189827</v>
      </c>
      <c r="AD1488" s="863">
        <f t="shared" si="376"/>
        <v>0</v>
      </c>
    </row>
    <row r="1489" spans="1:30" s="821" customFormat="1" ht="15" hidden="1" customHeight="1">
      <c r="A1489" s="873" t="s">
        <v>4197</v>
      </c>
      <c r="B1489" s="849" t="s">
        <v>34</v>
      </c>
      <c r="C1489" s="873" t="s">
        <v>1427</v>
      </c>
      <c r="D1489" s="873" t="s">
        <v>4194</v>
      </c>
      <c r="E1489" s="897" t="s">
        <v>444</v>
      </c>
      <c r="F1489" s="873" t="s">
        <v>4198</v>
      </c>
      <c r="G1489" s="838"/>
      <c r="H1489" s="873" t="s">
        <v>863</v>
      </c>
      <c r="I1489" s="872">
        <v>2014</v>
      </c>
      <c r="J1489" s="838"/>
      <c r="K1489" s="883"/>
      <c r="L1489" s="884"/>
      <c r="M1489" s="884"/>
      <c r="N1489" s="884"/>
      <c r="O1489" s="872" t="s">
        <v>133</v>
      </c>
      <c r="P1489" s="894">
        <v>153666150.22599176</v>
      </c>
      <c r="Q1489" s="853" t="str">
        <f t="shared" si="363"/>
        <v>2.06.02</v>
      </c>
      <c r="R1489" s="841" t="str">
        <f t="shared" si="364"/>
        <v>ALAT RUMAH TANGGA</v>
      </c>
      <c r="S1489" s="860">
        <f t="shared" si="365"/>
        <v>5</v>
      </c>
      <c r="T1489" s="861">
        <f t="shared" si="366"/>
        <v>30733230.045198351</v>
      </c>
      <c r="U1489" s="860">
        <f t="shared" si="367"/>
        <v>0</v>
      </c>
      <c r="V1489" s="861">
        <f t="shared" si="368"/>
        <v>0</v>
      </c>
      <c r="W1489" s="861">
        <f t="shared" si="369"/>
        <v>30733230.045198351</v>
      </c>
      <c r="X1489" s="861">
        <f t="shared" si="370"/>
        <v>30733230.045198351</v>
      </c>
      <c r="Y1489" s="861">
        <f t="shared" si="371"/>
        <v>30733230.045198351</v>
      </c>
      <c r="Z1489" s="861">
        <f t="shared" si="372"/>
        <v>30733230.045198351</v>
      </c>
      <c r="AA1489" s="861">
        <f t="shared" si="373"/>
        <v>30733230.045198351</v>
      </c>
      <c r="AB1489" s="860">
        <f t="shared" si="374"/>
        <v>2014</v>
      </c>
      <c r="AC1489" s="862">
        <f t="shared" si="375"/>
        <v>153666150.22599176</v>
      </c>
      <c r="AD1489" s="863">
        <f t="shared" si="376"/>
        <v>0</v>
      </c>
    </row>
    <row r="1490" spans="1:30" s="821" customFormat="1" ht="15" hidden="1" customHeight="1">
      <c r="A1490" s="835"/>
      <c r="B1490" s="849" t="s">
        <v>34</v>
      </c>
      <c r="C1490" s="873" t="s">
        <v>1427</v>
      </c>
      <c r="D1490" s="873" t="s">
        <v>4194</v>
      </c>
      <c r="E1490" s="897" t="s">
        <v>444</v>
      </c>
      <c r="F1490" s="873" t="s">
        <v>4198</v>
      </c>
      <c r="G1490" s="838"/>
      <c r="H1490" s="873" t="s">
        <v>863</v>
      </c>
      <c r="I1490" s="872">
        <v>2014</v>
      </c>
      <c r="J1490" s="838"/>
      <c r="K1490" s="883"/>
      <c r="L1490" s="884"/>
      <c r="M1490" s="884"/>
      <c r="N1490" s="884"/>
      <c r="O1490" s="872" t="s">
        <v>133</v>
      </c>
      <c r="P1490" s="894">
        <v>199380452.98139429</v>
      </c>
      <c r="Q1490" s="853" t="str">
        <f t="shared" si="363"/>
        <v>2.06.02</v>
      </c>
      <c r="R1490" s="841" t="str">
        <f t="shared" si="364"/>
        <v>ALAT RUMAH TANGGA</v>
      </c>
      <c r="S1490" s="860">
        <f t="shared" si="365"/>
        <v>5</v>
      </c>
      <c r="T1490" s="861">
        <f t="shared" si="366"/>
        <v>39876090.596278861</v>
      </c>
      <c r="U1490" s="860">
        <f t="shared" si="367"/>
        <v>0</v>
      </c>
      <c r="V1490" s="861">
        <f t="shared" si="368"/>
        <v>0</v>
      </c>
      <c r="W1490" s="861">
        <f t="shared" si="369"/>
        <v>39876090.596278861</v>
      </c>
      <c r="X1490" s="861">
        <f t="shared" si="370"/>
        <v>39876090.596278861</v>
      </c>
      <c r="Y1490" s="861">
        <f t="shared" si="371"/>
        <v>39876090.596278861</v>
      </c>
      <c r="Z1490" s="861">
        <f t="shared" si="372"/>
        <v>39876090.596278861</v>
      </c>
      <c r="AA1490" s="861">
        <f t="shared" si="373"/>
        <v>39876090.596278861</v>
      </c>
      <c r="AB1490" s="860">
        <f t="shared" si="374"/>
        <v>2014</v>
      </c>
      <c r="AC1490" s="862">
        <f t="shared" si="375"/>
        <v>199380452.98139429</v>
      </c>
      <c r="AD1490" s="863">
        <f t="shared" si="376"/>
        <v>0</v>
      </c>
    </row>
    <row r="1491" spans="1:30" s="821" customFormat="1" ht="25.5" hidden="1" customHeight="1">
      <c r="A1491" s="835"/>
      <c r="B1491" s="849" t="s">
        <v>34</v>
      </c>
      <c r="C1491" s="873" t="s">
        <v>4199</v>
      </c>
      <c r="D1491" s="873" t="s">
        <v>4200</v>
      </c>
      <c r="E1491" s="897" t="s">
        <v>4156</v>
      </c>
      <c r="F1491" s="873" t="s">
        <v>4201</v>
      </c>
      <c r="G1491" s="838"/>
      <c r="H1491" s="873" t="s">
        <v>863</v>
      </c>
      <c r="I1491" s="872">
        <v>2014</v>
      </c>
      <c r="J1491" s="838"/>
      <c r="K1491" s="883"/>
      <c r="L1491" s="884"/>
      <c r="M1491" s="884"/>
      <c r="N1491" s="884"/>
      <c r="O1491" s="872" t="s">
        <v>133</v>
      </c>
      <c r="P1491" s="894">
        <v>40008276.531957135</v>
      </c>
      <c r="Q1491" s="853" t="str">
        <f t="shared" si="363"/>
        <v>2.06.01</v>
      </c>
      <c r="R1491" s="841" t="str">
        <f t="shared" si="364"/>
        <v>ALAT KANTOR</v>
      </c>
      <c r="S1491" s="860">
        <f t="shared" si="365"/>
        <v>5</v>
      </c>
      <c r="T1491" s="861">
        <f t="shared" si="366"/>
        <v>8001655.3063914273</v>
      </c>
      <c r="U1491" s="860">
        <f t="shared" si="367"/>
        <v>0</v>
      </c>
      <c r="V1491" s="861">
        <f t="shared" si="368"/>
        <v>0</v>
      </c>
      <c r="W1491" s="861">
        <f t="shared" si="369"/>
        <v>8001655.3063914273</v>
      </c>
      <c r="X1491" s="861">
        <f t="shared" si="370"/>
        <v>8001655.3063914273</v>
      </c>
      <c r="Y1491" s="861">
        <f t="shared" si="371"/>
        <v>8001655.3063914273</v>
      </c>
      <c r="Z1491" s="861">
        <f t="shared" si="372"/>
        <v>8001655.3063914273</v>
      </c>
      <c r="AA1491" s="861">
        <f t="shared" si="373"/>
        <v>8001655.3063914273</v>
      </c>
      <c r="AB1491" s="860">
        <f t="shared" si="374"/>
        <v>2014</v>
      </c>
      <c r="AC1491" s="862">
        <f t="shared" si="375"/>
        <v>40008276.531957135</v>
      </c>
      <c r="AD1491" s="863">
        <f t="shared" si="376"/>
        <v>0</v>
      </c>
    </row>
    <row r="1492" spans="1:30" s="821" customFormat="1" ht="25.5" hidden="1" customHeight="1">
      <c r="A1492" s="835"/>
      <c r="B1492" s="849" t="s">
        <v>34</v>
      </c>
      <c r="C1492" s="873" t="s">
        <v>4024</v>
      </c>
      <c r="D1492" s="873" t="s">
        <v>4025</v>
      </c>
      <c r="E1492" s="897" t="s">
        <v>444</v>
      </c>
      <c r="F1492" s="873" t="s">
        <v>4202</v>
      </c>
      <c r="G1492" s="838"/>
      <c r="H1492" s="873" t="s">
        <v>863</v>
      </c>
      <c r="I1492" s="872">
        <v>2014</v>
      </c>
      <c r="J1492" s="838"/>
      <c r="K1492" s="883"/>
      <c r="L1492" s="884"/>
      <c r="M1492" s="884"/>
      <c r="N1492" s="884"/>
      <c r="O1492" s="872" t="s">
        <v>133</v>
      </c>
      <c r="P1492" s="894">
        <v>3486404.0535144364</v>
      </c>
      <c r="Q1492" s="853" t="str">
        <f t="shared" si="363"/>
        <v>2.06.01</v>
      </c>
      <c r="R1492" s="841" t="str">
        <f t="shared" si="364"/>
        <v>ALAT KANTOR</v>
      </c>
      <c r="S1492" s="860">
        <f t="shared" si="365"/>
        <v>5</v>
      </c>
      <c r="T1492" s="861">
        <f t="shared" si="366"/>
        <v>697280.81070288725</v>
      </c>
      <c r="U1492" s="860">
        <f t="shared" si="367"/>
        <v>0</v>
      </c>
      <c r="V1492" s="861">
        <f t="shared" si="368"/>
        <v>0</v>
      </c>
      <c r="W1492" s="861">
        <f t="shared" si="369"/>
        <v>697280.81070288725</v>
      </c>
      <c r="X1492" s="861">
        <f t="shared" si="370"/>
        <v>697280.81070288725</v>
      </c>
      <c r="Y1492" s="861">
        <f t="shared" si="371"/>
        <v>697280.81070288725</v>
      </c>
      <c r="Z1492" s="861">
        <f t="shared" si="372"/>
        <v>697280.81070288725</v>
      </c>
      <c r="AA1492" s="861">
        <f t="shared" si="373"/>
        <v>697280.81070288725</v>
      </c>
      <c r="AB1492" s="860">
        <f t="shared" si="374"/>
        <v>2014</v>
      </c>
      <c r="AC1492" s="862">
        <f t="shared" si="375"/>
        <v>3486404.0535144364</v>
      </c>
      <c r="AD1492" s="863">
        <f t="shared" si="376"/>
        <v>0</v>
      </c>
    </row>
    <row r="1493" spans="1:30" s="821" customFormat="1" ht="25.5" hidden="1" customHeight="1">
      <c r="A1493" s="835"/>
      <c r="B1493" s="849" t="s">
        <v>34</v>
      </c>
      <c r="C1493" s="873" t="s">
        <v>4024</v>
      </c>
      <c r="D1493" s="873" t="s">
        <v>4025</v>
      </c>
      <c r="E1493" s="897" t="s">
        <v>444</v>
      </c>
      <c r="F1493" s="873" t="s">
        <v>4202</v>
      </c>
      <c r="G1493" s="838"/>
      <c r="H1493" s="873" t="s">
        <v>863</v>
      </c>
      <c r="I1493" s="872">
        <v>2014</v>
      </c>
      <c r="J1493" s="838"/>
      <c r="K1493" s="883"/>
      <c r="L1493" s="884"/>
      <c r="M1493" s="884"/>
      <c r="N1493" s="884"/>
      <c r="O1493" s="872" t="s">
        <v>133</v>
      </c>
      <c r="P1493" s="894">
        <v>3486404.0535144364</v>
      </c>
      <c r="Q1493" s="853" t="str">
        <f t="shared" si="363"/>
        <v>2.06.01</v>
      </c>
      <c r="R1493" s="841" t="str">
        <f t="shared" si="364"/>
        <v>ALAT KANTOR</v>
      </c>
      <c r="S1493" s="860">
        <f t="shared" si="365"/>
        <v>5</v>
      </c>
      <c r="T1493" s="861">
        <f t="shared" si="366"/>
        <v>697280.81070288725</v>
      </c>
      <c r="U1493" s="860">
        <f t="shared" si="367"/>
        <v>0</v>
      </c>
      <c r="V1493" s="861">
        <f t="shared" si="368"/>
        <v>0</v>
      </c>
      <c r="W1493" s="861">
        <f t="shared" si="369"/>
        <v>697280.81070288725</v>
      </c>
      <c r="X1493" s="861">
        <f t="shared" si="370"/>
        <v>697280.81070288725</v>
      </c>
      <c r="Y1493" s="861">
        <f t="shared" si="371"/>
        <v>697280.81070288725</v>
      </c>
      <c r="Z1493" s="861">
        <f t="shared" si="372"/>
        <v>697280.81070288725</v>
      </c>
      <c r="AA1493" s="861">
        <f t="shared" si="373"/>
        <v>697280.81070288725</v>
      </c>
      <c r="AB1493" s="860">
        <f t="shared" si="374"/>
        <v>2014</v>
      </c>
      <c r="AC1493" s="862">
        <f t="shared" si="375"/>
        <v>3486404.0535144364</v>
      </c>
      <c r="AD1493" s="863">
        <f t="shared" si="376"/>
        <v>0</v>
      </c>
    </row>
    <row r="1494" spans="1:30" s="821" customFormat="1" ht="15" hidden="1" customHeight="1">
      <c r="A1494" s="835"/>
      <c r="B1494" s="849" t="s">
        <v>34</v>
      </c>
      <c r="C1494" s="873" t="s">
        <v>4024</v>
      </c>
      <c r="D1494" s="873" t="s">
        <v>4025</v>
      </c>
      <c r="E1494" s="897" t="s">
        <v>444</v>
      </c>
      <c r="F1494" s="873" t="s">
        <v>4202</v>
      </c>
      <c r="G1494" s="838"/>
      <c r="H1494" s="873" t="s">
        <v>863</v>
      </c>
      <c r="I1494" s="872">
        <v>2014</v>
      </c>
      <c r="J1494" s="838"/>
      <c r="K1494" s="883"/>
      <c r="L1494" s="884"/>
      <c r="M1494" s="884"/>
      <c r="N1494" s="884"/>
      <c r="O1494" s="872" t="s">
        <v>133</v>
      </c>
      <c r="P1494" s="894">
        <v>3486404.0535144364</v>
      </c>
      <c r="Q1494" s="853" t="str">
        <f t="shared" si="363"/>
        <v>2.06.01</v>
      </c>
      <c r="R1494" s="841" t="str">
        <f t="shared" si="364"/>
        <v>ALAT KANTOR</v>
      </c>
      <c r="S1494" s="860">
        <f t="shared" si="365"/>
        <v>5</v>
      </c>
      <c r="T1494" s="861">
        <f t="shared" si="366"/>
        <v>697280.81070288725</v>
      </c>
      <c r="U1494" s="860">
        <f t="shared" si="367"/>
        <v>0</v>
      </c>
      <c r="V1494" s="861">
        <f t="shared" si="368"/>
        <v>0</v>
      </c>
      <c r="W1494" s="861">
        <f t="shared" si="369"/>
        <v>697280.81070288725</v>
      </c>
      <c r="X1494" s="861">
        <f t="shared" si="370"/>
        <v>697280.81070288725</v>
      </c>
      <c r="Y1494" s="861">
        <f t="shared" si="371"/>
        <v>697280.81070288725</v>
      </c>
      <c r="Z1494" s="861">
        <f t="shared" si="372"/>
        <v>697280.81070288725</v>
      </c>
      <c r="AA1494" s="861">
        <f t="shared" si="373"/>
        <v>697280.81070288725</v>
      </c>
      <c r="AB1494" s="860">
        <f t="shared" si="374"/>
        <v>2014</v>
      </c>
      <c r="AC1494" s="862">
        <f t="shared" si="375"/>
        <v>3486404.0535144364</v>
      </c>
      <c r="AD1494" s="863">
        <f t="shared" si="376"/>
        <v>0</v>
      </c>
    </row>
    <row r="1495" spans="1:30" s="821" customFormat="1" ht="38.25" hidden="1" customHeight="1">
      <c r="A1495" s="835"/>
      <c r="B1495" s="849" t="s">
        <v>34</v>
      </c>
      <c r="C1495" s="873" t="s">
        <v>4024</v>
      </c>
      <c r="D1495" s="873" t="s">
        <v>4025</v>
      </c>
      <c r="E1495" s="897" t="s">
        <v>444</v>
      </c>
      <c r="F1495" s="873" t="s">
        <v>4202</v>
      </c>
      <c r="G1495" s="838"/>
      <c r="H1495" s="873" t="s">
        <v>863</v>
      </c>
      <c r="I1495" s="872">
        <v>2014</v>
      </c>
      <c r="J1495" s="838"/>
      <c r="K1495" s="883"/>
      <c r="L1495" s="884"/>
      <c r="M1495" s="884"/>
      <c r="N1495" s="884"/>
      <c r="O1495" s="872" t="s">
        <v>133</v>
      </c>
      <c r="P1495" s="894">
        <v>3486404.0535144364</v>
      </c>
      <c r="Q1495" s="853" t="str">
        <f t="shared" si="363"/>
        <v>2.06.01</v>
      </c>
      <c r="R1495" s="841" t="str">
        <f t="shared" si="364"/>
        <v>ALAT KANTOR</v>
      </c>
      <c r="S1495" s="860">
        <f t="shared" si="365"/>
        <v>5</v>
      </c>
      <c r="T1495" s="861">
        <f t="shared" si="366"/>
        <v>697280.81070288725</v>
      </c>
      <c r="U1495" s="860">
        <f t="shared" si="367"/>
        <v>0</v>
      </c>
      <c r="V1495" s="861">
        <f t="shared" si="368"/>
        <v>0</v>
      </c>
      <c r="W1495" s="861">
        <f t="shared" si="369"/>
        <v>697280.81070288725</v>
      </c>
      <c r="X1495" s="861">
        <f t="shared" si="370"/>
        <v>697280.81070288725</v>
      </c>
      <c r="Y1495" s="861">
        <f t="shared" si="371"/>
        <v>697280.81070288725</v>
      </c>
      <c r="Z1495" s="861">
        <f t="shared" si="372"/>
        <v>697280.81070288725</v>
      </c>
      <c r="AA1495" s="861">
        <f t="shared" si="373"/>
        <v>697280.81070288725</v>
      </c>
      <c r="AB1495" s="860">
        <f t="shared" si="374"/>
        <v>2014</v>
      </c>
      <c r="AC1495" s="862">
        <f t="shared" si="375"/>
        <v>3486404.0535144364</v>
      </c>
      <c r="AD1495" s="863">
        <f t="shared" si="376"/>
        <v>0</v>
      </c>
    </row>
    <row r="1496" spans="1:30" s="821" customFormat="1" ht="25.5" hidden="1" customHeight="1">
      <c r="A1496" s="835"/>
      <c r="B1496" s="849" t="s">
        <v>34</v>
      </c>
      <c r="C1496" s="873" t="s">
        <v>4024</v>
      </c>
      <c r="D1496" s="873" t="s">
        <v>4025</v>
      </c>
      <c r="E1496" s="897" t="s">
        <v>444</v>
      </c>
      <c r="F1496" s="873" t="s">
        <v>4202</v>
      </c>
      <c r="G1496" s="838"/>
      <c r="H1496" s="873" t="s">
        <v>863</v>
      </c>
      <c r="I1496" s="872">
        <v>2014</v>
      </c>
      <c r="J1496" s="838"/>
      <c r="K1496" s="883"/>
      <c r="L1496" s="884"/>
      <c r="M1496" s="884"/>
      <c r="N1496" s="884"/>
      <c r="O1496" s="872" t="s">
        <v>133</v>
      </c>
      <c r="P1496" s="894">
        <v>3486404.0535144364</v>
      </c>
      <c r="Q1496" s="853" t="str">
        <f t="shared" si="363"/>
        <v>2.06.01</v>
      </c>
      <c r="R1496" s="841" t="str">
        <f t="shared" si="364"/>
        <v>ALAT KANTOR</v>
      </c>
      <c r="S1496" s="860">
        <f t="shared" si="365"/>
        <v>5</v>
      </c>
      <c r="T1496" s="861">
        <f t="shared" si="366"/>
        <v>697280.81070288725</v>
      </c>
      <c r="U1496" s="860">
        <f t="shared" si="367"/>
        <v>0</v>
      </c>
      <c r="V1496" s="861">
        <f t="shared" si="368"/>
        <v>0</v>
      </c>
      <c r="W1496" s="861">
        <f t="shared" si="369"/>
        <v>697280.81070288725</v>
      </c>
      <c r="X1496" s="861">
        <f t="shared" si="370"/>
        <v>697280.81070288725</v>
      </c>
      <c r="Y1496" s="861">
        <f t="shared" si="371"/>
        <v>697280.81070288725</v>
      </c>
      <c r="Z1496" s="861">
        <f t="shared" si="372"/>
        <v>697280.81070288725</v>
      </c>
      <c r="AA1496" s="861">
        <f t="shared" si="373"/>
        <v>697280.81070288725</v>
      </c>
      <c r="AB1496" s="860">
        <f t="shared" si="374"/>
        <v>2014</v>
      </c>
      <c r="AC1496" s="862">
        <f t="shared" si="375"/>
        <v>3486404.0535144364</v>
      </c>
      <c r="AD1496" s="863">
        <f t="shared" si="376"/>
        <v>0</v>
      </c>
    </row>
    <row r="1497" spans="1:30" s="821" customFormat="1" ht="25.5" hidden="1" customHeight="1">
      <c r="A1497" s="835"/>
      <c r="B1497" s="849" t="s">
        <v>34</v>
      </c>
      <c r="C1497" s="873" t="s">
        <v>4024</v>
      </c>
      <c r="D1497" s="873" t="s">
        <v>4025</v>
      </c>
      <c r="E1497" s="897" t="s">
        <v>444</v>
      </c>
      <c r="F1497" s="873" t="s">
        <v>4202</v>
      </c>
      <c r="G1497" s="838"/>
      <c r="H1497" s="873" t="s">
        <v>863</v>
      </c>
      <c r="I1497" s="872">
        <v>2014</v>
      </c>
      <c r="J1497" s="838"/>
      <c r="K1497" s="883"/>
      <c r="L1497" s="884"/>
      <c r="M1497" s="884"/>
      <c r="N1497" s="884"/>
      <c r="O1497" s="872" t="s">
        <v>133</v>
      </c>
      <c r="P1497" s="894">
        <v>3486404.0535144364</v>
      </c>
      <c r="Q1497" s="853" t="str">
        <f t="shared" si="363"/>
        <v>2.06.01</v>
      </c>
      <c r="R1497" s="841" t="str">
        <f t="shared" si="364"/>
        <v>ALAT KANTOR</v>
      </c>
      <c r="S1497" s="860">
        <f t="shared" si="365"/>
        <v>5</v>
      </c>
      <c r="T1497" s="861">
        <f t="shared" si="366"/>
        <v>697280.81070288725</v>
      </c>
      <c r="U1497" s="860">
        <f t="shared" si="367"/>
        <v>0</v>
      </c>
      <c r="V1497" s="861">
        <f t="shared" si="368"/>
        <v>0</v>
      </c>
      <c r="W1497" s="861">
        <f t="shared" si="369"/>
        <v>697280.81070288725</v>
      </c>
      <c r="X1497" s="861">
        <f t="shared" si="370"/>
        <v>697280.81070288725</v>
      </c>
      <c r="Y1497" s="861">
        <f t="shared" si="371"/>
        <v>697280.81070288725</v>
      </c>
      <c r="Z1497" s="861">
        <f t="shared" si="372"/>
        <v>697280.81070288725</v>
      </c>
      <c r="AA1497" s="861">
        <f t="shared" si="373"/>
        <v>697280.81070288725</v>
      </c>
      <c r="AB1497" s="860">
        <f t="shared" si="374"/>
        <v>2014</v>
      </c>
      <c r="AC1497" s="862">
        <f t="shared" si="375"/>
        <v>3486404.0535144364</v>
      </c>
      <c r="AD1497" s="863">
        <f t="shared" si="376"/>
        <v>0</v>
      </c>
    </row>
    <row r="1498" spans="1:30" s="821" customFormat="1" ht="25.5" hidden="1" customHeight="1">
      <c r="A1498" s="835"/>
      <c r="B1498" s="849" t="s">
        <v>34</v>
      </c>
      <c r="C1498" s="873" t="s">
        <v>4024</v>
      </c>
      <c r="D1498" s="873" t="s">
        <v>4025</v>
      </c>
      <c r="E1498" s="897" t="s">
        <v>444</v>
      </c>
      <c r="F1498" s="873" t="s">
        <v>4202</v>
      </c>
      <c r="G1498" s="838"/>
      <c r="H1498" s="873" t="s">
        <v>863</v>
      </c>
      <c r="I1498" s="872">
        <v>2014</v>
      </c>
      <c r="J1498" s="838"/>
      <c r="K1498" s="883"/>
      <c r="L1498" s="884"/>
      <c r="M1498" s="884"/>
      <c r="N1498" s="884"/>
      <c r="O1498" s="872" t="s">
        <v>133</v>
      </c>
      <c r="P1498" s="894">
        <v>3486404.0535144364</v>
      </c>
      <c r="Q1498" s="853" t="str">
        <f t="shared" si="363"/>
        <v>2.06.01</v>
      </c>
      <c r="R1498" s="841" t="str">
        <f t="shared" si="364"/>
        <v>ALAT KANTOR</v>
      </c>
      <c r="S1498" s="860">
        <f t="shared" si="365"/>
        <v>5</v>
      </c>
      <c r="T1498" s="861">
        <f t="shared" si="366"/>
        <v>697280.81070288725</v>
      </c>
      <c r="U1498" s="860">
        <f t="shared" si="367"/>
        <v>0</v>
      </c>
      <c r="V1498" s="861">
        <f t="shared" si="368"/>
        <v>0</v>
      </c>
      <c r="W1498" s="861">
        <f t="shared" si="369"/>
        <v>697280.81070288725</v>
      </c>
      <c r="X1498" s="861">
        <f t="shared" si="370"/>
        <v>697280.81070288725</v>
      </c>
      <c r="Y1498" s="861">
        <f t="shared" si="371"/>
        <v>697280.81070288725</v>
      </c>
      <c r="Z1498" s="861">
        <f t="shared" si="372"/>
        <v>697280.81070288725</v>
      </c>
      <c r="AA1498" s="861">
        <f t="shared" si="373"/>
        <v>697280.81070288725</v>
      </c>
      <c r="AB1498" s="860">
        <f t="shared" si="374"/>
        <v>2014</v>
      </c>
      <c r="AC1498" s="862">
        <f t="shared" si="375"/>
        <v>3486404.0535144364</v>
      </c>
      <c r="AD1498" s="863">
        <f t="shared" si="376"/>
        <v>0</v>
      </c>
    </row>
    <row r="1499" spans="1:30" s="821" customFormat="1" ht="15" hidden="1" customHeight="1">
      <c r="A1499" s="873" t="s">
        <v>3929</v>
      </c>
      <c r="B1499" s="849" t="s">
        <v>34</v>
      </c>
      <c r="C1499" s="873" t="s">
        <v>4024</v>
      </c>
      <c r="D1499" s="873" t="s">
        <v>4025</v>
      </c>
      <c r="E1499" s="897" t="s">
        <v>444</v>
      </c>
      <c r="F1499" s="873" t="s">
        <v>4202</v>
      </c>
      <c r="G1499" s="838"/>
      <c r="H1499" s="873" t="s">
        <v>863</v>
      </c>
      <c r="I1499" s="872">
        <v>2014</v>
      </c>
      <c r="J1499" s="838"/>
      <c r="K1499" s="883"/>
      <c r="L1499" s="884"/>
      <c r="M1499" s="884"/>
      <c r="N1499" s="884"/>
      <c r="O1499" s="872" t="s">
        <v>133</v>
      </c>
      <c r="P1499" s="894">
        <v>3486404.0535144364</v>
      </c>
      <c r="Q1499" s="853" t="str">
        <f t="shared" si="363"/>
        <v>2.06.01</v>
      </c>
      <c r="R1499" s="841" t="str">
        <f t="shared" si="364"/>
        <v>ALAT KANTOR</v>
      </c>
      <c r="S1499" s="860">
        <f t="shared" si="365"/>
        <v>5</v>
      </c>
      <c r="T1499" s="861">
        <f t="shared" si="366"/>
        <v>697280.81070288725</v>
      </c>
      <c r="U1499" s="860">
        <f t="shared" si="367"/>
        <v>0</v>
      </c>
      <c r="V1499" s="861">
        <f t="shared" si="368"/>
        <v>0</v>
      </c>
      <c r="W1499" s="861">
        <f t="shared" si="369"/>
        <v>697280.81070288725</v>
      </c>
      <c r="X1499" s="861">
        <f t="shared" si="370"/>
        <v>697280.81070288725</v>
      </c>
      <c r="Y1499" s="861">
        <f t="shared" si="371"/>
        <v>697280.81070288725</v>
      </c>
      <c r="Z1499" s="861">
        <f t="shared" si="372"/>
        <v>697280.81070288725</v>
      </c>
      <c r="AA1499" s="861">
        <f t="shared" si="373"/>
        <v>697280.81070288725</v>
      </c>
      <c r="AB1499" s="860">
        <f t="shared" si="374"/>
        <v>2014</v>
      </c>
      <c r="AC1499" s="862">
        <f t="shared" si="375"/>
        <v>3486404.0535144364</v>
      </c>
      <c r="AD1499" s="863">
        <f t="shared" si="376"/>
        <v>0</v>
      </c>
    </row>
    <row r="1500" spans="1:30" s="821" customFormat="1" ht="25.5" hidden="1" customHeight="1">
      <c r="A1500" s="835"/>
      <c r="B1500" s="849" t="s">
        <v>34</v>
      </c>
      <c r="C1500" s="873" t="s">
        <v>4024</v>
      </c>
      <c r="D1500" s="873" t="s">
        <v>4025</v>
      </c>
      <c r="E1500" s="897" t="s">
        <v>444</v>
      </c>
      <c r="F1500" s="873" t="s">
        <v>4202</v>
      </c>
      <c r="G1500" s="838"/>
      <c r="H1500" s="873" t="s">
        <v>863</v>
      </c>
      <c r="I1500" s="872">
        <v>2014</v>
      </c>
      <c r="J1500" s="838"/>
      <c r="K1500" s="883"/>
      <c r="L1500" s="884"/>
      <c r="M1500" s="884"/>
      <c r="N1500" s="884"/>
      <c r="O1500" s="872" t="s">
        <v>133</v>
      </c>
      <c r="P1500" s="894">
        <v>3486404.0535144364</v>
      </c>
      <c r="Q1500" s="853" t="str">
        <f t="shared" si="363"/>
        <v>2.06.01</v>
      </c>
      <c r="R1500" s="841" t="str">
        <f t="shared" si="364"/>
        <v>ALAT KANTOR</v>
      </c>
      <c r="S1500" s="860">
        <f t="shared" si="365"/>
        <v>5</v>
      </c>
      <c r="T1500" s="861">
        <f t="shared" si="366"/>
        <v>697280.81070288725</v>
      </c>
      <c r="U1500" s="860">
        <f t="shared" si="367"/>
        <v>0</v>
      </c>
      <c r="V1500" s="861">
        <f t="shared" si="368"/>
        <v>0</v>
      </c>
      <c r="W1500" s="861">
        <f t="shared" si="369"/>
        <v>697280.81070288725</v>
      </c>
      <c r="X1500" s="861">
        <f t="shared" si="370"/>
        <v>697280.81070288725</v>
      </c>
      <c r="Y1500" s="861">
        <f t="shared" si="371"/>
        <v>697280.81070288725</v>
      </c>
      <c r="Z1500" s="861">
        <f t="shared" si="372"/>
        <v>697280.81070288725</v>
      </c>
      <c r="AA1500" s="861">
        <f t="shared" si="373"/>
        <v>697280.81070288725</v>
      </c>
      <c r="AB1500" s="860">
        <f t="shared" si="374"/>
        <v>2014</v>
      </c>
      <c r="AC1500" s="862">
        <f t="shared" si="375"/>
        <v>3486404.0535144364</v>
      </c>
      <c r="AD1500" s="863">
        <f t="shared" si="376"/>
        <v>0</v>
      </c>
    </row>
    <row r="1501" spans="1:30" s="821" customFormat="1" ht="15" hidden="1" customHeight="1">
      <c r="A1501" s="835"/>
      <c r="B1501" s="849" t="s">
        <v>34</v>
      </c>
      <c r="C1501" s="873" t="s">
        <v>4024</v>
      </c>
      <c r="D1501" s="873" t="s">
        <v>4025</v>
      </c>
      <c r="E1501" s="897" t="s">
        <v>444</v>
      </c>
      <c r="F1501" s="873" t="s">
        <v>4202</v>
      </c>
      <c r="G1501" s="838"/>
      <c r="H1501" s="873" t="s">
        <v>863</v>
      </c>
      <c r="I1501" s="872">
        <v>2014</v>
      </c>
      <c r="J1501" s="838"/>
      <c r="K1501" s="883"/>
      <c r="L1501" s="884"/>
      <c r="M1501" s="884"/>
      <c r="N1501" s="884"/>
      <c r="O1501" s="872" t="s">
        <v>133</v>
      </c>
      <c r="P1501" s="894">
        <v>3486404.0535144364</v>
      </c>
      <c r="Q1501" s="853" t="str">
        <f t="shared" si="363"/>
        <v>2.06.01</v>
      </c>
      <c r="R1501" s="841" t="str">
        <f t="shared" si="364"/>
        <v>ALAT KANTOR</v>
      </c>
      <c r="S1501" s="860">
        <f t="shared" si="365"/>
        <v>5</v>
      </c>
      <c r="T1501" s="861">
        <f t="shared" si="366"/>
        <v>697280.81070288725</v>
      </c>
      <c r="U1501" s="860">
        <f t="shared" si="367"/>
        <v>0</v>
      </c>
      <c r="V1501" s="861">
        <f t="shared" si="368"/>
        <v>0</v>
      </c>
      <c r="W1501" s="861">
        <f t="shared" si="369"/>
        <v>697280.81070288725</v>
      </c>
      <c r="X1501" s="861">
        <f t="shared" si="370"/>
        <v>697280.81070288725</v>
      </c>
      <c r="Y1501" s="861">
        <f t="shared" si="371"/>
        <v>697280.81070288725</v>
      </c>
      <c r="Z1501" s="861">
        <f t="shared" si="372"/>
        <v>697280.81070288725</v>
      </c>
      <c r="AA1501" s="861">
        <f t="shared" si="373"/>
        <v>697280.81070288725</v>
      </c>
      <c r="AB1501" s="860">
        <f t="shared" si="374"/>
        <v>2014</v>
      </c>
      <c r="AC1501" s="862">
        <f t="shared" si="375"/>
        <v>3486404.0535144364</v>
      </c>
      <c r="AD1501" s="863">
        <f t="shared" si="376"/>
        <v>0</v>
      </c>
    </row>
    <row r="1502" spans="1:30" s="821" customFormat="1" ht="15" hidden="1" customHeight="1">
      <c r="A1502" s="835"/>
      <c r="B1502" s="849" t="s">
        <v>34</v>
      </c>
      <c r="C1502" s="873" t="s">
        <v>4024</v>
      </c>
      <c r="D1502" s="873" t="s">
        <v>4025</v>
      </c>
      <c r="E1502" s="897" t="s">
        <v>444</v>
      </c>
      <c r="F1502" s="873" t="s">
        <v>4202</v>
      </c>
      <c r="G1502" s="838"/>
      <c r="H1502" s="873" t="s">
        <v>863</v>
      </c>
      <c r="I1502" s="872">
        <v>2014</v>
      </c>
      <c r="J1502" s="838"/>
      <c r="K1502" s="883"/>
      <c r="L1502" s="884"/>
      <c r="M1502" s="884"/>
      <c r="N1502" s="884"/>
      <c r="O1502" s="872" t="s">
        <v>133</v>
      </c>
      <c r="P1502" s="894">
        <v>3486404.0535144364</v>
      </c>
      <c r="Q1502" s="853" t="str">
        <f t="shared" si="363"/>
        <v>2.06.01</v>
      </c>
      <c r="R1502" s="841" t="str">
        <f t="shared" si="364"/>
        <v>ALAT KANTOR</v>
      </c>
      <c r="S1502" s="860">
        <f t="shared" si="365"/>
        <v>5</v>
      </c>
      <c r="T1502" s="861">
        <f t="shared" si="366"/>
        <v>697280.81070288725</v>
      </c>
      <c r="U1502" s="860">
        <f t="shared" si="367"/>
        <v>0</v>
      </c>
      <c r="V1502" s="861">
        <f t="shared" si="368"/>
        <v>0</v>
      </c>
      <c r="W1502" s="861">
        <f t="shared" si="369"/>
        <v>697280.81070288725</v>
      </c>
      <c r="X1502" s="861">
        <f t="shared" si="370"/>
        <v>697280.81070288725</v>
      </c>
      <c r="Y1502" s="861">
        <f t="shared" si="371"/>
        <v>697280.81070288725</v>
      </c>
      <c r="Z1502" s="861">
        <f t="shared" si="372"/>
        <v>697280.81070288725</v>
      </c>
      <c r="AA1502" s="861">
        <f t="shared" si="373"/>
        <v>697280.81070288725</v>
      </c>
      <c r="AB1502" s="860">
        <f t="shared" si="374"/>
        <v>2014</v>
      </c>
      <c r="AC1502" s="862">
        <f t="shared" si="375"/>
        <v>3486404.0535144364</v>
      </c>
      <c r="AD1502" s="863">
        <f t="shared" si="376"/>
        <v>0</v>
      </c>
    </row>
    <row r="1503" spans="1:30" s="821" customFormat="1" ht="25.5" hidden="1" customHeight="1">
      <c r="A1503" s="835"/>
      <c r="B1503" s="849" t="s">
        <v>34</v>
      </c>
      <c r="C1503" s="873" t="s">
        <v>4024</v>
      </c>
      <c r="D1503" s="873" t="s">
        <v>4025</v>
      </c>
      <c r="E1503" s="897" t="s">
        <v>444</v>
      </c>
      <c r="F1503" s="873" t="s">
        <v>4202</v>
      </c>
      <c r="G1503" s="838"/>
      <c r="H1503" s="873" t="s">
        <v>863</v>
      </c>
      <c r="I1503" s="872">
        <v>2014</v>
      </c>
      <c r="J1503" s="838"/>
      <c r="K1503" s="883"/>
      <c r="L1503" s="884"/>
      <c r="M1503" s="884"/>
      <c r="N1503" s="884"/>
      <c r="O1503" s="872" t="s">
        <v>133</v>
      </c>
      <c r="P1503" s="894">
        <v>3486404.0535144364</v>
      </c>
      <c r="Q1503" s="853" t="str">
        <f t="shared" si="363"/>
        <v>2.06.01</v>
      </c>
      <c r="R1503" s="841" t="str">
        <f t="shared" si="364"/>
        <v>ALAT KANTOR</v>
      </c>
      <c r="S1503" s="860">
        <f t="shared" si="365"/>
        <v>5</v>
      </c>
      <c r="T1503" s="861">
        <f t="shared" si="366"/>
        <v>697280.81070288725</v>
      </c>
      <c r="U1503" s="860">
        <f t="shared" si="367"/>
        <v>0</v>
      </c>
      <c r="V1503" s="861">
        <f t="shared" si="368"/>
        <v>0</v>
      </c>
      <c r="W1503" s="861">
        <f t="shared" si="369"/>
        <v>697280.81070288725</v>
      </c>
      <c r="X1503" s="861">
        <f t="shared" si="370"/>
        <v>697280.81070288725</v>
      </c>
      <c r="Y1503" s="861">
        <f t="shared" si="371"/>
        <v>697280.81070288725</v>
      </c>
      <c r="Z1503" s="861">
        <f t="shared" si="372"/>
        <v>697280.81070288725</v>
      </c>
      <c r="AA1503" s="861">
        <f t="shared" si="373"/>
        <v>697280.81070288725</v>
      </c>
      <c r="AB1503" s="860">
        <f t="shared" si="374"/>
        <v>2014</v>
      </c>
      <c r="AC1503" s="862">
        <f t="shared" si="375"/>
        <v>3486404.0535144364</v>
      </c>
      <c r="AD1503" s="863">
        <f t="shared" si="376"/>
        <v>0</v>
      </c>
    </row>
    <row r="1504" spans="1:30" s="821" customFormat="1" ht="38.25" hidden="1" customHeight="1">
      <c r="A1504" s="835"/>
      <c r="B1504" s="849" t="s">
        <v>34</v>
      </c>
      <c r="C1504" s="873" t="s">
        <v>4024</v>
      </c>
      <c r="D1504" s="873" t="s">
        <v>4025</v>
      </c>
      <c r="E1504" s="897" t="s">
        <v>444</v>
      </c>
      <c r="F1504" s="873" t="s">
        <v>4202</v>
      </c>
      <c r="G1504" s="838"/>
      <c r="H1504" s="873" t="s">
        <v>863</v>
      </c>
      <c r="I1504" s="872">
        <v>2014</v>
      </c>
      <c r="J1504" s="838"/>
      <c r="K1504" s="883"/>
      <c r="L1504" s="884"/>
      <c r="M1504" s="884"/>
      <c r="N1504" s="884"/>
      <c r="O1504" s="872" t="s">
        <v>133</v>
      </c>
      <c r="P1504" s="894">
        <v>3486404.0535144364</v>
      </c>
      <c r="Q1504" s="853" t="str">
        <f t="shared" si="363"/>
        <v>2.06.01</v>
      </c>
      <c r="R1504" s="841" t="str">
        <f t="shared" si="364"/>
        <v>ALAT KANTOR</v>
      </c>
      <c r="S1504" s="860">
        <f t="shared" si="365"/>
        <v>5</v>
      </c>
      <c r="T1504" s="861">
        <f t="shared" si="366"/>
        <v>697280.81070288725</v>
      </c>
      <c r="U1504" s="860">
        <f t="shared" si="367"/>
        <v>0</v>
      </c>
      <c r="V1504" s="861">
        <f t="shared" si="368"/>
        <v>0</v>
      </c>
      <c r="W1504" s="861">
        <f t="shared" si="369"/>
        <v>697280.81070288725</v>
      </c>
      <c r="X1504" s="861">
        <f t="shared" si="370"/>
        <v>697280.81070288725</v>
      </c>
      <c r="Y1504" s="861">
        <f t="shared" si="371"/>
        <v>697280.81070288725</v>
      </c>
      <c r="Z1504" s="861">
        <f t="shared" si="372"/>
        <v>697280.81070288725</v>
      </c>
      <c r="AA1504" s="861">
        <f t="shared" si="373"/>
        <v>697280.81070288725</v>
      </c>
      <c r="AB1504" s="860">
        <f t="shared" si="374"/>
        <v>2014</v>
      </c>
      <c r="AC1504" s="862">
        <f t="shared" si="375"/>
        <v>3486404.0535144364</v>
      </c>
      <c r="AD1504" s="863">
        <f t="shared" si="376"/>
        <v>0</v>
      </c>
    </row>
    <row r="1505" spans="1:30" s="821" customFormat="1" ht="38.25" hidden="1" customHeight="1">
      <c r="A1505" s="835"/>
      <c r="B1505" s="849" t="s">
        <v>34</v>
      </c>
      <c r="C1505" s="873" t="s">
        <v>4024</v>
      </c>
      <c r="D1505" s="873" t="s">
        <v>4025</v>
      </c>
      <c r="E1505" s="897" t="s">
        <v>444</v>
      </c>
      <c r="F1505" s="873" t="s">
        <v>4202</v>
      </c>
      <c r="G1505" s="838"/>
      <c r="H1505" s="873" t="s">
        <v>863</v>
      </c>
      <c r="I1505" s="872">
        <v>2014</v>
      </c>
      <c r="J1505" s="838"/>
      <c r="K1505" s="883"/>
      <c r="L1505" s="884"/>
      <c r="M1505" s="884"/>
      <c r="N1505" s="884"/>
      <c r="O1505" s="872" t="s">
        <v>133</v>
      </c>
      <c r="P1505" s="894">
        <v>3486404.0535144364</v>
      </c>
      <c r="Q1505" s="853" t="str">
        <f t="shared" si="363"/>
        <v>2.06.01</v>
      </c>
      <c r="R1505" s="841" t="str">
        <f t="shared" si="364"/>
        <v>ALAT KANTOR</v>
      </c>
      <c r="S1505" s="860">
        <f t="shared" si="365"/>
        <v>5</v>
      </c>
      <c r="T1505" s="861">
        <f t="shared" si="366"/>
        <v>697280.81070288725</v>
      </c>
      <c r="U1505" s="860">
        <f t="shared" si="367"/>
        <v>0</v>
      </c>
      <c r="V1505" s="861">
        <f t="shared" si="368"/>
        <v>0</v>
      </c>
      <c r="W1505" s="861">
        <f t="shared" si="369"/>
        <v>697280.81070288725</v>
      </c>
      <c r="X1505" s="861">
        <f t="shared" si="370"/>
        <v>697280.81070288725</v>
      </c>
      <c r="Y1505" s="861">
        <f t="shared" si="371"/>
        <v>697280.81070288725</v>
      </c>
      <c r="Z1505" s="861">
        <f t="shared" si="372"/>
        <v>697280.81070288725</v>
      </c>
      <c r="AA1505" s="861">
        <f t="shared" si="373"/>
        <v>697280.81070288725</v>
      </c>
      <c r="AB1505" s="860">
        <f t="shared" si="374"/>
        <v>2014</v>
      </c>
      <c r="AC1505" s="862">
        <f t="shared" si="375"/>
        <v>3486404.0535144364</v>
      </c>
      <c r="AD1505" s="863">
        <f t="shared" si="376"/>
        <v>0</v>
      </c>
    </row>
    <row r="1506" spans="1:30" s="821" customFormat="1" ht="25.5" hidden="1" customHeight="1">
      <c r="A1506" s="835"/>
      <c r="B1506" s="849" t="s">
        <v>34</v>
      </c>
      <c r="C1506" s="873" t="s">
        <v>4024</v>
      </c>
      <c r="D1506" s="873" t="s">
        <v>4025</v>
      </c>
      <c r="E1506" s="897" t="s">
        <v>444</v>
      </c>
      <c r="F1506" s="873" t="s">
        <v>4202</v>
      </c>
      <c r="G1506" s="838"/>
      <c r="H1506" s="873" t="s">
        <v>863</v>
      </c>
      <c r="I1506" s="872">
        <v>2014</v>
      </c>
      <c r="J1506" s="838"/>
      <c r="K1506" s="883"/>
      <c r="L1506" s="884"/>
      <c r="M1506" s="884"/>
      <c r="N1506" s="884"/>
      <c r="O1506" s="872" t="s">
        <v>133</v>
      </c>
      <c r="P1506" s="894">
        <v>3486404.0535144364</v>
      </c>
      <c r="Q1506" s="853" t="str">
        <f t="shared" si="363"/>
        <v>2.06.01</v>
      </c>
      <c r="R1506" s="841" t="str">
        <f t="shared" si="364"/>
        <v>ALAT KANTOR</v>
      </c>
      <c r="S1506" s="860">
        <f t="shared" si="365"/>
        <v>5</v>
      </c>
      <c r="T1506" s="861">
        <f t="shared" si="366"/>
        <v>697280.81070288725</v>
      </c>
      <c r="U1506" s="860">
        <f t="shared" si="367"/>
        <v>0</v>
      </c>
      <c r="V1506" s="861">
        <f t="shared" si="368"/>
        <v>0</v>
      </c>
      <c r="W1506" s="861">
        <f t="shared" si="369"/>
        <v>697280.81070288725</v>
      </c>
      <c r="X1506" s="861">
        <f t="shared" si="370"/>
        <v>697280.81070288725</v>
      </c>
      <c r="Y1506" s="861">
        <f t="shared" si="371"/>
        <v>697280.81070288725</v>
      </c>
      <c r="Z1506" s="861">
        <f t="shared" si="372"/>
        <v>697280.81070288725</v>
      </c>
      <c r="AA1506" s="861">
        <f t="shared" si="373"/>
        <v>697280.81070288725</v>
      </c>
      <c r="AB1506" s="860">
        <f t="shared" si="374"/>
        <v>2014</v>
      </c>
      <c r="AC1506" s="862">
        <f t="shared" si="375"/>
        <v>3486404.0535144364</v>
      </c>
      <c r="AD1506" s="863">
        <f t="shared" si="376"/>
        <v>0</v>
      </c>
    </row>
    <row r="1507" spans="1:30" s="821" customFormat="1" ht="51" hidden="1" customHeight="1">
      <c r="A1507" s="873" t="s">
        <v>3937</v>
      </c>
      <c r="B1507" s="849" t="s">
        <v>34</v>
      </c>
      <c r="C1507" s="873" t="s">
        <v>4024</v>
      </c>
      <c r="D1507" s="873" t="s">
        <v>4025</v>
      </c>
      <c r="E1507" s="897" t="s">
        <v>444</v>
      </c>
      <c r="F1507" s="873" t="s">
        <v>4202</v>
      </c>
      <c r="G1507" s="838"/>
      <c r="H1507" s="873" t="s">
        <v>863</v>
      </c>
      <c r="I1507" s="872">
        <v>2014</v>
      </c>
      <c r="J1507" s="838"/>
      <c r="K1507" s="883"/>
      <c r="L1507" s="884"/>
      <c r="M1507" s="884"/>
      <c r="N1507" s="884"/>
      <c r="O1507" s="872" t="s">
        <v>133</v>
      </c>
      <c r="P1507" s="894">
        <v>3486404.0535144364</v>
      </c>
      <c r="Q1507" s="853" t="str">
        <f t="shared" si="363"/>
        <v>2.06.01</v>
      </c>
      <c r="R1507" s="841" t="str">
        <f t="shared" si="364"/>
        <v>ALAT KANTOR</v>
      </c>
      <c r="S1507" s="860">
        <f t="shared" si="365"/>
        <v>5</v>
      </c>
      <c r="T1507" s="861">
        <f t="shared" si="366"/>
        <v>697280.81070288725</v>
      </c>
      <c r="U1507" s="860">
        <f t="shared" si="367"/>
        <v>0</v>
      </c>
      <c r="V1507" s="861">
        <f t="shared" si="368"/>
        <v>0</v>
      </c>
      <c r="W1507" s="861">
        <f t="shared" si="369"/>
        <v>697280.81070288725</v>
      </c>
      <c r="X1507" s="861">
        <f t="shared" si="370"/>
        <v>697280.81070288725</v>
      </c>
      <c r="Y1507" s="861">
        <f t="shared" si="371"/>
        <v>697280.81070288725</v>
      </c>
      <c r="Z1507" s="861">
        <f t="shared" si="372"/>
        <v>697280.81070288725</v>
      </c>
      <c r="AA1507" s="861">
        <f t="shared" si="373"/>
        <v>697280.81070288725</v>
      </c>
      <c r="AB1507" s="860">
        <f t="shared" si="374"/>
        <v>2014</v>
      </c>
      <c r="AC1507" s="862">
        <f t="shared" si="375"/>
        <v>3486404.0535144364</v>
      </c>
      <c r="AD1507" s="863">
        <f t="shared" si="376"/>
        <v>0</v>
      </c>
    </row>
    <row r="1508" spans="1:30" s="821" customFormat="1" ht="25.5" hidden="1" customHeight="1">
      <c r="A1508" s="873" t="s">
        <v>3938</v>
      </c>
      <c r="B1508" s="849" t="s">
        <v>34</v>
      </c>
      <c r="C1508" s="873" t="s">
        <v>4024</v>
      </c>
      <c r="D1508" s="873" t="s">
        <v>4025</v>
      </c>
      <c r="E1508" s="897" t="s">
        <v>444</v>
      </c>
      <c r="F1508" s="873" t="s">
        <v>4202</v>
      </c>
      <c r="G1508" s="838"/>
      <c r="H1508" s="873" t="s">
        <v>863</v>
      </c>
      <c r="I1508" s="872">
        <v>2014</v>
      </c>
      <c r="J1508" s="838"/>
      <c r="K1508" s="883"/>
      <c r="L1508" s="884"/>
      <c r="M1508" s="884"/>
      <c r="N1508" s="884"/>
      <c r="O1508" s="872" t="s">
        <v>133</v>
      </c>
      <c r="P1508" s="894">
        <v>3486404.0535144364</v>
      </c>
      <c r="Q1508" s="853" t="str">
        <f t="shared" si="363"/>
        <v>2.06.01</v>
      </c>
      <c r="R1508" s="841" t="str">
        <f t="shared" si="364"/>
        <v>ALAT KANTOR</v>
      </c>
      <c r="S1508" s="860">
        <f t="shared" si="365"/>
        <v>5</v>
      </c>
      <c r="T1508" s="861">
        <f t="shared" si="366"/>
        <v>697280.81070288725</v>
      </c>
      <c r="U1508" s="860">
        <f t="shared" si="367"/>
        <v>0</v>
      </c>
      <c r="V1508" s="861">
        <f t="shared" si="368"/>
        <v>0</v>
      </c>
      <c r="W1508" s="861">
        <f t="shared" si="369"/>
        <v>697280.81070288725</v>
      </c>
      <c r="X1508" s="861">
        <f t="shared" si="370"/>
        <v>697280.81070288725</v>
      </c>
      <c r="Y1508" s="861">
        <f t="shared" si="371"/>
        <v>697280.81070288725</v>
      </c>
      <c r="Z1508" s="861">
        <f t="shared" si="372"/>
        <v>697280.81070288725</v>
      </c>
      <c r="AA1508" s="861">
        <f t="shared" si="373"/>
        <v>697280.81070288725</v>
      </c>
      <c r="AB1508" s="860">
        <f t="shared" si="374"/>
        <v>2014</v>
      </c>
      <c r="AC1508" s="862">
        <f t="shared" si="375"/>
        <v>3486404.0535144364</v>
      </c>
      <c r="AD1508" s="863">
        <f t="shared" si="376"/>
        <v>0</v>
      </c>
    </row>
    <row r="1509" spans="1:30" s="821" customFormat="1" ht="15" hidden="1" customHeight="1">
      <c r="A1509" s="873" t="s">
        <v>3939</v>
      </c>
      <c r="B1509" s="849" t="s">
        <v>34</v>
      </c>
      <c r="C1509" s="873" t="s">
        <v>4024</v>
      </c>
      <c r="D1509" s="873" t="s">
        <v>4025</v>
      </c>
      <c r="E1509" s="897" t="s">
        <v>444</v>
      </c>
      <c r="F1509" s="873" t="s">
        <v>4202</v>
      </c>
      <c r="G1509" s="838"/>
      <c r="H1509" s="873" t="s">
        <v>863</v>
      </c>
      <c r="I1509" s="872">
        <v>2014</v>
      </c>
      <c r="J1509" s="838"/>
      <c r="K1509" s="883"/>
      <c r="L1509" s="884"/>
      <c r="M1509" s="884"/>
      <c r="N1509" s="884"/>
      <c r="O1509" s="872" t="s">
        <v>133</v>
      </c>
      <c r="P1509" s="894">
        <v>3486404.0535144364</v>
      </c>
      <c r="Q1509" s="853" t="str">
        <f t="shared" si="363"/>
        <v>2.06.01</v>
      </c>
      <c r="R1509" s="841" t="str">
        <f t="shared" si="364"/>
        <v>ALAT KANTOR</v>
      </c>
      <c r="S1509" s="860">
        <f t="shared" si="365"/>
        <v>5</v>
      </c>
      <c r="T1509" s="861">
        <f t="shared" si="366"/>
        <v>697280.81070288725</v>
      </c>
      <c r="U1509" s="860">
        <f t="shared" si="367"/>
        <v>0</v>
      </c>
      <c r="V1509" s="861">
        <f t="shared" si="368"/>
        <v>0</v>
      </c>
      <c r="W1509" s="861">
        <f t="shared" si="369"/>
        <v>697280.81070288725</v>
      </c>
      <c r="X1509" s="861">
        <f t="shared" si="370"/>
        <v>697280.81070288725</v>
      </c>
      <c r="Y1509" s="861">
        <f t="shared" si="371"/>
        <v>697280.81070288725</v>
      </c>
      <c r="Z1509" s="861">
        <f t="shared" si="372"/>
        <v>697280.81070288725</v>
      </c>
      <c r="AA1509" s="861">
        <f t="shared" si="373"/>
        <v>697280.81070288725</v>
      </c>
      <c r="AB1509" s="860">
        <f t="shared" si="374"/>
        <v>2014</v>
      </c>
      <c r="AC1509" s="862">
        <f t="shared" si="375"/>
        <v>3486404.0535144364</v>
      </c>
      <c r="AD1509" s="863">
        <f t="shared" si="376"/>
        <v>0</v>
      </c>
    </row>
    <row r="1510" spans="1:30" s="821" customFormat="1" ht="15" hidden="1" customHeight="1">
      <c r="A1510" s="873" t="s">
        <v>4053</v>
      </c>
      <c r="B1510" s="849" t="s">
        <v>34</v>
      </c>
      <c r="C1510" s="873" t="s">
        <v>4024</v>
      </c>
      <c r="D1510" s="873" t="s">
        <v>4025</v>
      </c>
      <c r="E1510" s="897" t="s">
        <v>444</v>
      </c>
      <c r="F1510" s="873" t="s">
        <v>4202</v>
      </c>
      <c r="G1510" s="838"/>
      <c r="H1510" s="873" t="s">
        <v>863</v>
      </c>
      <c r="I1510" s="872">
        <v>2014</v>
      </c>
      <c r="J1510" s="838"/>
      <c r="K1510" s="883"/>
      <c r="L1510" s="884"/>
      <c r="M1510" s="884"/>
      <c r="N1510" s="884"/>
      <c r="O1510" s="872" t="s">
        <v>133</v>
      </c>
      <c r="P1510" s="894">
        <v>3486404.0535144364</v>
      </c>
      <c r="Q1510" s="853" t="str">
        <f t="shared" si="363"/>
        <v>2.06.01</v>
      </c>
      <c r="R1510" s="841" t="str">
        <f t="shared" si="364"/>
        <v>ALAT KANTOR</v>
      </c>
      <c r="S1510" s="860">
        <f t="shared" si="365"/>
        <v>5</v>
      </c>
      <c r="T1510" s="861">
        <f t="shared" si="366"/>
        <v>697280.81070288725</v>
      </c>
      <c r="U1510" s="860">
        <f t="shared" si="367"/>
        <v>0</v>
      </c>
      <c r="V1510" s="861">
        <f t="shared" si="368"/>
        <v>0</v>
      </c>
      <c r="W1510" s="861">
        <f t="shared" si="369"/>
        <v>697280.81070288725</v>
      </c>
      <c r="X1510" s="861">
        <f t="shared" si="370"/>
        <v>697280.81070288725</v>
      </c>
      <c r="Y1510" s="861">
        <f t="shared" si="371"/>
        <v>697280.81070288725</v>
      </c>
      <c r="Z1510" s="861">
        <f t="shared" si="372"/>
        <v>697280.81070288725</v>
      </c>
      <c r="AA1510" s="861">
        <f t="shared" si="373"/>
        <v>697280.81070288725</v>
      </c>
      <c r="AB1510" s="860">
        <f t="shared" si="374"/>
        <v>2014</v>
      </c>
      <c r="AC1510" s="862">
        <f t="shared" si="375"/>
        <v>3486404.0535144364</v>
      </c>
      <c r="AD1510" s="863">
        <f t="shared" si="376"/>
        <v>0</v>
      </c>
    </row>
    <row r="1511" spans="1:30" s="821" customFormat="1" ht="25.5" hidden="1" customHeight="1">
      <c r="A1511" s="835"/>
      <c r="B1511" s="849" t="s">
        <v>34</v>
      </c>
      <c r="C1511" s="873" t="s">
        <v>4024</v>
      </c>
      <c r="D1511" s="873" t="s">
        <v>4025</v>
      </c>
      <c r="E1511" s="897" t="s">
        <v>444</v>
      </c>
      <c r="F1511" s="873" t="s">
        <v>4202</v>
      </c>
      <c r="G1511" s="838"/>
      <c r="H1511" s="873" t="s">
        <v>863</v>
      </c>
      <c r="I1511" s="872">
        <v>2014</v>
      </c>
      <c r="J1511" s="838"/>
      <c r="K1511" s="883"/>
      <c r="L1511" s="884"/>
      <c r="M1511" s="884"/>
      <c r="N1511" s="884"/>
      <c r="O1511" s="872" t="s">
        <v>133</v>
      </c>
      <c r="P1511" s="894">
        <v>3486404.0535144364</v>
      </c>
      <c r="Q1511" s="853" t="str">
        <f t="shared" si="363"/>
        <v>2.06.01</v>
      </c>
      <c r="R1511" s="841" t="str">
        <f t="shared" si="364"/>
        <v>ALAT KANTOR</v>
      </c>
      <c r="S1511" s="860">
        <f t="shared" si="365"/>
        <v>5</v>
      </c>
      <c r="T1511" s="861">
        <f t="shared" si="366"/>
        <v>697280.81070288725</v>
      </c>
      <c r="U1511" s="860">
        <f t="shared" si="367"/>
        <v>0</v>
      </c>
      <c r="V1511" s="861">
        <f t="shared" si="368"/>
        <v>0</v>
      </c>
      <c r="W1511" s="861">
        <f t="shared" si="369"/>
        <v>697280.81070288725</v>
      </c>
      <c r="X1511" s="861">
        <f t="shared" si="370"/>
        <v>697280.81070288725</v>
      </c>
      <c r="Y1511" s="861">
        <f t="shared" si="371"/>
        <v>697280.81070288725</v>
      </c>
      <c r="Z1511" s="861">
        <f t="shared" si="372"/>
        <v>697280.81070288725</v>
      </c>
      <c r="AA1511" s="861">
        <f t="shared" si="373"/>
        <v>697280.81070288725</v>
      </c>
      <c r="AB1511" s="860">
        <f t="shared" si="374"/>
        <v>2014</v>
      </c>
      <c r="AC1511" s="862">
        <f t="shared" si="375"/>
        <v>3486404.0535144364</v>
      </c>
      <c r="AD1511" s="863">
        <f t="shared" si="376"/>
        <v>0</v>
      </c>
    </row>
    <row r="1512" spans="1:30" s="821" customFormat="1" ht="15" hidden="1" customHeight="1">
      <c r="A1512" s="835"/>
      <c r="B1512" s="849" t="s">
        <v>34</v>
      </c>
      <c r="C1512" s="873" t="s">
        <v>4024</v>
      </c>
      <c r="D1512" s="873" t="s">
        <v>4025</v>
      </c>
      <c r="E1512" s="897" t="s">
        <v>444</v>
      </c>
      <c r="F1512" s="873" t="s">
        <v>4202</v>
      </c>
      <c r="G1512" s="838"/>
      <c r="H1512" s="873" t="s">
        <v>863</v>
      </c>
      <c r="I1512" s="872">
        <v>2014</v>
      </c>
      <c r="J1512" s="838"/>
      <c r="K1512" s="883"/>
      <c r="L1512" s="884"/>
      <c r="M1512" s="884"/>
      <c r="N1512" s="884"/>
      <c r="O1512" s="872" t="s">
        <v>133</v>
      </c>
      <c r="P1512" s="894">
        <v>3486404.0535144364</v>
      </c>
      <c r="Q1512" s="853" t="str">
        <f t="shared" si="363"/>
        <v>2.06.01</v>
      </c>
      <c r="R1512" s="841" t="str">
        <f t="shared" si="364"/>
        <v>ALAT KANTOR</v>
      </c>
      <c r="S1512" s="860">
        <f t="shared" si="365"/>
        <v>5</v>
      </c>
      <c r="T1512" s="861">
        <f t="shared" si="366"/>
        <v>697280.81070288725</v>
      </c>
      <c r="U1512" s="860">
        <f t="shared" si="367"/>
        <v>0</v>
      </c>
      <c r="V1512" s="861">
        <f t="shared" si="368"/>
        <v>0</v>
      </c>
      <c r="W1512" s="861">
        <f t="shared" si="369"/>
        <v>697280.81070288725</v>
      </c>
      <c r="X1512" s="861">
        <f t="shared" si="370"/>
        <v>697280.81070288725</v>
      </c>
      <c r="Y1512" s="861">
        <f t="shared" si="371"/>
        <v>697280.81070288725</v>
      </c>
      <c r="Z1512" s="861">
        <f t="shared" si="372"/>
        <v>697280.81070288725</v>
      </c>
      <c r="AA1512" s="861">
        <f t="shared" si="373"/>
        <v>697280.81070288725</v>
      </c>
      <c r="AB1512" s="860">
        <f t="shared" si="374"/>
        <v>2014</v>
      </c>
      <c r="AC1512" s="862">
        <f t="shared" si="375"/>
        <v>3486404.0535144364</v>
      </c>
      <c r="AD1512" s="863">
        <f t="shared" si="376"/>
        <v>0</v>
      </c>
    </row>
    <row r="1513" spans="1:30" s="821" customFormat="1" ht="15" hidden="1" customHeight="1">
      <c r="A1513" s="873" t="s">
        <v>426</v>
      </c>
      <c r="B1513" s="849" t="s">
        <v>34</v>
      </c>
      <c r="C1513" s="873" t="s">
        <v>4024</v>
      </c>
      <c r="D1513" s="873" t="s">
        <v>4025</v>
      </c>
      <c r="E1513" s="897" t="s">
        <v>444</v>
      </c>
      <c r="F1513" s="873" t="s">
        <v>4202</v>
      </c>
      <c r="G1513" s="838"/>
      <c r="H1513" s="873" t="s">
        <v>863</v>
      </c>
      <c r="I1513" s="872">
        <v>2014</v>
      </c>
      <c r="J1513" s="838"/>
      <c r="K1513" s="883"/>
      <c r="L1513" s="884"/>
      <c r="M1513" s="884"/>
      <c r="N1513" s="884"/>
      <c r="O1513" s="872" t="s">
        <v>133</v>
      </c>
      <c r="P1513" s="894">
        <v>3486404.0535144364</v>
      </c>
      <c r="Q1513" s="853" t="str">
        <f t="shared" si="363"/>
        <v>2.06.01</v>
      </c>
      <c r="R1513" s="841" t="str">
        <f t="shared" si="364"/>
        <v>ALAT KANTOR</v>
      </c>
      <c r="S1513" s="860">
        <f t="shared" si="365"/>
        <v>5</v>
      </c>
      <c r="T1513" s="861">
        <f t="shared" si="366"/>
        <v>697280.81070288725</v>
      </c>
      <c r="U1513" s="860">
        <f t="shared" si="367"/>
        <v>0</v>
      </c>
      <c r="V1513" s="861">
        <f t="shared" si="368"/>
        <v>0</v>
      </c>
      <c r="W1513" s="861">
        <f t="shared" si="369"/>
        <v>697280.81070288725</v>
      </c>
      <c r="X1513" s="861">
        <f t="shared" si="370"/>
        <v>697280.81070288725</v>
      </c>
      <c r="Y1513" s="861">
        <f t="shared" si="371"/>
        <v>697280.81070288725</v>
      </c>
      <c r="Z1513" s="861">
        <f t="shared" si="372"/>
        <v>697280.81070288725</v>
      </c>
      <c r="AA1513" s="861">
        <f t="shared" si="373"/>
        <v>697280.81070288725</v>
      </c>
      <c r="AB1513" s="860">
        <f t="shared" si="374"/>
        <v>2014</v>
      </c>
      <c r="AC1513" s="862">
        <f t="shared" si="375"/>
        <v>3486404.0535144364</v>
      </c>
      <c r="AD1513" s="863">
        <f t="shared" si="376"/>
        <v>0</v>
      </c>
    </row>
    <row r="1514" spans="1:30" s="821" customFormat="1" ht="15" hidden="1" customHeight="1">
      <c r="A1514" s="873" t="s">
        <v>3929</v>
      </c>
      <c r="B1514" s="849" t="s">
        <v>34</v>
      </c>
      <c r="C1514" s="873" t="s">
        <v>4024</v>
      </c>
      <c r="D1514" s="873" t="s">
        <v>4025</v>
      </c>
      <c r="E1514" s="897" t="s">
        <v>444</v>
      </c>
      <c r="F1514" s="873" t="s">
        <v>4202</v>
      </c>
      <c r="G1514" s="838"/>
      <c r="H1514" s="873" t="s">
        <v>863</v>
      </c>
      <c r="I1514" s="872">
        <v>2014</v>
      </c>
      <c r="J1514" s="838"/>
      <c r="K1514" s="883"/>
      <c r="L1514" s="884"/>
      <c r="M1514" s="884"/>
      <c r="N1514" s="884"/>
      <c r="O1514" s="872" t="s">
        <v>133</v>
      </c>
      <c r="P1514" s="894">
        <v>3486404.0535144364</v>
      </c>
      <c r="Q1514" s="853" t="str">
        <f t="shared" si="363"/>
        <v>2.06.01</v>
      </c>
      <c r="R1514" s="841" t="str">
        <f t="shared" si="364"/>
        <v>ALAT KANTOR</v>
      </c>
      <c r="S1514" s="860">
        <f t="shared" si="365"/>
        <v>5</v>
      </c>
      <c r="T1514" s="861">
        <f t="shared" si="366"/>
        <v>697280.81070288725</v>
      </c>
      <c r="U1514" s="860">
        <f t="shared" si="367"/>
        <v>0</v>
      </c>
      <c r="V1514" s="861">
        <f t="shared" si="368"/>
        <v>0</v>
      </c>
      <c r="W1514" s="861">
        <f t="shared" si="369"/>
        <v>697280.81070288725</v>
      </c>
      <c r="X1514" s="861">
        <f t="shared" si="370"/>
        <v>697280.81070288725</v>
      </c>
      <c r="Y1514" s="861">
        <f t="shared" si="371"/>
        <v>697280.81070288725</v>
      </c>
      <c r="Z1514" s="861">
        <f t="shared" si="372"/>
        <v>697280.81070288725</v>
      </c>
      <c r="AA1514" s="861">
        <f t="shared" si="373"/>
        <v>697280.81070288725</v>
      </c>
      <c r="AB1514" s="860">
        <f t="shared" si="374"/>
        <v>2014</v>
      </c>
      <c r="AC1514" s="862">
        <f t="shared" si="375"/>
        <v>3486404.0535144364</v>
      </c>
      <c r="AD1514" s="863">
        <f t="shared" si="376"/>
        <v>0</v>
      </c>
    </row>
    <row r="1515" spans="1:30" s="821" customFormat="1" ht="15" hidden="1" customHeight="1">
      <c r="A1515" s="835"/>
      <c r="B1515" s="849" t="s">
        <v>34</v>
      </c>
      <c r="C1515" s="873" t="s">
        <v>4024</v>
      </c>
      <c r="D1515" s="873" t="s">
        <v>4025</v>
      </c>
      <c r="E1515" s="897" t="s">
        <v>444</v>
      </c>
      <c r="F1515" s="873" t="s">
        <v>4202</v>
      </c>
      <c r="G1515" s="838"/>
      <c r="H1515" s="873" t="s">
        <v>863</v>
      </c>
      <c r="I1515" s="872">
        <v>2014</v>
      </c>
      <c r="J1515" s="838"/>
      <c r="K1515" s="883"/>
      <c r="L1515" s="884"/>
      <c r="M1515" s="884"/>
      <c r="N1515" s="884"/>
      <c r="O1515" s="872" t="s">
        <v>133</v>
      </c>
      <c r="P1515" s="894">
        <v>3486404.0535144364</v>
      </c>
      <c r="Q1515" s="853" t="str">
        <f t="shared" si="363"/>
        <v>2.06.01</v>
      </c>
      <c r="R1515" s="841" t="str">
        <f t="shared" si="364"/>
        <v>ALAT KANTOR</v>
      </c>
      <c r="S1515" s="860">
        <f t="shared" si="365"/>
        <v>5</v>
      </c>
      <c r="T1515" s="861">
        <f t="shared" si="366"/>
        <v>697280.81070288725</v>
      </c>
      <c r="U1515" s="860">
        <f t="shared" si="367"/>
        <v>0</v>
      </c>
      <c r="V1515" s="861">
        <f t="shared" si="368"/>
        <v>0</v>
      </c>
      <c r="W1515" s="861">
        <f t="shared" si="369"/>
        <v>697280.81070288725</v>
      </c>
      <c r="X1515" s="861">
        <f t="shared" si="370"/>
        <v>697280.81070288725</v>
      </c>
      <c r="Y1515" s="861">
        <f t="shared" si="371"/>
        <v>697280.81070288725</v>
      </c>
      <c r="Z1515" s="861">
        <f t="shared" si="372"/>
        <v>697280.81070288725</v>
      </c>
      <c r="AA1515" s="861">
        <f t="shared" si="373"/>
        <v>697280.81070288725</v>
      </c>
      <c r="AB1515" s="860">
        <f t="shared" si="374"/>
        <v>2014</v>
      </c>
      <c r="AC1515" s="862">
        <f t="shared" si="375"/>
        <v>3486404.0535144364</v>
      </c>
      <c r="AD1515" s="863">
        <f t="shared" si="376"/>
        <v>0</v>
      </c>
    </row>
    <row r="1516" spans="1:30" s="821" customFormat="1" ht="15" hidden="1" customHeight="1">
      <c r="A1516" s="873" t="s">
        <v>3944</v>
      </c>
      <c r="B1516" s="849" t="s">
        <v>34</v>
      </c>
      <c r="C1516" s="873" t="s">
        <v>4024</v>
      </c>
      <c r="D1516" s="873" t="s">
        <v>4025</v>
      </c>
      <c r="E1516" s="897" t="s">
        <v>444</v>
      </c>
      <c r="F1516" s="873" t="s">
        <v>4202</v>
      </c>
      <c r="G1516" s="838"/>
      <c r="H1516" s="873" t="s">
        <v>863</v>
      </c>
      <c r="I1516" s="872">
        <v>2014</v>
      </c>
      <c r="J1516" s="838"/>
      <c r="K1516" s="883"/>
      <c r="L1516" s="884"/>
      <c r="M1516" s="884"/>
      <c r="N1516" s="884"/>
      <c r="O1516" s="872" t="s">
        <v>133</v>
      </c>
      <c r="P1516" s="894">
        <v>3486404.0535144364</v>
      </c>
      <c r="Q1516" s="853" t="str">
        <f t="shared" si="363"/>
        <v>2.06.01</v>
      </c>
      <c r="R1516" s="841" t="str">
        <f t="shared" si="364"/>
        <v>ALAT KANTOR</v>
      </c>
      <c r="S1516" s="860">
        <f t="shared" si="365"/>
        <v>5</v>
      </c>
      <c r="T1516" s="861">
        <f t="shared" si="366"/>
        <v>697280.81070288725</v>
      </c>
      <c r="U1516" s="860">
        <f t="shared" si="367"/>
        <v>0</v>
      </c>
      <c r="V1516" s="861">
        <f t="shared" si="368"/>
        <v>0</v>
      </c>
      <c r="W1516" s="861">
        <f t="shared" si="369"/>
        <v>697280.81070288725</v>
      </c>
      <c r="X1516" s="861">
        <f t="shared" si="370"/>
        <v>697280.81070288725</v>
      </c>
      <c r="Y1516" s="861">
        <f t="shared" si="371"/>
        <v>697280.81070288725</v>
      </c>
      <c r="Z1516" s="861">
        <f t="shared" si="372"/>
        <v>697280.81070288725</v>
      </c>
      <c r="AA1516" s="861">
        <f t="shared" si="373"/>
        <v>697280.81070288725</v>
      </c>
      <c r="AB1516" s="860">
        <f t="shared" si="374"/>
        <v>2014</v>
      </c>
      <c r="AC1516" s="862">
        <f t="shared" si="375"/>
        <v>3486404.0535144364</v>
      </c>
      <c r="AD1516" s="863">
        <f t="shared" si="376"/>
        <v>0</v>
      </c>
    </row>
    <row r="1517" spans="1:30" s="821" customFormat="1" ht="15" hidden="1" customHeight="1">
      <c r="A1517" s="835"/>
      <c r="B1517" s="849" t="s">
        <v>34</v>
      </c>
      <c r="C1517" s="873" t="s">
        <v>4024</v>
      </c>
      <c r="D1517" s="873" t="s">
        <v>4025</v>
      </c>
      <c r="E1517" s="897" t="s">
        <v>444</v>
      </c>
      <c r="F1517" s="873" t="s">
        <v>4202</v>
      </c>
      <c r="G1517" s="838"/>
      <c r="H1517" s="873" t="s">
        <v>863</v>
      </c>
      <c r="I1517" s="872">
        <v>2014</v>
      </c>
      <c r="J1517" s="838"/>
      <c r="K1517" s="883"/>
      <c r="L1517" s="884"/>
      <c r="M1517" s="884"/>
      <c r="N1517" s="884"/>
      <c r="O1517" s="872" t="s">
        <v>133</v>
      </c>
      <c r="P1517" s="894">
        <v>3486404.0535144364</v>
      </c>
      <c r="Q1517" s="853" t="str">
        <f t="shared" si="363"/>
        <v>2.06.01</v>
      </c>
      <c r="R1517" s="841" t="str">
        <f t="shared" si="364"/>
        <v>ALAT KANTOR</v>
      </c>
      <c r="S1517" s="860">
        <f t="shared" si="365"/>
        <v>5</v>
      </c>
      <c r="T1517" s="861">
        <f t="shared" si="366"/>
        <v>697280.81070288725</v>
      </c>
      <c r="U1517" s="860">
        <f t="shared" si="367"/>
        <v>0</v>
      </c>
      <c r="V1517" s="861">
        <f t="shared" si="368"/>
        <v>0</v>
      </c>
      <c r="W1517" s="861">
        <f t="shared" si="369"/>
        <v>697280.81070288725</v>
      </c>
      <c r="X1517" s="861">
        <f t="shared" si="370"/>
        <v>697280.81070288725</v>
      </c>
      <c r="Y1517" s="861">
        <f t="shared" si="371"/>
        <v>697280.81070288725</v>
      </c>
      <c r="Z1517" s="861">
        <f t="shared" si="372"/>
        <v>697280.81070288725</v>
      </c>
      <c r="AA1517" s="861">
        <f t="shared" si="373"/>
        <v>697280.81070288725</v>
      </c>
      <c r="AB1517" s="860">
        <f t="shared" si="374"/>
        <v>2014</v>
      </c>
      <c r="AC1517" s="862">
        <f t="shared" si="375"/>
        <v>3486404.0535144364</v>
      </c>
      <c r="AD1517" s="863">
        <f t="shared" si="376"/>
        <v>0</v>
      </c>
    </row>
    <row r="1518" spans="1:30" s="821" customFormat="1" ht="25.5" hidden="1" customHeight="1">
      <c r="A1518" s="835" t="s">
        <v>4203</v>
      </c>
      <c r="B1518" s="849" t="s">
        <v>34</v>
      </c>
      <c r="C1518" s="873" t="s">
        <v>4024</v>
      </c>
      <c r="D1518" s="873" t="s">
        <v>4025</v>
      </c>
      <c r="E1518" s="897" t="s">
        <v>444</v>
      </c>
      <c r="F1518" s="873" t="s">
        <v>4202</v>
      </c>
      <c r="G1518" s="838"/>
      <c r="H1518" s="873" t="s">
        <v>863</v>
      </c>
      <c r="I1518" s="872">
        <v>2014</v>
      </c>
      <c r="J1518" s="838"/>
      <c r="K1518" s="883"/>
      <c r="L1518" s="884"/>
      <c r="M1518" s="884"/>
      <c r="N1518" s="884"/>
      <c r="O1518" s="872" t="s">
        <v>133</v>
      </c>
      <c r="P1518" s="894">
        <v>3486404.0535144364</v>
      </c>
      <c r="Q1518" s="853" t="str">
        <f t="shared" si="363"/>
        <v>2.06.01</v>
      </c>
      <c r="R1518" s="841" t="str">
        <f t="shared" si="364"/>
        <v>ALAT KANTOR</v>
      </c>
      <c r="S1518" s="860">
        <f t="shared" si="365"/>
        <v>5</v>
      </c>
      <c r="T1518" s="861">
        <f t="shared" si="366"/>
        <v>697280.81070288725</v>
      </c>
      <c r="U1518" s="860">
        <f t="shared" si="367"/>
        <v>0</v>
      </c>
      <c r="V1518" s="861">
        <f t="shared" si="368"/>
        <v>0</v>
      </c>
      <c r="W1518" s="861">
        <f t="shared" si="369"/>
        <v>697280.81070288725</v>
      </c>
      <c r="X1518" s="861">
        <f t="shared" si="370"/>
        <v>697280.81070288725</v>
      </c>
      <c r="Y1518" s="861">
        <f t="shared" si="371"/>
        <v>697280.81070288725</v>
      </c>
      <c r="Z1518" s="861">
        <f t="shared" si="372"/>
        <v>697280.81070288725</v>
      </c>
      <c r="AA1518" s="861">
        <f t="shared" si="373"/>
        <v>697280.81070288725</v>
      </c>
      <c r="AB1518" s="860">
        <f t="shared" si="374"/>
        <v>2014</v>
      </c>
      <c r="AC1518" s="862">
        <f t="shared" si="375"/>
        <v>3486404.0535144364</v>
      </c>
      <c r="AD1518" s="863">
        <f t="shared" si="376"/>
        <v>0</v>
      </c>
    </row>
    <row r="1519" spans="1:30" s="821" customFormat="1" ht="15" hidden="1" customHeight="1">
      <c r="A1519" s="835"/>
      <c r="B1519" s="849" t="s">
        <v>34</v>
      </c>
      <c r="C1519" s="873" t="s">
        <v>4024</v>
      </c>
      <c r="D1519" s="873" t="s">
        <v>4025</v>
      </c>
      <c r="E1519" s="897" t="s">
        <v>444</v>
      </c>
      <c r="F1519" s="873" t="s">
        <v>4202</v>
      </c>
      <c r="G1519" s="838"/>
      <c r="H1519" s="873" t="s">
        <v>863</v>
      </c>
      <c r="I1519" s="872">
        <v>2014</v>
      </c>
      <c r="J1519" s="838"/>
      <c r="K1519" s="883"/>
      <c r="L1519" s="884"/>
      <c r="M1519" s="884"/>
      <c r="N1519" s="884"/>
      <c r="O1519" s="872" t="s">
        <v>133</v>
      </c>
      <c r="P1519" s="894">
        <v>3486404.0535144364</v>
      </c>
      <c r="Q1519" s="853" t="str">
        <f t="shared" si="363"/>
        <v>2.06.01</v>
      </c>
      <c r="R1519" s="841" t="str">
        <f t="shared" si="364"/>
        <v>ALAT KANTOR</v>
      </c>
      <c r="S1519" s="860">
        <f t="shared" si="365"/>
        <v>5</v>
      </c>
      <c r="T1519" s="861">
        <f t="shared" si="366"/>
        <v>697280.81070288725</v>
      </c>
      <c r="U1519" s="860">
        <f t="shared" si="367"/>
        <v>0</v>
      </c>
      <c r="V1519" s="861">
        <f t="shared" si="368"/>
        <v>0</v>
      </c>
      <c r="W1519" s="861">
        <f t="shared" si="369"/>
        <v>697280.81070288725</v>
      </c>
      <c r="X1519" s="861">
        <f t="shared" si="370"/>
        <v>697280.81070288725</v>
      </c>
      <c r="Y1519" s="861">
        <f t="shared" si="371"/>
        <v>697280.81070288725</v>
      </c>
      <c r="Z1519" s="861">
        <f t="shared" si="372"/>
        <v>697280.81070288725</v>
      </c>
      <c r="AA1519" s="861">
        <f t="shared" si="373"/>
        <v>697280.81070288725</v>
      </c>
      <c r="AB1519" s="860">
        <f t="shared" si="374"/>
        <v>2014</v>
      </c>
      <c r="AC1519" s="862">
        <f t="shared" si="375"/>
        <v>3486404.0535144364</v>
      </c>
      <c r="AD1519" s="863">
        <f t="shared" si="376"/>
        <v>0</v>
      </c>
    </row>
    <row r="1520" spans="1:30" s="821" customFormat="1" ht="15" hidden="1" customHeight="1">
      <c r="A1520" s="835"/>
      <c r="B1520" s="849" t="s">
        <v>34</v>
      </c>
      <c r="C1520" s="873" t="s">
        <v>4024</v>
      </c>
      <c r="D1520" s="873" t="s">
        <v>4025</v>
      </c>
      <c r="E1520" s="897" t="s">
        <v>444</v>
      </c>
      <c r="F1520" s="873" t="s">
        <v>4202</v>
      </c>
      <c r="G1520" s="838"/>
      <c r="H1520" s="873" t="s">
        <v>863</v>
      </c>
      <c r="I1520" s="872">
        <v>2014</v>
      </c>
      <c r="J1520" s="838"/>
      <c r="K1520" s="883"/>
      <c r="L1520" s="884"/>
      <c r="M1520" s="884"/>
      <c r="N1520" s="884"/>
      <c r="O1520" s="872" t="s">
        <v>133</v>
      </c>
      <c r="P1520" s="894">
        <v>3486404.0535144364</v>
      </c>
      <c r="Q1520" s="853" t="str">
        <f t="shared" si="363"/>
        <v>2.06.01</v>
      </c>
      <c r="R1520" s="841" t="str">
        <f t="shared" si="364"/>
        <v>ALAT KANTOR</v>
      </c>
      <c r="S1520" s="860">
        <f t="shared" si="365"/>
        <v>5</v>
      </c>
      <c r="T1520" s="861">
        <f t="shared" si="366"/>
        <v>697280.81070288725</v>
      </c>
      <c r="U1520" s="860">
        <f t="shared" si="367"/>
        <v>0</v>
      </c>
      <c r="V1520" s="861">
        <f t="shared" si="368"/>
        <v>0</v>
      </c>
      <c r="W1520" s="861">
        <f t="shared" si="369"/>
        <v>697280.81070288725</v>
      </c>
      <c r="X1520" s="861">
        <f t="shared" si="370"/>
        <v>697280.81070288725</v>
      </c>
      <c r="Y1520" s="861">
        <f t="shared" si="371"/>
        <v>697280.81070288725</v>
      </c>
      <c r="Z1520" s="861">
        <f t="shared" si="372"/>
        <v>697280.81070288725</v>
      </c>
      <c r="AA1520" s="861">
        <f t="shared" si="373"/>
        <v>697280.81070288725</v>
      </c>
      <c r="AB1520" s="860">
        <f t="shared" si="374"/>
        <v>2014</v>
      </c>
      <c r="AC1520" s="862">
        <f t="shared" si="375"/>
        <v>3486404.0535144364</v>
      </c>
      <c r="AD1520" s="863">
        <f t="shared" si="376"/>
        <v>0</v>
      </c>
    </row>
    <row r="1521" spans="1:30" s="821" customFormat="1" ht="25.5" hidden="1" customHeight="1">
      <c r="A1521" s="873" t="s">
        <v>3938</v>
      </c>
      <c r="B1521" s="849" t="s">
        <v>34</v>
      </c>
      <c r="C1521" s="873" t="s">
        <v>4024</v>
      </c>
      <c r="D1521" s="873" t="s">
        <v>4025</v>
      </c>
      <c r="E1521" s="897" t="s">
        <v>444</v>
      </c>
      <c r="F1521" s="873" t="s">
        <v>4202</v>
      </c>
      <c r="G1521" s="838"/>
      <c r="H1521" s="873" t="s">
        <v>863</v>
      </c>
      <c r="I1521" s="872">
        <v>2014</v>
      </c>
      <c r="J1521" s="838"/>
      <c r="K1521" s="883"/>
      <c r="L1521" s="884"/>
      <c r="M1521" s="884"/>
      <c r="N1521" s="884"/>
      <c r="O1521" s="872" t="s">
        <v>133</v>
      </c>
      <c r="P1521" s="894">
        <v>3486404.0535144364</v>
      </c>
      <c r="Q1521" s="853" t="str">
        <f t="shared" si="363"/>
        <v>2.06.01</v>
      </c>
      <c r="R1521" s="841" t="str">
        <f t="shared" si="364"/>
        <v>ALAT KANTOR</v>
      </c>
      <c r="S1521" s="860">
        <f t="shared" si="365"/>
        <v>5</v>
      </c>
      <c r="T1521" s="861">
        <f t="shared" si="366"/>
        <v>697280.81070288725</v>
      </c>
      <c r="U1521" s="860">
        <f t="shared" si="367"/>
        <v>0</v>
      </c>
      <c r="V1521" s="861">
        <f t="shared" si="368"/>
        <v>0</v>
      </c>
      <c r="W1521" s="861">
        <f t="shared" si="369"/>
        <v>697280.81070288725</v>
      </c>
      <c r="X1521" s="861">
        <f t="shared" si="370"/>
        <v>697280.81070288725</v>
      </c>
      <c r="Y1521" s="861">
        <f t="shared" si="371"/>
        <v>697280.81070288725</v>
      </c>
      <c r="Z1521" s="861">
        <f t="shared" si="372"/>
        <v>697280.81070288725</v>
      </c>
      <c r="AA1521" s="861">
        <f t="shared" si="373"/>
        <v>697280.81070288725</v>
      </c>
      <c r="AB1521" s="860">
        <f t="shared" si="374"/>
        <v>2014</v>
      </c>
      <c r="AC1521" s="862">
        <f t="shared" si="375"/>
        <v>3486404.0535144364</v>
      </c>
      <c r="AD1521" s="863">
        <f t="shared" si="376"/>
        <v>0</v>
      </c>
    </row>
    <row r="1522" spans="1:30" s="821" customFormat="1" ht="51" hidden="1" customHeight="1">
      <c r="A1522" s="873" t="s">
        <v>3953</v>
      </c>
      <c r="B1522" s="849" t="s">
        <v>34</v>
      </c>
      <c r="C1522" s="873" t="s">
        <v>4024</v>
      </c>
      <c r="D1522" s="873" t="s">
        <v>4025</v>
      </c>
      <c r="E1522" s="897" t="s">
        <v>444</v>
      </c>
      <c r="F1522" s="873" t="s">
        <v>4202</v>
      </c>
      <c r="G1522" s="838"/>
      <c r="H1522" s="873" t="s">
        <v>863</v>
      </c>
      <c r="I1522" s="872">
        <v>2014</v>
      </c>
      <c r="J1522" s="838"/>
      <c r="K1522" s="883"/>
      <c r="L1522" s="884"/>
      <c r="M1522" s="884"/>
      <c r="N1522" s="884"/>
      <c r="O1522" s="872" t="s">
        <v>133</v>
      </c>
      <c r="P1522" s="894">
        <v>3486404.0535144364</v>
      </c>
      <c r="Q1522" s="853" t="str">
        <f t="shared" si="363"/>
        <v>2.06.01</v>
      </c>
      <c r="R1522" s="841" t="str">
        <f t="shared" si="364"/>
        <v>ALAT KANTOR</v>
      </c>
      <c r="S1522" s="860">
        <f t="shared" si="365"/>
        <v>5</v>
      </c>
      <c r="T1522" s="861">
        <f t="shared" si="366"/>
        <v>697280.81070288725</v>
      </c>
      <c r="U1522" s="860">
        <f t="shared" si="367"/>
        <v>0</v>
      </c>
      <c r="V1522" s="861">
        <f t="shared" si="368"/>
        <v>0</v>
      </c>
      <c r="W1522" s="861">
        <f t="shared" si="369"/>
        <v>697280.81070288725</v>
      </c>
      <c r="X1522" s="861">
        <f t="shared" si="370"/>
        <v>697280.81070288725</v>
      </c>
      <c r="Y1522" s="861">
        <f t="shared" si="371"/>
        <v>697280.81070288725</v>
      </c>
      <c r="Z1522" s="861">
        <f t="shared" si="372"/>
        <v>697280.81070288725</v>
      </c>
      <c r="AA1522" s="861">
        <f t="shared" si="373"/>
        <v>697280.81070288725</v>
      </c>
      <c r="AB1522" s="860">
        <f t="shared" si="374"/>
        <v>2014</v>
      </c>
      <c r="AC1522" s="862">
        <f t="shared" si="375"/>
        <v>3486404.0535144364</v>
      </c>
      <c r="AD1522" s="863">
        <f t="shared" si="376"/>
        <v>0</v>
      </c>
    </row>
    <row r="1523" spans="1:30" s="821" customFormat="1" ht="25.5" hidden="1" customHeight="1">
      <c r="A1523" s="835"/>
      <c r="B1523" s="849" t="s">
        <v>34</v>
      </c>
      <c r="C1523" s="873" t="s">
        <v>4024</v>
      </c>
      <c r="D1523" s="873" t="s">
        <v>4025</v>
      </c>
      <c r="E1523" s="897" t="s">
        <v>444</v>
      </c>
      <c r="F1523" s="873" t="s">
        <v>4202</v>
      </c>
      <c r="G1523" s="838"/>
      <c r="H1523" s="873" t="s">
        <v>863</v>
      </c>
      <c r="I1523" s="872">
        <v>2014</v>
      </c>
      <c r="J1523" s="838"/>
      <c r="K1523" s="883"/>
      <c r="L1523" s="884"/>
      <c r="M1523" s="884"/>
      <c r="N1523" s="884"/>
      <c r="O1523" s="872" t="s">
        <v>133</v>
      </c>
      <c r="P1523" s="894">
        <v>3486404.0535144364</v>
      </c>
      <c r="Q1523" s="853" t="str">
        <f t="shared" si="363"/>
        <v>2.06.01</v>
      </c>
      <c r="R1523" s="841" t="str">
        <f t="shared" si="364"/>
        <v>ALAT KANTOR</v>
      </c>
      <c r="S1523" s="860">
        <f t="shared" si="365"/>
        <v>5</v>
      </c>
      <c r="T1523" s="861">
        <f t="shared" si="366"/>
        <v>697280.81070288725</v>
      </c>
      <c r="U1523" s="860">
        <f t="shared" si="367"/>
        <v>0</v>
      </c>
      <c r="V1523" s="861">
        <f t="shared" si="368"/>
        <v>0</v>
      </c>
      <c r="W1523" s="861">
        <f t="shared" si="369"/>
        <v>697280.81070288725</v>
      </c>
      <c r="X1523" s="861">
        <f t="shared" si="370"/>
        <v>697280.81070288725</v>
      </c>
      <c r="Y1523" s="861">
        <f t="shared" si="371"/>
        <v>697280.81070288725</v>
      </c>
      <c r="Z1523" s="861">
        <f t="shared" si="372"/>
        <v>697280.81070288725</v>
      </c>
      <c r="AA1523" s="861">
        <f t="shared" si="373"/>
        <v>697280.81070288725</v>
      </c>
      <c r="AB1523" s="860">
        <f t="shared" si="374"/>
        <v>2014</v>
      </c>
      <c r="AC1523" s="862">
        <f t="shared" si="375"/>
        <v>3486404.0535144364</v>
      </c>
      <c r="AD1523" s="863">
        <f t="shared" si="376"/>
        <v>0</v>
      </c>
    </row>
    <row r="1524" spans="1:30" s="821" customFormat="1" ht="25.5" hidden="1" customHeight="1">
      <c r="A1524" s="835"/>
      <c r="B1524" s="849" t="s">
        <v>34</v>
      </c>
      <c r="C1524" s="873" t="s">
        <v>4024</v>
      </c>
      <c r="D1524" s="873" t="s">
        <v>4025</v>
      </c>
      <c r="E1524" s="897" t="s">
        <v>444</v>
      </c>
      <c r="F1524" s="873" t="s">
        <v>4202</v>
      </c>
      <c r="G1524" s="838"/>
      <c r="H1524" s="873" t="s">
        <v>863</v>
      </c>
      <c r="I1524" s="872">
        <v>2014</v>
      </c>
      <c r="J1524" s="838"/>
      <c r="K1524" s="883"/>
      <c r="L1524" s="884"/>
      <c r="M1524" s="884"/>
      <c r="N1524" s="884"/>
      <c r="O1524" s="872" t="s">
        <v>133</v>
      </c>
      <c r="P1524" s="894">
        <v>3486404.0535144364</v>
      </c>
      <c r="Q1524" s="853" t="str">
        <f t="shared" si="363"/>
        <v>2.06.01</v>
      </c>
      <c r="R1524" s="841" t="str">
        <f t="shared" si="364"/>
        <v>ALAT KANTOR</v>
      </c>
      <c r="S1524" s="860">
        <f t="shared" si="365"/>
        <v>5</v>
      </c>
      <c r="T1524" s="861">
        <f t="shared" si="366"/>
        <v>697280.81070288725</v>
      </c>
      <c r="U1524" s="860">
        <f t="shared" si="367"/>
        <v>0</v>
      </c>
      <c r="V1524" s="861">
        <f t="shared" si="368"/>
        <v>0</v>
      </c>
      <c r="W1524" s="861">
        <f t="shared" si="369"/>
        <v>697280.81070288725</v>
      </c>
      <c r="X1524" s="861">
        <f t="shared" si="370"/>
        <v>697280.81070288725</v>
      </c>
      <c r="Y1524" s="861">
        <f t="shared" si="371"/>
        <v>697280.81070288725</v>
      </c>
      <c r="Z1524" s="861">
        <f t="shared" si="372"/>
        <v>697280.81070288725</v>
      </c>
      <c r="AA1524" s="861">
        <f t="shared" si="373"/>
        <v>697280.81070288725</v>
      </c>
      <c r="AB1524" s="860">
        <f t="shared" si="374"/>
        <v>2014</v>
      </c>
      <c r="AC1524" s="862">
        <f t="shared" si="375"/>
        <v>3486404.0535144364</v>
      </c>
      <c r="AD1524" s="863">
        <f t="shared" si="376"/>
        <v>0</v>
      </c>
    </row>
    <row r="1525" spans="1:30" s="821" customFormat="1" ht="25.5" hidden="1" customHeight="1">
      <c r="A1525" s="835"/>
      <c r="B1525" s="849" t="s">
        <v>34</v>
      </c>
      <c r="C1525" s="873" t="s">
        <v>4024</v>
      </c>
      <c r="D1525" s="873" t="s">
        <v>4025</v>
      </c>
      <c r="E1525" s="897" t="s">
        <v>444</v>
      </c>
      <c r="F1525" s="873" t="s">
        <v>4202</v>
      </c>
      <c r="G1525" s="838"/>
      <c r="H1525" s="873" t="s">
        <v>863</v>
      </c>
      <c r="I1525" s="872">
        <v>2014</v>
      </c>
      <c r="J1525" s="838"/>
      <c r="K1525" s="883"/>
      <c r="L1525" s="884"/>
      <c r="M1525" s="884"/>
      <c r="N1525" s="884"/>
      <c r="O1525" s="872" t="s">
        <v>133</v>
      </c>
      <c r="P1525" s="894">
        <v>3486404.0535144364</v>
      </c>
      <c r="Q1525" s="853" t="str">
        <f t="shared" si="363"/>
        <v>2.06.01</v>
      </c>
      <c r="R1525" s="841" t="str">
        <f t="shared" si="364"/>
        <v>ALAT KANTOR</v>
      </c>
      <c r="S1525" s="860">
        <f t="shared" si="365"/>
        <v>5</v>
      </c>
      <c r="T1525" s="861">
        <f t="shared" si="366"/>
        <v>697280.81070288725</v>
      </c>
      <c r="U1525" s="860">
        <f t="shared" si="367"/>
        <v>0</v>
      </c>
      <c r="V1525" s="861">
        <f t="shared" si="368"/>
        <v>0</v>
      </c>
      <c r="W1525" s="861">
        <f t="shared" si="369"/>
        <v>697280.81070288725</v>
      </c>
      <c r="X1525" s="861">
        <f t="shared" si="370"/>
        <v>697280.81070288725</v>
      </c>
      <c r="Y1525" s="861">
        <f t="shared" si="371"/>
        <v>697280.81070288725</v>
      </c>
      <c r="Z1525" s="861">
        <f t="shared" si="372"/>
        <v>697280.81070288725</v>
      </c>
      <c r="AA1525" s="861">
        <f t="shared" si="373"/>
        <v>697280.81070288725</v>
      </c>
      <c r="AB1525" s="860">
        <f t="shared" si="374"/>
        <v>2014</v>
      </c>
      <c r="AC1525" s="862">
        <f t="shared" si="375"/>
        <v>3486404.0535144364</v>
      </c>
      <c r="AD1525" s="863">
        <f t="shared" si="376"/>
        <v>0</v>
      </c>
    </row>
    <row r="1526" spans="1:30" s="821" customFormat="1" ht="38.25" hidden="1" customHeight="1">
      <c r="A1526" s="835"/>
      <c r="B1526" s="849" t="s">
        <v>34</v>
      </c>
      <c r="C1526" s="873" t="s">
        <v>4024</v>
      </c>
      <c r="D1526" s="873" t="s">
        <v>4025</v>
      </c>
      <c r="E1526" s="897" t="s">
        <v>444</v>
      </c>
      <c r="F1526" s="873" t="s">
        <v>4202</v>
      </c>
      <c r="G1526" s="838"/>
      <c r="H1526" s="873" t="s">
        <v>863</v>
      </c>
      <c r="I1526" s="872">
        <v>2014</v>
      </c>
      <c r="J1526" s="838"/>
      <c r="K1526" s="883"/>
      <c r="L1526" s="884"/>
      <c r="M1526" s="884"/>
      <c r="N1526" s="884"/>
      <c r="O1526" s="872" t="s">
        <v>133</v>
      </c>
      <c r="P1526" s="894">
        <v>3486404.0535144364</v>
      </c>
      <c r="Q1526" s="853" t="str">
        <f t="shared" si="363"/>
        <v>2.06.01</v>
      </c>
      <c r="R1526" s="841" t="str">
        <f t="shared" si="364"/>
        <v>ALAT KANTOR</v>
      </c>
      <c r="S1526" s="860">
        <f t="shared" si="365"/>
        <v>5</v>
      </c>
      <c r="T1526" s="861">
        <f t="shared" si="366"/>
        <v>697280.81070288725</v>
      </c>
      <c r="U1526" s="860">
        <f t="shared" si="367"/>
        <v>0</v>
      </c>
      <c r="V1526" s="861">
        <f t="shared" si="368"/>
        <v>0</v>
      </c>
      <c r="W1526" s="861">
        <f t="shared" si="369"/>
        <v>697280.81070288725</v>
      </c>
      <c r="X1526" s="861">
        <f t="shared" si="370"/>
        <v>697280.81070288725</v>
      </c>
      <c r="Y1526" s="861">
        <f t="shared" si="371"/>
        <v>697280.81070288725</v>
      </c>
      <c r="Z1526" s="861">
        <f t="shared" si="372"/>
        <v>697280.81070288725</v>
      </c>
      <c r="AA1526" s="861">
        <f t="shared" si="373"/>
        <v>697280.81070288725</v>
      </c>
      <c r="AB1526" s="860">
        <f t="shared" si="374"/>
        <v>2014</v>
      </c>
      <c r="AC1526" s="862">
        <f t="shared" si="375"/>
        <v>3486404.0535144364</v>
      </c>
      <c r="AD1526" s="863">
        <f t="shared" si="376"/>
        <v>0</v>
      </c>
    </row>
    <row r="1527" spans="1:30" s="821" customFormat="1" ht="38.25" hidden="1" customHeight="1">
      <c r="A1527" s="873" t="s">
        <v>3959</v>
      </c>
      <c r="B1527" s="849" t="s">
        <v>34</v>
      </c>
      <c r="C1527" s="873" t="s">
        <v>4024</v>
      </c>
      <c r="D1527" s="873" t="s">
        <v>4025</v>
      </c>
      <c r="E1527" s="897" t="s">
        <v>444</v>
      </c>
      <c r="F1527" s="873" t="s">
        <v>4202</v>
      </c>
      <c r="G1527" s="838"/>
      <c r="H1527" s="873" t="s">
        <v>863</v>
      </c>
      <c r="I1527" s="872">
        <v>2014</v>
      </c>
      <c r="J1527" s="838"/>
      <c r="K1527" s="883"/>
      <c r="L1527" s="884"/>
      <c r="M1527" s="884"/>
      <c r="N1527" s="884"/>
      <c r="O1527" s="872" t="s">
        <v>133</v>
      </c>
      <c r="P1527" s="894">
        <v>3486404.0535144364</v>
      </c>
      <c r="Q1527" s="853" t="str">
        <f t="shared" si="363"/>
        <v>2.06.01</v>
      </c>
      <c r="R1527" s="841" t="str">
        <f t="shared" si="364"/>
        <v>ALAT KANTOR</v>
      </c>
      <c r="S1527" s="860">
        <f t="shared" si="365"/>
        <v>5</v>
      </c>
      <c r="T1527" s="861">
        <f t="shared" si="366"/>
        <v>697280.81070288725</v>
      </c>
      <c r="U1527" s="860">
        <f t="shared" si="367"/>
        <v>0</v>
      </c>
      <c r="V1527" s="861">
        <f t="shared" si="368"/>
        <v>0</v>
      </c>
      <c r="W1527" s="861">
        <f t="shared" si="369"/>
        <v>697280.81070288725</v>
      </c>
      <c r="X1527" s="861">
        <f t="shared" si="370"/>
        <v>697280.81070288725</v>
      </c>
      <c r="Y1527" s="861">
        <f t="shared" si="371"/>
        <v>697280.81070288725</v>
      </c>
      <c r="Z1527" s="861">
        <f t="shared" si="372"/>
        <v>697280.81070288725</v>
      </c>
      <c r="AA1527" s="861">
        <f t="shared" si="373"/>
        <v>697280.81070288725</v>
      </c>
      <c r="AB1527" s="860">
        <f t="shared" si="374"/>
        <v>2014</v>
      </c>
      <c r="AC1527" s="862">
        <f t="shared" si="375"/>
        <v>3486404.0535144364</v>
      </c>
      <c r="AD1527" s="863">
        <f t="shared" si="376"/>
        <v>0</v>
      </c>
    </row>
    <row r="1528" spans="1:30" s="821" customFormat="1" ht="25.5" hidden="1" customHeight="1">
      <c r="A1528" s="873"/>
      <c r="B1528" s="849" t="s">
        <v>34</v>
      </c>
      <c r="C1528" s="873" t="s">
        <v>4024</v>
      </c>
      <c r="D1528" s="873" t="s">
        <v>4025</v>
      </c>
      <c r="E1528" s="897" t="s">
        <v>444</v>
      </c>
      <c r="F1528" s="873" t="s">
        <v>4202</v>
      </c>
      <c r="G1528" s="838"/>
      <c r="H1528" s="873" t="s">
        <v>863</v>
      </c>
      <c r="I1528" s="872">
        <v>2014</v>
      </c>
      <c r="J1528" s="838"/>
      <c r="K1528" s="883"/>
      <c r="L1528" s="884"/>
      <c r="M1528" s="884"/>
      <c r="N1528" s="884"/>
      <c r="O1528" s="872" t="s">
        <v>133</v>
      </c>
      <c r="P1528" s="894">
        <v>3486404.0535144364</v>
      </c>
      <c r="Q1528" s="853" t="str">
        <f t="shared" si="363"/>
        <v>2.06.01</v>
      </c>
      <c r="R1528" s="841" t="str">
        <f t="shared" si="364"/>
        <v>ALAT KANTOR</v>
      </c>
      <c r="S1528" s="860">
        <f t="shared" si="365"/>
        <v>5</v>
      </c>
      <c r="T1528" s="861">
        <f t="shared" si="366"/>
        <v>697280.81070288725</v>
      </c>
      <c r="U1528" s="860">
        <f t="shared" si="367"/>
        <v>0</v>
      </c>
      <c r="V1528" s="861">
        <f t="shared" si="368"/>
        <v>0</v>
      </c>
      <c r="W1528" s="861">
        <f t="shared" si="369"/>
        <v>697280.81070288725</v>
      </c>
      <c r="X1528" s="861">
        <f t="shared" si="370"/>
        <v>697280.81070288725</v>
      </c>
      <c r="Y1528" s="861">
        <f t="shared" si="371"/>
        <v>697280.81070288725</v>
      </c>
      <c r="Z1528" s="861">
        <f t="shared" si="372"/>
        <v>697280.81070288725</v>
      </c>
      <c r="AA1528" s="861">
        <f t="shared" si="373"/>
        <v>697280.81070288725</v>
      </c>
      <c r="AB1528" s="860">
        <f t="shared" si="374"/>
        <v>2014</v>
      </c>
      <c r="AC1528" s="862">
        <f t="shared" si="375"/>
        <v>3486404.0535144364</v>
      </c>
      <c r="AD1528" s="863">
        <f t="shared" si="376"/>
        <v>0</v>
      </c>
    </row>
    <row r="1529" spans="1:30" s="821" customFormat="1" ht="38.25" hidden="1" customHeight="1">
      <c r="A1529" s="835"/>
      <c r="B1529" s="849" t="s">
        <v>34</v>
      </c>
      <c r="C1529" s="873" t="s">
        <v>4024</v>
      </c>
      <c r="D1529" s="873" t="s">
        <v>4025</v>
      </c>
      <c r="E1529" s="897" t="s">
        <v>444</v>
      </c>
      <c r="F1529" s="873" t="s">
        <v>4202</v>
      </c>
      <c r="G1529" s="838"/>
      <c r="H1529" s="873" t="s">
        <v>863</v>
      </c>
      <c r="I1529" s="872">
        <v>2014</v>
      </c>
      <c r="J1529" s="838"/>
      <c r="K1529" s="883"/>
      <c r="L1529" s="884"/>
      <c r="M1529" s="884"/>
      <c r="N1529" s="884"/>
      <c r="O1529" s="872" t="s">
        <v>133</v>
      </c>
      <c r="P1529" s="894">
        <v>3486404.0535144364</v>
      </c>
      <c r="Q1529" s="853" t="str">
        <f t="shared" si="363"/>
        <v>2.06.01</v>
      </c>
      <c r="R1529" s="841" t="str">
        <f t="shared" si="364"/>
        <v>ALAT KANTOR</v>
      </c>
      <c r="S1529" s="860">
        <f t="shared" si="365"/>
        <v>5</v>
      </c>
      <c r="T1529" s="861">
        <f t="shared" si="366"/>
        <v>697280.81070288725</v>
      </c>
      <c r="U1529" s="860">
        <f t="shared" si="367"/>
        <v>0</v>
      </c>
      <c r="V1529" s="861">
        <f t="shared" si="368"/>
        <v>0</v>
      </c>
      <c r="W1529" s="861">
        <f t="shared" si="369"/>
        <v>697280.81070288725</v>
      </c>
      <c r="X1529" s="861">
        <f t="shared" si="370"/>
        <v>697280.81070288725</v>
      </c>
      <c r="Y1529" s="861">
        <f t="shared" si="371"/>
        <v>697280.81070288725</v>
      </c>
      <c r="Z1529" s="861">
        <f t="shared" si="372"/>
        <v>697280.81070288725</v>
      </c>
      <c r="AA1529" s="861">
        <f t="shared" si="373"/>
        <v>697280.81070288725</v>
      </c>
      <c r="AB1529" s="860">
        <f t="shared" si="374"/>
        <v>2014</v>
      </c>
      <c r="AC1529" s="862">
        <f t="shared" si="375"/>
        <v>3486404.0535144364</v>
      </c>
      <c r="AD1529" s="863">
        <f t="shared" si="376"/>
        <v>0</v>
      </c>
    </row>
    <row r="1530" spans="1:30" s="821" customFormat="1" ht="38.25" hidden="1" customHeight="1">
      <c r="A1530" s="835"/>
      <c r="B1530" s="849" t="s">
        <v>34</v>
      </c>
      <c r="C1530" s="873" t="s">
        <v>4024</v>
      </c>
      <c r="D1530" s="873" t="s">
        <v>4025</v>
      </c>
      <c r="E1530" s="897" t="s">
        <v>444</v>
      </c>
      <c r="F1530" s="873" t="s">
        <v>4202</v>
      </c>
      <c r="G1530" s="838"/>
      <c r="H1530" s="873" t="s">
        <v>863</v>
      </c>
      <c r="I1530" s="872">
        <v>2014</v>
      </c>
      <c r="J1530" s="838"/>
      <c r="K1530" s="883"/>
      <c r="L1530" s="884"/>
      <c r="M1530" s="884"/>
      <c r="N1530" s="884"/>
      <c r="O1530" s="872" t="s">
        <v>133</v>
      </c>
      <c r="P1530" s="894">
        <v>3486404.0535144364</v>
      </c>
      <c r="Q1530" s="853" t="str">
        <f t="shared" si="363"/>
        <v>2.06.01</v>
      </c>
      <c r="R1530" s="841" t="str">
        <f t="shared" si="364"/>
        <v>ALAT KANTOR</v>
      </c>
      <c r="S1530" s="860">
        <f t="shared" si="365"/>
        <v>5</v>
      </c>
      <c r="T1530" s="861">
        <f t="shared" si="366"/>
        <v>697280.81070288725</v>
      </c>
      <c r="U1530" s="860">
        <f t="shared" si="367"/>
        <v>0</v>
      </c>
      <c r="V1530" s="861">
        <f t="shared" si="368"/>
        <v>0</v>
      </c>
      <c r="W1530" s="861">
        <f t="shared" si="369"/>
        <v>697280.81070288725</v>
      </c>
      <c r="X1530" s="861">
        <f t="shared" si="370"/>
        <v>697280.81070288725</v>
      </c>
      <c r="Y1530" s="861">
        <f t="shared" si="371"/>
        <v>697280.81070288725</v>
      </c>
      <c r="Z1530" s="861">
        <f t="shared" si="372"/>
        <v>697280.81070288725</v>
      </c>
      <c r="AA1530" s="861">
        <f t="shared" si="373"/>
        <v>697280.81070288725</v>
      </c>
      <c r="AB1530" s="860">
        <f t="shared" si="374"/>
        <v>2014</v>
      </c>
      <c r="AC1530" s="862">
        <f t="shared" si="375"/>
        <v>3486404.0535144364</v>
      </c>
      <c r="AD1530" s="863">
        <f t="shared" si="376"/>
        <v>0</v>
      </c>
    </row>
    <row r="1531" spans="1:30" s="821" customFormat="1" ht="38.25" hidden="1" customHeight="1">
      <c r="A1531" s="835"/>
      <c r="B1531" s="849" t="s">
        <v>34</v>
      </c>
      <c r="C1531" s="873" t="s">
        <v>4024</v>
      </c>
      <c r="D1531" s="873" t="s">
        <v>4025</v>
      </c>
      <c r="E1531" s="897" t="s">
        <v>444</v>
      </c>
      <c r="F1531" s="873" t="s">
        <v>4202</v>
      </c>
      <c r="G1531" s="838"/>
      <c r="H1531" s="873" t="s">
        <v>863</v>
      </c>
      <c r="I1531" s="872">
        <v>2014</v>
      </c>
      <c r="J1531" s="838"/>
      <c r="K1531" s="883"/>
      <c r="L1531" s="884"/>
      <c r="M1531" s="884"/>
      <c r="N1531" s="884"/>
      <c r="O1531" s="872" t="s">
        <v>133</v>
      </c>
      <c r="P1531" s="894">
        <v>3486404.0535144364</v>
      </c>
      <c r="Q1531" s="853" t="str">
        <f t="shared" si="363"/>
        <v>2.06.01</v>
      </c>
      <c r="R1531" s="841" t="str">
        <f t="shared" si="364"/>
        <v>ALAT KANTOR</v>
      </c>
      <c r="S1531" s="860">
        <f t="shared" si="365"/>
        <v>5</v>
      </c>
      <c r="T1531" s="861">
        <f t="shared" si="366"/>
        <v>697280.81070288725</v>
      </c>
      <c r="U1531" s="860">
        <f t="shared" si="367"/>
        <v>0</v>
      </c>
      <c r="V1531" s="861">
        <f t="shared" si="368"/>
        <v>0</v>
      </c>
      <c r="W1531" s="861">
        <f t="shared" si="369"/>
        <v>697280.81070288725</v>
      </c>
      <c r="X1531" s="861">
        <f t="shared" si="370"/>
        <v>697280.81070288725</v>
      </c>
      <c r="Y1531" s="861">
        <f t="shared" si="371"/>
        <v>697280.81070288725</v>
      </c>
      <c r="Z1531" s="861">
        <f t="shared" si="372"/>
        <v>697280.81070288725</v>
      </c>
      <c r="AA1531" s="861">
        <f t="shared" si="373"/>
        <v>697280.81070288725</v>
      </c>
      <c r="AB1531" s="860">
        <f t="shared" si="374"/>
        <v>2014</v>
      </c>
      <c r="AC1531" s="862">
        <f t="shared" si="375"/>
        <v>3486404.0535144364</v>
      </c>
      <c r="AD1531" s="863">
        <f t="shared" si="376"/>
        <v>0</v>
      </c>
    </row>
    <row r="1532" spans="1:30" s="821" customFormat="1" ht="38.25" hidden="1" customHeight="1">
      <c r="A1532" s="835"/>
      <c r="B1532" s="849" t="s">
        <v>34</v>
      </c>
      <c r="C1532" s="873" t="s">
        <v>4024</v>
      </c>
      <c r="D1532" s="873" t="s">
        <v>4025</v>
      </c>
      <c r="E1532" s="897" t="s">
        <v>444</v>
      </c>
      <c r="F1532" s="873" t="s">
        <v>4202</v>
      </c>
      <c r="G1532" s="838"/>
      <c r="H1532" s="873" t="s">
        <v>863</v>
      </c>
      <c r="I1532" s="872">
        <v>2014</v>
      </c>
      <c r="J1532" s="838"/>
      <c r="K1532" s="883"/>
      <c r="L1532" s="884"/>
      <c r="M1532" s="884"/>
      <c r="N1532" s="884"/>
      <c r="O1532" s="872" t="s">
        <v>133</v>
      </c>
      <c r="P1532" s="894">
        <v>3486404.0535144364</v>
      </c>
      <c r="Q1532" s="853" t="str">
        <f t="shared" si="363"/>
        <v>2.06.01</v>
      </c>
      <c r="R1532" s="841" t="str">
        <f t="shared" si="364"/>
        <v>ALAT KANTOR</v>
      </c>
      <c r="S1532" s="860">
        <f t="shared" si="365"/>
        <v>5</v>
      </c>
      <c r="T1532" s="861">
        <f t="shared" si="366"/>
        <v>697280.81070288725</v>
      </c>
      <c r="U1532" s="860">
        <f t="shared" si="367"/>
        <v>0</v>
      </c>
      <c r="V1532" s="861">
        <f t="shared" si="368"/>
        <v>0</v>
      </c>
      <c r="W1532" s="861">
        <f t="shared" si="369"/>
        <v>697280.81070288725</v>
      </c>
      <c r="X1532" s="861">
        <f t="shared" si="370"/>
        <v>697280.81070288725</v>
      </c>
      <c r="Y1532" s="861">
        <f t="shared" si="371"/>
        <v>697280.81070288725</v>
      </c>
      <c r="Z1532" s="861">
        <f t="shared" si="372"/>
        <v>697280.81070288725</v>
      </c>
      <c r="AA1532" s="861">
        <f t="shared" si="373"/>
        <v>697280.81070288725</v>
      </c>
      <c r="AB1532" s="860">
        <f t="shared" si="374"/>
        <v>2014</v>
      </c>
      <c r="AC1532" s="862">
        <f t="shared" si="375"/>
        <v>3486404.0535144364</v>
      </c>
      <c r="AD1532" s="863">
        <f t="shared" si="376"/>
        <v>0</v>
      </c>
    </row>
    <row r="1533" spans="1:30" s="821" customFormat="1" ht="38.25" hidden="1" customHeight="1">
      <c r="A1533" s="835"/>
      <c r="B1533" s="849" t="s">
        <v>34</v>
      </c>
      <c r="C1533" s="873" t="s">
        <v>4024</v>
      </c>
      <c r="D1533" s="873" t="s">
        <v>4025</v>
      </c>
      <c r="E1533" s="897" t="s">
        <v>444</v>
      </c>
      <c r="F1533" s="873" t="s">
        <v>4202</v>
      </c>
      <c r="G1533" s="838"/>
      <c r="H1533" s="873" t="s">
        <v>863</v>
      </c>
      <c r="I1533" s="872">
        <v>2014</v>
      </c>
      <c r="J1533" s="838"/>
      <c r="K1533" s="883"/>
      <c r="L1533" s="884"/>
      <c r="M1533" s="884"/>
      <c r="N1533" s="884"/>
      <c r="O1533" s="872" t="s">
        <v>133</v>
      </c>
      <c r="P1533" s="894">
        <v>3486404.0535144364</v>
      </c>
      <c r="Q1533" s="853" t="str">
        <f t="shared" si="363"/>
        <v>2.06.01</v>
      </c>
      <c r="R1533" s="841" t="str">
        <f t="shared" si="364"/>
        <v>ALAT KANTOR</v>
      </c>
      <c r="S1533" s="860">
        <f t="shared" si="365"/>
        <v>5</v>
      </c>
      <c r="T1533" s="861">
        <f t="shared" si="366"/>
        <v>697280.81070288725</v>
      </c>
      <c r="U1533" s="860">
        <f t="shared" si="367"/>
        <v>0</v>
      </c>
      <c r="V1533" s="861">
        <f t="shared" si="368"/>
        <v>0</v>
      </c>
      <c r="W1533" s="861">
        <f t="shared" si="369"/>
        <v>697280.81070288725</v>
      </c>
      <c r="X1533" s="861">
        <f t="shared" si="370"/>
        <v>697280.81070288725</v>
      </c>
      <c r="Y1533" s="861">
        <f t="shared" si="371"/>
        <v>697280.81070288725</v>
      </c>
      <c r="Z1533" s="861">
        <f t="shared" si="372"/>
        <v>697280.81070288725</v>
      </c>
      <c r="AA1533" s="861">
        <f t="shared" si="373"/>
        <v>697280.81070288725</v>
      </c>
      <c r="AB1533" s="860">
        <f t="shared" si="374"/>
        <v>2014</v>
      </c>
      <c r="AC1533" s="862">
        <f t="shared" si="375"/>
        <v>3486404.0535144364</v>
      </c>
      <c r="AD1533" s="863">
        <f t="shared" si="376"/>
        <v>0</v>
      </c>
    </row>
    <row r="1534" spans="1:30" s="821" customFormat="1" ht="38.25" hidden="1" customHeight="1">
      <c r="A1534" s="835"/>
      <c r="B1534" s="849" t="s">
        <v>34</v>
      </c>
      <c r="C1534" s="873" t="s">
        <v>4024</v>
      </c>
      <c r="D1534" s="873" t="s">
        <v>4025</v>
      </c>
      <c r="E1534" s="897" t="s">
        <v>444</v>
      </c>
      <c r="F1534" s="873" t="s">
        <v>4202</v>
      </c>
      <c r="G1534" s="838"/>
      <c r="H1534" s="873" t="s">
        <v>863</v>
      </c>
      <c r="I1534" s="872">
        <v>2014</v>
      </c>
      <c r="J1534" s="838"/>
      <c r="K1534" s="883"/>
      <c r="L1534" s="884"/>
      <c r="M1534" s="884"/>
      <c r="N1534" s="884"/>
      <c r="O1534" s="872" t="s">
        <v>133</v>
      </c>
      <c r="P1534" s="894">
        <v>3486404.0535144364</v>
      </c>
      <c r="Q1534" s="853" t="str">
        <f t="shared" si="363"/>
        <v>2.06.01</v>
      </c>
      <c r="R1534" s="841" t="str">
        <f t="shared" si="364"/>
        <v>ALAT KANTOR</v>
      </c>
      <c r="S1534" s="860">
        <f t="shared" si="365"/>
        <v>5</v>
      </c>
      <c r="T1534" s="861">
        <f t="shared" si="366"/>
        <v>697280.81070288725</v>
      </c>
      <c r="U1534" s="860">
        <f t="shared" si="367"/>
        <v>0</v>
      </c>
      <c r="V1534" s="861">
        <f t="shared" si="368"/>
        <v>0</v>
      </c>
      <c r="W1534" s="861">
        <f t="shared" si="369"/>
        <v>697280.81070288725</v>
      </c>
      <c r="X1534" s="861">
        <f t="shared" si="370"/>
        <v>697280.81070288725</v>
      </c>
      <c r="Y1534" s="861">
        <f t="shared" si="371"/>
        <v>697280.81070288725</v>
      </c>
      <c r="Z1534" s="861">
        <f t="shared" si="372"/>
        <v>697280.81070288725</v>
      </c>
      <c r="AA1534" s="861">
        <f t="shared" si="373"/>
        <v>697280.81070288725</v>
      </c>
      <c r="AB1534" s="860">
        <f t="shared" si="374"/>
        <v>2014</v>
      </c>
      <c r="AC1534" s="862">
        <f t="shared" si="375"/>
        <v>3486404.0535144364</v>
      </c>
      <c r="AD1534" s="863">
        <f t="shared" si="376"/>
        <v>0</v>
      </c>
    </row>
    <row r="1535" spans="1:30" s="821" customFormat="1" ht="38.25" hidden="1" customHeight="1">
      <c r="A1535" s="835"/>
      <c r="B1535" s="849" t="s">
        <v>34</v>
      </c>
      <c r="C1535" s="873" t="s">
        <v>4024</v>
      </c>
      <c r="D1535" s="873" t="s">
        <v>4025</v>
      </c>
      <c r="E1535" s="897" t="s">
        <v>444</v>
      </c>
      <c r="F1535" s="873" t="s">
        <v>4202</v>
      </c>
      <c r="G1535" s="838"/>
      <c r="H1535" s="873" t="s">
        <v>863</v>
      </c>
      <c r="I1535" s="872">
        <v>2014</v>
      </c>
      <c r="J1535" s="838"/>
      <c r="K1535" s="883"/>
      <c r="L1535" s="884"/>
      <c r="M1535" s="884"/>
      <c r="N1535" s="884"/>
      <c r="O1535" s="872" t="s">
        <v>133</v>
      </c>
      <c r="P1535" s="894">
        <v>3486404.0535144364</v>
      </c>
      <c r="Q1535" s="853" t="str">
        <f t="shared" si="363"/>
        <v>2.06.01</v>
      </c>
      <c r="R1535" s="841" t="str">
        <f t="shared" si="364"/>
        <v>ALAT KANTOR</v>
      </c>
      <c r="S1535" s="860">
        <f t="shared" si="365"/>
        <v>5</v>
      </c>
      <c r="T1535" s="861">
        <f t="shared" si="366"/>
        <v>697280.81070288725</v>
      </c>
      <c r="U1535" s="860">
        <f t="shared" si="367"/>
        <v>0</v>
      </c>
      <c r="V1535" s="861">
        <f t="shared" si="368"/>
        <v>0</v>
      </c>
      <c r="W1535" s="861">
        <f t="shared" si="369"/>
        <v>697280.81070288725</v>
      </c>
      <c r="X1535" s="861">
        <f t="shared" si="370"/>
        <v>697280.81070288725</v>
      </c>
      <c r="Y1535" s="861">
        <f t="shared" si="371"/>
        <v>697280.81070288725</v>
      </c>
      <c r="Z1535" s="861">
        <f t="shared" si="372"/>
        <v>697280.81070288725</v>
      </c>
      <c r="AA1535" s="861">
        <f t="shared" si="373"/>
        <v>697280.81070288725</v>
      </c>
      <c r="AB1535" s="860">
        <f t="shared" si="374"/>
        <v>2014</v>
      </c>
      <c r="AC1535" s="862">
        <f t="shared" si="375"/>
        <v>3486404.0535144364</v>
      </c>
      <c r="AD1535" s="863">
        <f t="shared" si="376"/>
        <v>0</v>
      </c>
    </row>
    <row r="1536" spans="1:30" s="821" customFormat="1" ht="51" hidden="1" customHeight="1">
      <c r="A1536" s="835"/>
      <c r="B1536" s="849" t="s">
        <v>34</v>
      </c>
      <c r="C1536" s="873" t="s">
        <v>4024</v>
      </c>
      <c r="D1536" s="873" t="s">
        <v>4025</v>
      </c>
      <c r="E1536" s="897" t="s">
        <v>444</v>
      </c>
      <c r="F1536" s="873" t="s">
        <v>4202</v>
      </c>
      <c r="G1536" s="838"/>
      <c r="H1536" s="873" t="s">
        <v>863</v>
      </c>
      <c r="I1536" s="872">
        <v>2014</v>
      </c>
      <c r="J1536" s="838"/>
      <c r="K1536" s="883"/>
      <c r="L1536" s="884"/>
      <c r="M1536" s="884"/>
      <c r="N1536" s="884"/>
      <c r="O1536" s="872" t="s">
        <v>133</v>
      </c>
      <c r="P1536" s="894">
        <v>3486404.0535144364</v>
      </c>
      <c r="Q1536" s="853" t="str">
        <f t="shared" si="363"/>
        <v>2.06.01</v>
      </c>
      <c r="R1536" s="841" t="str">
        <f t="shared" si="364"/>
        <v>ALAT KANTOR</v>
      </c>
      <c r="S1536" s="860">
        <f t="shared" si="365"/>
        <v>5</v>
      </c>
      <c r="T1536" s="861">
        <f t="shared" si="366"/>
        <v>697280.81070288725</v>
      </c>
      <c r="U1536" s="860">
        <f t="shared" si="367"/>
        <v>0</v>
      </c>
      <c r="V1536" s="861">
        <f t="shared" si="368"/>
        <v>0</v>
      </c>
      <c r="W1536" s="861">
        <f t="shared" si="369"/>
        <v>697280.81070288725</v>
      </c>
      <c r="X1536" s="861">
        <f t="shared" si="370"/>
        <v>697280.81070288725</v>
      </c>
      <c r="Y1536" s="861">
        <f t="shared" si="371"/>
        <v>697280.81070288725</v>
      </c>
      <c r="Z1536" s="861">
        <f t="shared" si="372"/>
        <v>697280.81070288725</v>
      </c>
      <c r="AA1536" s="861">
        <f t="shared" si="373"/>
        <v>697280.81070288725</v>
      </c>
      <c r="AB1536" s="860">
        <f t="shared" si="374"/>
        <v>2014</v>
      </c>
      <c r="AC1536" s="862">
        <f t="shared" si="375"/>
        <v>3486404.0535144364</v>
      </c>
      <c r="AD1536" s="863">
        <f t="shared" si="376"/>
        <v>0</v>
      </c>
    </row>
    <row r="1537" spans="1:30" s="821" customFormat="1" ht="25.5" hidden="1" customHeight="1">
      <c r="A1537" s="835"/>
      <c r="B1537" s="849" t="s">
        <v>34</v>
      </c>
      <c r="C1537" s="873" t="s">
        <v>4024</v>
      </c>
      <c r="D1537" s="873" t="s">
        <v>4025</v>
      </c>
      <c r="E1537" s="897" t="s">
        <v>444</v>
      </c>
      <c r="F1537" s="873" t="s">
        <v>4202</v>
      </c>
      <c r="G1537" s="838"/>
      <c r="H1537" s="873" t="s">
        <v>863</v>
      </c>
      <c r="I1537" s="872">
        <v>2014</v>
      </c>
      <c r="J1537" s="838"/>
      <c r="K1537" s="883"/>
      <c r="L1537" s="884"/>
      <c r="M1537" s="884"/>
      <c r="N1537" s="884"/>
      <c r="O1537" s="872" t="s">
        <v>133</v>
      </c>
      <c r="P1537" s="894">
        <v>3486404.0535144364</v>
      </c>
      <c r="Q1537" s="853" t="str">
        <f t="shared" si="363"/>
        <v>2.06.01</v>
      </c>
      <c r="R1537" s="841" t="str">
        <f t="shared" si="364"/>
        <v>ALAT KANTOR</v>
      </c>
      <c r="S1537" s="860">
        <f t="shared" si="365"/>
        <v>5</v>
      </c>
      <c r="T1537" s="861">
        <f t="shared" si="366"/>
        <v>697280.81070288725</v>
      </c>
      <c r="U1537" s="860">
        <f t="shared" si="367"/>
        <v>0</v>
      </c>
      <c r="V1537" s="861">
        <f t="shared" si="368"/>
        <v>0</v>
      </c>
      <c r="W1537" s="861">
        <f t="shared" si="369"/>
        <v>697280.81070288725</v>
      </c>
      <c r="X1537" s="861">
        <f t="shared" si="370"/>
        <v>697280.81070288725</v>
      </c>
      <c r="Y1537" s="861">
        <f t="shared" si="371"/>
        <v>697280.81070288725</v>
      </c>
      <c r="Z1537" s="861">
        <f t="shared" si="372"/>
        <v>697280.81070288725</v>
      </c>
      <c r="AA1537" s="861">
        <f t="shared" si="373"/>
        <v>697280.81070288725</v>
      </c>
      <c r="AB1537" s="860">
        <f t="shared" si="374"/>
        <v>2014</v>
      </c>
      <c r="AC1537" s="862">
        <f t="shared" si="375"/>
        <v>3486404.0535144364</v>
      </c>
      <c r="AD1537" s="863">
        <f t="shared" si="376"/>
        <v>0</v>
      </c>
    </row>
    <row r="1538" spans="1:30" s="821" customFormat="1" ht="25.5" hidden="1" customHeight="1">
      <c r="A1538" s="835"/>
      <c r="B1538" s="849" t="s">
        <v>34</v>
      </c>
      <c r="C1538" s="873" t="s">
        <v>4024</v>
      </c>
      <c r="D1538" s="873" t="s">
        <v>4025</v>
      </c>
      <c r="E1538" s="897" t="s">
        <v>444</v>
      </c>
      <c r="F1538" s="873" t="s">
        <v>4202</v>
      </c>
      <c r="G1538" s="838"/>
      <c r="H1538" s="873" t="s">
        <v>863</v>
      </c>
      <c r="I1538" s="872">
        <v>2014</v>
      </c>
      <c r="J1538" s="838"/>
      <c r="K1538" s="883"/>
      <c r="L1538" s="884"/>
      <c r="M1538" s="884"/>
      <c r="N1538" s="884"/>
      <c r="O1538" s="872" t="s">
        <v>133</v>
      </c>
      <c r="P1538" s="894">
        <v>3486404.0535144364</v>
      </c>
      <c r="Q1538" s="853" t="str">
        <f t="shared" si="363"/>
        <v>2.06.01</v>
      </c>
      <c r="R1538" s="841" t="str">
        <f t="shared" si="364"/>
        <v>ALAT KANTOR</v>
      </c>
      <c r="S1538" s="860">
        <f t="shared" si="365"/>
        <v>5</v>
      </c>
      <c r="T1538" s="861">
        <f t="shared" si="366"/>
        <v>697280.81070288725</v>
      </c>
      <c r="U1538" s="860">
        <f t="shared" si="367"/>
        <v>0</v>
      </c>
      <c r="V1538" s="861">
        <f t="shared" si="368"/>
        <v>0</v>
      </c>
      <c r="W1538" s="861">
        <f t="shared" si="369"/>
        <v>697280.81070288725</v>
      </c>
      <c r="X1538" s="861">
        <f t="shared" si="370"/>
        <v>697280.81070288725</v>
      </c>
      <c r="Y1538" s="861">
        <f t="shared" si="371"/>
        <v>697280.81070288725</v>
      </c>
      <c r="Z1538" s="861">
        <f t="shared" si="372"/>
        <v>697280.81070288725</v>
      </c>
      <c r="AA1538" s="861">
        <f t="shared" si="373"/>
        <v>697280.81070288725</v>
      </c>
      <c r="AB1538" s="860">
        <f t="shared" si="374"/>
        <v>2014</v>
      </c>
      <c r="AC1538" s="862">
        <f t="shared" si="375"/>
        <v>3486404.0535144364</v>
      </c>
      <c r="AD1538" s="863">
        <f t="shared" si="376"/>
        <v>0</v>
      </c>
    </row>
    <row r="1539" spans="1:30" s="821" customFormat="1" ht="51" hidden="1" customHeight="1">
      <c r="A1539" s="835"/>
      <c r="B1539" s="849" t="s">
        <v>34</v>
      </c>
      <c r="C1539" s="873" t="s">
        <v>4024</v>
      </c>
      <c r="D1539" s="873" t="s">
        <v>4025</v>
      </c>
      <c r="E1539" s="897" t="s">
        <v>444</v>
      </c>
      <c r="F1539" s="873" t="s">
        <v>4202</v>
      </c>
      <c r="G1539" s="838"/>
      <c r="H1539" s="873" t="s">
        <v>863</v>
      </c>
      <c r="I1539" s="872">
        <v>2014</v>
      </c>
      <c r="J1539" s="838"/>
      <c r="K1539" s="883"/>
      <c r="L1539" s="884"/>
      <c r="M1539" s="884"/>
      <c r="N1539" s="884"/>
      <c r="O1539" s="872" t="s">
        <v>133</v>
      </c>
      <c r="P1539" s="894">
        <v>3486404.0535144364</v>
      </c>
      <c r="Q1539" s="853" t="str">
        <f t="shared" si="363"/>
        <v>2.06.01</v>
      </c>
      <c r="R1539" s="841" t="str">
        <f t="shared" si="364"/>
        <v>ALAT KANTOR</v>
      </c>
      <c r="S1539" s="860">
        <f t="shared" si="365"/>
        <v>5</v>
      </c>
      <c r="T1539" s="861">
        <f t="shared" si="366"/>
        <v>697280.81070288725</v>
      </c>
      <c r="U1539" s="860">
        <f t="shared" si="367"/>
        <v>0</v>
      </c>
      <c r="V1539" s="861">
        <f t="shared" si="368"/>
        <v>0</v>
      </c>
      <c r="W1539" s="861">
        <f t="shared" si="369"/>
        <v>697280.81070288725</v>
      </c>
      <c r="X1539" s="861">
        <f t="shared" si="370"/>
        <v>697280.81070288725</v>
      </c>
      <c r="Y1539" s="861">
        <f t="shared" si="371"/>
        <v>697280.81070288725</v>
      </c>
      <c r="Z1539" s="861">
        <f t="shared" si="372"/>
        <v>697280.81070288725</v>
      </c>
      <c r="AA1539" s="861">
        <f t="shared" si="373"/>
        <v>697280.81070288725</v>
      </c>
      <c r="AB1539" s="860">
        <f t="shared" si="374"/>
        <v>2014</v>
      </c>
      <c r="AC1539" s="862">
        <f t="shared" si="375"/>
        <v>3486404.0535144364</v>
      </c>
      <c r="AD1539" s="863">
        <f t="shared" si="376"/>
        <v>0</v>
      </c>
    </row>
    <row r="1540" spans="1:30" s="821" customFormat="1" ht="51" hidden="1" customHeight="1">
      <c r="A1540" s="835"/>
      <c r="B1540" s="849" t="s">
        <v>34</v>
      </c>
      <c r="C1540" s="873" t="s">
        <v>4024</v>
      </c>
      <c r="D1540" s="873" t="s">
        <v>4025</v>
      </c>
      <c r="E1540" s="897" t="s">
        <v>444</v>
      </c>
      <c r="F1540" s="873" t="s">
        <v>4202</v>
      </c>
      <c r="G1540" s="838"/>
      <c r="H1540" s="873" t="s">
        <v>863</v>
      </c>
      <c r="I1540" s="872">
        <v>2014</v>
      </c>
      <c r="J1540" s="838"/>
      <c r="K1540" s="883"/>
      <c r="L1540" s="884"/>
      <c r="M1540" s="884"/>
      <c r="N1540" s="884"/>
      <c r="O1540" s="872" t="s">
        <v>133</v>
      </c>
      <c r="P1540" s="894">
        <v>3486404.0535144364</v>
      </c>
      <c r="Q1540" s="853" t="str">
        <f t="shared" si="363"/>
        <v>2.06.01</v>
      </c>
      <c r="R1540" s="841" t="str">
        <f t="shared" si="364"/>
        <v>ALAT KANTOR</v>
      </c>
      <c r="S1540" s="860">
        <f t="shared" si="365"/>
        <v>5</v>
      </c>
      <c r="T1540" s="861">
        <f t="shared" si="366"/>
        <v>697280.81070288725</v>
      </c>
      <c r="U1540" s="860">
        <f t="shared" si="367"/>
        <v>0</v>
      </c>
      <c r="V1540" s="861">
        <f t="shared" si="368"/>
        <v>0</v>
      </c>
      <c r="W1540" s="861">
        <f t="shared" si="369"/>
        <v>697280.81070288725</v>
      </c>
      <c r="X1540" s="861">
        <f t="shared" si="370"/>
        <v>697280.81070288725</v>
      </c>
      <c r="Y1540" s="861">
        <f t="shared" si="371"/>
        <v>697280.81070288725</v>
      </c>
      <c r="Z1540" s="861">
        <f t="shared" si="372"/>
        <v>697280.81070288725</v>
      </c>
      <c r="AA1540" s="861">
        <f t="shared" si="373"/>
        <v>697280.81070288725</v>
      </c>
      <c r="AB1540" s="860">
        <f t="shared" si="374"/>
        <v>2014</v>
      </c>
      <c r="AC1540" s="862">
        <f t="shared" si="375"/>
        <v>3486404.0535144364</v>
      </c>
      <c r="AD1540" s="863">
        <f t="shared" si="376"/>
        <v>0</v>
      </c>
    </row>
    <row r="1541" spans="1:30" s="821" customFormat="1" ht="51" hidden="1" customHeight="1">
      <c r="A1541" s="835"/>
      <c r="B1541" s="849" t="s">
        <v>34</v>
      </c>
      <c r="C1541" s="873" t="s">
        <v>4024</v>
      </c>
      <c r="D1541" s="873" t="s">
        <v>4025</v>
      </c>
      <c r="E1541" s="897" t="s">
        <v>444</v>
      </c>
      <c r="F1541" s="873" t="s">
        <v>4202</v>
      </c>
      <c r="G1541" s="838"/>
      <c r="H1541" s="873" t="s">
        <v>863</v>
      </c>
      <c r="I1541" s="872">
        <v>2014</v>
      </c>
      <c r="J1541" s="838"/>
      <c r="K1541" s="883"/>
      <c r="L1541" s="884"/>
      <c r="M1541" s="884"/>
      <c r="N1541" s="884"/>
      <c r="O1541" s="872" t="s">
        <v>133</v>
      </c>
      <c r="P1541" s="894">
        <v>3486404.0535144364</v>
      </c>
      <c r="Q1541" s="853" t="str">
        <f t="shared" si="363"/>
        <v>2.06.01</v>
      </c>
      <c r="R1541" s="841" t="str">
        <f t="shared" si="364"/>
        <v>ALAT KANTOR</v>
      </c>
      <c r="S1541" s="860">
        <f t="shared" si="365"/>
        <v>5</v>
      </c>
      <c r="T1541" s="861">
        <f t="shared" si="366"/>
        <v>697280.81070288725</v>
      </c>
      <c r="U1541" s="860">
        <f t="shared" si="367"/>
        <v>0</v>
      </c>
      <c r="V1541" s="861">
        <f t="shared" si="368"/>
        <v>0</v>
      </c>
      <c r="W1541" s="861">
        <f t="shared" si="369"/>
        <v>697280.81070288725</v>
      </c>
      <c r="X1541" s="861">
        <f t="shared" si="370"/>
        <v>697280.81070288725</v>
      </c>
      <c r="Y1541" s="861">
        <f t="shared" si="371"/>
        <v>697280.81070288725</v>
      </c>
      <c r="Z1541" s="861">
        <f t="shared" si="372"/>
        <v>697280.81070288725</v>
      </c>
      <c r="AA1541" s="861">
        <f t="shared" si="373"/>
        <v>697280.81070288725</v>
      </c>
      <c r="AB1541" s="860">
        <f t="shared" si="374"/>
        <v>2014</v>
      </c>
      <c r="AC1541" s="862">
        <f t="shared" si="375"/>
        <v>3486404.0535144364</v>
      </c>
      <c r="AD1541" s="863">
        <f t="shared" si="376"/>
        <v>0</v>
      </c>
    </row>
    <row r="1542" spans="1:30" s="821" customFormat="1" ht="51" hidden="1" customHeight="1">
      <c r="A1542" s="835"/>
      <c r="B1542" s="849" t="s">
        <v>34</v>
      </c>
      <c r="C1542" s="873" t="s">
        <v>4024</v>
      </c>
      <c r="D1542" s="873" t="s">
        <v>4025</v>
      </c>
      <c r="E1542" s="897" t="s">
        <v>444</v>
      </c>
      <c r="F1542" s="873" t="s">
        <v>4202</v>
      </c>
      <c r="G1542" s="838"/>
      <c r="H1542" s="873" t="s">
        <v>863</v>
      </c>
      <c r="I1542" s="872">
        <v>2014</v>
      </c>
      <c r="J1542" s="838"/>
      <c r="K1542" s="883"/>
      <c r="L1542" s="884"/>
      <c r="M1542" s="884"/>
      <c r="N1542" s="884"/>
      <c r="O1542" s="872" t="s">
        <v>133</v>
      </c>
      <c r="P1542" s="894">
        <v>3486404.0535144364</v>
      </c>
      <c r="Q1542" s="853" t="str">
        <f t="shared" si="363"/>
        <v>2.06.01</v>
      </c>
      <c r="R1542" s="841" t="str">
        <f t="shared" si="364"/>
        <v>ALAT KANTOR</v>
      </c>
      <c r="S1542" s="860">
        <f t="shared" si="365"/>
        <v>5</v>
      </c>
      <c r="T1542" s="861">
        <f t="shared" si="366"/>
        <v>697280.81070288725</v>
      </c>
      <c r="U1542" s="860">
        <f t="shared" si="367"/>
        <v>0</v>
      </c>
      <c r="V1542" s="861">
        <f t="shared" si="368"/>
        <v>0</v>
      </c>
      <c r="W1542" s="861">
        <f t="shared" si="369"/>
        <v>697280.81070288725</v>
      </c>
      <c r="X1542" s="861">
        <f t="shared" si="370"/>
        <v>697280.81070288725</v>
      </c>
      <c r="Y1542" s="861">
        <f t="shared" si="371"/>
        <v>697280.81070288725</v>
      </c>
      <c r="Z1542" s="861">
        <f t="shared" si="372"/>
        <v>697280.81070288725</v>
      </c>
      <c r="AA1542" s="861">
        <f t="shared" si="373"/>
        <v>697280.81070288725</v>
      </c>
      <c r="AB1542" s="860">
        <f t="shared" si="374"/>
        <v>2014</v>
      </c>
      <c r="AC1542" s="862">
        <f t="shared" si="375"/>
        <v>3486404.0535144364</v>
      </c>
      <c r="AD1542" s="863">
        <f t="shared" si="376"/>
        <v>0</v>
      </c>
    </row>
    <row r="1543" spans="1:30" s="821" customFormat="1" ht="38.25" hidden="1" customHeight="1">
      <c r="A1543" s="873" t="s">
        <v>3959</v>
      </c>
      <c r="B1543" s="849" t="s">
        <v>34</v>
      </c>
      <c r="C1543" s="873" t="s">
        <v>4024</v>
      </c>
      <c r="D1543" s="873" t="s">
        <v>4025</v>
      </c>
      <c r="E1543" s="897" t="s">
        <v>444</v>
      </c>
      <c r="F1543" s="873" t="s">
        <v>4202</v>
      </c>
      <c r="G1543" s="838"/>
      <c r="H1543" s="873" t="s">
        <v>863</v>
      </c>
      <c r="I1543" s="872">
        <v>2014</v>
      </c>
      <c r="J1543" s="838"/>
      <c r="K1543" s="883"/>
      <c r="L1543" s="884"/>
      <c r="M1543" s="884"/>
      <c r="N1543" s="884"/>
      <c r="O1543" s="872" t="s">
        <v>133</v>
      </c>
      <c r="P1543" s="894">
        <v>3486404.0535144364</v>
      </c>
      <c r="Q1543" s="853" t="str">
        <f t="shared" si="363"/>
        <v>2.06.01</v>
      </c>
      <c r="R1543" s="841" t="str">
        <f t="shared" si="364"/>
        <v>ALAT KANTOR</v>
      </c>
      <c r="S1543" s="860">
        <f t="shared" si="365"/>
        <v>5</v>
      </c>
      <c r="T1543" s="861">
        <f t="shared" si="366"/>
        <v>697280.81070288725</v>
      </c>
      <c r="U1543" s="860">
        <f t="shared" si="367"/>
        <v>0</v>
      </c>
      <c r="V1543" s="861">
        <f t="shared" si="368"/>
        <v>0</v>
      </c>
      <c r="W1543" s="861">
        <f t="shared" si="369"/>
        <v>697280.81070288725</v>
      </c>
      <c r="X1543" s="861">
        <f t="shared" si="370"/>
        <v>697280.81070288725</v>
      </c>
      <c r="Y1543" s="861">
        <f t="shared" si="371"/>
        <v>697280.81070288725</v>
      </c>
      <c r="Z1543" s="861">
        <f t="shared" si="372"/>
        <v>697280.81070288725</v>
      </c>
      <c r="AA1543" s="861">
        <f t="shared" si="373"/>
        <v>697280.81070288725</v>
      </c>
      <c r="AB1543" s="860">
        <f t="shared" si="374"/>
        <v>2014</v>
      </c>
      <c r="AC1543" s="862">
        <f t="shared" si="375"/>
        <v>3486404.0535144364</v>
      </c>
      <c r="AD1543" s="863">
        <f t="shared" si="376"/>
        <v>0</v>
      </c>
    </row>
    <row r="1544" spans="1:30" s="821" customFormat="1" ht="25.5" hidden="1" customHeight="1">
      <c r="A1544" s="835"/>
      <c r="B1544" s="849" t="s">
        <v>34</v>
      </c>
      <c r="C1544" s="887" t="s">
        <v>442</v>
      </c>
      <c r="D1544" s="873" t="s">
        <v>172</v>
      </c>
      <c r="E1544" s="897" t="s">
        <v>444</v>
      </c>
      <c r="F1544" s="873" t="s">
        <v>294</v>
      </c>
      <c r="G1544" s="838"/>
      <c r="H1544" s="873" t="s">
        <v>863</v>
      </c>
      <c r="I1544" s="872">
        <v>2014</v>
      </c>
      <c r="J1544" s="838"/>
      <c r="K1544" s="883"/>
      <c r="L1544" s="884"/>
      <c r="M1544" s="884"/>
      <c r="N1544" s="884"/>
      <c r="O1544" s="872" t="s">
        <v>133</v>
      </c>
      <c r="P1544" s="894">
        <v>6003444.578721541</v>
      </c>
      <c r="Q1544" s="853" t="str">
        <f t="shared" ref="Q1544:Q1607" si="377">MID(C1544,2,7)</f>
        <v>2.06.02</v>
      </c>
      <c r="R1544" s="841" t="str">
        <f t="shared" ref="R1544:R1607" si="378">VLOOKUP(Q1544,kelompok,2,0)</f>
        <v>ALAT RUMAH TANGGA</v>
      </c>
      <c r="S1544" s="860">
        <f t="shared" ref="S1544:S1607" si="379">VLOOKUP(Q1544,MASAMANFAAT,4,0)</f>
        <v>5</v>
      </c>
      <c r="T1544" s="861">
        <f t="shared" ref="T1544:T1607" si="380">(P1544)/S1544</f>
        <v>1200688.9157443081</v>
      </c>
      <c r="U1544" s="860">
        <f t="shared" ref="U1544:U1607" si="381">2013-AB1544+1</f>
        <v>0</v>
      </c>
      <c r="V1544" s="861">
        <f t="shared" ref="V1544:V1607" si="382">IF(U1544&gt;S1544,P1544,T1544*U1544)</f>
        <v>0</v>
      </c>
      <c r="W1544" s="861">
        <f t="shared" ref="W1544:W1607" si="383">IF(P1544=V1544,0,T1544)</f>
        <v>1200688.9157443081</v>
      </c>
      <c r="X1544" s="861">
        <f t="shared" ref="X1544:X1607" si="384">IF(P1544=V1544+W1544,0,T1544)</f>
        <v>1200688.9157443081</v>
      </c>
      <c r="Y1544" s="861">
        <f t="shared" ref="Y1544:Y1607" si="385">IF(P1544=V1544+W1544+X1544,0,T1544)</f>
        <v>1200688.9157443081</v>
      </c>
      <c r="Z1544" s="861">
        <f t="shared" ref="Z1544:Z1607" si="386">IF(P1544=W1544+X1544+Y1544+V1544,0,T1544)</f>
        <v>1200688.9157443081</v>
      </c>
      <c r="AA1544" s="861">
        <f t="shared" ref="AA1544:AA1607" si="387">IF(P1544=V1544+X1544+Y1544+Z1544+W1544,0,T1544)</f>
        <v>1200688.9157443081</v>
      </c>
      <c r="AB1544" s="860">
        <f t="shared" ref="AB1544:AB1607" si="388">I1544</f>
        <v>2014</v>
      </c>
      <c r="AC1544" s="862">
        <f t="shared" ref="AC1544:AC1607" si="389">P1544</f>
        <v>6003444.578721541</v>
      </c>
      <c r="AD1544" s="863">
        <f t="shared" ref="AD1544:AD1607" si="390">P1544-(V1544+W1544+X1544+Y1544+Z1544+AA1544)</f>
        <v>0</v>
      </c>
    </row>
    <row r="1545" spans="1:30" s="821" customFormat="1" ht="19.5" hidden="1" customHeight="1">
      <c r="A1545" s="835"/>
      <c r="B1545" s="849" t="s">
        <v>34</v>
      </c>
      <c r="C1545" s="887" t="s">
        <v>442</v>
      </c>
      <c r="D1545" s="873" t="s">
        <v>172</v>
      </c>
      <c r="E1545" s="897" t="s">
        <v>444</v>
      </c>
      <c r="F1545" s="873" t="s">
        <v>294</v>
      </c>
      <c r="G1545" s="838"/>
      <c r="H1545" s="873" t="s">
        <v>863</v>
      </c>
      <c r="I1545" s="872">
        <v>2014</v>
      </c>
      <c r="J1545" s="838"/>
      <c r="K1545" s="883"/>
      <c r="L1545" s="884"/>
      <c r="M1545" s="884"/>
      <c r="N1545" s="884"/>
      <c r="O1545" s="872" t="s">
        <v>133</v>
      </c>
      <c r="P1545" s="894">
        <v>6003444.578721541</v>
      </c>
      <c r="Q1545" s="853" t="str">
        <f t="shared" si="377"/>
        <v>2.06.02</v>
      </c>
      <c r="R1545" s="841" t="str">
        <f t="shared" si="378"/>
        <v>ALAT RUMAH TANGGA</v>
      </c>
      <c r="S1545" s="860">
        <f t="shared" si="379"/>
        <v>5</v>
      </c>
      <c r="T1545" s="861">
        <f t="shared" si="380"/>
        <v>1200688.9157443081</v>
      </c>
      <c r="U1545" s="860">
        <f t="shared" si="381"/>
        <v>0</v>
      </c>
      <c r="V1545" s="861">
        <f t="shared" si="382"/>
        <v>0</v>
      </c>
      <c r="W1545" s="861">
        <f t="shared" si="383"/>
        <v>1200688.9157443081</v>
      </c>
      <c r="X1545" s="861">
        <f t="shared" si="384"/>
        <v>1200688.9157443081</v>
      </c>
      <c r="Y1545" s="861">
        <f t="shared" si="385"/>
        <v>1200688.9157443081</v>
      </c>
      <c r="Z1545" s="861">
        <f t="shared" si="386"/>
        <v>1200688.9157443081</v>
      </c>
      <c r="AA1545" s="861">
        <f t="shared" si="387"/>
        <v>1200688.9157443081</v>
      </c>
      <c r="AB1545" s="860">
        <f t="shared" si="388"/>
        <v>2014</v>
      </c>
      <c r="AC1545" s="862">
        <f t="shared" si="389"/>
        <v>6003444.578721541</v>
      </c>
      <c r="AD1545" s="863">
        <f t="shared" si="390"/>
        <v>0</v>
      </c>
    </row>
    <row r="1546" spans="1:30" s="821" customFormat="1" ht="25.5" hidden="1" customHeight="1">
      <c r="A1546" s="835"/>
      <c r="B1546" s="849" t="s">
        <v>34</v>
      </c>
      <c r="C1546" s="887" t="s">
        <v>442</v>
      </c>
      <c r="D1546" s="873" t="s">
        <v>172</v>
      </c>
      <c r="E1546" s="897" t="s">
        <v>444</v>
      </c>
      <c r="F1546" s="873" t="s">
        <v>294</v>
      </c>
      <c r="G1546" s="838"/>
      <c r="H1546" s="873" t="s">
        <v>863</v>
      </c>
      <c r="I1546" s="872">
        <v>2014</v>
      </c>
      <c r="J1546" s="838"/>
      <c r="K1546" s="883"/>
      <c r="L1546" s="884"/>
      <c r="M1546" s="884"/>
      <c r="N1546" s="884"/>
      <c r="O1546" s="872" t="s">
        <v>133</v>
      </c>
      <c r="P1546" s="894">
        <v>6003444.578721541</v>
      </c>
      <c r="Q1546" s="853" t="str">
        <f t="shared" si="377"/>
        <v>2.06.02</v>
      </c>
      <c r="R1546" s="841" t="str">
        <f t="shared" si="378"/>
        <v>ALAT RUMAH TANGGA</v>
      </c>
      <c r="S1546" s="860">
        <f t="shared" si="379"/>
        <v>5</v>
      </c>
      <c r="T1546" s="861">
        <f t="shared" si="380"/>
        <v>1200688.9157443081</v>
      </c>
      <c r="U1546" s="860">
        <f t="shared" si="381"/>
        <v>0</v>
      </c>
      <c r="V1546" s="861">
        <f t="shared" si="382"/>
        <v>0</v>
      </c>
      <c r="W1546" s="861">
        <f t="shared" si="383"/>
        <v>1200688.9157443081</v>
      </c>
      <c r="X1546" s="861">
        <f t="shared" si="384"/>
        <v>1200688.9157443081</v>
      </c>
      <c r="Y1546" s="861">
        <f t="shared" si="385"/>
        <v>1200688.9157443081</v>
      </c>
      <c r="Z1546" s="861">
        <f t="shared" si="386"/>
        <v>1200688.9157443081</v>
      </c>
      <c r="AA1546" s="861">
        <f t="shared" si="387"/>
        <v>1200688.9157443081</v>
      </c>
      <c r="AB1546" s="860">
        <f t="shared" si="388"/>
        <v>2014</v>
      </c>
      <c r="AC1546" s="862">
        <f t="shared" si="389"/>
        <v>6003444.578721541</v>
      </c>
      <c r="AD1546" s="863">
        <f t="shared" si="390"/>
        <v>0</v>
      </c>
    </row>
    <row r="1547" spans="1:30" s="821" customFormat="1" ht="51" hidden="1" customHeight="1">
      <c r="A1547" s="835"/>
      <c r="B1547" s="849" t="s">
        <v>34</v>
      </c>
      <c r="C1547" s="887" t="s">
        <v>442</v>
      </c>
      <c r="D1547" s="873" t="s">
        <v>172</v>
      </c>
      <c r="E1547" s="897" t="s">
        <v>444</v>
      </c>
      <c r="F1547" s="873" t="s">
        <v>294</v>
      </c>
      <c r="G1547" s="838"/>
      <c r="H1547" s="873" t="s">
        <v>863</v>
      </c>
      <c r="I1547" s="872">
        <v>2014</v>
      </c>
      <c r="J1547" s="838"/>
      <c r="K1547" s="883"/>
      <c r="L1547" s="884"/>
      <c r="M1547" s="884"/>
      <c r="N1547" s="884"/>
      <c r="O1547" s="872" t="s">
        <v>133</v>
      </c>
      <c r="P1547" s="894">
        <v>6003444.578721541</v>
      </c>
      <c r="Q1547" s="853" t="str">
        <f t="shared" si="377"/>
        <v>2.06.02</v>
      </c>
      <c r="R1547" s="841" t="str">
        <f t="shared" si="378"/>
        <v>ALAT RUMAH TANGGA</v>
      </c>
      <c r="S1547" s="860">
        <f t="shared" si="379"/>
        <v>5</v>
      </c>
      <c r="T1547" s="861">
        <f t="shared" si="380"/>
        <v>1200688.9157443081</v>
      </c>
      <c r="U1547" s="860">
        <f t="shared" si="381"/>
        <v>0</v>
      </c>
      <c r="V1547" s="861">
        <f t="shared" si="382"/>
        <v>0</v>
      </c>
      <c r="W1547" s="861">
        <f t="shared" si="383"/>
        <v>1200688.9157443081</v>
      </c>
      <c r="X1547" s="861">
        <f t="shared" si="384"/>
        <v>1200688.9157443081</v>
      </c>
      <c r="Y1547" s="861">
        <f t="shared" si="385"/>
        <v>1200688.9157443081</v>
      </c>
      <c r="Z1547" s="861">
        <f t="shared" si="386"/>
        <v>1200688.9157443081</v>
      </c>
      <c r="AA1547" s="861">
        <f t="shared" si="387"/>
        <v>1200688.9157443081</v>
      </c>
      <c r="AB1547" s="860">
        <f t="shared" si="388"/>
        <v>2014</v>
      </c>
      <c r="AC1547" s="862">
        <f t="shared" si="389"/>
        <v>6003444.578721541</v>
      </c>
      <c r="AD1547" s="863">
        <f t="shared" si="390"/>
        <v>0</v>
      </c>
    </row>
    <row r="1548" spans="1:30" s="821" customFormat="1" ht="38.25" hidden="1" customHeight="1">
      <c r="A1548" s="835"/>
      <c r="B1548" s="849" t="s">
        <v>34</v>
      </c>
      <c r="C1548" s="887" t="s">
        <v>442</v>
      </c>
      <c r="D1548" s="873" t="s">
        <v>172</v>
      </c>
      <c r="E1548" s="897" t="s">
        <v>444</v>
      </c>
      <c r="F1548" s="873" t="s">
        <v>294</v>
      </c>
      <c r="G1548" s="838"/>
      <c r="H1548" s="873" t="s">
        <v>863</v>
      </c>
      <c r="I1548" s="872">
        <v>2014</v>
      </c>
      <c r="J1548" s="838"/>
      <c r="K1548" s="883"/>
      <c r="L1548" s="884"/>
      <c r="M1548" s="884"/>
      <c r="N1548" s="884"/>
      <c r="O1548" s="872" t="s">
        <v>133</v>
      </c>
      <c r="P1548" s="894">
        <v>6003444.578721541</v>
      </c>
      <c r="Q1548" s="853" t="str">
        <f t="shared" si="377"/>
        <v>2.06.02</v>
      </c>
      <c r="R1548" s="841" t="str">
        <f t="shared" si="378"/>
        <v>ALAT RUMAH TANGGA</v>
      </c>
      <c r="S1548" s="860">
        <f t="shared" si="379"/>
        <v>5</v>
      </c>
      <c r="T1548" s="861">
        <f t="shared" si="380"/>
        <v>1200688.9157443081</v>
      </c>
      <c r="U1548" s="860">
        <f t="shared" si="381"/>
        <v>0</v>
      </c>
      <c r="V1548" s="861">
        <f t="shared" si="382"/>
        <v>0</v>
      </c>
      <c r="W1548" s="861">
        <f t="shared" si="383"/>
        <v>1200688.9157443081</v>
      </c>
      <c r="X1548" s="861">
        <f t="shared" si="384"/>
        <v>1200688.9157443081</v>
      </c>
      <c r="Y1548" s="861">
        <f t="shared" si="385"/>
        <v>1200688.9157443081</v>
      </c>
      <c r="Z1548" s="861">
        <f t="shared" si="386"/>
        <v>1200688.9157443081</v>
      </c>
      <c r="AA1548" s="861">
        <f t="shared" si="387"/>
        <v>1200688.9157443081</v>
      </c>
      <c r="AB1548" s="860">
        <f t="shared" si="388"/>
        <v>2014</v>
      </c>
      <c r="AC1548" s="862">
        <f t="shared" si="389"/>
        <v>6003444.578721541</v>
      </c>
      <c r="AD1548" s="863">
        <f t="shared" si="390"/>
        <v>0</v>
      </c>
    </row>
    <row r="1549" spans="1:30" s="821" customFormat="1" ht="38.25" hidden="1" customHeight="1">
      <c r="A1549" s="835"/>
      <c r="B1549" s="849" t="s">
        <v>34</v>
      </c>
      <c r="C1549" s="887" t="s">
        <v>442</v>
      </c>
      <c r="D1549" s="873" t="s">
        <v>172</v>
      </c>
      <c r="E1549" s="897" t="s">
        <v>444</v>
      </c>
      <c r="F1549" s="873" t="s">
        <v>294</v>
      </c>
      <c r="G1549" s="838"/>
      <c r="H1549" s="873" t="s">
        <v>863</v>
      </c>
      <c r="I1549" s="872">
        <v>2014</v>
      </c>
      <c r="J1549" s="838"/>
      <c r="K1549" s="883"/>
      <c r="L1549" s="884"/>
      <c r="M1549" s="884"/>
      <c r="N1549" s="884"/>
      <c r="O1549" s="872" t="s">
        <v>133</v>
      </c>
      <c r="P1549" s="894">
        <v>6003444.578721541</v>
      </c>
      <c r="Q1549" s="853" t="str">
        <f t="shared" si="377"/>
        <v>2.06.02</v>
      </c>
      <c r="R1549" s="841" t="str">
        <f t="shared" si="378"/>
        <v>ALAT RUMAH TANGGA</v>
      </c>
      <c r="S1549" s="860">
        <f t="shared" si="379"/>
        <v>5</v>
      </c>
      <c r="T1549" s="861">
        <f t="shared" si="380"/>
        <v>1200688.9157443081</v>
      </c>
      <c r="U1549" s="860">
        <f t="shared" si="381"/>
        <v>0</v>
      </c>
      <c r="V1549" s="861">
        <f t="shared" si="382"/>
        <v>0</v>
      </c>
      <c r="W1549" s="861">
        <f t="shared" si="383"/>
        <v>1200688.9157443081</v>
      </c>
      <c r="X1549" s="861">
        <f t="shared" si="384"/>
        <v>1200688.9157443081</v>
      </c>
      <c r="Y1549" s="861">
        <f t="shared" si="385"/>
        <v>1200688.9157443081</v>
      </c>
      <c r="Z1549" s="861">
        <f t="shared" si="386"/>
        <v>1200688.9157443081</v>
      </c>
      <c r="AA1549" s="861">
        <f t="shared" si="387"/>
        <v>1200688.9157443081</v>
      </c>
      <c r="AB1549" s="860">
        <f t="shared" si="388"/>
        <v>2014</v>
      </c>
      <c r="AC1549" s="862">
        <f t="shared" si="389"/>
        <v>6003444.578721541</v>
      </c>
      <c r="AD1549" s="863">
        <f t="shared" si="390"/>
        <v>0</v>
      </c>
    </row>
    <row r="1550" spans="1:30" s="821" customFormat="1" ht="25.5" hidden="1" customHeight="1">
      <c r="A1550" s="835"/>
      <c r="B1550" s="849" t="s">
        <v>34</v>
      </c>
      <c r="C1550" s="887" t="s">
        <v>442</v>
      </c>
      <c r="D1550" s="873" t="s">
        <v>172</v>
      </c>
      <c r="E1550" s="897" t="s">
        <v>444</v>
      </c>
      <c r="F1550" s="873" t="s">
        <v>294</v>
      </c>
      <c r="G1550" s="838"/>
      <c r="H1550" s="873" t="s">
        <v>863</v>
      </c>
      <c r="I1550" s="872">
        <v>2014</v>
      </c>
      <c r="J1550" s="838"/>
      <c r="K1550" s="883"/>
      <c r="L1550" s="884"/>
      <c r="M1550" s="884"/>
      <c r="N1550" s="884"/>
      <c r="O1550" s="872" t="s">
        <v>133</v>
      </c>
      <c r="P1550" s="894">
        <v>6003444.578721541</v>
      </c>
      <c r="Q1550" s="853" t="str">
        <f t="shared" si="377"/>
        <v>2.06.02</v>
      </c>
      <c r="R1550" s="841" t="str">
        <f t="shared" si="378"/>
        <v>ALAT RUMAH TANGGA</v>
      </c>
      <c r="S1550" s="860">
        <f t="shared" si="379"/>
        <v>5</v>
      </c>
      <c r="T1550" s="861">
        <f t="shared" si="380"/>
        <v>1200688.9157443081</v>
      </c>
      <c r="U1550" s="860">
        <f t="shared" si="381"/>
        <v>0</v>
      </c>
      <c r="V1550" s="861">
        <f t="shared" si="382"/>
        <v>0</v>
      </c>
      <c r="W1550" s="861">
        <f t="shared" si="383"/>
        <v>1200688.9157443081</v>
      </c>
      <c r="X1550" s="861">
        <f t="shared" si="384"/>
        <v>1200688.9157443081</v>
      </c>
      <c r="Y1550" s="861">
        <f t="shared" si="385"/>
        <v>1200688.9157443081</v>
      </c>
      <c r="Z1550" s="861">
        <f t="shared" si="386"/>
        <v>1200688.9157443081</v>
      </c>
      <c r="AA1550" s="861">
        <f t="shared" si="387"/>
        <v>1200688.9157443081</v>
      </c>
      <c r="AB1550" s="860">
        <f t="shared" si="388"/>
        <v>2014</v>
      </c>
      <c r="AC1550" s="862">
        <f t="shared" si="389"/>
        <v>6003444.578721541</v>
      </c>
      <c r="AD1550" s="863">
        <f t="shared" si="390"/>
        <v>0</v>
      </c>
    </row>
    <row r="1551" spans="1:30" s="821" customFormat="1" ht="38.25" hidden="1" customHeight="1">
      <c r="A1551" s="835"/>
      <c r="B1551" s="849" t="s">
        <v>34</v>
      </c>
      <c r="C1551" s="887" t="s">
        <v>442</v>
      </c>
      <c r="D1551" s="873" t="s">
        <v>172</v>
      </c>
      <c r="E1551" s="897" t="s">
        <v>444</v>
      </c>
      <c r="F1551" s="873" t="s">
        <v>294</v>
      </c>
      <c r="G1551" s="838"/>
      <c r="H1551" s="873" t="s">
        <v>863</v>
      </c>
      <c r="I1551" s="872">
        <v>2014</v>
      </c>
      <c r="J1551" s="838"/>
      <c r="K1551" s="883"/>
      <c r="L1551" s="884"/>
      <c r="M1551" s="884"/>
      <c r="N1551" s="884"/>
      <c r="O1551" s="872" t="s">
        <v>133</v>
      </c>
      <c r="P1551" s="894">
        <v>6003444.578721541</v>
      </c>
      <c r="Q1551" s="853" t="str">
        <f t="shared" si="377"/>
        <v>2.06.02</v>
      </c>
      <c r="R1551" s="841" t="str">
        <f t="shared" si="378"/>
        <v>ALAT RUMAH TANGGA</v>
      </c>
      <c r="S1551" s="860">
        <f t="shared" si="379"/>
        <v>5</v>
      </c>
      <c r="T1551" s="861">
        <f t="shared" si="380"/>
        <v>1200688.9157443081</v>
      </c>
      <c r="U1551" s="860">
        <f t="shared" si="381"/>
        <v>0</v>
      </c>
      <c r="V1551" s="861">
        <f t="shared" si="382"/>
        <v>0</v>
      </c>
      <c r="W1551" s="861">
        <f t="shared" si="383"/>
        <v>1200688.9157443081</v>
      </c>
      <c r="X1551" s="861">
        <f t="shared" si="384"/>
        <v>1200688.9157443081</v>
      </c>
      <c r="Y1551" s="861">
        <f t="shared" si="385"/>
        <v>1200688.9157443081</v>
      </c>
      <c r="Z1551" s="861">
        <f t="shared" si="386"/>
        <v>1200688.9157443081</v>
      </c>
      <c r="AA1551" s="861">
        <f t="shared" si="387"/>
        <v>1200688.9157443081</v>
      </c>
      <c r="AB1551" s="860">
        <f t="shared" si="388"/>
        <v>2014</v>
      </c>
      <c r="AC1551" s="862">
        <f t="shared" si="389"/>
        <v>6003444.578721541</v>
      </c>
      <c r="AD1551" s="863">
        <f t="shared" si="390"/>
        <v>0</v>
      </c>
    </row>
    <row r="1552" spans="1:30" s="821" customFormat="1" ht="38.25" hidden="1" customHeight="1">
      <c r="A1552" s="835"/>
      <c r="B1552" s="849" t="s">
        <v>34</v>
      </c>
      <c r="C1552" s="887" t="s">
        <v>442</v>
      </c>
      <c r="D1552" s="873" t="s">
        <v>172</v>
      </c>
      <c r="E1552" s="897" t="s">
        <v>444</v>
      </c>
      <c r="F1552" s="873" t="s">
        <v>294</v>
      </c>
      <c r="G1552" s="838"/>
      <c r="H1552" s="873" t="s">
        <v>863</v>
      </c>
      <c r="I1552" s="872">
        <v>2014</v>
      </c>
      <c r="J1552" s="838"/>
      <c r="K1552" s="883"/>
      <c r="L1552" s="884"/>
      <c r="M1552" s="884"/>
      <c r="N1552" s="884"/>
      <c r="O1552" s="872" t="s">
        <v>133</v>
      </c>
      <c r="P1552" s="894">
        <v>6003444.578721541</v>
      </c>
      <c r="Q1552" s="853" t="str">
        <f t="shared" si="377"/>
        <v>2.06.02</v>
      </c>
      <c r="R1552" s="841" t="str">
        <f t="shared" si="378"/>
        <v>ALAT RUMAH TANGGA</v>
      </c>
      <c r="S1552" s="860">
        <f t="shared" si="379"/>
        <v>5</v>
      </c>
      <c r="T1552" s="861">
        <f t="shared" si="380"/>
        <v>1200688.9157443081</v>
      </c>
      <c r="U1552" s="860">
        <f t="shared" si="381"/>
        <v>0</v>
      </c>
      <c r="V1552" s="861">
        <f t="shared" si="382"/>
        <v>0</v>
      </c>
      <c r="W1552" s="861">
        <f t="shared" si="383"/>
        <v>1200688.9157443081</v>
      </c>
      <c r="X1552" s="861">
        <f t="shared" si="384"/>
        <v>1200688.9157443081</v>
      </c>
      <c r="Y1552" s="861">
        <f t="shared" si="385"/>
        <v>1200688.9157443081</v>
      </c>
      <c r="Z1552" s="861">
        <f t="shared" si="386"/>
        <v>1200688.9157443081</v>
      </c>
      <c r="AA1552" s="861">
        <f t="shared" si="387"/>
        <v>1200688.9157443081</v>
      </c>
      <c r="AB1552" s="860">
        <f t="shared" si="388"/>
        <v>2014</v>
      </c>
      <c r="AC1552" s="862">
        <f t="shared" si="389"/>
        <v>6003444.578721541</v>
      </c>
      <c r="AD1552" s="863">
        <f t="shared" si="390"/>
        <v>0</v>
      </c>
    </row>
    <row r="1553" spans="1:30" s="821" customFormat="1" ht="25.5" hidden="1" customHeight="1">
      <c r="A1553" s="835"/>
      <c r="B1553" s="849" t="s">
        <v>34</v>
      </c>
      <c r="C1553" s="887" t="s">
        <v>442</v>
      </c>
      <c r="D1553" s="873" t="s">
        <v>172</v>
      </c>
      <c r="E1553" s="897" t="s">
        <v>444</v>
      </c>
      <c r="F1553" s="873" t="s">
        <v>294</v>
      </c>
      <c r="G1553" s="838"/>
      <c r="H1553" s="873" t="s">
        <v>863</v>
      </c>
      <c r="I1553" s="872">
        <v>2014</v>
      </c>
      <c r="J1553" s="838"/>
      <c r="K1553" s="883"/>
      <c r="L1553" s="884"/>
      <c r="M1553" s="884"/>
      <c r="N1553" s="884"/>
      <c r="O1553" s="872" t="s">
        <v>133</v>
      </c>
      <c r="P1553" s="894">
        <v>6003444.578721541</v>
      </c>
      <c r="Q1553" s="853" t="str">
        <f t="shared" si="377"/>
        <v>2.06.02</v>
      </c>
      <c r="R1553" s="841" t="str">
        <f t="shared" si="378"/>
        <v>ALAT RUMAH TANGGA</v>
      </c>
      <c r="S1553" s="860">
        <f t="shared" si="379"/>
        <v>5</v>
      </c>
      <c r="T1553" s="861">
        <f t="shared" si="380"/>
        <v>1200688.9157443081</v>
      </c>
      <c r="U1553" s="860">
        <f t="shared" si="381"/>
        <v>0</v>
      </c>
      <c r="V1553" s="861">
        <f t="shared" si="382"/>
        <v>0</v>
      </c>
      <c r="W1553" s="861">
        <f t="shared" si="383"/>
        <v>1200688.9157443081</v>
      </c>
      <c r="X1553" s="861">
        <f t="shared" si="384"/>
        <v>1200688.9157443081</v>
      </c>
      <c r="Y1553" s="861">
        <f t="shared" si="385"/>
        <v>1200688.9157443081</v>
      </c>
      <c r="Z1553" s="861">
        <f t="shared" si="386"/>
        <v>1200688.9157443081</v>
      </c>
      <c r="AA1553" s="861">
        <f t="shared" si="387"/>
        <v>1200688.9157443081</v>
      </c>
      <c r="AB1553" s="860">
        <f t="shared" si="388"/>
        <v>2014</v>
      </c>
      <c r="AC1553" s="862">
        <f t="shared" si="389"/>
        <v>6003444.578721541</v>
      </c>
      <c r="AD1553" s="863">
        <f t="shared" si="390"/>
        <v>0</v>
      </c>
    </row>
    <row r="1554" spans="1:30" s="821" customFormat="1" ht="25.5" hidden="1" customHeight="1">
      <c r="A1554" s="835"/>
      <c r="B1554" s="849" t="s">
        <v>34</v>
      </c>
      <c r="C1554" s="887" t="s">
        <v>442</v>
      </c>
      <c r="D1554" s="873" t="s">
        <v>172</v>
      </c>
      <c r="E1554" s="897" t="s">
        <v>444</v>
      </c>
      <c r="F1554" s="873" t="s">
        <v>294</v>
      </c>
      <c r="G1554" s="838"/>
      <c r="H1554" s="873" t="s">
        <v>863</v>
      </c>
      <c r="I1554" s="872">
        <v>2014</v>
      </c>
      <c r="J1554" s="838"/>
      <c r="K1554" s="883"/>
      <c r="L1554" s="884"/>
      <c r="M1554" s="884"/>
      <c r="N1554" s="884"/>
      <c r="O1554" s="872" t="s">
        <v>133</v>
      </c>
      <c r="P1554" s="894">
        <v>6003444.578721541</v>
      </c>
      <c r="Q1554" s="853" t="str">
        <f t="shared" si="377"/>
        <v>2.06.02</v>
      </c>
      <c r="R1554" s="841" t="str">
        <f t="shared" si="378"/>
        <v>ALAT RUMAH TANGGA</v>
      </c>
      <c r="S1554" s="860">
        <f t="shared" si="379"/>
        <v>5</v>
      </c>
      <c r="T1554" s="861">
        <f t="shared" si="380"/>
        <v>1200688.9157443081</v>
      </c>
      <c r="U1554" s="860">
        <f t="shared" si="381"/>
        <v>0</v>
      </c>
      <c r="V1554" s="861">
        <f t="shared" si="382"/>
        <v>0</v>
      </c>
      <c r="W1554" s="861">
        <f t="shared" si="383"/>
        <v>1200688.9157443081</v>
      </c>
      <c r="X1554" s="861">
        <f t="shared" si="384"/>
        <v>1200688.9157443081</v>
      </c>
      <c r="Y1554" s="861">
        <f t="shared" si="385"/>
        <v>1200688.9157443081</v>
      </c>
      <c r="Z1554" s="861">
        <f t="shared" si="386"/>
        <v>1200688.9157443081</v>
      </c>
      <c r="AA1554" s="861">
        <f t="shared" si="387"/>
        <v>1200688.9157443081</v>
      </c>
      <c r="AB1554" s="860">
        <f t="shared" si="388"/>
        <v>2014</v>
      </c>
      <c r="AC1554" s="862">
        <f t="shared" si="389"/>
        <v>6003444.578721541</v>
      </c>
      <c r="AD1554" s="863">
        <f t="shared" si="390"/>
        <v>0</v>
      </c>
    </row>
    <row r="1555" spans="1:30" s="821" customFormat="1" ht="25.5" hidden="1" customHeight="1">
      <c r="A1555" s="835"/>
      <c r="B1555" s="849" t="s">
        <v>34</v>
      </c>
      <c r="C1555" s="887" t="s">
        <v>442</v>
      </c>
      <c r="D1555" s="873" t="s">
        <v>172</v>
      </c>
      <c r="E1555" s="897" t="s">
        <v>444</v>
      </c>
      <c r="F1555" s="873" t="s">
        <v>294</v>
      </c>
      <c r="G1555" s="838"/>
      <c r="H1555" s="873" t="s">
        <v>863</v>
      </c>
      <c r="I1555" s="872">
        <v>2014</v>
      </c>
      <c r="J1555" s="838"/>
      <c r="K1555" s="883"/>
      <c r="L1555" s="884"/>
      <c r="M1555" s="884"/>
      <c r="N1555" s="884"/>
      <c r="O1555" s="872" t="s">
        <v>133</v>
      </c>
      <c r="P1555" s="894">
        <v>6003444.578721541</v>
      </c>
      <c r="Q1555" s="853" t="str">
        <f t="shared" si="377"/>
        <v>2.06.02</v>
      </c>
      <c r="R1555" s="841" t="str">
        <f t="shared" si="378"/>
        <v>ALAT RUMAH TANGGA</v>
      </c>
      <c r="S1555" s="860">
        <f t="shared" si="379"/>
        <v>5</v>
      </c>
      <c r="T1555" s="861">
        <f t="shared" si="380"/>
        <v>1200688.9157443081</v>
      </c>
      <c r="U1555" s="860">
        <f t="shared" si="381"/>
        <v>0</v>
      </c>
      <c r="V1555" s="861">
        <f t="shared" si="382"/>
        <v>0</v>
      </c>
      <c r="W1555" s="861">
        <f t="shared" si="383"/>
        <v>1200688.9157443081</v>
      </c>
      <c r="X1555" s="861">
        <f t="shared" si="384"/>
        <v>1200688.9157443081</v>
      </c>
      <c r="Y1555" s="861">
        <f t="shared" si="385"/>
        <v>1200688.9157443081</v>
      </c>
      <c r="Z1555" s="861">
        <f t="shared" si="386"/>
        <v>1200688.9157443081</v>
      </c>
      <c r="AA1555" s="861">
        <f t="shared" si="387"/>
        <v>1200688.9157443081</v>
      </c>
      <c r="AB1555" s="860">
        <f t="shared" si="388"/>
        <v>2014</v>
      </c>
      <c r="AC1555" s="862">
        <f t="shared" si="389"/>
        <v>6003444.578721541</v>
      </c>
      <c r="AD1555" s="863">
        <f t="shared" si="390"/>
        <v>0</v>
      </c>
    </row>
    <row r="1556" spans="1:30" s="821" customFormat="1" ht="38.25" hidden="1" customHeight="1">
      <c r="A1556" s="835"/>
      <c r="B1556" s="849" t="s">
        <v>34</v>
      </c>
      <c r="C1556" s="887" t="s">
        <v>442</v>
      </c>
      <c r="D1556" s="873" t="s">
        <v>172</v>
      </c>
      <c r="E1556" s="897" t="s">
        <v>444</v>
      </c>
      <c r="F1556" s="873" t="s">
        <v>294</v>
      </c>
      <c r="G1556" s="838"/>
      <c r="H1556" s="873" t="s">
        <v>863</v>
      </c>
      <c r="I1556" s="872">
        <v>2014</v>
      </c>
      <c r="J1556" s="838"/>
      <c r="K1556" s="883"/>
      <c r="L1556" s="884"/>
      <c r="M1556" s="884"/>
      <c r="N1556" s="884"/>
      <c r="O1556" s="872" t="s">
        <v>133</v>
      </c>
      <c r="P1556" s="894">
        <v>6003444.578721541</v>
      </c>
      <c r="Q1556" s="853" t="str">
        <f t="shared" si="377"/>
        <v>2.06.02</v>
      </c>
      <c r="R1556" s="841" t="str">
        <f t="shared" si="378"/>
        <v>ALAT RUMAH TANGGA</v>
      </c>
      <c r="S1556" s="860">
        <f t="shared" si="379"/>
        <v>5</v>
      </c>
      <c r="T1556" s="861">
        <f t="shared" si="380"/>
        <v>1200688.9157443081</v>
      </c>
      <c r="U1556" s="860">
        <f t="shared" si="381"/>
        <v>0</v>
      </c>
      <c r="V1556" s="861">
        <f t="shared" si="382"/>
        <v>0</v>
      </c>
      <c r="W1556" s="861">
        <f t="shared" si="383"/>
        <v>1200688.9157443081</v>
      </c>
      <c r="X1556" s="861">
        <f t="shared" si="384"/>
        <v>1200688.9157443081</v>
      </c>
      <c r="Y1556" s="861">
        <f t="shared" si="385"/>
        <v>1200688.9157443081</v>
      </c>
      <c r="Z1556" s="861">
        <f t="shared" si="386"/>
        <v>1200688.9157443081</v>
      </c>
      <c r="AA1556" s="861">
        <f t="shared" si="387"/>
        <v>1200688.9157443081</v>
      </c>
      <c r="AB1556" s="860">
        <f t="shared" si="388"/>
        <v>2014</v>
      </c>
      <c r="AC1556" s="862">
        <f t="shared" si="389"/>
        <v>6003444.578721541</v>
      </c>
      <c r="AD1556" s="863">
        <f t="shared" si="390"/>
        <v>0</v>
      </c>
    </row>
    <row r="1557" spans="1:30" s="821" customFormat="1" ht="15" hidden="1" customHeight="1">
      <c r="A1557" s="835"/>
      <c r="B1557" s="849" t="s">
        <v>34</v>
      </c>
      <c r="C1557" s="887" t="s">
        <v>442</v>
      </c>
      <c r="D1557" s="873" t="s">
        <v>172</v>
      </c>
      <c r="E1557" s="897" t="s">
        <v>444</v>
      </c>
      <c r="F1557" s="873" t="s">
        <v>294</v>
      </c>
      <c r="G1557" s="838"/>
      <c r="H1557" s="873" t="s">
        <v>863</v>
      </c>
      <c r="I1557" s="872">
        <v>2014</v>
      </c>
      <c r="J1557" s="838"/>
      <c r="K1557" s="883"/>
      <c r="L1557" s="884"/>
      <c r="M1557" s="884"/>
      <c r="N1557" s="884"/>
      <c r="O1557" s="872" t="s">
        <v>133</v>
      </c>
      <c r="P1557" s="894">
        <v>6003444.578721541</v>
      </c>
      <c r="Q1557" s="853" t="str">
        <f t="shared" si="377"/>
        <v>2.06.02</v>
      </c>
      <c r="R1557" s="841" t="str">
        <f t="shared" si="378"/>
        <v>ALAT RUMAH TANGGA</v>
      </c>
      <c r="S1557" s="860">
        <f t="shared" si="379"/>
        <v>5</v>
      </c>
      <c r="T1557" s="861">
        <f t="shared" si="380"/>
        <v>1200688.9157443081</v>
      </c>
      <c r="U1557" s="860">
        <f t="shared" si="381"/>
        <v>0</v>
      </c>
      <c r="V1557" s="861">
        <f t="shared" si="382"/>
        <v>0</v>
      </c>
      <c r="W1557" s="861">
        <f t="shared" si="383"/>
        <v>1200688.9157443081</v>
      </c>
      <c r="X1557" s="861">
        <f t="shared" si="384"/>
        <v>1200688.9157443081</v>
      </c>
      <c r="Y1557" s="861">
        <f t="shared" si="385"/>
        <v>1200688.9157443081</v>
      </c>
      <c r="Z1557" s="861">
        <f t="shared" si="386"/>
        <v>1200688.9157443081</v>
      </c>
      <c r="AA1557" s="861">
        <f t="shared" si="387"/>
        <v>1200688.9157443081</v>
      </c>
      <c r="AB1557" s="860">
        <f t="shared" si="388"/>
        <v>2014</v>
      </c>
      <c r="AC1557" s="862">
        <f t="shared" si="389"/>
        <v>6003444.578721541</v>
      </c>
      <c r="AD1557" s="863">
        <f t="shared" si="390"/>
        <v>0</v>
      </c>
    </row>
    <row r="1558" spans="1:30" s="821" customFormat="1" ht="15" hidden="1" customHeight="1">
      <c r="A1558" s="835"/>
      <c r="B1558" s="849" t="s">
        <v>34</v>
      </c>
      <c r="C1558" s="887" t="s">
        <v>442</v>
      </c>
      <c r="D1558" s="873" t="s">
        <v>172</v>
      </c>
      <c r="E1558" s="897" t="s">
        <v>444</v>
      </c>
      <c r="F1558" s="873" t="s">
        <v>294</v>
      </c>
      <c r="G1558" s="838"/>
      <c r="H1558" s="873" t="s">
        <v>863</v>
      </c>
      <c r="I1558" s="872">
        <v>2014</v>
      </c>
      <c r="J1558" s="838"/>
      <c r="K1558" s="883"/>
      <c r="L1558" s="884"/>
      <c r="M1558" s="884"/>
      <c r="N1558" s="884"/>
      <c r="O1558" s="872" t="s">
        <v>133</v>
      </c>
      <c r="P1558" s="894">
        <v>6003444.578721541</v>
      </c>
      <c r="Q1558" s="853" t="str">
        <f t="shared" si="377"/>
        <v>2.06.02</v>
      </c>
      <c r="R1558" s="841" t="str">
        <f t="shared" si="378"/>
        <v>ALAT RUMAH TANGGA</v>
      </c>
      <c r="S1558" s="860">
        <f t="shared" si="379"/>
        <v>5</v>
      </c>
      <c r="T1558" s="861">
        <f t="shared" si="380"/>
        <v>1200688.9157443081</v>
      </c>
      <c r="U1558" s="860">
        <f t="shared" si="381"/>
        <v>0</v>
      </c>
      <c r="V1558" s="861">
        <f t="shared" si="382"/>
        <v>0</v>
      </c>
      <c r="W1558" s="861">
        <f t="shared" si="383"/>
        <v>1200688.9157443081</v>
      </c>
      <c r="X1558" s="861">
        <f t="shared" si="384"/>
        <v>1200688.9157443081</v>
      </c>
      <c r="Y1558" s="861">
        <f t="shared" si="385"/>
        <v>1200688.9157443081</v>
      </c>
      <c r="Z1558" s="861">
        <f t="shared" si="386"/>
        <v>1200688.9157443081</v>
      </c>
      <c r="AA1558" s="861">
        <f t="shared" si="387"/>
        <v>1200688.9157443081</v>
      </c>
      <c r="AB1558" s="860">
        <f t="shared" si="388"/>
        <v>2014</v>
      </c>
      <c r="AC1558" s="862">
        <f t="shared" si="389"/>
        <v>6003444.578721541</v>
      </c>
      <c r="AD1558" s="863">
        <f t="shared" si="390"/>
        <v>0</v>
      </c>
    </row>
    <row r="1559" spans="1:30" s="821" customFormat="1" ht="25.5" hidden="1" customHeight="1">
      <c r="A1559" s="835"/>
      <c r="B1559" s="849" t="s">
        <v>34</v>
      </c>
      <c r="C1559" s="887" t="s">
        <v>442</v>
      </c>
      <c r="D1559" s="873" t="s">
        <v>172</v>
      </c>
      <c r="E1559" s="897" t="s">
        <v>444</v>
      </c>
      <c r="F1559" s="873" t="s">
        <v>294</v>
      </c>
      <c r="G1559" s="838"/>
      <c r="H1559" s="873" t="s">
        <v>863</v>
      </c>
      <c r="I1559" s="872">
        <v>2014</v>
      </c>
      <c r="J1559" s="838"/>
      <c r="K1559" s="883"/>
      <c r="L1559" s="884"/>
      <c r="M1559" s="884"/>
      <c r="N1559" s="884"/>
      <c r="O1559" s="872" t="s">
        <v>133</v>
      </c>
      <c r="P1559" s="894">
        <v>6003444.578721541</v>
      </c>
      <c r="Q1559" s="853" t="str">
        <f t="shared" si="377"/>
        <v>2.06.02</v>
      </c>
      <c r="R1559" s="841" t="str">
        <f t="shared" si="378"/>
        <v>ALAT RUMAH TANGGA</v>
      </c>
      <c r="S1559" s="860">
        <f t="shared" si="379"/>
        <v>5</v>
      </c>
      <c r="T1559" s="861">
        <f t="shared" si="380"/>
        <v>1200688.9157443081</v>
      </c>
      <c r="U1559" s="860">
        <f t="shared" si="381"/>
        <v>0</v>
      </c>
      <c r="V1559" s="861">
        <f t="shared" si="382"/>
        <v>0</v>
      </c>
      <c r="W1559" s="861">
        <f t="shared" si="383"/>
        <v>1200688.9157443081</v>
      </c>
      <c r="X1559" s="861">
        <f t="shared" si="384"/>
        <v>1200688.9157443081</v>
      </c>
      <c r="Y1559" s="861">
        <f t="shared" si="385"/>
        <v>1200688.9157443081</v>
      </c>
      <c r="Z1559" s="861">
        <f t="shared" si="386"/>
        <v>1200688.9157443081</v>
      </c>
      <c r="AA1559" s="861">
        <f t="shared" si="387"/>
        <v>1200688.9157443081</v>
      </c>
      <c r="AB1559" s="860">
        <f t="shared" si="388"/>
        <v>2014</v>
      </c>
      <c r="AC1559" s="862">
        <f t="shared" si="389"/>
        <v>6003444.578721541</v>
      </c>
      <c r="AD1559" s="863">
        <f t="shared" si="390"/>
        <v>0</v>
      </c>
    </row>
    <row r="1560" spans="1:30" s="821" customFormat="1" ht="15" hidden="1" customHeight="1">
      <c r="A1560" s="835"/>
      <c r="B1560" s="849" t="s">
        <v>34</v>
      </c>
      <c r="C1560" s="887" t="s">
        <v>442</v>
      </c>
      <c r="D1560" s="873" t="s">
        <v>172</v>
      </c>
      <c r="E1560" s="897" t="s">
        <v>444</v>
      </c>
      <c r="F1560" s="873" t="s">
        <v>294</v>
      </c>
      <c r="G1560" s="838"/>
      <c r="H1560" s="873" t="s">
        <v>863</v>
      </c>
      <c r="I1560" s="872">
        <v>2014</v>
      </c>
      <c r="J1560" s="838"/>
      <c r="K1560" s="883"/>
      <c r="L1560" s="884"/>
      <c r="M1560" s="884"/>
      <c r="N1560" s="884"/>
      <c r="O1560" s="872" t="s">
        <v>133</v>
      </c>
      <c r="P1560" s="894">
        <v>6003444.578721541</v>
      </c>
      <c r="Q1560" s="853" t="str">
        <f t="shared" si="377"/>
        <v>2.06.02</v>
      </c>
      <c r="R1560" s="841" t="str">
        <f t="shared" si="378"/>
        <v>ALAT RUMAH TANGGA</v>
      </c>
      <c r="S1560" s="860">
        <f t="shared" si="379"/>
        <v>5</v>
      </c>
      <c r="T1560" s="861">
        <f t="shared" si="380"/>
        <v>1200688.9157443081</v>
      </c>
      <c r="U1560" s="860">
        <f t="shared" si="381"/>
        <v>0</v>
      </c>
      <c r="V1560" s="861">
        <f t="shared" si="382"/>
        <v>0</v>
      </c>
      <c r="W1560" s="861">
        <f t="shared" si="383"/>
        <v>1200688.9157443081</v>
      </c>
      <c r="X1560" s="861">
        <f t="shared" si="384"/>
        <v>1200688.9157443081</v>
      </c>
      <c r="Y1560" s="861">
        <f t="shared" si="385"/>
        <v>1200688.9157443081</v>
      </c>
      <c r="Z1560" s="861">
        <f t="shared" si="386"/>
        <v>1200688.9157443081</v>
      </c>
      <c r="AA1560" s="861">
        <f t="shared" si="387"/>
        <v>1200688.9157443081</v>
      </c>
      <c r="AB1560" s="860">
        <f t="shared" si="388"/>
        <v>2014</v>
      </c>
      <c r="AC1560" s="862">
        <f t="shared" si="389"/>
        <v>6003444.578721541</v>
      </c>
      <c r="AD1560" s="863">
        <f t="shared" si="390"/>
        <v>0</v>
      </c>
    </row>
    <row r="1561" spans="1:30" s="821" customFormat="1" ht="25.5" hidden="1" customHeight="1">
      <c r="A1561" s="835"/>
      <c r="B1561" s="849" t="s">
        <v>34</v>
      </c>
      <c r="C1561" s="887" t="s">
        <v>442</v>
      </c>
      <c r="D1561" s="873" t="s">
        <v>172</v>
      </c>
      <c r="E1561" s="897" t="s">
        <v>444</v>
      </c>
      <c r="F1561" s="873" t="s">
        <v>294</v>
      </c>
      <c r="G1561" s="838"/>
      <c r="H1561" s="873" t="s">
        <v>863</v>
      </c>
      <c r="I1561" s="872">
        <v>2014</v>
      </c>
      <c r="J1561" s="838"/>
      <c r="K1561" s="883"/>
      <c r="L1561" s="884"/>
      <c r="M1561" s="884"/>
      <c r="N1561" s="884"/>
      <c r="O1561" s="872" t="s">
        <v>133</v>
      </c>
      <c r="P1561" s="894">
        <v>6003444.578721541</v>
      </c>
      <c r="Q1561" s="853" t="str">
        <f t="shared" si="377"/>
        <v>2.06.02</v>
      </c>
      <c r="R1561" s="841" t="str">
        <f t="shared" si="378"/>
        <v>ALAT RUMAH TANGGA</v>
      </c>
      <c r="S1561" s="860">
        <f t="shared" si="379"/>
        <v>5</v>
      </c>
      <c r="T1561" s="861">
        <f t="shared" si="380"/>
        <v>1200688.9157443081</v>
      </c>
      <c r="U1561" s="860">
        <f t="shared" si="381"/>
        <v>0</v>
      </c>
      <c r="V1561" s="861">
        <f t="shared" si="382"/>
        <v>0</v>
      </c>
      <c r="W1561" s="861">
        <f t="shared" si="383"/>
        <v>1200688.9157443081</v>
      </c>
      <c r="X1561" s="861">
        <f t="shared" si="384"/>
        <v>1200688.9157443081</v>
      </c>
      <c r="Y1561" s="861">
        <f t="shared" si="385"/>
        <v>1200688.9157443081</v>
      </c>
      <c r="Z1561" s="861">
        <f t="shared" si="386"/>
        <v>1200688.9157443081</v>
      </c>
      <c r="AA1561" s="861">
        <f t="shared" si="387"/>
        <v>1200688.9157443081</v>
      </c>
      <c r="AB1561" s="860">
        <f t="shared" si="388"/>
        <v>2014</v>
      </c>
      <c r="AC1561" s="862">
        <f t="shared" si="389"/>
        <v>6003444.578721541</v>
      </c>
      <c r="AD1561" s="863">
        <f t="shared" si="390"/>
        <v>0</v>
      </c>
    </row>
    <row r="1562" spans="1:30" s="821" customFormat="1" ht="15" hidden="1" customHeight="1">
      <c r="A1562" s="835"/>
      <c r="B1562" s="849" t="s">
        <v>34</v>
      </c>
      <c r="C1562" s="887" t="s">
        <v>442</v>
      </c>
      <c r="D1562" s="873" t="s">
        <v>172</v>
      </c>
      <c r="E1562" s="897" t="s">
        <v>444</v>
      </c>
      <c r="F1562" s="873" t="s">
        <v>294</v>
      </c>
      <c r="G1562" s="838"/>
      <c r="H1562" s="873" t="s">
        <v>863</v>
      </c>
      <c r="I1562" s="872">
        <v>2014</v>
      </c>
      <c r="J1562" s="838"/>
      <c r="K1562" s="883"/>
      <c r="L1562" s="884"/>
      <c r="M1562" s="884"/>
      <c r="N1562" s="884"/>
      <c r="O1562" s="872" t="s">
        <v>133</v>
      </c>
      <c r="P1562" s="894">
        <v>6003444.578721541</v>
      </c>
      <c r="Q1562" s="853" t="str">
        <f t="shared" si="377"/>
        <v>2.06.02</v>
      </c>
      <c r="R1562" s="841" t="str">
        <f t="shared" si="378"/>
        <v>ALAT RUMAH TANGGA</v>
      </c>
      <c r="S1562" s="860">
        <f t="shared" si="379"/>
        <v>5</v>
      </c>
      <c r="T1562" s="861">
        <f t="shared" si="380"/>
        <v>1200688.9157443081</v>
      </c>
      <c r="U1562" s="860">
        <f t="shared" si="381"/>
        <v>0</v>
      </c>
      <c r="V1562" s="861">
        <f t="shared" si="382"/>
        <v>0</v>
      </c>
      <c r="W1562" s="861">
        <f t="shared" si="383"/>
        <v>1200688.9157443081</v>
      </c>
      <c r="X1562" s="861">
        <f t="shared" si="384"/>
        <v>1200688.9157443081</v>
      </c>
      <c r="Y1562" s="861">
        <f t="shared" si="385"/>
        <v>1200688.9157443081</v>
      </c>
      <c r="Z1562" s="861">
        <f t="shared" si="386"/>
        <v>1200688.9157443081</v>
      </c>
      <c r="AA1562" s="861">
        <f t="shared" si="387"/>
        <v>1200688.9157443081</v>
      </c>
      <c r="AB1562" s="860">
        <f t="shared" si="388"/>
        <v>2014</v>
      </c>
      <c r="AC1562" s="862">
        <f t="shared" si="389"/>
        <v>6003444.578721541</v>
      </c>
      <c r="AD1562" s="863">
        <f t="shared" si="390"/>
        <v>0</v>
      </c>
    </row>
    <row r="1563" spans="1:30" s="821" customFormat="1" ht="15" hidden="1" customHeight="1">
      <c r="A1563" s="835"/>
      <c r="B1563" s="849" t="s">
        <v>34</v>
      </c>
      <c r="C1563" s="887" t="s">
        <v>442</v>
      </c>
      <c r="D1563" s="873" t="s">
        <v>172</v>
      </c>
      <c r="E1563" s="897" t="s">
        <v>444</v>
      </c>
      <c r="F1563" s="873" t="s">
        <v>294</v>
      </c>
      <c r="G1563" s="838"/>
      <c r="H1563" s="873" t="s">
        <v>863</v>
      </c>
      <c r="I1563" s="872">
        <v>2014</v>
      </c>
      <c r="J1563" s="838"/>
      <c r="K1563" s="883"/>
      <c r="L1563" s="884"/>
      <c r="M1563" s="884"/>
      <c r="N1563" s="884"/>
      <c r="O1563" s="872" t="s">
        <v>133</v>
      </c>
      <c r="P1563" s="894">
        <v>6003444.578721541</v>
      </c>
      <c r="Q1563" s="853" t="str">
        <f t="shared" si="377"/>
        <v>2.06.02</v>
      </c>
      <c r="R1563" s="841" t="str">
        <f t="shared" si="378"/>
        <v>ALAT RUMAH TANGGA</v>
      </c>
      <c r="S1563" s="860">
        <f t="shared" si="379"/>
        <v>5</v>
      </c>
      <c r="T1563" s="861">
        <f t="shared" si="380"/>
        <v>1200688.9157443081</v>
      </c>
      <c r="U1563" s="860">
        <f t="shared" si="381"/>
        <v>0</v>
      </c>
      <c r="V1563" s="861">
        <f t="shared" si="382"/>
        <v>0</v>
      </c>
      <c r="W1563" s="861">
        <f t="shared" si="383"/>
        <v>1200688.9157443081</v>
      </c>
      <c r="X1563" s="861">
        <f t="shared" si="384"/>
        <v>1200688.9157443081</v>
      </c>
      <c r="Y1563" s="861">
        <f t="shared" si="385"/>
        <v>1200688.9157443081</v>
      </c>
      <c r="Z1563" s="861">
        <f t="shared" si="386"/>
        <v>1200688.9157443081</v>
      </c>
      <c r="AA1563" s="861">
        <f t="shared" si="387"/>
        <v>1200688.9157443081</v>
      </c>
      <c r="AB1563" s="860">
        <f t="shared" si="388"/>
        <v>2014</v>
      </c>
      <c r="AC1563" s="862">
        <f t="shared" si="389"/>
        <v>6003444.578721541</v>
      </c>
      <c r="AD1563" s="863">
        <f t="shared" si="390"/>
        <v>0</v>
      </c>
    </row>
    <row r="1564" spans="1:30" s="821" customFormat="1" ht="15" hidden="1" customHeight="1">
      <c r="A1564" s="835"/>
      <c r="B1564" s="849" t="s">
        <v>34</v>
      </c>
      <c r="C1564" s="887" t="s">
        <v>442</v>
      </c>
      <c r="D1564" s="873" t="s">
        <v>172</v>
      </c>
      <c r="E1564" s="897" t="s">
        <v>444</v>
      </c>
      <c r="F1564" s="873" t="s">
        <v>294</v>
      </c>
      <c r="G1564" s="838"/>
      <c r="H1564" s="873" t="s">
        <v>863</v>
      </c>
      <c r="I1564" s="872">
        <v>2014</v>
      </c>
      <c r="J1564" s="838"/>
      <c r="K1564" s="883"/>
      <c r="L1564" s="884"/>
      <c r="M1564" s="884"/>
      <c r="N1564" s="884"/>
      <c r="O1564" s="872" t="s">
        <v>133</v>
      </c>
      <c r="P1564" s="894">
        <v>6003444.578721541</v>
      </c>
      <c r="Q1564" s="853" t="str">
        <f t="shared" si="377"/>
        <v>2.06.02</v>
      </c>
      <c r="R1564" s="841" t="str">
        <f t="shared" si="378"/>
        <v>ALAT RUMAH TANGGA</v>
      </c>
      <c r="S1564" s="860">
        <f t="shared" si="379"/>
        <v>5</v>
      </c>
      <c r="T1564" s="861">
        <f t="shared" si="380"/>
        <v>1200688.9157443081</v>
      </c>
      <c r="U1564" s="860">
        <f t="shared" si="381"/>
        <v>0</v>
      </c>
      <c r="V1564" s="861">
        <f t="shared" si="382"/>
        <v>0</v>
      </c>
      <c r="W1564" s="861">
        <f t="shared" si="383"/>
        <v>1200688.9157443081</v>
      </c>
      <c r="X1564" s="861">
        <f t="shared" si="384"/>
        <v>1200688.9157443081</v>
      </c>
      <c r="Y1564" s="861">
        <f t="shared" si="385"/>
        <v>1200688.9157443081</v>
      </c>
      <c r="Z1564" s="861">
        <f t="shared" si="386"/>
        <v>1200688.9157443081</v>
      </c>
      <c r="AA1564" s="861">
        <f t="shared" si="387"/>
        <v>1200688.9157443081</v>
      </c>
      <c r="AB1564" s="860">
        <f t="shared" si="388"/>
        <v>2014</v>
      </c>
      <c r="AC1564" s="862">
        <f t="shared" si="389"/>
        <v>6003444.578721541</v>
      </c>
      <c r="AD1564" s="863">
        <f t="shared" si="390"/>
        <v>0</v>
      </c>
    </row>
    <row r="1565" spans="1:30" s="821" customFormat="1" ht="25.5" hidden="1" customHeight="1">
      <c r="A1565" s="835"/>
      <c r="B1565" s="849" t="s">
        <v>34</v>
      </c>
      <c r="C1565" s="887" t="s">
        <v>442</v>
      </c>
      <c r="D1565" s="873" t="s">
        <v>172</v>
      </c>
      <c r="E1565" s="897" t="s">
        <v>444</v>
      </c>
      <c r="F1565" s="873" t="s">
        <v>294</v>
      </c>
      <c r="G1565" s="838"/>
      <c r="H1565" s="873" t="s">
        <v>863</v>
      </c>
      <c r="I1565" s="872">
        <v>2014</v>
      </c>
      <c r="J1565" s="838"/>
      <c r="K1565" s="883"/>
      <c r="L1565" s="884"/>
      <c r="M1565" s="884"/>
      <c r="N1565" s="884"/>
      <c r="O1565" s="872" t="s">
        <v>133</v>
      </c>
      <c r="P1565" s="894">
        <v>6003444.578721541</v>
      </c>
      <c r="Q1565" s="853" t="str">
        <f t="shared" si="377"/>
        <v>2.06.02</v>
      </c>
      <c r="R1565" s="841" t="str">
        <f t="shared" si="378"/>
        <v>ALAT RUMAH TANGGA</v>
      </c>
      <c r="S1565" s="860">
        <f t="shared" si="379"/>
        <v>5</v>
      </c>
      <c r="T1565" s="861">
        <f t="shared" si="380"/>
        <v>1200688.9157443081</v>
      </c>
      <c r="U1565" s="860">
        <f t="shared" si="381"/>
        <v>0</v>
      </c>
      <c r="V1565" s="861">
        <f t="shared" si="382"/>
        <v>0</v>
      </c>
      <c r="W1565" s="861">
        <f t="shared" si="383"/>
        <v>1200688.9157443081</v>
      </c>
      <c r="X1565" s="861">
        <f t="shared" si="384"/>
        <v>1200688.9157443081</v>
      </c>
      <c r="Y1565" s="861">
        <f t="shared" si="385"/>
        <v>1200688.9157443081</v>
      </c>
      <c r="Z1565" s="861">
        <f t="shared" si="386"/>
        <v>1200688.9157443081</v>
      </c>
      <c r="AA1565" s="861">
        <f t="shared" si="387"/>
        <v>1200688.9157443081</v>
      </c>
      <c r="AB1565" s="860">
        <f t="shared" si="388"/>
        <v>2014</v>
      </c>
      <c r="AC1565" s="862">
        <f t="shared" si="389"/>
        <v>6003444.578721541</v>
      </c>
      <c r="AD1565" s="863">
        <f t="shared" si="390"/>
        <v>0</v>
      </c>
    </row>
    <row r="1566" spans="1:30" s="821" customFormat="1" ht="15" hidden="1" customHeight="1">
      <c r="A1566" s="835"/>
      <c r="B1566" s="849" t="s">
        <v>34</v>
      </c>
      <c r="C1566" s="887" t="s">
        <v>442</v>
      </c>
      <c r="D1566" s="873" t="s">
        <v>172</v>
      </c>
      <c r="E1566" s="897" t="s">
        <v>444</v>
      </c>
      <c r="F1566" s="873" t="s">
        <v>294</v>
      </c>
      <c r="G1566" s="838"/>
      <c r="H1566" s="873" t="s">
        <v>863</v>
      </c>
      <c r="I1566" s="872">
        <v>2014</v>
      </c>
      <c r="J1566" s="838"/>
      <c r="K1566" s="883"/>
      <c r="L1566" s="884"/>
      <c r="M1566" s="884"/>
      <c r="N1566" s="884"/>
      <c r="O1566" s="872" t="s">
        <v>133</v>
      </c>
      <c r="P1566" s="894">
        <v>6003444.578721541</v>
      </c>
      <c r="Q1566" s="853" t="str">
        <f t="shared" si="377"/>
        <v>2.06.02</v>
      </c>
      <c r="R1566" s="841" t="str">
        <f t="shared" si="378"/>
        <v>ALAT RUMAH TANGGA</v>
      </c>
      <c r="S1566" s="860">
        <f t="shared" si="379"/>
        <v>5</v>
      </c>
      <c r="T1566" s="861">
        <f t="shared" si="380"/>
        <v>1200688.9157443081</v>
      </c>
      <c r="U1566" s="860">
        <f t="shared" si="381"/>
        <v>0</v>
      </c>
      <c r="V1566" s="861">
        <f t="shared" si="382"/>
        <v>0</v>
      </c>
      <c r="W1566" s="861">
        <f t="shared" si="383"/>
        <v>1200688.9157443081</v>
      </c>
      <c r="X1566" s="861">
        <f t="shared" si="384"/>
        <v>1200688.9157443081</v>
      </c>
      <c r="Y1566" s="861">
        <f t="shared" si="385"/>
        <v>1200688.9157443081</v>
      </c>
      <c r="Z1566" s="861">
        <f t="shared" si="386"/>
        <v>1200688.9157443081</v>
      </c>
      <c r="AA1566" s="861">
        <f t="shared" si="387"/>
        <v>1200688.9157443081</v>
      </c>
      <c r="AB1566" s="860">
        <f t="shared" si="388"/>
        <v>2014</v>
      </c>
      <c r="AC1566" s="862">
        <f t="shared" si="389"/>
        <v>6003444.578721541</v>
      </c>
      <c r="AD1566" s="863">
        <f t="shared" si="390"/>
        <v>0</v>
      </c>
    </row>
    <row r="1567" spans="1:30" s="821" customFormat="1" ht="25.5" hidden="1" customHeight="1">
      <c r="A1567" s="835"/>
      <c r="B1567" s="849" t="s">
        <v>34</v>
      </c>
      <c r="C1567" s="887" t="s">
        <v>442</v>
      </c>
      <c r="D1567" s="873" t="s">
        <v>172</v>
      </c>
      <c r="E1567" s="897" t="s">
        <v>444</v>
      </c>
      <c r="F1567" s="873" t="s">
        <v>294</v>
      </c>
      <c r="G1567" s="838"/>
      <c r="H1567" s="873" t="s">
        <v>863</v>
      </c>
      <c r="I1567" s="872">
        <v>2014</v>
      </c>
      <c r="J1567" s="838"/>
      <c r="K1567" s="883"/>
      <c r="L1567" s="884"/>
      <c r="M1567" s="884"/>
      <c r="N1567" s="884"/>
      <c r="O1567" s="872" t="s">
        <v>133</v>
      </c>
      <c r="P1567" s="894">
        <v>6003444.578721541</v>
      </c>
      <c r="Q1567" s="853" t="str">
        <f t="shared" si="377"/>
        <v>2.06.02</v>
      </c>
      <c r="R1567" s="841" t="str">
        <f t="shared" si="378"/>
        <v>ALAT RUMAH TANGGA</v>
      </c>
      <c r="S1567" s="860">
        <f t="shared" si="379"/>
        <v>5</v>
      </c>
      <c r="T1567" s="861">
        <f t="shared" si="380"/>
        <v>1200688.9157443081</v>
      </c>
      <c r="U1567" s="860">
        <f t="shared" si="381"/>
        <v>0</v>
      </c>
      <c r="V1567" s="861">
        <f t="shared" si="382"/>
        <v>0</v>
      </c>
      <c r="W1567" s="861">
        <f t="shared" si="383"/>
        <v>1200688.9157443081</v>
      </c>
      <c r="X1567" s="861">
        <f t="shared" si="384"/>
        <v>1200688.9157443081</v>
      </c>
      <c r="Y1567" s="861">
        <f t="shared" si="385"/>
        <v>1200688.9157443081</v>
      </c>
      <c r="Z1567" s="861">
        <f t="shared" si="386"/>
        <v>1200688.9157443081</v>
      </c>
      <c r="AA1567" s="861">
        <f t="shared" si="387"/>
        <v>1200688.9157443081</v>
      </c>
      <c r="AB1567" s="860">
        <f t="shared" si="388"/>
        <v>2014</v>
      </c>
      <c r="AC1567" s="862">
        <f t="shared" si="389"/>
        <v>6003444.578721541</v>
      </c>
      <c r="AD1567" s="863">
        <f t="shared" si="390"/>
        <v>0</v>
      </c>
    </row>
    <row r="1568" spans="1:30" s="821" customFormat="1" ht="15" hidden="1" customHeight="1">
      <c r="A1568" s="835"/>
      <c r="B1568" s="849" t="s">
        <v>34</v>
      </c>
      <c r="C1568" s="887" t="s">
        <v>442</v>
      </c>
      <c r="D1568" s="873" t="s">
        <v>172</v>
      </c>
      <c r="E1568" s="897" t="s">
        <v>444</v>
      </c>
      <c r="F1568" s="873" t="s">
        <v>294</v>
      </c>
      <c r="G1568" s="838"/>
      <c r="H1568" s="873" t="s">
        <v>863</v>
      </c>
      <c r="I1568" s="872">
        <v>2014</v>
      </c>
      <c r="J1568" s="838"/>
      <c r="K1568" s="883"/>
      <c r="L1568" s="884"/>
      <c r="M1568" s="884"/>
      <c r="N1568" s="884"/>
      <c r="O1568" s="872" t="s">
        <v>133</v>
      </c>
      <c r="P1568" s="894">
        <v>6003444.578721541</v>
      </c>
      <c r="Q1568" s="853" t="str">
        <f t="shared" si="377"/>
        <v>2.06.02</v>
      </c>
      <c r="R1568" s="841" t="str">
        <f t="shared" si="378"/>
        <v>ALAT RUMAH TANGGA</v>
      </c>
      <c r="S1568" s="860">
        <f t="shared" si="379"/>
        <v>5</v>
      </c>
      <c r="T1568" s="861">
        <f t="shared" si="380"/>
        <v>1200688.9157443081</v>
      </c>
      <c r="U1568" s="860">
        <f t="shared" si="381"/>
        <v>0</v>
      </c>
      <c r="V1568" s="861">
        <f t="shared" si="382"/>
        <v>0</v>
      </c>
      <c r="W1568" s="861">
        <f t="shared" si="383"/>
        <v>1200688.9157443081</v>
      </c>
      <c r="X1568" s="861">
        <f t="shared" si="384"/>
        <v>1200688.9157443081</v>
      </c>
      <c r="Y1568" s="861">
        <f t="shared" si="385"/>
        <v>1200688.9157443081</v>
      </c>
      <c r="Z1568" s="861">
        <f t="shared" si="386"/>
        <v>1200688.9157443081</v>
      </c>
      <c r="AA1568" s="861">
        <f t="shared" si="387"/>
        <v>1200688.9157443081</v>
      </c>
      <c r="AB1568" s="860">
        <f t="shared" si="388"/>
        <v>2014</v>
      </c>
      <c r="AC1568" s="862">
        <f t="shared" si="389"/>
        <v>6003444.578721541</v>
      </c>
      <c r="AD1568" s="863">
        <f t="shared" si="390"/>
        <v>0</v>
      </c>
    </row>
    <row r="1569" spans="1:30" s="821" customFormat="1" ht="51" hidden="1" customHeight="1">
      <c r="A1569" s="835"/>
      <c r="B1569" s="849" t="s">
        <v>34</v>
      </c>
      <c r="C1569" s="887" t="s">
        <v>442</v>
      </c>
      <c r="D1569" s="873" t="s">
        <v>172</v>
      </c>
      <c r="E1569" s="897" t="s">
        <v>444</v>
      </c>
      <c r="F1569" s="873" t="s">
        <v>294</v>
      </c>
      <c r="G1569" s="838"/>
      <c r="H1569" s="873" t="s">
        <v>863</v>
      </c>
      <c r="I1569" s="872">
        <v>2014</v>
      </c>
      <c r="J1569" s="838"/>
      <c r="K1569" s="883"/>
      <c r="L1569" s="884"/>
      <c r="M1569" s="884"/>
      <c r="N1569" s="884"/>
      <c r="O1569" s="872" t="s">
        <v>133</v>
      </c>
      <c r="P1569" s="894">
        <v>6003444.578721541</v>
      </c>
      <c r="Q1569" s="853" t="str">
        <f t="shared" si="377"/>
        <v>2.06.02</v>
      </c>
      <c r="R1569" s="841" t="str">
        <f t="shared" si="378"/>
        <v>ALAT RUMAH TANGGA</v>
      </c>
      <c r="S1569" s="860">
        <f t="shared" si="379"/>
        <v>5</v>
      </c>
      <c r="T1569" s="861">
        <f t="shared" si="380"/>
        <v>1200688.9157443081</v>
      </c>
      <c r="U1569" s="860">
        <f t="shared" si="381"/>
        <v>0</v>
      </c>
      <c r="V1569" s="861">
        <f t="shared" si="382"/>
        <v>0</v>
      </c>
      <c r="W1569" s="861">
        <f t="shared" si="383"/>
        <v>1200688.9157443081</v>
      </c>
      <c r="X1569" s="861">
        <f t="shared" si="384"/>
        <v>1200688.9157443081</v>
      </c>
      <c r="Y1569" s="861">
        <f t="shared" si="385"/>
        <v>1200688.9157443081</v>
      </c>
      <c r="Z1569" s="861">
        <f t="shared" si="386"/>
        <v>1200688.9157443081</v>
      </c>
      <c r="AA1569" s="861">
        <f t="shared" si="387"/>
        <v>1200688.9157443081</v>
      </c>
      <c r="AB1569" s="860">
        <f t="shared" si="388"/>
        <v>2014</v>
      </c>
      <c r="AC1569" s="862">
        <f t="shared" si="389"/>
        <v>6003444.578721541</v>
      </c>
      <c r="AD1569" s="863">
        <f t="shared" si="390"/>
        <v>0</v>
      </c>
    </row>
    <row r="1570" spans="1:30" s="821" customFormat="1" ht="25.5" hidden="1" customHeight="1">
      <c r="A1570" s="873" t="s">
        <v>4006</v>
      </c>
      <c r="B1570" s="849" t="s">
        <v>34</v>
      </c>
      <c r="C1570" s="887" t="s">
        <v>442</v>
      </c>
      <c r="D1570" s="873" t="s">
        <v>172</v>
      </c>
      <c r="E1570" s="897" t="s">
        <v>444</v>
      </c>
      <c r="F1570" s="873" t="s">
        <v>294</v>
      </c>
      <c r="G1570" s="838"/>
      <c r="H1570" s="873" t="s">
        <v>863</v>
      </c>
      <c r="I1570" s="872">
        <v>2014</v>
      </c>
      <c r="J1570" s="838"/>
      <c r="K1570" s="883"/>
      <c r="L1570" s="884"/>
      <c r="M1570" s="884"/>
      <c r="N1570" s="884"/>
      <c r="O1570" s="872" t="s">
        <v>133</v>
      </c>
      <c r="P1570" s="894">
        <v>6003444.578721541</v>
      </c>
      <c r="Q1570" s="853" t="str">
        <f t="shared" si="377"/>
        <v>2.06.02</v>
      </c>
      <c r="R1570" s="841" t="str">
        <f t="shared" si="378"/>
        <v>ALAT RUMAH TANGGA</v>
      </c>
      <c r="S1570" s="860">
        <f t="shared" si="379"/>
        <v>5</v>
      </c>
      <c r="T1570" s="861">
        <f t="shared" si="380"/>
        <v>1200688.9157443081</v>
      </c>
      <c r="U1570" s="860">
        <f t="shared" si="381"/>
        <v>0</v>
      </c>
      <c r="V1570" s="861">
        <f t="shared" si="382"/>
        <v>0</v>
      </c>
      <c r="W1570" s="861">
        <f t="shared" si="383"/>
        <v>1200688.9157443081</v>
      </c>
      <c r="X1570" s="861">
        <f t="shared" si="384"/>
        <v>1200688.9157443081</v>
      </c>
      <c r="Y1570" s="861">
        <f t="shared" si="385"/>
        <v>1200688.9157443081</v>
      </c>
      <c r="Z1570" s="861">
        <f t="shared" si="386"/>
        <v>1200688.9157443081</v>
      </c>
      <c r="AA1570" s="861">
        <f t="shared" si="387"/>
        <v>1200688.9157443081</v>
      </c>
      <c r="AB1570" s="860">
        <f t="shared" si="388"/>
        <v>2014</v>
      </c>
      <c r="AC1570" s="862">
        <f t="shared" si="389"/>
        <v>6003444.578721541</v>
      </c>
      <c r="AD1570" s="863">
        <f t="shared" si="390"/>
        <v>0</v>
      </c>
    </row>
    <row r="1571" spans="1:30" s="821" customFormat="1" ht="15" hidden="1" customHeight="1">
      <c r="A1571" s="873" t="s">
        <v>4007</v>
      </c>
      <c r="B1571" s="849" t="s">
        <v>34</v>
      </c>
      <c r="C1571" s="887" t="s">
        <v>442</v>
      </c>
      <c r="D1571" s="873" t="s">
        <v>172</v>
      </c>
      <c r="E1571" s="897" t="s">
        <v>444</v>
      </c>
      <c r="F1571" s="873" t="s">
        <v>294</v>
      </c>
      <c r="G1571" s="838"/>
      <c r="H1571" s="873" t="s">
        <v>863</v>
      </c>
      <c r="I1571" s="872">
        <v>2014</v>
      </c>
      <c r="J1571" s="838"/>
      <c r="K1571" s="883"/>
      <c r="L1571" s="884"/>
      <c r="M1571" s="884"/>
      <c r="N1571" s="884"/>
      <c r="O1571" s="872" t="s">
        <v>133</v>
      </c>
      <c r="P1571" s="894">
        <v>6003444.578721541</v>
      </c>
      <c r="Q1571" s="853" t="str">
        <f t="shared" si="377"/>
        <v>2.06.02</v>
      </c>
      <c r="R1571" s="841" t="str">
        <f t="shared" si="378"/>
        <v>ALAT RUMAH TANGGA</v>
      </c>
      <c r="S1571" s="860">
        <f t="shared" si="379"/>
        <v>5</v>
      </c>
      <c r="T1571" s="861">
        <f t="shared" si="380"/>
        <v>1200688.9157443081</v>
      </c>
      <c r="U1571" s="860">
        <f t="shared" si="381"/>
        <v>0</v>
      </c>
      <c r="V1571" s="861">
        <f t="shared" si="382"/>
        <v>0</v>
      </c>
      <c r="W1571" s="861">
        <f t="shared" si="383"/>
        <v>1200688.9157443081</v>
      </c>
      <c r="X1571" s="861">
        <f t="shared" si="384"/>
        <v>1200688.9157443081</v>
      </c>
      <c r="Y1571" s="861">
        <f t="shared" si="385"/>
        <v>1200688.9157443081</v>
      </c>
      <c r="Z1571" s="861">
        <f t="shared" si="386"/>
        <v>1200688.9157443081</v>
      </c>
      <c r="AA1571" s="861">
        <f t="shared" si="387"/>
        <v>1200688.9157443081</v>
      </c>
      <c r="AB1571" s="860">
        <f t="shared" si="388"/>
        <v>2014</v>
      </c>
      <c r="AC1571" s="862">
        <f t="shared" si="389"/>
        <v>6003444.578721541</v>
      </c>
      <c r="AD1571" s="863">
        <f t="shared" si="390"/>
        <v>0</v>
      </c>
    </row>
    <row r="1572" spans="1:30" s="821" customFormat="1" ht="15" hidden="1" customHeight="1">
      <c r="A1572" s="835"/>
      <c r="B1572" s="849" t="s">
        <v>34</v>
      </c>
      <c r="C1572" s="887" t="s">
        <v>442</v>
      </c>
      <c r="D1572" s="873" t="s">
        <v>172</v>
      </c>
      <c r="E1572" s="897" t="s">
        <v>444</v>
      </c>
      <c r="F1572" s="873" t="s">
        <v>294</v>
      </c>
      <c r="G1572" s="838"/>
      <c r="H1572" s="873" t="s">
        <v>863</v>
      </c>
      <c r="I1572" s="872">
        <v>2014</v>
      </c>
      <c r="J1572" s="838"/>
      <c r="K1572" s="883"/>
      <c r="L1572" s="884"/>
      <c r="M1572" s="884"/>
      <c r="N1572" s="884"/>
      <c r="O1572" s="872" t="s">
        <v>133</v>
      </c>
      <c r="P1572" s="894">
        <v>6003444.578721541</v>
      </c>
      <c r="Q1572" s="853" t="str">
        <f t="shared" si="377"/>
        <v>2.06.02</v>
      </c>
      <c r="R1572" s="841" t="str">
        <f t="shared" si="378"/>
        <v>ALAT RUMAH TANGGA</v>
      </c>
      <c r="S1572" s="860">
        <f t="shared" si="379"/>
        <v>5</v>
      </c>
      <c r="T1572" s="861">
        <f t="shared" si="380"/>
        <v>1200688.9157443081</v>
      </c>
      <c r="U1572" s="860">
        <f t="shared" si="381"/>
        <v>0</v>
      </c>
      <c r="V1572" s="861">
        <f t="shared" si="382"/>
        <v>0</v>
      </c>
      <c r="W1572" s="861">
        <f t="shared" si="383"/>
        <v>1200688.9157443081</v>
      </c>
      <c r="X1572" s="861">
        <f t="shared" si="384"/>
        <v>1200688.9157443081</v>
      </c>
      <c r="Y1572" s="861">
        <f t="shared" si="385"/>
        <v>1200688.9157443081</v>
      </c>
      <c r="Z1572" s="861">
        <f t="shared" si="386"/>
        <v>1200688.9157443081</v>
      </c>
      <c r="AA1572" s="861">
        <f t="shared" si="387"/>
        <v>1200688.9157443081</v>
      </c>
      <c r="AB1572" s="860">
        <f t="shared" si="388"/>
        <v>2014</v>
      </c>
      <c r="AC1572" s="862">
        <f t="shared" si="389"/>
        <v>6003444.578721541</v>
      </c>
      <c r="AD1572" s="863">
        <f t="shared" si="390"/>
        <v>0</v>
      </c>
    </row>
    <row r="1573" spans="1:30" s="821" customFormat="1" ht="25.5" hidden="1" customHeight="1">
      <c r="A1573" s="835"/>
      <c r="B1573" s="849" t="s">
        <v>34</v>
      </c>
      <c r="C1573" s="887" t="s">
        <v>442</v>
      </c>
      <c r="D1573" s="873" t="s">
        <v>172</v>
      </c>
      <c r="E1573" s="897" t="s">
        <v>444</v>
      </c>
      <c r="F1573" s="873" t="s">
        <v>294</v>
      </c>
      <c r="G1573" s="838"/>
      <c r="H1573" s="873" t="s">
        <v>863</v>
      </c>
      <c r="I1573" s="872">
        <v>2014</v>
      </c>
      <c r="J1573" s="838"/>
      <c r="K1573" s="883"/>
      <c r="L1573" s="884"/>
      <c r="M1573" s="884"/>
      <c r="N1573" s="884"/>
      <c r="O1573" s="872" t="s">
        <v>133</v>
      </c>
      <c r="P1573" s="894">
        <v>6003444.578721541</v>
      </c>
      <c r="Q1573" s="853" t="str">
        <f t="shared" si="377"/>
        <v>2.06.02</v>
      </c>
      <c r="R1573" s="841" t="str">
        <f t="shared" si="378"/>
        <v>ALAT RUMAH TANGGA</v>
      </c>
      <c r="S1573" s="860">
        <f t="shared" si="379"/>
        <v>5</v>
      </c>
      <c r="T1573" s="861">
        <f t="shared" si="380"/>
        <v>1200688.9157443081</v>
      </c>
      <c r="U1573" s="860">
        <f t="shared" si="381"/>
        <v>0</v>
      </c>
      <c r="V1573" s="861">
        <f t="shared" si="382"/>
        <v>0</v>
      </c>
      <c r="W1573" s="861">
        <f t="shared" si="383"/>
        <v>1200688.9157443081</v>
      </c>
      <c r="X1573" s="861">
        <f t="shared" si="384"/>
        <v>1200688.9157443081</v>
      </c>
      <c r="Y1573" s="861">
        <f t="shared" si="385"/>
        <v>1200688.9157443081</v>
      </c>
      <c r="Z1573" s="861">
        <f t="shared" si="386"/>
        <v>1200688.9157443081</v>
      </c>
      <c r="AA1573" s="861">
        <f t="shared" si="387"/>
        <v>1200688.9157443081</v>
      </c>
      <c r="AB1573" s="860">
        <f t="shared" si="388"/>
        <v>2014</v>
      </c>
      <c r="AC1573" s="862">
        <f t="shared" si="389"/>
        <v>6003444.578721541</v>
      </c>
      <c r="AD1573" s="863">
        <f t="shared" si="390"/>
        <v>0</v>
      </c>
    </row>
    <row r="1574" spans="1:30" s="821" customFormat="1" ht="15" hidden="1" customHeight="1">
      <c r="A1574" s="835"/>
      <c r="B1574" s="849" t="s">
        <v>34</v>
      </c>
      <c r="C1574" s="887" t="s">
        <v>442</v>
      </c>
      <c r="D1574" s="873" t="s">
        <v>172</v>
      </c>
      <c r="E1574" s="897" t="s">
        <v>444</v>
      </c>
      <c r="F1574" s="873" t="s">
        <v>294</v>
      </c>
      <c r="G1574" s="838"/>
      <c r="H1574" s="873" t="s">
        <v>863</v>
      </c>
      <c r="I1574" s="872">
        <v>2014</v>
      </c>
      <c r="J1574" s="838"/>
      <c r="K1574" s="883"/>
      <c r="L1574" s="884"/>
      <c r="M1574" s="884"/>
      <c r="N1574" s="884"/>
      <c r="O1574" s="872" t="s">
        <v>133</v>
      </c>
      <c r="P1574" s="894">
        <v>6003444.578721541</v>
      </c>
      <c r="Q1574" s="853" t="str">
        <f t="shared" si="377"/>
        <v>2.06.02</v>
      </c>
      <c r="R1574" s="841" t="str">
        <f t="shared" si="378"/>
        <v>ALAT RUMAH TANGGA</v>
      </c>
      <c r="S1574" s="860">
        <f t="shared" si="379"/>
        <v>5</v>
      </c>
      <c r="T1574" s="861">
        <f t="shared" si="380"/>
        <v>1200688.9157443081</v>
      </c>
      <c r="U1574" s="860">
        <f t="shared" si="381"/>
        <v>0</v>
      </c>
      <c r="V1574" s="861">
        <f t="shared" si="382"/>
        <v>0</v>
      </c>
      <c r="W1574" s="861">
        <f t="shared" si="383"/>
        <v>1200688.9157443081</v>
      </c>
      <c r="X1574" s="861">
        <f t="shared" si="384"/>
        <v>1200688.9157443081</v>
      </c>
      <c r="Y1574" s="861">
        <f t="shared" si="385"/>
        <v>1200688.9157443081</v>
      </c>
      <c r="Z1574" s="861">
        <f t="shared" si="386"/>
        <v>1200688.9157443081</v>
      </c>
      <c r="AA1574" s="861">
        <f t="shared" si="387"/>
        <v>1200688.9157443081</v>
      </c>
      <c r="AB1574" s="860">
        <f t="shared" si="388"/>
        <v>2014</v>
      </c>
      <c r="AC1574" s="862">
        <f t="shared" si="389"/>
        <v>6003444.578721541</v>
      </c>
      <c r="AD1574" s="863">
        <f t="shared" si="390"/>
        <v>0</v>
      </c>
    </row>
    <row r="1575" spans="1:30" s="821" customFormat="1" ht="36.75" hidden="1" customHeight="1">
      <c r="A1575" s="873" t="s">
        <v>3938</v>
      </c>
      <c r="B1575" s="849" t="s">
        <v>34</v>
      </c>
      <c r="C1575" s="887" t="s">
        <v>442</v>
      </c>
      <c r="D1575" s="873" t="s">
        <v>172</v>
      </c>
      <c r="E1575" s="897" t="s">
        <v>444</v>
      </c>
      <c r="F1575" s="873" t="s">
        <v>294</v>
      </c>
      <c r="G1575" s="838"/>
      <c r="H1575" s="873" t="s">
        <v>863</v>
      </c>
      <c r="I1575" s="872">
        <v>2014</v>
      </c>
      <c r="J1575" s="838"/>
      <c r="K1575" s="883"/>
      <c r="L1575" s="884"/>
      <c r="M1575" s="884"/>
      <c r="N1575" s="884"/>
      <c r="O1575" s="872" t="s">
        <v>133</v>
      </c>
      <c r="P1575" s="894">
        <v>6003444.578721541</v>
      </c>
      <c r="Q1575" s="853" t="str">
        <f t="shared" si="377"/>
        <v>2.06.02</v>
      </c>
      <c r="R1575" s="841" t="str">
        <f t="shared" si="378"/>
        <v>ALAT RUMAH TANGGA</v>
      </c>
      <c r="S1575" s="860">
        <f t="shared" si="379"/>
        <v>5</v>
      </c>
      <c r="T1575" s="861">
        <f t="shared" si="380"/>
        <v>1200688.9157443081</v>
      </c>
      <c r="U1575" s="860">
        <f t="shared" si="381"/>
        <v>0</v>
      </c>
      <c r="V1575" s="861">
        <f t="shared" si="382"/>
        <v>0</v>
      </c>
      <c r="W1575" s="861">
        <f t="shared" si="383"/>
        <v>1200688.9157443081</v>
      </c>
      <c r="X1575" s="861">
        <f t="shared" si="384"/>
        <v>1200688.9157443081</v>
      </c>
      <c r="Y1575" s="861">
        <f t="shared" si="385"/>
        <v>1200688.9157443081</v>
      </c>
      <c r="Z1575" s="861">
        <f t="shared" si="386"/>
        <v>1200688.9157443081</v>
      </c>
      <c r="AA1575" s="861">
        <f t="shared" si="387"/>
        <v>1200688.9157443081</v>
      </c>
      <c r="AB1575" s="860">
        <f t="shared" si="388"/>
        <v>2014</v>
      </c>
      <c r="AC1575" s="862">
        <f t="shared" si="389"/>
        <v>6003444.578721541</v>
      </c>
      <c r="AD1575" s="863">
        <f t="shared" si="390"/>
        <v>0</v>
      </c>
    </row>
    <row r="1576" spans="1:30" s="821" customFormat="1" ht="15" hidden="1" customHeight="1">
      <c r="A1576" s="835"/>
      <c r="B1576" s="849" t="s">
        <v>34</v>
      </c>
      <c r="C1576" s="887" t="s">
        <v>442</v>
      </c>
      <c r="D1576" s="873" t="s">
        <v>172</v>
      </c>
      <c r="E1576" s="897" t="s">
        <v>444</v>
      </c>
      <c r="F1576" s="873" t="s">
        <v>294</v>
      </c>
      <c r="G1576" s="838"/>
      <c r="H1576" s="873" t="s">
        <v>863</v>
      </c>
      <c r="I1576" s="872">
        <v>2014</v>
      </c>
      <c r="J1576" s="838"/>
      <c r="K1576" s="883"/>
      <c r="L1576" s="884"/>
      <c r="M1576" s="884"/>
      <c r="N1576" s="884"/>
      <c r="O1576" s="872" t="s">
        <v>133</v>
      </c>
      <c r="P1576" s="894">
        <v>6003444.578721541</v>
      </c>
      <c r="Q1576" s="853" t="str">
        <f t="shared" si="377"/>
        <v>2.06.02</v>
      </c>
      <c r="R1576" s="841" t="str">
        <f t="shared" si="378"/>
        <v>ALAT RUMAH TANGGA</v>
      </c>
      <c r="S1576" s="860">
        <f t="shared" si="379"/>
        <v>5</v>
      </c>
      <c r="T1576" s="861">
        <f t="shared" si="380"/>
        <v>1200688.9157443081</v>
      </c>
      <c r="U1576" s="860">
        <f t="shared" si="381"/>
        <v>0</v>
      </c>
      <c r="V1576" s="861">
        <f t="shared" si="382"/>
        <v>0</v>
      </c>
      <c r="W1576" s="861">
        <f t="shared" si="383"/>
        <v>1200688.9157443081</v>
      </c>
      <c r="X1576" s="861">
        <f t="shared" si="384"/>
        <v>1200688.9157443081</v>
      </c>
      <c r="Y1576" s="861">
        <f t="shared" si="385"/>
        <v>1200688.9157443081</v>
      </c>
      <c r="Z1576" s="861">
        <f t="shared" si="386"/>
        <v>1200688.9157443081</v>
      </c>
      <c r="AA1576" s="861">
        <f t="shared" si="387"/>
        <v>1200688.9157443081</v>
      </c>
      <c r="AB1576" s="860">
        <f t="shared" si="388"/>
        <v>2014</v>
      </c>
      <c r="AC1576" s="862">
        <f t="shared" si="389"/>
        <v>6003444.578721541</v>
      </c>
      <c r="AD1576" s="863">
        <f t="shared" si="390"/>
        <v>0</v>
      </c>
    </row>
    <row r="1577" spans="1:30" s="821" customFormat="1" ht="25.5" hidden="1" customHeight="1">
      <c r="A1577" s="873" t="s">
        <v>4012</v>
      </c>
      <c r="B1577" s="849" t="s">
        <v>34</v>
      </c>
      <c r="C1577" s="873" t="s">
        <v>4204</v>
      </c>
      <c r="D1577" s="873" t="s">
        <v>4205</v>
      </c>
      <c r="E1577" s="864" t="s">
        <v>2124</v>
      </c>
      <c r="F1577" s="873" t="s">
        <v>294</v>
      </c>
      <c r="G1577" s="838"/>
      <c r="H1577" s="873" t="s">
        <v>863</v>
      </c>
      <c r="I1577" s="872">
        <v>2014</v>
      </c>
      <c r="J1577" s="838"/>
      <c r="K1577" s="883"/>
      <c r="L1577" s="884"/>
      <c r="M1577" s="884"/>
      <c r="N1577" s="884"/>
      <c r="O1577" s="872" t="s">
        <v>133</v>
      </c>
      <c r="P1577" s="894">
        <v>59483671.055222608</v>
      </c>
      <c r="Q1577" s="853" t="str">
        <f t="shared" si="377"/>
        <v>2.06.02</v>
      </c>
      <c r="R1577" s="841" t="str">
        <f t="shared" si="378"/>
        <v>ALAT RUMAH TANGGA</v>
      </c>
      <c r="S1577" s="860">
        <f t="shared" si="379"/>
        <v>5</v>
      </c>
      <c r="T1577" s="861">
        <f t="shared" si="380"/>
        <v>11896734.211044522</v>
      </c>
      <c r="U1577" s="860">
        <f t="shared" si="381"/>
        <v>0</v>
      </c>
      <c r="V1577" s="861">
        <f t="shared" si="382"/>
        <v>0</v>
      </c>
      <c r="W1577" s="861">
        <f t="shared" si="383"/>
        <v>11896734.211044522</v>
      </c>
      <c r="X1577" s="861">
        <f t="shared" si="384"/>
        <v>11896734.211044522</v>
      </c>
      <c r="Y1577" s="861">
        <f t="shared" si="385"/>
        <v>11896734.211044522</v>
      </c>
      <c r="Z1577" s="861">
        <f t="shared" si="386"/>
        <v>11896734.211044522</v>
      </c>
      <c r="AA1577" s="861">
        <f t="shared" si="387"/>
        <v>11896734.211044522</v>
      </c>
      <c r="AB1577" s="860">
        <f t="shared" si="388"/>
        <v>2014</v>
      </c>
      <c r="AC1577" s="862">
        <f t="shared" si="389"/>
        <v>59483671.055222608</v>
      </c>
      <c r="AD1577" s="863">
        <f t="shared" si="390"/>
        <v>0</v>
      </c>
    </row>
    <row r="1578" spans="1:30" s="821" customFormat="1" ht="15" hidden="1" customHeight="1">
      <c r="A1578" s="873" t="s">
        <v>4013</v>
      </c>
      <c r="B1578" s="849" t="s">
        <v>34</v>
      </c>
      <c r="C1578" s="887" t="s">
        <v>442</v>
      </c>
      <c r="D1578" s="873" t="s">
        <v>172</v>
      </c>
      <c r="E1578" s="897" t="s">
        <v>444</v>
      </c>
      <c r="F1578" s="873" t="s">
        <v>294</v>
      </c>
      <c r="G1578" s="838"/>
      <c r="H1578" s="873" t="s">
        <v>863</v>
      </c>
      <c r="I1578" s="872">
        <v>2014</v>
      </c>
      <c r="J1578" s="838"/>
      <c r="K1578" s="883"/>
      <c r="L1578" s="884"/>
      <c r="M1578" s="884"/>
      <c r="N1578" s="884"/>
      <c r="O1578" s="872" t="s">
        <v>133</v>
      </c>
      <c r="P1578" s="894">
        <v>6967300.3597089453</v>
      </c>
      <c r="Q1578" s="853" t="str">
        <f t="shared" si="377"/>
        <v>2.06.02</v>
      </c>
      <c r="R1578" s="841" t="str">
        <f t="shared" si="378"/>
        <v>ALAT RUMAH TANGGA</v>
      </c>
      <c r="S1578" s="860">
        <f t="shared" si="379"/>
        <v>5</v>
      </c>
      <c r="T1578" s="861">
        <f t="shared" si="380"/>
        <v>1393460.071941789</v>
      </c>
      <c r="U1578" s="860">
        <f t="shared" si="381"/>
        <v>0</v>
      </c>
      <c r="V1578" s="861">
        <f t="shared" si="382"/>
        <v>0</v>
      </c>
      <c r="W1578" s="861">
        <f t="shared" si="383"/>
        <v>1393460.071941789</v>
      </c>
      <c r="X1578" s="861">
        <f t="shared" si="384"/>
        <v>1393460.071941789</v>
      </c>
      <c r="Y1578" s="861">
        <f t="shared" si="385"/>
        <v>1393460.071941789</v>
      </c>
      <c r="Z1578" s="861">
        <f t="shared" si="386"/>
        <v>1393460.071941789</v>
      </c>
      <c r="AA1578" s="861">
        <f t="shared" si="387"/>
        <v>1393460.071941789</v>
      </c>
      <c r="AB1578" s="860">
        <f t="shared" si="388"/>
        <v>2014</v>
      </c>
      <c r="AC1578" s="862">
        <f t="shared" si="389"/>
        <v>6967300.3597089453</v>
      </c>
      <c r="AD1578" s="863">
        <f t="shared" si="390"/>
        <v>0</v>
      </c>
    </row>
    <row r="1579" spans="1:30" s="821" customFormat="1" ht="15" hidden="1" customHeight="1">
      <c r="A1579" s="835"/>
      <c r="B1579" s="849" t="s">
        <v>34</v>
      </c>
      <c r="C1579" s="887" t="s">
        <v>442</v>
      </c>
      <c r="D1579" s="873" t="s">
        <v>172</v>
      </c>
      <c r="E1579" s="897" t="s">
        <v>444</v>
      </c>
      <c r="F1579" s="873" t="s">
        <v>294</v>
      </c>
      <c r="G1579" s="838"/>
      <c r="H1579" s="873" t="s">
        <v>863</v>
      </c>
      <c r="I1579" s="872">
        <v>2014</v>
      </c>
      <c r="J1579" s="838"/>
      <c r="K1579" s="883"/>
      <c r="L1579" s="884"/>
      <c r="M1579" s="884"/>
      <c r="N1579" s="884"/>
      <c r="O1579" s="872" t="s">
        <v>133</v>
      </c>
      <c r="P1579" s="894">
        <v>6967300.3597089453</v>
      </c>
      <c r="Q1579" s="853" t="str">
        <f t="shared" si="377"/>
        <v>2.06.02</v>
      </c>
      <c r="R1579" s="841" t="str">
        <f t="shared" si="378"/>
        <v>ALAT RUMAH TANGGA</v>
      </c>
      <c r="S1579" s="860">
        <f t="shared" si="379"/>
        <v>5</v>
      </c>
      <c r="T1579" s="861">
        <f t="shared" si="380"/>
        <v>1393460.071941789</v>
      </c>
      <c r="U1579" s="860">
        <f t="shared" si="381"/>
        <v>0</v>
      </c>
      <c r="V1579" s="861">
        <f t="shared" si="382"/>
        <v>0</v>
      </c>
      <c r="W1579" s="861">
        <f t="shared" si="383"/>
        <v>1393460.071941789</v>
      </c>
      <c r="X1579" s="861">
        <f t="shared" si="384"/>
        <v>1393460.071941789</v>
      </c>
      <c r="Y1579" s="861">
        <f t="shared" si="385"/>
        <v>1393460.071941789</v>
      </c>
      <c r="Z1579" s="861">
        <f t="shared" si="386"/>
        <v>1393460.071941789</v>
      </c>
      <c r="AA1579" s="861">
        <f t="shared" si="387"/>
        <v>1393460.071941789</v>
      </c>
      <c r="AB1579" s="860">
        <f t="shared" si="388"/>
        <v>2014</v>
      </c>
      <c r="AC1579" s="862">
        <f t="shared" si="389"/>
        <v>6967300.3597089453</v>
      </c>
      <c r="AD1579" s="863">
        <f t="shared" si="390"/>
        <v>0</v>
      </c>
    </row>
    <row r="1580" spans="1:30" s="821" customFormat="1" ht="19.5" hidden="1" customHeight="1">
      <c r="A1580" s="835"/>
      <c r="B1580" s="849" t="s">
        <v>34</v>
      </c>
      <c r="C1580" s="887" t="s">
        <v>442</v>
      </c>
      <c r="D1580" s="873" t="s">
        <v>172</v>
      </c>
      <c r="E1580" s="897" t="s">
        <v>444</v>
      </c>
      <c r="F1580" s="873" t="s">
        <v>294</v>
      </c>
      <c r="G1580" s="838"/>
      <c r="H1580" s="873" t="s">
        <v>863</v>
      </c>
      <c r="I1580" s="872">
        <v>2014</v>
      </c>
      <c r="J1580" s="838"/>
      <c r="K1580" s="883"/>
      <c r="L1580" s="884"/>
      <c r="M1580" s="884"/>
      <c r="N1580" s="884"/>
      <c r="O1580" s="872" t="s">
        <v>133</v>
      </c>
      <c r="P1580" s="894">
        <v>6967300.3597089453</v>
      </c>
      <c r="Q1580" s="853" t="str">
        <f t="shared" si="377"/>
        <v>2.06.02</v>
      </c>
      <c r="R1580" s="841" t="str">
        <f t="shared" si="378"/>
        <v>ALAT RUMAH TANGGA</v>
      </c>
      <c r="S1580" s="860">
        <f t="shared" si="379"/>
        <v>5</v>
      </c>
      <c r="T1580" s="861">
        <f t="shared" si="380"/>
        <v>1393460.071941789</v>
      </c>
      <c r="U1580" s="860">
        <f t="shared" si="381"/>
        <v>0</v>
      </c>
      <c r="V1580" s="861">
        <f t="shared" si="382"/>
        <v>0</v>
      </c>
      <c r="W1580" s="861">
        <f t="shared" si="383"/>
        <v>1393460.071941789</v>
      </c>
      <c r="X1580" s="861">
        <f t="shared" si="384"/>
        <v>1393460.071941789</v>
      </c>
      <c r="Y1580" s="861">
        <f t="shared" si="385"/>
        <v>1393460.071941789</v>
      </c>
      <c r="Z1580" s="861">
        <f t="shared" si="386"/>
        <v>1393460.071941789</v>
      </c>
      <c r="AA1580" s="861">
        <f t="shared" si="387"/>
        <v>1393460.071941789</v>
      </c>
      <c r="AB1580" s="860">
        <f t="shared" si="388"/>
        <v>2014</v>
      </c>
      <c r="AC1580" s="862">
        <f t="shared" si="389"/>
        <v>6967300.3597089453</v>
      </c>
      <c r="AD1580" s="863">
        <f t="shared" si="390"/>
        <v>0</v>
      </c>
    </row>
    <row r="1581" spans="1:30" s="821" customFormat="1" ht="18.75" hidden="1" customHeight="1">
      <c r="A1581" s="835"/>
      <c r="B1581" s="849" t="s">
        <v>34</v>
      </c>
      <c r="C1581" s="887" t="s">
        <v>442</v>
      </c>
      <c r="D1581" s="873" t="s">
        <v>172</v>
      </c>
      <c r="E1581" s="897" t="s">
        <v>444</v>
      </c>
      <c r="F1581" s="873" t="s">
        <v>294</v>
      </c>
      <c r="G1581" s="838"/>
      <c r="H1581" s="873" t="s">
        <v>863</v>
      </c>
      <c r="I1581" s="872">
        <v>2014</v>
      </c>
      <c r="J1581" s="838"/>
      <c r="K1581" s="883"/>
      <c r="L1581" s="884"/>
      <c r="M1581" s="884"/>
      <c r="N1581" s="884"/>
      <c r="O1581" s="872" t="s">
        <v>133</v>
      </c>
      <c r="P1581" s="894">
        <v>6967300.3597089453</v>
      </c>
      <c r="Q1581" s="853" t="str">
        <f t="shared" si="377"/>
        <v>2.06.02</v>
      </c>
      <c r="R1581" s="841" t="str">
        <f t="shared" si="378"/>
        <v>ALAT RUMAH TANGGA</v>
      </c>
      <c r="S1581" s="860">
        <f t="shared" si="379"/>
        <v>5</v>
      </c>
      <c r="T1581" s="861">
        <f t="shared" si="380"/>
        <v>1393460.071941789</v>
      </c>
      <c r="U1581" s="860">
        <f t="shared" si="381"/>
        <v>0</v>
      </c>
      <c r="V1581" s="861">
        <f t="shared" si="382"/>
        <v>0</v>
      </c>
      <c r="W1581" s="861">
        <f t="shared" si="383"/>
        <v>1393460.071941789</v>
      </c>
      <c r="X1581" s="861">
        <f t="shared" si="384"/>
        <v>1393460.071941789</v>
      </c>
      <c r="Y1581" s="861">
        <f t="shared" si="385"/>
        <v>1393460.071941789</v>
      </c>
      <c r="Z1581" s="861">
        <f t="shared" si="386"/>
        <v>1393460.071941789</v>
      </c>
      <c r="AA1581" s="861">
        <f t="shared" si="387"/>
        <v>1393460.071941789</v>
      </c>
      <c r="AB1581" s="860">
        <f t="shared" si="388"/>
        <v>2014</v>
      </c>
      <c r="AC1581" s="862">
        <f t="shared" si="389"/>
        <v>6967300.3597089453</v>
      </c>
      <c r="AD1581" s="863">
        <f t="shared" si="390"/>
        <v>0</v>
      </c>
    </row>
    <row r="1582" spans="1:30" s="821" customFormat="1" ht="25.5" hidden="1" customHeight="1">
      <c r="A1582" s="835"/>
      <c r="B1582" s="849" t="s">
        <v>34</v>
      </c>
      <c r="C1582" s="887" t="s">
        <v>442</v>
      </c>
      <c r="D1582" s="873" t="s">
        <v>172</v>
      </c>
      <c r="E1582" s="897" t="s">
        <v>444</v>
      </c>
      <c r="F1582" s="873" t="s">
        <v>294</v>
      </c>
      <c r="G1582" s="838"/>
      <c r="H1582" s="873" t="s">
        <v>863</v>
      </c>
      <c r="I1582" s="872">
        <v>2014</v>
      </c>
      <c r="J1582" s="838"/>
      <c r="K1582" s="883"/>
      <c r="L1582" s="884"/>
      <c r="M1582" s="884"/>
      <c r="N1582" s="884"/>
      <c r="O1582" s="872" t="s">
        <v>133</v>
      </c>
      <c r="P1582" s="894">
        <v>6967300.3597089453</v>
      </c>
      <c r="Q1582" s="853" t="str">
        <f t="shared" si="377"/>
        <v>2.06.02</v>
      </c>
      <c r="R1582" s="841" t="str">
        <f t="shared" si="378"/>
        <v>ALAT RUMAH TANGGA</v>
      </c>
      <c r="S1582" s="860">
        <f t="shared" si="379"/>
        <v>5</v>
      </c>
      <c r="T1582" s="861">
        <f t="shared" si="380"/>
        <v>1393460.071941789</v>
      </c>
      <c r="U1582" s="860">
        <f t="shared" si="381"/>
        <v>0</v>
      </c>
      <c r="V1582" s="861">
        <f t="shared" si="382"/>
        <v>0</v>
      </c>
      <c r="W1582" s="861">
        <f t="shared" si="383"/>
        <v>1393460.071941789</v>
      </c>
      <c r="X1582" s="861">
        <f t="shared" si="384"/>
        <v>1393460.071941789</v>
      </c>
      <c r="Y1582" s="861">
        <f t="shared" si="385"/>
        <v>1393460.071941789</v>
      </c>
      <c r="Z1582" s="861">
        <f t="shared" si="386"/>
        <v>1393460.071941789</v>
      </c>
      <c r="AA1582" s="861">
        <f t="shared" si="387"/>
        <v>1393460.071941789</v>
      </c>
      <c r="AB1582" s="860">
        <f t="shared" si="388"/>
        <v>2014</v>
      </c>
      <c r="AC1582" s="862">
        <f t="shared" si="389"/>
        <v>6967300.3597089453</v>
      </c>
      <c r="AD1582" s="863">
        <f t="shared" si="390"/>
        <v>0</v>
      </c>
    </row>
    <row r="1583" spans="1:30" s="821" customFormat="1" ht="25.5" hidden="1" customHeight="1">
      <c r="A1583" s="835"/>
      <c r="B1583" s="849" t="s">
        <v>34</v>
      </c>
      <c r="C1583" s="887" t="s">
        <v>442</v>
      </c>
      <c r="D1583" s="873" t="s">
        <v>172</v>
      </c>
      <c r="E1583" s="897" t="s">
        <v>444</v>
      </c>
      <c r="F1583" s="873" t="s">
        <v>294</v>
      </c>
      <c r="G1583" s="838"/>
      <c r="H1583" s="873" t="s">
        <v>863</v>
      </c>
      <c r="I1583" s="872">
        <v>2014</v>
      </c>
      <c r="J1583" s="838"/>
      <c r="K1583" s="883"/>
      <c r="L1583" s="884"/>
      <c r="M1583" s="884"/>
      <c r="N1583" s="884"/>
      <c r="O1583" s="872" t="s">
        <v>133</v>
      </c>
      <c r="P1583" s="894">
        <v>6967300.3597089453</v>
      </c>
      <c r="Q1583" s="853" t="str">
        <f t="shared" si="377"/>
        <v>2.06.02</v>
      </c>
      <c r="R1583" s="841" t="str">
        <f t="shared" si="378"/>
        <v>ALAT RUMAH TANGGA</v>
      </c>
      <c r="S1583" s="860">
        <f t="shared" si="379"/>
        <v>5</v>
      </c>
      <c r="T1583" s="861">
        <f t="shared" si="380"/>
        <v>1393460.071941789</v>
      </c>
      <c r="U1583" s="860">
        <f t="shared" si="381"/>
        <v>0</v>
      </c>
      <c r="V1583" s="861">
        <f t="shared" si="382"/>
        <v>0</v>
      </c>
      <c r="W1583" s="861">
        <f t="shared" si="383"/>
        <v>1393460.071941789</v>
      </c>
      <c r="X1583" s="861">
        <f t="shared" si="384"/>
        <v>1393460.071941789</v>
      </c>
      <c r="Y1583" s="861">
        <f t="shared" si="385"/>
        <v>1393460.071941789</v>
      </c>
      <c r="Z1583" s="861">
        <f t="shared" si="386"/>
        <v>1393460.071941789</v>
      </c>
      <c r="AA1583" s="861">
        <f t="shared" si="387"/>
        <v>1393460.071941789</v>
      </c>
      <c r="AB1583" s="860">
        <f t="shared" si="388"/>
        <v>2014</v>
      </c>
      <c r="AC1583" s="862">
        <f t="shared" si="389"/>
        <v>6967300.3597089453</v>
      </c>
      <c r="AD1583" s="863">
        <f t="shared" si="390"/>
        <v>0</v>
      </c>
    </row>
    <row r="1584" spans="1:30" s="821" customFormat="1" ht="15" hidden="1" customHeight="1">
      <c r="A1584" s="835"/>
      <c r="B1584" s="849" t="s">
        <v>34</v>
      </c>
      <c r="C1584" s="887" t="s">
        <v>442</v>
      </c>
      <c r="D1584" s="873" t="s">
        <v>172</v>
      </c>
      <c r="E1584" s="897" t="s">
        <v>444</v>
      </c>
      <c r="F1584" s="873" t="s">
        <v>294</v>
      </c>
      <c r="G1584" s="838"/>
      <c r="H1584" s="873" t="s">
        <v>863</v>
      </c>
      <c r="I1584" s="872">
        <v>2014</v>
      </c>
      <c r="J1584" s="838"/>
      <c r="K1584" s="883"/>
      <c r="L1584" s="884"/>
      <c r="M1584" s="884"/>
      <c r="N1584" s="884"/>
      <c r="O1584" s="872" t="s">
        <v>133</v>
      </c>
      <c r="P1584" s="894">
        <v>6967300.3597089453</v>
      </c>
      <c r="Q1584" s="853" t="str">
        <f t="shared" si="377"/>
        <v>2.06.02</v>
      </c>
      <c r="R1584" s="841" t="str">
        <f t="shared" si="378"/>
        <v>ALAT RUMAH TANGGA</v>
      </c>
      <c r="S1584" s="860">
        <f t="shared" si="379"/>
        <v>5</v>
      </c>
      <c r="T1584" s="861">
        <f t="shared" si="380"/>
        <v>1393460.071941789</v>
      </c>
      <c r="U1584" s="860">
        <f t="shared" si="381"/>
        <v>0</v>
      </c>
      <c r="V1584" s="861">
        <f t="shared" si="382"/>
        <v>0</v>
      </c>
      <c r="W1584" s="861">
        <f t="shared" si="383"/>
        <v>1393460.071941789</v>
      </c>
      <c r="X1584" s="861">
        <f t="shared" si="384"/>
        <v>1393460.071941789</v>
      </c>
      <c r="Y1584" s="861">
        <f t="shared" si="385"/>
        <v>1393460.071941789</v>
      </c>
      <c r="Z1584" s="861">
        <f t="shared" si="386"/>
        <v>1393460.071941789</v>
      </c>
      <c r="AA1584" s="861">
        <f t="shared" si="387"/>
        <v>1393460.071941789</v>
      </c>
      <c r="AB1584" s="860">
        <f t="shared" si="388"/>
        <v>2014</v>
      </c>
      <c r="AC1584" s="862">
        <f t="shared" si="389"/>
        <v>6967300.3597089453</v>
      </c>
      <c r="AD1584" s="863">
        <f t="shared" si="390"/>
        <v>0</v>
      </c>
    </row>
    <row r="1585" spans="1:30" s="821" customFormat="1" ht="25.5" hidden="1" customHeight="1">
      <c r="A1585" s="835"/>
      <c r="B1585" s="849" t="s">
        <v>34</v>
      </c>
      <c r="C1585" s="887" t="s">
        <v>442</v>
      </c>
      <c r="D1585" s="873" t="s">
        <v>172</v>
      </c>
      <c r="E1585" s="897" t="s">
        <v>444</v>
      </c>
      <c r="F1585" s="873" t="s">
        <v>294</v>
      </c>
      <c r="G1585" s="838"/>
      <c r="H1585" s="873" t="s">
        <v>863</v>
      </c>
      <c r="I1585" s="872">
        <v>2014</v>
      </c>
      <c r="J1585" s="838"/>
      <c r="K1585" s="883"/>
      <c r="L1585" s="884"/>
      <c r="M1585" s="884"/>
      <c r="N1585" s="884"/>
      <c r="O1585" s="872" t="s">
        <v>133</v>
      </c>
      <c r="P1585" s="894">
        <v>6967300.3597089453</v>
      </c>
      <c r="Q1585" s="853" t="str">
        <f t="shared" si="377"/>
        <v>2.06.02</v>
      </c>
      <c r="R1585" s="841" t="str">
        <f t="shared" si="378"/>
        <v>ALAT RUMAH TANGGA</v>
      </c>
      <c r="S1585" s="860">
        <f t="shared" si="379"/>
        <v>5</v>
      </c>
      <c r="T1585" s="861">
        <f t="shared" si="380"/>
        <v>1393460.071941789</v>
      </c>
      <c r="U1585" s="860">
        <f t="shared" si="381"/>
        <v>0</v>
      </c>
      <c r="V1585" s="861">
        <f t="shared" si="382"/>
        <v>0</v>
      </c>
      <c r="W1585" s="861">
        <f t="shared" si="383"/>
        <v>1393460.071941789</v>
      </c>
      <c r="X1585" s="861">
        <f t="shared" si="384"/>
        <v>1393460.071941789</v>
      </c>
      <c r="Y1585" s="861">
        <f t="shared" si="385"/>
        <v>1393460.071941789</v>
      </c>
      <c r="Z1585" s="861">
        <f t="shared" si="386"/>
        <v>1393460.071941789</v>
      </c>
      <c r="AA1585" s="861">
        <f t="shared" si="387"/>
        <v>1393460.071941789</v>
      </c>
      <c r="AB1585" s="860">
        <f t="shared" si="388"/>
        <v>2014</v>
      </c>
      <c r="AC1585" s="862">
        <f t="shared" si="389"/>
        <v>6967300.3597089453</v>
      </c>
      <c r="AD1585" s="863">
        <f t="shared" si="390"/>
        <v>0</v>
      </c>
    </row>
    <row r="1586" spans="1:30" s="821" customFormat="1" ht="25.5" hidden="1" customHeight="1">
      <c r="A1586" s="835"/>
      <c r="B1586" s="849" t="s">
        <v>34</v>
      </c>
      <c r="C1586" s="887" t="s">
        <v>442</v>
      </c>
      <c r="D1586" s="873" t="s">
        <v>172</v>
      </c>
      <c r="E1586" s="897" t="s">
        <v>444</v>
      </c>
      <c r="F1586" s="873" t="s">
        <v>294</v>
      </c>
      <c r="G1586" s="838"/>
      <c r="H1586" s="873" t="s">
        <v>863</v>
      </c>
      <c r="I1586" s="872">
        <v>2014</v>
      </c>
      <c r="J1586" s="838"/>
      <c r="K1586" s="883"/>
      <c r="L1586" s="884"/>
      <c r="M1586" s="884"/>
      <c r="N1586" s="884"/>
      <c r="O1586" s="872" t="s">
        <v>133</v>
      </c>
      <c r="P1586" s="894">
        <v>6967300.3597089453</v>
      </c>
      <c r="Q1586" s="853" t="str">
        <f t="shared" si="377"/>
        <v>2.06.02</v>
      </c>
      <c r="R1586" s="841" t="str">
        <f t="shared" si="378"/>
        <v>ALAT RUMAH TANGGA</v>
      </c>
      <c r="S1586" s="860">
        <f t="shared" si="379"/>
        <v>5</v>
      </c>
      <c r="T1586" s="861">
        <f t="shared" si="380"/>
        <v>1393460.071941789</v>
      </c>
      <c r="U1586" s="860">
        <f t="shared" si="381"/>
        <v>0</v>
      </c>
      <c r="V1586" s="861">
        <f t="shared" si="382"/>
        <v>0</v>
      </c>
      <c r="W1586" s="861">
        <f t="shared" si="383"/>
        <v>1393460.071941789</v>
      </c>
      <c r="X1586" s="861">
        <f t="shared" si="384"/>
        <v>1393460.071941789</v>
      </c>
      <c r="Y1586" s="861">
        <f t="shared" si="385"/>
        <v>1393460.071941789</v>
      </c>
      <c r="Z1586" s="861">
        <f t="shared" si="386"/>
        <v>1393460.071941789</v>
      </c>
      <c r="AA1586" s="861">
        <f t="shared" si="387"/>
        <v>1393460.071941789</v>
      </c>
      <c r="AB1586" s="860">
        <f t="shared" si="388"/>
        <v>2014</v>
      </c>
      <c r="AC1586" s="862">
        <f t="shared" si="389"/>
        <v>6967300.3597089453</v>
      </c>
      <c r="AD1586" s="863">
        <f t="shared" si="390"/>
        <v>0</v>
      </c>
    </row>
    <row r="1587" spans="1:30" s="821" customFormat="1" ht="15" hidden="1" customHeight="1">
      <c r="A1587" s="835"/>
      <c r="B1587" s="849" t="s">
        <v>34</v>
      </c>
      <c r="C1587" s="887" t="s">
        <v>435</v>
      </c>
      <c r="D1587" s="873" t="s">
        <v>4143</v>
      </c>
      <c r="E1587" s="864" t="s">
        <v>2124</v>
      </c>
      <c r="F1587" s="873" t="s">
        <v>4206</v>
      </c>
      <c r="G1587" s="838"/>
      <c r="H1587" s="873" t="s">
        <v>461</v>
      </c>
      <c r="I1587" s="872">
        <v>2014</v>
      </c>
      <c r="J1587" s="838"/>
      <c r="K1587" s="883"/>
      <c r="L1587" s="884"/>
      <c r="M1587" s="884"/>
      <c r="N1587" s="884"/>
      <c r="O1587" s="872" t="s">
        <v>133</v>
      </c>
      <c r="P1587" s="894">
        <v>13769368.299820049</v>
      </c>
      <c r="Q1587" s="853" t="str">
        <f t="shared" si="377"/>
        <v>2.06.01</v>
      </c>
      <c r="R1587" s="841" t="str">
        <f t="shared" si="378"/>
        <v>ALAT KANTOR</v>
      </c>
      <c r="S1587" s="860">
        <f t="shared" si="379"/>
        <v>5</v>
      </c>
      <c r="T1587" s="861">
        <f t="shared" si="380"/>
        <v>2753873.6599640097</v>
      </c>
      <c r="U1587" s="860">
        <f t="shared" si="381"/>
        <v>0</v>
      </c>
      <c r="V1587" s="861">
        <f t="shared" si="382"/>
        <v>0</v>
      </c>
      <c r="W1587" s="861">
        <f t="shared" si="383"/>
        <v>2753873.6599640097</v>
      </c>
      <c r="X1587" s="861">
        <f t="shared" si="384"/>
        <v>2753873.6599640097</v>
      </c>
      <c r="Y1587" s="861">
        <f t="shared" si="385"/>
        <v>2753873.6599640097</v>
      </c>
      <c r="Z1587" s="861">
        <f t="shared" si="386"/>
        <v>2753873.6599640097</v>
      </c>
      <c r="AA1587" s="861">
        <f t="shared" si="387"/>
        <v>2753873.6599640097</v>
      </c>
      <c r="AB1587" s="860">
        <f t="shared" si="388"/>
        <v>2014</v>
      </c>
      <c r="AC1587" s="862">
        <f t="shared" si="389"/>
        <v>13769368.299820049</v>
      </c>
      <c r="AD1587" s="863">
        <f t="shared" si="390"/>
        <v>0</v>
      </c>
    </row>
    <row r="1588" spans="1:30" s="821" customFormat="1" ht="25.5" hidden="1" customHeight="1">
      <c r="A1588" s="873" t="s">
        <v>4027</v>
      </c>
      <c r="B1588" s="849" t="s">
        <v>34</v>
      </c>
      <c r="C1588" s="887" t="s">
        <v>435</v>
      </c>
      <c r="D1588" s="873" t="s">
        <v>4143</v>
      </c>
      <c r="E1588" s="864" t="s">
        <v>2124</v>
      </c>
      <c r="F1588" s="873" t="s">
        <v>4206</v>
      </c>
      <c r="G1588" s="838"/>
      <c r="H1588" s="873" t="s">
        <v>461</v>
      </c>
      <c r="I1588" s="872">
        <v>2014</v>
      </c>
      <c r="J1588" s="838"/>
      <c r="K1588" s="883"/>
      <c r="L1588" s="884"/>
      <c r="M1588" s="884"/>
      <c r="N1588" s="884"/>
      <c r="O1588" s="872" t="s">
        <v>133</v>
      </c>
      <c r="P1588" s="894">
        <v>13769368.299820049</v>
      </c>
      <c r="Q1588" s="853" t="str">
        <f t="shared" si="377"/>
        <v>2.06.01</v>
      </c>
      <c r="R1588" s="841" t="str">
        <f t="shared" si="378"/>
        <v>ALAT KANTOR</v>
      </c>
      <c r="S1588" s="860">
        <f t="shared" si="379"/>
        <v>5</v>
      </c>
      <c r="T1588" s="861">
        <f t="shared" si="380"/>
        <v>2753873.6599640097</v>
      </c>
      <c r="U1588" s="860">
        <f t="shared" si="381"/>
        <v>0</v>
      </c>
      <c r="V1588" s="861">
        <f t="shared" si="382"/>
        <v>0</v>
      </c>
      <c r="W1588" s="861">
        <f t="shared" si="383"/>
        <v>2753873.6599640097</v>
      </c>
      <c r="X1588" s="861">
        <f t="shared" si="384"/>
        <v>2753873.6599640097</v>
      </c>
      <c r="Y1588" s="861">
        <f t="shared" si="385"/>
        <v>2753873.6599640097</v>
      </c>
      <c r="Z1588" s="861">
        <f t="shared" si="386"/>
        <v>2753873.6599640097</v>
      </c>
      <c r="AA1588" s="861">
        <f t="shared" si="387"/>
        <v>2753873.6599640097</v>
      </c>
      <c r="AB1588" s="860">
        <f t="shared" si="388"/>
        <v>2014</v>
      </c>
      <c r="AC1588" s="862">
        <f t="shared" si="389"/>
        <v>13769368.299820049</v>
      </c>
      <c r="AD1588" s="863">
        <f t="shared" si="390"/>
        <v>0</v>
      </c>
    </row>
    <row r="1589" spans="1:30" s="821" customFormat="1" ht="15" hidden="1" customHeight="1">
      <c r="A1589" s="835"/>
      <c r="B1589" s="849" t="s">
        <v>34</v>
      </c>
      <c r="C1589" s="873" t="s">
        <v>1427</v>
      </c>
      <c r="D1589" s="873" t="s">
        <v>426</v>
      </c>
      <c r="E1589" s="897" t="s">
        <v>444</v>
      </c>
      <c r="F1589" s="873" t="s">
        <v>4207</v>
      </c>
      <c r="G1589" s="838"/>
      <c r="H1589" s="873" t="s">
        <v>863</v>
      </c>
      <c r="I1589" s="872">
        <v>2014</v>
      </c>
      <c r="J1589" s="838"/>
      <c r="K1589" s="883"/>
      <c r="L1589" s="884"/>
      <c r="M1589" s="884"/>
      <c r="N1589" s="884"/>
      <c r="O1589" s="872" t="s">
        <v>133</v>
      </c>
      <c r="P1589" s="894">
        <v>32948996.79200539</v>
      </c>
      <c r="Q1589" s="853" t="str">
        <f t="shared" si="377"/>
        <v>2.06.02</v>
      </c>
      <c r="R1589" s="841" t="str">
        <f t="shared" si="378"/>
        <v>ALAT RUMAH TANGGA</v>
      </c>
      <c r="S1589" s="860">
        <f t="shared" si="379"/>
        <v>5</v>
      </c>
      <c r="T1589" s="861">
        <f t="shared" si="380"/>
        <v>6589799.3584010778</v>
      </c>
      <c r="U1589" s="860">
        <f t="shared" si="381"/>
        <v>0</v>
      </c>
      <c r="V1589" s="861">
        <f t="shared" si="382"/>
        <v>0</v>
      </c>
      <c r="W1589" s="861">
        <f t="shared" si="383"/>
        <v>6589799.3584010778</v>
      </c>
      <c r="X1589" s="861">
        <f t="shared" si="384"/>
        <v>6589799.3584010778</v>
      </c>
      <c r="Y1589" s="861">
        <f t="shared" si="385"/>
        <v>6589799.3584010778</v>
      </c>
      <c r="Z1589" s="861">
        <f t="shared" si="386"/>
        <v>6589799.3584010778</v>
      </c>
      <c r="AA1589" s="861">
        <f t="shared" si="387"/>
        <v>6589799.3584010778</v>
      </c>
      <c r="AB1589" s="860">
        <f t="shared" si="388"/>
        <v>2014</v>
      </c>
      <c r="AC1589" s="862">
        <f t="shared" si="389"/>
        <v>32948996.79200539</v>
      </c>
      <c r="AD1589" s="863">
        <f t="shared" si="390"/>
        <v>0</v>
      </c>
    </row>
    <row r="1590" spans="1:30" s="821" customFormat="1" ht="15" hidden="1" customHeight="1">
      <c r="A1590" s="835"/>
      <c r="B1590" s="849" t="s">
        <v>34</v>
      </c>
      <c r="C1590" s="873" t="s">
        <v>1427</v>
      </c>
      <c r="D1590" s="873" t="s">
        <v>426</v>
      </c>
      <c r="E1590" s="897" t="s">
        <v>444</v>
      </c>
      <c r="F1590" s="873" t="s">
        <v>4207</v>
      </c>
      <c r="G1590" s="838"/>
      <c r="H1590" s="873" t="s">
        <v>863</v>
      </c>
      <c r="I1590" s="872">
        <v>2014</v>
      </c>
      <c r="J1590" s="838"/>
      <c r="K1590" s="883"/>
      <c r="L1590" s="884"/>
      <c r="M1590" s="884"/>
      <c r="N1590" s="884"/>
      <c r="O1590" s="872" t="s">
        <v>133</v>
      </c>
      <c r="P1590" s="894">
        <v>21543829.029264446</v>
      </c>
      <c r="Q1590" s="853" t="str">
        <f t="shared" si="377"/>
        <v>2.06.02</v>
      </c>
      <c r="R1590" s="841" t="str">
        <f t="shared" si="378"/>
        <v>ALAT RUMAH TANGGA</v>
      </c>
      <c r="S1590" s="860">
        <f t="shared" si="379"/>
        <v>5</v>
      </c>
      <c r="T1590" s="861">
        <f t="shared" si="380"/>
        <v>4308765.8058528891</v>
      </c>
      <c r="U1590" s="860">
        <f t="shared" si="381"/>
        <v>0</v>
      </c>
      <c r="V1590" s="861">
        <f t="shared" si="382"/>
        <v>0</v>
      </c>
      <c r="W1590" s="861">
        <f t="shared" si="383"/>
        <v>4308765.8058528891</v>
      </c>
      <c r="X1590" s="861">
        <f t="shared" si="384"/>
        <v>4308765.8058528891</v>
      </c>
      <c r="Y1590" s="861">
        <f t="shared" si="385"/>
        <v>4308765.8058528891</v>
      </c>
      <c r="Z1590" s="861">
        <f t="shared" si="386"/>
        <v>4308765.8058528891</v>
      </c>
      <c r="AA1590" s="861">
        <f t="shared" si="387"/>
        <v>4308765.8058528891</v>
      </c>
      <c r="AB1590" s="860">
        <f t="shared" si="388"/>
        <v>2014</v>
      </c>
      <c r="AC1590" s="862">
        <f t="shared" si="389"/>
        <v>21543829.029264446</v>
      </c>
      <c r="AD1590" s="863">
        <f t="shared" si="390"/>
        <v>0</v>
      </c>
    </row>
    <row r="1591" spans="1:30" s="821" customFormat="1" ht="15" hidden="1" customHeight="1">
      <c r="A1591" s="835"/>
      <c r="B1591" s="849" t="s">
        <v>34</v>
      </c>
      <c r="C1591" s="873" t="s">
        <v>1427</v>
      </c>
      <c r="D1591" s="873" t="s">
        <v>426</v>
      </c>
      <c r="E1591" s="897" t="s">
        <v>444</v>
      </c>
      <c r="F1591" s="873" t="s">
        <v>4207</v>
      </c>
      <c r="G1591" s="838"/>
      <c r="H1591" s="873" t="s">
        <v>863</v>
      </c>
      <c r="I1591" s="872">
        <v>2014</v>
      </c>
      <c r="J1591" s="838"/>
      <c r="K1591" s="883"/>
      <c r="L1591" s="884"/>
      <c r="M1591" s="884"/>
      <c r="N1591" s="884"/>
      <c r="O1591" s="872" t="s">
        <v>133</v>
      </c>
      <c r="P1591" s="894">
        <v>19762348.158633728</v>
      </c>
      <c r="Q1591" s="853" t="str">
        <f t="shared" si="377"/>
        <v>2.06.02</v>
      </c>
      <c r="R1591" s="841" t="str">
        <f t="shared" si="378"/>
        <v>ALAT RUMAH TANGGA</v>
      </c>
      <c r="S1591" s="860">
        <f t="shared" si="379"/>
        <v>5</v>
      </c>
      <c r="T1591" s="861">
        <f t="shared" si="380"/>
        <v>3952469.6317267455</v>
      </c>
      <c r="U1591" s="860">
        <f t="shared" si="381"/>
        <v>0</v>
      </c>
      <c r="V1591" s="861">
        <f t="shared" si="382"/>
        <v>0</v>
      </c>
      <c r="W1591" s="861">
        <f t="shared" si="383"/>
        <v>3952469.6317267455</v>
      </c>
      <c r="X1591" s="861">
        <f t="shared" si="384"/>
        <v>3952469.6317267455</v>
      </c>
      <c r="Y1591" s="861">
        <f t="shared" si="385"/>
        <v>3952469.6317267455</v>
      </c>
      <c r="Z1591" s="861">
        <f t="shared" si="386"/>
        <v>3952469.6317267455</v>
      </c>
      <c r="AA1591" s="861">
        <f t="shared" si="387"/>
        <v>3952469.6317267455</v>
      </c>
      <c r="AB1591" s="860">
        <f t="shared" si="388"/>
        <v>2014</v>
      </c>
      <c r="AC1591" s="862">
        <f t="shared" si="389"/>
        <v>19762348.158633728</v>
      </c>
      <c r="AD1591" s="863">
        <f t="shared" si="390"/>
        <v>0</v>
      </c>
    </row>
    <row r="1592" spans="1:30" s="821" customFormat="1" ht="25.5" hidden="1" customHeight="1">
      <c r="A1592" s="835"/>
      <c r="B1592" s="849" t="s">
        <v>34</v>
      </c>
      <c r="C1592" s="873" t="s">
        <v>1427</v>
      </c>
      <c r="D1592" s="873" t="s">
        <v>426</v>
      </c>
      <c r="E1592" s="897" t="s">
        <v>444</v>
      </c>
      <c r="F1592" s="873" t="s">
        <v>4207</v>
      </c>
      <c r="G1592" s="838"/>
      <c r="H1592" s="873" t="s">
        <v>863</v>
      </c>
      <c r="I1592" s="872">
        <v>2014</v>
      </c>
      <c r="J1592" s="838"/>
      <c r="K1592" s="883"/>
      <c r="L1592" s="884"/>
      <c r="M1592" s="884"/>
      <c r="N1592" s="884"/>
      <c r="O1592" s="872" t="s">
        <v>133</v>
      </c>
      <c r="P1592" s="894">
        <v>34587551.619683973</v>
      </c>
      <c r="Q1592" s="853" t="str">
        <f t="shared" si="377"/>
        <v>2.06.02</v>
      </c>
      <c r="R1592" s="841" t="str">
        <f t="shared" si="378"/>
        <v>ALAT RUMAH TANGGA</v>
      </c>
      <c r="S1592" s="860">
        <f t="shared" si="379"/>
        <v>5</v>
      </c>
      <c r="T1592" s="861">
        <f t="shared" si="380"/>
        <v>6917510.3239367949</v>
      </c>
      <c r="U1592" s="860">
        <f t="shared" si="381"/>
        <v>0</v>
      </c>
      <c r="V1592" s="861">
        <f t="shared" si="382"/>
        <v>0</v>
      </c>
      <c r="W1592" s="861">
        <f t="shared" si="383"/>
        <v>6917510.3239367949</v>
      </c>
      <c r="X1592" s="861">
        <f t="shared" si="384"/>
        <v>6917510.3239367949</v>
      </c>
      <c r="Y1592" s="861">
        <f t="shared" si="385"/>
        <v>6917510.3239367949</v>
      </c>
      <c r="Z1592" s="861">
        <f t="shared" si="386"/>
        <v>6917510.3239367949</v>
      </c>
      <c r="AA1592" s="861">
        <f t="shared" si="387"/>
        <v>6917510.3239367949</v>
      </c>
      <c r="AB1592" s="860">
        <f t="shared" si="388"/>
        <v>2014</v>
      </c>
      <c r="AC1592" s="862">
        <f t="shared" si="389"/>
        <v>34587551.619683973</v>
      </c>
      <c r="AD1592" s="863">
        <f t="shared" si="390"/>
        <v>0</v>
      </c>
    </row>
    <row r="1593" spans="1:30" s="821" customFormat="1" ht="25.5" hidden="1" customHeight="1">
      <c r="A1593" s="835"/>
      <c r="B1593" s="849" t="s">
        <v>34</v>
      </c>
      <c r="C1593" s="873" t="s">
        <v>1427</v>
      </c>
      <c r="D1593" s="873" t="s">
        <v>426</v>
      </c>
      <c r="E1593" s="897" t="s">
        <v>444</v>
      </c>
      <c r="F1593" s="873" t="s">
        <v>4208</v>
      </c>
      <c r="G1593" s="838"/>
      <c r="H1593" s="873" t="s">
        <v>863</v>
      </c>
      <c r="I1593" s="872">
        <v>2014</v>
      </c>
      <c r="J1593" s="838"/>
      <c r="K1593" s="883"/>
      <c r="L1593" s="884"/>
      <c r="M1593" s="884"/>
      <c r="N1593" s="884"/>
      <c r="O1593" s="872" t="s">
        <v>133</v>
      </c>
      <c r="P1593" s="894">
        <v>169374796.35715845</v>
      </c>
      <c r="Q1593" s="853" t="str">
        <f t="shared" si="377"/>
        <v>2.06.02</v>
      </c>
      <c r="R1593" s="841" t="str">
        <f t="shared" si="378"/>
        <v>ALAT RUMAH TANGGA</v>
      </c>
      <c r="S1593" s="860">
        <f t="shared" si="379"/>
        <v>5</v>
      </c>
      <c r="T1593" s="861">
        <f t="shared" si="380"/>
        <v>33874959.271431692</v>
      </c>
      <c r="U1593" s="860">
        <f t="shared" si="381"/>
        <v>0</v>
      </c>
      <c r="V1593" s="861">
        <f t="shared" si="382"/>
        <v>0</v>
      </c>
      <c r="W1593" s="861">
        <f t="shared" si="383"/>
        <v>33874959.271431692</v>
      </c>
      <c r="X1593" s="861">
        <f t="shared" si="384"/>
        <v>33874959.271431692</v>
      </c>
      <c r="Y1593" s="861">
        <f t="shared" si="385"/>
        <v>33874959.271431692</v>
      </c>
      <c r="Z1593" s="861">
        <f t="shared" si="386"/>
        <v>33874959.271431692</v>
      </c>
      <c r="AA1593" s="861">
        <f t="shared" si="387"/>
        <v>33874959.271431692</v>
      </c>
      <c r="AB1593" s="860">
        <f t="shared" si="388"/>
        <v>2014</v>
      </c>
      <c r="AC1593" s="862">
        <f t="shared" si="389"/>
        <v>169374796.35715845</v>
      </c>
      <c r="AD1593" s="863">
        <f t="shared" si="390"/>
        <v>0</v>
      </c>
    </row>
    <row r="1594" spans="1:30" s="821" customFormat="1" ht="15" hidden="1" customHeight="1">
      <c r="A1594" s="835"/>
      <c r="B1594" s="849" t="s">
        <v>34</v>
      </c>
      <c r="C1594" s="873" t="s">
        <v>1427</v>
      </c>
      <c r="D1594" s="873" t="s">
        <v>426</v>
      </c>
      <c r="E1594" s="897" t="s">
        <v>444</v>
      </c>
      <c r="F1594" s="873" t="s">
        <v>4208</v>
      </c>
      <c r="G1594" s="838"/>
      <c r="H1594" s="873" t="s">
        <v>863</v>
      </c>
      <c r="I1594" s="872">
        <v>2014</v>
      </c>
      <c r="J1594" s="838"/>
      <c r="K1594" s="883"/>
      <c r="L1594" s="884"/>
      <c r="M1594" s="884"/>
      <c r="N1594" s="884"/>
      <c r="O1594" s="872" t="s">
        <v>133</v>
      </c>
      <c r="P1594" s="894">
        <v>198492604.11342192</v>
      </c>
      <c r="Q1594" s="853" t="str">
        <f t="shared" si="377"/>
        <v>2.06.02</v>
      </c>
      <c r="R1594" s="841" t="str">
        <f t="shared" si="378"/>
        <v>ALAT RUMAH TANGGA</v>
      </c>
      <c r="S1594" s="860">
        <f t="shared" si="379"/>
        <v>5</v>
      </c>
      <c r="T1594" s="861">
        <f t="shared" si="380"/>
        <v>39698520.822684385</v>
      </c>
      <c r="U1594" s="860">
        <f t="shared" si="381"/>
        <v>0</v>
      </c>
      <c r="V1594" s="861">
        <f t="shared" si="382"/>
        <v>0</v>
      </c>
      <c r="W1594" s="861">
        <f t="shared" si="383"/>
        <v>39698520.822684385</v>
      </c>
      <c r="X1594" s="861">
        <f t="shared" si="384"/>
        <v>39698520.822684385</v>
      </c>
      <c r="Y1594" s="861">
        <f t="shared" si="385"/>
        <v>39698520.822684385</v>
      </c>
      <c r="Z1594" s="861">
        <f t="shared" si="386"/>
        <v>39698520.822684385</v>
      </c>
      <c r="AA1594" s="861">
        <f t="shared" si="387"/>
        <v>39698520.822684385</v>
      </c>
      <c r="AB1594" s="860">
        <f t="shared" si="388"/>
        <v>2014</v>
      </c>
      <c r="AC1594" s="862">
        <f t="shared" si="389"/>
        <v>198492604.11342192</v>
      </c>
      <c r="AD1594" s="863">
        <f t="shared" si="390"/>
        <v>0</v>
      </c>
    </row>
    <row r="1595" spans="1:30" s="821" customFormat="1" ht="15" hidden="1" customHeight="1">
      <c r="A1595" s="835"/>
      <c r="B1595" s="849" t="s">
        <v>34</v>
      </c>
      <c r="C1595" s="873" t="s">
        <v>1427</v>
      </c>
      <c r="D1595" s="873" t="s">
        <v>426</v>
      </c>
      <c r="E1595" s="897" t="s">
        <v>444</v>
      </c>
      <c r="F1595" s="873" t="s">
        <v>4208</v>
      </c>
      <c r="G1595" s="838"/>
      <c r="H1595" s="873" t="s">
        <v>863</v>
      </c>
      <c r="I1595" s="872">
        <v>2014</v>
      </c>
      <c r="J1595" s="838"/>
      <c r="K1595" s="883"/>
      <c r="L1595" s="884"/>
      <c r="M1595" s="884"/>
      <c r="N1595" s="884"/>
      <c r="O1595" s="872" t="s">
        <v>133</v>
      </c>
      <c r="P1595" s="894">
        <v>99481482.867271885</v>
      </c>
      <c r="Q1595" s="853" t="str">
        <f t="shared" si="377"/>
        <v>2.06.02</v>
      </c>
      <c r="R1595" s="841" t="str">
        <f t="shared" si="378"/>
        <v>ALAT RUMAH TANGGA</v>
      </c>
      <c r="S1595" s="860">
        <f t="shared" si="379"/>
        <v>5</v>
      </c>
      <c r="T1595" s="861">
        <f t="shared" si="380"/>
        <v>19896296.573454376</v>
      </c>
      <c r="U1595" s="860">
        <f t="shared" si="381"/>
        <v>0</v>
      </c>
      <c r="V1595" s="861">
        <f t="shared" si="382"/>
        <v>0</v>
      </c>
      <c r="W1595" s="861">
        <f t="shared" si="383"/>
        <v>19896296.573454376</v>
      </c>
      <c r="X1595" s="861">
        <f t="shared" si="384"/>
        <v>19896296.573454376</v>
      </c>
      <c r="Y1595" s="861">
        <f t="shared" si="385"/>
        <v>19896296.573454376</v>
      </c>
      <c r="Z1595" s="861">
        <f t="shared" si="386"/>
        <v>19896296.573454376</v>
      </c>
      <c r="AA1595" s="861">
        <f t="shared" si="387"/>
        <v>19896296.573454376</v>
      </c>
      <c r="AB1595" s="860">
        <f t="shared" si="388"/>
        <v>2014</v>
      </c>
      <c r="AC1595" s="862">
        <f t="shared" si="389"/>
        <v>99481482.867271885</v>
      </c>
      <c r="AD1595" s="863">
        <f t="shared" si="390"/>
        <v>0</v>
      </c>
    </row>
    <row r="1596" spans="1:30" s="821" customFormat="1" ht="38.25" hidden="1" customHeight="1">
      <c r="A1596" s="835"/>
      <c r="B1596" s="849" t="s">
        <v>34</v>
      </c>
      <c r="C1596" s="873" t="s">
        <v>1427</v>
      </c>
      <c r="D1596" s="873" t="s">
        <v>426</v>
      </c>
      <c r="E1596" s="897" t="s">
        <v>444</v>
      </c>
      <c r="F1596" s="873" t="s">
        <v>4208</v>
      </c>
      <c r="G1596" s="838"/>
      <c r="H1596" s="873" t="s">
        <v>863</v>
      </c>
      <c r="I1596" s="872">
        <v>2014</v>
      </c>
      <c r="J1596" s="838"/>
      <c r="K1596" s="883"/>
      <c r="L1596" s="884"/>
      <c r="M1596" s="884"/>
      <c r="N1596" s="884"/>
      <c r="O1596" s="872" t="s">
        <v>133</v>
      </c>
      <c r="P1596" s="894">
        <v>49763999.148455091</v>
      </c>
      <c r="Q1596" s="853" t="str">
        <f t="shared" si="377"/>
        <v>2.06.02</v>
      </c>
      <c r="R1596" s="841" t="str">
        <f t="shared" si="378"/>
        <v>ALAT RUMAH TANGGA</v>
      </c>
      <c r="S1596" s="860">
        <f t="shared" si="379"/>
        <v>5</v>
      </c>
      <c r="T1596" s="861">
        <f t="shared" si="380"/>
        <v>9952799.8296910189</v>
      </c>
      <c r="U1596" s="860">
        <f t="shared" si="381"/>
        <v>0</v>
      </c>
      <c r="V1596" s="861">
        <f t="shared" si="382"/>
        <v>0</v>
      </c>
      <c r="W1596" s="861">
        <f t="shared" si="383"/>
        <v>9952799.8296910189</v>
      </c>
      <c r="X1596" s="861">
        <f t="shared" si="384"/>
        <v>9952799.8296910189</v>
      </c>
      <c r="Y1596" s="861">
        <f t="shared" si="385"/>
        <v>9952799.8296910189</v>
      </c>
      <c r="Z1596" s="861">
        <f t="shared" si="386"/>
        <v>9952799.8296910189</v>
      </c>
      <c r="AA1596" s="861">
        <f t="shared" si="387"/>
        <v>9952799.8296910189</v>
      </c>
      <c r="AB1596" s="860">
        <f t="shared" si="388"/>
        <v>2014</v>
      </c>
      <c r="AC1596" s="862">
        <f t="shared" si="389"/>
        <v>49763999.148455091</v>
      </c>
      <c r="AD1596" s="863">
        <f t="shared" si="390"/>
        <v>0</v>
      </c>
    </row>
    <row r="1597" spans="1:30" s="821" customFormat="1" ht="25.5" hidden="1" customHeight="1">
      <c r="A1597" s="873" t="s">
        <v>4034</v>
      </c>
      <c r="B1597" s="849" t="s">
        <v>34</v>
      </c>
      <c r="C1597" s="873" t="s">
        <v>1427</v>
      </c>
      <c r="D1597" s="873" t="s">
        <v>426</v>
      </c>
      <c r="E1597" s="897" t="s">
        <v>444</v>
      </c>
      <c r="F1597" s="873" t="s">
        <v>4209</v>
      </c>
      <c r="G1597" s="838"/>
      <c r="H1597" s="873" t="s">
        <v>863</v>
      </c>
      <c r="I1597" s="872">
        <v>2014</v>
      </c>
      <c r="J1597" s="838"/>
      <c r="K1597" s="883"/>
      <c r="L1597" s="884"/>
      <c r="M1597" s="884"/>
      <c r="N1597" s="884"/>
      <c r="O1597" s="872" t="s">
        <v>133</v>
      </c>
      <c r="P1597" s="894">
        <v>194561174.07645729</v>
      </c>
      <c r="Q1597" s="853" t="str">
        <f t="shared" si="377"/>
        <v>2.06.02</v>
      </c>
      <c r="R1597" s="841" t="str">
        <f t="shared" si="378"/>
        <v>ALAT RUMAH TANGGA</v>
      </c>
      <c r="S1597" s="860">
        <f t="shared" si="379"/>
        <v>5</v>
      </c>
      <c r="T1597" s="861">
        <f t="shared" si="380"/>
        <v>38912234.815291457</v>
      </c>
      <c r="U1597" s="860">
        <f t="shared" si="381"/>
        <v>0</v>
      </c>
      <c r="V1597" s="861">
        <f t="shared" si="382"/>
        <v>0</v>
      </c>
      <c r="W1597" s="861">
        <f t="shared" si="383"/>
        <v>38912234.815291457</v>
      </c>
      <c r="X1597" s="861">
        <f t="shared" si="384"/>
        <v>38912234.815291457</v>
      </c>
      <c r="Y1597" s="861">
        <f t="shared" si="385"/>
        <v>38912234.815291457</v>
      </c>
      <c r="Z1597" s="861">
        <f t="shared" si="386"/>
        <v>38912234.815291457</v>
      </c>
      <c r="AA1597" s="861">
        <f t="shared" si="387"/>
        <v>38912234.815291457</v>
      </c>
      <c r="AB1597" s="860">
        <f t="shared" si="388"/>
        <v>2014</v>
      </c>
      <c r="AC1597" s="862">
        <f t="shared" si="389"/>
        <v>194561174.07645729</v>
      </c>
      <c r="AD1597" s="863">
        <f t="shared" si="390"/>
        <v>0</v>
      </c>
    </row>
    <row r="1598" spans="1:30" s="821" customFormat="1" ht="15" hidden="1" customHeight="1">
      <c r="A1598" s="873" t="s">
        <v>4035</v>
      </c>
      <c r="B1598" s="849" t="s">
        <v>34</v>
      </c>
      <c r="C1598" s="873" t="s">
        <v>1427</v>
      </c>
      <c r="D1598" s="873" t="s">
        <v>4210</v>
      </c>
      <c r="E1598" s="839"/>
      <c r="F1598" s="873"/>
      <c r="G1598" s="838"/>
      <c r="H1598" s="873"/>
      <c r="I1598" s="872">
        <v>2014</v>
      </c>
      <c r="J1598" s="838"/>
      <c r="K1598" s="883"/>
      <c r="L1598" s="884"/>
      <c r="M1598" s="884"/>
      <c r="N1598" s="884"/>
      <c r="O1598" s="872" t="s">
        <v>133</v>
      </c>
      <c r="P1598" s="894">
        <v>47779708.000375569</v>
      </c>
      <c r="Q1598" s="853" t="str">
        <f t="shared" si="377"/>
        <v>2.06.02</v>
      </c>
      <c r="R1598" s="841" t="str">
        <f t="shared" si="378"/>
        <v>ALAT RUMAH TANGGA</v>
      </c>
      <c r="S1598" s="860">
        <f t="shared" si="379"/>
        <v>5</v>
      </c>
      <c r="T1598" s="861">
        <f t="shared" si="380"/>
        <v>9555941.6000751145</v>
      </c>
      <c r="U1598" s="860">
        <f t="shared" si="381"/>
        <v>0</v>
      </c>
      <c r="V1598" s="861">
        <f t="shared" si="382"/>
        <v>0</v>
      </c>
      <c r="W1598" s="861">
        <f t="shared" si="383"/>
        <v>9555941.6000751145</v>
      </c>
      <c r="X1598" s="861">
        <f t="shared" si="384"/>
        <v>9555941.6000751145</v>
      </c>
      <c r="Y1598" s="861">
        <f t="shared" si="385"/>
        <v>9555941.6000751145</v>
      </c>
      <c r="Z1598" s="861">
        <f t="shared" si="386"/>
        <v>9555941.6000751145</v>
      </c>
      <c r="AA1598" s="861">
        <f t="shared" si="387"/>
        <v>9555941.6000751145</v>
      </c>
      <c r="AB1598" s="860">
        <f t="shared" si="388"/>
        <v>2014</v>
      </c>
      <c r="AC1598" s="862">
        <f t="shared" si="389"/>
        <v>47779708.000375569</v>
      </c>
      <c r="AD1598" s="863">
        <f t="shared" si="390"/>
        <v>0</v>
      </c>
    </row>
    <row r="1599" spans="1:30" s="821" customFormat="1" ht="15" hidden="1" customHeight="1">
      <c r="A1599" s="835"/>
      <c r="B1599" s="849" t="s">
        <v>34</v>
      </c>
      <c r="C1599" s="873" t="s">
        <v>1427</v>
      </c>
      <c r="D1599" s="873" t="s">
        <v>4211</v>
      </c>
      <c r="E1599" s="839"/>
      <c r="F1599" s="873"/>
      <c r="G1599" s="838"/>
      <c r="H1599" s="873"/>
      <c r="I1599" s="872">
        <v>2014</v>
      </c>
      <c r="J1599" s="838"/>
      <c r="K1599" s="883"/>
      <c r="L1599" s="884"/>
      <c r="M1599" s="884"/>
      <c r="N1599" s="884"/>
      <c r="O1599" s="872" t="s">
        <v>133</v>
      </c>
      <c r="P1599" s="894">
        <v>26260939.221416797</v>
      </c>
      <c r="Q1599" s="853" t="str">
        <f t="shared" si="377"/>
        <v>2.06.02</v>
      </c>
      <c r="R1599" s="841" t="str">
        <f t="shared" si="378"/>
        <v>ALAT RUMAH TANGGA</v>
      </c>
      <c r="S1599" s="860">
        <f t="shared" si="379"/>
        <v>5</v>
      </c>
      <c r="T1599" s="861">
        <f t="shared" si="380"/>
        <v>5252187.8442833591</v>
      </c>
      <c r="U1599" s="860">
        <f t="shared" si="381"/>
        <v>0</v>
      </c>
      <c r="V1599" s="861">
        <f t="shared" si="382"/>
        <v>0</v>
      </c>
      <c r="W1599" s="861">
        <f t="shared" si="383"/>
        <v>5252187.8442833591</v>
      </c>
      <c r="X1599" s="861">
        <f t="shared" si="384"/>
        <v>5252187.8442833591</v>
      </c>
      <c r="Y1599" s="861">
        <f t="shared" si="385"/>
        <v>5252187.8442833591</v>
      </c>
      <c r="Z1599" s="861">
        <f t="shared" si="386"/>
        <v>5252187.8442833591</v>
      </c>
      <c r="AA1599" s="861">
        <f t="shared" si="387"/>
        <v>5252187.8442833591</v>
      </c>
      <c r="AB1599" s="860">
        <f t="shared" si="388"/>
        <v>2014</v>
      </c>
      <c r="AC1599" s="862">
        <f t="shared" si="389"/>
        <v>26260939.221416797</v>
      </c>
      <c r="AD1599" s="863">
        <f t="shared" si="390"/>
        <v>0</v>
      </c>
    </row>
    <row r="1600" spans="1:30" s="821" customFormat="1" ht="15" hidden="1" customHeight="1">
      <c r="A1600" s="835"/>
      <c r="B1600" s="849" t="s">
        <v>34</v>
      </c>
      <c r="C1600" s="873" t="s">
        <v>1427</v>
      </c>
      <c r="D1600" s="873" t="s">
        <v>4212</v>
      </c>
      <c r="E1600" s="839"/>
      <c r="F1600" s="873"/>
      <c r="G1600" s="838"/>
      <c r="H1600" s="873"/>
      <c r="I1600" s="872">
        <v>2014</v>
      </c>
      <c r="J1600" s="838"/>
      <c r="K1600" s="883"/>
      <c r="L1600" s="884"/>
      <c r="M1600" s="884"/>
      <c r="N1600" s="884"/>
      <c r="O1600" s="872" t="s">
        <v>133</v>
      </c>
      <c r="P1600" s="894">
        <v>24051230.996661674</v>
      </c>
      <c r="Q1600" s="853" t="str">
        <f t="shared" si="377"/>
        <v>2.06.02</v>
      </c>
      <c r="R1600" s="841" t="str">
        <f t="shared" si="378"/>
        <v>ALAT RUMAH TANGGA</v>
      </c>
      <c r="S1600" s="860">
        <f t="shared" si="379"/>
        <v>5</v>
      </c>
      <c r="T1600" s="861">
        <f t="shared" si="380"/>
        <v>4810246.199332335</v>
      </c>
      <c r="U1600" s="860">
        <f t="shared" si="381"/>
        <v>0</v>
      </c>
      <c r="V1600" s="861">
        <f t="shared" si="382"/>
        <v>0</v>
      </c>
      <c r="W1600" s="861">
        <f t="shared" si="383"/>
        <v>4810246.199332335</v>
      </c>
      <c r="X1600" s="861">
        <f t="shared" si="384"/>
        <v>4810246.199332335</v>
      </c>
      <c r="Y1600" s="861">
        <f t="shared" si="385"/>
        <v>4810246.199332335</v>
      </c>
      <c r="Z1600" s="861">
        <f t="shared" si="386"/>
        <v>4810246.199332335</v>
      </c>
      <c r="AA1600" s="861">
        <f t="shared" si="387"/>
        <v>4810246.199332335</v>
      </c>
      <c r="AB1600" s="860">
        <f t="shared" si="388"/>
        <v>2014</v>
      </c>
      <c r="AC1600" s="862">
        <f t="shared" si="389"/>
        <v>24051230.996661674</v>
      </c>
      <c r="AD1600" s="863">
        <f t="shared" si="390"/>
        <v>0</v>
      </c>
    </row>
    <row r="1601" spans="1:30" s="821" customFormat="1" ht="15" hidden="1" customHeight="1">
      <c r="A1601" s="835"/>
      <c r="B1601" s="849" t="s">
        <v>34</v>
      </c>
      <c r="C1601" s="887" t="s">
        <v>2054</v>
      </c>
      <c r="D1601" s="873" t="s">
        <v>4213</v>
      </c>
      <c r="E1601" s="839"/>
      <c r="F1601" s="873" t="s">
        <v>1067</v>
      </c>
      <c r="G1601" s="838"/>
      <c r="H1601" s="873" t="s">
        <v>459</v>
      </c>
      <c r="I1601" s="872">
        <v>2014</v>
      </c>
      <c r="J1601" s="838"/>
      <c r="K1601" s="883"/>
      <c r="L1601" s="884"/>
      <c r="M1601" s="884"/>
      <c r="N1601" s="884"/>
      <c r="O1601" s="872" t="s">
        <v>133</v>
      </c>
      <c r="P1601" s="894">
        <v>20598974.976530794</v>
      </c>
      <c r="Q1601" s="853" t="str">
        <f t="shared" si="377"/>
        <v>2.06.02</v>
      </c>
      <c r="R1601" s="841" t="str">
        <f t="shared" si="378"/>
        <v>ALAT RUMAH TANGGA</v>
      </c>
      <c r="S1601" s="860">
        <f t="shared" si="379"/>
        <v>5</v>
      </c>
      <c r="T1601" s="861">
        <f t="shared" si="380"/>
        <v>4119794.9953061589</v>
      </c>
      <c r="U1601" s="860">
        <f t="shared" si="381"/>
        <v>0</v>
      </c>
      <c r="V1601" s="861">
        <f t="shared" si="382"/>
        <v>0</v>
      </c>
      <c r="W1601" s="861">
        <f t="shared" si="383"/>
        <v>4119794.9953061589</v>
      </c>
      <c r="X1601" s="861">
        <f t="shared" si="384"/>
        <v>4119794.9953061589</v>
      </c>
      <c r="Y1601" s="861">
        <f t="shared" si="385"/>
        <v>4119794.9953061589</v>
      </c>
      <c r="Z1601" s="861">
        <f t="shared" si="386"/>
        <v>4119794.9953061589</v>
      </c>
      <c r="AA1601" s="861">
        <f t="shared" si="387"/>
        <v>4119794.9953061589</v>
      </c>
      <c r="AB1601" s="860">
        <f t="shared" si="388"/>
        <v>2014</v>
      </c>
      <c r="AC1601" s="862">
        <f t="shared" si="389"/>
        <v>20598974.976530794</v>
      </c>
      <c r="AD1601" s="863">
        <f t="shared" si="390"/>
        <v>0</v>
      </c>
    </row>
    <row r="1602" spans="1:30" s="821" customFormat="1" ht="15" hidden="1" customHeight="1">
      <c r="A1602" s="835"/>
      <c r="B1602" s="849" t="s">
        <v>34</v>
      </c>
      <c r="C1602" s="887" t="s">
        <v>434</v>
      </c>
      <c r="D1602" s="873" t="s">
        <v>4214</v>
      </c>
      <c r="E1602" s="897" t="s">
        <v>444</v>
      </c>
      <c r="F1602" s="873" t="s">
        <v>1067</v>
      </c>
      <c r="G1602" s="838"/>
      <c r="H1602" s="873" t="s">
        <v>459</v>
      </c>
      <c r="I1602" s="872">
        <v>2014</v>
      </c>
      <c r="J1602" s="838"/>
      <c r="K1602" s="883"/>
      <c r="L1602" s="884"/>
      <c r="M1602" s="884"/>
      <c r="N1602" s="884"/>
      <c r="O1602" s="872" t="s">
        <v>133</v>
      </c>
      <c r="P1602" s="894">
        <v>40895023.850465544</v>
      </c>
      <c r="Q1602" s="853" t="str">
        <f t="shared" si="377"/>
        <v>2.06.04</v>
      </c>
      <c r="R1602" s="841" t="str">
        <f t="shared" si="378"/>
        <v>MEJA DAN KURSI KERJA/RAPAT PEJABAT</v>
      </c>
      <c r="S1602" s="860">
        <f t="shared" si="379"/>
        <v>5</v>
      </c>
      <c r="T1602" s="861">
        <f t="shared" si="380"/>
        <v>8179004.7700931085</v>
      </c>
      <c r="U1602" s="860">
        <f t="shared" si="381"/>
        <v>0</v>
      </c>
      <c r="V1602" s="861">
        <f t="shared" si="382"/>
        <v>0</v>
      </c>
      <c r="W1602" s="861">
        <f t="shared" si="383"/>
        <v>8179004.7700931085</v>
      </c>
      <c r="X1602" s="861">
        <f t="shared" si="384"/>
        <v>8179004.7700931085</v>
      </c>
      <c r="Y1602" s="861">
        <f t="shared" si="385"/>
        <v>8179004.7700931085</v>
      </c>
      <c r="Z1602" s="861">
        <f t="shared" si="386"/>
        <v>8179004.7700931085</v>
      </c>
      <c r="AA1602" s="861">
        <f t="shared" si="387"/>
        <v>8179004.7700931085</v>
      </c>
      <c r="AB1602" s="860">
        <f t="shared" si="388"/>
        <v>2014</v>
      </c>
      <c r="AC1602" s="862">
        <f t="shared" si="389"/>
        <v>40895023.850465544</v>
      </c>
      <c r="AD1602" s="863">
        <f t="shared" si="390"/>
        <v>0</v>
      </c>
    </row>
    <row r="1603" spans="1:30" s="821" customFormat="1" ht="15" hidden="1" customHeight="1">
      <c r="A1603" s="835"/>
      <c r="B1603" s="849" t="s">
        <v>34</v>
      </c>
      <c r="C1603" s="887" t="s">
        <v>434</v>
      </c>
      <c r="D1603" s="873" t="s">
        <v>4214</v>
      </c>
      <c r="E1603" s="897" t="s">
        <v>444</v>
      </c>
      <c r="F1603" s="873" t="s">
        <v>1067</v>
      </c>
      <c r="G1603" s="838"/>
      <c r="H1603" s="873" t="s">
        <v>459</v>
      </c>
      <c r="I1603" s="872">
        <v>2014</v>
      </c>
      <c r="J1603" s="838"/>
      <c r="K1603" s="883"/>
      <c r="L1603" s="884"/>
      <c r="M1603" s="884"/>
      <c r="N1603" s="884"/>
      <c r="O1603" s="872" t="s">
        <v>133</v>
      </c>
      <c r="P1603" s="894">
        <v>40068861.752476342</v>
      </c>
      <c r="Q1603" s="853" t="str">
        <f t="shared" si="377"/>
        <v>2.06.04</v>
      </c>
      <c r="R1603" s="841" t="str">
        <f t="shared" si="378"/>
        <v>MEJA DAN KURSI KERJA/RAPAT PEJABAT</v>
      </c>
      <c r="S1603" s="860">
        <f t="shared" si="379"/>
        <v>5</v>
      </c>
      <c r="T1603" s="861">
        <f t="shared" si="380"/>
        <v>8013772.3504952686</v>
      </c>
      <c r="U1603" s="860">
        <f t="shared" si="381"/>
        <v>0</v>
      </c>
      <c r="V1603" s="861">
        <f t="shared" si="382"/>
        <v>0</v>
      </c>
      <c r="W1603" s="861">
        <f t="shared" si="383"/>
        <v>8013772.3504952686</v>
      </c>
      <c r="X1603" s="861">
        <f t="shared" si="384"/>
        <v>8013772.3504952686</v>
      </c>
      <c r="Y1603" s="861">
        <f t="shared" si="385"/>
        <v>8013772.3504952686</v>
      </c>
      <c r="Z1603" s="861">
        <f t="shared" si="386"/>
        <v>8013772.3504952686</v>
      </c>
      <c r="AA1603" s="861">
        <f t="shared" si="387"/>
        <v>8013772.3504952686</v>
      </c>
      <c r="AB1603" s="860">
        <f t="shared" si="388"/>
        <v>2014</v>
      </c>
      <c r="AC1603" s="862">
        <f t="shared" si="389"/>
        <v>40068861.752476342</v>
      </c>
      <c r="AD1603" s="863">
        <f t="shared" si="390"/>
        <v>0</v>
      </c>
    </row>
    <row r="1604" spans="1:30" s="821" customFormat="1" ht="15" hidden="1" customHeight="1">
      <c r="A1604" s="835"/>
      <c r="B1604" s="849" t="s">
        <v>34</v>
      </c>
      <c r="C1604" s="873" t="s">
        <v>1427</v>
      </c>
      <c r="D1604" s="873" t="s">
        <v>4215</v>
      </c>
      <c r="E1604" s="897" t="s">
        <v>444</v>
      </c>
      <c r="F1604" s="873"/>
      <c r="G1604" s="838"/>
      <c r="H1604" s="873" t="s">
        <v>863</v>
      </c>
      <c r="I1604" s="872">
        <v>2014</v>
      </c>
      <c r="J1604" s="838"/>
      <c r="K1604" s="883"/>
      <c r="L1604" s="884"/>
      <c r="M1604" s="884"/>
      <c r="N1604" s="884"/>
      <c r="O1604" s="872" t="s">
        <v>133</v>
      </c>
      <c r="P1604" s="894">
        <v>49404493.459754333</v>
      </c>
      <c r="Q1604" s="853" t="str">
        <f t="shared" si="377"/>
        <v>2.06.02</v>
      </c>
      <c r="R1604" s="841" t="str">
        <f t="shared" si="378"/>
        <v>ALAT RUMAH TANGGA</v>
      </c>
      <c r="S1604" s="860">
        <f t="shared" si="379"/>
        <v>5</v>
      </c>
      <c r="T1604" s="861">
        <f t="shared" si="380"/>
        <v>9880898.691950867</v>
      </c>
      <c r="U1604" s="860">
        <f t="shared" si="381"/>
        <v>0</v>
      </c>
      <c r="V1604" s="861">
        <f t="shared" si="382"/>
        <v>0</v>
      </c>
      <c r="W1604" s="861">
        <f t="shared" si="383"/>
        <v>9880898.691950867</v>
      </c>
      <c r="X1604" s="861">
        <f t="shared" si="384"/>
        <v>9880898.691950867</v>
      </c>
      <c r="Y1604" s="861">
        <f t="shared" si="385"/>
        <v>9880898.691950867</v>
      </c>
      <c r="Z1604" s="861">
        <f t="shared" si="386"/>
        <v>9880898.691950867</v>
      </c>
      <c r="AA1604" s="861">
        <f t="shared" si="387"/>
        <v>9880898.691950867</v>
      </c>
      <c r="AB1604" s="860">
        <f t="shared" si="388"/>
        <v>2014</v>
      </c>
      <c r="AC1604" s="862">
        <f t="shared" si="389"/>
        <v>49404493.459754333</v>
      </c>
      <c r="AD1604" s="863">
        <f t="shared" si="390"/>
        <v>0</v>
      </c>
    </row>
    <row r="1605" spans="1:30" s="821" customFormat="1" ht="15" hidden="1" customHeight="1">
      <c r="A1605" s="835"/>
      <c r="B1605" s="849" t="s">
        <v>34</v>
      </c>
      <c r="C1605" s="873" t="s">
        <v>1427</v>
      </c>
      <c r="D1605" s="873" t="s">
        <v>4216</v>
      </c>
      <c r="E1605" s="897" t="s">
        <v>444</v>
      </c>
      <c r="F1605" s="873"/>
      <c r="G1605" s="838"/>
      <c r="H1605" s="873" t="s">
        <v>863</v>
      </c>
      <c r="I1605" s="872">
        <v>2014</v>
      </c>
      <c r="J1605" s="838"/>
      <c r="K1605" s="883"/>
      <c r="L1605" s="884"/>
      <c r="M1605" s="884"/>
      <c r="N1605" s="884"/>
      <c r="O1605" s="872" t="s">
        <v>133</v>
      </c>
      <c r="P1605" s="894">
        <v>69750112.059568435</v>
      </c>
      <c r="Q1605" s="853" t="str">
        <f t="shared" si="377"/>
        <v>2.06.02</v>
      </c>
      <c r="R1605" s="841" t="str">
        <f t="shared" si="378"/>
        <v>ALAT RUMAH TANGGA</v>
      </c>
      <c r="S1605" s="860">
        <f t="shared" si="379"/>
        <v>5</v>
      </c>
      <c r="T1605" s="861">
        <f t="shared" si="380"/>
        <v>13950022.411913687</v>
      </c>
      <c r="U1605" s="860">
        <f t="shared" si="381"/>
        <v>0</v>
      </c>
      <c r="V1605" s="861">
        <f t="shared" si="382"/>
        <v>0</v>
      </c>
      <c r="W1605" s="861">
        <f t="shared" si="383"/>
        <v>13950022.411913687</v>
      </c>
      <c r="X1605" s="861">
        <f t="shared" si="384"/>
        <v>13950022.411913687</v>
      </c>
      <c r="Y1605" s="861">
        <f t="shared" si="385"/>
        <v>13950022.411913687</v>
      </c>
      <c r="Z1605" s="861">
        <f t="shared" si="386"/>
        <v>13950022.411913687</v>
      </c>
      <c r="AA1605" s="861">
        <f t="shared" si="387"/>
        <v>13950022.411913687</v>
      </c>
      <c r="AB1605" s="860">
        <f t="shared" si="388"/>
        <v>2014</v>
      </c>
      <c r="AC1605" s="862">
        <f t="shared" si="389"/>
        <v>69750112.059568435</v>
      </c>
      <c r="AD1605" s="863">
        <f t="shared" si="390"/>
        <v>0</v>
      </c>
    </row>
    <row r="1606" spans="1:30" s="821" customFormat="1" ht="15" hidden="1" customHeight="1">
      <c r="A1606" s="873" t="s">
        <v>1343</v>
      </c>
      <c r="B1606" s="849" t="s">
        <v>34</v>
      </c>
      <c r="C1606" s="873" t="s">
        <v>3808</v>
      </c>
      <c r="D1606" s="873" t="s">
        <v>4217</v>
      </c>
      <c r="E1606" s="897" t="s">
        <v>444</v>
      </c>
      <c r="F1606" s="873"/>
      <c r="G1606" s="838"/>
      <c r="H1606" s="873" t="s">
        <v>459</v>
      </c>
      <c r="I1606" s="872">
        <v>2014</v>
      </c>
      <c r="J1606" s="838"/>
      <c r="K1606" s="883"/>
      <c r="L1606" s="884"/>
      <c r="M1606" s="884"/>
      <c r="N1606" s="884"/>
      <c r="O1606" s="872" t="s">
        <v>133</v>
      </c>
      <c r="P1606" s="894">
        <v>103898145.44312216</v>
      </c>
      <c r="Q1606" s="853" t="str">
        <f t="shared" si="377"/>
        <v>2.06.04</v>
      </c>
      <c r="R1606" s="841" t="str">
        <f t="shared" si="378"/>
        <v>MEJA DAN KURSI KERJA/RAPAT PEJABAT</v>
      </c>
      <c r="S1606" s="860">
        <f t="shared" si="379"/>
        <v>5</v>
      </c>
      <c r="T1606" s="861">
        <f t="shared" si="380"/>
        <v>20779629.088624433</v>
      </c>
      <c r="U1606" s="860">
        <f t="shared" si="381"/>
        <v>0</v>
      </c>
      <c r="V1606" s="861">
        <f t="shared" si="382"/>
        <v>0</v>
      </c>
      <c r="W1606" s="861">
        <f t="shared" si="383"/>
        <v>20779629.088624433</v>
      </c>
      <c r="X1606" s="861">
        <f t="shared" si="384"/>
        <v>20779629.088624433</v>
      </c>
      <c r="Y1606" s="861">
        <f t="shared" si="385"/>
        <v>20779629.088624433</v>
      </c>
      <c r="Z1606" s="861">
        <f t="shared" si="386"/>
        <v>20779629.088624433</v>
      </c>
      <c r="AA1606" s="861">
        <f t="shared" si="387"/>
        <v>20779629.088624433</v>
      </c>
      <c r="AB1606" s="860">
        <f t="shared" si="388"/>
        <v>2014</v>
      </c>
      <c r="AC1606" s="862">
        <f t="shared" si="389"/>
        <v>103898145.44312216</v>
      </c>
      <c r="AD1606" s="863">
        <f t="shared" si="390"/>
        <v>0</v>
      </c>
    </row>
    <row r="1607" spans="1:30" s="821" customFormat="1" ht="25.5" hidden="1" customHeight="1">
      <c r="A1607" s="873" t="s">
        <v>4043</v>
      </c>
      <c r="B1607" s="849" t="s">
        <v>34</v>
      </c>
      <c r="C1607" s="873" t="s">
        <v>1427</v>
      </c>
      <c r="D1607" s="873" t="s">
        <v>4218</v>
      </c>
      <c r="E1607" s="897" t="s">
        <v>444</v>
      </c>
      <c r="F1607" s="873"/>
      <c r="G1607" s="838"/>
      <c r="H1607" s="873" t="s">
        <v>863</v>
      </c>
      <c r="I1607" s="872">
        <v>2014</v>
      </c>
      <c r="J1607" s="838"/>
      <c r="K1607" s="883"/>
      <c r="L1607" s="884"/>
      <c r="M1607" s="884"/>
      <c r="N1607" s="884"/>
      <c r="O1607" s="872" t="s">
        <v>133</v>
      </c>
      <c r="P1607" s="894">
        <v>46149414.793676876</v>
      </c>
      <c r="Q1607" s="853" t="str">
        <f t="shared" si="377"/>
        <v>2.06.02</v>
      </c>
      <c r="R1607" s="841" t="str">
        <f t="shared" si="378"/>
        <v>ALAT RUMAH TANGGA</v>
      </c>
      <c r="S1607" s="860">
        <f t="shared" si="379"/>
        <v>5</v>
      </c>
      <c r="T1607" s="861">
        <f t="shared" si="380"/>
        <v>9229882.9587353747</v>
      </c>
      <c r="U1607" s="860">
        <f t="shared" si="381"/>
        <v>0</v>
      </c>
      <c r="V1607" s="861">
        <f t="shared" si="382"/>
        <v>0</v>
      </c>
      <c r="W1607" s="861">
        <f t="shared" si="383"/>
        <v>9229882.9587353747</v>
      </c>
      <c r="X1607" s="861">
        <f t="shared" si="384"/>
        <v>9229882.9587353747</v>
      </c>
      <c r="Y1607" s="861">
        <f t="shared" si="385"/>
        <v>9229882.9587353747</v>
      </c>
      <c r="Z1607" s="861">
        <f t="shared" si="386"/>
        <v>9229882.9587353747</v>
      </c>
      <c r="AA1607" s="861">
        <f t="shared" si="387"/>
        <v>9229882.9587353747</v>
      </c>
      <c r="AB1607" s="860">
        <f t="shared" si="388"/>
        <v>2014</v>
      </c>
      <c r="AC1607" s="862">
        <f t="shared" si="389"/>
        <v>46149414.793676876</v>
      </c>
      <c r="AD1607" s="863">
        <f t="shared" si="390"/>
        <v>0</v>
      </c>
    </row>
    <row r="1608" spans="1:30" s="821" customFormat="1" ht="15" hidden="1" customHeight="1">
      <c r="A1608" s="835"/>
      <c r="B1608" s="849" t="s">
        <v>34</v>
      </c>
      <c r="C1608" s="873" t="s">
        <v>1427</v>
      </c>
      <c r="D1608" s="873" t="s">
        <v>4219</v>
      </c>
      <c r="E1608" s="897" t="s">
        <v>444</v>
      </c>
      <c r="F1608" s="873"/>
      <c r="G1608" s="838"/>
      <c r="H1608" s="873"/>
      <c r="I1608" s="872">
        <v>2014</v>
      </c>
      <c r="J1608" s="838"/>
      <c r="K1608" s="883"/>
      <c r="L1608" s="884"/>
      <c r="M1608" s="884"/>
      <c r="N1608" s="884"/>
      <c r="O1608" s="872" t="s">
        <v>133</v>
      </c>
      <c r="P1608" s="894">
        <v>196979075.14990568</v>
      </c>
      <c r="Q1608" s="853" t="str">
        <f t="shared" ref="Q1608:Q1671" si="391">MID(C1608,2,7)</f>
        <v>2.06.02</v>
      </c>
      <c r="R1608" s="841" t="str">
        <f t="shared" ref="R1608:R1671" si="392">VLOOKUP(Q1608,kelompok,2,0)</f>
        <v>ALAT RUMAH TANGGA</v>
      </c>
      <c r="S1608" s="860">
        <f t="shared" ref="S1608:S1671" si="393">VLOOKUP(Q1608,MASAMANFAAT,4,0)</f>
        <v>5</v>
      </c>
      <c r="T1608" s="861">
        <f t="shared" ref="T1608:T1671" si="394">(P1608)/S1608</f>
        <v>39395815.029981136</v>
      </c>
      <c r="U1608" s="860">
        <f t="shared" ref="U1608:U1671" si="395">2013-AB1608+1</f>
        <v>0</v>
      </c>
      <c r="V1608" s="861">
        <f t="shared" ref="V1608:V1671" si="396">IF(U1608&gt;S1608,P1608,T1608*U1608)</f>
        <v>0</v>
      </c>
      <c r="W1608" s="861">
        <f t="shared" ref="W1608:W1671" si="397">IF(P1608=V1608,0,T1608)</f>
        <v>39395815.029981136</v>
      </c>
      <c r="X1608" s="861">
        <f t="shared" ref="X1608:X1671" si="398">IF(P1608=V1608+W1608,0,T1608)</f>
        <v>39395815.029981136</v>
      </c>
      <c r="Y1608" s="861">
        <f t="shared" ref="Y1608:Y1671" si="399">IF(P1608=V1608+W1608+X1608,0,T1608)</f>
        <v>39395815.029981136</v>
      </c>
      <c r="Z1608" s="861">
        <f t="shared" ref="Z1608:Z1671" si="400">IF(P1608=W1608+X1608+Y1608+V1608,0,T1608)</f>
        <v>39395815.029981136</v>
      </c>
      <c r="AA1608" s="861">
        <f t="shared" ref="AA1608:AA1671" si="401">IF(P1608=V1608+X1608+Y1608+Z1608+W1608,0,T1608)</f>
        <v>39395815.029981136</v>
      </c>
      <c r="AB1608" s="860">
        <f t="shared" ref="AB1608:AB1671" si="402">I1608</f>
        <v>2014</v>
      </c>
      <c r="AC1608" s="862">
        <f t="shared" ref="AC1608:AC1671" si="403">P1608</f>
        <v>196979075.14990568</v>
      </c>
      <c r="AD1608" s="863">
        <f t="shared" ref="AD1608:AD1671" si="404">P1608-(V1608+W1608+X1608+Y1608+Z1608+AA1608)</f>
        <v>0</v>
      </c>
    </row>
    <row r="1609" spans="1:30" s="821" customFormat="1" ht="24.75" hidden="1" customHeight="1">
      <c r="A1609" s="835"/>
      <c r="B1609" s="849" t="s">
        <v>34</v>
      </c>
      <c r="C1609" s="873" t="s">
        <v>1427</v>
      </c>
      <c r="D1609" s="873" t="s">
        <v>4220</v>
      </c>
      <c r="E1609" s="897" t="s">
        <v>444</v>
      </c>
      <c r="F1609" s="873"/>
      <c r="G1609" s="838"/>
      <c r="H1609" s="873"/>
      <c r="I1609" s="872">
        <v>2014</v>
      </c>
      <c r="J1609" s="838"/>
      <c r="K1609" s="883"/>
      <c r="L1609" s="884"/>
      <c r="M1609" s="884"/>
      <c r="N1609" s="884"/>
      <c r="O1609" s="872" t="s">
        <v>133</v>
      </c>
      <c r="P1609" s="894">
        <v>199988308.00379363</v>
      </c>
      <c r="Q1609" s="853" t="str">
        <f t="shared" si="391"/>
        <v>2.06.02</v>
      </c>
      <c r="R1609" s="841" t="str">
        <f t="shared" si="392"/>
        <v>ALAT RUMAH TANGGA</v>
      </c>
      <c r="S1609" s="860">
        <f t="shared" si="393"/>
        <v>5</v>
      </c>
      <c r="T1609" s="861">
        <f t="shared" si="394"/>
        <v>39997661.600758724</v>
      </c>
      <c r="U1609" s="860">
        <f t="shared" si="395"/>
        <v>0</v>
      </c>
      <c r="V1609" s="861">
        <f t="shared" si="396"/>
        <v>0</v>
      </c>
      <c r="W1609" s="861">
        <f t="shared" si="397"/>
        <v>39997661.600758724</v>
      </c>
      <c r="X1609" s="861">
        <f t="shared" si="398"/>
        <v>39997661.600758724</v>
      </c>
      <c r="Y1609" s="861">
        <f t="shared" si="399"/>
        <v>39997661.600758724</v>
      </c>
      <c r="Z1609" s="861">
        <f t="shared" si="400"/>
        <v>39997661.600758724</v>
      </c>
      <c r="AA1609" s="861">
        <f t="shared" si="401"/>
        <v>39997661.600758724</v>
      </c>
      <c r="AB1609" s="860">
        <f t="shared" si="402"/>
        <v>2014</v>
      </c>
      <c r="AC1609" s="862">
        <f t="shared" si="403"/>
        <v>199988308.00379363</v>
      </c>
      <c r="AD1609" s="863">
        <f t="shared" si="404"/>
        <v>0</v>
      </c>
    </row>
    <row r="1610" spans="1:30" s="821" customFormat="1" ht="24.75" hidden="1" customHeight="1">
      <c r="A1610" s="835"/>
      <c r="B1610" s="849" t="s">
        <v>34</v>
      </c>
      <c r="C1610" s="873" t="s">
        <v>1427</v>
      </c>
      <c r="D1610" s="873" t="s">
        <v>4221</v>
      </c>
      <c r="E1610" s="897" t="s">
        <v>444</v>
      </c>
      <c r="F1610" s="873"/>
      <c r="G1610" s="838"/>
      <c r="H1610" s="873" t="s">
        <v>1447</v>
      </c>
      <c r="I1610" s="872">
        <v>2014</v>
      </c>
      <c r="J1610" s="838"/>
      <c r="K1610" s="883"/>
      <c r="L1610" s="884"/>
      <c r="M1610" s="884"/>
      <c r="N1610" s="884"/>
      <c r="O1610" s="872" t="s">
        <v>133</v>
      </c>
      <c r="P1610" s="894">
        <v>143928452.96435902</v>
      </c>
      <c r="Q1610" s="853" t="str">
        <f t="shared" si="391"/>
        <v>2.06.02</v>
      </c>
      <c r="R1610" s="841" t="str">
        <f t="shared" si="392"/>
        <v>ALAT RUMAH TANGGA</v>
      </c>
      <c r="S1610" s="860">
        <f t="shared" si="393"/>
        <v>5</v>
      </c>
      <c r="T1610" s="861">
        <f t="shared" si="394"/>
        <v>28785690.592871804</v>
      </c>
      <c r="U1610" s="860">
        <f t="shared" si="395"/>
        <v>0</v>
      </c>
      <c r="V1610" s="861">
        <f t="shared" si="396"/>
        <v>0</v>
      </c>
      <c r="W1610" s="861">
        <f t="shared" si="397"/>
        <v>28785690.592871804</v>
      </c>
      <c r="X1610" s="861">
        <f t="shared" si="398"/>
        <v>28785690.592871804</v>
      </c>
      <c r="Y1610" s="861">
        <f t="shared" si="399"/>
        <v>28785690.592871804</v>
      </c>
      <c r="Z1610" s="861">
        <f t="shared" si="400"/>
        <v>28785690.592871804</v>
      </c>
      <c r="AA1610" s="861">
        <f t="shared" si="401"/>
        <v>28785690.592871804</v>
      </c>
      <c r="AB1610" s="860">
        <f t="shared" si="402"/>
        <v>2014</v>
      </c>
      <c r="AC1610" s="862">
        <f t="shared" si="403"/>
        <v>143928452.96435902</v>
      </c>
      <c r="AD1610" s="863">
        <f t="shared" si="404"/>
        <v>0</v>
      </c>
    </row>
    <row r="1611" spans="1:30" s="821" customFormat="1" ht="24.75" hidden="1" customHeight="1">
      <c r="A1611" s="835"/>
      <c r="B1611" s="849" t="s">
        <v>34</v>
      </c>
      <c r="C1611" s="873" t="s">
        <v>1427</v>
      </c>
      <c r="D1611" s="873" t="s">
        <v>4222</v>
      </c>
      <c r="E1611" s="897" t="s">
        <v>444</v>
      </c>
      <c r="F1611" s="873"/>
      <c r="G1611" s="838"/>
      <c r="H1611" s="873" t="s">
        <v>863</v>
      </c>
      <c r="I1611" s="872">
        <v>2014</v>
      </c>
      <c r="J1611" s="838"/>
      <c r="K1611" s="883"/>
      <c r="L1611" s="884"/>
      <c r="M1611" s="884"/>
      <c r="N1611" s="884"/>
      <c r="O1611" s="872" t="s">
        <v>133</v>
      </c>
      <c r="P1611" s="894">
        <v>99519987.028081194</v>
      </c>
      <c r="Q1611" s="853" t="str">
        <f t="shared" si="391"/>
        <v>2.06.02</v>
      </c>
      <c r="R1611" s="841" t="str">
        <f t="shared" si="392"/>
        <v>ALAT RUMAH TANGGA</v>
      </c>
      <c r="S1611" s="860">
        <f t="shared" si="393"/>
        <v>5</v>
      </c>
      <c r="T1611" s="861">
        <f t="shared" si="394"/>
        <v>19903997.405616239</v>
      </c>
      <c r="U1611" s="860">
        <f t="shared" si="395"/>
        <v>0</v>
      </c>
      <c r="V1611" s="861">
        <f t="shared" si="396"/>
        <v>0</v>
      </c>
      <c r="W1611" s="861">
        <f t="shared" si="397"/>
        <v>19903997.405616239</v>
      </c>
      <c r="X1611" s="861">
        <f t="shared" si="398"/>
        <v>19903997.405616239</v>
      </c>
      <c r="Y1611" s="861">
        <f t="shared" si="399"/>
        <v>19903997.405616239</v>
      </c>
      <c r="Z1611" s="861">
        <f t="shared" si="400"/>
        <v>19903997.405616239</v>
      </c>
      <c r="AA1611" s="861">
        <f t="shared" si="401"/>
        <v>19903997.405616239</v>
      </c>
      <c r="AB1611" s="860">
        <f t="shared" si="402"/>
        <v>2014</v>
      </c>
      <c r="AC1611" s="862">
        <f t="shared" si="403"/>
        <v>99519987.028081194</v>
      </c>
      <c r="AD1611" s="863">
        <f t="shared" si="404"/>
        <v>0</v>
      </c>
    </row>
    <row r="1612" spans="1:30" s="821" customFormat="1" ht="24.75" hidden="1" customHeight="1">
      <c r="A1612" s="835"/>
      <c r="B1612" s="849" t="s">
        <v>34</v>
      </c>
      <c r="C1612" s="873" t="s">
        <v>1496</v>
      </c>
      <c r="D1612" s="873" t="s">
        <v>415</v>
      </c>
      <c r="E1612" s="897"/>
      <c r="F1612" s="873" t="s">
        <v>1067</v>
      </c>
      <c r="G1612" s="838"/>
      <c r="H1612" s="873" t="s">
        <v>459</v>
      </c>
      <c r="I1612" s="872">
        <v>2014</v>
      </c>
      <c r="J1612" s="838"/>
      <c r="K1612" s="883"/>
      <c r="L1612" s="884"/>
      <c r="M1612" s="884"/>
      <c r="N1612" s="884"/>
      <c r="O1612" s="872" t="s">
        <v>133</v>
      </c>
      <c r="P1612" s="894">
        <v>29773797.168591693</v>
      </c>
      <c r="Q1612" s="853" t="str">
        <f t="shared" si="391"/>
        <v>2.06.02</v>
      </c>
      <c r="R1612" s="841" t="str">
        <f t="shared" si="392"/>
        <v>ALAT RUMAH TANGGA</v>
      </c>
      <c r="S1612" s="860">
        <f t="shared" si="393"/>
        <v>5</v>
      </c>
      <c r="T1612" s="861">
        <f t="shared" si="394"/>
        <v>5954759.4337183386</v>
      </c>
      <c r="U1612" s="860">
        <f t="shared" si="395"/>
        <v>0</v>
      </c>
      <c r="V1612" s="861">
        <f t="shared" si="396"/>
        <v>0</v>
      </c>
      <c r="W1612" s="861">
        <f t="shared" si="397"/>
        <v>5954759.4337183386</v>
      </c>
      <c r="X1612" s="861">
        <f t="shared" si="398"/>
        <v>5954759.4337183386</v>
      </c>
      <c r="Y1612" s="861">
        <f t="shared" si="399"/>
        <v>5954759.4337183386</v>
      </c>
      <c r="Z1612" s="861">
        <f t="shared" si="400"/>
        <v>5954759.4337183386</v>
      </c>
      <c r="AA1612" s="861">
        <f t="shared" si="401"/>
        <v>5954759.4337183386</v>
      </c>
      <c r="AB1612" s="860">
        <f t="shared" si="402"/>
        <v>2014</v>
      </c>
      <c r="AC1612" s="862">
        <f t="shared" si="403"/>
        <v>29773797.168591693</v>
      </c>
      <c r="AD1612" s="863">
        <f t="shared" si="404"/>
        <v>0</v>
      </c>
    </row>
    <row r="1613" spans="1:30" s="821" customFormat="1" ht="24.75" hidden="1" customHeight="1">
      <c r="A1613" s="873" t="s">
        <v>4051</v>
      </c>
      <c r="B1613" s="849" t="s">
        <v>34</v>
      </c>
      <c r="C1613" s="887" t="s">
        <v>438</v>
      </c>
      <c r="D1613" s="873" t="s">
        <v>4036</v>
      </c>
      <c r="E1613" s="897" t="s">
        <v>4223</v>
      </c>
      <c r="F1613" s="873" t="s">
        <v>1067</v>
      </c>
      <c r="G1613" s="838" t="s">
        <v>4224</v>
      </c>
      <c r="H1613" s="873" t="s">
        <v>459</v>
      </c>
      <c r="I1613" s="872">
        <v>2014</v>
      </c>
      <c r="J1613" s="838"/>
      <c r="K1613" s="883"/>
      <c r="L1613" s="884"/>
      <c r="M1613" s="884"/>
      <c r="N1613" s="884"/>
      <c r="O1613" s="872" t="s">
        <v>133</v>
      </c>
      <c r="P1613" s="894">
        <f>99245990.5619723-9924599.04</f>
        <v>89321391.521972299</v>
      </c>
      <c r="Q1613" s="853" t="str">
        <f t="shared" si="391"/>
        <v>2.06.04</v>
      </c>
      <c r="R1613" s="841" t="str">
        <f t="shared" si="392"/>
        <v>MEJA DAN KURSI KERJA/RAPAT PEJABAT</v>
      </c>
      <c r="S1613" s="860">
        <f t="shared" si="393"/>
        <v>5</v>
      </c>
      <c r="T1613" s="861">
        <f t="shared" si="394"/>
        <v>17864278.304394461</v>
      </c>
      <c r="U1613" s="860">
        <f t="shared" si="395"/>
        <v>0</v>
      </c>
      <c r="V1613" s="861">
        <f t="shared" si="396"/>
        <v>0</v>
      </c>
      <c r="W1613" s="861">
        <f t="shared" si="397"/>
        <v>17864278.304394461</v>
      </c>
      <c r="X1613" s="861">
        <f t="shared" si="398"/>
        <v>17864278.304394461</v>
      </c>
      <c r="Y1613" s="861">
        <f t="shared" si="399"/>
        <v>17864278.304394461</v>
      </c>
      <c r="Z1613" s="861">
        <f t="shared" si="400"/>
        <v>17864278.304394461</v>
      </c>
      <c r="AA1613" s="861">
        <f t="shared" si="401"/>
        <v>17864278.304394461</v>
      </c>
      <c r="AB1613" s="860">
        <f t="shared" si="402"/>
        <v>2014</v>
      </c>
      <c r="AC1613" s="862">
        <f t="shared" si="403"/>
        <v>89321391.521972299</v>
      </c>
      <c r="AD1613" s="863">
        <f t="shared" si="404"/>
        <v>0</v>
      </c>
    </row>
    <row r="1614" spans="1:30" s="821" customFormat="1" ht="15" hidden="1" customHeight="1">
      <c r="A1614" s="835"/>
      <c r="B1614" s="849" t="s">
        <v>34</v>
      </c>
      <c r="C1614" s="873" t="s">
        <v>3881</v>
      </c>
      <c r="D1614" s="873" t="s">
        <v>4225</v>
      </c>
      <c r="E1614" s="897" t="s">
        <v>4226</v>
      </c>
      <c r="F1614" s="873" t="s">
        <v>4227</v>
      </c>
      <c r="G1614" s="838" t="s">
        <v>456</v>
      </c>
      <c r="H1614" s="873" t="s">
        <v>863</v>
      </c>
      <c r="I1614" s="872">
        <v>2014</v>
      </c>
      <c r="J1614" s="838"/>
      <c r="K1614" s="883"/>
      <c r="L1614" s="884"/>
      <c r="M1614" s="884"/>
      <c r="N1614" s="884"/>
      <c r="O1614" s="872" t="s">
        <v>133</v>
      </c>
      <c r="P1614" s="894">
        <v>121521201.77699275</v>
      </c>
      <c r="Q1614" s="853" t="str">
        <f t="shared" si="391"/>
        <v>2.06.04</v>
      </c>
      <c r="R1614" s="841" t="str">
        <f t="shared" si="392"/>
        <v>MEJA DAN KURSI KERJA/RAPAT PEJABAT</v>
      </c>
      <c r="S1614" s="860">
        <f t="shared" si="393"/>
        <v>5</v>
      </c>
      <c r="T1614" s="861">
        <f t="shared" si="394"/>
        <v>24304240.355398551</v>
      </c>
      <c r="U1614" s="860">
        <f t="shared" si="395"/>
        <v>0</v>
      </c>
      <c r="V1614" s="861">
        <f t="shared" si="396"/>
        <v>0</v>
      </c>
      <c r="W1614" s="861">
        <f t="shared" si="397"/>
        <v>24304240.355398551</v>
      </c>
      <c r="X1614" s="861">
        <f t="shared" si="398"/>
        <v>24304240.355398551</v>
      </c>
      <c r="Y1614" s="861">
        <f t="shared" si="399"/>
        <v>24304240.355398551</v>
      </c>
      <c r="Z1614" s="861">
        <f t="shared" si="400"/>
        <v>24304240.355398551</v>
      </c>
      <c r="AA1614" s="861">
        <f t="shared" si="401"/>
        <v>24304240.355398551</v>
      </c>
      <c r="AB1614" s="860">
        <f t="shared" si="402"/>
        <v>2014</v>
      </c>
      <c r="AC1614" s="862">
        <f t="shared" si="403"/>
        <v>121521201.77699275</v>
      </c>
      <c r="AD1614" s="863">
        <f t="shared" si="404"/>
        <v>0</v>
      </c>
    </row>
    <row r="1615" spans="1:30" s="821" customFormat="1" ht="22.5" hidden="1" customHeight="1">
      <c r="A1615" s="873" t="s">
        <v>4052</v>
      </c>
      <c r="B1615" s="849" t="s">
        <v>34</v>
      </c>
      <c r="C1615" s="873" t="s">
        <v>3881</v>
      </c>
      <c r="D1615" s="873" t="s">
        <v>4228</v>
      </c>
      <c r="E1615" s="897" t="s">
        <v>4226</v>
      </c>
      <c r="F1615" s="873" t="s">
        <v>4229</v>
      </c>
      <c r="G1615" s="838" t="s">
        <v>456</v>
      </c>
      <c r="H1615" s="873" t="s">
        <v>863</v>
      </c>
      <c r="I1615" s="872">
        <v>2014</v>
      </c>
      <c r="J1615" s="838"/>
      <c r="K1615" s="883"/>
      <c r="L1615" s="884"/>
      <c r="M1615" s="884"/>
      <c r="N1615" s="884"/>
      <c r="O1615" s="872" t="s">
        <v>133</v>
      </c>
      <c r="P1615" s="894">
        <v>100789817.08182521</v>
      </c>
      <c r="Q1615" s="853" t="str">
        <f t="shared" si="391"/>
        <v>2.06.04</v>
      </c>
      <c r="R1615" s="841" t="str">
        <f t="shared" si="392"/>
        <v>MEJA DAN KURSI KERJA/RAPAT PEJABAT</v>
      </c>
      <c r="S1615" s="860">
        <f t="shared" si="393"/>
        <v>5</v>
      </c>
      <c r="T1615" s="861">
        <f t="shared" si="394"/>
        <v>20157963.416365042</v>
      </c>
      <c r="U1615" s="860">
        <f t="shared" si="395"/>
        <v>0</v>
      </c>
      <c r="V1615" s="861">
        <f t="shared" si="396"/>
        <v>0</v>
      </c>
      <c r="W1615" s="861">
        <f t="shared" si="397"/>
        <v>20157963.416365042</v>
      </c>
      <c r="X1615" s="861">
        <f t="shared" si="398"/>
        <v>20157963.416365042</v>
      </c>
      <c r="Y1615" s="861">
        <f t="shared" si="399"/>
        <v>20157963.416365042</v>
      </c>
      <c r="Z1615" s="861">
        <f t="shared" si="400"/>
        <v>20157963.416365042</v>
      </c>
      <c r="AA1615" s="861">
        <f t="shared" si="401"/>
        <v>20157963.416365042</v>
      </c>
      <c r="AB1615" s="860">
        <f t="shared" si="402"/>
        <v>2014</v>
      </c>
      <c r="AC1615" s="862">
        <f t="shared" si="403"/>
        <v>100789817.08182521</v>
      </c>
      <c r="AD1615" s="863">
        <f t="shared" si="404"/>
        <v>0</v>
      </c>
    </row>
    <row r="1616" spans="1:30" s="821" customFormat="1" ht="15" hidden="1" customHeight="1">
      <c r="A1616" s="873" t="s">
        <v>4053</v>
      </c>
      <c r="B1616" s="849" t="s">
        <v>34</v>
      </c>
      <c r="C1616" s="873" t="s">
        <v>3881</v>
      </c>
      <c r="D1616" s="873" t="s">
        <v>4230</v>
      </c>
      <c r="E1616" s="897" t="s">
        <v>4231</v>
      </c>
      <c r="F1616" s="873" t="s">
        <v>4232</v>
      </c>
      <c r="G1616" s="838" t="s">
        <v>4224</v>
      </c>
      <c r="H1616" s="873" t="s">
        <v>863</v>
      </c>
      <c r="I1616" s="872">
        <v>2014</v>
      </c>
      <c r="J1616" s="838"/>
      <c r="K1616" s="883"/>
      <c r="L1616" s="884"/>
      <c r="M1616" s="884"/>
      <c r="N1616" s="884"/>
      <c r="O1616" s="872" t="s">
        <v>133</v>
      </c>
      <c r="P1616" s="894">
        <v>157378076.42770615</v>
      </c>
      <c r="Q1616" s="853" t="str">
        <f t="shared" si="391"/>
        <v>2.06.04</v>
      </c>
      <c r="R1616" s="841" t="str">
        <f t="shared" si="392"/>
        <v>MEJA DAN KURSI KERJA/RAPAT PEJABAT</v>
      </c>
      <c r="S1616" s="860">
        <f t="shared" si="393"/>
        <v>5</v>
      </c>
      <c r="T1616" s="861">
        <f t="shared" si="394"/>
        <v>31475615.285541229</v>
      </c>
      <c r="U1616" s="860">
        <f t="shared" si="395"/>
        <v>0</v>
      </c>
      <c r="V1616" s="861">
        <f t="shared" si="396"/>
        <v>0</v>
      </c>
      <c r="W1616" s="861">
        <f t="shared" si="397"/>
        <v>31475615.285541229</v>
      </c>
      <c r="X1616" s="861">
        <f t="shared" si="398"/>
        <v>31475615.285541229</v>
      </c>
      <c r="Y1616" s="861">
        <f t="shared" si="399"/>
        <v>31475615.285541229</v>
      </c>
      <c r="Z1616" s="861">
        <f t="shared" si="400"/>
        <v>31475615.285541229</v>
      </c>
      <c r="AA1616" s="861">
        <f t="shared" si="401"/>
        <v>31475615.285541229</v>
      </c>
      <c r="AB1616" s="860">
        <f t="shared" si="402"/>
        <v>2014</v>
      </c>
      <c r="AC1616" s="862">
        <f t="shared" si="403"/>
        <v>157378076.42770615</v>
      </c>
      <c r="AD1616" s="863">
        <f t="shared" si="404"/>
        <v>0</v>
      </c>
    </row>
    <row r="1617" spans="1:30" s="821" customFormat="1" ht="15" hidden="1" customHeight="1">
      <c r="A1617" s="835"/>
      <c r="B1617" s="849" t="s">
        <v>34</v>
      </c>
      <c r="C1617" s="873" t="s">
        <v>3787</v>
      </c>
      <c r="D1617" s="873" t="s">
        <v>4233</v>
      </c>
      <c r="E1617" s="864"/>
      <c r="F1617" s="873" t="s">
        <v>1067</v>
      </c>
      <c r="G1617" s="838"/>
      <c r="H1617" s="873" t="s">
        <v>863</v>
      </c>
      <c r="I1617" s="872">
        <v>2014</v>
      </c>
      <c r="J1617" s="838"/>
      <c r="K1617" s="883"/>
      <c r="L1617" s="884"/>
      <c r="M1617" s="884"/>
      <c r="N1617" s="884"/>
      <c r="O1617" s="872" t="s">
        <v>133</v>
      </c>
      <c r="P1617" s="894">
        <f>148868985.842958-6671535.96</f>
        <v>142197449.88295799</v>
      </c>
      <c r="Q1617" s="853" t="str">
        <f t="shared" si="391"/>
        <v>2.06.02</v>
      </c>
      <c r="R1617" s="841" t="str">
        <f t="shared" si="392"/>
        <v>ALAT RUMAH TANGGA</v>
      </c>
      <c r="S1617" s="860">
        <f t="shared" si="393"/>
        <v>5</v>
      </c>
      <c r="T1617" s="861">
        <f t="shared" si="394"/>
        <v>28439489.976591598</v>
      </c>
      <c r="U1617" s="860">
        <f t="shared" si="395"/>
        <v>0</v>
      </c>
      <c r="V1617" s="861">
        <f t="shared" si="396"/>
        <v>0</v>
      </c>
      <c r="W1617" s="861">
        <f t="shared" si="397"/>
        <v>28439489.976591598</v>
      </c>
      <c r="X1617" s="861">
        <f t="shared" si="398"/>
        <v>28439489.976591598</v>
      </c>
      <c r="Y1617" s="861">
        <f t="shared" si="399"/>
        <v>28439489.976591598</v>
      </c>
      <c r="Z1617" s="861">
        <f t="shared" si="400"/>
        <v>28439489.976591598</v>
      </c>
      <c r="AA1617" s="861">
        <f t="shared" si="401"/>
        <v>28439489.976591598</v>
      </c>
      <c r="AB1617" s="860">
        <f t="shared" si="402"/>
        <v>2014</v>
      </c>
      <c r="AC1617" s="862">
        <f t="shared" si="403"/>
        <v>142197449.88295799</v>
      </c>
      <c r="AD1617" s="863">
        <f t="shared" si="404"/>
        <v>0</v>
      </c>
    </row>
    <row r="1618" spans="1:30" s="821" customFormat="1" ht="15" hidden="1" customHeight="1">
      <c r="A1618" s="835"/>
      <c r="B1618" s="849" t="s">
        <v>34</v>
      </c>
      <c r="C1618" s="873" t="s">
        <v>436</v>
      </c>
      <c r="D1618" s="873" t="s">
        <v>4234</v>
      </c>
      <c r="E1618" s="897" t="s">
        <v>4141</v>
      </c>
      <c r="F1618" s="873" t="s">
        <v>1067</v>
      </c>
      <c r="G1618" s="838" t="s">
        <v>456</v>
      </c>
      <c r="H1618" s="873" t="s">
        <v>863</v>
      </c>
      <c r="I1618" s="872">
        <v>2014</v>
      </c>
      <c r="J1618" s="838"/>
      <c r="K1618" s="883"/>
      <c r="L1618" s="884"/>
      <c r="M1618" s="884"/>
      <c r="N1618" s="884"/>
      <c r="O1618" s="872" t="s">
        <v>133</v>
      </c>
      <c r="P1618" s="894">
        <v>20841658.018014185</v>
      </c>
      <c r="Q1618" s="853" t="str">
        <f t="shared" si="391"/>
        <v>2.06.04</v>
      </c>
      <c r="R1618" s="841" t="str">
        <f t="shared" si="392"/>
        <v>MEJA DAN KURSI KERJA/RAPAT PEJABAT</v>
      </c>
      <c r="S1618" s="860">
        <f t="shared" si="393"/>
        <v>5</v>
      </c>
      <c r="T1618" s="861">
        <f t="shared" si="394"/>
        <v>4168331.6036028368</v>
      </c>
      <c r="U1618" s="860">
        <f t="shared" si="395"/>
        <v>0</v>
      </c>
      <c r="V1618" s="861">
        <f t="shared" si="396"/>
        <v>0</v>
      </c>
      <c r="W1618" s="861">
        <f t="shared" si="397"/>
        <v>4168331.6036028368</v>
      </c>
      <c r="X1618" s="861">
        <f t="shared" si="398"/>
        <v>4168331.6036028368</v>
      </c>
      <c r="Y1618" s="861">
        <f t="shared" si="399"/>
        <v>4168331.6036028368</v>
      </c>
      <c r="Z1618" s="861">
        <f t="shared" si="400"/>
        <v>4168331.6036028368</v>
      </c>
      <c r="AA1618" s="861">
        <f t="shared" si="401"/>
        <v>4168331.6036028368</v>
      </c>
      <c r="AB1618" s="860">
        <f t="shared" si="402"/>
        <v>2014</v>
      </c>
      <c r="AC1618" s="862">
        <f t="shared" si="403"/>
        <v>20841658.018014185</v>
      </c>
      <c r="AD1618" s="863">
        <f t="shared" si="404"/>
        <v>0</v>
      </c>
    </row>
    <row r="1619" spans="1:30" s="821" customFormat="1" ht="15" hidden="1" customHeight="1">
      <c r="A1619" s="835"/>
      <c r="B1619" s="849" t="s">
        <v>34</v>
      </c>
      <c r="C1619" s="887" t="s">
        <v>437</v>
      </c>
      <c r="D1619" s="873" t="s">
        <v>3780</v>
      </c>
      <c r="E1619" s="897" t="s">
        <v>4156</v>
      </c>
      <c r="F1619" s="873" t="s">
        <v>1067</v>
      </c>
      <c r="G1619" s="838" t="s">
        <v>456</v>
      </c>
      <c r="H1619" s="873" t="s">
        <v>863</v>
      </c>
      <c r="I1619" s="872">
        <v>2014</v>
      </c>
      <c r="J1619" s="838"/>
      <c r="K1619" s="883"/>
      <c r="L1619" s="884"/>
      <c r="M1619" s="884"/>
      <c r="N1619" s="884"/>
      <c r="O1619" s="872" t="s">
        <v>133</v>
      </c>
      <c r="P1619" s="894">
        <v>47814512.78630133</v>
      </c>
      <c r="Q1619" s="853" t="str">
        <f t="shared" si="391"/>
        <v>2.06.04</v>
      </c>
      <c r="R1619" s="841" t="str">
        <f t="shared" si="392"/>
        <v>MEJA DAN KURSI KERJA/RAPAT PEJABAT</v>
      </c>
      <c r="S1619" s="860">
        <f t="shared" si="393"/>
        <v>5</v>
      </c>
      <c r="T1619" s="861">
        <f t="shared" si="394"/>
        <v>9562902.5572602656</v>
      </c>
      <c r="U1619" s="860">
        <f t="shared" si="395"/>
        <v>0</v>
      </c>
      <c r="V1619" s="861">
        <f t="shared" si="396"/>
        <v>0</v>
      </c>
      <c r="W1619" s="861">
        <f t="shared" si="397"/>
        <v>9562902.5572602656</v>
      </c>
      <c r="X1619" s="861">
        <f t="shared" si="398"/>
        <v>9562902.5572602656</v>
      </c>
      <c r="Y1619" s="861">
        <f t="shared" si="399"/>
        <v>9562902.5572602656</v>
      </c>
      <c r="Z1619" s="861">
        <f t="shared" si="400"/>
        <v>9562902.5572602656</v>
      </c>
      <c r="AA1619" s="861">
        <f t="shared" si="401"/>
        <v>9562902.5572602656</v>
      </c>
      <c r="AB1619" s="860">
        <f t="shared" si="402"/>
        <v>2014</v>
      </c>
      <c r="AC1619" s="862">
        <f t="shared" si="403"/>
        <v>47814512.78630133</v>
      </c>
      <c r="AD1619" s="863">
        <f t="shared" si="404"/>
        <v>0</v>
      </c>
    </row>
    <row r="1620" spans="1:30" s="821" customFormat="1" ht="15" hidden="1" customHeight="1">
      <c r="A1620" s="835" t="s">
        <v>4203</v>
      </c>
      <c r="B1620" s="849" t="s">
        <v>34</v>
      </c>
      <c r="C1620" s="887" t="s">
        <v>438</v>
      </c>
      <c r="D1620" s="873" t="s">
        <v>4235</v>
      </c>
      <c r="E1620" s="897" t="s">
        <v>4141</v>
      </c>
      <c r="F1620" s="873" t="s">
        <v>1067</v>
      </c>
      <c r="G1620" s="838" t="s">
        <v>456</v>
      </c>
      <c r="H1620" s="873" t="s">
        <v>863</v>
      </c>
      <c r="I1620" s="872">
        <v>2014</v>
      </c>
      <c r="J1620" s="838"/>
      <c r="K1620" s="883"/>
      <c r="L1620" s="884"/>
      <c r="M1620" s="884"/>
      <c r="N1620" s="884"/>
      <c r="O1620" s="872" t="s">
        <v>133</v>
      </c>
      <c r="P1620" s="894">
        <v>12901978.773056401</v>
      </c>
      <c r="Q1620" s="853" t="str">
        <f t="shared" si="391"/>
        <v>2.06.04</v>
      </c>
      <c r="R1620" s="841" t="str">
        <f t="shared" si="392"/>
        <v>MEJA DAN KURSI KERJA/RAPAT PEJABAT</v>
      </c>
      <c r="S1620" s="860">
        <f t="shared" si="393"/>
        <v>5</v>
      </c>
      <c r="T1620" s="861">
        <f t="shared" si="394"/>
        <v>2580395.7546112803</v>
      </c>
      <c r="U1620" s="860">
        <f t="shared" si="395"/>
        <v>0</v>
      </c>
      <c r="V1620" s="861">
        <f t="shared" si="396"/>
        <v>0</v>
      </c>
      <c r="W1620" s="861">
        <f t="shared" si="397"/>
        <v>2580395.7546112803</v>
      </c>
      <c r="X1620" s="861">
        <f t="shared" si="398"/>
        <v>2580395.7546112803</v>
      </c>
      <c r="Y1620" s="861">
        <f t="shared" si="399"/>
        <v>2580395.7546112803</v>
      </c>
      <c r="Z1620" s="861">
        <f t="shared" si="400"/>
        <v>2580395.7546112803</v>
      </c>
      <c r="AA1620" s="861">
        <f t="shared" si="401"/>
        <v>2580395.7546112803</v>
      </c>
      <c r="AB1620" s="860">
        <f t="shared" si="402"/>
        <v>2014</v>
      </c>
      <c r="AC1620" s="862">
        <f t="shared" si="403"/>
        <v>12901978.773056401</v>
      </c>
      <c r="AD1620" s="863">
        <f t="shared" si="404"/>
        <v>0</v>
      </c>
    </row>
    <row r="1621" spans="1:30" s="821" customFormat="1" ht="15" hidden="1" customHeight="1">
      <c r="A1621" s="835"/>
      <c r="B1621" s="849" t="s">
        <v>34</v>
      </c>
      <c r="C1621" s="887" t="s">
        <v>438</v>
      </c>
      <c r="D1621" s="873" t="s">
        <v>4235</v>
      </c>
      <c r="E1621" s="897" t="s">
        <v>4152</v>
      </c>
      <c r="F1621" s="873" t="s">
        <v>1067</v>
      </c>
      <c r="G1621" s="838" t="s">
        <v>4224</v>
      </c>
      <c r="H1621" s="873" t="s">
        <v>863</v>
      </c>
      <c r="I1621" s="872">
        <v>2014</v>
      </c>
      <c r="J1621" s="838"/>
      <c r="K1621" s="883"/>
      <c r="L1621" s="884"/>
      <c r="M1621" s="884"/>
      <c r="N1621" s="884"/>
      <c r="O1621" s="872" t="s">
        <v>133</v>
      </c>
      <c r="P1621" s="894">
        <v>36390196.539389849</v>
      </c>
      <c r="Q1621" s="853" t="str">
        <f t="shared" si="391"/>
        <v>2.06.04</v>
      </c>
      <c r="R1621" s="841" t="str">
        <f t="shared" si="392"/>
        <v>MEJA DAN KURSI KERJA/RAPAT PEJABAT</v>
      </c>
      <c r="S1621" s="860">
        <f t="shared" si="393"/>
        <v>5</v>
      </c>
      <c r="T1621" s="861">
        <f t="shared" si="394"/>
        <v>7278039.3078779699</v>
      </c>
      <c r="U1621" s="860">
        <f t="shared" si="395"/>
        <v>0</v>
      </c>
      <c r="V1621" s="861">
        <f t="shared" si="396"/>
        <v>0</v>
      </c>
      <c r="W1621" s="861">
        <f t="shared" si="397"/>
        <v>7278039.3078779699</v>
      </c>
      <c r="X1621" s="861">
        <f t="shared" si="398"/>
        <v>7278039.3078779699</v>
      </c>
      <c r="Y1621" s="861">
        <f t="shared" si="399"/>
        <v>7278039.3078779699</v>
      </c>
      <c r="Z1621" s="861">
        <f t="shared" si="400"/>
        <v>7278039.3078779699</v>
      </c>
      <c r="AA1621" s="861">
        <f t="shared" si="401"/>
        <v>7278039.3078779699</v>
      </c>
      <c r="AB1621" s="860">
        <f t="shared" si="402"/>
        <v>2014</v>
      </c>
      <c r="AC1621" s="862">
        <f t="shared" si="403"/>
        <v>36390196.539389849</v>
      </c>
      <c r="AD1621" s="863">
        <f t="shared" si="404"/>
        <v>0</v>
      </c>
    </row>
    <row r="1622" spans="1:30" s="821" customFormat="1" ht="15" hidden="1" customHeight="1">
      <c r="A1622" s="835"/>
      <c r="B1622" s="849" t="s">
        <v>34</v>
      </c>
      <c r="C1622" s="873" t="s">
        <v>4236</v>
      </c>
      <c r="D1622" s="873" t="s">
        <v>4237</v>
      </c>
      <c r="E1622" s="897" t="s">
        <v>444</v>
      </c>
      <c r="F1622" s="873" t="s">
        <v>4238</v>
      </c>
      <c r="G1622" s="838"/>
      <c r="H1622" s="873" t="s">
        <v>863</v>
      </c>
      <c r="I1622" s="872">
        <v>2014</v>
      </c>
      <c r="J1622" s="838"/>
      <c r="K1622" s="883"/>
      <c r="L1622" s="884"/>
      <c r="M1622" s="884"/>
      <c r="N1622" s="884"/>
      <c r="O1622" s="872" t="s">
        <v>133</v>
      </c>
      <c r="P1622" s="894">
        <v>50064088.572372697</v>
      </c>
      <c r="Q1622" s="853" t="str">
        <f t="shared" si="391"/>
        <v>2.06.04</v>
      </c>
      <c r="R1622" s="841" t="str">
        <f t="shared" si="392"/>
        <v>MEJA DAN KURSI KERJA/RAPAT PEJABAT</v>
      </c>
      <c r="S1622" s="860">
        <f t="shared" si="393"/>
        <v>5</v>
      </c>
      <c r="T1622" s="861">
        <f t="shared" si="394"/>
        <v>10012817.71447454</v>
      </c>
      <c r="U1622" s="860">
        <f t="shared" si="395"/>
        <v>0</v>
      </c>
      <c r="V1622" s="861">
        <f t="shared" si="396"/>
        <v>0</v>
      </c>
      <c r="W1622" s="861">
        <f t="shared" si="397"/>
        <v>10012817.71447454</v>
      </c>
      <c r="X1622" s="861">
        <f t="shared" si="398"/>
        <v>10012817.71447454</v>
      </c>
      <c r="Y1622" s="861">
        <f t="shared" si="399"/>
        <v>10012817.71447454</v>
      </c>
      <c r="Z1622" s="861">
        <f t="shared" si="400"/>
        <v>10012817.71447454</v>
      </c>
      <c r="AA1622" s="861">
        <f t="shared" si="401"/>
        <v>10012817.71447454</v>
      </c>
      <c r="AB1622" s="860">
        <f t="shared" si="402"/>
        <v>2014</v>
      </c>
      <c r="AC1622" s="862">
        <f t="shared" si="403"/>
        <v>50064088.572372697</v>
      </c>
      <c r="AD1622" s="863">
        <f t="shared" si="404"/>
        <v>0</v>
      </c>
    </row>
    <row r="1623" spans="1:30" s="821" customFormat="1" ht="15" hidden="1" customHeight="1">
      <c r="A1623" s="835"/>
      <c r="B1623" s="849" t="s">
        <v>34</v>
      </c>
      <c r="C1623" s="873" t="s">
        <v>4239</v>
      </c>
      <c r="D1623" s="873" t="s">
        <v>4240</v>
      </c>
      <c r="E1623" s="897" t="s">
        <v>444</v>
      </c>
      <c r="F1623" s="873" t="s">
        <v>4238</v>
      </c>
      <c r="G1623" s="838"/>
      <c r="H1623" s="873" t="s">
        <v>863</v>
      </c>
      <c r="I1623" s="872">
        <v>2014</v>
      </c>
      <c r="J1623" s="838"/>
      <c r="K1623" s="883"/>
      <c r="L1623" s="884"/>
      <c r="M1623" s="884"/>
      <c r="N1623" s="884"/>
      <c r="O1623" s="872" t="s">
        <v>133</v>
      </c>
      <c r="P1623" s="894">
        <v>44991515.721427448</v>
      </c>
      <c r="Q1623" s="853" t="str">
        <f t="shared" si="391"/>
        <v>2.06.04</v>
      </c>
      <c r="R1623" s="841" t="str">
        <f t="shared" si="392"/>
        <v>MEJA DAN KURSI KERJA/RAPAT PEJABAT</v>
      </c>
      <c r="S1623" s="860">
        <f t="shared" si="393"/>
        <v>5</v>
      </c>
      <c r="T1623" s="861">
        <f t="shared" si="394"/>
        <v>8998303.1442854889</v>
      </c>
      <c r="U1623" s="860">
        <f t="shared" si="395"/>
        <v>0</v>
      </c>
      <c r="V1623" s="861">
        <f t="shared" si="396"/>
        <v>0</v>
      </c>
      <c r="W1623" s="861">
        <f t="shared" si="397"/>
        <v>8998303.1442854889</v>
      </c>
      <c r="X1623" s="861">
        <f t="shared" si="398"/>
        <v>8998303.1442854889</v>
      </c>
      <c r="Y1623" s="861">
        <f t="shared" si="399"/>
        <v>8998303.1442854889</v>
      </c>
      <c r="Z1623" s="861">
        <f t="shared" si="400"/>
        <v>8998303.1442854889</v>
      </c>
      <c r="AA1623" s="861">
        <f t="shared" si="401"/>
        <v>8998303.1442854889</v>
      </c>
      <c r="AB1623" s="860">
        <f t="shared" si="402"/>
        <v>2014</v>
      </c>
      <c r="AC1623" s="862">
        <f t="shared" si="403"/>
        <v>44991515.721427448</v>
      </c>
      <c r="AD1623" s="863">
        <f t="shared" si="404"/>
        <v>0</v>
      </c>
    </row>
    <row r="1624" spans="1:30" s="821" customFormat="1" ht="15" hidden="1" customHeight="1">
      <c r="A1624" s="835"/>
      <c r="B1624" s="849" t="s">
        <v>34</v>
      </c>
      <c r="C1624" s="873" t="s">
        <v>4241</v>
      </c>
      <c r="D1624" s="873" t="s">
        <v>4242</v>
      </c>
      <c r="E1624" s="897" t="s">
        <v>444</v>
      </c>
      <c r="F1624" s="873" t="s">
        <v>4238</v>
      </c>
      <c r="G1624" s="838"/>
      <c r="H1624" s="873" t="s">
        <v>863</v>
      </c>
      <c r="I1624" s="872">
        <v>2014</v>
      </c>
      <c r="J1624" s="838"/>
      <c r="K1624" s="883"/>
      <c r="L1624" s="884"/>
      <c r="M1624" s="884"/>
      <c r="N1624" s="884"/>
      <c r="O1624" s="872" t="s">
        <v>133</v>
      </c>
      <c r="P1624" s="894">
        <v>34956643.342383586</v>
      </c>
      <c r="Q1624" s="853" t="str">
        <f t="shared" si="391"/>
        <v>2.06.04</v>
      </c>
      <c r="R1624" s="841" t="str">
        <f t="shared" si="392"/>
        <v>MEJA DAN KURSI KERJA/RAPAT PEJABAT</v>
      </c>
      <c r="S1624" s="860">
        <f t="shared" si="393"/>
        <v>5</v>
      </c>
      <c r="T1624" s="861">
        <f t="shared" si="394"/>
        <v>6991328.6684767175</v>
      </c>
      <c r="U1624" s="860">
        <f t="shared" si="395"/>
        <v>0</v>
      </c>
      <c r="V1624" s="861">
        <f t="shared" si="396"/>
        <v>0</v>
      </c>
      <c r="W1624" s="861">
        <f t="shared" si="397"/>
        <v>6991328.6684767175</v>
      </c>
      <c r="X1624" s="861">
        <f t="shared" si="398"/>
        <v>6991328.6684767175</v>
      </c>
      <c r="Y1624" s="861">
        <f t="shared" si="399"/>
        <v>6991328.6684767175</v>
      </c>
      <c r="Z1624" s="861">
        <f t="shared" si="400"/>
        <v>6991328.6684767175</v>
      </c>
      <c r="AA1624" s="861">
        <f t="shared" si="401"/>
        <v>6991328.6684767175</v>
      </c>
      <c r="AB1624" s="860">
        <f t="shared" si="402"/>
        <v>2014</v>
      </c>
      <c r="AC1624" s="862">
        <f t="shared" si="403"/>
        <v>34956643.342383586</v>
      </c>
      <c r="AD1624" s="863">
        <f t="shared" si="404"/>
        <v>0</v>
      </c>
    </row>
    <row r="1625" spans="1:30" s="821" customFormat="1" ht="15" hidden="1" customHeight="1">
      <c r="A1625" s="835"/>
      <c r="B1625" s="849" t="s">
        <v>34</v>
      </c>
      <c r="C1625" s="873" t="s">
        <v>1452</v>
      </c>
      <c r="D1625" s="873" t="s">
        <v>4243</v>
      </c>
      <c r="E1625" s="864" t="s">
        <v>4244</v>
      </c>
      <c r="F1625" s="873" t="s">
        <v>1067</v>
      </c>
      <c r="G1625" s="838"/>
      <c r="H1625" s="873" t="s">
        <v>863</v>
      </c>
      <c r="I1625" s="872">
        <v>2014</v>
      </c>
      <c r="J1625" s="838"/>
      <c r="K1625" s="883"/>
      <c r="L1625" s="884"/>
      <c r="M1625" s="884"/>
      <c r="N1625" s="884"/>
      <c r="O1625" s="872" t="s">
        <v>133</v>
      </c>
      <c r="P1625" s="894">
        <v>37189678.130027957</v>
      </c>
      <c r="Q1625" s="853" t="str">
        <f t="shared" si="391"/>
        <v>2.06.02</v>
      </c>
      <c r="R1625" s="841" t="str">
        <f t="shared" si="392"/>
        <v>ALAT RUMAH TANGGA</v>
      </c>
      <c r="S1625" s="860">
        <f t="shared" si="393"/>
        <v>5</v>
      </c>
      <c r="T1625" s="861">
        <f t="shared" si="394"/>
        <v>7437935.6260055918</v>
      </c>
      <c r="U1625" s="860">
        <f t="shared" si="395"/>
        <v>0</v>
      </c>
      <c r="V1625" s="861">
        <f t="shared" si="396"/>
        <v>0</v>
      </c>
      <c r="W1625" s="861">
        <f t="shared" si="397"/>
        <v>7437935.6260055918</v>
      </c>
      <c r="X1625" s="861">
        <f t="shared" si="398"/>
        <v>7437935.6260055918</v>
      </c>
      <c r="Y1625" s="861">
        <f t="shared" si="399"/>
        <v>7437935.6260055918</v>
      </c>
      <c r="Z1625" s="861">
        <f t="shared" si="400"/>
        <v>7437935.6260055918</v>
      </c>
      <c r="AA1625" s="861">
        <f t="shared" si="401"/>
        <v>7437935.6260055918</v>
      </c>
      <c r="AB1625" s="860">
        <f t="shared" si="402"/>
        <v>2014</v>
      </c>
      <c r="AC1625" s="862">
        <f t="shared" si="403"/>
        <v>37189678.130027957</v>
      </c>
      <c r="AD1625" s="863">
        <f t="shared" si="404"/>
        <v>0</v>
      </c>
    </row>
    <row r="1626" spans="1:30" s="821" customFormat="1" ht="15" hidden="1" customHeight="1">
      <c r="A1626" s="835"/>
      <c r="B1626" s="849" t="s">
        <v>34</v>
      </c>
      <c r="C1626" s="873" t="s">
        <v>1452</v>
      </c>
      <c r="D1626" s="873" t="s">
        <v>4245</v>
      </c>
      <c r="E1626" s="897" t="s">
        <v>444</v>
      </c>
      <c r="F1626" s="873" t="s">
        <v>1067</v>
      </c>
      <c r="G1626" s="838"/>
      <c r="H1626" s="873" t="s">
        <v>863</v>
      </c>
      <c r="I1626" s="872">
        <v>2014</v>
      </c>
      <c r="J1626" s="838"/>
      <c r="K1626" s="883"/>
      <c r="L1626" s="884"/>
      <c r="M1626" s="884"/>
      <c r="N1626" s="884"/>
      <c r="O1626" s="872" t="s">
        <v>133</v>
      </c>
      <c r="P1626" s="894">
        <v>9814325.7333505955</v>
      </c>
      <c r="Q1626" s="853" t="str">
        <f t="shared" si="391"/>
        <v>2.06.02</v>
      </c>
      <c r="R1626" s="841" t="str">
        <f t="shared" si="392"/>
        <v>ALAT RUMAH TANGGA</v>
      </c>
      <c r="S1626" s="860">
        <f t="shared" si="393"/>
        <v>5</v>
      </c>
      <c r="T1626" s="861">
        <f t="shared" si="394"/>
        <v>1962865.1466701191</v>
      </c>
      <c r="U1626" s="860">
        <f t="shared" si="395"/>
        <v>0</v>
      </c>
      <c r="V1626" s="861">
        <f t="shared" si="396"/>
        <v>0</v>
      </c>
      <c r="W1626" s="861">
        <f t="shared" si="397"/>
        <v>1962865.1466701191</v>
      </c>
      <c r="X1626" s="861">
        <f t="shared" si="398"/>
        <v>1962865.1466701191</v>
      </c>
      <c r="Y1626" s="861">
        <f t="shared" si="399"/>
        <v>1962865.1466701191</v>
      </c>
      <c r="Z1626" s="861">
        <f t="shared" si="400"/>
        <v>1962865.1466701191</v>
      </c>
      <c r="AA1626" s="861">
        <f t="shared" si="401"/>
        <v>1962865.1466701191</v>
      </c>
      <c r="AB1626" s="860">
        <f t="shared" si="402"/>
        <v>2014</v>
      </c>
      <c r="AC1626" s="862">
        <f t="shared" si="403"/>
        <v>9814325.7333505955</v>
      </c>
      <c r="AD1626" s="863">
        <f t="shared" si="404"/>
        <v>0</v>
      </c>
    </row>
    <row r="1627" spans="1:30" s="821" customFormat="1" ht="15" hidden="1" customHeight="1">
      <c r="A1627" s="835"/>
      <c r="B1627" s="849" t="s">
        <v>34</v>
      </c>
      <c r="C1627" s="887" t="s">
        <v>3899</v>
      </c>
      <c r="D1627" s="873" t="s">
        <v>4246</v>
      </c>
      <c r="E1627" s="864" t="s">
        <v>4141</v>
      </c>
      <c r="F1627" s="873" t="s">
        <v>1067</v>
      </c>
      <c r="G1627" s="838"/>
      <c r="H1627" s="873" t="s">
        <v>863</v>
      </c>
      <c r="I1627" s="872">
        <v>2014</v>
      </c>
      <c r="J1627" s="838"/>
      <c r="K1627" s="883"/>
      <c r="L1627" s="884"/>
      <c r="M1627" s="884"/>
      <c r="N1627" s="884"/>
      <c r="O1627" s="872" t="s">
        <v>133</v>
      </c>
      <c r="P1627" s="894">
        <v>29277567.21578183</v>
      </c>
      <c r="Q1627" s="853" t="str">
        <f t="shared" si="391"/>
        <v>2.06.02</v>
      </c>
      <c r="R1627" s="841" t="str">
        <f t="shared" si="392"/>
        <v>ALAT RUMAH TANGGA</v>
      </c>
      <c r="S1627" s="860">
        <f t="shared" si="393"/>
        <v>5</v>
      </c>
      <c r="T1627" s="861">
        <f t="shared" si="394"/>
        <v>5855513.4431563662</v>
      </c>
      <c r="U1627" s="860">
        <f t="shared" si="395"/>
        <v>0</v>
      </c>
      <c r="V1627" s="861">
        <f t="shared" si="396"/>
        <v>0</v>
      </c>
      <c r="W1627" s="861">
        <f t="shared" si="397"/>
        <v>5855513.4431563662</v>
      </c>
      <c r="X1627" s="861">
        <f t="shared" si="398"/>
        <v>5855513.4431563662</v>
      </c>
      <c r="Y1627" s="861">
        <f t="shared" si="399"/>
        <v>5855513.4431563662</v>
      </c>
      <c r="Z1627" s="861">
        <f t="shared" si="400"/>
        <v>5855513.4431563662</v>
      </c>
      <c r="AA1627" s="861">
        <f t="shared" si="401"/>
        <v>5855513.4431563662</v>
      </c>
      <c r="AB1627" s="860">
        <f t="shared" si="402"/>
        <v>2014</v>
      </c>
      <c r="AC1627" s="862">
        <f t="shared" si="403"/>
        <v>29277567.21578183</v>
      </c>
      <c r="AD1627" s="863">
        <f t="shared" si="404"/>
        <v>0</v>
      </c>
    </row>
    <row r="1628" spans="1:30" s="821" customFormat="1" ht="15" hidden="1" customHeight="1">
      <c r="A1628" s="835"/>
      <c r="B1628" s="849" t="s">
        <v>34</v>
      </c>
      <c r="C1628" s="873" t="s">
        <v>3800</v>
      </c>
      <c r="D1628" s="873" t="s">
        <v>3862</v>
      </c>
      <c r="E1628" s="864" t="s">
        <v>444</v>
      </c>
      <c r="F1628" s="873" t="s">
        <v>1067</v>
      </c>
      <c r="G1628" s="838"/>
      <c r="H1628" s="873" t="s">
        <v>863</v>
      </c>
      <c r="I1628" s="872">
        <v>2014</v>
      </c>
      <c r="J1628" s="838"/>
      <c r="K1628" s="883"/>
      <c r="L1628" s="884"/>
      <c r="M1628" s="884"/>
      <c r="N1628" s="884"/>
      <c r="O1628" s="872" t="s">
        <v>133</v>
      </c>
      <c r="P1628" s="894">
        <v>10365692.347583774</v>
      </c>
      <c r="Q1628" s="853" t="str">
        <f t="shared" si="391"/>
        <v>2.06.04</v>
      </c>
      <c r="R1628" s="841" t="str">
        <f t="shared" si="392"/>
        <v>MEJA DAN KURSI KERJA/RAPAT PEJABAT</v>
      </c>
      <c r="S1628" s="860">
        <f t="shared" si="393"/>
        <v>5</v>
      </c>
      <c r="T1628" s="861">
        <f t="shared" si="394"/>
        <v>2073138.4695167548</v>
      </c>
      <c r="U1628" s="860">
        <f t="shared" si="395"/>
        <v>0</v>
      </c>
      <c r="V1628" s="861">
        <f t="shared" si="396"/>
        <v>0</v>
      </c>
      <c r="W1628" s="861">
        <f t="shared" si="397"/>
        <v>2073138.4695167548</v>
      </c>
      <c r="X1628" s="861">
        <f t="shared" si="398"/>
        <v>2073138.4695167548</v>
      </c>
      <c r="Y1628" s="861">
        <f t="shared" si="399"/>
        <v>2073138.4695167548</v>
      </c>
      <c r="Z1628" s="861">
        <f t="shared" si="400"/>
        <v>2073138.4695167548</v>
      </c>
      <c r="AA1628" s="861">
        <f t="shared" si="401"/>
        <v>2073138.4695167548</v>
      </c>
      <c r="AB1628" s="860">
        <f t="shared" si="402"/>
        <v>2014</v>
      </c>
      <c r="AC1628" s="862">
        <f t="shared" si="403"/>
        <v>10365692.347583774</v>
      </c>
      <c r="AD1628" s="863">
        <f t="shared" si="404"/>
        <v>0</v>
      </c>
    </row>
    <row r="1629" spans="1:30" s="821" customFormat="1" ht="15" hidden="1" customHeight="1">
      <c r="A1629" s="835"/>
      <c r="B1629" s="849" t="s">
        <v>34</v>
      </c>
      <c r="C1629" s="873" t="s">
        <v>4247</v>
      </c>
      <c r="D1629" s="873" t="s">
        <v>4248</v>
      </c>
      <c r="E1629" s="864" t="s">
        <v>2124</v>
      </c>
      <c r="F1629" s="873" t="s">
        <v>1067</v>
      </c>
      <c r="G1629" s="838"/>
      <c r="H1629" s="873" t="s">
        <v>863</v>
      </c>
      <c r="I1629" s="872">
        <v>2014</v>
      </c>
      <c r="J1629" s="838"/>
      <c r="K1629" s="883"/>
      <c r="L1629" s="884"/>
      <c r="M1629" s="884"/>
      <c r="N1629" s="884"/>
      <c r="O1629" s="872" t="s">
        <v>133</v>
      </c>
      <c r="P1629" s="894">
        <v>5513666.1423317948</v>
      </c>
      <c r="Q1629" s="853" t="str">
        <f t="shared" si="391"/>
        <v>2.06.04</v>
      </c>
      <c r="R1629" s="841" t="str">
        <f t="shared" si="392"/>
        <v>MEJA DAN KURSI KERJA/RAPAT PEJABAT</v>
      </c>
      <c r="S1629" s="860">
        <f t="shared" si="393"/>
        <v>5</v>
      </c>
      <c r="T1629" s="861">
        <f t="shared" si="394"/>
        <v>1102733.228466359</v>
      </c>
      <c r="U1629" s="860">
        <f t="shared" si="395"/>
        <v>0</v>
      </c>
      <c r="V1629" s="861">
        <f t="shared" si="396"/>
        <v>0</v>
      </c>
      <c r="W1629" s="861">
        <f t="shared" si="397"/>
        <v>1102733.228466359</v>
      </c>
      <c r="X1629" s="861">
        <f t="shared" si="398"/>
        <v>1102733.228466359</v>
      </c>
      <c r="Y1629" s="861">
        <f t="shared" si="399"/>
        <v>1102733.228466359</v>
      </c>
      <c r="Z1629" s="861">
        <f t="shared" si="400"/>
        <v>1102733.228466359</v>
      </c>
      <c r="AA1629" s="861">
        <f t="shared" si="401"/>
        <v>1102733.228466359</v>
      </c>
      <c r="AB1629" s="860">
        <f t="shared" si="402"/>
        <v>2014</v>
      </c>
      <c r="AC1629" s="862">
        <f t="shared" si="403"/>
        <v>5513666.1423317948</v>
      </c>
      <c r="AD1629" s="863">
        <f t="shared" si="404"/>
        <v>0</v>
      </c>
    </row>
    <row r="1630" spans="1:30" s="821" customFormat="1" ht="15" hidden="1" customHeight="1">
      <c r="A1630" s="835"/>
      <c r="B1630" s="849" t="s">
        <v>34</v>
      </c>
      <c r="C1630" s="873" t="s">
        <v>4249</v>
      </c>
      <c r="D1630" s="873" t="s">
        <v>4250</v>
      </c>
      <c r="E1630" s="864" t="s">
        <v>444</v>
      </c>
      <c r="F1630" s="873" t="s">
        <v>1067</v>
      </c>
      <c r="G1630" s="838"/>
      <c r="H1630" s="873" t="s">
        <v>863</v>
      </c>
      <c r="I1630" s="872">
        <v>2014</v>
      </c>
      <c r="J1630" s="838"/>
      <c r="K1630" s="883"/>
      <c r="L1630" s="884"/>
      <c r="M1630" s="884"/>
      <c r="N1630" s="884"/>
      <c r="O1630" s="872" t="s">
        <v>133</v>
      </c>
      <c r="P1630" s="894">
        <v>8435909.197767647</v>
      </c>
      <c r="Q1630" s="853" t="str">
        <f t="shared" si="391"/>
        <v>2.06.04</v>
      </c>
      <c r="R1630" s="841" t="str">
        <f t="shared" si="392"/>
        <v>MEJA DAN KURSI KERJA/RAPAT PEJABAT</v>
      </c>
      <c r="S1630" s="860">
        <f t="shared" si="393"/>
        <v>5</v>
      </c>
      <c r="T1630" s="861">
        <f t="shared" si="394"/>
        <v>1687181.8395535294</v>
      </c>
      <c r="U1630" s="860">
        <f t="shared" si="395"/>
        <v>0</v>
      </c>
      <c r="V1630" s="861">
        <f t="shared" si="396"/>
        <v>0</v>
      </c>
      <c r="W1630" s="861">
        <f t="shared" si="397"/>
        <v>1687181.8395535294</v>
      </c>
      <c r="X1630" s="861">
        <f t="shared" si="398"/>
        <v>1687181.8395535294</v>
      </c>
      <c r="Y1630" s="861">
        <f t="shared" si="399"/>
        <v>1687181.8395535294</v>
      </c>
      <c r="Z1630" s="861">
        <f t="shared" si="400"/>
        <v>1687181.8395535294</v>
      </c>
      <c r="AA1630" s="861">
        <f t="shared" si="401"/>
        <v>1687181.8395535294</v>
      </c>
      <c r="AB1630" s="860">
        <f t="shared" si="402"/>
        <v>2014</v>
      </c>
      <c r="AC1630" s="862">
        <f t="shared" si="403"/>
        <v>8435909.197767647</v>
      </c>
      <c r="AD1630" s="863">
        <f t="shared" si="404"/>
        <v>0</v>
      </c>
    </row>
    <row r="1631" spans="1:30" s="821" customFormat="1" ht="15" hidden="1" customHeight="1">
      <c r="A1631" s="835"/>
      <c r="B1631" s="849" t="s">
        <v>34</v>
      </c>
      <c r="C1631" s="873" t="s">
        <v>4247</v>
      </c>
      <c r="D1631" s="873" t="s">
        <v>4251</v>
      </c>
      <c r="E1631" s="864" t="s">
        <v>2124</v>
      </c>
      <c r="F1631" s="873" t="s">
        <v>1067</v>
      </c>
      <c r="G1631" s="838"/>
      <c r="H1631" s="873" t="s">
        <v>863</v>
      </c>
      <c r="I1631" s="872">
        <v>2014</v>
      </c>
      <c r="J1631" s="838"/>
      <c r="K1631" s="883"/>
      <c r="L1631" s="884"/>
      <c r="M1631" s="884"/>
      <c r="N1631" s="884"/>
      <c r="O1631" s="872" t="s">
        <v>133</v>
      </c>
      <c r="P1631" s="894">
        <v>5293119.4966385225</v>
      </c>
      <c r="Q1631" s="853" t="str">
        <f t="shared" si="391"/>
        <v>2.06.04</v>
      </c>
      <c r="R1631" s="841" t="str">
        <f t="shared" si="392"/>
        <v>MEJA DAN KURSI KERJA/RAPAT PEJABAT</v>
      </c>
      <c r="S1631" s="860">
        <f t="shared" si="393"/>
        <v>5</v>
      </c>
      <c r="T1631" s="861">
        <f t="shared" si="394"/>
        <v>1058623.8993277045</v>
      </c>
      <c r="U1631" s="860">
        <f t="shared" si="395"/>
        <v>0</v>
      </c>
      <c r="V1631" s="861">
        <f t="shared" si="396"/>
        <v>0</v>
      </c>
      <c r="W1631" s="861">
        <f t="shared" si="397"/>
        <v>1058623.8993277045</v>
      </c>
      <c r="X1631" s="861">
        <f t="shared" si="398"/>
        <v>1058623.8993277045</v>
      </c>
      <c r="Y1631" s="861">
        <f t="shared" si="399"/>
        <v>1058623.8993277045</v>
      </c>
      <c r="Z1631" s="861">
        <f t="shared" si="400"/>
        <v>1058623.8993277045</v>
      </c>
      <c r="AA1631" s="861">
        <f t="shared" si="401"/>
        <v>1058623.8993277045</v>
      </c>
      <c r="AB1631" s="860">
        <f t="shared" si="402"/>
        <v>2014</v>
      </c>
      <c r="AC1631" s="862">
        <f t="shared" si="403"/>
        <v>5293119.4966385225</v>
      </c>
      <c r="AD1631" s="863">
        <f t="shared" si="404"/>
        <v>0</v>
      </c>
    </row>
    <row r="1632" spans="1:30" s="821" customFormat="1" ht="15" hidden="1" customHeight="1">
      <c r="A1632" s="835"/>
      <c r="B1632" s="849" t="s">
        <v>34</v>
      </c>
      <c r="C1632" s="873" t="s">
        <v>1065</v>
      </c>
      <c r="D1632" s="873" t="s">
        <v>4252</v>
      </c>
      <c r="E1632" s="864" t="s">
        <v>444</v>
      </c>
      <c r="F1632" s="873" t="s">
        <v>1067</v>
      </c>
      <c r="G1632" s="838"/>
      <c r="H1632" s="873" t="s">
        <v>863</v>
      </c>
      <c r="I1632" s="872">
        <v>2014</v>
      </c>
      <c r="J1632" s="838"/>
      <c r="K1632" s="883"/>
      <c r="L1632" s="884"/>
      <c r="M1632" s="884"/>
      <c r="N1632" s="884"/>
      <c r="O1632" s="872" t="s">
        <v>133</v>
      </c>
      <c r="P1632" s="894">
        <v>7333175.9693012871</v>
      </c>
      <c r="Q1632" s="853" t="str">
        <f t="shared" si="391"/>
        <v>2.06.04</v>
      </c>
      <c r="R1632" s="841" t="str">
        <f t="shared" si="392"/>
        <v>MEJA DAN KURSI KERJA/RAPAT PEJABAT</v>
      </c>
      <c r="S1632" s="860">
        <f t="shared" si="393"/>
        <v>5</v>
      </c>
      <c r="T1632" s="861">
        <f t="shared" si="394"/>
        <v>1466635.1938602575</v>
      </c>
      <c r="U1632" s="860">
        <f t="shared" si="395"/>
        <v>0</v>
      </c>
      <c r="V1632" s="861">
        <f t="shared" si="396"/>
        <v>0</v>
      </c>
      <c r="W1632" s="861">
        <f t="shared" si="397"/>
        <v>1466635.1938602575</v>
      </c>
      <c r="X1632" s="861">
        <f t="shared" si="398"/>
        <v>1466635.1938602575</v>
      </c>
      <c r="Y1632" s="861">
        <f t="shared" si="399"/>
        <v>1466635.1938602575</v>
      </c>
      <c r="Z1632" s="861">
        <f t="shared" si="400"/>
        <v>1466635.1938602575</v>
      </c>
      <c r="AA1632" s="861">
        <f t="shared" si="401"/>
        <v>1466635.1938602575</v>
      </c>
      <c r="AB1632" s="860">
        <f t="shared" si="402"/>
        <v>2014</v>
      </c>
      <c r="AC1632" s="862">
        <f t="shared" si="403"/>
        <v>7333175.9693012871</v>
      </c>
      <c r="AD1632" s="863">
        <f t="shared" si="404"/>
        <v>0</v>
      </c>
    </row>
    <row r="1633" spans="1:30" s="821" customFormat="1" ht="15" hidden="1" customHeight="1">
      <c r="A1633" s="835"/>
      <c r="B1633" s="849" t="s">
        <v>34</v>
      </c>
      <c r="C1633" s="873" t="s">
        <v>4253</v>
      </c>
      <c r="D1633" s="873" t="s">
        <v>4254</v>
      </c>
      <c r="E1633" s="864" t="s">
        <v>2124</v>
      </c>
      <c r="F1633" s="873" t="s">
        <v>1067</v>
      </c>
      <c r="G1633" s="838"/>
      <c r="H1633" s="873" t="s">
        <v>863</v>
      </c>
      <c r="I1633" s="872">
        <v>2014</v>
      </c>
      <c r="J1633" s="838"/>
      <c r="K1633" s="883"/>
      <c r="L1633" s="884"/>
      <c r="M1633" s="884"/>
      <c r="N1633" s="884"/>
      <c r="O1633" s="872" t="s">
        <v>133</v>
      </c>
      <c r="P1633" s="894">
        <v>5293119.4966385225</v>
      </c>
      <c r="Q1633" s="853" t="str">
        <f t="shared" si="391"/>
        <v>2.06.04</v>
      </c>
      <c r="R1633" s="841" t="str">
        <f t="shared" si="392"/>
        <v>MEJA DAN KURSI KERJA/RAPAT PEJABAT</v>
      </c>
      <c r="S1633" s="860">
        <f t="shared" si="393"/>
        <v>5</v>
      </c>
      <c r="T1633" s="861">
        <f t="shared" si="394"/>
        <v>1058623.8993277045</v>
      </c>
      <c r="U1633" s="860">
        <f t="shared" si="395"/>
        <v>0</v>
      </c>
      <c r="V1633" s="861">
        <f t="shared" si="396"/>
        <v>0</v>
      </c>
      <c r="W1633" s="861">
        <f t="shared" si="397"/>
        <v>1058623.8993277045</v>
      </c>
      <c r="X1633" s="861">
        <f t="shared" si="398"/>
        <v>1058623.8993277045</v>
      </c>
      <c r="Y1633" s="861">
        <f t="shared" si="399"/>
        <v>1058623.8993277045</v>
      </c>
      <c r="Z1633" s="861">
        <f t="shared" si="400"/>
        <v>1058623.8993277045</v>
      </c>
      <c r="AA1633" s="861">
        <f t="shared" si="401"/>
        <v>1058623.8993277045</v>
      </c>
      <c r="AB1633" s="860">
        <f t="shared" si="402"/>
        <v>2014</v>
      </c>
      <c r="AC1633" s="862">
        <f t="shared" si="403"/>
        <v>5293119.4966385225</v>
      </c>
      <c r="AD1633" s="863">
        <f t="shared" si="404"/>
        <v>0</v>
      </c>
    </row>
    <row r="1634" spans="1:30" s="821" customFormat="1" ht="15" hidden="1" customHeight="1">
      <c r="A1634" s="835"/>
      <c r="B1634" s="849" t="s">
        <v>34</v>
      </c>
      <c r="C1634" s="873" t="s">
        <v>441</v>
      </c>
      <c r="D1634" s="873" t="s">
        <v>4081</v>
      </c>
      <c r="E1634" s="864" t="s">
        <v>4223</v>
      </c>
      <c r="F1634" s="873" t="s">
        <v>1067</v>
      </c>
      <c r="G1634" s="838"/>
      <c r="H1634" s="873" t="s">
        <v>863</v>
      </c>
      <c r="I1634" s="872">
        <v>2014</v>
      </c>
      <c r="J1634" s="838"/>
      <c r="K1634" s="883"/>
      <c r="L1634" s="884"/>
      <c r="M1634" s="884"/>
      <c r="N1634" s="884"/>
      <c r="O1634" s="872" t="s">
        <v>133</v>
      </c>
      <c r="P1634" s="894">
        <v>59547594.337183386</v>
      </c>
      <c r="Q1634" s="853" t="str">
        <f t="shared" si="391"/>
        <v>2.06.04</v>
      </c>
      <c r="R1634" s="841" t="str">
        <f t="shared" si="392"/>
        <v>MEJA DAN KURSI KERJA/RAPAT PEJABAT</v>
      </c>
      <c r="S1634" s="860">
        <f t="shared" si="393"/>
        <v>5</v>
      </c>
      <c r="T1634" s="861">
        <f t="shared" si="394"/>
        <v>11909518.867436677</v>
      </c>
      <c r="U1634" s="860">
        <f t="shared" si="395"/>
        <v>0</v>
      </c>
      <c r="V1634" s="861">
        <f t="shared" si="396"/>
        <v>0</v>
      </c>
      <c r="W1634" s="861">
        <f t="shared" si="397"/>
        <v>11909518.867436677</v>
      </c>
      <c r="X1634" s="861">
        <f t="shared" si="398"/>
        <v>11909518.867436677</v>
      </c>
      <c r="Y1634" s="861">
        <f t="shared" si="399"/>
        <v>11909518.867436677</v>
      </c>
      <c r="Z1634" s="861">
        <f t="shared" si="400"/>
        <v>11909518.867436677</v>
      </c>
      <c r="AA1634" s="861">
        <f t="shared" si="401"/>
        <v>11909518.867436677</v>
      </c>
      <c r="AB1634" s="860">
        <f t="shared" si="402"/>
        <v>2014</v>
      </c>
      <c r="AC1634" s="862">
        <f t="shared" si="403"/>
        <v>59547594.337183386</v>
      </c>
      <c r="AD1634" s="863">
        <f t="shared" si="404"/>
        <v>0</v>
      </c>
    </row>
    <row r="1635" spans="1:30" s="821" customFormat="1" ht="15" hidden="1" customHeight="1">
      <c r="A1635" s="835"/>
      <c r="B1635" s="849" t="s">
        <v>34</v>
      </c>
      <c r="C1635" s="873" t="s">
        <v>441</v>
      </c>
      <c r="D1635" s="873" t="s">
        <v>4255</v>
      </c>
      <c r="E1635" s="864" t="s">
        <v>4226</v>
      </c>
      <c r="F1635" s="873" t="s">
        <v>4256</v>
      </c>
      <c r="G1635" s="838"/>
      <c r="H1635" s="873" t="s">
        <v>863</v>
      </c>
      <c r="I1635" s="872">
        <v>2014</v>
      </c>
      <c r="J1635" s="838"/>
      <c r="K1635" s="883"/>
      <c r="L1635" s="884"/>
      <c r="M1635" s="884"/>
      <c r="N1635" s="884"/>
      <c r="O1635" s="872" t="s">
        <v>133</v>
      </c>
      <c r="P1635" s="894">
        <v>112208619.66259436</v>
      </c>
      <c r="Q1635" s="853" t="str">
        <f t="shared" si="391"/>
        <v>2.06.04</v>
      </c>
      <c r="R1635" s="841" t="str">
        <f t="shared" si="392"/>
        <v>MEJA DAN KURSI KERJA/RAPAT PEJABAT</v>
      </c>
      <c r="S1635" s="860">
        <f t="shared" si="393"/>
        <v>5</v>
      </c>
      <c r="T1635" s="861">
        <f t="shared" si="394"/>
        <v>22441723.932518873</v>
      </c>
      <c r="U1635" s="860">
        <f t="shared" si="395"/>
        <v>0</v>
      </c>
      <c r="V1635" s="861">
        <f t="shared" si="396"/>
        <v>0</v>
      </c>
      <c r="W1635" s="861">
        <f t="shared" si="397"/>
        <v>22441723.932518873</v>
      </c>
      <c r="X1635" s="861">
        <f t="shared" si="398"/>
        <v>22441723.932518873</v>
      </c>
      <c r="Y1635" s="861">
        <f t="shared" si="399"/>
        <v>22441723.932518873</v>
      </c>
      <c r="Z1635" s="861">
        <f t="shared" si="400"/>
        <v>22441723.932518873</v>
      </c>
      <c r="AA1635" s="861">
        <f t="shared" si="401"/>
        <v>22441723.932518873</v>
      </c>
      <c r="AB1635" s="860">
        <f t="shared" si="402"/>
        <v>2014</v>
      </c>
      <c r="AC1635" s="862">
        <f t="shared" si="403"/>
        <v>112208619.66259436</v>
      </c>
      <c r="AD1635" s="863">
        <f t="shared" si="404"/>
        <v>0</v>
      </c>
    </row>
    <row r="1636" spans="1:30" s="821" customFormat="1" ht="15" hidden="1" customHeight="1">
      <c r="A1636" s="835"/>
      <c r="B1636" s="849" t="s">
        <v>34</v>
      </c>
      <c r="C1636" s="873" t="s">
        <v>441</v>
      </c>
      <c r="D1636" s="873" t="s">
        <v>4257</v>
      </c>
      <c r="E1636" s="864" t="s">
        <v>4226</v>
      </c>
      <c r="F1636" s="873" t="s">
        <v>4258</v>
      </c>
      <c r="G1636" s="838"/>
      <c r="H1636" s="873" t="s">
        <v>863</v>
      </c>
      <c r="I1636" s="872">
        <v>2014</v>
      </c>
      <c r="J1636" s="838"/>
      <c r="K1636" s="883"/>
      <c r="L1636" s="884"/>
      <c r="M1636" s="884"/>
      <c r="N1636" s="884"/>
      <c r="O1636" s="872" t="s">
        <v>133</v>
      </c>
      <c r="P1636" s="894">
        <v>93291231.128253967</v>
      </c>
      <c r="Q1636" s="853" t="str">
        <f t="shared" si="391"/>
        <v>2.06.04</v>
      </c>
      <c r="R1636" s="841" t="str">
        <f t="shared" si="392"/>
        <v>MEJA DAN KURSI KERJA/RAPAT PEJABAT</v>
      </c>
      <c r="S1636" s="860">
        <f t="shared" si="393"/>
        <v>5</v>
      </c>
      <c r="T1636" s="861">
        <f t="shared" si="394"/>
        <v>18658246.225650795</v>
      </c>
      <c r="U1636" s="860">
        <f t="shared" si="395"/>
        <v>0</v>
      </c>
      <c r="V1636" s="861">
        <f t="shared" si="396"/>
        <v>0</v>
      </c>
      <c r="W1636" s="861">
        <f t="shared" si="397"/>
        <v>18658246.225650795</v>
      </c>
      <c r="X1636" s="861">
        <f t="shared" si="398"/>
        <v>18658246.225650795</v>
      </c>
      <c r="Y1636" s="861">
        <f t="shared" si="399"/>
        <v>18658246.225650795</v>
      </c>
      <c r="Z1636" s="861">
        <f t="shared" si="400"/>
        <v>18658246.225650795</v>
      </c>
      <c r="AA1636" s="861">
        <f t="shared" si="401"/>
        <v>18658246.225650795</v>
      </c>
      <c r="AB1636" s="860">
        <f t="shared" si="402"/>
        <v>2014</v>
      </c>
      <c r="AC1636" s="862">
        <f t="shared" si="403"/>
        <v>93291231.128253967</v>
      </c>
      <c r="AD1636" s="863">
        <f t="shared" si="404"/>
        <v>0</v>
      </c>
    </row>
    <row r="1637" spans="1:30" s="821" customFormat="1" ht="15" hidden="1" customHeight="1">
      <c r="A1637" s="835"/>
      <c r="B1637" s="849" t="s">
        <v>34</v>
      </c>
      <c r="C1637" s="873" t="s">
        <v>441</v>
      </c>
      <c r="D1637" s="873" t="s">
        <v>4259</v>
      </c>
      <c r="E1637" s="864" t="s">
        <v>4260</v>
      </c>
      <c r="F1637" s="873" t="s">
        <v>4261</v>
      </c>
      <c r="G1637" s="838"/>
      <c r="H1637" s="873" t="s">
        <v>863</v>
      </c>
      <c r="I1637" s="872">
        <v>2014</v>
      </c>
      <c r="J1637" s="838"/>
      <c r="K1637" s="883"/>
      <c r="L1637" s="884"/>
      <c r="M1637" s="884"/>
      <c r="N1637" s="884"/>
      <c r="O1637" s="872" t="s">
        <v>133</v>
      </c>
      <c r="P1637" s="894">
        <v>198710322.30318096</v>
      </c>
      <c r="Q1637" s="853" t="str">
        <f t="shared" si="391"/>
        <v>2.06.04</v>
      </c>
      <c r="R1637" s="841" t="str">
        <f t="shared" si="392"/>
        <v>MEJA DAN KURSI KERJA/RAPAT PEJABAT</v>
      </c>
      <c r="S1637" s="860">
        <f t="shared" si="393"/>
        <v>5</v>
      </c>
      <c r="T1637" s="861">
        <f t="shared" si="394"/>
        <v>39742064.460636191</v>
      </c>
      <c r="U1637" s="860">
        <f t="shared" si="395"/>
        <v>0</v>
      </c>
      <c r="V1637" s="861">
        <f t="shared" si="396"/>
        <v>0</v>
      </c>
      <c r="W1637" s="861">
        <f t="shared" si="397"/>
        <v>39742064.460636191</v>
      </c>
      <c r="X1637" s="861">
        <f t="shared" si="398"/>
        <v>39742064.460636191</v>
      </c>
      <c r="Y1637" s="861">
        <f t="shared" si="399"/>
        <v>39742064.460636191</v>
      </c>
      <c r="Z1637" s="861">
        <f t="shared" si="400"/>
        <v>39742064.460636191</v>
      </c>
      <c r="AA1637" s="861">
        <f t="shared" si="401"/>
        <v>39742064.460636191</v>
      </c>
      <c r="AB1637" s="860">
        <f t="shared" si="402"/>
        <v>2014</v>
      </c>
      <c r="AC1637" s="862">
        <f t="shared" si="403"/>
        <v>198710322.30318096</v>
      </c>
      <c r="AD1637" s="863">
        <f t="shared" si="404"/>
        <v>0</v>
      </c>
    </row>
    <row r="1638" spans="1:30" s="821" customFormat="1" ht="15" hidden="1" customHeight="1">
      <c r="A1638" s="835"/>
      <c r="B1638" s="849" t="s">
        <v>34</v>
      </c>
      <c r="C1638" s="873" t="s">
        <v>441</v>
      </c>
      <c r="D1638" s="873" t="s">
        <v>4037</v>
      </c>
      <c r="E1638" s="864" t="s">
        <v>4262</v>
      </c>
      <c r="F1638" s="873" t="s">
        <v>4263</v>
      </c>
      <c r="G1638" s="838"/>
      <c r="H1638" s="873" t="s">
        <v>863</v>
      </c>
      <c r="I1638" s="872">
        <v>2014</v>
      </c>
      <c r="J1638" s="838"/>
      <c r="K1638" s="883"/>
      <c r="L1638" s="884"/>
      <c r="M1638" s="884"/>
      <c r="N1638" s="884"/>
      <c r="O1638" s="872" t="s">
        <v>133</v>
      </c>
      <c r="P1638" s="894">
        <f>137069740.298368-112147969.5</f>
        <v>24921770.798368007</v>
      </c>
      <c r="Q1638" s="853" t="str">
        <f t="shared" si="391"/>
        <v>2.06.04</v>
      </c>
      <c r="R1638" s="841" t="str">
        <f t="shared" si="392"/>
        <v>MEJA DAN KURSI KERJA/RAPAT PEJABAT</v>
      </c>
      <c r="S1638" s="860">
        <f t="shared" si="393"/>
        <v>5</v>
      </c>
      <c r="T1638" s="861">
        <f t="shared" si="394"/>
        <v>4984354.1596736014</v>
      </c>
      <c r="U1638" s="860">
        <f t="shared" si="395"/>
        <v>0</v>
      </c>
      <c r="V1638" s="861">
        <f t="shared" si="396"/>
        <v>0</v>
      </c>
      <c r="W1638" s="861">
        <f t="shared" si="397"/>
        <v>4984354.1596736014</v>
      </c>
      <c r="X1638" s="861">
        <f t="shared" si="398"/>
        <v>4984354.1596736014</v>
      </c>
      <c r="Y1638" s="861">
        <f t="shared" si="399"/>
        <v>4984354.1596736014</v>
      </c>
      <c r="Z1638" s="861">
        <f t="shared" si="400"/>
        <v>4984354.1596736014</v>
      </c>
      <c r="AA1638" s="861">
        <f t="shared" si="401"/>
        <v>4984354.1596736014</v>
      </c>
      <c r="AB1638" s="860">
        <f t="shared" si="402"/>
        <v>2014</v>
      </c>
      <c r="AC1638" s="862">
        <f t="shared" si="403"/>
        <v>24921770.798368007</v>
      </c>
      <c r="AD1638" s="863">
        <f t="shared" si="404"/>
        <v>0</v>
      </c>
    </row>
    <row r="1639" spans="1:30" s="821" customFormat="1" ht="15" hidden="1" customHeight="1">
      <c r="A1639" s="835"/>
      <c r="B1639" s="849" t="s">
        <v>34</v>
      </c>
      <c r="C1639" s="873" t="s">
        <v>441</v>
      </c>
      <c r="D1639" s="873" t="s">
        <v>4037</v>
      </c>
      <c r="E1639" s="864" t="s">
        <v>4264</v>
      </c>
      <c r="F1639" s="873"/>
      <c r="G1639" s="838"/>
      <c r="H1639" s="873" t="s">
        <v>863</v>
      </c>
      <c r="I1639" s="872">
        <v>2014</v>
      </c>
      <c r="J1639" s="838"/>
      <c r="K1639" s="883"/>
      <c r="L1639" s="884"/>
      <c r="M1639" s="884"/>
      <c r="N1639" s="884"/>
      <c r="O1639" s="872" t="s">
        <v>133</v>
      </c>
      <c r="P1639" s="894">
        <v>52219932.034024432</v>
      </c>
      <c r="Q1639" s="853" t="str">
        <f t="shared" si="391"/>
        <v>2.06.04</v>
      </c>
      <c r="R1639" s="841" t="str">
        <f t="shared" si="392"/>
        <v>MEJA DAN KURSI KERJA/RAPAT PEJABAT</v>
      </c>
      <c r="S1639" s="860">
        <f t="shared" si="393"/>
        <v>5</v>
      </c>
      <c r="T1639" s="861">
        <f t="shared" si="394"/>
        <v>10443986.406804886</v>
      </c>
      <c r="U1639" s="860">
        <f t="shared" si="395"/>
        <v>0</v>
      </c>
      <c r="V1639" s="861">
        <f t="shared" si="396"/>
        <v>0</v>
      </c>
      <c r="W1639" s="861">
        <f t="shared" si="397"/>
        <v>10443986.406804886</v>
      </c>
      <c r="X1639" s="861">
        <f t="shared" si="398"/>
        <v>10443986.406804886</v>
      </c>
      <c r="Y1639" s="861">
        <f t="shared" si="399"/>
        <v>10443986.406804886</v>
      </c>
      <c r="Z1639" s="861">
        <f t="shared" si="400"/>
        <v>10443986.406804886</v>
      </c>
      <c r="AA1639" s="861">
        <f t="shared" si="401"/>
        <v>10443986.406804886</v>
      </c>
      <c r="AB1639" s="860">
        <f t="shared" si="402"/>
        <v>2014</v>
      </c>
      <c r="AC1639" s="862">
        <f t="shared" si="403"/>
        <v>52219932.034024432</v>
      </c>
      <c r="AD1639" s="863">
        <f t="shared" si="404"/>
        <v>0</v>
      </c>
    </row>
    <row r="1640" spans="1:30" s="821" customFormat="1" ht="15" hidden="1" customHeight="1">
      <c r="A1640" s="835"/>
      <c r="B1640" s="849" t="s">
        <v>34</v>
      </c>
      <c r="C1640" s="873" t="s">
        <v>1065</v>
      </c>
      <c r="D1640" s="873" t="s">
        <v>4265</v>
      </c>
      <c r="E1640" s="864" t="s">
        <v>4141</v>
      </c>
      <c r="F1640" s="873"/>
      <c r="G1640" s="838"/>
      <c r="H1640" s="873" t="s">
        <v>863</v>
      </c>
      <c r="I1640" s="872">
        <v>2014</v>
      </c>
      <c r="J1640" s="838"/>
      <c r="K1640" s="883"/>
      <c r="L1640" s="884"/>
      <c r="M1640" s="884"/>
      <c r="N1640" s="884"/>
      <c r="O1640" s="872" t="s">
        <v>133</v>
      </c>
      <c r="P1640" s="894">
        <v>19187558.175314646</v>
      </c>
      <c r="Q1640" s="853" t="str">
        <f t="shared" si="391"/>
        <v>2.06.04</v>
      </c>
      <c r="R1640" s="841" t="str">
        <f t="shared" si="392"/>
        <v>MEJA DAN KURSI KERJA/RAPAT PEJABAT</v>
      </c>
      <c r="S1640" s="860">
        <f t="shared" si="393"/>
        <v>5</v>
      </c>
      <c r="T1640" s="861">
        <f t="shared" si="394"/>
        <v>3837511.6350629292</v>
      </c>
      <c r="U1640" s="860">
        <f t="shared" si="395"/>
        <v>0</v>
      </c>
      <c r="V1640" s="861">
        <f t="shared" si="396"/>
        <v>0</v>
      </c>
      <c r="W1640" s="861">
        <f t="shared" si="397"/>
        <v>3837511.6350629292</v>
      </c>
      <c r="X1640" s="861">
        <f t="shared" si="398"/>
        <v>3837511.6350629292</v>
      </c>
      <c r="Y1640" s="861">
        <f t="shared" si="399"/>
        <v>3837511.6350629292</v>
      </c>
      <c r="Z1640" s="861">
        <f t="shared" si="400"/>
        <v>3837511.6350629292</v>
      </c>
      <c r="AA1640" s="861">
        <f t="shared" si="401"/>
        <v>3837511.6350629292</v>
      </c>
      <c r="AB1640" s="860">
        <f t="shared" si="402"/>
        <v>2014</v>
      </c>
      <c r="AC1640" s="862">
        <f t="shared" si="403"/>
        <v>19187558.175314646</v>
      </c>
      <c r="AD1640" s="863">
        <f t="shared" si="404"/>
        <v>0</v>
      </c>
    </row>
    <row r="1641" spans="1:30" s="821" customFormat="1" ht="15" hidden="1" customHeight="1">
      <c r="A1641" s="835"/>
      <c r="B1641" s="849" t="s">
        <v>34</v>
      </c>
      <c r="C1641" s="873" t="s">
        <v>4253</v>
      </c>
      <c r="D1641" s="873" t="s">
        <v>4266</v>
      </c>
      <c r="E1641" s="864" t="s">
        <v>4144</v>
      </c>
      <c r="F1641" s="873"/>
      <c r="G1641" s="838"/>
      <c r="H1641" s="873" t="s">
        <v>863</v>
      </c>
      <c r="I1641" s="872">
        <v>2014</v>
      </c>
      <c r="J1641" s="838"/>
      <c r="K1641" s="883"/>
      <c r="L1641" s="884"/>
      <c r="M1641" s="884"/>
      <c r="N1641" s="884"/>
      <c r="O1641" s="872" t="s">
        <v>133</v>
      </c>
      <c r="P1641" s="894">
        <v>16673326.414411347</v>
      </c>
      <c r="Q1641" s="853" t="str">
        <f t="shared" si="391"/>
        <v>2.06.04</v>
      </c>
      <c r="R1641" s="841" t="str">
        <f t="shared" si="392"/>
        <v>MEJA DAN KURSI KERJA/RAPAT PEJABAT</v>
      </c>
      <c r="S1641" s="860">
        <f t="shared" si="393"/>
        <v>5</v>
      </c>
      <c r="T1641" s="861">
        <f t="shared" si="394"/>
        <v>3334665.2828822695</v>
      </c>
      <c r="U1641" s="860">
        <f t="shared" si="395"/>
        <v>0</v>
      </c>
      <c r="V1641" s="861">
        <f t="shared" si="396"/>
        <v>0</v>
      </c>
      <c r="W1641" s="861">
        <f t="shared" si="397"/>
        <v>3334665.2828822695</v>
      </c>
      <c r="X1641" s="861">
        <f t="shared" si="398"/>
        <v>3334665.2828822695</v>
      </c>
      <c r="Y1641" s="861">
        <f t="shared" si="399"/>
        <v>3334665.2828822695</v>
      </c>
      <c r="Z1641" s="861">
        <f t="shared" si="400"/>
        <v>3334665.2828822695</v>
      </c>
      <c r="AA1641" s="861">
        <f t="shared" si="401"/>
        <v>3334665.2828822695</v>
      </c>
      <c r="AB1641" s="860">
        <f t="shared" si="402"/>
        <v>2014</v>
      </c>
      <c r="AC1641" s="862">
        <f t="shared" si="403"/>
        <v>16673326.414411347</v>
      </c>
      <c r="AD1641" s="863">
        <f t="shared" si="404"/>
        <v>0</v>
      </c>
    </row>
    <row r="1642" spans="1:30" s="821" customFormat="1" ht="15" hidden="1" customHeight="1">
      <c r="A1642" s="835"/>
      <c r="B1642" s="849" t="s">
        <v>34</v>
      </c>
      <c r="C1642" s="873" t="s">
        <v>440</v>
      </c>
      <c r="D1642" s="873" t="s">
        <v>4267</v>
      </c>
      <c r="E1642" s="864" t="s">
        <v>4156</v>
      </c>
      <c r="F1642" s="873"/>
      <c r="G1642" s="838"/>
      <c r="H1642" s="873" t="s">
        <v>863</v>
      </c>
      <c r="I1642" s="872">
        <v>2014</v>
      </c>
      <c r="J1642" s="838"/>
      <c r="K1642" s="883"/>
      <c r="L1642" s="884"/>
      <c r="M1642" s="884"/>
      <c r="N1642" s="884"/>
      <c r="O1642" s="872" t="s">
        <v>133</v>
      </c>
      <c r="P1642" s="894">
        <v>39257302.933402382</v>
      </c>
      <c r="Q1642" s="853" t="str">
        <f t="shared" si="391"/>
        <v>2.06.04</v>
      </c>
      <c r="R1642" s="841" t="str">
        <f t="shared" si="392"/>
        <v>MEJA DAN KURSI KERJA/RAPAT PEJABAT</v>
      </c>
      <c r="S1642" s="860">
        <f t="shared" si="393"/>
        <v>5</v>
      </c>
      <c r="T1642" s="861">
        <f t="shared" si="394"/>
        <v>7851460.5866804766</v>
      </c>
      <c r="U1642" s="860">
        <f t="shared" si="395"/>
        <v>0</v>
      </c>
      <c r="V1642" s="861">
        <f t="shared" si="396"/>
        <v>0</v>
      </c>
      <c r="W1642" s="861">
        <f t="shared" si="397"/>
        <v>7851460.5866804766</v>
      </c>
      <c r="X1642" s="861">
        <f t="shared" si="398"/>
        <v>7851460.5866804766</v>
      </c>
      <c r="Y1642" s="861">
        <f t="shared" si="399"/>
        <v>7851460.5866804766</v>
      </c>
      <c r="Z1642" s="861">
        <f t="shared" si="400"/>
        <v>7851460.5866804766</v>
      </c>
      <c r="AA1642" s="861">
        <f t="shared" si="401"/>
        <v>7851460.5866804766</v>
      </c>
      <c r="AB1642" s="860">
        <f t="shared" si="402"/>
        <v>2014</v>
      </c>
      <c r="AC1642" s="862">
        <f t="shared" si="403"/>
        <v>39257302.933402382</v>
      </c>
      <c r="AD1642" s="863">
        <f t="shared" si="404"/>
        <v>0</v>
      </c>
    </row>
    <row r="1643" spans="1:30" s="821" customFormat="1" ht="15" hidden="1" customHeight="1">
      <c r="A1643" s="835"/>
      <c r="B1643" s="849" t="s">
        <v>34</v>
      </c>
      <c r="C1643" s="873" t="s">
        <v>4268</v>
      </c>
      <c r="D1643" s="873" t="s">
        <v>4269</v>
      </c>
      <c r="E1643" s="864" t="s">
        <v>4270</v>
      </c>
      <c r="F1643" s="873"/>
      <c r="G1643" s="838"/>
      <c r="H1643" s="873" t="s">
        <v>863</v>
      </c>
      <c r="I1643" s="872">
        <v>2014</v>
      </c>
      <c r="J1643" s="838"/>
      <c r="K1643" s="883"/>
      <c r="L1643" s="884"/>
      <c r="M1643" s="884"/>
      <c r="N1643" s="884"/>
      <c r="O1643" s="872" t="s">
        <v>133</v>
      </c>
      <c r="P1643" s="894">
        <v>32464466.246049609</v>
      </c>
      <c r="Q1643" s="853" t="str">
        <f t="shared" si="391"/>
        <v>2.06.04</v>
      </c>
      <c r="R1643" s="841" t="str">
        <f t="shared" si="392"/>
        <v>MEJA DAN KURSI KERJA/RAPAT PEJABAT</v>
      </c>
      <c r="S1643" s="860">
        <f t="shared" si="393"/>
        <v>5</v>
      </c>
      <c r="T1643" s="861">
        <f t="shared" si="394"/>
        <v>6492893.2492099218</v>
      </c>
      <c r="U1643" s="860">
        <f t="shared" si="395"/>
        <v>0</v>
      </c>
      <c r="V1643" s="861">
        <f t="shared" si="396"/>
        <v>0</v>
      </c>
      <c r="W1643" s="861">
        <f t="shared" si="397"/>
        <v>6492893.2492099218</v>
      </c>
      <c r="X1643" s="861">
        <f t="shared" si="398"/>
        <v>6492893.2492099218</v>
      </c>
      <c r="Y1643" s="861">
        <f t="shared" si="399"/>
        <v>6492893.2492099218</v>
      </c>
      <c r="Z1643" s="861">
        <f t="shared" si="400"/>
        <v>6492893.2492099218</v>
      </c>
      <c r="AA1643" s="861">
        <f t="shared" si="401"/>
        <v>6492893.2492099218</v>
      </c>
      <c r="AB1643" s="860">
        <f t="shared" si="402"/>
        <v>2014</v>
      </c>
      <c r="AC1643" s="862">
        <f t="shared" si="403"/>
        <v>32464466.246049609</v>
      </c>
      <c r="AD1643" s="863">
        <f t="shared" si="404"/>
        <v>0</v>
      </c>
    </row>
    <row r="1644" spans="1:30" s="821" customFormat="1" ht="15" hidden="1" customHeight="1">
      <c r="A1644" s="835"/>
      <c r="B1644" s="849" t="s">
        <v>34</v>
      </c>
      <c r="C1644" s="873" t="s">
        <v>4271</v>
      </c>
      <c r="D1644" s="873" t="s">
        <v>4272</v>
      </c>
      <c r="E1644" s="864" t="s">
        <v>4141</v>
      </c>
      <c r="F1644" s="873"/>
      <c r="G1644" s="838"/>
      <c r="H1644" s="873" t="s">
        <v>863</v>
      </c>
      <c r="I1644" s="872">
        <v>2014</v>
      </c>
      <c r="J1644" s="838"/>
      <c r="K1644" s="883"/>
      <c r="L1644" s="884"/>
      <c r="M1644" s="884"/>
      <c r="N1644" s="884"/>
      <c r="O1644" s="872" t="s">
        <v>133</v>
      </c>
      <c r="P1644" s="894">
        <v>9097549.1348474622</v>
      </c>
      <c r="Q1644" s="853" t="str">
        <f t="shared" si="391"/>
        <v>2.06.04</v>
      </c>
      <c r="R1644" s="841" t="str">
        <f t="shared" si="392"/>
        <v>MEJA DAN KURSI KERJA/RAPAT PEJABAT</v>
      </c>
      <c r="S1644" s="860">
        <f t="shared" si="393"/>
        <v>5</v>
      </c>
      <c r="T1644" s="861">
        <f t="shared" si="394"/>
        <v>1819509.8269694925</v>
      </c>
      <c r="U1644" s="860">
        <f t="shared" si="395"/>
        <v>0</v>
      </c>
      <c r="V1644" s="861">
        <f t="shared" si="396"/>
        <v>0</v>
      </c>
      <c r="W1644" s="861">
        <f t="shared" si="397"/>
        <v>1819509.8269694925</v>
      </c>
      <c r="X1644" s="861">
        <f t="shared" si="398"/>
        <v>1819509.8269694925</v>
      </c>
      <c r="Y1644" s="861">
        <f t="shared" si="399"/>
        <v>1819509.8269694925</v>
      </c>
      <c r="Z1644" s="861">
        <f t="shared" si="400"/>
        <v>1819509.8269694925</v>
      </c>
      <c r="AA1644" s="861">
        <f t="shared" si="401"/>
        <v>1819509.8269694925</v>
      </c>
      <c r="AB1644" s="860">
        <f t="shared" si="402"/>
        <v>2014</v>
      </c>
      <c r="AC1644" s="862">
        <f t="shared" si="403"/>
        <v>9097549.1348474622</v>
      </c>
      <c r="AD1644" s="863">
        <f t="shared" si="404"/>
        <v>0</v>
      </c>
    </row>
    <row r="1645" spans="1:30" s="821" customFormat="1" ht="15" hidden="1" customHeight="1">
      <c r="A1645" s="835"/>
      <c r="B1645" s="849" t="s">
        <v>34</v>
      </c>
      <c r="C1645" s="873" t="s">
        <v>3863</v>
      </c>
      <c r="D1645" s="873" t="s">
        <v>4273</v>
      </c>
      <c r="E1645" s="864" t="s">
        <v>4144</v>
      </c>
      <c r="F1645" s="873"/>
      <c r="G1645" s="838"/>
      <c r="H1645" s="873" t="s">
        <v>863</v>
      </c>
      <c r="I1645" s="872">
        <v>2014</v>
      </c>
      <c r="J1645" s="838"/>
      <c r="K1645" s="883"/>
      <c r="L1645" s="884"/>
      <c r="M1645" s="884"/>
      <c r="N1645" s="884"/>
      <c r="O1645" s="872" t="s">
        <v>133</v>
      </c>
      <c r="P1645" s="894">
        <v>12240338.835976584</v>
      </c>
      <c r="Q1645" s="853" t="str">
        <f t="shared" si="391"/>
        <v>2.06.04</v>
      </c>
      <c r="R1645" s="841" t="str">
        <f t="shared" si="392"/>
        <v>MEJA DAN KURSI KERJA/RAPAT PEJABAT</v>
      </c>
      <c r="S1645" s="860">
        <f t="shared" si="393"/>
        <v>5</v>
      </c>
      <c r="T1645" s="861">
        <f t="shared" si="394"/>
        <v>2448067.767195317</v>
      </c>
      <c r="U1645" s="860">
        <f t="shared" si="395"/>
        <v>0</v>
      </c>
      <c r="V1645" s="861">
        <f t="shared" si="396"/>
        <v>0</v>
      </c>
      <c r="W1645" s="861">
        <f t="shared" si="397"/>
        <v>2448067.767195317</v>
      </c>
      <c r="X1645" s="861">
        <f t="shared" si="398"/>
        <v>2448067.767195317</v>
      </c>
      <c r="Y1645" s="861">
        <f t="shared" si="399"/>
        <v>2448067.767195317</v>
      </c>
      <c r="Z1645" s="861">
        <f t="shared" si="400"/>
        <v>2448067.767195317</v>
      </c>
      <c r="AA1645" s="861">
        <f t="shared" si="401"/>
        <v>2448067.767195317</v>
      </c>
      <c r="AB1645" s="860">
        <f t="shared" si="402"/>
        <v>2014</v>
      </c>
      <c r="AC1645" s="862">
        <f t="shared" si="403"/>
        <v>12240338.835976584</v>
      </c>
      <c r="AD1645" s="863">
        <f t="shared" si="404"/>
        <v>0</v>
      </c>
    </row>
    <row r="1646" spans="1:30" s="821" customFormat="1" ht="15" hidden="1" customHeight="1">
      <c r="A1646" s="835"/>
      <c r="B1646" s="849" t="s">
        <v>34</v>
      </c>
      <c r="C1646" s="873" t="s">
        <v>441</v>
      </c>
      <c r="D1646" s="873" t="s">
        <v>4037</v>
      </c>
      <c r="E1646" s="864" t="s">
        <v>4152</v>
      </c>
      <c r="F1646" s="873"/>
      <c r="G1646" s="838"/>
      <c r="H1646" s="873" t="s">
        <v>863</v>
      </c>
      <c r="I1646" s="872">
        <v>2014</v>
      </c>
      <c r="J1646" s="838"/>
      <c r="K1646" s="883"/>
      <c r="L1646" s="884"/>
      <c r="M1646" s="884"/>
      <c r="N1646" s="884"/>
      <c r="O1646" s="872" t="s">
        <v>133</v>
      </c>
      <c r="P1646" s="894">
        <f>21916822.9157689-2922243.06</f>
        <v>18994579.8557689</v>
      </c>
      <c r="Q1646" s="853" t="str">
        <f t="shared" si="391"/>
        <v>2.06.04</v>
      </c>
      <c r="R1646" s="841" t="str">
        <f t="shared" si="392"/>
        <v>MEJA DAN KURSI KERJA/RAPAT PEJABAT</v>
      </c>
      <c r="S1646" s="860">
        <f t="shared" si="393"/>
        <v>5</v>
      </c>
      <c r="T1646" s="861">
        <f t="shared" si="394"/>
        <v>3798915.9711537799</v>
      </c>
      <c r="U1646" s="860">
        <f t="shared" si="395"/>
        <v>0</v>
      </c>
      <c r="V1646" s="861">
        <f t="shared" si="396"/>
        <v>0</v>
      </c>
      <c r="W1646" s="861">
        <f t="shared" si="397"/>
        <v>3798915.9711537799</v>
      </c>
      <c r="X1646" s="861">
        <f t="shared" si="398"/>
        <v>3798915.9711537799</v>
      </c>
      <c r="Y1646" s="861">
        <f t="shared" si="399"/>
        <v>3798915.9711537799</v>
      </c>
      <c r="Z1646" s="861">
        <f t="shared" si="400"/>
        <v>3798915.9711537799</v>
      </c>
      <c r="AA1646" s="861">
        <f t="shared" si="401"/>
        <v>3798915.9711537799</v>
      </c>
      <c r="AB1646" s="860">
        <f t="shared" si="402"/>
        <v>2014</v>
      </c>
      <c r="AC1646" s="862">
        <f t="shared" si="403"/>
        <v>18994579.8557689</v>
      </c>
      <c r="AD1646" s="863">
        <f t="shared" si="404"/>
        <v>0</v>
      </c>
    </row>
    <row r="1647" spans="1:30" s="821" customFormat="1" ht="15" hidden="1" customHeight="1">
      <c r="A1647" s="835"/>
      <c r="B1647" s="849" t="s">
        <v>34</v>
      </c>
      <c r="C1647" s="873" t="s">
        <v>4236</v>
      </c>
      <c r="D1647" s="873" t="s">
        <v>4274</v>
      </c>
      <c r="E1647" s="864" t="s">
        <v>4155</v>
      </c>
      <c r="F1647" s="873"/>
      <c r="G1647" s="838"/>
      <c r="H1647" s="873" t="s">
        <v>863</v>
      </c>
      <c r="I1647" s="872">
        <v>2014</v>
      </c>
      <c r="J1647" s="838"/>
      <c r="K1647" s="883"/>
      <c r="L1647" s="884"/>
      <c r="M1647" s="884"/>
      <c r="N1647" s="884"/>
      <c r="O1647" s="872" t="s">
        <v>133</v>
      </c>
      <c r="P1647" s="894">
        <v>124057488.20246539</v>
      </c>
      <c r="Q1647" s="853" t="str">
        <f t="shared" si="391"/>
        <v>2.06.04</v>
      </c>
      <c r="R1647" s="841" t="str">
        <f t="shared" si="392"/>
        <v>MEJA DAN KURSI KERJA/RAPAT PEJABAT</v>
      </c>
      <c r="S1647" s="860">
        <f t="shared" si="393"/>
        <v>5</v>
      </c>
      <c r="T1647" s="861">
        <f t="shared" si="394"/>
        <v>24811497.640493076</v>
      </c>
      <c r="U1647" s="860">
        <f t="shared" si="395"/>
        <v>0</v>
      </c>
      <c r="V1647" s="861">
        <f t="shared" si="396"/>
        <v>0</v>
      </c>
      <c r="W1647" s="861">
        <f t="shared" si="397"/>
        <v>24811497.640493076</v>
      </c>
      <c r="X1647" s="861">
        <f t="shared" si="398"/>
        <v>24811497.640493076</v>
      </c>
      <c r="Y1647" s="861">
        <f t="shared" si="399"/>
        <v>24811497.640493076</v>
      </c>
      <c r="Z1647" s="861">
        <f t="shared" si="400"/>
        <v>24811497.640493076</v>
      </c>
      <c r="AA1647" s="861">
        <f t="shared" si="401"/>
        <v>24811497.640493076</v>
      </c>
      <c r="AB1647" s="860">
        <f t="shared" si="402"/>
        <v>2014</v>
      </c>
      <c r="AC1647" s="862">
        <f t="shared" si="403"/>
        <v>124057488.20246539</v>
      </c>
      <c r="AD1647" s="863">
        <f t="shared" si="404"/>
        <v>0</v>
      </c>
    </row>
    <row r="1648" spans="1:30" s="821" customFormat="1" ht="15" hidden="1" customHeight="1">
      <c r="A1648" s="835"/>
      <c r="B1648" s="849" t="s">
        <v>34</v>
      </c>
      <c r="C1648" s="873" t="s">
        <v>4239</v>
      </c>
      <c r="D1648" s="873" t="s">
        <v>4275</v>
      </c>
      <c r="E1648" s="864" t="s">
        <v>4149</v>
      </c>
      <c r="F1648" s="873"/>
      <c r="G1648" s="838"/>
      <c r="H1648" s="873" t="s">
        <v>863</v>
      </c>
      <c r="I1648" s="872">
        <v>2014</v>
      </c>
      <c r="J1648" s="838"/>
      <c r="K1648" s="883"/>
      <c r="L1648" s="884"/>
      <c r="M1648" s="884"/>
      <c r="N1648" s="884"/>
      <c r="O1648" s="872" t="s">
        <v>133</v>
      </c>
      <c r="P1648" s="894">
        <v>89321391.505775079</v>
      </c>
      <c r="Q1648" s="853" t="str">
        <f t="shared" si="391"/>
        <v>2.06.04</v>
      </c>
      <c r="R1648" s="841" t="str">
        <f t="shared" si="392"/>
        <v>MEJA DAN KURSI KERJA/RAPAT PEJABAT</v>
      </c>
      <c r="S1648" s="860">
        <f t="shared" si="393"/>
        <v>5</v>
      </c>
      <c r="T1648" s="861">
        <f t="shared" si="394"/>
        <v>17864278.301155016</v>
      </c>
      <c r="U1648" s="860">
        <f t="shared" si="395"/>
        <v>0</v>
      </c>
      <c r="V1648" s="861">
        <f t="shared" si="396"/>
        <v>0</v>
      </c>
      <c r="W1648" s="861">
        <f t="shared" si="397"/>
        <v>17864278.301155016</v>
      </c>
      <c r="X1648" s="861">
        <f t="shared" si="398"/>
        <v>17864278.301155016</v>
      </c>
      <c r="Y1648" s="861">
        <f t="shared" si="399"/>
        <v>17864278.301155016</v>
      </c>
      <c r="Z1648" s="861">
        <f t="shared" si="400"/>
        <v>17864278.301155016</v>
      </c>
      <c r="AA1648" s="861">
        <f t="shared" si="401"/>
        <v>17864278.301155016</v>
      </c>
      <c r="AB1648" s="860">
        <f t="shared" si="402"/>
        <v>2014</v>
      </c>
      <c r="AC1648" s="862">
        <f t="shared" si="403"/>
        <v>89321391.505775079</v>
      </c>
      <c r="AD1648" s="863">
        <f t="shared" si="404"/>
        <v>0</v>
      </c>
    </row>
    <row r="1649" spans="1:30" s="821" customFormat="1" ht="15" hidden="1" customHeight="1">
      <c r="A1649" s="835"/>
      <c r="B1649" s="849" t="s">
        <v>34</v>
      </c>
      <c r="C1649" s="873" t="s">
        <v>4241</v>
      </c>
      <c r="D1649" s="873" t="s">
        <v>4276</v>
      </c>
      <c r="E1649" s="864" t="s">
        <v>4149</v>
      </c>
      <c r="F1649" s="873"/>
      <c r="G1649" s="838"/>
      <c r="H1649" s="873" t="s">
        <v>863</v>
      </c>
      <c r="I1649" s="872">
        <v>2014</v>
      </c>
      <c r="J1649" s="838"/>
      <c r="K1649" s="883"/>
      <c r="L1649" s="884"/>
      <c r="M1649" s="884"/>
      <c r="N1649" s="884"/>
      <c r="O1649" s="872" t="s">
        <v>133</v>
      </c>
      <c r="P1649" s="894">
        <v>79396792.449577853</v>
      </c>
      <c r="Q1649" s="853" t="str">
        <f t="shared" si="391"/>
        <v>2.06.04</v>
      </c>
      <c r="R1649" s="841" t="str">
        <f t="shared" si="392"/>
        <v>MEJA DAN KURSI KERJA/RAPAT PEJABAT</v>
      </c>
      <c r="S1649" s="860">
        <f t="shared" si="393"/>
        <v>5</v>
      </c>
      <c r="T1649" s="861">
        <f t="shared" si="394"/>
        <v>15879358.48991557</v>
      </c>
      <c r="U1649" s="860">
        <f t="shared" si="395"/>
        <v>0</v>
      </c>
      <c r="V1649" s="861">
        <f t="shared" si="396"/>
        <v>0</v>
      </c>
      <c r="W1649" s="861">
        <f t="shared" si="397"/>
        <v>15879358.48991557</v>
      </c>
      <c r="X1649" s="861">
        <f t="shared" si="398"/>
        <v>15879358.48991557</v>
      </c>
      <c r="Y1649" s="861">
        <f t="shared" si="399"/>
        <v>15879358.48991557</v>
      </c>
      <c r="Z1649" s="861">
        <f t="shared" si="400"/>
        <v>15879358.48991557</v>
      </c>
      <c r="AA1649" s="861">
        <f t="shared" si="401"/>
        <v>15879358.48991557</v>
      </c>
      <c r="AB1649" s="860">
        <f t="shared" si="402"/>
        <v>2014</v>
      </c>
      <c r="AC1649" s="862">
        <f t="shared" si="403"/>
        <v>79396792.449577853</v>
      </c>
      <c r="AD1649" s="863">
        <f t="shared" si="404"/>
        <v>0</v>
      </c>
    </row>
    <row r="1650" spans="1:30" s="821" customFormat="1" ht="25.5" hidden="1" customHeight="1">
      <c r="A1650" s="835"/>
      <c r="B1650" s="849" t="s">
        <v>34</v>
      </c>
      <c r="C1650" s="873" t="s">
        <v>1454</v>
      </c>
      <c r="D1650" s="873" t="s">
        <v>4277</v>
      </c>
      <c r="E1650" s="864" t="s">
        <v>4278</v>
      </c>
      <c r="F1650" s="873" t="s">
        <v>454</v>
      </c>
      <c r="G1650" s="838"/>
      <c r="H1650" s="873" t="s">
        <v>863</v>
      </c>
      <c r="I1650" s="872">
        <v>2014</v>
      </c>
      <c r="J1650" s="838"/>
      <c r="K1650" s="883"/>
      <c r="L1650" s="884"/>
      <c r="M1650" s="884"/>
      <c r="N1650" s="884"/>
      <c r="O1650" s="872" t="s">
        <v>133</v>
      </c>
      <c r="P1650" s="894">
        <v>77191325.99264513</v>
      </c>
      <c r="Q1650" s="853" t="str">
        <f t="shared" si="391"/>
        <v>2.06.02</v>
      </c>
      <c r="R1650" s="841" t="str">
        <f t="shared" si="392"/>
        <v>ALAT RUMAH TANGGA</v>
      </c>
      <c r="S1650" s="860">
        <f t="shared" si="393"/>
        <v>5</v>
      </c>
      <c r="T1650" s="861">
        <f t="shared" si="394"/>
        <v>15438265.198529026</v>
      </c>
      <c r="U1650" s="860">
        <f t="shared" si="395"/>
        <v>0</v>
      </c>
      <c r="V1650" s="861">
        <f t="shared" si="396"/>
        <v>0</v>
      </c>
      <c r="W1650" s="861">
        <f t="shared" si="397"/>
        <v>15438265.198529026</v>
      </c>
      <c r="X1650" s="861">
        <f t="shared" si="398"/>
        <v>15438265.198529026</v>
      </c>
      <c r="Y1650" s="861">
        <f t="shared" si="399"/>
        <v>15438265.198529026</v>
      </c>
      <c r="Z1650" s="861">
        <f t="shared" si="400"/>
        <v>15438265.198529026</v>
      </c>
      <c r="AA1650" s="861">
        <f t="shared" si="401"/>
        <v>15438265.198529026</v>
      </c>
      <c r="AB1650" s="860">
        <f t="shared" si="402"/>
        <v>2014</v>
      </c>
      <c r="AC1650" s="862">
        <f t="shared" si="403"/>
        <v>77191325.99264513</v>
      </c>
      <c r="AD1650" s="863">
        <f t="shared" si="404"/>
        <v>0</v>
      </c>
    </row>
    <row r="1651" spans="1:30" s="821" customFormat="1" ht="15" hidden="1" customHeight="1">
      <c r="A1651" s="835"/>
      <c r="B1651" s="849" t="s">
        <v>34</v>
      </c>
      <c r="C1651" s="873" t="s">
        <v>1454</v>
      </c>
      <c r="D1651" s="873" t="s">
        <v>4279</v>
      </c>
      <c r="E1651" s="864" t="s">
        <v>4278</v>
      </c>
      <c r="F1651" s="873" t="s">
        <v>454</v>
      </c>
      <c r="G1651" s="838"/>
      <c r="H1651" s="873" t="s">
        <v>863</v>
      </c>
      <c r="I1651" s="872">
        <v>2014</v>
      </c>
      <c r="J1651" s="838"/>
      <c r="K1651" s="883"/>
      <c r="L1651" s="884"/>
      <c r="M1651" s="884"/>
      <c r="N1651" s="884"/>
      <c r="O1651" s="872" t="s">
        <v>133</v>
      </c>
      <c r="P1651" s="894">
        <v>78845425.835344672</v>
      </c>
      <c r="Q1651" s="853" t="str">
        <f t="shared" si="391"/>
        <v>2.06.02</v>
      </c>
      <c r="R1651" s="841" t="str">
        <f t="shared" si="392"/>
        <v>ALAT RUMAH TANGGA</v>
      </c>
      <c r="S1651" s="860">
        <f t="shared" si="393"/>
        <v>5</v>
      </c>
      <c r="T1651" s="861">
        <f t="shared" si="394"/>
        <v>15769085.167068934</v>
      </c>
      <c r="U1651" s="860">
        <f t="shared" si="395"/>
        <v>0</v>
      </c>
      <c r="V1651" s="861">
        <f t="shared" si="396"/>
        <v>0</v>
      </c>
      <c r="W1651" s="861">
        <f t="shared" si="397"/>
        <v>15769085.167068934</v>
      </c>
      <c r="X1651" s="861">
        <f t="shared" si="398"/>
        <v>15769085.167068934</v>
      </c>
      <c r="Y1651" s="861">
        <f t="shared" si="399"/>
        <v>15769085.167068934</v>
      </c>
      <c r="Z1651" s="861">
        <f t="shared" si="400"/>
        <v>15769085.167068934</v>
      </c>
      <c r="AA1651" s="861">
        <f t="shared" si="401"/>
        <v>15769085.167068934</v>
      </c>
      <c r="AB1651" s="860">
        <f t="shared" si="402"/>
        <v>2014</v>
      </c>
      <c r="AC1651" s="862">
        <f t="shared" si="403"/>
        <v>78845425.835344672</v>
      </c>
      <c r="AD1651" s="863">
        <f t="shared" si="404"/>
        <v>0</v>
      </c>
    </row>
    <row r="1652" spans="1:30" s="821" customFormat="1" ht="25.5" hidden="1" customHeight="1">
      <c r="A1652" s="835"/>
      <c r="B1652" s="849" t="s">
        <v>34</v>
      </c>
      <c r="C1652" s="873" t="s">
        <v>1454</v>
      </c>
      <c r="D1652" s="873" t="s">
        <v>4280</v>
      </c>
      <c r="E1652" s="864" t="s">
        <v>4278</v>
      </c>
      <c r="F1652" s="873" t="s">
        <v>454</v>
      </c>
      <c r="G1652" s="838"/>
      <c r="H1652" s="873" t="s">
        <v>863</v>
      </c>
      <c r="I1652" s="872">
        <v>2014</v>
      </c>
      <c r="J1652" s="838"/>
      <c r="K1652" s="883"/>
      <c r="L1652" s="884"/>
      <c r="M1652" s="884"/>
      <c r="N1652" s="884"/>
      <c r="O1652" s="872" t="s">
        <v>133</v>
      </c>
      <c r="P1652" s="894">
        <v>78294059.221111491</v>
      </c>
      <c r="Q1652" s="853" t="str">
        <f t="shared" si="391"/>
        <v>2.06.02</v>
      </c>
      <c r="R1652" s="841" t="str">
        <f t="shared" si="392"/>
        <v>ALAT RUMAH TANGGA</v>
      </c>
      <c r="S1652" s="860">
        <f t="shared" si="393"/>
        <v>5</v>
      </c>
      <c r="T1652" s="861">
        <f t="shared" si="394"/>
        <v>15658811.844222298</v>
      </c>
      <c r="U1652" s="860">
        <f t="shared" si="395"/>
        <v>0</v>
      </c>
      <c r="V1652" s="861">
        <f t="shared" si="396"/>
        <v>0</v>
      </c>
      <c r="W1652" s="861">
        <f t="shared" si="397"/>
        <v>15658811.844222298</v>
      </c>
      <c r="X1652" s="861">
        <f t="shared" si="398"/>
        <v>15658811.844222298</v>
      </c>
      <c r="Y1652" s="861">
        <f t="shared" si="399"/>
        <v>15658811.844222298</v>
      </c>
      <c r="Z1652" s="861">
        <f t="shared" si="400"/>
        <v>15658811.844222298</v>
      </c>
      <c r="AA1652" s="861">
        <f t="shared" si="401"/>
        <v>15658811.844222298</v>
      </c>
      <c r="AB1652" s="860">
        <f t="shared" si="402"/>
        <v>2014</v>
      </c>
      <c r="AC1652" s="862">
        <f t="shared" si="403"/>
        <v>78294059.221111491</v>
      </c>
      <c r="AD1652" s="863">
        <f t="shared" si="404"/>
        <v>0</v>
      </c>
    </row>
    <row r="1653" spans="1:30" s="821" customFormat="1" ht="25.5" hidden="1" customHeight="1">
      <c r="A1653" s="835"/>
      <c r="B1653" s="849" t="s">
        <v>34</v>
      </c>
      <c r="C1653" s="873" t="s">
        <v>1454</v>
      </c>
      <c r="D1653" s="873" t="s">
        <v>4281</v>
      </c>
      <c r="E1653" s="864" t="s">
        <v>4278</v>
      </c>
      <c r="F1653" s="873" t="s">
        <v>454</v>
      </c>
      <c r="G1653" s="838"/>
      <c r="H1653" s="873" t="s">
        <v>863</v>
      </c>
      <c r="I1653" s="872">
        <v>2014</v>
      </c>
      <c r="J1653" s="838"/>
      <c r="K1653" s="883"/>
      <c r="L1653" s="884"/>
      <c r="M1653" s="884"/>
      <c r="N1653" s="884"/>
      <c r="O1653" s="872" t="s">
        <v>133</v>
      </c>
      <c r="P1653" s="894">
        <v>78294059.221111491</v>
      </c>
      <c r="Q1653" s="853" t="str">
        <f t="shared" si="391"/>
        <v>2.06.02</v>
      </c>
      <c r="R1653" s="841" t="str">
        <f t="shared" si="392"/>
        <v>ALAT RUMAH TANGGA</v>
      </c>
      <c r="S1653" s="860">
        <f t="shared" si="393"/>
        <v>5</v>
      </c>
      <c r="T1653" s="861">
        <f t="shared" si="394"/>
        <v>15658811.844222298</v>
      </c>
      <c r="U1653" s="860">
        <f t="shared" si="395"/>
        <v>0</v>
      </c>
      <c r="V1653" s="861">
        <f t="shared" si="396"/>
        <v>0</v>
      </c>
      <c r="W1653" s="861">
        <f t="shared" si="397"/>
        <v>15658811.844222298</v>
      </c>
      <c r="X1653" s="861">
        <f t="shared" si="398"/>
        <v>15658811.844222298</v>
      </c>
      <c r="Y1653" s="861">
        <f t="shared" si="399"/>
        <v>15658811.844222298</v>
      </c>
      <c r="Z1653" s="861">
        <f t="shared" si="400"/>
        <v>15658811.844222298</v>
      </c>
      <c r="AA1653" s="861">
        <f t="shared" si="401"/>
        <v>15658811.844222298</v>
      </c>
      <c r="AB1653" s="860">
        <f t="shared" si="402"/>
        <v>2014</v>
      </c>
      <c r="AC1653" s="862">
        <f t="shared" si="403"/>
        <v>78294059.221111491</v>
      </c>
      <c r="AD1653" s="863">
        <f t="shared" si="404"/>
        <v>0</v>
      </c>
    </row>
    <row r="1654" spans="1:30" s="821" customFormat="1" ht="15" hidden="1" customHeight="1">
      <c r="A1654" s="835"/>
      <c r="B1654" s="849" t="s">
        <v>34</v>
      </c>
      <c r="C1654" s="873" t="s">
        <v>1454</v>
      </c>
      <c r="D1654" s="873" t="s">
        <v>4282</v>
      </c>
      <c r="E1654" s="864" t="s">
        <v>4244</v>
      </c>
      <c r="F1654" s="873"/>
      <c r="G1654" s="838"/>
      <c r="H1654" s="873" t="s">
        <v>863</v>
      </c>
      <c r="I1654" s="872">
        <v>2014</v>
      </c>
      <c r="J1654" s="838"/>
      <c r="K1654" s="883"/>
      <c r="L1654" s="884"/>
      <c r="M1654" s="884"/>
      <c r="N1654" s="884"/>
      <c r="O1654" s="872" t="s">
        <v>133</v>
      </c>
      <c r="P1654" s="894">
        <v>37503957.10014087</v>
      </c>
      <c r="Q1654" s="853" t="str">
        <f t="shared" si="391"/>
        <v>2.06.02</v>
      </c>
      <c r="R1654" s="841" t="str">
        <f t="shared" si="392"/>
        <v>ALAT RUMAH TANGGA</v>
      </c>
      <c r="S1654" s="860">
        <f t="shared" si="393"/>
        <v>5</v>
      </c>
      <c r="T1654" s="861">
        <f t="shared" si="394"/>
        <v>7500791.4200281743</v>
      </c>
      <c r="U1654" s="860">
        <f t="shared" si="395"/>
        <v>0</v>
      </c>
      <c r="V1654" s="861">
        <f t="shared" si="396"/>
        <v>0</v>
      </c>
      <c r="W1654" s="861">
        <f t="shared" si="397"/>
        <v>7500791.4200281743</v>
      </c>
      <c r="X1654" s="861">
        <f t="shared" si="398"/>
        <v>7500791.4200281743</v>
      </c>
      <c r="Y1654" s="861">
        <f t="shared" si="399"/>
        <v>7500791.4200281743</v>
      </c>
      <c r="Z1654" s="861">
        <f t="shared" si="400"/>
        <v>7500791.4200281743</v>
      </c>
      <c r="AA1654" s="861">
        <f t="shared" si="401"/>
        <v>7500791.4200281743</v>
      </c>
      <c r="AB1654" s="860">
        <f t="shared" si="402"/>
        <v>2014</v>
      </c>
      <c r="AC1654" s="862">
        <f t="shared" si="403"/>
        <v>37503957.10014087</v>
      </c>
      <c r="AD1654" s="863">
        <f t="shared" si="404"/>
        <v>0</v>
      </c>
    </row>
    <row r="1655" spans="1:30" s="821" customFormat="1" ht="25.5" hidden="1" customHeight="1">
      <c r="A1655" s="835"/>
      <c r="B1655" s="849" t="s">
        <v>34</v>
      </c>
      <c r="C1655" s="873" t="s">
        <v>1454</v>
      </c>
      <c r="D1655" s="873" t="s">
        <v>4283</v>
      </c>
      <c r="E1655" s="864" t="s">
        <v>4150</v>
      </c>
      <c r="F1655" s="873"/>
      <c r="G1655" s="838"/>
      <c r="H1655" s="873" t="s">
        <v>863</v>
      </c>
      <c r="I1655" s="872">
        <v>2014</v>
      </c>
      <c r="J1655" s="838"/>
      <c r="K1655" s="883"/>
      <c r="L1655" s="884"/>
      <c r="M1655" s="884"/>
      <c r="N1655" s="884"/>
      <c r="O1655" s="872" t="s">
        <v>133</v>
      </c>
      <c r="P1655" s="894">
        <v>19794061.450971145</v>
      </c>
      <c r="Q1655" s="853" t="str">
        <f t="shared" si="391"/>
        <v>2.06.02</v>
      </c>
      <c r="R1655" s="841" t="str">
        <f t="shared" si="392"/>
        <v>ALAT RUMAH TANGGA</v>
      </c>
      <c r="S1655" s="860">
        <f t="shared" si="393"/>
        <v>5</v>
      </c>
      <c r="T1655" s="861">
        <f t="shared" si="394"/>
        <v>3958812.2901942292</v>
      </c>
      <c r="U1655" s="860">
        <f t="shared" si="395"/>
        <v>0</v>
      </c>
      <c r="V1655" s="861">
        <f t="shared" si="396"/>
        <v>0</v>
      </c>
      <c r="W1655" s="861">
        <f t="shared" si="397"/>
        <v>3958812.2901942292</v>
      </c>
      <c r="X1655" s="861">
        <f t="shared" si="398"/>
        <v>3958812.2901942292</v>
      </c>
      <c r="Y1655" s="861">
        <f t="shared" si="399"/>
        <v>3958812.2901942292</v>
      </c>
      <c r="Z1655" s="861">
        <f t="shared" si="400"/>
        <v>3958812.2901942292</v>
      </c>
      <c r="AA1655" s="861">
        <f t="shared" si="401"/>
        <v>3958812.2901942292</v>
      </c>
      <c r="AB1655" s="860">
        <f t="shared" si="402"/>
        <v>2014</v>
      </c>
      <c r="AC1655" s="862">
        <f t="shared" si="403"/>
        <v>19794061.450971145</v>
      </c>
      <c r="AD1655" s="863">
        <f t="shared" si="404"/>
        <v>0</v>
      </c>
    </row>
    <row r="1656" spans="1:30" s="821" customFormat="1" ht="25.5" hidden="1" customHeight="1">
      <c r="A1656" s="835"/>
      <c r="B1656" s="849" t="s">
        <v>34</v>
      </c>
      <c r="C1656" s="873" t="s">
        <v>3870</v>
      </c>
      <c r="D1656" s="873" t="s">
        <v>4284</v>
      </c>
      <c r="E1656" s="864" t="s">
        <v>4144</v>
      </c>
      <c r="F1656" s="873" t="s">
        <v>1067</v>
      </c>
      <c r="G1656" s="838"/>
      <c r="H1656" s="873" t="s">
        <v>4163</v>
      </c>
      <c r="I1656" s="872">
        <v>2014</v>
      </c>
      <c r="J1656" s="838"/>
      <c r="K1656" s="883"/>
      <c r="L1656" s="884"/>
      <c r="M1656" s="884"/>
      <c r="N1656" s="884"/>
      <c r="O1656" s="872" t="s">
        <v>133</v>
      </c>
      <c r="P1656" s="894">
        <v>47638075.469746709</v>
      </c>
      <c r="Q1656" s="853" t="str">
        <f t="shared" si="391"/>
        <v>2.06.02</v>
      </c>
      <c r="R1656" s="841" t="str">
        <f t="shared" si="392"/>
        <v>ALAT RUMAH TANGGA</v>
      </c>
      <c r="S1656" s="860">
        <f t="shared" si="393"/>
        <v>5</v>
      </c>
      <c r="T1656" s="861">
        <f t="shared" si="394"/>
        <v>9527615.0939493421</v>
      </c>
      <c r="U1656" s="860">
        <f t="shared" si="395"/>
        <v>0</v>
      </c>
      <c r="V1656" s="861">
        <f t="shared" si="396"/>
        <v>0</v>
      </c>
      <c r="W1656" s="861">
        <f t="shared" si="397"/>
        <v>9527615.0939493421</v>
      </c>
      <c r="X1656" s="861">
        <f t="shared" si="398"/>
        <v>9527615.0939493421</v>
      </c>
      <c r="Y1656" s="861">
        <f t="shared" si="399"/>
        <v>9527615.0939493421</v>
      </c>
      <c r="Z1656" s="861">
        <f t="shared" si="400"/>
        <v>9527615.0939493421</v>
      </c>
      <c r="AA1656" s="861">
        <f t="shared" si="401"/>
        <v>9527615.0939493421</v>
      </c>
      <c r="AB1656" s="860">
        <f t="shared" si="402"/>
        <v>2014</v>
      </c>
      <c r="AC1656" s="862">
        <f t="shared" si="403"/>
        <v>47638075.469746709</v>
      </c>
      <c r="AD1656" s="863">
        <f t="shared" si="404"/>
        <v>0</v>
      </c>
    </row>
    <row r="1657" spans="1:30" s="821" customFormat="1" ht="15" hidden="1" customHeight="1">
      <c r="A1657" s="835"/>
      <c r="B1657" s="849" t="s">
        <v>34</v>
      </c>
      <c r="C1657" s="873" t="s">
        <v>1097</v>
      </c>
      <c r="D1657" s="873" t="s">
        <v>4285</v>
      </c>
      <c r="E1657" s="864" t="s">
        <v>4141</v>
      </c>
      <c r="F1657" s="873" t="s">
        <v>1067</v>
      </c>
      <c r="G1657" s="838"/>
      <c r="H1657" s="873" t="s">
        <v>4163</v>
      </c>
      <c r="I1657" s="872">
        <v>2014</v>
      </c>
      <c r="J1657" s="838"/>
      <c r="K1657" s="883"/>
      <c r="L1657" s="884"/>
      <c r="M1657" s="884"/>
      <c r="N1657" s="884"/>
      <c r="O1657" s="872" t="s">
        <v>133</v>
      </c>
      <c r="P1657" s="894">
        <v>44826105.737157494</v>
      </c>
      <c r="Q1657" s="853" t="str">
        <f t="shared" si="391"/>
        <v>2.06.02</v>
      </c>
      <c r="R1657" s="841" t="str">
        <f t="shared" si="392"/>
        <v>ALAT RUMAH TANGGA</v>
      </c>
      <c r="S1657" s="860">
        <f t="shared" si="393"/>
        <v>5</v>
      </c>
      <c r="T1657" s="861">
        <f t="shared" si="394"/>
        <v>8965221.1474314984</v>
      </c>
      <c r="U1657" s="860">
        <f t="shared" si="395"/>
        <v>0</v>
      </c>
      <c r="V1657" s="861">
        <f t="shared" si="396"/>
        <v>0</v>
      </c>
      <c r="W1657" s="861">
        <f t="shared" si="397"/>
        <v>8965221.1474314984</v>
      </c>
      <c r="X1657" s="861">
        <f t="shared" si="398"/>
        <v>8965221.1474314984</v>
      </c>
      <c r="Y1657" s="861">
        <f t="shared" si="399"/>
        <v>8965221.1474314984</v>
      </c>
      <c r="Z1657" s="861">
        <f t="shared" si="400"/>
        <v>8965221.1474314984</v>
      </c>
      <c r="AA1657" s="861">
        <f t="shared" si="401"/>
        <v>8965221.1474314984</v>
      </c>
      <c r="AB1657" s="860">
        <f t="shared" si="402"/>
        <v>2014</v>
      </c>
      <c r="AC1657" s="862">
        <f t="shared" si="403"/>
        <v>44826105.737157494</v>
      </c>
      <c r="AD1657" s="863">
        <f t="shared" si="404"/>
        <v>0</v>
      </c>
    </row>
    <row r="1658" spans="1:30" s="821" customFormat="1" ht="25.5" hidden="1" customHeight="1">
      <c r="A1658" s="835"/>
      <c r="B1658" s="849" t="s">
        <v>34</v>
      </c>
      <c r="C1658" s="873" t="s">
        <v>1097</v>
      </c>
      <c r="D1658" s="873" t="s">
        <v>4286</v>
      </c>
      <c r="E1658" s="864" t="s">
        <v>444</v>
      </c>
      <c r="F1658" s="873" t="s">
        <v>1067</v>
      </c>
      <c r="G1658" s="838"/>
      <c r="H1658" s="873" t="s">
        <v>4163</v>
      </c>
      <c r="I1658" s="872">
        <v>2014</v>
      </c>
      <c r="J1658" s="838"/>
      <c r="K1658" s="883"/>
      <c r="L1658" s="884"/>
      <c r="M1658" s="884"/>
      <c r="N1658" s="884"/>
      <c r="O1658" s="872" t="s">
        <v>133</v>
      </c>
      <c r="P1658" s="894">
        <v>14886898.584295847</v>
      </c>
      <c r="Q1658" s="853" t="str">
        <f t="shared" si="391"/>
        <v>2.06.02</v>
      </c>
      <c r="R1658" s="841" t="str">
        <f t="shared" si="392"/>
        <v>ALAT RUMAH TANGGA</v>
      </c>
      <c r="S1658" s="860">
        <f t="shared" si="393"/>
        <v>5</v>
      </c>
      <c r="T1658" s="861">
        <f t="shared" si="394"/>
        <v>2977379.7168591693</v>
      </c>
      <c r="U1658" s="860">
        <f t="shared" si="395"/>
        <v>0</v>
      </c>
      <c r="V1658" s="861">
        <f t="shared" si="396"/>
        <v>0</v>
      </c>
      <c r="W1658" s="861">
        <f t="shared" si="397"/>
        <v>2977379.7168591693</v>
      </c>
      <c r="X1658" s="861">
        <f t="shared" si="398"/>
        <v>2977379.7168591693</v>
      </c>
      <c r="Y1658" s="861">
        <f t="shared" si="399"/>
        <v>2977379.7168591693</v>
      </c>
      <c r="Z1658" s="861">
        <f t="shared" si="400"/>
        <v>2977379.7168591693</v>
      </c>
      <c r="AA1658" s="861">
        <f t="shared" si="401"/>
        <v>2977379.7168591693</v>
      </c>
      <c r="AB1658" s="860">
        <f t="shared" si="402"/>
        <v>2014</v>
      </c>
      <c r="AC1658" s="862">
        <f t="shared" si="403"/>
        <v>14886898.584295847</v>
      </c>
      <c r="AD1658" s="863">
        <f t="shared" si="404"/>
        <v>0</v>
      </c>
    </row>
    <row r="1659" spans="1:30" s="821" customFormat="1" ht="25.5" hidden="1" customHeight="1">
      <c r="A1659" s="835"/>
      <c r="B1659" s="849" t="s">
        <v>34</v>
      </c>
      <c r="C1659" s="873" t="s">
        <v>1097</v>
      </c>
      <c r="D1659" s="873" t="s">
        <v>4287</v>
      </c>
      <c r="E1659" s="864" t="s">
        <v>444</v>
      </c>
      <c r="F1659" s="873" t="s">
        <v>4288</v>
      </c>
      <c r="G1659" s="838"/>
      <c r="H1659" s="873" t="s">
        <v>4163</v>
      </c>
      <c r="I1659" s="872">
        <v>2014</v>
      </c>
      <c r="J1659" s="838"/>
      <c r="K1659" s="883"/>
      <c r="L1659" s="884"/>
      <c r="M1659" s="884"/>
      <c r="N1659" s="884"/>
      <c r="O1659" s="872" t="s">
        <v>133</v>
      </c>
      <c r="P1659" s="894">
        <v>12791705.450209765</v>
      </c>
      <c r="Q1659" s="853" t="str">
        <f t="shared" si="391"/>
        <v>2.06.02</v>
      </c>
      <c r="R1659" s="841" t="str">
        <f t="shared" si="392"/>
        <v>ALAT RUMAH TANGGA</v>
      </c>
      <c r="S1659" s="860">
        <f t="shared" si="393"/>
        <v>5</v>
      </c>
      <c r="T1659" s="861">
        <f t="shared" si="394"/>
        <v>2558341.0900419531</v>
      </c>
      <c r="U1659" s="860">
        <f t="shared" si="395"/>
        <v>0</v>
      </c>
      <c r="V1659" s="861">
        <f t="shared" si="396"/>
        <v>0</v>
      </c>
      <c r="W1659" s="861">
        <f t="shared" si="397"/>
        <v>2558341.0900419531</v>
      </c>
      <c r="X1659" s="861">
        <f t="shared" si="398"/>
        <v>2558341.0900419531</v>
      </c>
      <c r="Y1659" s="861">
        <f t="shared" si="399"/>
        <v>2558341.0900419531</v>
      </c>
      <c r="Z1659" s="861">
        <f t="shared" si="400"/>
        <v>2558341.0900419531</v>
      </c>
      <c r="AA1659" s="861">
        <f t="shared" si="401"/>
        <v>2558341.0900419531</v>
      </c>
      <c r="AB1659" s="860">
        <f t="shared" si="402"/>
        <v>2014</v>
      </c>
      <c r="AC1659" s="862">
        <f t="shared" si="403"/>
        <v>12791705.450209765</v>
      </c>
      <c r="AD1659" s="863">
        <f t="shared" si="404"/>
        <v>0</v>
      </c>
    </row>
    <row r="1660" spans="1:30" s="821" customFormat="1" ht="15" hidden="1" customHeight="1">
      <c r="A1660" s="835"/>
      <c r="B1660" s="849" t="s">
        <v>34</v>
      </c>
      <c r="C1660" s="873" t="s">
        <v>1097</v>
      </c>
      <c r="D1660" s="873" t="s">
        <v>4287</v>
      </c>
      <c r="E1660" s="864" t="s">
        <v>444</v>
      </c>
      <c r="F1660" s="873" t="s">
        <v>4288</v>
      </c>
      <c r="G1660" s="838"/>
      <c r="H1660" s="873" t="s">
        <v>4163</v>
      </c>
      <c r="I1660" s="872">
        <v>2014</v>
      </c>
      <c r="J1660" s="838"/>
      <c r="K1660" s="883"/>
      <c r="L1660" s="884"/>
      <c r="M1660" s="884"/>
      <c r="N1660" s="884"/>
      <c r="O1660" s="872" t="s">
        <v>133</v>
      </c>
      <c r="P1660" s="894">
        <v>12791705.450209765</v>
      </c>
      <c r="Q1660" s="853" t="str">
        <f t="shared" si="391"/>
        <v>2.06.02</v>
      </c>
      <c r="R1660" s="841" t="str">
        <f t="shared" si="392"/>
        <v>ALAT RUMAH TANGGA</v>
      </c>
      <c r="S1660" s="860">
        <f t="shared" si="393"/>
        <v>5</v>
      </c>
      <c r="T1660" s="861">
        <f t="shared" si="394"/>
        <v>2558341.0900419531</v>
      </c>
      <c r="U1660" s="860">
        <f t="shared" si="395"/>
        <v>0</v>
      </c>
      <c r="V1660" s="861">
        <f t="shared" si="396"/>
        <v>0</v>
      </c>
      <c r="W1660" s="861">
        <f t="shared" si="397"/>
        <v>2558341.0900419531</v>
      </c>
      <c r="X1660" s="861">
        <f t="shared" si="398"/>
        <v>2558341.0900419531</v>
      </c>
      <c r="Y1660" s="861">
        <f t="shared" si="399"/>
        <v>2558341.0900419531</v>
      </c>
      <c r="Z1660" s="861">
        <f t="shared" si="400"/>
        <v>2558341.0900419531</v>
      </c>
      <c r="AA1660" s="861">
        <f t="shared" si="401"/>
        <v>2558341.0900419531</v>
      </c>
      <c r="AB1660" s="860">
        <f t="shared" si="402"/>
        <v>2014</v>
      </c>
      <c r="AC1660" s="862">
        <f t="shared" si="403"/>
        <v>12791705.450209765</v>
      </c>
      <c r="AD1660" s="863">
        <f t="shared" si="404"/>
        <v>0</v>
      </c>
    </row>
    <row r="1661" spans="1:30" s="821" customFormat="1" ht="15" hidden="1" customHeight="1">
      <c r="A1661" s="835"/>
      <c r="B1661" s="849" t="s">
        <v>34</v>
      </c>
      <c r="C1661" s="873" t="s">
        <v>1097</v>
      </c>
      <c r="D1661" s="873" t="s">
        <v>4287</v>
      </c>
      <c r="E1661" s="864" t="s">
        <v>444</v>
      </c>
      <c r="F1661" s="873" t="s">
        <v>4288</v>
      </c>
      <c r="G1661" s="838"/>
      <c r="H1661" s="873" t="s">
        <v>4163</v>
      </c>
      <c r="I1661" s="872">
        <v>2014</v>
      </c>
      <c r="J1661" s="838"/>
      <c r="K1661" s="883"/>
      <c r="L1661" s="884"/>
      <c r="M1661" s="884"/>
      <c r="N1661" s="884"/>
      <c r="O1661" s="872" t="s">
        <v>133</v>
      </c>
      <c r="P1661" s="894">
        <v>12791705.450209765</v>
      </c>
      <c r="Q1661" s="853" t="str">
        <f t="shared" si="391"/>
        <v>2.06.02</v>
      </c>
      <c r="R1661" s="841" t="str">
        <f t="shared" si="392"/>
        <v>ALAT RUMAH TANGGA</v>
      </c>
      <c r="S1661" s="860">
        <f t="shared" si="393"/>
        <v>5</v>
      </c>
      <c r="T1661" s="861">
        <f t="shared" si="394"/>
        <v>2558341.0900419531</v>
      </c>
      <c r="U1661" s="860">
        <f t="shared" si="395"/>
        <v>0</v>
      </c>
      <c r="V1661" s="861">
        <f t="shared" si="396"/>
        <v>0</v>
      </c>
      <c r="W1661" s="861">
        <f t="shared" si="397"/>
        <v>2558341.0900419531</v>
      </c>
      <c r="X1661" s="861">
        <f t="shared" si="398"/>
        <v>2558341.0900419531</v>
      </c>
      <c r="Y1661" s="861">
        <f t="shared" si="399"/>
        <v>2558341.0900419531</v>
      </c>
      <c r="Z1661" s="861">
        <f t="shared" si="400"/>
        <v>2558341.0900419531</v>
      </c>
      <c r="AA1661" s="861">
        <f t="shared" si="401"/>
        <v>2558341.0900419531</v>
      </c>
      <c r="AB1661" s="860">
        <f t="shared" si="402"/>
        <v>2014</v>
      </c>
      <c r="AC1661" s="862">
        <f t="shared" si="403"/>
        <v>12791705.450209765</v>
      </c>
      <c r="AD1661" s="863">
        <f t="shared" si="404"/>
        <v>0</v>
      </c>
    </row>
    <row r="1662" spans="1:30" s="821" customFormat="1" ht="25.5" hidden="1" customHeight="1">
      <c r="A1662" s="835"/>
      <c r="B1662" s="849" t="s">
        <v>34</v>
      </c>
      <c r="C1662" s="873" t="s">
        <v>1097</v>
      </c>
      <c r="D1662" s="873" t="s">
        <v>4287</v>
      </c>
      <c r="E1662" s="864" t="s">
        <v>444</v>
      </c>
      <c r="F1662" s="873" t="s">
        <v>4288</v>
      </c>
      <c r="G1662" s="838"/>
      <c r="H1662" s="873" t="s">
        <v>4163</v>
      </c>
      <c r="I1662" s="872">
        <v>2014</v>
      </c>
      <c r="J1662" s="838"/>
      <c r="K1662" s="883"/>
      <c r="L1662" s="884"/>
      <c r="M1662" s="884"/>
      <c r="N1662" s="884"/>
      <c r="O1662" s="872" t="s">
        <v>133</v>
      </c>
      <c r="P1662" s="894">
        <v>12791705.450209765</v>
      </c>
      <c r="Q1662" s="853" t="str">
        <f t="shared" si="391"/>
        <v>2.06.02</v>
      </c>
      <c r="R1662" s="841" t="str">
        <f t="shared" si="392"/>
        <v>ALAT RUMAH TANGGA</v>
      </c>
      <c r="S1662" s="860">
        <f t="shared" si="393"/>
        <v>5</v>
      </c>
      <c r="T1662" s="861">
        <f t="shared" si="394"/>
        <v>2558341.0900419531</v>
      </c>
      <c r="U1662" s="860">
        <f t="shared" si="395"/>
        <v>0</v>
      </c>
      <c r="V1662" s="861">
        <f t="shared" si="396"/>
        <v>0</v>
      </c>
      <c r="W1662" s="861">
        <f t="shared" si="397"/>
        <v>2558341.0900419531</v>
      </c>
      <c r="X1662" s="861">
        <f t="shared" si="398"/>
        <v>2558341.0900419531</v>
      </c>
      <c r="Y1662" s="861">
        <f t="shared" si="399"/>
        <v>2558341.0900419531</v>
      </c>
      <c r="Z1662" s="861">
        <f t="shared" si="400"/>
        <v>2558341.0900419531</v>
      </c>
      <c r="AA1662" s="861">
        <f t="shared" si="401"/>
        <v>2558341.0900419531</v>
      </c>
      <c r="AB1662" s="860">
        <f t="shared" si="402"/>
        <v>2014</v>
      </c>
      <c r="AC1662" s="862">
        <f t="shared" si="403"/>
        <v>12791705.450209765</v>
      </c>
      <c r="AD1662" s="863">
        <f t="shared" si="404"/>
        <v>0</v>
      </c>
    </row>
    <row r="1663" spans="1:30" s="821" customFormat="1" ht="25.5" hidden="1" customHeight="1">
      <c r="A1663" s="835"/>
      <c r="B1663" s="849" t="s">
        <v>34</v>
      </c>
      <c r="C1663" s="873" t="s">
        <v>1097</v>
      </c>
      <c r="D1663" s="873" t="s">
        <v>4287</v>
      </c>
      <c r="E1663" s="864" t="s">
        <v>444</v>
      </c>
      <c r="F1663" s="873" t="s">
        <v>4288</v>
      </c>
      <c r="G1663" s="838"/>
      <c r="H1663" s="873" t="s">
        <v>4163</v>
      </c>
      <c r="I1663" s="872">
        <v>2014</v>
      </c>
      <c r="J1663" s="838"/>
      <c r="K1663" s="883"/>
      <c r="L1663" s="884"/>
      <c r="M1663" s="884"/>
      <c r="N1663" s="884"/>
      <c r="O1663" s="872" t="s">
        <v>133</v>
      </c>
      <c r="P1663" s="894">
        <v>12791705.450209765</v>
      </c>
      <c r="Q1663" s="853" t="str">
        <f t="shared" si="391"/>
        <v>2.06.02</v>
      </c>
      <c r="R1663" s="841" t="str">
        <f t="shared" si="392"/>
        <v>ALAT RUMAH TANGGA</v>
      </c>
      <c r="S1663" s="860">
        <f t="shared" si="393"/>
        <v>5</v>
      </c>
      <c r="T1663" s="861">
        <f t="shared" si="394"/>
        <v>2558341.0900419531</v>
      </c>
      <c r="U1663" s="860">
        <f t="shared" si="395"/>
        <v>0</v>
      </c>
      <c r="V1663" s="861">
        <f t="shared" si="396"/>
        <v>0</v>
      </c>
      <c r="W1663" s="861">
        <f t="shared" si="397"/>
        <v>2558341.0900419531</v>
      </c>
      <c r="X1663" s="861">
        <f t="shared" si="398"/>
        <v>2558341.0900419531</v>
      </c>
      <c r="Y1663" s="861">
        <f t="shared" si="399"/>
        <v>2558341.0900419531</v>
      </c>
      <c r="Z1663" s="861">
        <f t="shared" si="400"/>
        <v>2558341.0900419531</v>
      </c>
      <c r="AA1663" s="861">
        <f t="shared" si="401"/>
        <v>2558341.0900419531</v>
      </c>
      <c r="AB1663" s="860">
        <f t="shared" si="402"/>
        <v>2014</v>
      </c>
      <c r="AC1663" s="862">
        <f t="shared" si="403"/>
        <v>12791705.450209765</v>
      </c>
      <c r="AD1663" s="863">
        <f t="shared" si="404"/>
        <v>0</v>
      </c>
    </row>
    <row r="1664" spans="1:30" s="821" customFormat="1" ht="15" hidden="1" customHeight="1">
      <c r="A1664" s="835"/>
      <c r="B1664" s="849" t="s">
        <v>34</v>
      </c>
      <c r="C1664" s="873" t="s">
        <v>1097</v>
      </c>
      <c r="D1664" s="873" t="s">
        <v>4287</v>
      </c>
      <c r="E1664" s="864" t="s">
        <v>444</v>
      </c>
      <c r="F1664" s="873" t="s">
        <v>4288</v>
      </c>
      <c r="G1664" s="838"/>
      <c r="H1664" s="873" t="s">
        <v>4163</v>
      </c>
      <c r="I1664" s="872">
        <v>2014</v>
      </c>
      <c r="J1664" s="838"/>
      <c r="K1664" s="883"/>
      <c r="L1664" s="884"/>
      <c r="M1664" s="884"/>
      <c r="N1664" s="884"/>
      <c r="O1664" s="872" t="s">
        <v>133</v>
      </c>
      <c r="P1664" s="894">
        <v>12791705.450209765</v>
      </c>
      <c r="Q1664" s="853" t="str">
        <f t="shared" si="391"/>
        <v>2.06.02</v>
      </c>
      <c r="R1664" s="841" t="str">
        <f t="shared" si="392"/>
        <v>ALAT RUMAH TANGGA</v>
      </c>
      <c r="S1664" s="860">
        <f t="shared" si="393"/>
        <v>5</v>
      </c>
      <c r="T1664" s="861">
        <f t="shared" si="394"/>
        <v>2558341.0900419531</v>
      </c>
      <c r="U1664" s="860">
        <f t="shared" si="395"/>
        <v>0</v>
      </c>
      <c r="V1664" s="861">
        <f t="shared" si="396"/>
        <v>0</v>
      </c>
      <c r="W1664" s="861">
        <f t="shared" si="397"/>
        <v>2558341.0900419531</v>
      </c>
      <c r="X1664" s="861">
        <f t="shared" si="398"/>
        <v>2558341.0900419531</v>
      </c>
      <c r="Y1664" s="861">
        <f t="shared" si="399"/>
        <v>2558341.0900419531</v>
      </c>
      <c r="Z1664" s="861">
        <f t="shared" si="400"/>
        <v>2558341.0900419531</v>
      </c>
      <c r="AA1664" s="861">
        <f t="shared" si="401"/>
        <v>2558341.0900419531</v>
      </c>
      <c r="AB1664" s="860">
        <f t="shared" si="402"/>
        <v>2014</v>
      </c>
      <c r="AC1664" s="862">
        <f t="shared" si="403"/>
        <v>12791705.450209765</v>
      </c>
      <c r="AD1664" s="863">
        <f t="shared" si="404"/>
        <v>0</v>
      </c>
    </row>
    <row r="1665" spans="1:30" s="821" customFormat="1" ht="15" hidden="1" customHeight="1">
      <c r="A1665" s="835"/>
      <c r="B1665" s="849" t="s">
        <v>34</v>
      </c>
      <c r="C1665" s="873" t="s">
        <v>1097</v>
      </c>
      <c r="D1665" s="873" t="s">
        <v>4287</v>
      </c>
      <c r="E1665" s="864" t="s">
        <v>444</v>
      </c>
      <c r="F1665" s="873" t="s">
        <v>4288</v>
      </c>
      <c r="G1665" s="838"/>
      <c r="H1665" s="873" t="s">
        <v>4163</v>
      </c>
      <c r="I1665" s="872">
        <v>2014</v>
      </c>
      <c r="J1665" s="838"/>
      <c r="K1665" s="883"/>
      <c r="L1665" s="884"/>
      <c r="M1665" s="884"/>
      <c r="N1665" s="884"/>
      <c r="O1665" s="872" t="s">
        <v>133</v>
      </c>
      <c r="P1665" s="894">
        <v>12791705.450209765</v>
      </c>
      <c r="Q1665" s="853" t="str">
        <f t="shared" si="391"/>
        <v>2.06.02</v>
      </c>
      <c r="R1665" s="841" t="str">
        <f t="shared" si="392"/>
        <v>ALAT RUMAH TANGGA</v>
      </c>
      <c r="S1665" s="860">
        <f t="shared" si="393"/>
        <v>5</v>
      </c>
      <c r="T1665" s="861">
        <f t="shared" si="394"/>
        <v>2558341.0900419531</v>
      </c>
      <c r="U1665" s="860">
        <f t="shared" si="395"/>
        <v>0</v>
      </c>
      <c r="V1665" s="861">
        <f t="shared" si="396"/>
        <v>0</v>
      </c>
      <c r="W1665" s="861">
        <f t="shared" si="397"/>
        <v>2558341.0900419531</v>
      </c>
      <c r="X1665" s="861">
        <f t="shared" si="398"/>
        <v>2558341.0900419531</v>
      </c>
      <c r="Y1665" s="861">
        <f t="shared" si="399"/>
        <v>2558341.0900419531</v>
      </c>
      <c r="Z1665" s="861">
        <f t="shared" si="400"/>
        <v>2558341.0900419531</v>
      </c>
      <c r="AA1665" s="861">
        <f t="shared" si="401"/>
        <v>2558341.0900419531</v>
      </c>
      <c r="AB1665" s="860">
        <f t="shared" si="402"/>
        <v>2014</v>
      </c>
      <c r="AC1665" s="862">
        <f t="shared" si="403"/>
        <v>12791705.450209765</v>
      </c>
      <c r="AD1665" s="863">
        <f t="shared" si="404"/>
        <v>0</v>
      </c>
    </row>
    <row r="1666" spans="1:30" s="821" customFormat="1" ht="25.5" hidden="1" customHeight="1">
      <c r="A1666" s="835"/>
      <c r="B1666" s="849" t="s">
        <v>34</v>
      </c>
      <c r="C1666" s="873" t="s">
        <v>1097</v>
      </c>
      <c r="D1666" s="873" t="s">
        <v>4287</v>
      </c>
      <c r="E1666" s="864" t="s">
        <v>444</v>
      </c>
      <c r="F1666" s="873" t="s">
        <v>4288</v>
      </c>
      <c r="G1666" s="838"/>
      <c r="H1666" s="873" t="s">
        <v>4163</v>
      </c>
      <c r="I1666" s="872">
        <v>2014</v>
      </c>
      <c r="J1666" s="838"/>
      <c r="K1666" s="883"/>
      <c r="L1666" s="884"/>
      <c r="M1666" s="884"/>
      <c r="N1666" s="884"/>
      <c r="O1666" s="872" t="s">
        <v>133</v>
      </c>
      <c r="P1666" s="894">
        <v>12791705.450209765</v>
      </c>
      <c r="Q1666" s="853" t="str">
        <f t="shared" si="391"/>
        <v>2.06.02</v>
      </c>
      <c r="R1666" s="841" t="str">
        <f t="shared" si="392"/>
        <v>ALAT RUMAH TANGGA</v>
      </c>
      <c r="S1666" s="860">
        <f t="shared" si="393"/>
        <v>5</v>
      </c>
      <c r="T1666" s="861">
        <f t="shared" si="394"/>
        <v>2558341.0900419531</v>
      </c>
      <c r="U1666" s="860">
        <f t="shared" si="395"/>
        <v>0</v>
      </c>
      <c r="V1666" s="861">
        <f t="shared" si="396"/>
        <v>0</v>
      </c>
      <c r="W1666" s="861">
        <f t="shared" si="397"/>
        <v>2558341.0900419531</v>
      </c>
      <c r="X1666" s="861">
        <f t="shared" si="398"/>
        <v>2558341.0900419531</v>
      </c>
      <c r="Y1666" s="861">
        <f t="shared" si="399"/>
        <v>2558341.0900419531</v>
      </c>
      <c r="Z1666" s="861">
        <f t="shared" si="400"/>
        <v>2558341.0900419531</v>
      </c>
      <c r="AA1666" s="861">
        <f t="shared" si="401"/>
        <v>2558341.0900419531</v>
      </c>
      <c r="AB1666" s="860">
        <f t="shared" si="402"/>
        <v>2014</v>
      </c>
      <c r="AC1666" s="862">
        <f t="shared" si="403"/>
        <v>12791705.450209765</v>
      </c>
      <c r="AD1666" s="863">
        <f t="shared" si="404"/>
        <v>0</v>
      </c>
    </row>
    <row r="1667" spans="1:30" s="821" customFormat="1" ht="25.5" hidden="1" customHeight="1">
      <c r="A1667" s="835"/>
      <c r="B1667" s="849" t="s">
        <v>34</v>
      </c>
      <c r="C1667" s="873" t="s">
        <v>1097</v>
      </c>
      <c r="D1667" s="873" t="s">
        <v>4287</v>
      </c>
      <c r="E1667" s="864" t="s">
        <v>444</v>
      </c>
      <c r="F1667" s="873" t="s">
        <v>4288</v>
      </c>
      <c r="G1667" s="838"/>
      <c r="H1667" s="873" t="s">
        <v>4163</v>
      </c>
      <c r="I1667" s="872">
        <v>2014</v>
      </c>
      <c r="J1667" s="838"/>
      <c r="K1667" s="883"/>
      <c r="L1667" s="884"/>
      <c r="M1667" s="884"/>
      <c r="N1667" s="884"/>
      <c r="O1667" s="872" t="s">
        <v>133</v>
      </c>
      <c r="P1667" s="894">
        <v>12791705.450209765</v>
      </c>
      <c r="Q1667" s="853" t="str">
        <f t="shared" si="391"/>
        <v>2.06.02</v>
      </c>
      <c r="R1667" s="841" t="str">
        <f t="shared" si="392"/>
        <v>ALAT RUMAH TANGGA</v>
      </c>
      <c r="S1667" s="860">
        <f t="shared" si="393"/>
        <v>5</v>
      </c>
      <c r="T1667" s="861">
        <f t="shared" si="394"/>
        <v>2558341.0900419531</v>
      </c>
      <c r="U1667" s="860">
        <f t="shared" si="395"/>
        <v>0</v>
      </c>
      <c r="V1667" s="861">
        <f t="shared" si="396"/>
        <v>0</v>
      </c>
      <c r="W1667" s="861">
        <f t="shared" si="397"/>
        <v>2558341.0900419531</v>
      </c>
      <c r="X1667" s="861">
        <f t="shared" si="398"/>
        <v>2558341.0900419531</v>
      </c>
      <c r="Y1667" s="861">
        <f t="shared" si="399"/>
        <v>2558341.0900419531</v>
      </c>
      <c r="Z1667" s="861">
        <f t="shared" si="400"/>
        <v>2558341.0900419531</v>
      </c>
      <c r="AA1667" s="861">
        <f t="shared" si="401"/>
        <v>2558341.0900419531</v>
      </c>
      <c r="AB1667" s="860">
        <f t="shared" si="402"/>
        <v>2014</v>
      </c>
      <c r="AC1667" s="862">
        <f t="shared" si="403"/>
        <v>12791705.450209765</v>
      </c>
      <c r="AD1667" s="863">
        <f t="shared" si="404"/>
        <v>0</v>
      </c>
    </row>
    <row r="1668" spans="1:30" s="821" customFormat="1" ht="15" hidden="1" customHeight="1">
      <c r="A1668" s="835"/>
      <c r="B1668" s="849" t="s">
        <v>34</v>
      </c>
      <c r="C1668" s="873" t="s">
        <v>1097</v>
      </c>
      <c r="D1668" s="873" t="s">
        <v>4287</v>
      </c>
      <c r="E1668" s="864" t="s">
        <v>444</v>
      </c>
      <c r="F1668" s="873" t="s">
        <v>4288</v>
      </c>
      <c r="G1668" s="838"/>
      <c r="H1668" s="873" t="s">
        <v>4163</v>
      </c>
      <c r="I1668" s="872">
        <v>2014</v>
      </c>
      <c r="J1668" s="838"/>
      <c r="K1668" s="883"/>
      <c r="L1668" s="884"/>
      <c r="M1668" s="884"/>
      <c r="N1668" s="884"/>
      <c r="O1668" s="872" t="s">
        <v>133</v>
      </c>
      <c r="P1668" s="894">
        <v>12791705.450209765</v>
      </c>
      <c r="Q1668" s="853" t="str">
        <f t="shared" si="391"/>
        <v>2.06.02</v>
      </c>
      <c r="R1668" s="841" t="str">
        <f t="shared" si="392"/>
        <v>ALAT RUMAH TANGGA</v>
      </c>
      <c r="S1668" s="860">
        <f t="shared" si="393"/>
        <v>5</v>
      </c>
      <c r="T1668" s="861">
        <f t="shared" si="394"/>
        <v>2558341.0900419531</v>
      </c>
      <c r="U1668" s="860">
        <f t="shared" si="395"/>
        <v>0</v>
      </c>
      <c r="V1668" s="861">
        <f t="shared" si="396"/>
        <v>0</v>
      </c>
      <c r="W1668" s="861">
        <f t="shared" si="397"/>
        <v>2558341.0900419531</v>
      </c>
      <c r="X1668" s="861">
        <f t="shared" si="398"/>
        <v>2558341.0900419531</v>
      </c>
      <c r="Y1668" s="861">
        <f t="shared" si="399"/>
        <v>2558341.0900419531</v>
      </c>
      <c r="Z1668" s="861">
        <f t="shared" si="400"/>
        <v>2558341.0900419531</v>
      </c>
      <c r="AA1668" s="861">
        <f t="shared" si="401"/>
        <v>2558341.0900419531</v>
      </c>
      <c r="AB1668" s="860">
        <f t="shared" si="402"/>
        <v>2014</v>
      </c>
      <c r="AC1668" s="862">
        <f t="shared" si="403"/>
        <v>12791705.450209765</v>
      </c>
      <c r="AD1668" s="863">
        <f t="shared" si="404"/>
        <v>0</v>
      </c>
    </row>
    <row r="1669" spans="1:30" s="821" customFormat="1" ht="15" hidden="1" customHeight="1">
      <c r="A1669" s="835"/>
      <c r="B1669" s="849" t="s">
        <v>34</v>
      </c>
      <c r="C1669" s="873" t="s">
        <v>1097</v>
      </c>
      <c r="D1669" s="873" t="s">
        <v>4287</v>
      </c>
      <c r="E1669" s="864" t="s">
        <v>444</v>
      </c>
      <c r="F1669" s="873" t="s">
        <v>4288</v>
      </c>
      <c r="G1669" s="838"/>
      <c r="H1669" s="873" t="s">
        <v>4163</v>
      </c>
      <c r="I1669" s="872">
        <v>2014</v>
      </c>
      <c r="J1669" s="838"/>
      <c r="K1669" s="883"/>
      <c r="L1669" s="884"/>
      <c r="M1669" s="884"/>
      <c r="N1669" s="884"/>
      <c r="O1669" s="872" t="s">
        <v>133</v>
      </c>
      <c r="P1669" s="894">
        <v>12791705.450209765</v>
      </c>
      <c r="Q1669" s="853" t="str">
        <f t="shared" si="391"/>
        <v>2.06.02</v>
      </c>
      <c r="R1669" s="841" t="str">
        <f t="shared" si="392"/>
        <v>ALAT RUMAH TANGGA</v>
      </c>
      <c r="S1669" s="860">
        <f t="shared" si="393"/>
        <v>5</v>
      </c>
      <c r="T1669" s="861">
        <f t="shared" si="394"/>
        <v>2558341.0900419531</v>
      </c>
      <c r="U1669" s="860">
        <f t="shared" si="395"/>
        <v>0</v>
      </c>
      <c r="V1669" s="861">
        <f t="shared" si="396"/>
        <v>0</v>
      </c>
      <c r="W1669" s="861">
        <f t="shared" si="397"/>
        <v>2558341.0900419531</v>
      </c>
      <c r="X1669" s="861">
        <f t="shared" si="398"/>
        <v>2558341.0900419531</v>
      </c>
      <c r="Y1669" s="861">
        <f t="shared" si="399"/>
        <v>2558341.0900419531</v>
      </c>
      <c r="Z1669" s="861">
        <f t="shared" si="400"/>
        <v>2558341.0900419531</v>
      </c>
      <c r="AA1669" s="861">
        <f t="shared" si="401"/>
        <v>2558341.0900419531</v>
      </c>
      <c r="AB1669" s="860">
        <f t="shared" si="402"/>
        <v>2014</v>
      </c>
      <c r="AC1669" s="862">
        <f t="shared" si="403"/>
        <v>12791705.450209765</v>
      </c>
      <c r="AD1669" s="863">
        <f t="shared" si="404"/>
        <v>0</v>
      </c>
    </row>
    <row r="1670" spans="1:30" s="821" customFormat="1" ht="25.5" hidden="1" customHeight="1">
      <c r="A1670" s="835"/>
      <c r="B1670" s="849" t="s">
        <v>34</v>
      </c>
      <c r="C1670" s="873" t="s">
        <v>1097</v>
      </c>
      <c r="D1670" s="873" t="s">
        <v>4287</v>
      </c>
      <c r="E1670" s="864" t="s">
        <v>444</v>
      </c>
      <c r="F1670" s="873" t="s">
        <v>4288</v>
      </c>
      <c r="G1670" s="838"/>
      <c r="H1670" s="873" t="s">
        <v>4163</v>
      </c>
      <c r="I1670" s="872">
        <v>2014</v>
      </c>
      <c r="J1670" s="838"/>
      <c r="K1670" s="883"/>
      <c r="L1670" s="884"/>
      <c r="M1670" s="884"/>
      <c r="N1670" s="884"/>
      <c r="O1670" s="872" t="s">
        <v>133</v>
      </c>
      <c r="P1670" s="894">
        <v>12791705.450209765</v>
      </c>
      <c r="Q1670" s="853" t="str">
        <f t="shared" si="391"/>
        <v>2.06.02</v>
      </c>
      <c r="R1670" s="841" t="str">
        <f t="shared" si="392"/>
        <v>ALAT RUMAH TANGGA</v>
      </c>
      <c r="S1670" s="860">
        <f t="shared" si="393"/>
        <v>5</v>
      </c>
      <c r="T1670" s="861">
        <f t="shared" si="394"/>
        <v>2558341.0900419531</v>
      </c>
      <c r="U1670" s="860">
        <f t="shared" si="395"/>
        <v>0</v>
      </c>
      <c r="V1670" s="861">
        <f t="shared" si="396"/>
        <v>0</v>
      </c>
      <c r="W1670" s="861">
        <f t="shared" si="397"/>
        <v>2558341.0900419531</v>
      </c>
      <c r="X1670" s="861">
        <f t="shared" si="398"/>
        <v>2558341.0900419531</v>
      </c>
      <c r="Y1670" s="861">
        <f t="shared" si="399"/>
        <v>2558341.0900419531</v>
      </c>
      <c r="Z1670" s="861">
        <f t="shared" si="400"/>
        <v>2558341.0900419531</v>
      </c>
      <c r="AA1670" s="861">
        <f t="shared" si="401"/>
        <v>2558341.0900419531</v>
      </c>
      <c r="AB1670" s="860">
        <f t="shared" si="402"/>
        <v>2014</v>
      </c>
      <c r="AC1670" s="862">
        <f t="shared" si="403"/>
        <v>12791705.450209765</v>
      </c>
      <c r="AD1670" s="863">
        <f t="shared" si="404"/>
        <v>0</v>
      </c>
    </row>
    <row r="1671" spans="1:30" s="821" customFormat="1" ht="25.5" hidden="1" customHeight="1">
      <c r="A1671" s="835"/>
      <c r="B1671" s="849" t="s">
        <v>34</v>
      </c>
      <c r="C1671" s="873" t="s">
        <v>1097</v>
      </c>
      <c r="D1671" s="873" t="s">
        <v>4287</v>
      </c>
      <c r="E1671" s="864" t="s">
        <v>444</v>
      </c>
      <c r="F1671" s="873" t="s">
        <v>4288</v>
      </c>
      <c r="G1671" s="838"/>
      <c r="H1671" s="873" t="s">
        <v>4163</v>
      </c>
      <c r="I1671" s="872">
        <v>2014</v>
      </c>
      <c r="J1671" s="838"/>
      <c r="K1671" s="883"/>
      <c r="L1671" s="884"/>
      <c r="M1671" s="884"/>
      <c r="N1671" s="884"/>
      <c r="O1671" s="872" t="s">
        <v>133</v>
      </c>
      <c r="P1671" s="894">
        <v>12791705.450209765</v>
      </c>
      <c r="Q1671" s="853" t="str">
        <f t="shared" si="391"/>
        <v>2.06.02</v>
      </c>
      <c r="R1671" s="841" t="str">
        <f t="shared" si="392"/>
        <v>ALAT RUMAH TANGGA</v>
      </c>
      <c r="S1671" s="860">
        <f t="shared" si="393"/>
        <v>5</v>
      </c>
      <c r="T1671" s="861">
        <f t="shared" si="394"/>
        <v>2558341.0900419531</v>
      </c>
      <c r="U1671" s="860">
        <f t="shared" si="395"/>
        <v>0</v>
      </c>
      <c r="V1671" s="861">
        <f t="shared" si="396"/>
        <v>0</v>
      </c>
      <c r="W1671" s="861">
        <f t="shared" si="397"/>
        <v>2558341.0900419531</v>
      </c>
      <c r="X1671" s="861">
        <f t="shared" si="398"/>
        <v>2558341.0900419531</v>
      </c>
      <c r="Y1671" s="861">
        <f t="shared" si="399"/>
        <v>2558341.0900419531</v>
      </c>
      <c r="Z1671" s="861">
        <f t="shared" si="400"/>
        <v>2558341.0900419531</v>
      </c>
      <c r="AA1671" s="861">
        <f t="shared" si="401"/>
        <v>2558341.0900419531</v>
      </c>
      <c r="AB1671" s="860">
        <f t="shared" si="402"/>
        <v>2014</v>
      </c>
      <c r="AC1671" s="862">
        <f t="shared" si="403"/>
        <v>12791705.450209765</v>
      </c>
      <c r="AD1671" s="863">
        <f t="shared" si="404"/>
        <v>0</v>
      </c>
    </row>
    <row r="1672" spans="1:30" s="821" customFormat="1" ht="15" hidden="1" customHeight="1">
      <c r="A1672" s="835"/>
      <c r="B1672" s="849" t="s">
        <v>34</v>
      </c>
      <c r="C1672" s="873" t="s">
        <v>1097</v>
      </c>
      <c r="D1672" s="873" t="s">
        <v>4287</v>
      </c>
      <c r="E1672" s="864" t="s">
        <v>444</v>
      </c>
      <c r="F1672" s="873" t="s">
        <v>4288</v>
      </c>
      <c r="G1672" s="838"/>
      <c r="H1672" s="873" t="s">
        <v>4163</v>
      </c>
      <c r="I1672" s="872">
        <v>2014</v>
      </c>
      <c r="J1672" s="838"/>
      <c r="K1672" s="883"/>
      <c r="L1672" s="884"/>
      <c r="M1672" s="884"/>
      <c r="N1672" s="884"/>
      <c r="O1672" s="872" t="s">
        <v>133</v>
      </c>
      <c r="P1672" s="894">
        <v>12791705.450209765</v>
      </c>
      <c r="Q1672" s="853" t="str">
        <f t="shared" ref="Q1672:Q1735" si="405">MID(C1672,2,7)</f>
        <v>2.06.02</v>
      </c>
      <c r="R1672" s="841" t="str">
        <f t="shared" ref="R1672:R1735" si="406">VLOOKUP(Q1672,kelompok,2,0)</f>
        <v>ALAT RUMAH TANGGA</v>
      </c>
      <c r="S1672" s="860">
        <f t="shared" ref="S1672:S1735" si="407">VLOOKUP(Q1672,MASAMANFAAT,4,0)</f>
        <v>5</v>
      </c>
      <c r="T1672" s="861">
        <f t="shared" ref="T1672:T1735" si="408">(P1672)/S1672</f>
        <v>2558341.0900419531</v>
      </c>
      <c r="U1672" s="860">
        <f t="shared" ref="U1672:U1735" si="409">2013-AB1672+1</f>
        <v>0</v>
      </c>
      <c r="V1672" s="861">
        <f t="shared" ref="V1672:V1735" si="410">IF(U1672&gt;S1672,P1672,T1672*U1672)</f>
        <v>0</v>
      </c>
      <c r="W1672" s="861">
        <f t="shared" ref="W1672:W1735" si="411">IF(P1672=V1672,0,T1672)</f>
        <v>2558341.0900419531</v>
      </c>
      <c r="X1672" s="861">
        <f t="shared" ref="X1672:X1735" si="412">IF(P1672=V1672+W1672,0,T1672)</f>
        <v>2558341.0900419531</v>
      </c>
      <c r="Y1672" s="861">
        <f t="shared" ref="Y1672:Y1735" si="413">IF(P1672=V1672+W1672+X1672,0,T1672)</f>
        <v>2558341.0900419531</v>
      </c>
      <c r="Z1672" s="861">
        <f t="shared" ref="Z1672:Z1735" si="414">IF(P1672=W1672+X1672+Y1672+V1672,0,T1672)</f>
        <v>2558341.0900419531</v>
      </c>
      <c r="AA1672" s="861">
        <f t="shared" ref="AA1672:AA1735" si="415">IF(P1672=V1672+X1672+Y1672+Z1672+W1672,0,T1672)</f>
        <v>2558341.0900419531</v>
      </c>
      <c r="AB1672" s="860">
        <f t="shared" ref="AB1672:AB1735" si="416">I1672</f>
        <v>2014</v>
      </c>
      <c r="AC1672" s="862">
        <f t="shared" ref="AC1672:AC1735" si="417">P1672</f>
        <v>12791705.450209765</v>
      </c>
      <c r="AD1672" s="863">
        <f t="shared" ref="AD1672:AD1735" si="418">P1672-(V1672+W1672+X1672+Y1672+Z1672+AA1672)</f>
        <v>0</v>
      </c>
    </row>
    <row r="1673" spans="1:30" s="821" customFormat="1" ht="25.5" hidden="1" customHeight="1">
      <c r="A1673" s="835"/>
      <c r="B1673" s="849" t="s">
        <v>34</v>
      </c>
      <c r="C1673" s="873" t="s">
        <v>1097</v>
      </c>
      <c r="D1673" s="873" t="s">
        <v>4287</v>
      </c>
      <c r="E1673" s="864" t="s">
        <v>444</v>
      </c>
      <c r="F1673" s="873" t="s">
        <v>4288</v>
      </c>
      <c r="G1673" s="838"/>
      <c r="H1673" s="873" t="s">
        <v>4163</v>
      </c>
      <c r="I1673" s="872">
        <v>2014</v>
      </c>
      <c r="J1673" s="838"/>
      <c r="K1673" s="883"/>
      <c r="L1673" s="884"/>
      <c r="M1673" s="884"/>
      <c r="N1673" s="884"/>
      <c r="O1673" s="872" t="s">
        <v>133</v>
      </c>
      <c r="P1673" s="894">
        <v>12791705.450209765</v>
      </c>
      <c r="Q1673" s="853" t="str">
        <f t="shared" si="405"/>
        <v>2.06.02</v>
      </c>
      <c r="R1673" s="841" t="str">
        <f t="shared" si="406"/>
        <v>ALAT RUMAH TANGGA</v>
      </c>
      <c r="S1673" s="860">
        <f t="shared" si="407"/>
        <v>5</v>
      </c>
      <c r="T1673" s="861">
        <f t="shared" si="408"/>
        <v>2558341.0900419531</v>
      </c>
      <c r="U1673" s="860">
        <f t="shared" si="409"/>
        <v>0</v>
      </c>
      <c r="V1673" s="861">
        <f t="shared" si="410"/>
        <v>0</v>
      </c>
      <c r="W1673" s="861">
        <f t="shared" si="411"/>
        <v>2558341.0900419531</v>
      </c>
      <c r="X1673" s="861">
        <f t="shared" si="412"/>
        <v>2558341.0900419531</v>
      </c>
      <c r="Y1673" s="861">
        <f t="shared" si="413"/>
        <v>2558341.0900419531</v>
      </c>
      <c r="Z1673" s="861">
        <f t="shared" si="414"/>
        <v>2558341.0900419531</v>
      </c>
      <c r="AA1673" s="861">
        <f t="shared" si="415"/>
        <v>2558341.0900419531</v>
      </c>
      <c r="AB1673" s="860">
        <f t="shared" si="416"/>
        <v>2014</v>
      </c>
      <c r="AC1673" s="862">
        <f t="shared" si="417"/>
        <v>12791705.450209765</v>
      </c>
      <c r="AD1673" s="863">
        <f t="shared" si="418"/>
        <v>0</v>
      </c>
    </row>
    <row r="1674" spans="1:30" s="821" customFormat="1" ht="25.5" hidden="1" customHeight="1">
      <c r="A1674" s="835"/>
      <c r="B1674" s="849" t="s">
        <v>34</v>
      </c>
      <c r="C1674" s="873" t="s">
        <v>1097</v>
      </c>
      <c r="D1674" s="873" t="s">
        <v>4289</v>
      </c>
      <c r="E1674" s="864" t="s">
        <v>4141</v>
      </c>
      <c r="F1674" s="873"/>
      <c r="G1674" s="838"/>
      <c r="H1674" s="873" t="s">
        <v>4163</v>
      </c>
      <c r="I1674" s="872">
        <v>2014</v>
      </c>
      <c r="J1674" s="838"/>
      <c r="K1674" s="883"/>
      <c r="L1674" s="884"/>
      <c r="M1674" s="884"/>
      <c r="N1674" s="884"/>
      <c r="O1674" s="872" t="s">
        <v>133</v>
      </c>
      <c r="P1674" s="894">
        <v>59382184.352913432</v>
      </c>
      <c r="Q1674" s="853" t="str">
        <f t="shared" si="405"/>
        <v>2.06.02</v>
      </c>
      <c r="R1674" s="841" t="str">
        <f t="shared" si="406"/>
        <v>ALAT RUMAH TANGGA</v>
      </c>
      <c r="S1674" s="860">
        <f t="shared" si="407"/>
        <v>5</v>
      </c>
      <c r="T1674" s="861">
        <f t="shared" si="408"/>
        <v>11876436.870582687</v>
      </c>
      <c r="U1674" s="860">
        <f t="shared" si="409"/>
        <v>0</v>
      </c>
      <c r="V1674" s="861">
        <f t="shared" si="410"/>
        <v>0</v>
      </c>
      <c r="W1674" s="861">
        <f t="shared" si="411"/>
        <v>11876436.870582687</v>
      </c>
      <c r="X1674" s="861">
        <f t="shared" si="412"/>
        <v>11876436.870582687</v>
      </c>
      <c r="Y1674" s="861">
        <f t="shared" si="413"/>
        <v>11876436.870582687</v>
      </c>
      <c r="Z1674" s="861">
        <f t="shared" si="414"/>
        <v>11876436.870582687</v>
      </c>
      <c r="AA1674" s="861">
        <f t="shared" si="415"/>
        <v>11876436.870582687</v>
      </c>
      <c r="AB1674" s="860">
        <f t="shared" si="416"/>
        <v>2014</v>
      </c>
      <c r="AC1674" s="862">
        <f t="shared" si="417"/>
        <v>59382184.352913432</v>
      </c>
      <c r="AD1674" s="863">
        <f t="shared" si="418"/>
        <v>0</v>
      </c>
    </row>
    <row r="1675" spans="1:30" s="821" customFormat="1" ht="15" hidden="1" customHeight="1">
      <c r="A1675" s="835"/>
      <c r="B1675" s="849" t="s">
        <v>34</v>
      </c>
      <c r="C1675" s="887" t="s">
        <v>434</v>
      </c>
      <c r="D1675" s="873" t="s">
        <v>4290</v>
      </c>
      <c r="E1675" s="864" t="s">
        <v>4291</v>
      </c>
      <c r="F1675" s="873" t="s">
        <v>1067</v>
      </c>
      <c r="G1675" s="838"/>
      <c r="H1675" s="873" t="s">
        <v>459</v>
      </c>
      <c r="I1675" s="872">
        <v>2014</v>
      </c>
      <c r="J1675" s="838"/>
      <c r="K1675" s="883"/>
      <c r="L1675" s="884"/>
      <c r="M1675" s="884"/>
      <c r="N1675" s="884"/>
      <c r="O1675" s="872" t="s">
        <v>133</v>
      </c>
      <c r="P1675" s="894">
        <v>48630535.375366434</v>
      </c>
      <c r="Q1675" s="853" t="str">
        <f t="shared" si="405"/>
        <v>2.06.04</v>
      </c>
      <c r="R1675" s="841" t="str">
        <f t="shared" si="406"/>
        <v>MEJA DAN KURSI KERJA/RAPAT PEJABAT</v>
      </c>
      <c r="S1675" s="860">
        <f t="shared" si="407"/>
        <v>5</v>
      </c>
      <c r="T1675" s="861">
        <f t="shared" si="408"/>
        <v>9726107.0750732869</v>
      </c>
      <c r="U1675" s="860">
        <f t="shared" si="409"/>
        <v>0</v>
      </c>
      <c r="V1675" s="861">
        <f t="shared" si="410"/>
        <v>0</v>
      </c>
      <c r="W1675" s="861">
        <f t="shared" si="411"/>
        <v>9726107.0750732869</v>
      </c>
      <c r="X1675" s="861">
        <f t="shared" si="412"/>
        <v>9726107.0750732869</v>
      </c>
      <c r="Y1675" s="861">
        <f t="shared" si="413"/>
        <v>9726107.0750732869</v>
      </c>
      <c r="Z1675" s="861">
        <f t="shared" si="414"/>
        <v>9726107.0750732869</v>
      </c>
      <c r="AA1675" s="861">
        <f t="shared" si="415"/>
        <v>9726107.0750732869</v>
      </c>
      <c r="AB1675" s="860">
        <f t="shared" si="416"/>
        <v>2014</v>
      </c>
      <c r="AC1675" s="862">
        <f t="shared" si="417"/>
        <v>48630535.375366434</v>
      </c>
      <c r="AD1675" s="863">
        <f t="shared" si="418"/>
        <v>0</v>
      </c>
    </row>
    <row r="1676" spans="1:30" s="821" customFormat="1" ht="15" hidden="1" customHeight="1">
      <c r="A1676" s="835"/>
      <c r="B1676" s="849" t="s">
        <v>34</v>
      </c>
      <c r="C1676" s="887" t="s">
        <v>434</v>
      </c>
      <c r="D1676" s="873" t="s">
        <v>4292</v>
      </c>
      <c r="E1676" s="864" t="s">
        <v>4270</v>
      </c>
      <c r="F1676" s="899" t="s">
        <v>1067</v>
      </c>
      <c r="G1676" s="838"/>
      <c r="H1676" s="873" t="s">
        <v>459</v>
      </c>
      <c r="I1676" s="872">
        <v>2014</v>
      </c>
      <c r="J1676" s="838"/>
      <c r="K1676" s="883"/>
      <c r="L1676" s="884"/>
      <c r="M1676" s="884"/>
      <c r="N1676" s="884"/>
      <c r="O1676" s="872" t="s">
        <v>133</v>
      </c>
      <c r="P1676" s="894">
        <v>95276150.939493418</v>
      </c>
      <c r="Q1676" s="853" t="str">
        <f t="shared" si="405"/>
        <v>2.06.04</v>
      </c>
      <c r="R1676" s="841" t="str">
        <f t="shared" si="406"/>
        <v>MEJA DAN KURSI KERJA/RAPAT PEJABAT</v>
      </c>
      <c r="S1676" s="860">
        <f t="shared" si="407"/>
        <v>5</v>
      </c>
      <c r="T1676" s="861">
        <f t="shared" si="408"/>
        <v>19055230.187898684</v>
      </c>
      <c r="U1676" s="860">
        <f t="shared" si="409"/>
        <v>0</v>
      </c>
      <c r="V1676" s="861">
        <f t="shared" si="410"/>
        <v>0</v>
      </c>
      <c r="W1676" s="861">
        <f t="shared" si="411"/>
        <v>19055230.187898684</v>
      </c>
      <c r="X1676" s="861">
        <f t="shared" si="412"/>
        <v>19055230.187898684</v>
      </c>
      <c r="Y1676" s="861">
        <f t="shared" si="413"/>
        <v>19055230.187898684</v>
      </c>
      <c r="Z1676" s="861">
        <f t="shared" si="414"/>
        <v>19055230.187898684</v>
      </c>
      <c r="AA1676" s="861">
        <f t="shared" si="415"/>
        <v>19055230.187898684</v>
      </c>
      <c r="AB1676" s="860">
        <f t="shared" si="416"/>
        <v>2014</v>
      </c>
      <c r="AC1676" s="862">
        <f t="shared" si="417"/>
        <v>95276150.939493418</v>
      </c>
      <c r="AD1676" s="863">
        <f t="shared" si="418"/>
        <v>0</v>
      </c>
    </row>
    <row r="1677" spans="1:30" s="821" customFormat="1" ht="25.5" hidden="1" customHeight="1">
      <c r="A1677" s="835"/>
      <c r="B1677" s="849" t="s">
        <v>34</v>
      </c>
      <c r="C1677" s="887" t="s">
        <v>434</v>
      </c>
      <c r="D1677" s="873" t="s">
        <v>4293</v>
      </c>
      <c r="E1677" s="864" t="s">
        <v>2124</v>
      </c>
      <c r="F1677" s="899" t="s">
        <v>1067</v>
      </c>
      <c r="G1677" s="838"/>
      <c r="H1677" s="873" t="s">
        <v>459</v>
      </c>
      <c r="I1677" s="872">
        <v>2014</v>
      </c>
      <c r="J1677" s="838"/>
      <c r="K1677" s="883"/>
      <c r="L1677" s="884"/>
      <c r="M1677" s="884"/>
      <c r="N1677" s="884"/>
      <c r="O1677" s="872" t="s">
        <v>133</v>
      </c>
      <c r="P1677" s="894">
        <v>11909518.867436677</v>
      </c>
      <c r="Q1677" s="853" t="str">
        <f t="shared" si="405"/>
        <v>2.06.04</v>
      </c>
      <c r="R1677" s="841" t="str">
        <f t="shared" si="406"/>
        <v>MEJA DAN KURSI KERJA/RAPAT PEJABAT</v>
      </c>
      <c r="S1677" s="860">
        <f t="shared" si="407"/>
        <v>5</v>
      </c>
      <c r="T1677" s="861">
        <f t="shared" si="408"/>
        <v>2381903.7734873355</v>
      </c>
      <c r="U1677" s="860">
        <f t="shared" si="409"/>
        <v>0</v>
      </c>
      <c r="V1677" s="861">
        <f t="shared" si="410"/>
        <v>0</v>
      </c>
      <c r="W1677" s="861">
        <f t="shared" si="411"/>
        <v>2381903.7734873355</v>
      </c>
      <c r="X1677" s="861">
        <f t="shared" si="412"/>
        <v>2381903.7734873355</v>
      </c>
      <c r="Y1677" s="861">
        <f t="shared" si="413"/>
        <v>2381903.7734873355</v>
      </c>
      <c r="Z1677" s="861">
        <f t="shared" si="414"/>
        <v>2381903.7734873355</v>
      </c>
      <c r="AA1677" s="861">
        <f t="shared" si="415"/>
        <v>2381903.7734873355</v>
      </c>
      <c r="AB1677" s="860">
        <f t="shared" si="416"/>
        <v>2014</v>
      </c>
      <c r="AC1677" s="862">
        <f t="shared" si="417"/>
        <v>11909518.867436677</v>
      </c>
      <c r="AD1677" s="863">
        <f t="shared" si="418"/>
        <v>0</v>
      </c>
    </row>
    <row r="1678" spans="1:30" s="821" customFormat="1" ht="25.5" hidden="1" customHeight="1">
      <c r="A1678" s="835"/>
      <c r="B1678" s="849" t="s">
        <v>34</v>
      </c>
      <c r="C1678" s="887" t="s">
        <v>434</v>
      </c>
      <c r="D1678" s="873" t="s">
        <v>4294</v>
      </c>
      <c r="E1678" s="864" t="s">
        <v>444</v>
      </c>
      <c r="F1678" s="873" t="s">
        <v>1067</v>
      </c>
      <c r="G1678" s="838"/>
      <c r="H1678" s="873"/>
      <c r="I1678" s="872">
        <v>2014</v>
      </c>
      <c r="J1678" s="838"/>
      <c r="K1678" s="883"/>
      <c r="L1678" s="884"/>
      <c r="M1678" s="884"/>
      <c r="N1678" s="884"/>
      <c r="O1678" s="872" t="s">
        <v>133</v>
      </c>
      <c r="P1678" s="894">
        <v>74875586.21286577</v>
      </c>
      <c r="Q1678" s="853" t="str">
        <f t="shared" si="405"/>
        <v>2.06.04</v>
      </c>
      <c r="R1678" s="841" t="str">
        <f t="shared" si="406"/>
        <v>MEJA DAN KURSI KERJA/RAPAT PEJABAT</v>
      </c>
      <c r="S1678" s="860">
        <f t="shared" si="407"/>
        <v>5</v>
      </c>
      <c r="T1678" s="861">
        <f t="shared" si="408"/>
        <v>14975117.242573153</v>
      </c>
      <c r="U1678" s="860">
        <f t="shared" si="409"/>
        <v>0</v>
      </c>
      <c r="V1678" s="861">
        <f t="shared" si="410"/>
        <v>0</v>
      </c>
      <c r="W1678" s="861">
        <f t="shared" si="411"/>
        <v>14975117.242573153</v>
      </c>
      <c r="X1678" s="861">
        <f t="shared" si="412"/>
        <v>14975117.242573153</v>
      </c>
      <c r="Y1678" s="861">
        <f t="shared" si="413"/>
        <v>14975117.242573153</v>
      </c>
      <c r="Z1678" s="861">
        <f t="shared" si="414"/>
        <v>14975117.242573153</v>
      </c>
      <c r="AA1678" s="861">
        <f t="shared" si="415"/>
        <v>14975117.242573153</v>
      </c>
      <c r="AB1678" s="860">
        <f t="shared" si="416"/>
        <v>2014</v>
      </c>
      <c r="AC1678" s="862">
        <f t="shared" si="417"/>
        <v>74875586.21286577</v>
      </c>
      <c r="AD1678" s="863">
        <f t="shared" si="418"/>
        <v>0</v>
      </c>
    </row>
    <row r="1679" spans="1:30" s="821" customFormat="1" ht="15" hidden="1" customHeight="1">
      <c r="A1679" s="835"/>
      <c r="B1679" s="849" t="s">
        <v>34</v>
      </c>
      <c r="C1679" s="873" t="s">
        <v>3841</v>
      </c>
      <c r="D1679" s="873" t="s">
        <v>4295</v>
      </c>
      <c r="E1679" s="864" t="s">
        <v>444</v>
      </c>
      <c r="F1679" s="873" t="s">
        <v>4296</v>
      </c>
      <c r="G1679" s="838"/>
      <c r="H1679" s="873" t="s">
        <v>863</v>
      </c>
      <c r="I1679" s="872">
        <v>2014</v>
      </c>
      <c r="J1679" s="838"/>
      <c r="K1679" s="883"/>
      <c r="L1679" s="884"/>
      <c r="M1679" s="884"/>
      <c r="N1679" s="884"/>
      <c r="O1679" s="872" t="s">
        <v>133</v>
      </c>
      <c r="P1679" s="894">
        <v>94683029.219237715</v>
      </c>
      <c r="Q1679" s="853" t="str">
        <f t="shared" si="405"/>
        <v>2.06.03</v>
      </c>
      <c r="R1679" s="841" t="str">
        <f t="shared" si="406"/>
        <v>KOMPUTER</v>
      </c>
      <c r="S1679" s="860">
        <f t="shared" si="407"/>
        <v>4</v>
      </c>
      <c r="T1679" s="861">
        <f t="shared" si="408"/>
        <v>23670757.304809429</v>
      </c>
      <c r="U1679" s="860">
        <f t="shared" si="409"/>
        <v>0</v>
      </c>
      <c r="V1679" s="861">
        <f t="shared" si="410"/>
        <v>0</v>
      </c>
      <c r="W1679" s="861">
        <f t="shared" si="411"/>
        <v>23670757.304809429</v>
      </c>
      <c r="X1679" s="861">
        <f t="shared" si="412"/>
        <v>23670757.304809429</v>
      </c>
      <c r="Y1679" s="861">
        <f t="shared" si="413"/>
        <v>23670757.304809429</v>
      </c>
      <c r="Z1679" s="861">
        <f t="shared" si="414"/>
        <v>23670757.304809429</v>
      </c>
      <c r="AA1679" s="861">
        <f t="shared" si="415"/>
        <v>0</v>
      </c>
      <c r="AB1679" s="860">
        <f t="shared" si="416"/>
        <v>2014</v>
      </c>
      <c r="AC1679" s="862">
        <f t="shared" si="417"/>
        <v>94683029.219237715</v>
      </c>
      <c r="AD1679" s="863">
        <f t="shared" si="418"/>
        <v>0</v>
      </c>
    </row>
    <row r="1680" spans="1:30" s="821" customFormat="1" ht="25.5" hidden="1" customHeight="1">
      <c r="A1680" s="835"/>
      <c r="B1680" s="849" t="s">
        <v>34</v>
      </c>
      <c r="C1680" s="887" t="s">
        <v>278</v>
      </c>
      <c r="D1680" s="873" t="s">
        <v>1079</v>
      </c>
      <c r="E1680" s="864" t="s">
        <v>444</v>
      </c>
      <c r="F1680" s="873" t="s">
        <v>4297</v>
      </c>
      <c r="G1680" s="838"/>
      <c r="H1680" s="873" t="s">
        <v>863</v>
      </c>
      <c r="I1680" s="872">
        <v>2014</v>
      </c>
      <c r="J1680" s="838"/>
      <c r="K1680" s="883"/>
      <c r="L1680" s="884"/>
      <c r="M1680" s="884"/>
      <c r="N1680" s="884"/>
      <c r="O1680" s="872" t="s">
        <v>133</v>
      </c>
      <c r="P1680" s="894">
        <v>9849021.3960570712</v>
      </c>
      <c r="Q1680" s="853" t="str">
        <f t="shared" si="405"/>
        <v>2.06.03</v>
      </c>
      <c r="R1680" s="841" t="str">
        <f t="shared" si="406"/>
        <v>KOMPUTER</v>
      </c>
      <c r="S1680" s="860">
        <f t="shared" si="407"/>
        <v>4</v>
      </c>
      <c r="T1680" s="861">
        <f t="shared" si="408"/>
        <v>2462255.3490142678</v>
      </c>
      <c r="U1680" s="860">
        <f t="shared" si="409"/>
        <v>0</v>
      </c>
      <c r="V1680" s="861">
        <f t="shared" si="410"/>
        <v>0</v>
      </c>
      <c r="W1680" s="861">
        <f t="shared" si="411"/>
        <v>2462255.3490142678</v>
      </c>
      <c r="X1680" s="861">
        <f t="shared" si="412"/>
        <v>2462255.3490142678</v>
      </c>
      <c r="Y1680" s="861">
        <f t="shared" si="413"/>
        <v>2462255.3490142678</v>
      </c>
      <c r="Z1680" s="861">
        <f t="shared" si="414"/>
        <v>2462255.3490142678</v>
      </c>
      <c r="AA1680" s="861">
        <f t="shared" si="415"/>
        <v>0</v>
      </c>
      <c r="AB1680" s="860">
        <f t="shared" si="416"/>
        <v>2014</v>
      </c>
      <c r="AC1680" s="862">
        <f t="shared" si="417"/>
        <v>9849021.3960570712</v>
      </c>
      <c r="AD1680" s="863">
        <f t="shared" si="418"/>
        <v>0</v>
      </c>
    </row>
    <row r="1681" spans="1:30" s="821" customFormat="1" ht="15" hidden="1" customHeight="1">
      <c r="A1681" s="835"/>
      <c r="B1681" s="849" t="s">
        <v>34</v>
      </c>
      <c r="C1681" s="887" t="s">
        <v>278</v>
      </c>
      <c r="D1681" s="873" t="s">
        <v>1079</v>
      </c>
      <c r="E1681" s="864" t="s">
        <v>444</v>
      </c>
      <c r="F1681" s="873" t="s">
        <v>4297</v>
      </c>
      <c r="G1681" s="838"/>
      <c r="H1681" s="873" t="s">
        <v>863</v>
      </c>
      <c r="I1681" s="872">
        <v>2014</v>
      </c>
      <c r="J1681" s="838"/>
      <c r="K1681" s="883"/>
      <c r="L1681" s="884"/>
      <c r="M1681" s="884"/>
      <c r="N1681" s="884"/>
      <c r="O1681" s="872" t="s">
        <v>133</v>
      </c>
      <c r="P1681" s="894">
        <v>9849021.3960570712</v>
      </c>
      <c r="Q1681" s="853" t="str">
        <f t="shared" si="405"/>
        <v>2.06.03</v>
      </c>
      <c r="R1681" s="841" t="str">
        <f t="shared" si="406"/>
        <v>KOMPUTER</v>
      </c>
      <c r="S1681" s="860">
        <f t="shared" si="407"/>
        <v>4</v>
      </c>
      <c r="T1681" s="861">
        <f t="shared" si="408"/>
        <v>2462255.3490142678</v>
      </c>
      <c r="U1681" s="860">
        <f t="shared" si="409"/>
        <v>0</v>
      </c>
      <c r="V1681" s="861">
        <f t="shared" si="410"/>
        <v>0</v>
      </c>
      <c r="W1681" s="861">
        <f t="shared" si="411"/>
        <v>2462255.3490142678</v>
      </c>
      <c r="X1681" s="861">
        <f t="shared" si="412"/>
        <v>2462255.3490142678</v>
      </c>
      <c r="Y1681" s="861">
        <f t="shared" si="413"/>
        <v>2462255.3490142678</v>
      </c>
      <c r="Z1681" s="861">
        <f t="shared" si="414"/>
        <v>2462255.3490142678</v>
      </c>
      <c r="AA1681" s="861">
        <f t="shared" si="415"/>
        <v>0</v>
      </c>
      <c r="AB1681" s="860">
        <f t="shared" si="416"/>
        <v>2014</v>
      </c>
      <c r="AC1681" s="862">
        <f t="shared" si="417"/>
        <v>9849021.3960570712</v>
      </c>
      <c r="AD1681" s="863">
        <f t="shared" si="418"/>
        <v>0</v>
      </c>
    </row>
    <row r="1682" spans="1:30" s="821" customFormat="1" ht="15" hidden="1" customHeight="1">
      <c r="A1682" s="835"/>
      <c r="B1682" s="849" t="s">
        <v>34</v>
      </c>
      <c r="C1682" s="887" t="s">
        <v>278</v>
      </c>
      <c r="D1682" s="873" t="s">
        <v>1079</v>
      </c>
      <c r="E1682" s="864" t="s">
        <v>444</v>
      </c>
      <c r="F1682" s="873" t="s">
        <v>4297</v>
      </c>
      <c r="G1682" s="838"/>
      <c r="H1682" s="873" t="s">
        <v>863</v>
      </c>
      <c r="I1682" s="872">
        <v>2014</v>
      </c>
      <c r="J1682" s="838"/>
      <c r="K1682" s="883"/>
      <c r="L1682" s="884"/>
      <c r="M1682" s="884"/>
      <c r="N1682" s="884"/>
      <c r="O1682" s="872" t="s">
        <v>133</v>
      </c>
      <c r="P1682" s="894">
        <v>9849021.3960570712</v>
      </c>
      <c r="Q1682" s="853" t="str">
        <f t="shared" si="405"/>
        <v>2.06.03</v>
      </c>
      <c r="R1682" s="841" t="str">
        <f t="shared" si="406"/>
        <v>KOMPUTER</v>
      </c>
      <c r="S1682" s="860">
        <f t="shared" si="407"/>
        <v>4</v>
      </c>
      <c r="T1682" s="861">
        <f t="shared" si="408"/>
        <v>2462255.3490142678</v>
      </c>
      <c r="U1682" s="860">
        <f t="shared" si="409"/>
        <v>0</v>
      </c>
      <c r="V1682" s="861">
        <f t="shared" si="410"/>
        <v>0</v>
      </c>
      <c r="W1682" s="861">
        <f t="shared" si="411"/>
        <v>2462255.3490142678</v>
      </c>
      <c r="X1682" s="861">
        <f t="shared" si="412"/>
        <v>2462255.3490142678</v>
      </c>
      <c r="Y1682" s="861">
        <f t="shared" si="413"/>
        <v>2462255.3490142678</v>
      </c>
      <c r="Z1682" s="861">
        <f t="shared" si="414"/>
        <v>2462255.3490142678</v>
      </c>
      <c r="AA1682" s="861">
        <f t="shared" si="415"/>
        <v>0</v>
      </c>
      <c r="AB1682" s="860">
        <f t="shared" si="416"/>
        <v>2014</v>
      </c>
      <c r="AC1682" s="862">
        <f t="shared" si="417"/>
        <v>9849021.3960570712</v>
      </c>
      <c r="AD1682" s="863">
        <f t="shared" si="418"/>
        <v>0</v>
      </c>
    </row>
    <row r="1683" spans="1:30" s="821" customFormat="1" ht="15" hidden="1" customHeight="1">
      <c r="A1683" s="835"/>
      <c r="B1683" s="849" t="s">
        <v>34</v>
      </c>
      <c r="C1683" s="887" t="s">
        <v>278</v>
      </c>
      <c r="D1683" s="873" t="s">
        <v>1079</v>
      </c>
      <c r="E1683" s="864" t="s">
        <v>444</v>
      </c>
      <c r="F1683" s="873" t="s">
        <v>4297</v>
      </c>
      <c r="G1683" s="838"/>
      <c r="H1683" s="873" t="s">
        <v>863</v>
      </c>
      <c r="I1683" s="872">
        <v>2014</v>
      </c>
      <c r="J1683" s="838"/>
      <c r="K1683" s="883"/>
      <c r="L1683" s="884"/>
      <c r="M1683" s="884"/>
      <c r="N1683" s="884"/>
      <c r="O1683" s="872" t="s">
        <v>133</v>
      </c>
      <c r="P1683" s="894">
        <v>9849021.3960570712</v>
      </c>
      <c r="Q1683" s="853" t="str">
        <f t="shared" si="405"/>
        <v>2.06.03</v>
      </c>
      <c r="R1683" s="841" t="str">
        <f t="shared" si="406"/>
        <v>KOMPUTER</v>
      </c>
      <c r="S1683" s="860">
        <f t="shared" si="407"/>
        <v>4</v>
      </c>
      <c r="T1683" s="861">
        <f t="shared" si="408"/>
        <v>2462255.3490142678</v>
      </c>
      <c r="U1683" s="860">
        <f t="shared" si="409"/>
        <v>0</v>
      </c>
      <c r="V1683" s="861">
        <f t="shared" si="410"/>
        <v>0</v>
      </c>
      <c r="W1683" s="861">
        <f t="shared" si="411"/>
        <v>2462255.3490142678</v>
      </c>
      <c r="X1683" s="861">
        <f t="shared" si="412"/>
        <v>2462255.3490142678</v>
      </c>
      <c r="Y1683" s="861">
        <f t="shared" si="413"/>
        <v>2462255.3490142678</v>
      </c>
      <c r="Z1683" s="861">
        <f t="shared" si="414"/>
        <v>2462255.3490142678</v>
      </c>
      <c r="AA1683" s="861">
        <f t="shared" si="415"/>
        <v>0</v>
      </c>
      <c r="AB1683" s="860">
        <f t="shared" si="416"/>
        <v>2014</v>
      </c>
      <c r="AC1683" s="862">
        <f t="shared" si="417"/>
        <v>9849021.3960570712</v>
      </c>
      <c r="AD1683" s="863">
        <f t="shared" si="418"/>
        <v>0</v>
      </c>
    </row>
    <row r="1684" spans="1:30" s="821" customFormat="1" ht="15" hidden="1" customHeight="1">
      <c r="A1684" s="835"/>
      <c r="B1684" s="849" t="s">
        <v>34</v>
      </c>
      <c r="C1684" s="887" t="s">
        <v>278</v>
      </c>
      <c r="D1684" s="873" t="s">
        <v>1079</v>
      </c>
      <c r="E1684" s="864" t="s">
        <v>444</v>
      </c>
      <c r="F1684" s="873" t="s">
        <v>4297</v>
      </c>
      <c r="G1684" s="838"/>
      <c r="H1684" s="873" t="s">
        <v>863</v>
      </c>
      <c r="I1684" s="872">
        <v>2014</v>
      </c>
      <c r="J1684" s="838"/>
      <c r="K1684" s="883"/>
      <c r="L1684" s="884"/>
      <c r="M1684" s="884"/>
      <c r="N1684" s="884"/>
      <c r="O1684" s="872" t="s">
        <v>133</v>
      </c>
      <c r="P1684" s="894">
        <v>9849021.3960570712</v>
      </c>
      <c r="Q1684" s="853" t="str">
        <f t="shared" si="405"/>
        <v>2.06.03</v>
      </c>
      <c r="R1684" s="841" t="str">
        <f t="shared" si="406"/>
        <v>KOMPUTER</v>
      </c>
      <c r="S1684" s="860">
        <f t="shared" si="407"/>
        <v>4</v>
      </c>
      <c r="T1684" s="861">
        <f t="shared" si="408"/>
        <v>2462255.3490142678</v>
      </c>
      <c r="U1684" s="860">
        <f t="shared" si="409"/>
        <v>0</v>
      </c>
      <c r="V1684" s="861">
        <f t="shared" si="410"/>
        <v>0</v>
      </c>
      <c r="W1684" s="861">
        <f t="shared" si="411"/>
        <v>2462255.3490142678</v>
      </c>
      <c r="X1684" s="861">
        <f t="shared" si="412"/>
        <v>2462255.3490142678</v>
      </c>
      <c r="Y1684" s="861">
        <f t="shared" si="413"/>
        <v>2462255.3490142678</v>
      </c>
      <c r="Z1684" s="861">
        <f t="shared" si="414"/>
        <v>2462255.3490142678</v>
      </c>
      <c r="AA1684" s="861">
        <f t="shared" si="415"/>
        <v>0</v>
      </c>
      <c r="AB1684" s="860">
        <f t="shared" si="416"/>
        <v>2014</v>
      </c>
      <c r="AC1684" s="862">
        <f t="shared" si="417"/>
        <v>9849021.3960570712</v>
      </c>
      <c r="AD1684" s="863">
        <f t="shared" si="418"/>
        <v>0</v>
      </c>
    </row>
    <row r="1685" spans="1:30" s="821" customFormat="1" ht="15" hidden="1" customHeight="1">
      <c r="A1685" s="835"/>
      <c r="B1685" s="849" t="s">
        <v>34</v>
      </c>
      <c r="C1685" s="887" t="s">
        <v>278</v>
      </c>
      <c r="D1685" s="873" t="s">
        <v>1079</v>
      </c>
      <c r="E1685" s="864" t="s">
        <v>444</v>
      </c>
      <c r="F1685" s="873" t="s">
        <v>4297</v>
      </c>
      <c r="G1685" s="838"/>
      <c r="H1685" s="873" t="s">
        <v>863</v>
      </c>
      <c r="I1685" s="872">
        <v>2014</v>
      </c>
      <c r="J1685" s="838"/>
      <c r="K1685" s="883"/>
      <c r="L1685" s="884"/>
      <c r="M1685" s="884"/>
      <c r="N1685" s="884"/>
      <c r="O1685" s="872" t="s">
        <v>133</v>
      </c>
      <c r="P1685" s="894">
        <v>9849021.3960570712</v>
      </c>
      <c r="Q1685" s="853" t="str">
        <f t="shared" si="405"/>
        <v>2.06.03</v>
      </c>
      <c r="R1685" s="841" t="str">
        <f t="shared" si="406"/>
        <v>KOMPUTER</v>
      </c>
      <c r="S1685" s="860">
        <f t="shared" si="407"/>
        <v>4</v>
      </c>
      <c r="T1685" s="861">
        <f t="shared" si="408"/>
        <v>2462255.3490142678</v>
      </c>
      <c r="U1685" s="860">
        <f t="shared" si="409"/>
        <v>0</v>
      </c>
      <c r="V1685" s="861">
        <f t="shared" si="410"/>
        <v>0</v>
      </c>
      <c r="W1685" s="861">
        <f t="shared" si="411"/>
        <v>2462255.3490142678</v>
      </c>
      <c r="X1685" s="861">
        <f t="shared" si="412"/>
        <v>2462255.3490142678</v>
      </c>
      <c r="Y1685" s="861">
        <f t="shared" si="413"/>
        <v>2462255.3490142678</v>
      </c>
      <c r="Z1685" s="861">
        <f t="shared" si="414"/>
        <v>2462255.3490142678</v>
      </c>
      <c r="AA1685" s="861">
        <f t="shared" si="415"/>
        <v>0</v>
      </c>
      <c r="AB1685" s="860">
        <f t="shared" si="416"/>
        <v>2014</v>
      </c>
      <c r="AC1685" s="862">
        <f t="shared" si="417"/>
        <v>9849021.3960570712</v>
      </c>
      <c r="AD1685" s="863">
        <f t="shared" si="418"/>
        <v>0</v>
      </c>
    </row>
    <row r="1686" spans="1:30" s="821" customFormat="1" ht="15" hidden="1" customHeight="1">
      <c r="A1686" s="835"/>
      <c r="B1686" s="849" t="s">
        <v>34</v>
      </c>
      <c r="C1686" s="887" t="s">
        <v>278</v>
      </c>
      <c r="D1686" s="873" t="s">
        <v>1079</v>
      </c>
      <c r="E1686" s="864" t="s">
        <v>444</v>
      </c>
      <c r="F1686" s="873" t="s">
        <v>4297</v>
      </c>
      <c r="G1686" s="838"/>
      <c r="H1686" s="873" t="s">
        <v>863</v>
      </c>
      <c r="I1686" s="872">
        <v>2014</v>
      </c>
      <c r="J1686" s="838"/>
      <c r="K1686" s="883"/>
      <c r="L1686" s="884"/>
      <c r="M1686" s="884"/>
      <c r="N1686" s="884"/>
      <c r="O1686" s="872" t="s">
        <v>133</v>
      </c>
      <c r="P1686" s="894">
        <v>9849021.3960570712</v>
      </c>
      <c r="Q1686" s="853" t="str">
        <f t="shared" si="405"/>
        <v>2.06.03</v>
      </c>
      <c r="R1686" s="841" t="str">
        <f t="shared" si="406"/>
        <v>KOMPUTER</v>
      </c>
      <c r="S1686" s="860">
        <f t="shared" si="407"/>
        <v>4</v>
      </c>
      <c r="T1686" s="861">
        <f t="shared" si="408"/>
        <v>2462255.3490142678</v>
      </c>
      <c r="U1686" s="860">
        <f t="shared" si="409"/>
        <v>0</v>
      </c>
      <c r="V1686" s="861">
        <f t="shared" si="410"/>
        <v>0</v>
      </c>
      <c r="W1686" s="861">
        <f t="shared" si="411"/>
        <v>2462255.3490142678</v>
      </c>
      <c r="X1686" s="861">
        <f t="shared" si="412"/>
        <v>2462255.3490142678</v>
      </c>
      <c r="Y1686" s="861">
        <f t="shared" si="413"/>
        <v>2462255.3490142678</v>
      </c>
      <c r="Z1686" s="861">
        <f t="shared" si="414"/>
        <v>2462255.3490142678</v>
      </c>
      <c r="AA1686" s="861">
        <f t="shared" si="415"/>
        <v>0</v>
      </c>
      <c r="AB1686" s="860">
        <f t="shared" si="416"/>
        <v>2014</v>
      </c>
      <c r="AC1686" s="862">
        <f t="shared" si="417"/>
        <v>9849021.3960570712</v>
      </c>
      <c r="AD1686" s="863">
        <f t="shared" si="418"/>
        <v>0</v>
      </c>
    </row>
    <row r="1687" spans="1:30" s="821" customFormat="1" ht="15" hidden="1" customHeight="1">
      <c r="A1687" s="835"/>
      <c r="B1687" s="849" t="s">
        <v>34</v>
      </c>
      <c r="C1687" s="887" t="s">
        <v>278</v>
      </c>
      <c r="D1687" s="873" t="s">
        <v>1079</v>
      </c>
      <c r="E1687" s="864" t="s">
        <v>444</v>
      </c>
      <c r="F1687" s="873" t="s">
        <v>4297</v>
      </c>
      <c r="G1687" s="838"/>
      <c r="H1687" s="873" t="s">
        <v>863</v>
      </c>
      <c r="I1687" s="872">
        <v>2014</v>
      </c>
      <c r="J1687" s="838"/>
      <c r="K1687" s="883"/>
      <c r="L1687" s="884"/>
      <c r="M1687" s="884"/>
      <c r="N1687" s="884"/>
      <c r="O1687" s="872" t="s">
        <v>133</v>
      </c>
      <c r="P1687" s="894">
        <v>9849021.3960570712</v>
      </c>
      <c r="Q1687" s="853" t="str">
        <f t="shared" si="405"/>
        <v>2.06.03</v>
      </c>
      <c r="R1687" s="841" t="str">
        <f t="shared" si="406"/>
        <v>KOMPUTER</v>
      </c>
      <c r="S1687" s="860">
        <f t="shared" si="407"/>
        <v>4</v>
      </c>
      <c r="T1687" s="861">
        <f t="shared" si="408"/>
        <v>2462255.3490142678</v>
      </c>
      <c r="U1687" s="860">
        <f t="shared" si="409"/>
        <v>0</v>
      </c>
      <c r="V1687" s="861">
        <f t="shared" si="410"/>
        <v>0</v>
      </c>
      <c r="W1687" s="861">
        <f t="shared" si="411"/>
        <v>2462255.3490142678</v>
      </c>
      <c r="X1687" s="861">
        <f t="shared" si="412"/>
        <v>2462255.3490142678</v>
      </c>
      <c r="Y1687" s="861">
        <f t="shared" si="413"/>
        <v>2462255.3490142678</v>
      </c>
      <c r="Z1687" s="861">
        <f t="shared" si="414"/>
        <v>2462255.3490142678</v>
      </c>
      <c r="AA1687" s="861">
        <f t="shared" si="415"/>
        <v>0</v>
      </c>
      <c r="AB1687" s="860">
        <f t="shared" si="416"/>
        <v>2014</v>
      </c>
      <c r="AC1687" s="862">
        <f t="shared" si="417"/>
        <v>9849021.3960570712</v>
      </c>
      <c r="AD1687" s="863">
        <f t="shared" si="418"/>
        <v>0</v>
      </c>
    </row>
    <row r="1688" spans="1:30" s="821" customFormat="1" ht="15" hidden="1" customHeight="1">
      <c r="A1688" s="835"/>
      <c r="B1688" s="849" t="s">
        <v>34</v>
      </c>
      <c r="C1688" s="887" t="s">
        <v>278</v>
      </c>
      <c r="D1688" s="873" t="s">
        <v>1079</v>
      </c>
      <c r="E1688" s="864" t="s">
        <v>444</v>
      </c>
      <c r="F1688" s="873" t="s">
        <v>4297</v>
      </c>
      <c r="G1688" s="838"/>
      <c r="H1688" s="873" t="s">
        <v>863</v>
      </c>
      <c r="I1688" s="872">
        <v>2014</v>
      </c>
      <c r="J1688" s="838"/>
      <c r="K1688" s="883"/>
      <c r="L1688" s="884"/>
      <c r="M1688" s="884"/>
      <c r="N1688" s="884"/>
      <c r="O1688" s="872" t="s">
        <v>133</v>
      </c>
      <c r="P1688" s="894">
        <v>9849021.3960570712</v>
      </c>
      <c r="Q1688" s="853" t="str">
        <f t="shared" si="405"/>
        <v>2.06.03</v>
      </c>
      <c r="R1688" s="841" t="str">
        <f t="shared" si="406"/>
        <v>KOMPUTER</v>
      </c>
      <c r="S1688" s="860">
        <f t="shared" si="407"/>
        <v>4</v>
      </c>
      <c r="T1688" s="861">
        <f t="shared" si="408"/>
        <v>2462255.3490142678</v>
      </c>
      <c r="U1688" s="860">
        <f t="shared" si="409"/>
        <v>0</v>
      </c>
      <c r="V1688" s="861">
        <f t="shared" si="410"/>
        <v>0</v>
      </c>
      <c r="W1688" s="861">
        <f t="shared" si="411"/>
        <v>2462255.3490142678</v>
      </c>
      <c r="X1688" s="861">
        <f t="shared" si="412"/>
        <v>2462255.3490142678</v>
      </c>
      <c r="Y1688" s="861">
        <f t="shared" si="413"/>
        <v>2462255.3490142678</v>
      </c>
      <c r="Z1688" s="861">
        <f t="shared" si="414"/>
        <v>2462255.3490142678</v>
      </c>
      <c r="AA1688" s="861">
        <f t="shared" si="415"/>
        <v>0</v>
      </c>
      <c r="AB1688" s="860">
        <f t="shared" si="416"/>
        <v>2014</v>
      </c>
      <c r="AC1688" s="862">
        <f t="shared" si="417"/>
        <v>9849021.3960570712</v>
      </c>
      <c r="AD1688" s="863">
        <f t="shared" si="418"/>
        <v>0</v>
      </c>
    </row>
    <row r="1689" spans="1:30" s="821" customFormat="1" ht="25.5" hidden="1" customHeight="1">
      <c r="A1689" s="835"/>
      <c r="B1689" s="849" t="s">
        <v>34</v>
      </c>
      <c r="C1689" s="887" t="s">
        <v>278</v>
      </c>
      <c r="D1689" s="873" t="s">
        <v>1079</v>
      </c>
      <c r="E1689" s="864" t="s">
        <v>444</v>
      </c>
      <c r="F1689" s="873" t="s">
        <v>4297</v>
      </c>
      <c r="G1689" s="838"/>
      <c r="H1689" s="873" t="s">
        <v>863</v>
      </c>
      <c r="I1689" s="872">
        <v>2014</v>
      </c>
      <c r="J1689" s="838"/>
      <c r="K1689" s="883"/>
      <c r="L1689" s="884"/>
      <c r="M1689" s="884"/>
      <c r="N1689" s="884"/>
      <c r="O1689" s="872" t="s">
        <v>133</v>
      </c>
      <c r="P1689" s="894">
        <v>9849021.3960570712</v>
      </c>
      <c r="Q1689" s="853" t="str">
        <f t="shared" si="405"/>
        <v>2.06.03</v>
      </c>
      <c r="R1689" s="841" t="str">
        <f t="shared" si="406"/>
        <v>KOMPUTER</v>
      </c>
      <c r="S1689" s="860">
        <f t="shared" si="407"/>
        <v>4</v>
      </c>
      <c r="T1689" s="861">
        <f t="shared" si="408"/>
        <v>2462255.3490142678</v>
      </c>
      <c r="U1689" s="860">
        <f t="shared" si="409"/>
        <v>0</v>
      </c>
      <c r="V1689" s="861">
        <f t="shared" si="410"/>
        <v>0</v>
      </c>
      <c r="W1689" s="861">
        <f t="shared" si="411"/>
        <v>2462255.3490142678</v>
      </c>
      <c r="X1689" s="861">
        <f t="shared" si="412"/>
        <v>2462255.3490142678</v>
      </c>
      <c r="Y1689" s="861">
        <f t="shared" si="413"/>
        <v>2462255.3490142678</v>
      </c>
      <c r="Z1689" s="861">
        <f t="shared" si="414"/>
        <v>2462255.3490142678</v>
      </c>
      <c r="AA1689" s="861">
        <f t="shared" si="415"/>
        <v>0</v>
      </c>
      <c r="AB1689" s="860">
        <f t="shared" si="416"/>
        <v>2014</v>
      </c>
      <c r="AC1689" s="862">
        <f t="shared" si="417"/>
        <v>9849021.3960570712</v>
      </c>
      <c r="AD1689" s="863">
        <f t="shared" si="418"/>
        <v>0</v>
      </c>
    </row>
    <row r="1690" spans="1:30" s="821" customFormat="1" ht="15" hidden="1" customHeight="1">
      <c r="A1690" s="835"/>
      <c r="B1690" s="849" t="s">
        <v>34</v>
      </c>
      <c r="C1690" s="887" t="s">
        <v>278</v>
      </c>
      <c r="D1690" s="873" t="s">
        <v>1079</v>
      </c>
      <c r="E1690" s="864" t="s">
        <v>444</v>
      </c>
      <c r="F1690" s="873" t="s">
        <v>4297</v>
      </c>
      <c r="G1690" s="838"/>
      <c r="H1690" s="873" t="s">
        <v>863</v>
      </c>
      <c r="I1690" s="872">
        <v>2014</v>
      </c>
      <c r="J1690" s="838"/>
      <c r="K1690" s="883"/>
      <c r="L1690" s="884"/>
      <c r="M1690" s="884"/>
      <c r="N1690" s="884"/>
      <c r="O1690" s="872" t="s">
        <v>133</v>
      </c>
      <c r="P1690" s="894">
        <v>9849021.3960570712</v>
      </c>
      <c r="Q1690" s="853" t="str">
        <f t="shared" si="405"/>
        <v>2.06.03</v>
      </c>
      <c r="R1690" s="841" t="str">
        <f t="shared" si="406"/>
        <v>KOMPUTER</v>
      </c>
      <c r="S1690" s="860">
        <f t="shared" si="407"/>
        <v>4</v>
      </c>
      <c r="T1690" s="861">
        <f t="shared" si="408"/>
        <v>2462255.3490142678</v>
      </c>
      <c r="U1690" s="860">
        <f t="shared" si="409"/>
        <v>0</v>
      </c>
      <c r="V1690" s="861">
        <f t="shared" si="410"/>
        <v>0</v>
      </c>
      <c r="W1690" s="861">
        <f t="shared" si="411"/>
        <v>2462255.3490142678</v>
      </c>
      <c r="X1690" s="861">
        <f t="shared" si="412"/>
        <v>2462255.3490142678</v>
      </c>
      <c r="Y1690" s="861">
        <f t="shared" si="413"/>
        <v>2462255.3490142678</v>
      </c>
      <c r="Z1690" s="861">
        <f t="shared" si="414"/>
        <v>2462255.3490142678</v>
      </c>
      <c r="AA1690" s="861">
        <f t="shared" si="415"/>
        <v>0</v>
      </c>
      <c r="AB1690" s="860">
        <f t="shared" si="416"/>
        <v>2014</v>
      </c>
      <c r="AC1690" s="862">
        <f t="shared" si="417"/>
        <v>9849021.3960570712</v>
      </c>
      <c r="AD1690" s="863">
        <f t="shared" si="418"/>
        <v>0</v>
      </c>
    </row>
    <row r="1691" spans="1:30" s="821" customFormat="1" ht="33" hidden="1" customHeight="1">
      <c r="A1691" s="873" t="s">
        <v>4072</v>
      </c>
      <c r="B1691" s="849" t="s">
        <v>34</v>
      </c>
      <c r="C1691" s="887" t="s">
        <v>278</v>
      </c>
      <c r="D1691" s="873" t="s">
        <v>1079</v>
      </c>
      <c r="E1691" s="864" t="s">
        <v>444</v>
      </c>
      <c r="F1691" s="873" t="s">
        <v>4297</v>
      </c>
      <c r="G1691" s="838"/>
      <c r="H1691" s="873" t="s">
        <v>863</v>
      </c>
      <c r="I1691" s="872">
        <v>2014</v>
      </c>
      <c r="J1691" s="838"/>
      <c r="K1691" s="883"/>
      <c r="L1691" s="884"/>
      <c r="M1691" s="884"/>
      <c r="N1691" s="884"/>
      <c r="O1691" s="872" t="s">
        <v>133</v>
      </c>
      <c r="P1691" s="894">
        <v>9849021.3960570712</v>
      </c>
      <c r="Q1691" s="853" t="str">
        <f t="shared" si="405"/>
        <v>2.06.03</v>
      </c>
      <c r="R1691" s="841" t="str">
        <f t="shared" si="406"/>
        <v>KOMPUTER</v>
      </c>
      <c r="S1691" s="860">
        <f t="shared" si="407"/>
        <v>4</v>
      </c>
      <c r="T1691" s="861">
        <f t="shared" si="408"/>
        <v>2462255.3490142678</v>
      </c>
      <c r="U1691" s="860">
        <f t="shared" si="409"/>
        <v>0</v>
      </c>
      <c r="V1691" s="861">
        <f t="shared" si="410"/>
        <v>0</v>
      </c>
      <c r="W1691" s="861">
        <f t="shared" si="411"/>
        <v>2462255.3490142678</v>
      </c>
      <c r="X1691" s="861">
        <f t="shared" si="412"/>
        <v>2462255.3490142678</v>
      </c>
      <c r="Y1691" s="861">
        <f t="shared" si="413"/>
        <v>2462255.3490142678</v>
      </c>
      <c r="Z1691" s="861">
        <f t="shared" si="414"/>
        <v>2462255.3490142678</v>
      </c>
      <c r="AA1691" s="861">
        <f t="shared" si="415"/>
        <v>0</v>
      </c>
      <c r="AB1691" s="860">
        <f t="shared" si="416"/>
        <v>2014</v>
      </c>
      <c r="AC1691" s="862">
        <f t="shared" si="417"/>
        <v>9849021.3960570712</v>
      </c>
      <c r="AD1691" s="863">
        <f t="shared" si="418"/>
        <v>0</v>
      </c>
    </row>
    <row r="1692" spans="1:30" s="821" customFormat="1" ht="15" hidden="1" customHeight="1">
      <c r="A1692" s="835"/>
      <c r="B1692" s="849" t="s">
        <v>34</v>
      </c>
      <c r="C1692" s="887" t="s">
        <v>278</v>
      </c>
      <c r="D1692" s="873" t="s">
        <v>1079</v>
      </c>
      <c r="E1692" s="864" t="s">
        <v>444</v>
      </c>
      <c r="F1692" s="873" t="s">
        <v>4297</v>
      </c>
      <c r="G1692" s="838"/>
      <c r="H1692" s="873" t="s">
        <v>863</v>
      </c>
      <c r="I1692" s="872">
        <v>2014</v>
      </c>
      <c r="J1692" s="838"/>
      <c r="K1692" s="883"/>
      <c r="L1692" s="884"/>
      <c r="M1692" s="884"/>
      <c r="N1692" s="884"/>
      <c r="O1692" s="872" t="s">
        <v>133</v>
      </c>
      <c r="P1692" s="894">
        <v>9849021.3960570712</v>
      </c>
      <c r="Q1692" s="853" t="str">
        <f t="shared" si="405"/>
        <v>2.06.03</v>
      </c>
      <c r="R1692" s="841" t="str">
        <f t="shared" si="406"/>
        <v>KOMPUTER</v>
      </c>
      <c r="S1692" s="860">
        <f t="shared" si="407"/>
        <v>4</v>
      </c>
      <c r="T1692" s="861">
        <f t="shared" si="408"/>
        <v>2462255.3490142678</v>
      </c>
      <c r="U1692" s="860">
        <f t="shared" si="409"/>
        <v>0</v>
      </c>
      <c r="V1692" s="861">
        <f t="shared" si="410"/>
        <v>0</v>
      </c>
      <c r="W1692" s="861">
        <f t="shared" si="411"/>
        <v>2462255.3490142678</v>
      </c>
      <c r="X1692" s="861">
        <f t="shared" si="412"/>
        <v>2462255.3490142678</v>
      </c>
      <c r="Y1692" s="861">
        <f t="shared" si="413"/>
        <v>2462255.3490142678</v>
      </c>
      <c r="Z1692" s="861">
        <f t="shared" si="414"/>
        <v>2462255.3490142678</v>
      </c>
      <c r="AA1692" s="861">
        <f t="shared" si="415"/>
        <v>0</v>
      </c>
      <c r="AB1692" s="860">
        <f t="shared" si="416"/>
        <v>2014</v>
      </c>
      <c r="AC1692" s="862">
        <f t="shared" si="417"/>
        <v>9849021.3960570712</v>
      </c>
      <c r="AD1692" s="863">
        <f t="shared" si="418"/>
        <v>0</v>
      </c>
    </row>
    <row r="1693" spans="1:30" s="821" customFormat="1" ht="15" hidden="1" customHeight="1">
      <c r="A1693" s="835"/>
      <c r="B1693" s="849" t="s">
        <v>34</v>
      </c>
      <c r="C1693" s="887" t="s">
        <v>278</v>
      </c>
      <c r="D1693" s="873" t="s">
        <v>4298</v>
      </c>
      <c r="E1693" s="864" t="s">
        <v>4151</v>
      </c>
      <c r="F1693" s="873" t="s">
        <v>4299</v>
      </c>
      <c r="G1693" s="838"/>
      <c r="H1693" s="873" t="s">
        <v>863</v>
      </c>
      <c r="I1693" s="872">
        <v>2014</v>
      </c>
      <c r="J1693" s="838"/>
      <c r="K1693" s="883"/>
      <c r="L1693" s="884"/>
      <c r="M1693" s="884"/>
      <c r="N1693" s="884"/>
      <c r="O1693" s="872" t="s">
        <v>133</v>
      </c>
      <c r="P1693" s="894">
        <f>110353180.908202-88282544.72</f>
        <v>22070636.188202009</v>
      </c>
      <c r="Q1693" s="853" t="str">
        <f t="shared" si="405"/>
        <v>2.06.03</v>
      </c>
      <c r="R1693" s="841" t="str">
        <f t="shared" si="406"/>
        <v>KOMPUTER</v>
      </c>
      <c r="S1693" s="860">
        <f t="shared" si="407"/>
        <v>4</v>
      </c>
      <c r="T1693" s="861">
        <f t="shared" si="408"/>
        <v>5517659.0470505022</v>
      </c>
      <c r="U1693" s="860">
        <f t="shared" si="409"/>
        <v>0</v>
      </c>
      <c r="V1693" s="861">
        <f t="shared" si="410"/>
        <v>0</v>
      </c>
      <c r="W1693" s="861">
        <f t="shared" si="411"/>
        <v>5517659.0470505022</v>
      </c>
      <c r="X1693" s="861">
        <f t="shared" si="412"/>
        <v>5517659.0470505022</v>
      </c>
      <c r="Y1693" s="861">
        <f t="shared" si="413"/>
        <v>5517659.0470505022</v>
      </c>
      <c r="Z1693" s="861">
        <f t="shared" si="414"/>
        <v>5517659.0470505022</v>
      </c>
      <c r="AA1693" s="861">
        <f t="shared" si="415"/>
        <v>0</v>
      </c>
      <c r="AB1693" s="860">
        <f t="shared" si="416"/>
        <v>2014</v>
      </c>
      <c r="AC1693" s="862">
        <f t="shared" si="417"/>
        <v>22070636.188202009</v>
      </c>
      <c r="AD1693" s="863">
        <f t="shared" si="418"/>
        <v>0</v>
      </c>
    </row>
    <row r="1694" spans="1:30" s="821" customFormat="1" ht="15" hidden="1" customHeight="1">
      <c r="A1694" s="835"/>
      <c r="B1694" s="849" t="s">
        <v>34</v>
      </c>
      <c r="C1694" s="887" t="s">
        <v>2073</v>
      </c>
      <c r="D1694" s="873" t="s">
        <v>3917</v>
      </c>
      <c r="E1694" s="864" t="s">
        <v>4300</v>
      </c>
      <c r="F1694" s="873" t="s">
        <v>4167</v>
      </c>
      <c r="G1694" s="838"/>
      <c r="H1694" s="873" t="s">
        <v>863</v>
      </c>
      <c r="I1694" s="872">
        <v>2014</v>
      </c>
      <c r="J1694" s="838"/>
      <c r="K1694" s="883"/>
      <c r="L1694" s="884"/>
      <c r="M1694" s="884"/>
      <c r="N1694" s="884"/>
      <c r="O1694" s="872" t="s">
        <v>133</v>
      </c>
      <c r="P1694" s="894">
        <v>197532193.82568243</v>
      </c>
      <c r="Q1694" s="853" t="str">
        <f t="shared" si="405"/>
        <v>2.06.03</v>
      </c>
      <c r="R1694" s="841" t="str">
        <f t="shared" si="406"/>
        <v>KOMPUTER</v>
      </c>
      <c r="S1694" s="860">
        <f t="shared" si="407"/>
        <v>4</v>
      </c>
      <c r="T1694" s="861">
        <f t="shared" si="408"/>
        <v>49383048.456420608</v>
      </c>
      <c r="U1694" s="860">
        <f t="shared" si="409"/>
        <v>0</v>
      </c>
      <c r="V1694" s="861">
        <f t="shared" si="410"/>
        <v>0</v>
      </c>
      <c r="W1694" s="861">
        <f t="shared" si="411"/>
        <v>49383048.456420608</v>
      </c>
      <c r="X1694" s="861">
        <f t="shared" si="412"/>
        <v>49383048.456420608</v>
      </c>
      <c r="Y1694" s="861">
        <f t="shared" si="413"/>
        <v>49383048.456420608</v>
      </c>
      <c r="Z1694" s="861">
        <f t="shared" si="414"/>
        <v>49383048.456420608</v>
      </c>
      <c r="AA1694" s="861">
        <f t="shared" si="415"/>
        <v>0</v>
      </c>
      <c r="AB1694" s="860">
        <f t="shared" si="416"/>
        <v>2014</v>
      </c>
      <c r="AC1694" s="862">
        <f t="shared" si="417"/>
        <v>197532193.82568243</v>
      </c>
      <c r="AD1694" s="863">
        <f t="shared" si="418"/>
        <v>0</v>
      </c>
    </row>
    <row r="1695" spans="1:30" s="821" customFormat="1" ht="15" hidden="1" customHeight="1">
      <c r="A1695" s="835"/>
      <c r="B1695" s="849" t="s">
        <v>34</v>
      </c>
      <c r="C1695" s="887" t="s">
        <v>2073</v>
      </c>
      <c r="D1695" s="873" t="s">
        <v>3917</v>
      </c>
      <c r="E1695" s="864" t="s">
        <v>444</v>
      </c>
      <c r="F1695" s="873" t="s">
        <v>4167</v>
      </c>
      <c r="G1695" s="838"/>
      <c r="H1695" s="873" t="s">
        <v>863</v>
      </c>
      <c r="I1695" s="872">
        <v>2014</v>
      </c>
      <c r="J1695" s="838"/>
      <c r="K1695" s="883"/>
      <c r="L1695" s="884"/>
      <c r="M1695" s="884"/>
      <c r="N1695" s="884"/>
      <c r="O1695" s="872" t="s">
        <v>133</v>
      </c>
      <c r="P1695" s="894">
        <v>12966498.756713789</v>
      </c>
      <c r="Q1695" s="853" t="str">
        <f t="shared" si="405"/>
        <v>2.06.03</v>
      </c>
      <c r="R1695" s="841" t="str">
        <f t="shared" si="406"/>
        <v>KOMPUTER</v>
      </c>
      <c r="S1695" s="860">
        <f t="shared" si="407"/>
        <v>4</v>
      </c>
      <c r="T1695" s="861">
        <f t="shared" si="408"/>
        <v>3241624.6891784472</v>
      </c>
      <c r="U1695" s="860">
        <f t="shared" si="409"/>
        <v>0</v>
      </c>
      <c r="V1695" s="861">
        <f t="shared" si="410"/>
        <v>0</v>
      </c>
      <c r="W1695" s="861">
        <f t="shared" si="411"/>
        <v>3241624.6891784472</v>
      </c>
      <c r="X1695" s="861">
        <f t="shared" si="412"/>
        <v>3241624.6891784472</v>
      </c>
      <c r="Y1695" s="861">
        <f t="shared" si="413"/>
        <v>3241624.6891784472</v>
      </c>
      <c r="Z1695" s="861">
        <f t="shared" si="414"/>
        <v>3241624.6891784472</v>
      </c>
      <c r="AA1695" s="861">
        <f t="shared" si="415"/>
        <v>0</v>
      </c>
      <c r="AB1695" s="860">
        <f t="shared" si="416"/>
        <v>2014</v>
      </c>
      <c r="AC1695" s="862">
        <f t="shared" si="417"/>
        <v>12966498.756713789</v>
      </c>
      <c r="AD1695" s="863">
        <f t="shared" si="418"/>
        <v>0</v>
      </c>
    </row>
    <row r="1696" spans="1:30" s="821" customFormat="1" ht="15" hidden="1" customHeight="1">
      <c r="A1696" s="835"/>
      <c r="B1696" s="849" t="s">
        <v>34</v>
      </c>
      <c r="C1696" s="887" t="s">
        <v>2073</v>
      </c>
      <c r="D1696" s="873" t="s">
        <v>3917</v>
      </c>
      <c r="E1696" s="864" t="s">
        <v>444</v>
      </c>
      <c r="F1696" s="873" t="s">
        <v>4167</v>
      </c>
      <c r="G1696" s="838"/>
      <c r="H1696" s="873" t="s">
        <v>863</v>
      </c>
      <c r="I1696" s="872">
        <v>2014</v>
      </c>
      <c r="J1696" s="838"/>
      <c r="K1696" s="883"/>
      <c r="L1696" s="884"/>
      <c r="M1696" s="884"/>
      <c r="N1696" s="884"/>
      <c r="O1696" s="872" t="s">
        <v>133</v>
      </c>
      <c r="P1696" s="894">
        <v>12966498.756713789</v>
      </c>
      <c r="Q1696" s="853" t="str">
        <f t="shared" si="405"/>
        <v>2.06.03</v>
      </c>
      <c r="R1696" s="841" t="str">
        <f t="shared" si="406"/>
        <v>KOMPUTER</v>
      </c>
      <c r="S1696" s="860">
        <f t="shared" si="407"/>
        <v>4</v>
      </c>
      <c r="T1696" s="861">
        <f t="shared" si="408"/>
        <v>3241624.6891784472</v>
      </c>
      <c r="U1696" s="860">
        <f t="shared" si="409"/>
        <v>0</v>
      </c>
      <c r="V1696" s="861">
        <f t="shared" si="410"/>
        <v>0</v>
      </c>
      <c r="W1696" s="861">
        <f t="shared" si="411"/>
        <v>3241624.6891784472</v>
      </c>
      <c r="X1696" s="861">
        <f t="shared" si="412"/>
        <v>3241624.6891784472</v>
      </c>
      <c r="Y1696" s="861">
        <f t="shared" si="413"/>
        <v>3241624.6891784472</v>
      </c>
      <c r="Z1696" s="861">
        <f t="shared" si="414"/>
        <v>3241624.6891784472</v>
      </c>
      <c r="AA1696" s="861">
        <f t="shared" si="415"/>
        <v>0</v>
      </c>
      <c r="AB1696" s="860">
        <f t="shared" si="416"/>
        <v>2014</v>
      </c>
      <c r="AC1696" s="862">
        <f t="shared" si="417"/>
        <v>12966498.756713789</v>
      </c>
      <c r="AD1696" s="863">
        <f t="shared" si="418"/>
        <v>0</v>
      </c>
    </row>
    <row r="1697" spans="1:30" s="821" customFormat="1" ht="15" hidden="1" customHeight="1">
      <c r="A1697" s="835"/>
      <c r="B1697" s="849" t="s">
        <v>34</v>
      </c>
      <c r="C1697" s="887" t="s">
        <v>2073</v>
      </c>
      <c r="D1697" s="873" t="s">
        <v>3917</v>
      </c>
      <c r="E1697" s="864" t="s">
        <v>444</v>
      </c>
      <c r="F1697" s="873" t="s">
        <v>4167</v>
      </c>
      <c r="G1697" s="838"/>
      <c r="H1697" s="873" t="s">
        <v>863</v>
      </c>
      <c r="I1697" s="872">
        <v>2014</v>
      </c>
      <c r="J1697" s="838"/>
      <c r="K1697" s="883"/>
      <c r="L1697" s="884"/>
      <c r="M1697" s="884"/>
      <c r="N1697" s="884"/>
      <c r="O1697" s="872" t="s">
        <v>133</v>
      </c>
      <c r="P1697" s="894">
        <v>12966498.756713789</v>
      </c>
      <c r="Q1697" s="853" t="str">
        <f t="shared" si="405"/>
        <v>2.06.03</v>
      </c>
      <c r="R1697" s="841" t="str">
        <f t="shared" si="406"/>
        <v>KOMPUTER</v>
      </c>
      <c r="S1697" s="860">
        <f t="shared" si="407"/>
        <v>4</v>
      </c>
      <c r="T1697" s="861">
        <f t="shared" si="408"/>
        <v>3241624.6891784472</v>
      </c>
      <c r="U1697" s="860">
        <f t="shared" si="409"/>
        <v>0</v>
      </c>
      <c r="V1697" s="861">
        <f t="shared" si="410"/>
        <v>0</v>
      </c>
      <c r="W1697" s="861">
        <f t="shared" si="411"/>
        <v>3241624.6891784472</v>
      </c>
      <c r="X1697" s="861">
        <f t="shared" si="412"/>
        <v>3241624.6891784472</v>
      </c>
      <c r="Y1697" s="861">
        <f t="shared" si="413"/>
        <v>3241624.6891784472</v>
      </c>
      <c r="Z1697" s="861">
        <f t="shared" si="414"/>
        <v>3241624.6891784472</v>
      </c>
      <c r="AA1697" s="861">
        <f t="shared" si="415"/>
        <v>0</v>
      </c>
      <c r="AB1697" s="860">
        <f t="shared" si="416"/>
        <v>2014</v>
      </c>
      <c r="AC1697" s="862">
        <f t="shared" si="417"/>
        <v>12966498.756713789</v>
      </c>
      <c r="AD1697" s="863">
        <f t="shared" si="418"/>
        <v>0</v>
      </c>
    </row>
    <row r="1698" spans="1:30" s="821" customFormat="1" ht="15" hidden="1" customHeight="1">
      <c r="A1698" s="835"/>
      <c r="B1698" s="849" t="s">
        <v>34</v>
      </c>
      <c r="C1698" s="887" t="s">
        <v>2073</v>
      </c>
      <c r="D1698" s="873" t="s">
        <v>3917</v>
      </c>
      <c r="E1698" s="864" t="s">
        <v>444</v>
      </c>
      <c r="F1698" s="873" t="s">
        <v>4167</v>
      </c>
      <c r="G1698" s="838"/>
      <c r="H1698" s="873" t="s">
        <v>863</v>
      </c>
      <c r="I1698" s="872">
        <v>2014</v>
      </c>
      <c r="J1698" s="838"/>
      <c r="K1698" s="883"/>
      <c r="L1698" s="884"/>
      <c r="M1698" s="884"/>
      <c r="N1698" s="884"/>
      <c r="O1698" s="872" t="s">
        <v>133</v>
      </c>
      <c r="P1698" s="894">
        <v>12966498.756713789</v>
      </c>
      <c r="Q1698" s="853" t="str">
        <f t="shared" si="405"/>
        <v>2.06.03</v>
      </c>
      <c r="R1698" s="841" t="str">
        <f t="shared" si="406"/>
        <v>KOMPUTER</v>
      </c>
      <c r="S1698" s="860">
        <f t="shared" si="407"/>
        <v>4</v>
      </c>
      <c r="T1698" s="861">
        <f t="shared" si="408"/>
        <v>3241624.6891784472</v>
      </c>
      <c r="U1698" s="860">
        <f t="shared" si="409"/>
        <v>0</v>
      </c>
      <c r="V1698" s="861">
        <f t="shared" si="410"/>
        <v>0</v>
      </c>
      <c r="W1698" s="861">
        <f t="shared" si="411"/>
        <v>3241624.6891784472</v>
      </c>
      <c r="X1698" s="861">
        <f t="shared" si="412"/>
        <v>3241624.6891784472</v>
      </c>
      <c r="Y1698" s="861">
        <f t="shared" si="413"/>
        <v>3241624.6891784472</v>
      </c>
      <c r="Z1698" s="861">
        <f t="shared" si="414"/>
        <v>3241624.6891784472</v>
      </c>
      <c r="AA1698" s="861">
        <f t="shared" si="415"/>
        <v>0</v>
      </c>
      <c r="AB1698" s="860">
        <f t="shared" si="416"/>
        <v>2014</v>
      </c>
      <c r="AC1698" s="862">
        <f t="shared" si="417"/>
        <v>12966498.756713789</v>
      </c>
      <c r="AD1698" s="863">
        <f t="shared" si="418"/>
        <v>0</v>
      </c>
    </row>
    <row r="1699" spans="1:30" s="821" customFormat="1" ht="15" hidden="1" customHeight="1">
      <c r="A1699" s="835"/>
      <c r="B1699" s="849" t="s">
        <v>34</v>
      </c>
      <c r="C1699" s="887" t="s">
        <v>2073</v>
      </c>
      <c r="D1699" s="873" t="s">
        <v>3917</v>
      </c>
      <c r="E1699" s="864" t="s">
        <v>444</v>
      </c>
      <c r="F1699" s="873" t="s">
        <v>4167</v>
      </c>
      <c r="G1699" s="838"/>
      <c r="H1699" s="873" t="s">
        <v>863</v>
      </c>
      <c r="I1699" s="872">
        <v>2014</v>
      </c>
      <c r="J1699" s="838"/>
      <c r="K1699" s="883"/>
      <c r="L1699" s="884"/>
      <c r="M1699" s="884"/>
      <c r="N1699" s="884"/>
      <c r="O1699" s="872" t="s">
        <v>133</v>
      </c>
      <c r="P1699" s="894">
        <v>12966498.756713789</v>
      </c>
      <c r="Q1699" s="853" t="str">
        <f t="shared" si="405"/>
        <v>2.06.03</v>
      </c>
      <c r="R1699" s="841" t="str">
        <f t="shared" si="406"/>
        <v>KOMPUTER</v>
      </c>
      <c r="S1699" s="860">
        <f t="shared" si="407"/>
        <v>4</v>
      </c>
      <c r="T1699" s="861">
        <f t="shared" si="408"/>
        <v>3241624.6891784472</v>
      </c>
      <c r="U1699" s="860">
        <f t="shared" si="409"/>
        <v>0</v>
      </c>
      <c r="V1699" s="861">
        <f t="shared" si="410"/>
        <v>0</v>
      </c>
      <c r="W1699" s="861">
        <f t="shared" si="411"/>
        <v>3241624.6891784472</v>
      </c>
      <c r="X1699" s="861">
        <f t="shared" si="412"/>
        <v>3241624.6891784472</v>
      </c>
      <c r="Y1699" s="861">
        <f t="shared" si="413"/>
        <v>3241624.6891784472</v>
      </c>
      <c r="Z1699" s="861">
        <f t="shared" si="414"/>
        <v>3241624.6891784472</v>
      </c>
      <c r="AA1699" s="861">
        <f t="shared" si="415"/>
        <v>0</v>
      </c>
      <c r="AB1699" s="860">
        <f t="shared" si="416"/>
        <v>2014</v>
      </c>
      <c r="AC1699" s="862">
        <f t="shared" si="417"/>
        <v>12966498.756713789</v>
      </c>
      <c r="AD1699" s="863">
        <f t="shared" si="418"/>
        <v>0</v>
      </c>
    </row>
    <row r="1700" spans="1:30" s="821" customFormat="1" ht="15" hidden="1" customHeight="1">
      <c r="A1700" s="835"/>
      <c r="B1700" s="849" t="s">
        <v>34</v>
      </c>
      <c r="C1700" s="887" t="s">
        <v>2073</v>
      </c>
      <c r="D1700" s="873" t="s">
        <v>3917</v>
      </c>
      <c r="E1700" s="864" t="s">
        <v>444</v>
      </c>
      <c r="F1700" s="873" t="s">
        <v>4167</v>
      </c>
      <c r="G1700" s="838"/>
      <c r="H1700" s="873" t="s">
        <v>863</v>
      </c>
      <c r="I1700" s="872">
        <v>2014</v>
      </c>
      <c r="J1700" s="838"/>
      <c r="K1700" s="883"/>
      <c r="L1700" s="884"/>
      <c r="M1700" s="884"/>
      <c r="N1700" s="884"/>
      <c r="O1700" s="872" t="s">
        <v>133</v>
      </c>
      <c r="P1700" s="894">
        <v>12966498.756713789</v>
      </c>
      <c r="Q1700" s="853" t="str">
        <f t="shared" si="405"/>
        <v>2.06.03</v>
      </c>
      <c r="R1700" s="841" t="str">
        <f t="shared" si="406"/>
        <v>KOMPUTER</v>
      </c>
      <c r="S1700" s="860">
        <f t="shared" si="407"/>
        <v>4</v>
      </c>
      <c r="T1700" s="861">
        <f t="shared" si="408"/>
        <v>3241624.6891784472</v>
      </c>
      <c r="U1700" s="860">
        <f t="shared" si="409"/>
        <v>0</v>
      </c>
      <c r="V1700" s="861">
        <f t="shared" si="410"/>
        <v>0</v>
      </c>
      <c r="W1700" s="861">
        <f t="shared" si="411"/>
        <v>3241624.6891784472</v>
      </c>
      <c r="X1700" s="861">
        <f t="shared" si="412"/>
        <v>3241624.6891784472</v>
      </c>
      <c r="Y1700" s="861">
        <f t="shared" si="413"/>
        <v>3241624.6891784472</v>
      </c>
      <c r="Z1700" s="861">
        <f t="shared" si="414"/>
        <v>3241624.6891784472</v>
      </c>
      <c r="AA1700" s="861">
        <f t="shared" si="415"/>
        <v>0</v>
      </c>
      <c r="AB1700" s="860">
        <f t="shared" si="416"/>
        <v>2014</v>
      </c>
      <c r="AC1700" s="862">
        <f t="shared" si="417"/>
        <v>12966498.756713789</v>
      </c>
      <c r="AD1700" s="863">
        <f t="shared" si="418"/>
        <v>0</v>
      </c>
    </row>
    <row r="1701" spans="1:30" s="821" customFormat="1" ht="15" hidden="1" customHeight="1">
      <c r="A1701" s="835"/>
      <c r="B1701" s="849" t="s">
        <v>34</v>
      </c>
      <c r="C1701" s="887" t="s">
        <v>2073</v>
      </c>
      <c r="D1701" s="873" t="s">
        <v>3917</v>
      </c>
      <c r="E1701" s="864" t="s">
        <v>444</v>
      </c>
      <c r="F1701" s="873" t="s">
        <v>4167</v>
      </c>
      <c r="G1701" s="838"/>
      <c r="H1701" s="873" t="s">
        <v>863</v>
      </c>
      <c r="I1701" s="872">
        <v>2014</v>
      </c>
      <c r="J1701" s="838"/>
      <c r="K1701" s="883"/>
      <c r="L1701" s="884"/>
      <c r="M1701" s="884"/>
      <c r="N1701" s="884"/>
      <c r="O1701" s="872" t="s">
        <v>133</v>
      </c>
      <c r="P1701" s="894">
        <v>12966498.756713789</v>
      </c>
      <c r="Q1701" s="853" t="str">
        <f t="shared" si="405"/>
        <v>2.06.03</v>
      </c>
      <c r="R1701" s="841" t="str">
        <f t="shared" si="406"/>
        <v>KOMPUTER</v>
      </c>
      <c r="S1701" s="860">
        <f t="shared" si="407"/>
        <v>4</v>
      </c>
      <c r="T1701" s="861">
        <f t="shared" si="408"/>
        <v>3241624.6891784472</v>
      </c>
      <c r="U1701" s="860">
        <f t="shared" si="409"/>
        <v>0</v>
      </c>
      <c r="V1701" s="861">
        <f t="shared" si="410"/>
        <v>0</v>
      </c>
      <c r="W1701" s="861">
        <f t="shared" si="411"/>
        <v>3241624.6891784472</v>
      </c>
      <c r="X1701" s="861">
        <f t="shared" si="412"/>
        <v>3241624.6891784472</v>
      </c>
      <c r="Y1701" s="861">
        <f t="shared" si="413"/>
        <v>3241624.6891784472</v>
      </c>
      <c r="Z1701" s="861">
        <f t="shared" si="414"/>
        <v>3241624.6891784472</v>
      </c>
      <c r="AA1701" s="861">
        <f t="shared" si="415"/>
        <v>0</v>
      </c>
      <c r="AB1701" s="860">
        <f t="shared" si="416"/>
        <v>2014</v>
      </c>
      <c r="AC1701" s="862">
        <f t="shared" si="417"/>
        <v>12966498.756713789</v>
      </c>
      <c r="AD1701" s="863">
        <f t="shared" si="418"/>
        <v>0</v>
      </c>
    </row>
    <row r="1702" spans="1:30" s="821" customFormat="1" ht="15" hidden="1" customHeight="1">
      <c r="A1702" s="835"/>
      <c r="B1702" s="849" t="s">
        <v>34</v>
      </c>
      <c r="C1702" s="887" t="s">
        <v>2073</v>
      </c>
      <c r="D1702" s="873" t="s">
        <v>3917</v>
      </c>
      <c r="E1702" s="864" t="s">
        <v>444</v>
      </c>
      <c r="F1702" s="873" t="s">
        <v>4167</v>
      </c>
      <c r="G1702" s="838"/>
      <c r="H1702" s="873" t="s">
        <v>863</v>
      </c>
      <c r="I1702" s="872">
        <v>2014</v>
      </c>
      <c r="J1702" s="838"/>
      <c r="K1702" s="883"/>
      <c r="L1702" s="884"/>
      <c r="M1702" s="884"/>
      <c r="N1702" s="884"/>
      <c r="O1702" s="872" t="s">
        <v>133</v>
      </c>
      <c r="P1702" s="894">
        <v>12966498.756713789</v>
      </c>
      <c r="Q1702" s="853" t="str">
        <f t="shared" si="405"/>
        <v>2.06.03</v>
      </c>
      <c r="R1702" s="841" t="str">
        <f t="shared" si="406"/>
        <v>KOMPUTER</v>
      </c>
      <c r="S1702" s="860">
        <f t="shared" si="407"/>
        <v>4</v>
      </c>
      <c r="T1702" s="861">
        <f t="shared" si="408"/>
        <v>3241624.6891784472</v>
      </c>
      <c r="U1702" s="860">
        <f t="shared" si="409"/>
        <v>0</v>
      </c>
      <c r="V1702" s="861">
        <f t="shared" si="410"/>
        <v>0</v>
      </c>
      <c r="W1702" s="861">
        <f t="shared" si="411"/>
        <v>3241624.6891784472</v>
      </c>
      <c r="X1702" s="861">
        <f t="shared" si="412"/>
        <v>3241624.6891784472</v>
      </c>
      <c r="Y1702" s="861">
        <f t="shared" si="413"/>
        <v>3241624.6891784472</v>
      </c>
      <c r="Z1702" s="861">
        <f t="shared" si="414"/>
        <v>3241624.6891784472</v>
      </c>
      <c r="AA1702" s="861">
        <f t="shared" si="415"/>
        <v>0</v>
      </c>
      <c r="AB1702" s="860">
        <f t="shared" si="416"/>
        <v>2014</v>
      </c>
      <c r="AC1702" s="862">
        <f t="shared" si="417"/>
        <v>12966498.756713789</v>
      </c>
      <c r="AD1702" s="863">
        <f t="shared" si="418"/>
        <v>0</v>
      </c>
    </row>
    <row r="1703" spans="1:30" s="821" customFormat="1" ht="15" hidden="1" customHeight="1">
      <c r="A1703" s="835"/>
      <c r="B1703" s="849" t="s">
        <v>34</v>
      </c>
      <c r="C1703" s="887" t="s">
        <v>2073</v>
      </c>
      <c r="D1703" s="873" t="s">
        <v>3917</v>
      </c>
      <c r="E1703" s="864" t="s">
        <v>444</v>
      </c>
      <c r="F1703" s="873" t="s">
        <v>4167</v>
      </c>
      <c r="G1703" s="838"/>
      <c r="H1703" s="873" t="s">
        <v>863</v>
      </c>
      <c r="I1703" s="872">
        <v>2014</v>
      </c>
      <c r="J1703" s="838"/>
      <c r="K1703" s="883"/>
      <c r="L1703" s="884"/>
      <c r="M1703" s="884"/>
      <c r="N1703" s="884"/>
      <c r="O1703" s="872" t="s">
        <v>133</v>
      </c>
      <c r="P1703" s="894">
        <v>12966498.756713789</v>
      </c>
      <c r="Q1703" s="853" t="str">
        <f t="shared" si="405"/>
        <v>2.06.03</v>
      </c>
      <c r="R1703" s="841" t="str">
        <f t="shared" si="406"/>
        <v>KOMPUTER</v>
      </c>
      <c r="S1703" s="860">
        <f t="shared" si="407"/>
        <v>4</v>
      </c>
      <c r="T1703" s="861">
        <f t="shared" si="408"/>
        <v>3241624.6891784472</v>
      </c>
      <c r="U1703" s="860">
        <f t="shared" si="409"/>
        <v>0</v>
      </c>
      <c r="V1703" s="861">
        <f t="shared" si="410"/>
        <v>0</v>
      </c>
      <c r="W1703" s="861">
        <f t="shared" si="411"/>
        <v>3241624.6891784472</v>
      </c>
      <c r="X1703" s="861">
        <f t="shared" si="412"/>
        <v>3241624.6891784472</v>
      </c>
      <c r="Y1703" s="861">
        <f t="shared" si="413"/>
        <v>3241624.6891784472</v>
      </c>
      <c r="Z1703" s="861">
        <f t="shared" si="414"/>
        <v>3241624.6891784472</v>
      </c>
      <c r="AA1703" s="861">
        <f t="shared" si="415"/>
        <v>0</v>
      </c>
      <c r="AB1703" s="860">
        <f t="shared" si="416"/>
        <v>2014</v>
      </c>
      <c r="AC1703" s="862">
        <f t="shared" si="417"/>
        <v>12966498.756713789</v>
      </c>
      <c r="AD1703" s="863">
        <f t="shared" si="418"/>
        <v>0</v>
      </c>
    </row>
    <row r="1704" spans="1:30" s="821" customFormat="1" ht="15" hidden="1" customHeight="1">
      <c r="A1704" s="835"/>
      <c r="B1704" s="849" t="s">
        <v>34</v>
      </c>
      <c r="C1704" s="887" t="s">
        <v>2073</v>
      </c>
      <c r="D1704" s="873" t="s">
        <v>3917</v>
      </c>
      <c r="E1704" s="864" t="s">
        <v>444</v>
      </c>
      <c r="F1704" s="873" t="s">
        <v>4167</v>
      </c>
      <c r="G1704" s="838"/>
      <c r="H1704" s="873" t="s">
        <v>863</v>
      </c>
      <c r="I1704" s="872">
        <v>2014</v>
      </c>
      <c r="J1704" s="838"/>
      <c r="K1704" s="883"/>
      <c r="L1704" s="884"/>
      <c r="M1704" s="884"/>
      <c r="N1704" s="884"/>
      <c r="O1704" s="872" t="s">
        <v>133</v>
      </c>
      <c r="P1704" s="894">
        <v>12966498.756713789</v>
      </c>
      <c r="Q1704" s="853" t="str">
        <f t="shared" si="405"/>
        <v>2.06.03</v>
      </c>
      <c r="R1704" s="841" t="str">
        <f t="shared" si="406"/>
        <v>KOMPUTER</v>
      </c>
      <c r="S1704" s="860">
        <f t="shared" si="407"/>
        <v>4</v>
      </c>
      <c r="T1704" s="861">
        <f t="shared" si="408"/>
        <v>3241624.6891784472</v>
      </c>
      <c r="U1704" s="860">
        <f t="shared" si="409"/>
        <v>0</v>
      </c>
      <c r="V1704" s="861">
        <f t="shared" si="410"/>
        <v>0</v>
      </c>
      <c r="W1704" s="861">
        <f t="shared" si="411"/>
        <v>3241624.6891784472</v>
      </c>
      <c r="X1704" s="861">
        <f t="shared" si="412"/>
        <v>3241624.6891784472</v>
      </c>
      <c r="Y1704" s="861">
        <f t="shared" si="413"/>
        <v>3241624.6891784472</v>
      </c>
      <c r="Z1704" s="861">
        <f t="shared" si="414"/>
        <v>3241624.6891784472</v>
      </c>
      <c r="AA1704" s="861">
        <f t="shared" si="415"/>
        <v>0</v>
      </c>
      <c r="AB1704" s="860">
        <f t="shared" si="416"/>
        <v>2014</v>
      </c>
      <c r="AC1704" s="862">
        <f t="shared" si="417"/>
        <v>12966498.756713789</v>
      </c>
      <c r="AD1704" s="863">
        <f t="shared" si="418"/>
        <v>0</v>
      </c>
    </row>
    <row r="1705" spans="1:30" s="821" customFormat="1" ht="15" hidden="1" customHeight="1">
      <c r="A1705" s="835"/>
      <c r="B1705" s="849" t="s">
        <v>34</v>
      </c>
      <c r="C1705" s="887" t="s">
        <v>2073</v>
      </c>
      <c r="D1705" s="873" t="s">
        <v>3917</v>
      </c>
      <c r="E1705" s="864" t="s">
        <v>444</v>
      </c>
      <c r="F1705" s="873" t="s">
        <v>4167</v>
      </c>
      <c r="G1705" s="838"/>
      <c r="H1705" s="873" t="s">
        <v>863</v>
      </c>
      <c r="I1705" s="872">
        <v>2014</v>
      </c>
      <c r="J1705" s="838"/>
      <c r="K1705" s="883"/>
      <c r="L1705" s="884"/>
      <c r="M1705" s="884"/>
      <c r="N1705" s="884"/>
      <c r="O1705" s="872" t="s">
        <v>133</v>
      </c>
      <c r="P1705" s="894">
        <v>12966498.756713789</v>
      </c>
      <c r="Q1705" s="853" t="str">
        <f t="shared" si="405"/>
        <v>2.06.03</v>
      </c>
      <c r="R1705" s="841" t="str">
        <f t="shared" si="406"/>
        <v>KOMPUTER</v>
      </c>
      <c r="S1705" s="860">
        <f t="shared" si="407"/>
        <v>4</v>
      </c>
      <c r="T1705" s="861">
        <f t="shared" si="408"/>
        <v>3241624.6891784472</v>
      </c>
      <c r="U1705" s="860">
        <f t="shared" si="409"/>
        <v>0</v>
      </c>
      <c r="V1705" s="861">
        <f t="shared" si="410"/>
        <v>0</v>
      </c>
      <c r="W1705" s="861">
        <f t="shared" si="411"/>
        <v>3241624.6891784472</v>
      </c>
      <c r="X1705" s="861">
        <f t="shared" si="412"/>
        <v>3241624.6891784472</v>
      </c>
      <c r="Y1705" s="861">
        <f t="shared" si="413"/>
        <v>3241624.6891784472</v>
      </c>
      <c r="Z1705" s="861">
        <f t="shared" si="414"/>
        <v>3241624.6891784472</v>
      </c>
      <c r="AA1705" s="861">
        <f t="shared" si="415"/>
        <v>0</v>
      </c>
      <c r="AB1705" s="860">
        <f t="shared" si="416"/>
        <v>2014</v>
      </c>
      <c r="AC1705" s="862">
        <f t="shared" si="417"/>
        <v>12966498.756713789</v>
      </c>
      <c r="AD1705" s="863">
        <f t="shared" si="418"/>
        <v>0</v>
      </c>
    </row>
    <row r="1706" spans="1:30" s="821" customFormat="1" ht="15" hidden="1" customHeight="1">
      <c r="A1706" s="835"/>
      <c r="B1706" s="849" t="s">
        <v>34</v>
      </c>
      <c r="C1706" s="887" t="s">
        <v>2073</v>
      </c>
      <c r="D1706" s="873" t="s">
        <v>3917</v>
      </c>
      <c r="E1706" s="864" t="s">
        <v>444</v>
      </c>
      <c r="F1706" s="873" t="s">
        <v>4167</v>
      </c>
      <c r="G1706" s="838"/>
      <c r="H1706" s="873" t="s">
        <v>863</v>
      </c>
      <c r="I1706" s="872">
        <v>2014</v>
      </c>
      <c r="J1706" s="838"/>
      <c r="K1706" s="883"/>
      <c r="L1706" s="884"/>
      <c r="M1706" s="884"/>
      <c r="N1706" s="884"/>
      <c r="O1706" s="872" t="s">
        <v>133</v>
      </c>
      <c r="P1706" s="894">
        <v>12966498.756713789</v>
      </c>
      <c r="Q1706" s="853" t="str">
        <f t="shared" si="405"/>
        <v>2.06.03</v>
      </c>
      <c r="R1706" s="841" t="str">
        <f t="shared" si="406"/>
        <v>KOMPUTER</v>
      </c>
      <c r="S1706" s="860">
        <f t="shared" si="407"/>
        <v>4</v>
      </c>
      <c r="T1706" s="861">
        <f t="shared" si="408"/>
        <v>3241624.6891784472</v>
      </c>
      <c r="U1706" s="860">
        <f t="shared" si="409"/>
        <v>0</v>
      </c>
      <c r="V1706" s="861">
        <f t="shared" si="410"/>
        <v>0</v>
      </c>
      <c r="W1706" s="861">
        <f t="shared" si="411"/>
        <v>3241624.6891784472</v>
      </c>
      <c r="X1706" s="861">
        <f t="shared" si="412"/>
        <v>3241624.6891784472</v>
      </c>
      <c r="Y1706" s="861">
        <f t="shared" si="413"/>
        <v>3241624.6891784472</v>
      </c>
      <c r="Z1706" s="861">
        <f t="shared" si="414"/>
        <v>3241624.6891784472</v>
      </c>
      <c r="AA1706" s="861">
        <f t="shared" si="415"/>
        <v>0</v>
      </c>
      <c r="AB1706" s="860">
        <f t="shared" si="416"/>
        <v>2014</v>
      </c>
      <c r="AC1706" s="862">
        <f t="shared" si="417"/>
        <v>12966498.756713789</v>
      </c>
      <c r="AD1706" s="863">
        <f t="shared" si="418"/>
        <v>0</v>
      </c>
    </row>
    <row r="1707" spans="1:30" s="821" customFormat="1" ht="15" hidden="1" customHeight="1">
      <c r="A1707" s="835"/>
      <c r="B1707" s="849" t="s">
        <v>34</v>
      </c>
      <c r="C1707" s="887" t="s">
        <v>2073</v>
      </c>
      <c r="D1707" s="873" t="s">
        <v>3917</v>
      </c>
      <c r="E1707" s="864" t="s">
        <v>444</v>
      </c>
      <c r="F1707" s="873" t="s">
        <v>4167</v>
      </c>
      <c r="G1707" s="838"/>
      <c r="H1707" s="873" t="s">
        <v>863</v>
      </c>
      <c r="I1707" s="872">
        <v>2014</v>
      </c>
      <c r="J1707" s="838"/>
      <c r="K1707" s="883"/>
      <c r="L1707" s="884"/>
      <c r="M1707" s="884"/>
      <c r="N1707" s="884"/>
      <c r="O1707" s="872" t="s">
        <v>133</v>
      </c>
      <c r="P1707" s="894">
        <v>12966498.756713789</v>
      </c>
      <c r="Q1707" s="853" t="str">
        <f t="shared" si="405"/>
        <v>2.06.03</v>
      </c>
      <c r="R1707" s="841" t="str">
        <f t="shared" si="406"/>
        <v>KOMPUTER</v>
      </c>
      <c r="S1707" s="860">
        <f t="shared" si="407"/>
        <v>4</v>
      </c>
      <c r="T1707" s="861">
        <f t="shared" si="408"/>
        <v>3241624.6891784472</v>
      </c>
      <c r="U1707" s="860">
        <f t="shared" si="409"/>
        <v>0</v>
      </c>
      <c r="V1707" s="861">
        <f t="shared" si="410"/>
        <v>0</v>
      </c>
      <c r="W1707" s="861">
        <f t="shared" si="411"/>
        <v>3241624.6891784472</v>
      </c>
      <c r="X1707" s="861">
        <f t="shared" si="412"/>
        <v>3241624.6891784472</v>
      </c>
      <c r="Y1707" s="861">
        <f t="shared" si="413"/>
        <v>3241624.6891784472</v>
      </c>
      <c r="Z1707" s="861">
        <f t="shared" si="414"/>
        <v>3241624.6891784472</v>
      </c>
      <c r="AA1707" s="861">
        <f t="shared" si="415"/>
        <v>0</v>
      </c>
      <c r="AB1707" s="860">
        <f t="shared" si="416"/>
        <v>2014</v>
      </c>
      <c r="AC1707" s="862">
        <f t="shared" si="417"/>
        <v>12966498.756713789</v>
      </c>
      <c r="AD1707" s="863">
        <f t="shared" si="418"/>
        <v>0</v>
      </c>
    </row>
    <row r="1708" spans="1:30" s="821" customFormat="1" ht="15" hidden="1" customHeight="1">
      <c r="A1708" s="835"/>
      <c r="B1708" s="849" t="s">
        <v>34</v>
      </c>
      <c r="C1708" s="887" t="s">
        <v>2073</v>
      </c>
      <c r="D1708" s="873" t="s">
        <v>3917</v>
      </c>
      <c r="E1708" s="864" t="s">
        <v>444</v>
      </c>
      <c r="F1708" s="873" t="s">
        <v>4167</v>
      </c>
      <c r="G1708" s="838"/>
      <c r="H1708" s="873" t="s">
        <v>863</v>
      </c>
      <c r="I1708" s="872">
        <v>2014</v>
      </c>
      <c r="J1708" s="838"/>
      <c r="K1708" s="883"/>
      <c r="L1708" s="884"/>
      <c r="M1708" s="884"/>
      <c r="N1708" s="884"/>
      <c r="O1708" s="872" t="s">
        <v>133</v>
      </c>
      <c r="P1708" s="894">
        <v>12966498.756713789</v>
      </c>
      <c r="Q1708" s="853" t="str">
        <f t="shared" si="405"/>
        <v>2.06.03</v>
      </c>
      <c r="R1708" s="841" t="str">
        <f t="shared" si="406"/>
        <v>KOMPUTER</v>
      </c>
      <c r="S1708" s="860">
        <f t="shared" si="407"/>
        <v>4</v>
      </c>
      <c r="T1708" s="861">
        <f t="shared" si="408"/>
        <v>3241624.6891784472</v>
      </c>
      <c r="U1708" s="860">
        <f t="shared" si="409"/>
        <v>0</v>
      </c>
      <c r="V1708" s="861">
        <f t="shared" si="410"/>
        <v>0</v>
      </c>
      <c r="W1708" s="861">
        <f t="shared" si="411"/>
        <v>3241624.6891784472</v>
      </c>
      <c r="X1708" s="861">
        <f t="shared" si="412"/>
        <v>3241624.6891784472</v>
      </c>
      <c r="Y1708" s="861">
        <f t="shared" si="413"/>
        <v>3241624.6891784472</v>
      </c>
      <c r="Z1708" s="861">
        <f t="shared" si="414"/>
        <v>3241624.6891784472</v>
      </c>
      <c r="AA1708" s="861">
        <f t="shared" si="415"/>
        <v>0</v>
      </c>
      <c r="AB1708" s="860">
        <f t="shared" si="416"/>
        <v>2014</v>
      </c>
      <c r="AC1708" s="862">
        <f t="shared" si="417"/>
        <v>12966498.756713789</v>
      </c>
      <c r="AD1708" s="863">
        <f t="shared" si="418"/>
        <v>0</v>
      </c>
    </row>
    <row r="1709" spans="1:30" s="821" customFormat="1" ht="15" hidden="1" customHeight="1">
      <c r="A1709" s="835"/>
      <c r="B1709" s="849" t="s">
        <v>34</v>
      </c>
      <c r="C1709" s="887" t="s">
        <v>2073</v>
      </c>
      <c r="D1709" s="873" t="s">
        <v>4301</v>
      </c>
      <c r="E1709" s="864" t="s">
        <v>4151</v>
      </c>
      <c r="F1709" s="873" t="s">
        <v>4302</v>
      </c>
      <c r="G1709" s="838"/>
      <c r="H1709" s="873" t="s">
        <v>863</v>
      </c>
      <c r="I1709" s="872">
        <v>2014</v>
      </c>
      <c r="J1709" s="838"/>
      <c r="K1709" s="883"/>
      <c r="L1709" s="884"/>
      <c r="M1709" s="884"/>
      <c r="N1709" s="884"/>
      <c r="O1709" s="872" t="s">
        <v>133</v>
      </c>
      <c r="P1709" s="894">
        <v>94903735.581054121</v>
      </c>
      <c r="Q1709" s="853" t="str">
        <f t="shared" si="405"/>
        <v>2.06.03</v>
      </c>
      <c r="R1709" s="841" t="str">
        <f t="shared" si="406"/>
        <v>KOMPUTER</v>
      </c>
      <c r="S1709" s="860">
        <f t="shared" si="407"/>
        <v>4</v>
      </c>
      <c r="T1709" s="861">
        <f t="shared" si="408"/>
        <v>23725933.89526353</v>
      </c>
      <c r="U1709" s="860">
        <f t="shared" si="409"/>
        <v>0</v>
      </c>
      <c r="V1709" s="861">
        <f t="shared" si="410"/>
        <v>0</v>
      </c>
      <c r="W1709" s="861">
        <f t="shared" si="411"/>
        <v>23725933.89526353</v>
      </c>
      <c r="X1709" s="861">
        <f t="shared" si="412"/>
        <v>23725933.89526353</v>
      </c>
      <c r="Y1709" s="861">
        <f t="shared" si="413"/>
        <v>23725933.89526353</v>
      </c>
      <c r="Z1709" s="861">
        <f t="shared" si="414"/>
        <v>23725933.89526353</v>
      </c>
      <c r="AA1709" s="861">
        <f t="shared" si="415"/>
        <v>0</v>
      </c>
      <c r="AB1709" s="860">
        <f t="shared" si="416"/>
        <v>2014</v>
      </c>
      <c r="AC1709" s="862">
        <f t="shared" si="417"/>
        <v>94903735.581054121</v>
      </c>
      <c r="AD1709" s="863">
        <f t="shared" si="418"/>
        <v>0</v>
      </c>
    </row>
    <row r="1710" spans="1:30" s="821" customFormat="1" ht="15" hidden="1" customHeight="1">
      <c r="A1710" s="835"/>
      <c r="B1710" s="849" t="s">
        <v>34</v>
      </c>
      <c r="C1710" s="887" t="s">
        <v>2073</v>
      </c>
      <c r="D1710" s="873" t="s">
        <v>4303</v>
      </c>
      <c r="E1710" s="864" t="s">
        <v>4150</v>
      </c>
      <c r="F1710" s="873" t="s">
        <v>4167</v>
      </c>
      <c r="G1710" s="838"/>
      <c r="H1710" s="873" t="s">
        <v>863</v>
      </c>
      <c r="I1710" s="872">
        <v>2014</v>
      </c>
      <c r="J1710" s="838"/>
      <c r="K1710" s="883"/>
      <c r="L1710" s="884"/>
      <c r="M1710" s="884"/>
      <c r="N1710" s="884"/>
      <c r="O1710" s="872" t="s">
        <v>133</v>
      </c>
      <c r="P1710" s="894">
        <v>199739257.44384646</v>
      </c>
      <c r="Q1710" s="853" t="str">
        <f t="shared" si="405"/>
        <v>2.06.03</v>
      </c>
      <c r="R1710" s="841" t="str">
        <f t="shared" si="406"/>
        <v>KOMPUTER</v>
      </c>
      <c r="S1710" s="860">
        <f t="shared" si="407"/>
        <v>4</v>
      </c>
      <c r="T1710" s="861">
        <f t="shared" si="408"/>
        <v>49934814.360961616</v>
      </c>
      <c r="U1710" s="860">
        <f t="shared" si="409"/>
        <v>0</v>
      </c>
      <c r="V1710" s="861">
        <f t="shared" si="410"/>
        <v>0</v>
      </c>
      <c r="W1710" s="861">
        <f t="shared" si="411"/>
        <v>49934814.360961616</v>
      </c>
      <c r="X1710" s="861">
        <f t="shared" si="412"/>
        <v>49934814.360961616</v>
      </c>
      <c r="Y1710" s="861">
        <f t="shared" si="413"/>
        <v>49934814.360961616</v>
      </c>
      <c r="Z1710" s="861">
        <f t="shared" si="414"/>
        <v>49934814.360961616</v>
      </c>
      <c r="AA1710" s="861">
        <f t="shared" si="415"/>
        <v>0</v>
      </c>
      <c r="AB1710" s="860">
        <f t="shared" si="416"/>
        <v>2014</v>
      </c>
      <c r="AC1710" s="862">
        <f t="shared" si="417"/>
        <v>199739257.44384646</v>
      </c>
      <c r="AD1710" s="863">
        <f t="shared" si="418"/>
        <v>0</v>
      </c>
    </row>
    <row r="1711" spans="1:30" s="821" customFormat="1" ht="15" hidden="1" customHeight="1">
      <c r="A1711" s="835"/>
      <c r="B1711" s="849" t="s">
        <v>34</v>
      </c>
      <c r="C1711" s="887" t="s">
        <v>3792</v>
      </c>
      <c r="D1711" s="873" t="s">
        <v>221</v>
      </c>
      <c r="E1711" s="864" t="s">
        <v>444</v>
      </c>
      <c r="F1711" s="873" t="s">
        <v>4304</v>
      </c>
      <c r="G1711" s="838"/>
      <c r="H1711" s="873" t="s">
        <v>863</v>
      </c>
      <c r="I1711" s="872">
        <v>2014</v>
      </c>
      <c r="J1711" s="838"/>
      <c r="K1711" s="883"/>
      <c r="L1711" s="884"/>
      <c r="M1711" s="884"/>
      <c r="N1711" s="884"/>
      <c r="O1711" s="872" t="s">
        <v>133</v>
      </c>
      <c r="P1711" s="894">
        <v>1986357.2563476446</v>
      </c>
      <c r="Q1711" s="853" t="str">
        <f t="shared" si="405"/>
        <v>2.06.03</v>
      </c>
      <c r="R1711" s="841" t="str">
        <f t="shared" si="406"/>
        <v>KOMPUTER</v>
      </c>
      <c r="S1711" s="860">
        <f t="shared" si="407"/>
        <v>4</v>
      </c>
      <c r="T1711" s="861">
        <f t="shared" si="408"/>
        <v>496589.31408691115</v>
      </c>
      <c r="U1711" s="860">
        <f t="shared" si="409"/>
        <v>0</v>
      </c>
      <c r="V1711" s="861">
        <f t="shared" si="410"/>
        <v>0</v>
      </c>
      <c r="W1711" s="861">
        <f t="shared" si="411"/>
        <v>496589.31408691115</v>
      </c>
      <c r="X1711" s="861">
        <f t="shared" si="412"/>
        <v>496589.31408691115</v>
      </c>
      <c r="Y1711" s="861">
        <f t="shared" si="413"/>
        <v>496589.31408691115</v>
      </c>
      <c r="Z1711" s="861">
        <f t="shared" si="414"/>
        <v>496589.31408691115</v>
      </c>
      <c r="AA1711" s="861">
        <f t="shared" si="415"/>
        <v>0</v>
      </c>
      <c r="AB1711" s="860">
        <f t="shared" si="416"/>
        <v>2014</v>
      </c>
      <c r="AC1711" s="862">
        <f t="shared" si="417"/>
        <v>1986357.2563476446</v>
      </c>
      <c r="AD1711" s="863">
        <f t="shared" si="418"/>
        <v>0</v>
      </c>
    </row>
    <row r="1712" spans="1:30" s="821" customFormat="1" ht="15" hidden="1" customHeight="1">
      <c r="A1712" s="835"/>
      <c r="B1712" s="849" t="s">
        <v>34</v>
      </c>
      <c r="C1712" s="887" t="s">
        <v>3792</v>
      </c>
      <c r="D1712" s="873" t="s">
        <v>221</v>
      </c>
      <c r="E1712" s="864" t="s">
        <v>444</v>
      </c>
      <c r="F1712" s="873" t="s">
        <v>4304</v>
      </c>
      <c r="G1712" s="838"/>
      <c r="H1712" s="873" t="s">
        <v>863</v>
      </c>
      <c r="I1712" s="872">
        <v>2014</v>
      </c>
      <c r="J1712" s="838"/>
      <c r="K1712" s="883"/>
      <c r="L1712" s="884"/>
      <c r="M1712" s="884"/>
      <c r="N1712" s="884"/>
      <c r="O1712" s="872" t="s">
        <v>133</v>
      </c>
      <c r="P1712" s="894">
        <v>1986357.2563476446</v>
      </c>
      <c r="Q1712" s="853" t="str">
        <f t="shared" si="405"/>
        <v>2.06.03</v>
      </c>
      <c r="R1712" s="841" t="str">
        <f t="shared" si="406"/>
        <v>KOMPUTER</v>
      </c>
      <c r="S1712" s="860">
        <f t="shared" si="407"/>
        <v>4</v>
      </c>
      <c r="T1712" s="861">
        <f t="shared" si="408"/>
        <v>496589.31408691115</v>
      </c>
      <c r="U1712" s="860">
        <f t="shared" si="409"/>
        <v>0</v>
      </c>
      <c r="V1712" s="861">
        <f t="shared" si="410"/>
        <v>0</v>
      </c>
      <c r="W1712" s="861">
        <f t="shared" si="411"/>
        <v>496589.31408691115</v>
      </c>
      <c r="X1712" s="861">
        <f t="shared" si="412"/>
        <v>496589.31408691115</v>
      </c>
      <c r="Y1712" s="861">
        <f t="shared" si="413"/>
        <v>496589.31408691115</v>
      </c>
      <c r="Z1712" s="861">
        <f t="shared" si="414"/>
        <v>496589.31408691115</v>
      </c>
      <c r="AA1712" s="861">
        <f t="shared" si="415"/>
        <v>0</v>
      </c>
      <c r="AB1712" s="860">
        <f t="shared" si="416"/>
        <v>2014</v>
      </c>
      <c r="AC1712" s="862">
        <f t="shared" si="417"/>
        <v>1986357.2563476446</v>
      </c>
      <c r="AD1712" s="863">
        <f t="shared" si="418"/>
        <v>0</v>
      </c>
    </row>
    <row r="1713" spans="1:30" s="821" customFormat="1" ht="25.5" hidden="1" customHeight="1">
      <c r="A1713" s="835"/>
      <c r="B1713" s="849" t="s">
        <v>34</v>
      </c>
      <c r="C1713" s="887" t="s">
        <v>3792</v>
      </c>
      <c r="D1713" s="873" t="s">
        <v>221</v>
      </c>
      <c r="E1713" s="864" t="s">
        <v>444</v>
      </c>
      <c r="F1713" s="873" t="s">
        <v>4304</v>
      </c>
      <c r="G1713" s="838"/>
      <c r="H1713" s="873" t="s">
        <v>863</v>
      </c>
      <c r="I1713" s="872">
        <v>2014</v>
      </c>
      <c r="J1713" s="838"/>
      <c r="K1713" s="883"/>
      <c r="L1713" s="884"/>
      <c r="M1713" s="884"/>
      <c r="N1713" s="884"/>
      <c r="O1713" s="872" t="s">
        <v>133</v>
      </c>
      <c r="P1713" s="894">
        <v>1986357.2563476446</v>
      </c>
      <c r="Q1713" s="853" t="str">
        <f t="shared" si="405"/>
        <v>2.06.03</v>
      </c>
      <c r="R1713" s="841" t="str">
        <f t="shared" si="406"/>
        <v>KOMPUTER</v>
      </c>
      <c r="S1713" s="860">
        <f t="shared" si="407"/>
        <v>4</v>
      </c>
      <c r="T1713" s="861">
        <f t="shared" si="408"/>
        <v>496589.31408691115</v>
      </c>
      <c r="U1713" s="860">
        <f t="shared" si="409"/>
        <v>0</v>
      </c>
      <c r="V1713" s="861">
        <f t="shared" si="410"/>
        <v>0</v>
      </c>
      <c r="W1713" s="861">
        <f t="shared" si="411"/>
        <v>496589.31408691115</v>
      </c>
      <c r="X1713" s="861">
        <f t="shared" si="412"/>
        <v>496589.31408691115</v>
      </c>
      <c r="Y1713" s="861">
        <f t="shared" si="413"/>
        <v>496589.31408691115</v>
      </c>
      <c r="Z1713" s="861">
        <f t="shared" si="414"/>
        <v>496589.31408691115</v>
      </c>
      <c r="AA1713" s="861">
        <f t="shared" si="415"/>
        <v>0</v>
      </c>
      <c r="AB1713" s="860">
        <f t="shared" si="416"/>
        <v>2014</v>
      </c>
      <c r="AC1713" s="862">
        <f t="shared" si="417"/>
        <v>1986357.2563476446</v>
      </c>
      <c r="AD1713" s="863">
        <f t="shared" si="418"/>
        <v>0</v>
      </c>
    </row>
    <row r="1714" spans="1:30" s="821" customFormat="1" ht="15" hidden="1" customHeight="1">
      <c r="A1714" s="835"/>
      <c r="B1714" s="849" t="s">
        <v>34</v>
      </c>
      <c r="C1714" s="887" t="s">
        <v>3792</v>
      </c>
      <c r="D1714" s="873" t="s">
        <v>221</v>
      </c>
      <c r="E1714" s="864" t="s">
        <v>444</v>
      </c>
      <c r="F1714" s="873" t="s">
        <v>4304</v>
      </c>
      <c r="G1714" s="838"/>
      <c r="H1714" s="873" t="s">
        <v>863</v>
      </c>
      <c r="I1714" s="872">
        <v>2014</v>
      </c>
      <c r="J1714" s="838"/>
      <c r="K1714" s="883"/>
      <c r="L1714" s="884"/>
      <c r="M1714" s="884"/>
      <c r="N1714" s="884"/>
      <c r="O1714" s="872" t="s">
        <v>133</v>
      </c>
      <c r="P1714" s="894">
        <v>1986357.2563476446</v>
      </c>
      <c r="Q1714" s="853" t="str">
        <f t="shared" si="405"/>
        <v>2.06.03</v>
      </c>
      <c r="R1714" s="841" t="str">
        <f t="shared" si="406"/>
        <v>KOMPUTER</v>
      </c>
      <c r="S1714" s="860">
        <f t="shared" si="407"/>
        <v>4</v>
      </c>
      <c r="T1714" s="861">
        <f t="shared" si="408"/>
        <v>496589.31408691115</v>
      </c>
      <c r="U1714" s="860">
        <f t="shared" si="409"/>
        <v>0</v>
      </c>
      <c r="V1714" s="861">
        <f t="shared" si="410"/>
        <v>0</v>
      </c>
      <c r="W1714" s="861">
        <f t="shared" si="411"/>
        <v>496589.31408691115</v>
      </c>
      <c r="X1714" s="861">
        <f t="shared" si="412"/>
        <v>496589.31408691115</v>
      </c>
      <c r="Y1714" s="861">
        <f t="shared" si="413"/>
        <v>496589.31408691115</v>
      </c>
      <c r="Z1714" s="861">
        <f t="shared" si="414"/>
        <v>496589.31408691115</v>
      </c>
      <c r="AA1714" s="861">
        <f t="shared" si="415"/>
        <v>0</v>
      </c>
      <c r="AB1714" s="860">
        <f t="shared" si="416"/>
        <v>2014</v>
      </c>
      <c r="AC1714" s="862">
        <f t="shared" si="417"/>
        <v>1986357.2563476446</v>
      </c>
      <c r="AD1714" s="863">
        <f t="shared" si="418"/>
        <v>0</v>
      </c>
    </row>
    <row r="1715" spans="1:30" s="821" customFormat="1" ht="15" hidden="1" customHeight="1">
      <c r="A1715" s="835"/>
      <c r="B1715" s="849" t="s">
        <v>34</v>
      </c>
      <c r="C1715" s="887" t="s">
        <v>3792</v>
      </c>
      <c r="D1715" s="873" t="s">
        <v>221</v>
      </c>
      <c r="E1715" s="864" t="s">
        <v>444</v>
      </c>
      <c r="F1715" s="873" t="s">
        <v>4304</v>
      </c>
      <c r="G1715" s="838"/>
      <c r="H1715" s="873" t="s">
        <v>863</v>
      </c>
      <c r="I1715" s="872">
        <v>2014</v>
      </c>
      <c r="J1715" s="838"/>
      <c r="K1715" s="883"/>
      <c r="L1715" s="884"/>
      <c r="M1715" s="884"/>
      <c r="N1715" s="884"/>
      <c r="O1715" s="872" t="s">
        <v>133</v>
      </c>
      <c r="P1715" s="894">
        <v>1986357.2563476446</v>
      </c>
      <c r="Q1715" s="853" t="str">
        <f t="shared" si="405"/>
        <v>2.06.03</v>
      </c>
      <c r="R1715" s="841" t="str">
        <f t="shared" si="406"/>
        <v>KOMPUTER</v>
      </c>
      <c r="S1715" s="860">
        <f t="shared" si="407"/>
        <v>4</v>
      </c>
      <c r="T1715" s="861">
        <f t="shared" si="408"/>
        <v>496589.31408691115</v>
      </c>
      <c r="U1715" s="860">
        <f t="shared" si="409"/>
        <v>0</v>
      </c>
      <c r="V1715" s="861">
        <f t="shared" si="410"/>
        <v>0</v>
      </c>
      <c r="W1715" s="861">
        <f t="shared" si="411"/>
        <v>496589.31408691115</v>
      </c>
      <c r="X1715" s="861">
        <f t="shared" si="412"/>
        <v>496589.31408691115</v>
      </c>
      <c r="Y1715" s="861">
        <f t="shared" si="413"/>
        <v>496589.31408691115</v>
      </c>
      <c r="Z1715" s="861">
        <f t="shared" si="414"/>
        <v>496589.31408691115</v>
      </c>
      <c r="AA1715" s="861">
        <f t="shared" si="415"/>
        <v>0</v>
      </c>
      <c r="AB1715" s="860">
        <f t="shared" si="416"/>
        <v>2014</v>
      </c>
      <c r="AC1715" s="862">
        <f t="shared" si="417"/>
        <v>1986357.2563476446</v>
      </c>
      <c r="AD1715" s="863">
        <f t="shared" si="418"/>
        <v>0</v>
      </c>
    </row>
    <row r="1716" spans="1:30" s="821" customFormat="1" ht="25.5" hidden="1" customHeight="1">
      <c r="A1716" s="835"/>
      <c r="B1716" s="849" t="s">
        <v>34</v>
      </c>
      <c r="C1716" s="887" t="s">
        <v>3792</v>
      </c>
      <c r="D1716" s="873" t="s">
        <v>221</v>
      </c>
      <c r="E1716" s="864" t="s">
        <v>444</v>
      </c>
      <c r="F1716" s="873" t="s">
        <v>4304</v>
      </c>
      <c r="G1716" s="838"/>
      <c r="H1716" s="873" t="s">
        <v>863</v>
      </c>
      <c r="I1716" s="872">
        <v>2014</v>
      </c>
      <c r="J1716" s="838"/>
      <c r="K1716" s="883"/>
      <c r="L1716" s="884"/>
      <c r="M1716" s="884"/>
      <c r="N1716" s="884"/>
      <c r="O1716" s="872" t="s">
        <v>133</v>
      </c>
      <c r="P1716" s="894">
        <v>1986357.2563476446</v>
      </c>
      <c r="Q1716" s="853" t="str">
        <f t="shared" si="405"/>
        <v>2.06.03</v>
      </c>
      <c r="R1716" s="841" t="str">
        <f t="shared" si="406"/>
        <v>KOMPUTER</v>
      </c>
      <c r="S1716" s="860">
        <f t="shared" si="407"/>
        <v>4</v>
      </c>
      <c r="T1716" s="861">
        <f t="shared" si="408"/>
        <v>496589.31408691115</v>
      </c>
      <c r="U1716" s="860">
        <f t="shared" si="409"/>
        <v>0</v>
      </c>
      <c r="V1716" s="861">
        <f t="shared" si="410"/>
        <v>0</v>
      </c>
      <c r="W1716" s="861">
        <f t="shared" si="411"/>
        <v>496589.31408691115</v>
      </c>
      <c r="X1716" s="861">
        <f t="shared" si="412"/>
        <v>496589.31408691115</v>
      </c>
      <c r="Y1716" s="861">
        <f t="shared" si="413"/>
        <v>496589.31408691115</v>
      </c>
      <c r="Z1716" s="861">
        <f t="shared" si="414"/>
        <v>496589.31408691115</v>
      </c>
      <c r="AA1716" s="861">
        <f t="shared" si="415"/>
        <v>0</v>
      </c>
      <c r="AB1716" s="860">
        <f t="shared" si="416"/>
        <v>2014</v>
      </c>
      <c r="AC1716" s="862">
        <f t="shared" si="417"/>
        <v>1986357.2563476446</v>
      </c>
      <c r="AD1716" s="863">
        <f t="shared" si="418"/>
        <v>0</v>
      </c>
    </row>
    <row r="1717" spans="1:30" s="821" customFormat="1" ht="15" hidden="1" customHeight="1">
      <c r="A1717" s="835"/>
      <c r="B1717" s="849" t="s">
        <v>34</v>
      </c>
      <c r="C1717" s="887" t="s">
        <v>3792</v>
      </c>
      <c r="D1717" s="873" t="s">
        <v>4305</v>
      </c>
      <c r="E1717" s="864" t="s">
        <v>4306</v>
      </c>
      <c r="F1717" s="873" t="s">
        <v>4307</v>
      </c>
      <c r="G1717" s="838"/>
      <c r="H1717" s="873" t="s">
        <v>863</v>
      </c>
      <c r="I1717" s="872">
        <v>2014</v>
      </c>
      <c r="J1717" s="838"/>
      <c r="K1717" s="883"/>
      <c r="L1717" s="884"/>
      <c r="M1717" s="884"/>
      <c r="N1717" s="884"/>
      <c r="O1717" s="872" t="s">
        <v>133</v>
      </c>
      <c r="P1717" s="894">
        <v>17656508.945312396</v>
      </c>
      <c r="Q1717" s="853" t="str">
        <f t="shared" si="405"/>
        <v>2.06.03</v>
      </c>
      <c r="R1717" s="841" t="str">
        <f t="shared" si="406"/>
        <v>KOMPUTER</v>
      </c>
      <c r="S1717" s="860">
        <f t="shared" si="407"/>
        <v>4</v>
      </c>
      <c r="T1717" s="861">
        <f t="shared" si="408"/>
        <v>4414127.2363280989</v>
      </c>
      <c r="U1717" s="860">
        <f t="shared" si="409"/>
        <v>0</v>
      </c>
      <c r="V1717" s="861">
        <f t="shared" si="410"/>
        <v>0</v>
      </c>
      <c r="W1717" s="861">
        <f t="shared" si="411"/>
        <v>4414127.2363280989</v>
      </c>
      <c r="X1717" s="861">
        <f t="shared" si="412"/>
        <v>4414127.2363280989</v>
      </c>
      <c r="Y1717" s="861">
        <f t="shared" si="413"/>
        <v>4414127.2363280989</v>
      </c>
      <c r="Z1717" s="861">
        <f t="shared" si="414"/>
        <v>4414127.2363280989</v>
      </c>
      <c r="AA1717" s="861">
        <f t="shared" si="415"/>
        <v>0</v>
      </c>
      <c r="AB1717" s="860">
        <f t="shared" si="416"/>
        <v>2014</v>
      </c>
      <c r="AC1717" s="862">
        <f t="shared" si="417"/>
        <v>17656508.945312396</v>
      </c>
      <c r="AD1717" s="863">
        <f t="shared" si="418"/>
        <v>0</v>
      </c>
    </row>
    <row r="1718" spans="1:30" s="821" customFormat="1" ht="15" hidden="1" customHeight="1">
      <c r="A1718" s="835"/>
      <c r="B1718" s="849" t="s">
        <v>34</v>
      </c>
      <c r="C1718" s="887" t="s">
        <v>3792</v>
      </c>
      <c r="D1718" s="873" t="s">
        <v>221</v>
      </c>
      <c r="E1718" s="864" t="s">
        <v>444</v>
      </c>
      <c r="F1718" s="873" t="s">
        <v>4169</v>
      </c>
      <c r="G1718" s="838"/>
      <c r="H1718" s="873" t="s">
        <v>863</v>
      </c>
      <c r="I1718" s="872">
        <v>2014</v>
      </c>
      <c r="J1718" s="838"/>
      <c r="K1718" s="883"/>
      <c r="L1718" s="884"/>
      <c r="M1718" s="884"/>
      <c r="N1718" s="884"/>
      <c r="O1718" s="872" t="s">
        <v>133</v>
      </c>
      <c r="P1718" s="894">
        <v>1931180.6658935433</v>
      </c>
      <c r="Q1718" s="853" t="str">
        <f t="shared" si="405"/>
        <v>2.06.03</v>
      </c>
      <c r="R1718" s="841" t="str">
        <f t="shared" si="406"/>
        <v>KOMPUTER</v>
      </c>
      <c r="S1718" s="860">
        <f t="shared" si="407"/>
        <v>4</v>
      </c>
      <c r="T1718" s="861">
        <f t="shared" si="408"/>
        <v>482795.16647338582</v>
      </c>
      <c r="U1718" s="860">
        <f t="shared" si="409"/>
        <v>0</v>
      </c>
      <c r="V1718" s="861">
        <f t="shared" si="410"/>
        <v>0</v>
      </c>
      <c r="W1718" s="861">
        <f t="shared" si="411"/>
        <v>482795.16647338582</v>
      </c>
      <c r="X1718" s="861">
        <f t="shared" si="412"/>
        <v>482795.16647338582</v>
      </c>
      <c r="Y1718" s="861">
        <f t="shared" si="413"/>
        <v>482795.16647338582</v>
      </c>
      <c r="Z1718" s="861">
        <f t="shared" si="414"/>
        <v>482795.16647338582</v>
      </c>
      <c r="AA1718" s="861">
        <f t="shared" si="415"/>
        <v>0</v>
      </c>
      <c r="AB1718" s="860">
        <f t="shared" si="416"/>
        <v>2014</v>
      </c>
      <c r="AC1718" s="862">
        <f t="shared" si="417"/>
        <v>1931180.6658935433</v>
      </c>
      <c r="AD1718" s="863">
        <f t="shared" si="418"/>
        <v>0</v>
      </c>
    </row>
    <row r="1719" spans="1:30" s="821" customFormat="1" ht="25.5" hidden="1" customHeight="1">
      <c r="A1719" s="835"/>
      <c r="B1719" s="849" t="s">
        <v>34</v>
      </c>
      <c r="C1719" s="887" t="s">
        <v>3792</v>
      </c>
      <c r="D1719" s="873" t="s">
        <v>221</v>
      </c>
      <c r="E1719" s="864" t="s">
        <v>444</v>
      </c>
      <c r="F1719" s="873" t="s">
        <v>4169</v>
      </c>
      <c r="G1719" s="838"/>
      <c r="H1719" s="873" t="s">
        <v>863</v>
      </c>
      <c r="I1719" s="872">
        <v>2014</v>
      </c>
      <c r="J1719" s="838"/>
      <c r="K1719" s="883"/>
      <c r="L1719" s="884"/>
      <c r="M1719" s="884"/>
      <c r="N1719" s="884"/>
      <c r="O1719" s="872" t="s">
        <v>133</v>
      </c>
      <c r="P1719" s="894">
        <v>1931180.6658935433</v>
      </c>
      <c r="Q1719" s="853" t="str">
        <f t="shared" si="405"/>
        <v>2.06.03</v>
      </c>
      <c r="R1719" s="841" t="str">
        <f t="shared" si="406"/>
        <v>KOMPUTER</v>
      </c>
      <c r="S1719" s="860">
        <f t="shared" si="407"/>
        <v>4</v>
      </c>
      <c r="T1719" s="861">
        <f t="shared" si="408"/>
        <v>482795.16647338582</v>
      </c>
      <c r="U1719" s="860">
        <f t="shared" si="409"/>
        <v>0</v>
      </c>
      <c r="V1719" s="861">
        <f t="shared" si="410"/>
        <v>0</v>
      </c>
      <c r="W1719" s="861">
        <f t="shared" si="411"/>
        <v>482795.16647338582</v>
      </c>
      <c r="X1719" s="861">
        <f t="shared" si="412"/>
        <v>482795.16647338582</v>
      </c>
      <c r="Y1719" s="861">
        <f t="shared" si="413"/>
        <v>482795.16647338582</v>
      </c>
      <c r="Z1719" s="861">
        <f t="shared" si="414"/>
        <v>482795.16647338582</v>
      </c>
      <c r="AA1719" s="861">
        <f t="shared" si="415"/>
        <v>0</v>
      </c>
      <c r="AB1719" s="860">
        <f t="shared" si="416"/>
        <v>2014</v>
      </c>
      <c r="AC1719" s="862">
        <f t="shared" si="417"/>
        <v>1931180.6658935433</v>
      </c>
      <c r="AD1719" s="863">
        <f t="shared" si="418"/>
        <v>0</v>
      </c>
    </row>
    <row r="1720" spans="1:30" s="821" customFormat="1" ht="15" hidden="1" customHeight="1">
      <c r="A1720" s="835"/>
      <c r="B1720" s="849" t="s">
        <v>34</v>
      </c>
      <c r="C1720" s="887" t="s">
        <v>3792</v>
      </c>
      <c r="D1720" s="873" t="s">
        <v>221</v>
      </c>
      <c r="E1720" s="864" t="s">
        <v>444</v>
      </c>
      <c r="F1720" s="873" t="s">
        <v>4169</v>
      </c>
      <c r="G1720" s="838"/>
      <c r="H1720" s="873" t="s">
        <v>863</v>
      </c>
      <c r="I1720" s="872">
        <v>2014</v>
      </c>
      <c r="J1720" s="838"/>
      <c r="K1720" s="883"/>
      <c r="L1720" s="884"/>
      <c r="M1720" s="884"/>
      <c r="N1720" s="884"/>
      <c r="O1720" s="872" t="s">
        <v>133</v>
      </c>
      <c r="P1720" s="894">
        <v>1931180.6658935433</v>
      </c>
      <c r="Q1720" s="853" t="str">
        <f t="shared" si="405"/>
        <v>2.06.03</v>
      </c>
      <c r="R1720" s="841" t="str">
        <f t="shared" si="406"/>
        <v>KOMPUTER</v>
      </c>
      <c r="S1720" s="860">
        <f t="shared" si="407"/>
        <v>4</v>
      </c>
      <c r="T1720" s="861">
        <f t="shared" si="408"/>
        <v>482795.16647338582</v>
      </c>
      <c r="U1720" s="860">
        <f t="shared" si="409"/>
        <v>0</v>
      </c>
      <c r="V1720" s="861">
        <f t="shared" si="410"/>
        <v>0</v>
      </c>
      <c r="W1720" s="861">
        <f t="shared" si="411"/>
        <v>482795.16647338582</v>
      </c>
      <c r="X1720" s="861">
        <f t="shared" si="412"/>
        <v>482795.16647338582</v>
      </c>
      <c r="Y1720" s="861">
        <f t="shared" si="413"/>
        <v>482795.16647338582</v>
      </c>
      <c r="Z1720" s="861">
        <f t="shared" si="414"/>
        <v>482795.16647338582</v>
      </c>
      <c r="AA1720" s="861">
        <f t="shared" si="415"/>
        <v>0</v>
      </c>
      <c r="AB1720" s="860">
        <f t="shared" si="416"/>
        <v>2014</v>
      </c>
      <c r="AC1720" s="862">
        <f t="shared" si="417"/>
        <v>1931180.6658935433</v>
      </c>
      <c r="AD1720" s="863">
        <f t="shared" si="418"/>
        <v>0</v>
      </c>
    </row>
    <row r="1721" spans="1:30" s="821" customFormat="1" ht="15" hidden="1" customHeight="1">
      <c r="A1721" s="835"/>
      <c r="B1721" s="849" t="s">
        <v>34</v>
      </c>
      <c r="C1721" s="887" t="s">
        <v>3792</v>
      </c>
      <c r="D1721" s="873" t="s">
        <v>221</v>
      </c>
      <c r="E1721" s="864" t="s">
        <v>444</v>
      </c>
      <c r="F1721" s="873" t="s">
        <v>4169</v>
      </c>
      <c r="G1721" s="838"/>
      <c r="H1721" s="873" t="s">
        <v>863</v>
      </c>
      <c r="I1721" s="872">
        <v>2014</v>
      </c>
      <c r="J1721" s="838"/>
      <c r="K1721" s="883"/>
      <c r="L1721" s="884"/>
      <c r="M1721" s="884"/>
      <c r="N1721" s="884"/>
      <c r="O1721" s="872" t="s">
        <v>133</v>
      </c>
      <c r="P1721" s="894">
        <v>1931180.6658935433</v>
      </c>
      <c r="Q1721" s="853" t="str">
        <f t="shared" si="405"/>
        <v>2.06.03</v>
      </c>
      <c r="R1721" s="841" t="str">
        <f t="shared" si="406"/>
        <v>KOMPUTER</v>
      </c>
      <c r="S1721" s="860">
        <f t="shared" si="407"/>
        <v>4</v>
      </c>
      <c r="T1721" s="861">
        <f t="shared" si="408"/>
        <v>482795.16647338582</v>
      </c>
      <c r="U1721" s="860">
        <f t="shared" si="409"/>
        <v>0</v>
      </c>
      <c r="V1721" s="861">
        <f t="shared" si="410"/>
        <v>0</v>
      </c>
      <c r="W1721" s="861">
        <f t="shared" si="411"/>
        <v>482795.16647338582</v>
      </c>
      <c r="X1721" s="861">
        <f t="shared" si="412"/>
        <v>482795.16647338582</v>
      </c>
      <c r="Y1721" s="861">
        <f t="shared" si="413"/>
        <v>482795.16647338582</v>
      </c>
      <c r="Z1721" s="861">
        <f t="shared" si="414"/>
        <v>482795.16647338582</v>
      </c>
      <c r="AA1721" s="861">
        <f t="shared" si="415"/>
        <v>0</v>
      </c>
      <c r="AB1721" s="860">
        <f t="shared" si="416"/>
        <v>2014</v>
      </c>
      <c r="AC1721" s="862">
        <f t="shared" si="417"/>
        <v>1931180.6658935433</v>
      </c>
      <c r="AD1721" s="863">
        <f t="shared" si="418"/>
        <v>0</v>
      </c>
    </row>
    <row r="1722" spans="1:30" s="821" customFormat="1" ht="25.5" hidden="1" customHeight="1">
      <c r="A1722" s="835"/>
      <c r="B1722" s="849" t="s">
        <v>34</v>
      </c>
      <c r="C1722" s="887" t="s">
        <v>3792</v>
      </c>
      <c r="D1722" s="873" t="s">
        <v>221</v>
      </c>
      <c r="E1722" s="864" t="s">
        <v>444</v>
      </c>
      <c r="F1722" s="873" t="s">
        <v>4169</v>
      </c>
      <c r="G1722" s="838"/>
      <c r="H1722" s="873" t="s">
        <v>863</v>
      </c>
      <c r="I1722" s="872">
        <v>2014</v>
      </c>
      <c r="J1722" s="838"/>
      <c r="K1722" s="883"/>
      <c r="L1722" s="884"/>
      <c r="M1722" s="884"/>
      <c r="N1722" s="884"/>
      <c r="O1722" s="872" t="s">
        <v>133</v>
      </c>
      <c r="P1722" s="894">
        <v>1931180.6658935433</v>
      </c>
      <c r="Q1722" s="853" t="str">
        <f t="shared" si="405"/>
        <v>2.06.03</v>
      </c>
      <c r="R1722" s="841" t="str">
        <f t="shared" si="406"/>
        <v>KOMPUTER</v>
      </c>
      <c r="S1722" s="860">
        <f t="shared" si="407"/>
        <v>4</v>
      </c>
      <c r="T1722" s="861">
        <f t="shared" si="408"/>
        <v>482795.16647338582</v>
      </c>
      <c r="U1722" s="860">
        <f t="shared" si="409"/>
        <v>0</v>
      </c>
      <c r="V1722" s="861">
        <f t="shared" si="410"/>
        <v>0</v>
      </c>
      <c r="W1722" s="861">
        <f t="shared" si="411"/>
        <v>482795.16647338582</v>
      </c>
      <c r="X1722" s="861">
        <f t="shared" si="412"/>
        <v>482795.16647338582</v>
      </c>
      <c r="Y1722" s="861">
        <f t="shared" si="413"/>
        <v>482795.16647338582</v>
      </c>
      <c r="Z1722" s="861">
        <f t="shared" si="414"/>
        <v>482795.16647338582</v>
      </c>
      <c r="AA1722" s="861">
        <f t="shared" si="415"/>
        <v>0</v>
      </c>
      <c r="AB1722" s="860">
        <f t="shared" si="416"/>
        <v>2014</v>
      </c>
      <c r="AC1722" s="862">
        <f t="shared" si="417"/>
        <v>1931180.6658935433</v>
      </c>
      <c r="AD1722" s="863">
        <f t="shared" si="418"/>
        <v>0</v>
      </c>
    </row>
    <row r="1723" spans="1:30" s="821" customFormat="1" ht="15" hidden="1" customHeight="1">
      <c r="A1723" s="835"/>
      <c r="B1723" s="849" t="s">
        <v>34</v>
      </c>
      <c r="C1723" s="887" t="s">
        <v>3792</v>
      </c>
      <c r="D1723" s="873" t="s">
        <v>221</v>
      </c>
      <c r="E1723" s="864" t="s">
        <v>444</v>
      </c>
      <c r="F1723" s="873" t="s">
        <v>4169</v>
      </c>
      <c r="G1723" s="838"/>
      <c r="H1723" s="873" t="s">
        <v>863</v>
      </c>
      <c r="I1723" s="872">
        <v>2014</v>
      </c>
      <c r="J1723" s="838"/>
      <c r="K1723" s="883"/>
      <c r="L1723" s="884"/>
      <c r="M1723" s="884"/>
      <c r="N1723" s="884"/>
      <c r="O1723" s="872" t="s">
        <v>133</v>
      </c>
      <c r="P1723" s="894">
        <v>1931180.6658935433</v>
      </c>
      <c r="Q1723" s="853" t="str">
        <f t="shared" si="405"/>
        <v>2.06.03</v>
      </c>
      <c r="R1723" s="841" t="str">
        <f t="shared" si="406"/>
        <v>KOMPUTER</v>
      </c>
      <c r="S1723" s="860">
        <f t="shared" si="407"/>
        <v>4</v>
      </c>
      <c r="T1723" s="861">
        <f t="shared" si="408"/>
        <v>482795.16647338582</v>
      </c>
      <c r="U1723" s="860">
        <f t="shared" si="409"/>
        <v>0</v>
      </c>
      <c r="V1723" s="861">
        <f t="shared" si="410"/>
        <v>0</v>
      </c>
      <c r="W1723" s="861">
        <f t="shared" si="411"/>
        <v>482795.16647338582</v>
      </c>
      <c r="X1723" s="861">
        <f t="shared" si="412"/>
        <v>482795.16647338582</v>
      </c>
      <c r="Y1723" s="861">
        <f t="shared" si="413"/>
        <v>482795.16647338582</v>
      </c>
      <c r="Z1723" s="861">
        <f t="shared" si="414"/>
        <v>482795.16647338582</v>
      </c>
      <c r="AA1723" s="861">
        <f t="shared" si="415"/>
        <v>0</v>
      </c>
      <c r="AB1723" s="860">
        <f t="shared" si="416"/>
        <v>2014</v>
      </c>
      <c r="AC1723" s="862">
        <f t="shared" si="417"/>
        <v>1931180.6658935433</v>
      </c>
      <c r="AD1723" s="863">
        <f t="shared" si="418"/>
        <v>0</v>
      </c>
    </row>
    <row r="1724" spans="1:30" s="821" customFormat="1" ht="15" hidden="1" customHeight="1">
      <c r="A1724" s="835"/>
      <c r="B1724" s="849" t="s">
        <v>34</v>
      </c>
      <c r="C1724" s="887" t="s">
        <v>3792</v>
      </c>
      <c r="D1724" s="873" t="s">
        <v>221</v>
      </c>
      <c r="E1724" s="864" t="s">
        <v>444</v>
      </c>
      <c r="F1724" s="873" t="s">
        <v>4169</v>
      </c>
      <c r="G1724" s="838"/>
      <c r="H1724" s="873" t="s">
        <v>863</v>
      </c>
      <c r="I1724" s="872">
        <v>2014</v>
      </c>
      <c r="J1724" s="838"/>
      <c r="K1724" s="883"/>
      <c r="L1724" s="884"/>
      <c r="M1724" s="884"/>
      <c r="N1724" s="884"/>
      <c r="O1724" s="872" t="s">
        <v>133</v>
      </c>
      <c r="P1724" s="894">
        <v>1931180.6658935433</v>
      </c>
      <c r="Q1724" s="853" t="str">
        <f t="shared" si="405"/>
        <v>2.06.03</v>
      </c>
      <c r="R1724" s="841" t="str">
        <f t="shared" si="406"/>
        <v>KOMPUTER</v>
      </c>
      <c r="S1724" s="860">
        <f t="shared" si="407"/>
        <v>4</v>
      </c>
      <c r="T1724" s="861">
        <f t="shared" si="408"/>
        <v>482795.16647338582</v>
      </c>
      <c r="U1724" s="860">
        <f t="shared" si="409"/>
        <v>0</v>
      </c>
      <c r="V1724" s="861">
        <f t="shared" si="410"/>
        <v>0</v>
      </c>
      <c r="W1724" s="861">
        <f t="shared" si="411"/>
        <v>482795.16647338582</v>
      </c>
      <c r="X1724" s="861">
        <f t="shared" si="412"/>
        <v>482795.16647338582</v>
      </c>
      <c r="Y1724" s="861">
        <f t="shared" si="413"/>
        <v>482795.16647338582</v>
      </c>
      <c r="Z1724" s="861">
        <f t="shared" si="414"/>
        <v>482795.16647338582</v>
      </c>
      <c r="AA1724" s="861">
        <f t="shared" si="415"/>
        <v>0</v>
      </c>
      <c r="AB1724" s="860">
        <f t="shared" si="416"/>
        <v>2014</v>
      </c>
      <c r="AC1724" s="862">
        <f t="shared" si="417"/>
        <v>1931180.6658935433</v>
      </c>
      <c r="AD1724" s="863">
        <f t="shared" si="418"/>
        <v>0</v>
      </c>
    </row>
    <row r="1725" spans="1:30" s="821" customFormat="1" ht="15" hidden="1" customHeight="1">
      <c r="A1725" s="835"/>
      <c r="B1725" s="849" t="s">
        <v>34</v>
      </c>
      <c r="C1725" s="887" t="s">
        <v>3792</v>
      </c>
      <c r="D1725" s="873" t="s">
        <v>221</v>
      </c>
      <c r="E1725" s="864" t="s">
        <v>444</v>
      </c>
      <c r="F1725" s="873" t="s">
        <v>4169</v>
      </c>
      <c r="G1725" s="838"/>
      <c r="H1725" s="873" t="s">
        <v>863</v>
      </c>
      <c r="I1725" s="872">
        <v>2014</v>
      </c>
      <c r="J1725" s="838"/>
      <c r="K1725" s="883"/>
      <c r="L1725" s="884"/>
      <c r="M1725" s="884"/>
      <c r="N1725" s="884"/>
      <c r="O1725" s="872" t="s">
        <v>133</v>
      </c>
      <c r="P1725" s="894">
        <v>1931180.6658935433</v>
      </c>
      <c r="Q1725" s="853" t="str">
        <f t="shared" si="405"/>
        <v>2.06.03</v>
      </c>
      <c r="R1725" s="841" t="str">
        <f t="shared" si="406"/>
        <v>KOMPUTER</v>
      </c>
      <c r="S1725" s="860">
        <f t="shared" si="407"/>
        <v>4</v>
      </c>
      <c r="T1725" s="861">
        <f t="shared" si="408"/>
        <v>482795.16647338582</v>
      </c>
      <c r="U1725" s="860">
        <f t="shared" si="409"/>
        <v>0</v>
      </c>
      <c r="V1725" s="861">
        <f t="shared" si="410"/>
        <v>0</v>
      </c>
      <c r="W1725" s="861">
        <f t="shared" si="411"/>
        <v>482795.16647338582</v>
      </c>
      <c r="X1725" s="861">
        <f t="shared" si="412"/>
        <v>482795.16647338582</v>
      </c>
      <c r="Y1725" s="861">
        <f t="shared" si="413"/>
        <v>482795.16647338582</v>
      </c>
      <c r="Z1725" s="861">
        <f t="shared" si="414"/>
        <v>482795.16647338582</v>
      </c>
      <c r="AA1725" s="861">
        <f t="shared" si="415"/>
        <v>0</v>
      </c>
      <c r="AB1725" s="860">
        <f t="shared" si="416"/>
        <v>2014</v>
      </c>
      <c r="AC1725" s="862">
        <f t="shared" si="417"/>
        <v>1931180.6658935433</v>
      </c>
      <c r="AD1725" s="863">
        <f t="shared" si="418"/>
        <v>0</v>
      </c>
    </row>
    <row r="1726" spans="1:30" s="821" customFormat="1" ht="25.5" hidden="1" customHeight="1">
      <c r="A1726" s="835"/>
      <c r="B1726" s="849" t="s">
        <v>34</v>
      </c>
      <c r="C1726" s="887" t="s">
        <v>3792</v>
      </c>
      <c r="D1726" s="873" t="s">
        <v>221</v>
      </c>
      <c r="E1726" s="864" t="s">
        <v>444</v>
      </c>
      <c r="F1726" s="873" t="s">
        <v>4169</v>
      </c>
      <c r="G1726" s="838"/>
      <c r="H1726" s="873" t="s">
        <v>863</v>
      </c>
      <c r="I1726" s="872">
        <v>2014</v>
      </c>
      <c r="J1726" s="838"/>
      <c r="K1726" s="883"/>
      <c r="L1726" s="884"/>
      <c r="M1726" s="884"/>
      <c r="N1726" s="884"/>
      <c r="O1726" s="872" t="s">
        <v>133</v>
      </c>
      <c r="P1726" s="894">
        <v>1931180.6658935433</v>
      </c>
      <c r="Q1726" s="853" t="str">
        <f t="shared" si="405"/>
        <v>2.06.03</v>
      </c>
      <c r="R1726" s="841" t="str">
        <f t="shared" si="406"/>
        <v>KOMPUTER</v>
      </c>
      <c r="S1726" s="860">
        <f t="shared" si="407"/>
        <v>4</v>
      </c>
      <c r="T1726" s="861">
        <f t="shared" si="408"/>
        <v>482795.16647338582</v>
      </c>
      <c r="U1726" s="860">
        <f t="shared" si="409"/>
        <v>0</v>
      </c>
      <c r="V1726" s="861">
        <f t="shared" si="410"/>
        <v>0</v>
      </c>
      <c r="W1726" s="861">
        <f t="shared" si="411"/>
        <v>482795.16647338582</v>
      </c>
      <c r="X1726" s="861">
        <f t="shared" si="412"/>
        <v>482795.16647338582</v>
      </c>
      <c r="Y1726" s="861">
        <f t="shared" si="413"/>
        <v>482795.16647338582</v>
      </c>
      <c r="Z1726" s="861">
        <f t="shared" si="414"/>
        <v>482795.16647338582</v>
      </c>
      <c r="AA1726" s="861">
        <f t="shared" si="415"/>
        <v>0</v>
      </c>
      <c r="AB1726" s="860">
        <f t="shared" si="416"/>
        <v>2014</v>
      </c>
      <c r="AC1726" s="862">
        <f t="shared" si="417"/>
        <v>1931180.6658935433</v>
      </c>
      <c r="AD1726" s="863">
        <f t="shared" si="418"/>
        <v>0</v>
      </c>
    </row>
    <row r="1727" spans="1:30" s="821" customFormat="1" ht="15" hidden="1" customHeight="1">
      <c r="A1727" s="835"/>
      <c r="B1727" s="849" t="s">
        <v>34</v>
      </c>
      <c r="C1727" s="887" t="s">
        <v>3792</v>
      </c>
      <c r="D1727" s="873" t="s">
        <v>221</v>
      </c>
      <c r="E1727" s="864" t="s">
        <v>444</v>
      </c>
      <c r="F1727" s="873" t="s">
        <v>4169</v>
      </c>
      <c r="G1727" s="838"/>
      <c r="H1727" s="873" t="s">
        <v>863</v>
      </c>
      <c r="I1727" s="872">
        <v>2014</v>
      </c>
      <c r="J1727" s="838"/>
      <c r="K1727" s="883"/>
      <c r="L1727" s="884"/>
      <c r="M1727" s="884"/>
      <c r="N1727" s="884"/>
      <c r="O1727" s="872" t="s">
        <v>133</v>
      </c>
      <c r="P1727" s="894">
        <v>1931180.6658935433</v>
      </c>
      <c r="Q1727" s="853" t="str">
        <f t="shared" si="405"/>
        <v>2.06.03</v>
      </c>
      <c r="R1727" s="841" t="str">
        <f t="shared" si="406"/>
        <v>KOMPUTER</v>
      </c>
      <c r="S1727" s="860">
        <f t="shared" si="407"/>
        <v>4</v>
      </c>
      <c r="T1727" s="861">
        <f t="shared" si="408"/>
        <v>482795.16647338582</v>
      </c>
      <c r="U1727" s="860">
        <f t="shared" si="409"/>
        <v>0</v>
      </c>
      <c r="V1727" s="861">
        <f t="shared" si="410"/>
        <v>0</v>
      </c>
      <c r="W1727" s="861">
        <f t="shared" si="411"/>
        <v>482795.16647338582</v>
      </c>
      <c r="X1727" s="861">
        <f t="shared" si="412"/>
        <v>482795.16647338582</v>
      </c>
      <c r="Y1727" s="861">
        <f t="shared" si="413"/>
        <v>482795.16647338582</v>
      </c>
      <c r="Z1727" s="861">
        <f t="shared" si="414"/>
        <v>482795.16647338582</v>
      </c>
      <c r="AA1727" s="861">
        <f t="shared" si="415"/>
        <v>0</v>
      </c>
      <c r="AB1727" s="860">
        <f t="shared" si="416"/>
        <v>2014</v>
      </c>
      <c r="AC1727" s="862">
        <f t="shared" si="417"/>
        <v>1931180.6658935433</v>
      </c>
      <c r="AD1727" s="863">
        <f t="shared" si="418"/>
        <v>0</v>
      </c>
    </row>
    <row r="1728" spans="1:30" s="821" customFormat="1" ht="15" hidden="1" customHeight="1">
      <c r="A1728" s="835"/>
      <c r="B1728" s="849" t="s">
        <v>34</v>
      </c>
      <c r="C1728" s="887" t="s">
        <v>3792</v>
      </c>
      <c r="D1728" s="873" t="s">
        <v>221</v>
      </c>
      <c r="E1728" s="864" t="s">
        <v>444</v>
      </c>
      <c r="F1728" s="873" t="s">
        <v>4169</v>
      </c>
      <c r="G1728" s="838"/>
      <c r="H1728" s="873" t="s">
        <v>863</v>
      </c>
      <c r="I1728" s="872">
        <v>2014</v>
      </c>
      <c r="J1728" s="838"/>
      <c r="K1728" s="883"/>
      <c r="L1728" s="884"/>
      <c r="M1728" s="884"/>
      <c r="N1728" s="884"/>
      <c r="O1728" s="872" t="s">
        <v>133</v>
      </c>
      <c r="P1728" s="894">
        <v>1931180.6658935433</v>
      </c>
      <c r="Q1728" s="853" t="str">
        <f t="shared" si="405"/>
        <v>2.06.03</v>
      </c>
      <c r="R1728" s="841" t="str">
        <f t="shared" si="406"/>
        <v>KOMPUTER</v>
      </c>
      <c r="S1728" s="860">
        <f t="shared" si="407"/>
        <v>4</v>
      </c>
      <c r="T1728" s="861">
        <f t="shared" si="408"/>
        <v>482795.16647338582</v>
      </c>
      <c r="U1728" s="860">
        <f t="shared" si="409"/>
        <v>0</v>
      </c>
      <c r="V1728" s="861">
        <f t="shared" si="410"/>
        <v>0</v>
      </c>
      <c r="W1728" s="861">
        <f t="shared" si="411"/>
        <v>482795.16647338582</v>
      </c>
      <c r="X1728" s="861">
        <f t="shared" si="412"/>
        <v>482795.16647338582</v>
      </c>
      <c r="Y1728" s="861">
        <f t="shared" si="413"/>
        <v>482795.16647338582</v>
      </c>
      <c r="Z1728" s="861">
        <f t="shared" si="414"/>
        <v>482795.16647338582</v>
      </c>
      <c r="AA1728" s="861">
        <f t="shared" si="415"/>
        <v>0</v>
      </c>
      <c r="AB1728" s="860">
        <f t="shared" si="416"/>
        <v>2014</v>
      </c>
      <c r="AC1728" s="862">
        <f t="shared" si="417"/>
        <v>1931180.6658935433</v>
      </c>
      <c r="AD1728" s="863">
        <f t="shared" si="418"/>
        <v>0</v>
      </c>
    </row>
    <row r="1729" spans="1:30" s="821" customFormat="1" ht="15" hidden="1" customHeight="1">
      <c r="A1729" s="835"/>
      <c r="B1729" s="849" t="s">
        <v>34</v>
      </c>
      <c r="C1729" s="873" t="s">
        <v>4033</v>
      </c>
      <c r="D1729" s="873" t="s">
        <v>4308</v>
      </c>
      <c r="E1729" s="864"/>
      <c r="F1729" s="873"/>
      <c r="G1729" s="838"/>
      <c r="H1729" s="873"/>
      <c r="I1729" s="872">
        <v>2014</v>
      </c>
      <c r="J1729" s="838"/>
      <c r="K1729" s="883"/>
      <c r="L1729" s="884"/>
      <c r="M1729" s="884"/>
      <c r="N1729" s="884"/>
      <c r="O1729" s="872" t="s">
        <v>133</v>
      </c>
      <c r="P1729" s="894">
        <v>15394268.736694245</v>
      </c>
      <c r="Q1729" s="853" t="str">
        <f t="shared" si="405"/>
        <v>2.06.03</v>
      </c>
      <c r="R1729" s="841" t="str">
        <f t="shared" si="406"/>
        <v>KOMPUTER</v>
      </c>
      <c r="S1729" s="860">
        <f t="shared" si="407"/>
        <v>4</v>
      </c>
      <c r="T1729" s="861">
        <f t="shared" si="408"/>
        <v>3848567.1841735612</v>
      </c>
      <c r="U1729" s="860">
        <f t="shared" si="409"/>
        <v>0</v>
      </c>
      <c r="V1729" s="861">
        <f t="shared" si="410"/>
        <v>0</v>
      </c>
      <c r="W1729" s="861">
        <f t="shared" si="411"/>
        <v>3848567.1841735612</v>
      </c>
      <c r="X1729" s="861">
        <f t="shared" si="412"/>
        <v>3848567.1841735612</v>
      </c>
      <c r="Y1729" s="861">
        <f t="shared" si="413"/>
        <v>3848567.1841735612</v>
      </c>
      <c r="Z1729" s="861">
        <f t="shared" si="414"/>
        <v>3848567.1841735612</v>
      </c>
      <c r="AA1729" s="861">
        <f t="shared" si="415"/>
        <v>0</v>
      </c>
      <c r="AB1729" s="860">
        <f t="shared" si="416"/>
        <v>2014</v>
      </c>
      <c r="AC1729" s="862">
        <f t="shared" si="417"/>
        <v>15394268.736694245</v>
      </c>
      <c r="AD1729" s="863">
        <f t="shared" si="418"/>
        <v>0</v>
      </c>
    </row>
    <row r="1730" spans="1:30" s="821" customFormat="1" ht="25.5" hidden="1" customHeight="1">
      <c r="A1730" s="835"/>
      <c r="B1730" s="849" t="s">
        <v>34</v>
      </c>
      <c r="C1730" s="873" t="s">
        <v>4033</v>
      </c>
      <c r="D1730" s="873" t="s">
        <v>4309</v>
      </c>
      <c r="E1730" s="864"/>
      <c r="F1730" s="873"/>
      <c r="G1730" s="838"/>
      <c r="H1730" s="873"/>
      <c r="I1730" s="872">
        <v>2014</v>
      </c>
      <c r="J1730" s="838"/>
      <c r="K1730" s="883"/>
      <c r="L1730" s="884"/>
      <c r="M1730" s="884"/>
      <c r="N1730" s="884"/>
      <c r="O1730" s="872" t="s">
        <v>133</v>
      </c>
      <c r="P1730" s="894">
        <v>5076246.3217773139</v>
      </c>
      <c r="Q1730" s="853" t="str">
        <f t="shared" si="405"/>
        <v>2.06.03</v>
      </c>
      <c r="R1730" s="841" t="str">
        <f t="shared" si="406"/>
        <v>KOMPUTER</v>
      </c>
      <c r="S1730" s="860">
        <f t="shared" si="407"/>
        <v>4</v>
      </c>
      <c r="T1730" s="861">
        <f t="shared" si="408"/>
        <v>1269061.5804443285</v>
      </c>
      <c r="U1730" s="860">
        <f t="shared" si="409"/>
        <v>0</v>
      </c>
      <c r="V1730" s="861">
        <f t="shared" si="410"/>
        <v>0</v>
      </c>
      <c r="W1730" s="861">
        <f t="shared" si="411"/>
        <v>1269061.5804443285</v>
      </c>
      <c r="X1730" s="861">
        <f t="shared" si="412"/>
        <v>1269061.5804443285</v>
      </c>
      <c r="Y1730" s="861">
        <f t="shared" si="413"/>
        <v>1269061.5804443285</v>
      </c>
      <c r="Z1730" s="861">
        <f t="shared" si="414"/>
        <v>1269061.5804443285</v>
      </c>
      <c r="AA1730" s="861">
        <f t="shared" si="415"/>
        <v>0</v>
      </c>
      <c r="AB1730" s="860">
        <f t="shared" si="416"/>
        <v>2014</v>
      </c>
      <c r="AC1730" s="862">
        <f t="shared" si="417"/>
        <v>5076246.3217773139</v>
      </c>
      <c r="AD1730" s="863">
        <f t="shared" si="418"/>
        <v>0</v>
      </c>
    </row>
    <row r="1731" spans="1:30" s="821" customFormat="1" ht="15" hidden="1" customHeight="1">
      <c r="A1731" s="835"/>
      <c r="B1731" s="849" t="s">
        <v>34</v>
      </c>
      <c r="C1731" s="873" t="s">
        <v>4033</v>
      </c>
      <c r="D1731" s="873" t="s">
        <v>4310</v>
      </c>
      <c r="E1731" s="864"/>
      <c r="F1731" s="873"/>
      <c r="G1731" s="838"/>
      <c r="H1731" s="873"/>
      <c r="I1731" s="872">
        <v>2014</v>
      </c>
      <c r="J1731" s="838"/>
      <c r="K1731" s="883"/>
      <c r="L1731" s="884"/>
      <c r="M1731" s="884"/>
      <c r="N1731" s="884"/>
      <c r="O1731" s="872" t="s">
        <v>133</v>
      </c>
      <c r="P1731" s="894">
        <v>7614369.48266597</v>
      </c>
      <c r="Q1731" s="853" t="str">
        <f t="shared" si="405"/>
        <v>2.06.03</v>
      </c>
      <c r="R1731" s="841" t="str">
        <f t="shared" si="406"/>
        <v>KOMPUTER</v>
      </c>
      <c r="S1731" s="860">
        <f t="shared" si="407"/>
        <v>4</v>
      </c>
      <c r="T1731" s="861">
        <f t="shared" si="408"/>
        <v>1903592.3706664925</v>
      </c>
      <c r="U1731" s="860">
        <f t="shared" si="409"/>
        <v>0</v>
      </c>
      <c r="V1731" s="861">
        <f t="shared" si="410"/>
        <v>0</v>
      </c>
      <c r="W1731" s="861">
        <f t="shared" si="411"/>
        <v>1903592.3706664925</v>
      </c>
      <c r="X1731" s="861">
        <f t="shared" si="412"/>
        <v>1903592.3706664925</v>
      </c>
      <c r="Y1731" s="861">
        <f t="shared" si="413"/>
        <v>1903592.3706664925</v>
      </c>
      <c r="Z1731" s="861">
        <f t="shared" si="414"/>
        <v>1903592.3706664925</v>
      </c>
      <c r="AA1731" s="861">
        <f t="shared" si="415"/>
        <v>0</v>
      </c>
      <c r="AB1731" s="860">
        <f t="shared" si="416"/>
        <v>2014</v>
      </c>
      <c r="AC1731" s="862">
        <f t="shared" si="417"/>
        <v>7614369.48266597</v>
      </c>
      <c r="AD1731" s="863">
        <f t="shared" si="418"/>
        <v>0</v>
      </c>
    </row>
    <row r="1732" spans="1:30" s="821" customFormat="1" ht="15" hidden="1" customHeight="1">
      <c r="A1732" s="835"/>
      <c r="B1732" s="849" t="s">
        <v>34</v>
      </c>
      <c r="C1732" s="873" t="s">
        <v>3854</v>
      </c>
      <c r="D1732" s="873" t="s">
        <v>4311</v>
      </c>
      <c r="E1732" s="864"/>
      <c r="F1732" s="873"/>
      <c r="G1732" s="838"/>
      <c r="H1732" s="873"/>
      <c r="I1732" s="872">
        <v>2014</v>
      </c>
      <c r="J1732" s="838"/>
      <c r="K1732" s="883"/>
      <c r="L1732" s="884"/>
      <c r="M1732" s="884"/>
      <c r="N1732" s="884"/>
      <c r="O1732" s="872" t="s">
        <v>133</v>
      </c>
      <c r="P1732" s="894">
        <v>14125207.156249916</v>
      </c>
      <c r="Q1732" s="853" t="str">
        <f t="shared" si="405"/>
        <v>2.06.02</v>
      </c>
      <c r="R1732" s="841" t="str">
        <f t="shared" si="406"/>
        <v>ALAT RUMAH TANGGA</v>
      </c>
      <c r="S1732" s="860">
        <f t="shared" si="407"/>
        <v>5</v>
      </c>
      <c r="T1732" s="861">
        <f t="shared" si="408"/>
        <v>2825041.4312499831</v>
      </c>
      <c r="U1732" s="860">
        <f t="shared" si="409"/>
        <v>0</v>
      </c>
      <c r="V1732" s="861">
        <f t="shared" si="410"/>
        <v>0</v>
      </c>
      <c r="W1732" s="861">
        <f t="shared" si="411"/>
        <v>2825041.4312499831</v>
      </c>
      <c r="X1732" s="861">
        <f t="shared" si="412"/>
        <v>2825041.4312499831</v>
      </c>
      <c r="Y1732" s="861">
        <f t="shared" si="413"/>
        <v>2825041.4312499831</v>
      </c>
      <c r="Z1732" s="861">
        <f t="shared" si="414"/>
        <v>2825041.4312499831</v>
      </c>
      <c r="AA1732" s="861">
        <f t="shared" si="415"/>
        <v>2825041.4312499831</v>
      </c>
      <c r="AB1732" s="860">
        <f t="shared" si="416"/>
        <v>2014</v>
      </c>
      <c r="AC1732" s="862">
        <f t="shared" si="417"/>
        <v>14125207.156249916</v>
      </c>
      <c r="AD1732" s="863">
        <f t="shared" si="418"/>
        <v>0</v>
      </c>
    </row>
    <row r="1733" spans="1:30" s="821" customFormat="1" ht="15" hidden="1" customHeight="1">
      <c r="A1733" s="835"/>
      <c r="B1733" s="849" t="s">
        <v>34</v>
      </c>
      <c r="C1733" s="873" t="s">
        <v>3854</v>
      </c>
      <c r="D1733" s="873" t="s">
        <v>4312</v>
      </c>
      <c r="E1733" s="864"/>
      <c r="F1733" s="873"/>
      <c r="G1733" s="838"/>
      <c r="H1733" s="873"/>
      <c r="I1733" s="872">
        <v>2014</v>
      </c>
      <c r="J1733" s="838"/>
      <c r="K1733" s="883"/>
      <c r="L1733" s="884"/>
      <c r="M1733" s="884"/>
      <c r="N1733" s="884"/>
      <c r="O1733" s="872" t="s">
        <v>133</v>
      </c>
      <c r="P1733" s="894">
        <v>11035318.090820247</v>
      </c>
      <c r="Q1733" s="853" t="str">
        <f t="shared" si="405"/>
        <v>2.06.02</v>
      </c>
      <c r="R1733" s="841" t="str">
        <f t="shared" si="406"/>
        <v>ALAT RUMAH TANGGA</v>
      </c>
      <c r="S1733" s="860">
        <f t="shared" si="407"/>
        <v>5</v>
      </c>
      <c r="T1733" s="861">
        <f t="shared" si="408"/>
        <v>2207063.6181640495</v>
      </c>
      <c r="U1733" s="860">
        <f t="shared" si="409"/>
        <v>0</v>
      </c>
      <c r="V1733" s="861">
        <f t="shared" si="410"/>
        <v>0</v>
      </c>
      <c r="W1733" s="861">
        <f t="shared" si="411"/>
        <v>2207063.6181640495</v>
      </c>
      <c r="X1733" s="861">
        <f t="shared" si="412"/>
        <v>2207063.6181640495</v>
      </c>
      <c r="Y1733" s="861">
        <f t="shared" si="413"/>
        <v>2207063.6181640495</v>
      </c>
      <c r="Z1733" s="861">
        <f t="shared" si="414"/>
        <v>2207063.6181640495</v>
      </c>
      <c r="AA1733" s="861">
        <f t="shared" si="415"/>
        <v>2207063.6181640495</v>
      </c>
      <c r="AB1733" s="860">
        <f t="shared" si="416"/>
        <v>2014</v>
      </c>
      <c r="AC1733" s="862">
        <f t="shared" si="417"/>
        <v>11035318.090820247</v>
      </c>
      <c r="AD1733" s="863">
        <f t="shared" si="418"/>
        <v>0</v>
      </c>
    </row>
    <row r="1734" spans="1:30" s="821" customFormat="1" ht="25.5" hidden="1" customHeight="1">
      <c r="A1734" s="835"/>
      <c r="B1734" s="849" t="s">
        <v>34</v>
      </c>
      <c r="C1734" s="887" t="s">
        <v>3794</v>
      </c>
      <c r="D1734" s="873" t="s">
        <v>4313</v>
      </c>
      <c r="E1734" s="864"/>
      <c r="F1734" s="873"/>
      <c r="G1734" s="838"/>
      <c r="H1734" s="873"/>
      <c r="I1734" s="872">
        <v>2014</v>
      </c>
      <c r="J1734" s="838"/>
      <c r="K1734" s="883"/>
      <c r="L1734" s="884"/>
      <c r="M1734" s="884"/>
      <c r="N1734" s="884"/>
      <c r="O1734" s="872" t="s">
        <v>133</v>
      </c>
      <c r="P1734" s="894">
        <v>3862361.3317870866</v>
      </c>
      <c r="Q1734" s="853" t="str">
        <f t="shared" si="405"/>
        <v>2.06.02</v>
      </c>
      <c r="R1734" s="841" t="str">
        <f t="shared" si="406"/>
        <v>ALAT RUMAH TANGGA</v>
      </c>
      <c r="S1734" s="860">
        <f t="shared" si="407"/>
        <v>5</v>
      </c>
      <c r="T1734" s="861">
        <f t="shared" si="408"/>
        <v>772472.26635741733</v>
      </c>
      <c r="U1734" s="860">
        <f t="shared" si="409"/>
        <v>0</v>
      </c>
      <c r="V1734" s="861">
        <f t="shared" si="410"/>
        <v>0</v>
      </c>
      <c r="W1734" s="861">
        <f t="shared" si="411"/>
        <v>772472.26635741733</v>
      </c>
      <c r="X1734" s="861">
        <f t="shared" si="412"/>
        <v>772472.26635741733</v>
      </c>
      <c r="Y1734" s="861">
        <f t="shared" si="413"/>
        <v>772472.26635741733</v>
      </c>
      <c r="Z1734" s="861">
        <f t="shared" si="414"/>
        <v>772472.26635741733</v>
      </c>
      <c r="AA1734" s="861">
        <f t="shared" si="415"/>
        <v>772472.26635741733</v>
      </c>
      <c r="AB1734" s="860">
        <f t="shared" si="416"/>
        <v>2014</v>
      </c>
      <c r="AC1734" s="862">
        <f t="shared" si="417"/>
        <v>3862361.3317870866</v>
      </c>
      <c r="AD1734" s="863">
        <f t="shared" si="418"/>
        <v>0</v>
      </c>
    </row>
    <row r="1735" spans="1:30" s="821" customFormat="1" ht="15" hidden="1" customHeight="1">
      <c r="A1735" s="835"/>
      <c r="B1735" s="849" t="s">
        <v>34</v>
      </c>
      <c r="C1735" s="873" t="s">
        <v>4033</v>
      </c>
      <c r="D1735" s="873" t="s">
        <v>4314</v>
      </c>
      <c r="E1735" s="864"/>
      <c r="F1735" s="873"/>
      <c r="G1735" s="838"/>
      <c r="H1735" s="873"/>
      <c r="I1735" s="872">
        <v>2014</v>
      </c>
      <c r="J1735" s="838"/>
      <c r="K1735" s="883"/>
      <c r="L1735" s="884"/>
      <c r="M1735" s="884"/>
      <c r="N1735" s="884"/>
      <c r="O1735" s="872" t="s">
        <v>133</v>
      </c>
      <c r="P1735" s="894">
        <v>11785719.720996024</v>
      </c>
      <c r="Q1735" s="853" t="str">
        <f t="shared" si="405"/>
        <v>2.06.03</v>
      </c>
      <c r="R1735" s="841" t="str">
        <f t="shared" si="406"/>
        <v>KOMPUTER</v>
      </c>
      <c r="S1735" s="860">
        <f t="shared" si="407"/>
        <v>4</v>
      </c>
      <c r="T1735" s="861">
        <f t="shared" si="408"/>
        <v>2946429.930249006</v>
      </c>
      <c r="U1735" s="860">
        <f t="shared" si="409"/>
        <v>0</v>
      </c>
      <c r="V1735" s="861">
        <f t="shared" si="410"/>
        <v>0</v>
      </c>
      <c r="W1735" s="861">
        <f t="shared" si="411"/>
        <v>2946429.930249006</v>
      </c>
      <c r="X1735" s="861">
        <f t="shared" si="412"/>
        <v>2946429.930249006</v>
      </c>
      <c r="Y1735" s="861">
        <f t="shared" si="413"/>
        <v>2946429.930249006</v>
      </c>
      <c r="Z1735" s="861">
        <f t="shared" si="414"/>
        <v>2946429.930249006</v>
      </c>
      <c r="AA1735" s="861">
        <f t="shared" si="415"/>
        <v>0</v>
      </c>
      <c r="AB1735" s="860">
        <f t="shared" si="416"/>
        <v>2014</v>
      </c>
      <c r="AC1735" s="862">
        <f t="shared" si="417"/>
        <v>11785719.720996024</v>
      </c>
      <c r="AD1735" s="863">
        <f t="shared" si="418"/>
        <v>0</v>
      </c>
    </row>
    <row r="1736" spans="1:30" s="821" customFormat="1" ht="15" hidden="1" customHeight="1">
      <c r="A1736" s="835"/>
      <c r="B1736" s="849" t="s">
        <v>34</v>
      </c>
      <c r="C1736" s="873" t="s">
        <v>4033</v>
      </c>
      <c r="D1736" s="873" t="s">
        <v>4315</v>
      </c>
      <c r="E1736" s="864"/>
      <c r="F1736" s="873"/>
      <c r="G1736" s="838"/>
      <c r="H1736" s="873"/>
      <c r="I1736" s="872">
        <v>2014</v>
      </c>
      <c r="J1736" s="838"/>
      <c r="K1736" s="883"/>
      <c r="L1736" s="884"/>
      <c r="M1736" s="884"/>
      <c r="N1736" s="884"/>
      <c r="O1736" s="872" t="s">
        <v>133</v>
      </c>
      <c r="P1736" s="894">
        <v>2207063.6181640495</v>
      </c>
      <c r="Q1736" s="853" t="str">
        <f t="shared" ref="Q1736:Q1799" si="419">MID(C1736,2,7)</f>
        <v>2.06.03</v>
      </c>
      <c r="R1736" s="841" t="str">
        <f t="shared" ref="R1736:R1799" si="420">VLOOKUP(Q1736,kelompok,2,0)</f>
        <v>KOMPUTER</v>
      </c>
      <c r="S1736" s="860">
        <f t="shared" ref="S1736:S1799" si="421">VLOOKUP(Q1736,MASAMANFAAT,4,0)</f>
        <v>4</v>
      </c>
      <c r="T1736" s="861">
        <f t="shared" ref="T1736:T1799" si="422">(P1736)/S1736</f>
        <v>551765.90454101237</v>
      </c>
      <c r="U1736" s="860">
        <f t="shared" ref="U1736:U1799" si="423">2013-AB1736+1</f>
        <v>0</v>
      </c>
      <c r="V1736" s="861">
        <f t="shared" ref="V1736:V1799" si="424">IF(U1736&gt;S1736,P1736,T1736*U1736)</f>
        <v>0</v>
      </c>
      <c r="W1736" s="861">
        <f t="shared" ref="W1736:W1799" si="425">IF(P1736=V1736,0,T1736)</f>
        <v>551765.90454101237</v>
      </c>
      <c r="X1736" s="861">
        <f t="shared" ref="X1736:X1799" si="426">IF(P1736=V1736+W1736,0,T1736)</f>
        <v>551765.90454101237</v>
      </c>
      <c r="Y1736" s="861">
        <f t="shared" ref="Y1736:Y1799" si="427">IF(P1736=V1736+W1736+X1736,0,T1736)</f>
        <v>551765.90454101237</v>
      </c>
      <c r="Z1736" s="861">
        <f t="shared" ref="Z1736:Z1799" si="428">IF(P1736=W1736+X1736+Y1736+V1736,0,T1736)</f>
        <v>551765.90454101237</v>
      </c>
      <c r="AA1736" s="861">
        <f t="shared" ref="AA1736:AA1799" si="429">IF(P1736=V1736+X1736+Y1736+Z1736+W1736,0,T1736)</f>
        <v>0</v>
      </c>
      <c r="AB1736" s="860">
        <f t="shared" ref="AB1736:AB1799" si="430">I1736</f>
        <v>2014</v>
      </c>
      <c r="AC1736" s="862">
        <f t="shared" ref="AC1736:AC1799" si="431">P1736</f>
        <v>2207063.6181640495</v>
      </c>
      <c r="AD1736" s="863">
        <f t="shared" ref="AD1736:AD1799" si="432">P1736-(V1736+W1736+X1736+Y1736+Z1736+AA1736)</f>
        <v>0</v>
      </c>
    </row>
    <row r="1737" spans="1:30" s="821" customFormat="1" ht="25.5" hidden="1" customHeight="1">
      <c r="A1737" s="835"/>
      <c r="B1737" s="849" t="s">
        <v>34</v>
      </c>
      <c r="C1737" s="873" t="s">
        <v>4316</v>
      </c>
      <c r="D1737" s="873" t="s">
        <v>4317</v>
      </c>
      <c r="E1737" s="864"/>
      <c r="F1737" s="873"/>
      <c r="G1737" s="838"/>
      <c r="H1737" s="873"/>
      <c r="I1737" s="872">
        <v>2014</v>
      </c>
      <c r="J1737" s="838"/>
      <c r="K1737" s="883"/>
      <c r="L1737" s="884"/>
      <c r="M1737" s="884"/>
      <c r="N1737" s="884"/>
      <c r="O1737" s="872" t="s">
        <v>133</v>
      </c>
      <c r="P1737" s="894">
        <v>3663725.6061523221</v>
      </c>
      <c r="Q1737" s="853" t="str">
        <f t="shared" si="419"/>
        <v>2.06.03</v>
      </c>
      <c r="R1737" s="841" t="str">
        <f t="shared" si="420"/>
        <v>KOMPUTER</v>
      </c>
      <c r="S1737" s="860">
        <f t="shared" si="421"/>
        <v>4</v>
      </c>
      <c r="T1737" s="861">
        <f t="shared" si="422"/>
        <v>915931.40153808054</v>
      </c>
      <c r="U1737" s="860">
        <f t="shared" si="423"/>
        <v>0</v>
      </c>
      <c r="V1737" s="861">
        <f t="shared" si="424"/>
        <v>0</v>
      </c>
      <c r="W1737" s="861">
        <f t="shared" si="425"/>
        <v>915931.40153808054</v>
      </c>
      <c r="X1737" s="861">
        <f t="shared" si="426"/>
        <v>915931.40153808054</v>
      </c>
      <c r="Y1737" s="861">
        <f t="shared" si="427"/>
        <v>915931.40153808054</v>
      </c>
      <c r="Z1737" s="861">
        <f t="shared" si="428"/>
        <v>915931.40153808054</v>
      </c>
      <c r="AA1737" s="861">
        <f t="shared" si="429"/>
        <v>0</v>
      </c>
      <c r="AB1737" s="860">
        <f t="shared" si="430"/>
        <v>2014</v>
      </c>
      <c r="AC1737" s="862">
        <f t="shared" si="431"/>
        <v>3663725.6061523221</v>
      </c>
      <c r="AD1737" s="863">
        <f t="shared" si="432"/>
        <v>0</v>
      </c>
    </row>
    <row r="1738" spans="1:30" s="821" customFormat="1" ht="15" hidden="1" customHeight="1">
      <c r="A1738" s="835"/>
      <c r="B1738" s="849" t="s">
        <v>34</v>
      </c>
      <c r="C1738" s="873" t="s">
        <v>1427</v>
      </c>
      <c r="D1738" s="873" t="s">
        <v>4318</v>
      </c>
      <c r="E1738" s="864"/>
      <c r="F1738" s="873"/>
      <c r="G1738" s="838"/>
      <c r="H1738" s="873"/>
      <c r="I1738" s="872">
        <v>2014</v>
      </c>
      <c r="J1738" s="838"/>
      <c r="K1738" s="883"/>
      <c r="L1738" s="884"/>
      <c r="M1738" s="884"/>
      <c r="N1738" s="884"/>
      <c r="O1738" s="872" t="s">
        <v>133</v>
      </c>
      <c r="P1738" s="894">
        <v>551765.90454101237</v>
      </c>
      <c r="Q1738" s="853" t="str">
        <f t="shared" si="419"/>
        <v>2.06.02</v>
      </c>
      <c r="R1738" s="841" t="str">
        <f t="shared" si="420"/>
        <v>ALAT RUMAH TANGGA</v>
      </c>
      <c r="S1738" s="860">
        <f t="shared" si="421"/>
        <v>5</v>
      </c>
      <c r="T1738" s="861">
        <f t="shared" si="422"/>
        <v>110353.18090820247</v>
      </c>
      <c r="U1738" s="860">
        <f t="shared" si="423"/>
        <v>0</v>
      </c>
      <c r="V1738" s="861">
        <f t="shared" si="424"/>
        <v>0</v>
      </c>
      <c r="W1738" s="861">
        <f t="shared" si="425"/>
        <v>110353.18090820247</v>
      </c>
      <c r="X1738" s="861">
        <f t="shared" si="426"/>
        <v>110353.18090820247</v>
      </c>
      <c r="Y1738" s="861">
        <f t="shared" si="427"/>
        <v>110353.18090820247</v>
      </c>
      <c r="Z1738" s="861">
        <f t="shared" si="428"/>
        <v>110353.18090820247</v>
      </c>
      <c r="AA1738" s="861">
        <f t="shared" si="429"/>
        <v>110353.18090820247</v>
      </c>
      <c r="AB1738" s="860">
        <f t="shared" si="430"/>
        <v>2014</v>
      </c>
      <c r="AC1738" s="862">
        <f t="shared" si="431"/>
        <v>551765.90454101237</v>
      </c>
      <c r="AD1738" s="863">
        <f t="shared" si="432"/>
        <v>0</v>
      </c>
    </row>
    <row r="1739" spans="1:30" s="821" customFormat="1" ht="15" hidden="1" customHeight="1">
      <c r="A1739" s="835"/>
      <c r="B1739" s="849" t="s">
        <v>34</v>
      </c>
      <c r="C1739" s="873" t="s">
        <v>4316</v>
      </c>
      <c r="D1739" s="873" t="s">
        <v>4319</v>
      </c>
      <c r="E1739" s="864"/>
      <c r="F1739" s="873"/>
      <c r="G1739" s="838"/>
      <c r="H1739" s="873"/>
      <c r="I1739" s="872">
        <v>2014</v>
      </c>
      <c r="J1739" s="838"/>
      <c r="K1739" s="883"/>
      <c r="L1739" s="884"/>
      <c r="M1739" s="884"/>
      <c r="N1739" s="884"/>
      <c r="O1739" s="872" t="s">
        <v>133</v>
      </c>
      <c r="P1739" s="894">
        <v>8386841.7490233881</v>
      </c>
      <c r="Q1739" s="853" t="str">
        <f t="shared" si="419"/>
        <v>2.06.03</v>
      </c>
      <c r="R1739" s="841" t="str">
        <f t="shared" si="420"/>
        <v>KOMPUTER</v>
      </c>
      <c r="S1739" s="860">
        <f t="shared" si="421"/>
        <v>4</v>
      </c>
      <c r="T1739" s="861">
        <f t="shared" si="422"/>
        <v>2096710.437255847</v>
      </c>
      <c r="U1739" s="860">
        <f t="shared" si="423"/>
        <v>0</v>
      </c>
      <c r="V1739" s="861">
        <f t="shared" si="424"/>
        <v>0</v>
      </c>
      <c r="W1739" s="861">
        <f t="shared" si="425"/>
        <v>2096710.437255847</v>
      </c>
      <c r="X1739" s="861">
        <f t="shared" si="426"/>
        <v>2096710.437255847</v>
      </c>
      <c r="Y1739" s="861">
        <f t="shared" si="427"/>
        <v>2096710.437255847</v>
      </c>
      <c r="Z1739" s="861">
        <f t="shared" si="428"/>
        <v>2096710.437255847</v>
      </c>
      <c r="AA1739" s="861">
        <f t="shared" si="429"/>
        <v>0</v>
      </c>
      <c r="AB1739" s="860">
        <f t="shared" si="430"/>
        <v>2014</v>
      </c>
      <c r="AC1739" s="862">
        <f t="shared" si="431"/>
        <v>8386841.7490233881</v>
      </c>
      <c r="AD1739" s="863">
        <f t="shared" si="432"/>
        <v>0</v>
      </c>
    </row>
    <row r="1740" spans="1:30" s="821" customFormat="1" ht="15" hidden="1" customHeight="1">
      <c r="A1740" s="835"/>
      <c r="B1740" s="849" t="s">
        <v>34</v>
      </c>
      <c r="C1740" s="873" t="s">
        <v>4033</v>
      </c>
      <c r="D1740" s="873" t="s">
        <v>4320</v>
      </c>
      <c r="E1740" s="864"/>
      <c r="F1740" s="873"/>
      <c r="G1740" s="838"/>
      <c r="H1740" s="873"/>
      <c r="I1740" s="872">
        <v>2014</v>
      </c>
      <c r="J1740" s="838"/>
      <c r="K1740" s="883"/>
      <c r="L1740" s="884"/>
      <c r="M1740" s="884"/>
      <c r="N1740" s="884"/>
      <c r="O1740" s="872" t="s">
        <v>133</v>
      </c>
      <c r="P1740" s="894">
        <v>20393267.831835818</v>
      </c>
      <c r="Q1740" s="853" t="str">
        <f t="shared" si="419"/>
        <v>2.06.03</v>
      </c>
      <c r="R1740" s="841" t="str">
        <f t="shared" si="420"/>
        <v>KOMPUTER</v>
      </c>
      <c r="S1740" s="860">
        <f t="shared" si="421"/>
        <v>4</v>
      </c>
      <c r="T1740" s="861">
        <f t="shared" si="422"/>
        <v>5098316.9579589544</v>
      </c>
      <c r="U1740" s="860">
        <f t="shared" si="423"/>
        <v>0</v>
      </c>
      <c r="V1740" s="861">
        <f t="shared" si="424"/>
        <v>0</v>
      </c>
      <c r="W1740" s="861">
        <f t="shared" si="425"/>
        <v>5098316.9579589544</v>
      </c>
      <c r="X1740" s="861">
        <f t="shared" si="426"/>
        <v>5098316.9579589544</v>
      </c>
      <c r="Y1740" s="861">
        <f t="shared" si="427"/>
        <v>5098316.9579589544</v>
      </c>
      <c r="Z1740" s="861">
        <f t="shared" si="428"/>
        <v>5098316.9579589544</v>
      </c>
      <c r="AA1740" s="861">
        <f t="shared" si="429"/>
        <v>0</v>
      </c>
      <c r="AB1740" s="860">
        <f t="shared" si="430"/>
        <v>2014</v>
      </c>
      <c r="AC1740" s="862">
        <f t="shared" si="431"/>
        <v>20393267.831835818</v>
      </c>
      <c r="AD1740" s="863">
        <f t="shared" si="432"/>
        <v>0</v>
      </c>
    </row>
    <row r="1741" spans="1:30" s="821" customFormat="1" ht="25.5" hidden="1" customHeight="1">
      <c r="A1741" s="835"/>
      <c r="B1741" s="849" t="s">
        <v>34</v>
      </c>
      <c r="C1741" s="873" t="s">
        <v>4033</v>
      </c>
      <c r="D1741" s="873" t="s">
        <v>4321</v>
      </c>
      <c r="E1741" s="864"/>
      <c r="F1741" s="873"/>
      <c r="G1741" s="838"/>
      <c r="H1741" s="873"/>
      <c r="I1741" s="872">
        <v>2014</v>
      </c>
      <c r="J1741" s="838"/>
      <c r="K1741" s="883"/>
      <c r="L1741" s="884"/>
      <c r="M1741" s="884"/>
      <c r="N1741" s="884"/>
      <c r="O1741" s="872" t="s">
        <v>133</v>
      </c>
      <c r="P1741" s="894">
        <v>3034712.4749755678</v>
      </c>
      <c r="Q1741" s="853" t="str">
        <f t="shared" si="419"/>
        <v>2.06.03</v>
      </c>
      <c r="R1741" s="841" t="str">
        <f t="shared" si="420"/>
        <v>KOMPUTER</v>
      </c>
      <c r="S1741" s="860">
        <f t="shared" si="421"/>
        <v>4</v>
      </c>
      <c r="T1741" s="861">
        <f t="shared" si="422"/>
        <v>758678.11874389194</v>
      </c>
      <c r="U1741" s="860">
        <f t="shared" si="423"/>
        <v>0</v>
      </c>
      <c r="V1741" s="861">
        <f t="shared" si="424"/>
        <v>0</v>
      </c>
      <c r="W1741" s="861">
        <f t="shared" si="425"/>
        <v>758678.11874389194</v>
      </c>
      <c r="X1741" s="861">
        <f t="shared" si="426"/>
        <v>758678.11874389194</v>
      </c>
      <c r="Y1741" s="861">
        <f t="shared" si="427"/>
        <v>758678.11874389194</v>
      </c>
      <c r="Z1741" s="861">
        <f t="shared" si="428"/>
        <v>758678.11874389194</v>
      </c>
      <c r="AA1741" s="861">
        <f t="shared" si="429"/>
        <v>0</v>
      </c>
      <c r="AB1741" s="860">
        <f t="shared" si="430"/>
        <v>2014</v>
      </c>
      <c r="AC1741" s="862">
        <f t="shared" si="431"/>
        <v>3034712.4749755678</v>
      </c>
      <c r="AD1741" s="863">
        <f t="shared" si="432"/>
        <v>0</v>
      </c>
    </row>
    <row r="1742" spans="1:30" s="821" customFormat="1" ht="15" hidden="1" customHeight="1">
      <c r="A1742" s="835"/>
      <c r="B1742" s="849" t="s">
        <v>34</v>
      </c>
      <c r="C1742" s="873" t="s">
        <v>4033</v>
      </c>
      <c r="D1742" s="873" t="s">
        <v>4322</v>
      </c>
      <c r="E1742" s="864"/>
      <c r="F1742" s="873"/>
      <c r="G1742" s="838"/>
      <c r="H1742" s="873"/>
      <c r="I1742" s="872">
        <v>2014</v>
      </c>
      <c r="J1742" s="838"/>
      <c r="K1742" s="883"/>
      <c r="L1742" s="884"/>
      <c r="M1742" s="884"/>
      <c r="N1742" s="884"/>
      <c r="O1742" s="872" t="s">
        <v>133</v>
      </c>
      <c r="P1742" s="894">
        <v>6952250.3972167559</v>
      </c>
      <c r="Q1742" s="853" t="str">
        <f t="shared" si="419"/>
        <v>2.06.03</v>
      </c>
      <c r="R1742" s="841" t="str">
        <f t="shared" si="420"/>
        <v>KOMPUTER</v>
      </c>
      <c r="S1742" s="860">
        <f t="shared" si="421"/>
        <v>4</v>
      </c>
      <c r="T1742" s="861">
        <f t="shared" si="422"/>
        <v>1738062.599304189</v>
      </c>
      <c r="U1742" s="860">
        <f t="shared" si="423"/>
        <v>0</v>
      </c>
      <c r="V1742" s="861">
        <f t="shared" si="424"/>
        <v>0</v>
      </c>
      <c r="W1742" s="861">
        <f t="shared" si="425"/>
        <v>1738062.599304189</v>
      </c>
      <c r="X1742" s="861">
        <f t="shared" si="426"/>
        <v>1738062.599304189</v>
      </c>
      <c r="Y1742" s="861">
        <f t="shared" si="427"/>
        <v>1738062.599304189</v>
      </c>
      <c r="Z1742" s="861">
        <f t="shared" si="428"/>
        <v>1738062.599304189</v>
      </c>
      <c r="AA1742" s="861">
        <f t="shared" si="429"/>
        <v>0</v>
      </c>
      <c r="AB1742" s="860">
        <f t="shared" si="430"/>
        <v>2014</v>
      </c>
      <c r="AC1742" s="862">
        <f t="shared" si="431"/>
        <v>6952250.3972167559</v>
      </c>
      <c r="AD1742" s="863">
        <f t="shared" si="432"/>
        <v>0</v>
      </c>
    </row>
    <row r="1743" spans="1:30" s="821" customFormat="1" ht="15" hidden="1" customHeight="1">
      <c r="A1743" s="835"/>
      <c r="B1743" s="849" t="s">
        <v>34</v>
      </c>
      <c r="C1743" s="873" t="s">
        <v>4033</v>
      </c>
      <c r="D1743" s="873" t="s">
        <v>4323</v>
      </c>
      <c r="E1743" s="864"/>
      <c r="F1743" s="873"/>
      <c r="G1743" s="838"/>
      <c r="H1743" s="873"/>
      <c r="I1743" s="872">
        <v>2014</v>
      </c>
      <c r="J1743" s="838"/>
      <c r="K1743" s="883"/>
      <c r="L1743" s="884"/>
      <c r="M1743" s="884"/>
      <c r="N1743" s="884"/>
      <c r="O1743" s="872" t="s">
        <v>133</v>
      </c>
      <c r="P1743" s="894">
        <v>10814611.729003843</v>
      </c>
      <c r="Q1743" s="853" t="str">
        <f t="shared" si="419"/>
        <v>2.06.03</v>
      </c>
      <c r="R1743" s="841" t="str">
        <f t="shared" si="420"/>
        <v>KOMPUTER</v>
      </c>
      <c r="S1743" s="860">
        <f t="shared" si="421"/>
        <v>4</v>
      </c>
      <c r="T1743" s="861">
        <f t="shared" si="422"/>
        <v>2703652.9322509607</v>
      </c>
      <c r="U1743" s="860">
        <f t="shared" si="423"/>
        <v>0</v>
      </c>
      <c r="V1743" s="861">
        <f t="shared" si="424"/>
        <v>0</v>
      </c>
      <c r="W1743" s="861">
        <f t="shared" si="425"/>
        <v>2703652.9322509607</v>
      </c>
      <c r="X1743" s="861">
        <f t="shared" si="426"/>
        <v>2703652.9322509607</v>
      </c>
      <c r="Y1743" s="861">
        <f t="shared" si="427"/>
        <v>2703652.9322509607</v>
      </c>
      <c r="Z1743" s="861">
        <f t="shared" si="428"/>
        <v>2703652.9322509607</v>
      </c>
      <c r="AA1743" s="861">
        <f t="shared" si="429"/>
        <v>0</v>
      </c>
      <c r="AB1743" s="860">
        <f t="shared" si="430"/>
        <v>2014</v>
      </c>
      <c r="AC1743" s="862">
        <f t="shared" si="431"/>
        <v>10814611.729003843</v>
      </c>
      <c r="AD1743" s="863">
        <f t="shared" si="432"/>
        <v>0</v>
      </c>
    </row>
    <row r="1744" spans="1:30" s="821" customFormat="1" ht="15" hidden="1" customHeight="1">
      <c r="A1744" s="835"/>
      <c r="B1744" s="849" t="s">
        <v>34</v>
      </c>
      <c r="C1744" s="873" t="s">
        <v>4033</v>
      </c>
      <c r="D1744" s="873" t="s">
        <v>4310</v>
      </c>
      <c r="E1744" s="864"/>
      <c r="F1744" s="873"/>
      <c r="G1744" s="838"/>
      <c r="H1744" s="873"/>
      <c r="I1744" s="872">
        <v>2014</v>
      </c>
      <c r="J1744" s="838"/>
      <c r="K1744" s="883"/>
      <c r="L1744" s="884"/>
      <c r="M1744" s="884"/>
      <c r="N1744" s="884"/>
      <c r="O1744" s="872" t="s">
        <v>133</v>
      </c>
      <c r="P1744" s="894">
        <v>7614369.48266597</v>
      </c>
      <c r="Q1744" s="853" t="str">
        <f t="shared" si="419"/>
        <v>2.06.03</v>
      </c>
      <c r="R1744" s="841" t="str">
        <f t="shared" si="420"/>
        <v>KOMPUTER</v>
      </c>
      <c r="S1744" s="860">
        <f t="shared" si="421"/>
        <v>4</v>
      </c>
      <c r="T1744" s="861">
        <f t="shared" si="422"/>
        <v>1903592.3706664925</v>
      </c>
      <c r="U1744" s="860">
        <f t="shared" si="423"/>
        <v>0</v>
      </c>
      <c r="V1744" s="861">
        <f t="shared" si="424"/>
        <v>0</v>
      </c>
      <c r="W1744" s="861">
        <f t="shared" si="425"/>
        <v>1903592.3706664925</v>
      </c>
      <c r="X1744" s="861">
        <f t="shared" si="426"/>
        <v>1903592.3706664925</v>
      </c>
      <c r="Y1744" s="861">
        <f t="shared" si="427"/>
        <v>1903592.3706664925</v>
      </c>
      <c r="Z1744" s="861">
        <f t="shared" si="428"/>
        <v>1903592.3706664925</v>
      </c>
      <c r="AA1744" s="861">
        <f t="shared" si="429"/>
        <v>0</v>
      </c>
      <c r="AB1744" s="860">
        <f t="shared" si="430"/>
        <v>2014</v>
      </c>
      <c r="AC1744" s="862">
        <f t="shared" si="431"/>
        <v>7614369.48266597</v>
      </c>
      <c r="AD1744" s="863">
        <f t="shared" si="432"/>
        <v>0</v>
      </c>
    </row>
    <row r="1745" spans="1:30" s="821" customFormat="1" ht="15" hidden="1" customHeight="1">
      <c r="A1745" s="835"/>
      <c r="B1745" s="849" t="s">
        <v>34</v>
      </c>
      <c r="C1745" s="873" t="s">
        <v>3854</v>
      </c>
      <c r="D1745" s="873" t="s">
        <v>4311</v>
      </c>
      <c r="E1745" s="864"/>
      <c r="F1745" s="873"/>
      <c r="G1745" s="838"/>
      <c r="H1745" s="873"/>
      <c r="I1745" s="872">
        <v>2014</v>
      </c>
      <c r="J1745" s="838"/>
      <c r="K1745" s="883"/>
      <c r="L1745" s="884"/>
      <c r="M1745" s="884"/>
      <c r="N1745" s="884"/>
      <c r="O1745" s="872" t="s">
        <v>133</v>
      </c>
      <c r="P1745" s="894">
        <v>14125207.156249916</v>
      </c>
      <c r="Q1745" s="853" t="str">
        <f t="shared" si="419"/>
        <v>2.06.02</v>
      </c>
      <c r="R1745" s="841" t="str">
        <f t="shared" si="420"/>
        <v>ALAT RUMAH TANGGA</v>
      </c>
      <c r="S1745" s="860">
        <f t="shared" si="421"/>
        <v>5</v>
      </c>
      <c r="T1745" s="861">
        <f t="shared" si="422"/>
        <v>2825041.4312499831</v>
      </c>
      <c r="U1745" s="860">
        <f t="shared" si="423"/>
        <v>0</v>
      </c>
      <c r="V1745" s="861">
        <f t="shared" si="424"/>
        <v>0</v>
      </c>
      <c r="W1745" s="861">
        <f t="shared" si="425"/>
        <v>2825041.4312499831</v>
      </c>
      <c r="X1745" s="861">
        <f t="shared" si="426"/>
        <v>2825041.4312499831</v>
      </c>
      <c r="Y1745" s="861">
        <f t="shared" si="427"/>
        <v>2825041.4312499831</v>
      </c>
      <c r="Z1745" s="861">
        <f t="shared" si="428"/>
        <v>2825041.4312499831</v>
      </c>
      <c r="AA1745" s="861">
        <f t="shared" si="429"/>
        <v>2825041.4312499831</v>
      </c>
      <c r="AB1745" s="860">
        <f t="shared" si="430"/>
        <v>2014</v>
      </c>
      <c r="AC1745" s="862">
        <f t="shared" si="431"/>
        <v>14125207.156249916</v>
      </c>
      <c r="AD1745" s="863">
        <f t="shared" si="432"/>
        <v>0</v>
      </c>
    </row>
    <row r="1746" spans="1:30" s="821" customFormat="1" ht="15" hidden="1" customHeight="1">
      <c r="A1746" s="835"/>
      <c r="B1746" s="849" t="s">
        <v>34</v>
      </c>
      <c r="C1746" s="873" t="s">
        <v>3854</v>
      </c>
      <c r="D1746" s="873" t="s">
        <v>4312</v>
      </c>
      <c r="E1746" s="864"/>
      <c r="F1746" s="873"/>
      <c r="G1746" s="838"/>
      <c r="H1746" s="873"/>
      <c r="I1746" s="872">
        <v>2014</v>
      </c>
      <c r="J1746" s="838"/>
      <c r="K1746" s="883"/>
      <c r="L1746" s="884"/>
      <c r="M1746" s="884"/>
      <c r="N1746" s="884"/>
      <c r="O1746" s="872" t="s">
        <v>133</v>
      </c>
      <c r="P1746" s="894">
        <v>11035318.090820247</v>
      </c>
      <c r="Q1746" s="853" t="str">
        <f t="shared" si="419"/>
        <v>2.06.02</v>
      </c>
      <c r="R1746" s="841" t="str">
        <f t="shared" si="420"/>
        <v>ALAT RUMAH TANGGA</v>
      </c>
      <c r="S1746" s="860">
        <f t="shared" si="421"/>
        <v>5</v>
      </c>
      <c r="T1746" s="861">
        <f t="shared" si="422"/>
        <v>2207063.6181640495</v>
      </c>
      <c r="U1746" s="860">
        <f t="shared" si="423"/>
        <v>0</v>
      </c>
      <c r="V1746" s="861">
        <f t="shared" si="424"/>
        <v>0</v>
      </c>
      <c r="W1746" s="861">
        <f t="shared" si="425"/>
        <v>2207063.6181640495</v>
      </c>
      <c r="X1746" s="861">
        <f t="shared" si="426"/>
        <v>2207063.6181640495</v>
      </c>
      <c r="Y1746" s="861">
        <f t="shared" si="427"/>
        <v>2207063.6181640495</v>
      </c>
      <c r="Z1746" s="861">
        <f t="shared" si="428"/>
        <v>2207063.6181640495</v>
      </c>
      <c r="AA1746" s="861">
        <f t="shared" si="429"/>
        <v>2207063.6181640495</v>
      </c>
      <c r="AB1746" s="860">
        <f t="shared" si="430"/>
        <v>2014</v>
      </c>
      <c r="AC1746" s="862">
        <f t="shared" si="431"/>
        <v>11035318.090820247</v>
      </c>
      <c r="AD1746" s="863">
        <f t="shared" si="432"/>
        <v>0</v>
      </c>
    </row>
    <row r="1747" spans="1:30" s="821" customFormat="1" ht="15" hidden="1" customHeight="1">
      <c r="A1747" s="835"/>
      <c r="B1747" s="849" t="s">
        <v>34</v>
      </c>
      <c r="C1747" s="873" t="s">
        <v>4033</v>
      </c>
      <c r="D1747" s="873" t="s">
        <v>4314</v>
      </c>
      <c r="E1747" s="864"/>
      <c r="F1747" s="873"/>
      <c r="G1747" s="838"/>
      <c r="H1747" s="873"/>
      <c r="I1747" s="872">
        <v>2014</v>
      </c>
      <c r="J1747" s="838"/>
      <c r="K1747" s="883"/>
      <c r="L1747" s="884"/>
      <c r="M1747" s="884"/>
      <c r="N1747" s="884"/>
      <c r="O1747" s="872" t="s">
        <v>133</v>
      </c>
      <c r="P1747" s="894">
        <v>10097316.053100526</v>
      </c>
      <c r="Q1747" s="853" t="str">
        <f t="shared" si="419"/>
        <v>2.06.03</v>
      </c>
      <c r="R1747" s="841" t="str">
        <f t="shared" si="420"/>
        <v>KOMPUTER</v>
      </c>
      <c r="S1747" s="860">
        <f t="shared" si="421"/>
        <v>4</v>
      </c>
      <c r="T1747" s="861">
        <f t="shared" si="422"/>
        <v>2524329.0132751316</v>
      </c>
      <c r="U1747" s="860">
        <f t="shared" si="423"/>
        <v>0</v>
      </c>
      <c r="V1747" s="861">
        <f t="shared" si="424"/>
        <v>0</v>
      </c>
      <c r="W1747" s="861">
        <f t="shared" si="425"/>
        <v>2524329.0132751316</v>
      </c>
      <c r="X1747" s="861">
        <f t="shared" si="426"/>
        <v>2524329.0132751316</v>
      </c>
      <c r="Y1747" s="861">
        <f t="shared" si="427"/>
        <v>2524329.0132751316</v>
      </c>
      <c r="Z1747" s="861">
        <f t="shared" si="428"/>
        <v>2524329.0132751316</v>
      </c>
      <c r="AA1747" s="861">
        <f t="shared" si="429"/>
        <v>0</v>
      </c>
      <c r="AB1747" s="860">
        <f t="shared" si="430"/>
        <v>2014</v>
      </c>
      <c r="AC1747" s="862">
        <f t="shared" si="431"/>
        <v>10097316.053100526</v>
      </c>
      <c r="AD1747" s="863">
        <f t="shared" si="432"/>
        <v>0</v>
      </c>
    </row>
    <row r="1748" spans="1:30" s="821" customFormat="1" ht="15" hidden="1" customHeight="1">
      <c r="A1748" s="835"/>
      <c r="B1748" s="849" t="s">
        <v>34</v>
      </c>
      <c r="C1748" s="873" t="s">
        <v>4316</v>
      </c>
      <c r="D1748" s="873" t="s">
        <v>4324</v>
      </c>
      <c r="E1748" s="864"/>
      <c r="F1748" s="873"/>
      <c r="G1748" s="838"/>
      <c r="H1748" s="873"/>
      <c r="I1748" s="872">
        <v>2014</v>
      </c>
      <c r="J1748" s="838"/>
      <c r="K1748" s="883"/>
      <c r="L1748" s="884"/>
      <c r="M1748" s="884"/>
      <c r="N1748" s="884"/>
      <c r="O1748" s="872" t="s">
        <v>133</v>
      </c>
      <c r="P1748" s="894">
        <v>3663725.6061523221</v>
      </c>
      <c r="Q1748" s="853" t="str">
        <f t="shared" si="419"/>
        <v>2.06.03</v>
      </c>
      <c r="R1748" s="841" t="str">
        <f t="shared" si="420"/>
        <v>KOMPUTER</v>
      </c>
      <c r="S1748" s="860">
        <f t="shared" si="421"/>
        <v>4</v>
      </c>
      <c r="T1748" s="861">
        <f t="shared" si="422"/>
        <v>915931.40153808054</v>
      </c>
      <c r="U1748" s="860">
        <f t="shared" si="423"/>
        <v>0</v>
      </c>
      <c r="V1748" s="861">
        <f t="shared" si="424"/>
        <v>0</v>
      </c>
      <c r="W1748" s="861">
        <f t="shared" si="425"/>
        <v>915931.40153808054</v>
      </c>
      <c r="X1748" s="861">
        <f t="shared" si="426"/>
        <v>915931.40153808054</v>
      </c>
      <c r="Y1748" s="861">
        <f t="shared" si="427"/>
        <v>915931.40153808054</v>
      </c>
      <c r="Z1748" s="861">
        <f t="shared" si="428"/>
        <v>915931.40153808054</v>
      </c>
      <c r="AA1748" s="861">
        <f t="shared" si="429"/>
        <v>0</v>
      </c>
      <c r="AB1748" s="860">
        <f t="shared" si="430"/>
        <v>2014</v>
      </c>
      <c r="AC1748" s="862">
        <f t="shared" si="431"/>
        <v>3663725.6061523221</v>
      </c>
      <c r="AD1748" s="863">
        <f t="shared" si="432"/>
        <v>0</v>
      </c>
    </row>
    <row r="1749" spans="1:30" s="821" customFormat="1" ht="15" hidden="1" customHeight="1">
      <c r="A1749" s="835"/>
      <c r="B1749" s="849" t="s">
        <v>34</v>
      </c>
      <c r="C1749" s="873" t="s">
        <v>1427</v>
      </c>
      <c r="D1749" s="873" t="s">
        <v>4318</v>
      </c>
      <c r="E1749" s="864"/>
      <c r="F1749" s="873"/>
      <c r="G1749" s="838"/>
      <c r="H1749" s="873"/>
      <c r="I1749" s="872">
        <v>2014</v>
      </c>
      <c r="J1749" s="838"/>
      <c r="K1749" s="883"/>
      <c r="L1749" s="884"/>
      <c r="M1749" s="884"/>
      <c r="N1749" s="884"/>
      <c r="O1749" s="872" t="s">
        <v>133</v>
      </c>
      <c r="P1749" s="894">
        <v>662119.08544921479</v>
      </c>
      <c r="Q1749" s="853" t="str">
        <f t="shared" si="419"/>
        <v>2.06.02</v>
      </c>
      <c r="R1749" s="841" t="str">
        <f t="shared" si="420"/>
        <v>ALAT RUMAH TANGGA</v>
      </c>
      <c r="S1749" s="860">
        <f t="shared" si="421"/>
        <v>5</v>
      </c>
      <c r="T1749" s="861">
        <f t="shared" si="422"/>
        <v>132423.81708984295</v>
      </c>
      <c r="U1749" s="860">
        <f t="shared" si="423"/>
        <v>0</v>
      </c>
      <c r="V1749" s="861">
        <f t="shared" si="424"/>
        <v>0</v>
      </c>
      <c r="W1749" s="861">
        <f t="shared" si="425"/>
        <v>132423.81708984295</v>
      </c>
      <c r="X1749" s="861">
        <f t="shared" si="426"/>
        <v>132423.81708984295</v>
      </c>
      <c r="Y1749" s="861">
        <f t="shared" si="427"/>
        <v>132423.81708984295</v>
      </c>
      <c r="Z1749" s="861">
        <f t="shared" si="428"/>
        <v>132423.81708984295</v>
      </c>
      <c r="AA1749" s="861">
        <f t="shared" si="429"/>
        <v>132423.81708984295</v>
      </c>
      <c r="AB1749" s="860">
        <f t="shared" si="430"/>
        <v>2014</v>
      </c>
      <c r="AC1749" s="862">
        <f t="shared" si="431"/>
        <v>662119.08544921479</v>
      </c>
      <c r="AD1749" s="863">
        <f t="shared" si="432"/>
        <v>0</v>
      </c>
    </row>
    <row r="1750" spans="1:30" s="821" customFormat="1" ht="15" hidden="1" customHeight="1">
      <c r="A1750" s="835"/>
      <c r="B1750" s="849" t="s">
        <v>34</v>
      </c>
      <c r="C1750" s="873" t="s">
        <v>4316</v>
      </c>
      <c r="D1750" s="873" t="s">
        <v>4325</v>
      </c>
      <c r="E1750" s="864"/>
      <c r="F1750" s="873"/>
      <c r="G1750" s="838"/>
      <c r="H1750" s="873"/>
      <c r="I1750" s="872">
        <v>2014</v>
      </c>
      <c r="J1750" s="838"/>
      <c r="K1750" s="883"/>
      <c r="L1750" s="884"/>
      <c r="M1750" s="884"/>
      <c r="N1750" s="884"/>
      <c r="O1750" s="872" t="s">
        <v>133</v>
      </c>
      <c r="P1750" s="894">
        <v>3862361.3317870866</v>
      </c>
      <c r="Q1750" s="853" t="str">
        <f t="shared" si="419"/>
        <v>2.06.03</v>
      </c>
      <c r="R1750" s="841" t="str">
        <f t="shared" si="420"/>
        <v>KOMPUTER</v>
      </c>
      <c r="S1750" s="860">
        <f t="shared" si="421"/>
        <v>4</v>
      </c>
      <c r="T1750" s="861">
        <f t="shared" si="422"/>
        <v>965590.33294677164</v>
      </c>
      <c r="U1750" s="860">
        <f t="shared" si="423"/>
        <v>0</v>
      </c>
      <c r="V1750" s="861">
        <f t="shared" si="424"/>
        <v>0</v>
      </c>
      <c r="W1750" s="861">
        <f t="shared" si="425"/>
        <v>965590.33294677164</v>
      </c>
      <c r="X1750" s="861">
        <f t="shared" si="426"/>
        <v>965590.33294677164</v>
      </c>
      <c r="Y1750" s="861">
        <f t="shared" si="427"/>
        <v>965590.33294677164</v>
      </c>
      <c r="Z1750" s="861">
        <f t="shared" si="428"/>
        <v>965590.33294677164</v>
      </c>
      <c r="AA1750" s="861">
        <f t="shared" si="429"/>
        <v>0</v>
      </c>
      <c r="AB1750" s="860">
        <f t="shared" si="430"/>
        <v>2014</v>
      </c>
      <c r="AC1750" s="862">
        <f t="shared" si="431"/>
        <v>3862361.3317870866</v>
      </c>
      <c r="AD1750" s="863">
        <f t="shared" si="432"/>
        <v>0</v>
      </c>
    </row>
    <row r="1751" spans="1:30" s="821" customFormat="1" ht="15" hidden="1" customHeight="1">
      <c r="A1751" s="835"/>
      <c r="B1751" s="849" t="s">
        <v>34</v>
      </c>
      <c r="C1751" s="887" t="s">
        <v>3794</v>
      </c>
      <c r="D1751" s="873" t="s">
        <v>4313</v>
      </c>
      <c r="E1751" s="864"/>
      <c r="F1751" s="873"/>
      <c r="G1751" s="838"/>
      <c r="H1751" s="873"/>
      <c r="I1751" s="872">
        <v>2014</v>
      </c>
      <c r="J1751" s="838"/>
      <c r="K1751" s="883"/>
      <c r="L1751" s="884"/>
      <c r="M1751" s="884"/>
      <c r="N1751" s="884"/>
      <c r="O1751" s="872" t="s">
        <v>133</v>
      </c>
      <c r="P1751" s="894">
        <v>3696831.5604247828</v>
      </c>
      <c r="Q1751" s="853" t="str">
        <f t="shared" si="419"/>
        <v>2.06.02</v>
      </c>
      <c r="R1751" s="841" t="str">
        <f t="shared" si="420"/>
        <v>ALAT RUMAH TANGGA</v>
      </c>
      <c r="S1751" s="860">
        <f t="shared" si="421"/>
        <v>5</v>
      </c>
      <c r="T1751" s="861">
        <f t="shared" si="422"/>
        <v>739366.31208495656</v>
      </c>
      <c r="U1751" s="860">
        <f t="shared" si="423"/>
        <v>0</v>
      </c>
      <c r="V1751" s="861">
        <f t="shared" si="424"/>
        <v>0</v>
      </c>
      <c r="W1751" s="861">
        <f t="shared" si="425"/>
        <v>739366.31208495656</v>
      </c>
      <c r="X1751" s="861">
        <f t="shared" si="426"/>
        <v>739366.31208495656</v>
      </c>
      <c r="Y1751" s="861">
        <f t="shared" si="427"/>
        <v>739366.31208495656</v>
      </c>
      <c r="Z1751" s="861">
        <f t="shared" si="428"/>
        <v>739366.31208495656</v>
      </c>
      <c r="AA1751" s="861">
        <f t="shared" si="429"/>
        <v>739366.31208495656</v>
      </c>
      <c r="AB1751" s="860">
        <f t="shared" si="430"/>
        <v>2014</v>
      </c>
      <c r="AC1751" s="862">
        <f t="shared" si="431"/>
        <v>3696831.5604247828</v>
      </c>
      <c r="AD1751" s="863">
        <f t="shared" si="432"/>
        <v>0</v>
      </c>
    </row>
    <row r="1752" spans="1:30" s="821" customFormat="1" ht="15" hidden="1" customHeight="1">
      <c r="A1752" s="835"/>
      <c r="B1752" s="849" t="s">
        <v>34</v>
      </c>
      <c r="C1752" s="873" t="s">
        <v>4033</v>
      </c>
      <c r="D1752" s="873" t="s">
        <v>4326</v>
      </c>
      <c r="E1752" s="864"/>
      <c r="F1752" s="873"/>
      <c r="G1752" s="838"/>
      <c r="H1752" s="873"/>
      <c r="I1752" s="872">
        <v>2014</v>
      </c>
      <c r="J1752" s="838"/>
      <c r="K1752" s="883"/>
      <c r="L1752" s="884"/>
      <c r="M1752" s="884"/>
      <c r="N1752" s="884"/>
      <c r="O1752" s="872" t="s">
        <v>133</v>
      </c>
      <c r="P1752" s="894">
        <v>3310595.4272460742</v>
      </c>
      <c r="Q1752" s="853" t="str">
        <f t="shared" si="419"/>
        <v>2.06.03</v>
      </c>
      <c r="R1752" s="841" t="str">
        <f t="shared" si="420"/>
        <v>KOMPUTER</v>
      </c>
      <c r="S1752" s="860">
        <f t="shared" si="421"/>
        <v>4</v>
      </c>
      <c r="T1752" s="861">
        <f t="shared" si="422"/>
        <v>827648.85681151855</v>
      </c>
      <c r="U1752" s="860">
        <f t="shared" si="423"/>
        <v>0</v>
      </c>
      <c r="V1752" s="861">
        <f t="shared" si="424"/>
        <v>0</v>
      </c>
      <c r="W1752" s="861">
        <f t="shared" si="425"/>
        <v>827648.85681151855</v>
      </c>
      <c r="X1752" s="861">
        <f t="shared" si="426"/>
        <v>827648.85681151855</v>
      </c>
      <c r="Y1752" s="861">
        <f t="shared" si="427"/>
        <v>827648.85681151855</v>
      </c>
      <c r="Z1752" s="861">
        <f t="shared" si="428"/>
        <v>827648.85681151855</v>
      </c>
      <c r="AA1752" s="861">
        <f t="shared" si="429"/>
        <v>0</v>
      </c>
      <c r="AB1752" s="860">
        <f t="shared" si="430"/>
        <v>2014</v>
      </c>
      <c r="AC1752" s="862">
        <f t="shared" si="431"/>
        <v>3310595.4272460742</v>
      </c>
      <c r="AD1752" s="863">
        <f t="shared" si="432"/>
        <v>0</v>
      </c>
    </row>
    <row r="1753" spans="1:30" s="821" customFormat="1" ht="15" hidden="1" customHeight="1">
      <c r="A1753" s="835"/>
      <c r="B1753" s="849" t="s">
        <v>34</v>
      </c>
      <c r="C1753" s="873" t="s">
        <v>4033</v>
      </c>
      <c r="D1753" s="873" t="s">
        <v>4327</v>
      </c>
      <c r="E1753" s="864"/>
      <c r="F1753" s="873"/>
      <c r="G1753" s="838"/>
      <c r="H1753" s="873"/>
      <c r="I1753" s="872">
        <v>2014</v>
      </c>
      <c r="J1753" s="838"/>
      <c r="K1753" s="883"/>
      <c r="L1753" s="884"/>
      <c r="M1753" s="884"/>
      <c r="N1753" s="884"/>
      <c r="O1753" s="872" t="s">
        <v>133</v>
      </c>
      <c r="P1753" s="894">
        <v>8375806.4309325675</v>
      </c>
      <c r="Q1753" s="853" t="str">
        <f t="shared" si="419"/>
        <v>2.06.03</v>
      </c>
      <c r="R1753" s="841" t="str">
        <f t="shared" si="420"/>
        <v>KOMPUTER</v>
      </c>
      <c r="S1753" s="860">
        <f t="shared" si="421"/>
        <v>4</v>
      </c>
      <c r="T1753" s="861">
        <f t="shared" si="422"/>
        <v>2093951.6077331419</v>
      </c>
      <c r="U1753" s="860">
        <f t="shared" si="423"/>
        <v>0</v>
      </c>
      <c r="V1753" s="861">
        <f t="shared" si="424"/>
        <v>0</v>
      </c>
      <c r="W1753" s="861">
        <f t="shared" si="425"/>
        <v>2093951.6077331419</v>
      </c>
      <c r="X1753" s="861">
        <f t="shared" si="426"/>
        <v>2093951.6077331419</v>
      </c>
      <c r="Y1753" s="861">
        <f t="shared" si="427"/>
        <v>2093951.6077331419</v>
      </c>
      <c r="Z1753" s="861">
        <f t="shared" si="428"/>
        <v>2093951.6077331419</v>
      </c>
      <c r="AA1753" s="861">
        <f t="shared" si="429"/>
        <v>0</v>
      </c>
      <c r="AB1753" s="860">
        <f t="shared" si="430"/>
        <v>2014</v>
      </c>
      <c r="AC1753" s="862">
        <f t="shared" si="431"/>
        <v>8375806.4309325675</v>
      </c>
      <c r="AD1753" s="863">
        <f t="shared" si="432"/>
        <v>0</v>
      </c>
    </row>
    <row r="1754" spans="1:30" s="821" customFormat="1" ht="15" hidden="1" customHeight="1">
      <c r="A1754" s="835"/>
      <c r="B1754" s="849" t="s">
        <v>34</v>
      </c>
      <c r="C1754" s="873" t="s">
        <v>4033</v>
      </c>
      <c r="D1754" s="873" t="s">
        <v>4328</v>
      </c>
      <c r="E1754" s="864"/>
      <c r="F1754" s="873"/>
      <c r="G1754" s="838"/>
      <c r="H1754" s="873"/>
      <c r="I1754" s="872">
        <v>2014</v>
      </c>
      <c r="J1754" s="838"/>
      <c r="K1754" s="883"/>
      <c r="L1754" s="884"/>
      <c r="M1754" s="884"/>
      <c r="N1754" s="884"/>
      <c r="O1754" s="872" t="s">
        <v>133</v>
      </c>
      <c r="P1754" s="894">
        <v>8607548.1108397935</v>
      </c>
      <c r="Q1754" s="853" t="str">
        <f t="shared" si="419"/>
        <v>2.06.03</v>
      </c>
      <c r="R1754" s="841" t="str">
        <f t="shared" si="420"/>
        <v>KOMPUTER</v>
      </c>
      <c r="S1754" s="860">
        <f t="shared" si="421"/>
        <v>4</v>
      </c>
      <c r="T1754" s="861">
        <f t="shared" si="422"/>
        <v>2151887.0277099484</v>
      </c>
      <c r="U1754" s="860">
        <f t="shared" si="423"/>
        <v>0</v>
      </c>
      <c r="V1754" s="861">
        <f t="shared" si="424"/>
        <v>0</v>
      </c>
      <c r="W1754" s="861">
        <f t="shared" si="425"/>
        <v>2151887.0277099484</v>
      </c>
      <c r="X1754" s="861">
        <f t="shared" si="426"/>
        <v>2151887.0277099484</v>
      </c>
      <c r="Y1754" s="861">
        <f t="shared" si="427"/>
        <v>2151887.0277099484</v>
      </c>
      <c r="Z1754" s="861">
        <f t="shared" si="428"/>
        <v>2151887.0277099484</v>
      </c>
      <c r="AA1754" s="861">
        <f t="shared" si="429"/>
        <v>0</v>
      </c>
      <c r="AB1754" s="860">
        <f t="shared" si="430"/>
        <v>2014</v>
      </c>
      <c r="AC1754" s="862">
        <f t="shared" si="431"/>
        <v>8607548.1108397935</v>
      </c>
      <c r="AD1754" s="863">
        <f t="shared" si="432"/>
        <v>0</v>
      </c>
    </row>
    <row r="1755" spans="1:30" s="821" customFormat="1" ht="15" hidden="1" customHeight="1">
      <c r="A1755" s="835"/>
      <c r="B1755" s="849" t="s">
        <v>34</v>
      </c>
      <c r="C1755" s="873" t="s">
        <v>4033</v>
      </c>
      <c r="D1755" s="873" t="s">
        <v>4329</v>
      </c>
      <c r="E1755" s="864"/>
      <c r="F1755" s="873"/>
      <c r="G1755" s="838"/>
      <c r="H1755" s="873"/>
      <c r="I1755" s="872">
        <v>2014</v>
      </c>
      <c r="J1755" s="838"/>
      <c r="K1755" s="883"/>
      <c r="L1755" s="884"/>
      <c r="M1755" s="884"/>
      <c r="N1755" s="884"/>
      <c r="O1755" s="872" t="s">
        <v>133</v>
      </c>
      <c r="P1755" s="894">
        <v>5959071.7690429334</v>
      </c>
      <c r="Q1755" s="853" t="str">
        <f t="shared" si="419"/>
        <v>2.06.03</v>
      </c>
      <c r="R1755" s="841" t="str">
        <f t="shared" si="420"/>
        <v>KOMPUTER</v>
      </c>
      <c r="S1755" s="860">
        <f t="shared" si="421"/>
        <v>4</v>
      </c>
      <c r="T1755" s="861">
        <f t="shared" si="422"/>
        <v>1489767.9422607333</v>
      </c>
      <c r="U1755" s="860">
        <f t="shared" si="423"/>
        <v>0</v>
      </c>
      <c r="V1755" s="861">
        <f t="shared" si="424"/>
        <v>0</v>
      </c>
      <c r="W1755" s="861">
        <f t="shared" si="425"/>
        <v>1489767.9422607333</v>
      </c>
      <c r="X1755" s="861">
        <f t="shared" si="426"/>
        <v>1489767.9422607333</v>
      </c>
      <c r="Y1755" s="861">
        <f t="shared" si="427"/>
        <v>1489767.9422607333</v>
      </c>
      <c r="Z1755" s="861">
        <f t="shared" si="428"/>
        <v>1489767.9422607333</v>
      </c>
      <c r="AA1755" s="861">
        <f t="shared" si="429"/>
        <v>0</v>
      </c>
      <c r="AB1755" s="860">
        <f t="shared" si="430"/>
        <v>2014</v>
      </c>
      <c r="AC1755" s="862">
        <f t="shared" si="431"/>
        <v>5959071.7690429334</v>
      </c>
      <c r="AD1755" s="863">
        <f t="shared" si="432"/>
        <v>0</v>
      </c>
    </row>
    <row r="1756" spans="1:30" s="821" customFormat="1" ht="15" hidden="1" customHeight="1">
      <c r="A1756" s="835"/>
      <c r="B1756" s="849" t="s">
        <v>34</v>
      </c>
      <c r="C1756" s="873" t="s">
        <v>4033</v>
      </c>
      <c r="D1756" s="873" t="s">
        <v>4310</v>
      </c>
      <c r="E1756" s="864"/>
      <c r="F1756" s="873"/>
      <c r="G1756" s="838"/>
      <c r="H1756" s="873"/>
      <c r="I1756" s="872">
        <v>2014</v>
      </c>
      <c r="J1756" s="838"/>
      <c r="K1756" s="883"/>
      <c r="L1756" s="884"/>
      <c r="M1756" s="884"/>
      <c r="N1756" s="884"/>
      <c r="O1756" s="872" t="s">
        <v>133</v>
      </c>
      <c r="P1756" s="894">
        <v>7614369.48266597</v>
      </c>
      <c r="Q1756" s="853" t="str">
        <f t="shared" si="419"/>
        <v>2.06.03</v>
      </c>
      <c r="R1756" s="841" t="str">
        <f t="shared" si="420"/>
        <v>KOMPUTER</v>
      </c>
      <c r="S1756" s="860">
        <f t="shared" si="421"/>
        <v>4</v>
      </c>
      <c r="T1756" s="861">
        <f t="shared" si="422"/>
        <v>1903592.3706664925</v>
      </c>
      <c r="U1756" s="860">
        <f t="shared" si="423"/>
        <v>0</v>
      </c>
      <c r="V1756" s="861">
        <f t="shared" si="424"/>
        <v>0</v>
      </c>
      <c r="W1756" s="861">
        <f t="shared" si="425"/>
        <v>1903592.3706664925</v>
      </c>
      <c r="X1756" s="861">
        <f t="shared" si="426"/>
        <v>1903592.3706664925</v>
      </c>
      <c r="Y1756" s="861">
        <f t="shared" si="427"/>
        <v>1903592.3706664925</v>
      </c>
      <c r="Z1756" s="861">
        <f t="shared" si="428"/>
        <v>1903592.3706664925</v>
      </c>
      <c r="AA1756" s="861">
        <f t="shared" si="429"/>
        <v>0</v>
      </c>
      <c r="AB1756" s="860">
        <f t="shared" si="430"/>
        <v>2014</v>
      </c>
      <c r="AC1756" s="862">
        <f t="shared" si="431"/>
        <v>7614369.48266597</v>
      </c>
      <c r="AD1756" s="863">
        <f t="shared" si="432"/>
        <v>0</v>
      </c>
    </row>
    <row r="1757" spans="1:30" s="821" customFormat="1" ht="15" hidden="1" customHeight="1">
      <c r="A1757" s="835"/>
      <c r="B1757" s="849" t="s">
        <v>34</v>
      </c>
      <c r="C1757" s="873" t="s">
        <v>3854</v>
      </c>
      <c r="D1757" s="873" t="s">
        <v>4311</v>
      </c>
      <c r="E1757" s="864"/>
      <c r="F1757" s="873"/>
      <c r="G1757" s="838"/>
      <c r="H1757" s="873"/>
      <c r="I1757" s="872">
        <v>2014</v>
      </c>
      <c r="J1757" s="838"/>
      <c r="K1757" s="883"/>
      <c r="L1757" s="884"/>
      <c r="M1757" s="884"/>
      <c r="N1757" s="884"/>
      <c r="O1757" s="872" t="s">
        <v>133</v>
      </c>
      <c r="P1757" s="894">
        <v>14125207.156249916</v>
      </c>
      <c r="Q1757" s="853" t="str">
        <f t="shared" si="419"/>
        <v>2.06.02</v>
      </c>
      <c r="R1757" s="841" t="str">
        <f t="shared" si="420"/>
        <v>ALAT RUMAH TANGGA</v>
      </c>
      <c r="S1757" s="860">
        <f t="shared" si="421"/>
        <v>5</v>
      </c>
      <c r="T1757" s="861">
        <f t="shared" si="422"/>
        <v>2825041.4312499831</v>
      </c>
      <c r="U1757" s="860">
        <f t="shared" si="423"/>
        <v>0</v>
      </c>
      <c r="V1757" s="861">
        <f t="shared" si="424"/>
        <v>0</v>
      </c>
      <c r="W1757" s="861">
        <f t="shared" si="425"/>
        <v>2825041.4312499831</v>
      </c>
      <c r="X1757" s="861">
        <f t="shared" si="426"/>
        <v>2825041.4312499831</v>
      </c>
      <c r="Y1757" s="861">
        <f t="shared" si="427"/>
        <v>2825041.4312499831</v>
      </c>
      <c r="Z1757" s="861">
        <f t="shared" si="428"/>
        <v>2825041.4312499831</v>
      </c>
      <c r="AA1757" s="861">
        <f t="shared" si="429"/>
        <v>2825041.4312499831</v>
      </c>
      <c r="AB1757" s="860">
        <f t="shared" si="430"/>
        <v>2014</v>
      </c>
      <c r="AC1757" s="862">
        <f t="shared" si="431"/>
        <v>14125207.156249916</v>
      </c>
      <c r="AD1757" s="863">
        <f t="shared" si="432"/>
        <v>0</v>
      </c>
    </row>
    <row r="1758" spans="1:30" s="821" customFormat="1" ht="15" hidden="1" customHeight="1">
      <c r="A1758" s="835"/>
      <c r="B1758" s="849" t="s">
        <v>34</v>
      </c>
      <c r="C1758" s="873" t="s">
        <v>3854</v>
      </c>
      <c r="D1758" s="873" t="s">
        <v>4312</v>
      </c>
      <c r="E1758" s="864"/>
      <c r="F1758" s="873"/>
      <c r="G1758" s="838"/>
      <c r="H1758" s="873"/>
      <c r="I1758" s="872">
        <v>2014</v>
      </c>
      <c r="J1758" s="838"/>
      <c r="K1758" s="883"/>
      <c r="L1758" s="884"/>
      <c r="M1758" s="884"/>
      <c r="N1758" s="884"/>
      <c r="O1758" s="872" t="s">
        <v>133</v>
      </c>
      <c r="P1758" s="894">
        <v>11035318.090820247</v>
      </c>
      <c r="Q1758" s="853" t="str">
        <f t="shared" si="419"/>
        <v>2.06.02</v>
      </c>
      <c r="R1758" s="841" t="str">
        <f t="shared" si="420"/>
        <v>ALAT RUMAH TANGGA</v>
      </c>
      <c r="S1758" s="860">
        <f t="shared" si="421"/>
        <v>5</v>
      </c>
      <c r="T1758" s="861">
        <f t="shared" si="422"/>
        <v>2207063.6181640495</v>
      </c>
      <c r="U1758" s="860">
        <f t="shared" si="423"/>
        <v>0</v>
      </c>
      <c r="V1758" s="861">
        <f t="shared" si="424"/>
        <v>0</v>
      </c>
      <c r="W1758" s="861">
        <f t="shared" si="425"/>
        <v>2207063.6181640495</v>
      </c>
      <c r="X1758" s="861">
        <f t="shared" si="426"/>
        <v>2207063.6181640495</v>
      </c>
      <c r="Y1758" s="861">
        <f t="shared" si="427"/>
        <v>2207063.6181640495</v>
      </c>
      <c r="Z1758" s="861">
        <f t="shared" si="428"/>
        <v>2207063.6181640495</v>
      </c>
      <c r="AA1758" s="861">
        <f t="shared" si="429"/>
        <v>2207063.6181640495</v>
      </c>
      <c r="AB1758" s="860">
        <f t="shared" si="430"/>
        <v>2014</v>
      </c>
      <c r="AC1758" s="862">
        <f t="shared" si="431"/>
        <v>11035318.090820247</v>
      </c>
      <c r="AD1758" s="863">
        <f t="shared" si="432"/>
        <v>0</v>
      </c>
    </row>
    <row r="1759" spans="1:30" s="821" customFormat="1" ht="15" hidden="1" customHeight="1">
      <c r="A1759" s="835"/>
      <c r="B1759" s="849" t="s">
        <v>34</v>
      </c>
      <c r="C1759" s="873" t="s">
        <v>4033</v>
      </c>
      <c r="D1759" s="873" t="s">
        <v>4330</v>
      </c>
      <c r="E1759" s="864"/>
      <c r="F1759" s="873"/>
      <c r="G1759" s="838"/>
      <c r="H1759" s="873"/>
      <c r="I1759" s="872">
        <v>2014</v>
      </c>
      <c r="J1759" s="838"/>
      <c r="K1759" s="883"/>
      <c r="L1759" s="884"/>
      <c r="M1759" s="884"/>
      <c r="N1759" s="884"/>
      <c r="O1759" s="872" t="s">
        <v>133</v>
      </c>
      <c r="P1759" s="894">
        <v>6952250.3972167559</v>
      </c>
      <c r="Q1759" s="853" t="str">
        <f t="shared" si="419"/>
        <v>2.06.03</v>
      </c>
      <c r="R1759" s="841" t="str">
        <f t="shared" si="420"/>
        <v>KOMPUTER</v>
      </c>
      <c r="S1759" s="860">
        <f t="shared" si="421"/>
        <v>4</v>
      </c>
      <c r="T1759" s="861">
        <f t="shared" si="422"/>
        <v>1738062.599304189</v>
      </c>
      <c r="U1759" s="860">
        <f t="shared" si="423"/>
        <v>0</v>
      </c>
      <c r="V1759" s="861">
        <f t="shared" si="424"/>
        <v>0</v>
      </c>
      <c r="W1759" s="861">
        <f t="shared" si="425"/>
        <v>1738062.599304189</v>
      </c>
      <c r="X1759" s="861">
        <f t="shared" si="426"/>
        <v>1738062.599304189</v>
      </c>
      <c r="Y1759" s="861">
        <f t="shared" si="427"/>
        <v>1738062.599304189</v>
      </c>
      <c r="Z1759" s="861">
        <f t="shared" si="428"/>
        <v>1738062.599304189</v>
      </c>
      <c r="AA1759" s="861">
        <f t="shared" si="429"/>
        <v>0</v>
      </c>
      <c r="AB1759" s="860">
        <f t="shared" si="430"/>
        <v>2014</v>
      </c>
      <c r="AC1759" s="862">
        <f t="shared" si="431"/>
        <v>6952250.3972167559</v>
      </c>
      <c r="AD1759" s="863">
        <f t="shared" si="432"/>
        <v>0</v>
      </c>
    </row>
    <row r="1760" spans="1:30" s="821" customFormat="1" ht="15" hidden="1" customHeight="1">
      <c r="A1760" s="835"/>
      <c r="B1760" s="849" t="s">
        <v>34</v>
      </c>
      <c r="C1760" s="887" t="s">
        <v>3794</v>
      </c>
      <c r="D1760" s="873" t="s">
        <v>4331</v>
      </c>
      <c r="E1760" s="864"/>
      <c r="F1760" s="873"/>
      <c r="G1760" s="838"/>
      <c r="H1760" s="873"/>
      <c r="I1760" s="872">
        <v>2014</v>
      </c>
      <c r="J1760" s="838"/>
      <c r="K1760" s="883"/>
      <c r="L1760" s="884"/>
      <c r="M1760" s="884"/>
      <c r="N1760" s="884"/>
      <c r="O1760" s="872" t="s">
        <v>133</v>
      </c>
      <c r="P1760" s="894">
        <v>3862361.3317870866</v>
      </c>
      <c r="Q1760" s="853" t="str">
        <f t="shared" si="419"/>
        <v>2.06.02</v>
      </c>
      <c r="R1760" s="841" t="str">
        <f t="shared" si="420"/>
        <v>ALAT RUMAH TANGGA</v>
      </c>
      <c r="S1760" s="860">
        <f t="shared" si="421"/>
        <v>5</v>
      </c>
      <c r="T1760" s="861">
        <f t="shared" si="422"/>
        <v>772472.26635741733</v>
      </c>
      <c r="U1760" s="860">
        <f t="shared" si="423"/>
        <v>0</v>
      </c>
      <c r="V1760" s="861">
        <f t="shared" si="424"/>
        <v>0</v>
      </c>
      <c r="W1760" s="861">
        <f t="shared" si="425"/>
        <v>772472.26635741733</v>
      </c>
      <c r="X1760" s="861">
        <f t="shared" si="426"/>
        <v>772472.26635741733</v>
      </c>
      <c r="Y1760" s="861">
        <f t="shared" si="427"/>
        <v>772472.26635741733</v>
      </c>
      <c r="Z1760" s="861">
        <f t="shared" si="428"/>
        <v>772472.26635741733</v>
      </c>
      <c r="AA1760" s="861">
        <f t="shared" si="429"/>
        <v>772472.26635741733</v>
      </c>
      <c r="AB1760" s="860">
        <f t="shared" si="430"/>
        <v>2014</v>
      </c>
      <c r="AC1760" s="862">
        <f t="shared" si="431"/>
        <v>3862361.3317870866</v>
      </c>
      <c r="AD1760" s="863">
        <f t="shared" si="432"/>
        <v>0</v>
      </c>
    </row>
    <row r="1761" spans="1:30" s="821" customFormat="1" ht="15" hidden="1" customHeight="1">
      <c r="A1761" s="835"/>
      <c r="B1761" s="849" t="s">
        <v>34</v>
      </c>
      <c r="C1761" s="873" t="s">
        <v>4033</v>
      </c>
      <c r="D1761" s="873" t="s">
        <v>4314</v>
      </c>
      <c r="E1761" s="864"/>
      <c r="F1761" s="873"/>
      <c r="G1761" s="838"/>
      <c r="H1761" s="873"/>
      <c r="I1761" s="872">
        <v>2014</v>
      </c>
      <c r="J1761" s="838"/>
      <c r="K1761" s="883"/>
      <c r="L1761" s="884"/>
      <c r="M1761" s="884"/>
      <c r="N1761" s="884"/>
      <c r="O1761" s="872" t="s">
        <v>133</v>
      </c>
      <c r="P1761" s="894">
        <v>3211277.5644286918</v>
      </c>
      <c r="Q1761" s="853" t="str">
        <f t="shared" si="419"/>
        <v>2.06.03</v>
      </c>
      <c r="R1761" s="841" t="str">
        <f t="shared" si="420"/>
        <v>KOMPUTER</v>
      </c>
      <c r="S1761" s="860">
        <f t="shared" si="421"/>
        <v>4</v>
      </c>
      <c r="T1761" s="861">
        <f t="shared" si="422"/>
        <v>802819.39110717294</v>
      </c>
      <c r="U1761" s="860">
        <f t="shared" si="423"/>
        <v>0</v>
      </c>
      <c r="V1761" s="861">
        <f t="shared" si="424"/>
        <v>0</v>
      </c>
      <c r="W1761" s="861">
        <f t="shared" si="425"/>
        <v>802819.39110717294</v>
      </c>
      <c r="X1761" s="861">
        <f t="shared" si="426"/>
        <v>802819.39110717294</v>
      </c>
      <c r="Y1761" s="861">
        <f t="shared" si="427"/>
        <v>802819.39110717294</v>
      </c>
      <c r="Z1761" s="861">
        <f t="shared" si="428"/>
        <v>802819.39110717294</v>
      </c>
      <c r="AA1761" s="861">
        <f t="shared" si="429"/>
        <v>0</v>
      </c>
      <c r="AB1761" s="860">
        <f t="shared" si="430"/>
        <v>2014</v>
      </c>
      <c r="AC1761" s="862">
        <f t="shared" si="431"/>
        <v>3211277.5644286918</v>
      </c>
      <c r="AD1761" s="863">
        <f t="shared" si="432"/>
        <v>0</v>
      </c>
    </row>
    <row r="1762" spans="1:30" s="821" customFormat="1" ht="15" hidden="1" customHeight="1">
      <c r="A1762" s="835"/>
      <c r="B1762" s="849" t="s">
        <v>34</v>
      </c>
      <c r="C1762" s="873" t="s">
        <v>4033</v>
      </c>
      <c r="D1762" s="873" t="s">
        <v>4315</v>
      </c>
      <c r="E1762" s="864"/>
      <c r="F1762" s="873"/>
      <c r="G1762" s="838"/>
      <c r="H1762" s="873"/>
      <c r="I1762" s="872">
        <v>2014</v>
      </c>
      <c r="J1762" s="838"/>
      <c r="K1762" s="883"/>
      <c r="L1762" s="884"/>
      <c r="M1762" s="884"/>
      <c r="N1762" s="884"/>
      <c r="O1762" s="872" t="s">
        <v>133</v>
      </c>
      <c r="P1762" s="894">
        <v>9104137.4249267038</v>
      </c>
      <c r="Q1762" s="853" t="str">
        <f t="shared" si="419"/>
        <v>2.06.03</v>
      </c>
      <c r="R1762" s="841" t="str">
        <f t="shared" si="420"/>
        <v>KOMPUTER</v>
      </c>
      <c r="S1762" s="860">
        <f t="shared" si="421"/>
        <v>4</v>
      </c>
      <c r="T1762" s="861">
        <f t="shared" si="422"/>
        <v>2276034.3562316759</v>
      </c>
      <c r="U1762" s="860">
        <f t="shared" si="423"/>
        <v>0</v>
      </c>
      <c r="V1762" s="861">
        <f t="shared" si="424"/>
        <v>0</v>
      </c>
      <c r="W1762" s="861">
        <f t="shared" si="425"/>
        <v>2276034.3562316759</v>
      </c>
      <c r="X1762" s="861">
        <f t="shared" si="426"/>
        <v>2276034.3562316759</v>
      </c>
      <c r="Y1762" s="861">
        <f t="shared" si="427"/>
        <v>2276034.3562316759</v>
      </c>
      <c r="Z1762" s="861">
        <f t="shared" si="428"/>
        <v>2276034.3562316759</v>
      </c>
      <c r="AA1762" s="861">
        <f t="shared" si="429"/>
        <v>0</v>
      </c>
      <c r="AB1762" s="860">
        <f t="shared" si="430"/>
        <v>2014</v>
      </c>
      <c r="AC1762" s="862">
        <f t="shared" si="431"/>
        <v>9104137.4249267038</v>
      </c>
      <c r="AD1762" s="863">
        <f t="shared" si="432"/>
        <v>0</v>
      </c>
    </row>
    <row r="1763" spans="1:30" s="821" customFormat="1" ht="15" hidden="1" customHeight="1">
      <c r="A1763" s="835"/>
      <c r="B1763" s="849" t="s">
        <v>34</v>
      </c>
      <c r="C1763" s="873" t="s">
        <v>4316</v>
      </c>
      <c r="D1763" s="873" t="s">
        <v>4317</v>
      </c>
      <c r="E1763" s="864"/>
      <c r="F1763" s="873"/>
      <c r="G1763" s="838"/>
      <c r="H1763" s="873"/>
      <c r="I1763" s="872">
        <v>2014</v>
      </c>
      <c r="J1763" s="838"/>
      <c r="K1763" s="883"/>
      <c r="L1763" s="884"/>
      <c r="M1763" s="884"/>
      <c r="N1763" s="884"/>
      <c r="O1763" s="872" t="s">
        <v>133</v>
      </c>
      <c r="P1763" s="894">
        <v>3663725.6061523221</v>
      </c>
      <c r="Q1763" s="853" t="str">
        <f t="shared" si="419"/>
        <v>2.06.03</v>
      </c>
      <c r="R1763" s="841" t="str">
        <f t="shared" si="420"/>
        <v>KOMPUTER</v>
      </c>
      <c r="S1763" s="860">
        <f t="shared" si="421"/>
        <v>4</v>
      </c>
      <c r="T1763" s="861">
        <f t="shared" si="422"/>
        <v>915931.40153808054</v>
      </c>
      <c r="U1763" s="860">
        <f t="shared" si="423"/>
        <v>0</v>
      </c>
      <c r="V1763" s="861">
        <f t="shared" si="424"/>
        <v>0</v>
      </c>
      <c r="W1763" s="861">
        <f t="shared" si="425"/>
        <v>915931.40153808054</v>
      </c>
      <c r="X1763" s="861">
        <f t="shared" si="426"/>
        <v>915931.40153808054</v>
      </c>
      <c r="Y1763" s="861">
        <f t="shared" si="427"/>
        <v>915931.40153808054</v>
      </c>
      <c r="Z1763" s="861">
        <f t="shared" si="428"/>
        <v>915931.40153808054</v>
      </c>
      <c r="AA1763" s="861">
        <f t="shared" si="429"/>
        <v>0</v>
      </c>
      <c r="AB1763" s="860">
        <f t="shared" si="430"/>
        <v>2014</v>
      </c>
      <c r="AC1763" s="862">
        <f t="shared" si="431"/>
        <v>3663725.6061523221</v>
      </c>
      <c r="AD1763" s="863">
        <f t="shared" si="432"/>
        <v>0</v>
      </c>
    </row>
    <row r="1764" spans="1:30" s="821" customFormat="1" ht="15" hidden="1" customHeight="1">
      <c r="A1764" s="835"/>
      <c r="B1764" s="849" t="s">
        <v>34</v>
      </c>
      <c r="C1764" s="873" t="s">
        <v>1427</v>
      </c>
      <c r="D1764" s="873" t="s">
        <v>4318</v>
      </c>
      <c r="E1764" s="864"/>
      <c r="F1764" s="873"/>
      <c r="G1764" s="838"/>
      <c r="H1764" s="873"/>
      <c r="I1764" s="872">
        <v>2014</v>
      </c>
      <c r="J1764" s="838"/>
      <c r="K1764" s="883"/>
      <c r="L1764" s="884"/>
      <c r="M1764" s="884"/>
      <c r="N1764" s="884"/>
      <c r="O1764" s="872" t="s">
        <v>133</v>
      </c>
      <c r="P1764" s="894">
        <v>551765.90454101237</v>
      </c>
      <c r="Q1764" s="853" t="str">
        <f t="shared" si="419"/>
        <v>2.06.02</v>
      </c>
      <c r="R1764" s="841" t="str">
        <f t="shared" si="420"/>
        <v>ALAT RUMAH TANGGA</v>
      </c>
      <c r="S1764" s="860">
        <f t="shared" si="421"/>
        <v>5</v>
      </c>
      <c r="T1764" s="861">
        <f t="shared" si="422"/>
        <v>110353.18090820247</v>
      </c>
      <c r="U1764" s="860">
        <f t="shared" si="423"/>
        <v>0</v>
      </c>
      <c r="V1764" s="861">
        <f t="shared" si="424"/>
        <v>0</v>
      </c>
      <c r="W1764" s="861">
        <f t="shared" si="425"/>
        <v>110353.18090820247</v>
      </c>
      <c r="X1764" s="861">
        <f t="shared" si="426"/>
        <v>110353.18090820247</v>
      </c>
      <c r="Y1764" s="861">
        <f t="shared" si="427"/>
        <v>110353.18090820247</v>
      </c>
      <c r="Z1764" s="861">
        <f t="shared" si="428"/>
        <v>110353.18090820247</v>
      </c>
      <c r="AA1764" s="861">
        <f t="shared" si="429"/>
        <v>110353.18090820247</v>
      </c>
      <c r="AB1764" s="860">
        <f t="shared" si="430"/>
        <v>2014</v>
      </c>
      <c r="AC1764" s="862">
        <f t="shared" si="431"/>
        <v>551765.90454101237</v>
      </c>
      <c r="AD1764" s="863">
        <f t="shared" si="432"/>
        <v>0</v>
      </c>
    </row>
    <row r="1765" spans="1:30" s="821" customFormat="1" ht="15" hidden="1" customHeight="1">
      <c r="A1765" s="835"/>
      <c r="B1765" s="849" t="s">
        <v>34</v>
      </c>
      <c r="C1765" s="873" t="s">
        <v>4316</v>
      </c>
      <c r="D1765" s="873" t="s">
        <v>4325</v>
      </c>
      <c r="E1765" s="864"/>
      <c r="F1765" s="873"/>
      <c r="G1765" s="838"/>
      <c r="H1765" s="873"/>
      <c r="I1765" s="872">
        <v>2014</v>
      </c>
      <c r="J1765" s="838"/>
      <c r="K1765" s="883"/>
      <c r="L1765" s="884"/>
      <c r="M1765" s="884"/>
      <c r="N1765" s="884"/>
      <c r="O1765" s="872"/>
      <c r="P1765" s="894">
        <v>8386841.7490233881</v>
      </c>
      <c r="Q1765" s="853" t="str">
        <f t="shared" si="419"/>
        <v>2.06.03</v>
      </c>
      <c r="R1765" s="841" t="str">
        <f t="shared" si="420"/>
        <v>KOMPUTER</v>
      </c>
      <c r="S1765" s="860">
        <f t="shared" si="421"/>
        <v>4</v>
      </c>
      <c r="T1765" s="861">
        <f t="shared" si="422"/>
        <v>2096710.437255847</v>
      </c>
      <c r="U1765" s="860">
        <f t="shared" si="423"/>
        <v>0</v>
      </c>
      <c r="V1765" s="861">
        <f t="shared" si="424"/>
        <v>0</v>
      </c>
      <c r="W1765" s="861">
        <f t="shared" si="425"/>
        <v>2096710.437255847</v>
      </c>
      <c r="X1765" s="861">
        <f t="shared" si="426"/>
        <v>2096710.437255847</v>
      </c>
      <c r="Y1765" s="861">
        <f t="shared" si="427"/>
        <v>2096710.437255847</v>
      </c>
      <c r="Z1765" s="861">
        <f t="shared" si="428"/>
        <v>2096710.437255847</v>
      </c>
      <c r="AA1765" s="861">
        <f t="shared" si="429"/>
        <v>0</v>
      </c>
      <c r="AB1765" s="860">
        <f t="shared" si="430"/>
        <v>2014</v>
      </c>
      <c r="AC1765" s="862">
        <f t="shared" si="431"/>
        <v>8386841.7490233881</v>
      </c>
      <c r="AD1765" s="863">
        <f t="shared" si="432"/>
        <v>0</v>
      </c>
    </row>
    <row r="1766" spans="1:30" s="821" customFormat="1" ht="15" hidden="1" customHeight="1">
      <c r="A1766" s="835"/>
      <c r="B1766" s="849" t="s">
        <v>34</v>
      </c>
      <c r="C1766" s="873" t="s">
        <v>4033</v>
      </c>
      <c r="D1766" s="873" t="s">
        <v>4332</v>
      </c>
      <c r="E1766" s="864"/>
      <c r="F1766" s="873"/>
      <c r="G1766" s="838"/>
      <c r="H1766" s="873"/>
      <c r="I1766" s="872">
        <v>2014</v>
      </c>
      <c r="J1766" s="838"/>
      <c r="K1766" s="883"/>
      <c r="L1766" s="884"/>
      <c r="M1766" s="884"/>
      <c r="N1766" s="884"/>
      <c r="O1766" s="872" t="s">
        <v>133</v>
      </c>
      <c r="P1766" s="894">
        <v>9584173.761877384</v>
      </c>
      <c r="Q1766" s="853" t="str">
        <f t="shared" si="419"/>
        <v>2.06.03</v>
      </c>
      <c r="R1766" s="841" t="str">
        <f t="shared" si="420"/>
        <v>KOMPUTER</v>
      </c>
      <c r="S1766" s="860">
        <f t="shared" si="421"/>
        <v>4</v>
      </c>
      <c r="T1766" s="861">
        <f t="shared" si="422"/>
        <v>2396043.440469346</v>
      </c>
      <c r="U1766" s="860">
        <f t="shared" si="423"/>
        <v>0</v>
      </c>
      <c r="V1766" s="861">
        <f t="shared" si="424"/>
        <v>0</v>
      </c>
      <c r="W1766" s="861">
        <f t="shared" si="425"/>
        <v>2396043.440469346</v>
      </c>
      <c r="X1766" s="861">
        <f t="shared" si="426"/>
        <v>2396043.440469346</v>
      </c>
      <c r="Y1766" s="861">
        <f t="shared" si="427"/>
        <v>2396043.440469346</v>
      </c>
      <c r="Z1766" s="861">
        <f t="shared" si="428"/>
        <v>2396043.440469346</v>
      </c>
      <c r="AA1766" s="861">
        <f t="shared" si="429"/>
        <v>0</v>
      </c>
      <c r="AB1766" s="860">
        <f t="shared" si="430"/>
        <v>2014</v>
      </c>
      <c r="AC1766" s="862">
        <f t="shared" si="431"/>
        <v>9584173.761877384</v>
      </c>
      <c r="AD1766" s="863">
        <f t="shared" si="432"/>
        <v>0</v>
      </c>
    </row>
    <row r="1767" spans="1:30" s="821" customFormat="1" ht="26.25" hidden="1" customHeight="1">
      <c r="A1767" s="835"/>
      <c r="B1767" s="849" t="s">
        <v>34</v>
      </c>
      <c r="C1767" s="873" t="s">
        <v>4033</v>
      </c>
      <c r="D1767" s="873" t="s">
        <v>4333</v>
      </c>
      <c r="E1767" s="864"/>
      <c r="F1767" s="873"/>
      <c r="G1767" s="838"/>
      <c r="H1767" s="873"/>
      <c r="I1767" s="872">
        <v>2014</v>
      </c>
      <c r="J1767" s="838"/>
      <c r="K1767" s="883"/>
      <c r="L1767" s="884"/>
      <c r="M1767" s="884"/>
      <c r="N1767" s="884"/>
      <c r="O1767" s="872" t="s">
        <v>133</v>
      </c>
      <c r="P1767" s="894">
        <v>7393663.1208495656</v>
      </c>
      <c r="Q1767" s="853" t="str">
        <f t="shared" si="419"/>
        <v>2.06.03</v>
      </c>
      <c r="R1767" s="841" t="str">
        <f t="shared" si="420"/>
        <v>KOMPUTER</v>
      </c>
      <c r="S1767" s="860">
        <f t="shared" si="421"/>
        <v>4</v>
      </c>
      <c r="T1767" s="861">
        <f t="shared" si="422"/>
        <v>1848415.7802123914</v>
      </c>
      <c r="U1767" s="860">
        <f t="shared" si="423"/>
        <v>0</v>
      </c>
      <c r="V1767" s="861">
        <f t="shared" si="424"/>
        <v>0</v>
      </c>
      <c r="W1767" s="861">
        <f t="shared" si="425"/>
        <v>1848415.7802123914</v>
      </c>
      <c r="X1767" s="861">
        <f t="shared" si="426"/>
        <v>1848415.7802123914</v>
      </c>
      <c r="Y1767" s="861">
        <f t="shared" si="427"/>
        <v>1848415.7802123914</v>
      </c>
      <c r="Z1767" s="861">
        <f t="shared" si="428"/>
        <v>1848415.7802123914</v>
      </c>
      <c r="AA1767" s="861">
        <f t="shared" si="429"/>
        <v>0</v>
      </c>
      <c r="AB1767" s="860">
        <f t="shared" si="430"/>
        <v>2014</v>
      </c>
      <c r="AC1767" s="862">
        <f t="shared" si="431"/>
        <v>7393663.1208495656</v>
      </c>
      <c r="AD1767" s="863">
        <f t="shared" si="432"/>
        <v>0</v>
      </c>
    </row>
    <row r="1768" spans="1:30" s="821" customFormat="1" ht="15" hidden="1" customHeight="1">
      <c r="A1768" s="835"/>
      <c r="B1768" s="849" t="s">
        <v>34</v>
      </c>
      <c r="C1768" s="873" t="s">
        <v>4033</v>
      </c>
      <c r="D1768" s="873" t="s">
        <v>4334</v>
      </c>
      <c r="E1768" s="864"/>
      <c r="F1768" s="873"/>
      <c r="G1768" s="838"/>
      <c r="H1768" s="873"/>
      <c r="I1768" s="872">
        <v>2014</v>
      </c>
      <c r="J1768" s="838"/>
      <c r="K1768" s="883"/>
      <c r="L1768" s="884"/>
      <c r="M1768" s="884"/>
      <c r="N1768" s="884"/>
      <c r="O1768" s="872" t="s">
        <v>133</v>
      </c>
      <c r="P1768" s="894">
        <v>12138849.899902271</v>
      </c>
      <c r="Q1768" s="853" t="str">
        <f t="shared" si="419"/>
        <v>2.06.03</v>
      </c>
      <c r="R1768" s="841" t="str">
        <f t="shared" si="420"/>
        <v>KOMPUTER</v>
      </c>
      <c r="S1768" s="860">
        <f t="shared" si="421"/>
        <v>4</v>
      </c>
      <c r="T1768" s="861">
        <f t="shared" si="422"/>
        <v>3034712.4749755678</v>
      </c>
      <c r="U1768" s="860">
        <f t="shared" si="423"/>
        <v>0</v>
      </c>
      <c r="V1768" s="861">
        <f t="shared" si="424"/>
        <v>0</v>
      </c>
      <c r="W1768" s="861">
        <f t="shared" si="425"/>
        <v>3034712.4749755678</v>
      </c>
      <c r="X1768" s="861">
        <f t="shared" si="426"/>
        <v>3034712.4749755678</v>
      </c>
      <c r="Y1768" s="861">
        <f t="shared" si="427"/>
        <v>3034712.4749755678</v>
      </c>
      <c r="Z1768" s="861">
        <f t="shared" si="428"/>
        <v>3034712.4749755678</v>
      </c>
      <c r="AA1768" s="861">
        <f t="shared" si="429"/>
        <v>0</v>
      </c>
      <c r="AB1768" s="860">
        <f t="shared" si="430"/>
        <v>2014</v>
      </c>
      <c r="AC1768" s="862">
        <f t="shared" si="431"/>
        <v>12138849.899902271</v>
      </c>
      <c r="AD1768" s="863">
        <f t="shared" si="432"/>
        <v>0</v>
      </c>
    </row>
    <row r="1769" spans="1:30" s="821" customFormat="1" ht="15" hidden="1" customHeight="1">
      <c r="A1769" s="835"/>
      <c r="B1769" s="849" t="s">
        <v>34</v>
      </c>
      <c r="C1769" s="873" t="s">
        <v>4033</v>
      </c>
      <c r="D1769" s="873" t="s">
        <v>4310</v>
      </c>
      <c r="E1769" s="864"/>
      <c r="F1769" s="873"/>
      <c r="G1769" s="838"/>
      <c r="H1769" s="873"/>
      <c r="I1769" s="872">
        <v>2014</v>
      </c>
      <c r="J1769" s="838"/>
      <c r="K1769" s="883"/>
      <c r="L1769" s="884"/>
      <c r="M1769" s="884"/>
      <c r="N1769" s="884"/>
      <c r="O1769" s="872" t="s">
        <v>133</v>
      </c>
      <c r="P1769" s="894">
        <v>7614369.48266597</v>
      </c>
      <c r="Q1769" s="853" t="str">
        <f t="shared" si="419"/>
        <v>2.06.03</v>
      </c>
      <c r="R1769" s="841" t="str">
        <f t="shared" si="420"/>
        <v>KOMPUTER</v>
      </c>
      <c r="S1769" s="860">
        <f t="shared" si="421"/>
        <v>4</v>
      </c>
      <c r="T1769" s="861">
        <f t="shared" si="422"/>
        <v>1903592.3706664925</v>
      </c>
      <c r="U1769" s="860">
        <f t="shared" si="423"/>
        <v>0</v>
      </c>
      <c r="V1769" s="861">
        <f t="shared" si="424"/>
        <v>0</v>
      </c>
      <c r="W1769" s="861">
        <f t="shared" si="425"/>
        <v>1903592.3706664925</v>
      </c>
      <c r="X1769" s="861">
        <f t="shared" si="426"/>
        <v>1903592.3706664925</v>
      </c>
      <c r="Y1769" s="861">
        <f t="shared" si="427"/>
        <v>1903592.3706664925</v>
      </c>
      <c r="Z1769" s="861">
        <f t="shared" si="428"/>
        <v>1903592.3706664925</v>
      </c>
      <c r="AA1769" s="861">
        <f t="shared" si="429"/>
        <v>0</v>
      </c>
      <c r="AB1769" s="860">
        <f t="shared" si="430"/>
        <v>2014</v>
      </c>
      <c r="AC1769" s="862">
        <f t="shared" si="431"/>
        <v>7614369.48266597</v>
      </c>
      <c r="AD1769" s="863">
        <f t="shared" si="432"/>
        <v>0</v>
      </c>
    </row>
    <row r="1770" spans="1:30" s="821" customFormat="1" ht="15" hidden="1" customHeight="1">
      <c r="A1770" s="835"/>
      <c r="B1770" s="849" t="s">
        <v>34</v>
      </c>
      <c r="C1770" s="873" t="s">
        <v>3854</v>
      </c>
      <c r="D1770" s="873" t="s">
        <v>4311</v>
      </c>
      <c r="E1770" s="864"/>
      <c r="F1770" s="873"/>
      <c r="G1770" s="838"/>
      <c r="H1770" s="873"/>
      <c r="I1770" s="872">
        <v>2014</v>
      </c>
      <c r="J1770" s="838"/>
      <c r="K1770" s="883"/>
      <c r="L1770" s="884"/>
      <c r="M1770" s="884"/>
      <c r="N1770" s="884"/>
      <c r="O1770" s="872" t="s">
        <v>133</v>
      </c>
      <c r="P1770" s="894">
        <v>14125207.156249916</v>
      </c>
      <c r="Q1770" s="853" t="str">
        <f t="shared" si="419"/>
        <v>2.06.02</v>
      </c>
      <c r="R1770" s="841" t="str">
        <f t="shared" si="420"/>
        <v>ALAT RUMAH TANGGA</v>
      </c>
      <c r="S1770" s="860">
        <f t="shared" si="421"/>
        <v>5</v>
      </c>
      <c r="T1770" s="861">
        <f t="shared" si="422"/>
        <v>2825041.4312499831</v>
      </c>
      <c r="U1770" s="860">
        <f t="shared" si="423"/>
        <v>0</v>
      </c>
      <c r="V1770" s="861">
        <f t="shared" si="424"/>
        <v>0</v>
      </c>
      <c r="W1770" s="861">
        <f t="shared" si="425"/>
        <v>2825041.4312499831</v>
      </c>
      <c r="X1770" s="861">
        <f t="shared" si="426"/>
        <v>2825041.4312499831</v>
      </c>
      <c r="Y1770" s="861">
        <f t="shared" si="427"/>
        <v>2825041.4312499831</v>
      </c>
      <c r="Z1770" s="861">
        <f t="shared" si="428"/>
        <v>2825041.4312499831</v>
      </c>
      <c r="AA1770" s="861">
        <f t="shared" si="429"/>
        <v>2825041.4312499831</v>
      </c>
      <c r="AB1770" s="860">
        <f t="shared" si="430"/>
        <v>2014</v>
      </c>
      <c r="AC1770" s="862">
        <f t="shared" si="431"/>
        <v>14125207.156249916</v>
      </c>
      <c r="AD1770" s="863">
        <f t="shared" si="432"/>
        <v>0</v>
      </c>
    </row>
    <row r="1771" spans="1:30" s="821" customFormat="1" ht="15" hidden="1" customHeight="1">
      <c r="A1771" s="835"/>
      <c r="B1771" s="849" t="s">
        <v>34</v>
      </c>
      <c r="C1771" s="873" t="s">
        <v>3854</v>
      </c>
      <c r="D1771" s="873" t="s">
        <v>4312</v>
      </c>
      <c r="E1771" s="864"/>
      <c r="F1771" s="873"/>
      <c r="G1771" s="838"/>
      <c r="H1771" s="873"/>
      <c r="I1771" s="872">
        <v>2014</v>
      </c>
      <c r="J1771" s="838"/>
      <c r="K1771" s="883"/>
      <c r="L1771" s="884"/>
      <c r="M1771" s="884"/>
      <c r="N1771" s="884"/>
      <c r="O1771" s="872" t="s">
        <v>133</v>
      </c>
      <c r="P1771" s="894">
        <v>11035318.090820247</v>
      </c>
      <c r="Q1771" s="853" t="str">
        <f t="shared" si="419"/>
        <v>2.06.02</v>
      </c>
      <c r="R1771" s="841" t="str">
        <f t="shared" si="420"/>
        <v>ALAT RUMAH TANGGA</v>
      </c>
      <c r="S1771" s="860">
        <f t="shared" si="421"/>
        <v>5</v>
      </c>
      <c r="T1771" s="861">
        <f t="shared" si="422"/>
        <v>2207063.6181640495</v>
      </c>
      <c r="U1771" s="860">
        <f t="shared" si="423"/>
        <v>0</v>
      </c>
      <c r="V1771" s="861">
        <f t="shared" si="424"/>
        <v>0</v>
      </c>
      <c r="W1771" s="861">
        <f t="shared" si="425"/>
        <v>2207063.6181640495</v>
      </c>
      <c r="X1771" s="861">
        <f t="shared" si="426"/>
        <v>2207063.6181640495</v>
      </c>
      <c r="Y1771" s="861">
        <f t="shared" si="427"/>
        <v>2207063.6181640495</v>
      </c>
      <c r="Z1771" s="861">
        <f t="shared" si="428"/>
        <v>2207063.6181640495</v>
      </c>
      <c r="AA1771" s="861">
        <f t="shared" si="429"/>
        <v>2207063.6181640495</v>
      </c>
      <c r="AB1771" s="860">
        <f t="shared" si="430"/>
        <v>2014</v>
      </c>
      <c r="AC1771" s="862">
        <f t="shared" si="431"/>
        <v>11035318.090820247</v>
      </c>
      <c r="AD1771" s="863">
        <f t="shared" si="432"/>
        <v>0</v>
      </c>
    </row>
    <row r="1772" spans="1:30" s="821" customFormat="1" ht="15" hidden="1" customHeight="1">
      <c r="A1772" s="835"/>
      <c r="B1772" s="849" t="s">
        <v>34</v>
      </c>
      <c r="C1772" s="873" t="s">
        <v>4033</v>
      </c>
      <c r="D1772" s="873" t="s">
        <v>4322</v>
      </c>
      <c r="E1772" s="864"/>
      <c r="F1772" s="873"/>
      <c r="G1772" s="838"/>
      <c r="H1772" s="873"/>
      <c r="I1772" s="872">
        <v>2014</v>
      </c>
      <c r="J1772" s="838"/>
      <c r="K1772" s="883"/>
      <c r="L1772" s="884"/>
      <c r="M1772" s="884"/>
      <c r="N1772" s="884"/>
      <c r="O1772" s="872" t="s">
        <v>133</v>
      </c>
      <c r="P1772" s="894">
        <v>6952250.3972167559</v>
      </c>
      <c r="Q1772" s="853" t="str">
        <f t="shared" si="419"/>
        <v>2.06.03</v>
      </c>
      <c r="R1772" s="841" t="str">
        <f t="shared" si="420"/>
        <v>KOMPUTER</v>
      </c>
      <c r="S1772" s="860">
        <f t="shared" si="421"/>
        <v>4</v>
      </c>
      <c r="T1772" s="861">
        <f t="shared" si="422"/>
        <v>1738062.599304189</v>
      </c>
      <c r="U1772" s="860">
        <f t="shared" si="423"/>
        <v>0</v>
      </c>
      <c r="V1772" s="861">
        <f t="shared" si="424"/>
        <v>0</v>
      </c>
      <c r="W1772" s="861">
        <f t="shared" si="425"/>
        <v>1738062.599304189</v>
      </c>
      <c r="X1772" s="861">
        <f t="shared" si="426"/>
        <v>1738062.599304189</v>
      </c>
      <c r="Y1772" s="861">
        <f t="shared" si="427"/>
        <v>1738062.599304189</v>
      </c>
      <c r="Z1772" s="861">
        <f t="shared" si="428"/>
        <v>1738062.599304189</v>
      </c>
      <c r="AA1772" s="861">
        <f t="shared" si="429"/>
        <v>0</v>
      </c>
      <c r="AB1772" s="860">
        <f t="shared" si="430"/>
        <v>2014</v>
      </c>
      <c r="AC1772" s="862">
        <f t="shared" si="431"/>
        <v>6952250.3972167559</v>
      </c>
      <c r="AD1772" s="863">
        <f t="shared" si="432"/>
        <v>0</v>
      </c>
    </row>
    <row r="1773" spans="1:30" s="821" customFormat="1" ht="15" hidden="1" customHeight="1">
      <c r="A1773" s="835"/>
      <c r="B1773" s="849" t="s">
        <v>34</v>
      </c>
      <c r="C1773" s="887" t="s">
        <v>3794</v>
      </c>
      <c r="D1773" s="873" t="s">
        <v>4313</v>
      </c>
      <c r="E1773" s="864"/>
      <c r="F1773" s="873"/>
      <c r="G1773" s="838"/>
      <c r="H1773" s="873"/>
      <c r="I1773" s="872">
        <v>2014</v>
      </c>
      <c r="J1773" s="838"/>
      <c r="K1773" s="883"/>
      <c r="L1773" s="884"/>
      <c r="M1773" s="884"/>
      <c r="N1773" s="884"/>
      <c r="O1773" s="872" t="s">
        <v>133</v>
      </c>
      <c r="P1773" s="894">
        <v>3862361.3317870866</v>
      </c>
      <c r="Q1773" s="853" t="str">
        <f t="shared" si="419"/>
        <v>2.06.02</v>
      </c>
      <c r="R1773" s="841" t="str">
        <f t="shared" si="420"/>
        <v>ALAT RUMAH TANGGA</v>
      </c>
      <c r="S1773" s="860">
        <f t="shared" si="421"/>
        <v>5</v>
      </c>
      <c r="T1773" s="861">
        <f t="shared" si="422"/>
        <v>772472.26635741733</v>
      </c>
      <c r="U1773" s="860">
        <f t="shared" si="423"/>
        <v>0</v>
      </c>
      <c r="V1773" s="861">
        <f t="shared" si="424"/>
        <v>0</v>
      </c>
      <c r="W1773" s="861">
        <f t="shared" si="425"/>
        <v>772472.26635741733</v>
      </c>
      <c r="X1773" s="861">
        <f t="shared" si="426"/>
        <v>772472.26635741733</v>
      </c>
      <c r="Y1773" s="861">
        <f t="shared" si="427"/>
        <v>772472.26635741733</v>
      </c>
      <c r="Z1773" s="861">
        <f t="shared" si="428"/>
        <v>772472.26635741733</v>
      </c>
      <c r="AA1773" s="861">
        <f t="shared" si="429"/>
        <v>772472.26635741733</v>
      </c>
      <c r="AB1773" s="860">
        <f t="shared" si="430"/>
        <v>2014</v>
      </c>
      <c r="AC1773" s="862">
        <f t="shared" si="431"/>
        <v>3862361.3317870866</v>
      </c>
      <c r="AD1773" s="863">
        <f t="shared" si="432"/>
        <v>0</v>
      </c>
    </row>
    <row r="1774" spans="1:30" s="821" customFormat="1" ht="15" hidden="1" customHeight="1">
      <c r="A1774" s="835" t="s">
        <v>816</v>
      </c>
      <c r="B1774" s="849" t="s">
        <v>34</v>
      </c>
      <c r="C1774" s="873" t="s">
        <v>4033</v>
      </c>
      <c r="D1774" s="873" t="s">
        <v>4314</v>
      </c>
      <c r="E1774" s="864"/>
      <c r="F1774" s="873"/>
      <c r="G1774" s="838"/>
      <c r="H1774" s="873"/>
      <c r="I1774" s="872">
        <v>2014</v>
      </c>
      <c r="J1774" s="838"/>
      <c r="K1774" s="883"/>
      <c r="L1774" s="884"/>
      <c r="M1774" s="884"/>
      <c r="N1774" s="884"/>
      <c r="O1774" s="872" t="s">
        <v>133</v>
      </c>
      <c r="P1774" s="894">
        <v>3641654.9699706817</v>
      </c>
      <c r="Q1774" s="853" t="str">
        <f t="shared" si="419"/>
        <v>2.06.03</v>
      </c>
      <c r="R1774" s="841" t="str">
        <f t="shared" si="420"/>
        <v>KOMPUTER</v>
      </c>
      <c r="S1774" s="860">
        <f t="shared" si="421"/>
        <v>4</v>
      </c>
      <c r="T1774" s="861">
        <f t="shared" si="422"/>
        <v>910413.74249267043</v>
      </c>
      <c r="U1774" s="860">
        <f t="shared" si="423"/>
        <v>0</v>
      </c>
      <c r="V1774" s="861">
        <f t="shared" si="424"/>
        <v>0</v>
      </c>
      <c r="W1774" s="861">
        <f t="shared" si="425"/>
        <v>910413.74249267043</v>
      </c>
      <c r="X1774" s="861">
        <f t="shared" si="426"/>
        <v>910413.74249267043</v>
      </c>
      <c r="Y1774" s="861">
        <f t="shared" si="427"/>
        <v>910413.74249267043</v>
      </c>
      <c r="Z1774" s="861">
        <f t="shared" si="428"/>
        <v>910413.74249267043</v>
      </c>
      <c r="AA1774" s="861">
        <f t="shared" si="429"/>
        <v>0</v>
      </c>
      <c r="AB1774" s="860">
        <f t="shared" si="430"/>
        <v>2014</v>
      </c>
      <c r="AC1774" s="862">
        <f t="shared" si="431"/>
        <v>3641654.9699706817</v>
      </c>
      <c r="AD1774" s="863">
        <f t="shared" si="432"/>
        <v>0</v>
      </c>
    </row>
    <row r="1775" spans="1:30" s="821" customFormat="1" ht="15" hidden="1" customHeight="1">
      <c r="A1775" s="835"/>
      <c r="B1775" s="849" t="s">
        <v>34</v>
      </c>
      <c r="C1775" s="873" t="s">
        <v>4033</v>
      </c>
      <c r="D1775" s="873" t="s">
        <v>4315</v>
      </c>
      <c r="E1775" s="864"/>
      <c r="F1775" s="873"/>
      <c r="G1775" s="838"/>
      <c r="H1775" s="873"/>
      <c r="I1775" s="872">
        <v>2014</v>
      </c>
      <c r="J1775" s="838"/>
      <c r="K1775" s="883"/>
      <c r="L1775" s="884"/>
      <c r="M1775" s="884"/>
      <c r="N1775" s="884"/>
      <c r="O1775" s="872" t="s">
        <v>133</v>
      </c>
      <c r="P1775" s="894">
        <v>7255721.6447143126</v>
      </c>
      <c r="Q1775" s="853" t="str">
        <f t="shared" si="419"/>
        <v>2.06.03</v>
      </c>
      <c r="R1775" s="841" t="str">
        <f t="shared" si="420"/>
        <v>KOMPUTER</v>
      </c>
      <c r="S1775" s="860">
        <f t="shared" si="421"/>
        <v>4</v>
      </c>
      <c r="T1775" s="861">
        <f t="shared" si="422"/>
        <v>1813930.4111785782</v>
      </c>
      <c r="U1775" s="860">
        <f t="shared" si="423"/>
        <v>0</v>
      </c>
      <c r="V1775" s="861">
        <f t="shared" si="424"/>
        <v>0</v>
      </c>
      <c r="W1775" s="861">
        <f t="shared" si="425"/>
        <v>1813930.4111785782</v>
      </c>
      <c r="X1775" s="861">
        <f t="shared" si="426"/>
        <v>1813930.4111785782</v>
      </c>
      <c r="Y1775" s="861">
        <f t="shared" si="427"/>
        <v>1813930.4111785782</v>
      </c>
      <c r="Z1775" s="861">
        <f t="shared" si="428"/>
        <v>1813930.4111785782</v>
      </c>
      <c r="AA1775" s="861">
        <f t="shared" si="429"/>
        <v>0</v>
      </c>
      <c r="AB1775" s="860">
        <f t="shared" si="430"/>
        <v>2014</v>
      </c>
      <c r="AC1775" s="862">
        <f t="shared" si="431"/>
        <v>7255721.6447143126</v>
      </c>
      <c r="AD1775" s="863">
        <f t="shared" si="432"/>
        <v>0</v>
      </c>
    </row>
    <row r="1776" spans="1:30" s="821" customFormat="1" ht="15" hidden="1" customHeight="1">
      <c r="A1776" s="835"/>
      <c r="B1776" s="849" t="s">
        <v>34</v>
      </c>
      <c r="C1776" s="873" t="s">
        <v>4316</v>
      </c>
      <c r="D1776" s="873" t="s">
        <v>4317</v>
      </c>
      <c r="E1776" s="864"/>
      <c r="F1776" s="873"/>
      <c r="G1776" s="838"/>
      <c r="H1776" s="873"/>
      <c r="I1776" s="872">
        <v>2014</v>
      </c>
      <c r="J1776" s="838"/>
      <c r="K1776" s="883"/>
      <c r="L1776" s="884"/>
      <c r="M1776" s="884"/>
      <c r="N1776" s="884"/>
      <c r="O1776" s="872" t="s">
        <v>133</v>
      </c>
      <c r="P1776" s="894">
        <v>3663725.6061523221</v>
      </c>
      <c r="Q1776" s="853" t="str">
        <f t="shared" si="419"/>
        <v>2.06.03</v>
      </c>
      <c r="R1776" s="841" t="str">
        <f t="shared" si="420"/>
        <v>KOMPUTER</v>
      </c>
      <c r="S1776" s="860">
        <f t="shared" si="421"/>
        <v>4</v>
      </c>
      <c r="T1776" s="861">
        <f t="shared" si="422"/>
        <v>915931.40153808054</v>
      </c>
      <c r="U1776" s="860">
        <f t="shared" si="423"/>
        <v>0</v>
      </c>
      <c r="V1776" s="861">
        <f t="shared" si="424"/>
        <v>0</v>
      </c>
      <c r="W1776" s="861">
        <f t="shared" si="425"/>
        <v>915931.40153808054</v>
      </c>
      <c r="X1776" s="861">
        <f t="shared" si="426"/>
        <v>915931.40153808054</v>
      </c>
      <c r="Y1776" s="861">
        <f t="shared" si="427"/>
        <v>915931.40153808054</v>
      </c>
      <c r="Z1776" s="861">
        <f t="shared" si="428"/>
        <v>915931.40153808054</v>
      </c>
      <c r="AA1776" s="861">
        <f t="shared" si="429"/>
        <v>0</v>
      </c>
      <c r="AB1776" s="860">
        <f t="shared" si="430"/>
        <v>2014</v>
      </c>
      <c r="AC1776" s="862">
        <f t="shared" si="431"/>
        <v>3663725.6061523221</v>
      </c>
      <c r="AD1776" s="863">
        <f t="shared" si="432"/>
        <v>0</v>
      </c>
    </row>
    <row r="1777" spans="1:30" s="821" customFormat="1" ht="15" hidden="1" customHeight="1">
      <c r="A1777" s="835"/>
      <c r="B1777" s="849" t="s">
        <v>34</v>
      </c>
      <c r="C1777" s="873" t="s">
        <v>4316</v>
      </c>
      <c r="D1777" s="873" t="s">
        <v>4325</v>
      </c>
      <c r="E1777" s="864"/>
      <c r="F1777" s="873"/>
      <c r="G1777" s="838"/>
      <c r="H1777" s="873"/>
      <c r="I1777" s="872">
        <v>2014</v>
      </c>
      <c r="J1777" s="838"/>
      <c r="K1777" s="883"/>
      <c r="L1777" s="884"/>
      <c r="M1777" s="884"/>
      <c r="N1777" s="884"/>
      <c r="O1777" s="872"/>
      <c r="P1777" s="894">
        <v>8607548.1108397935</v>
      </c>
      <c r="Q1777" s="853" t="str">
        <f t="shared" si="419"/>
        <v>2.06.03</v>
      </c>
      <c r="R1777" s="841" t="str">
        <f t="shared" si="420"/>
        <v>KOMPUTER</v>
      </c>
      <c r="S1777" s="860">
        <f t="shared" si="421"/>
        <v>4</v>
      </c>
      <c r="T1777" s="861">
        <f t="shared" si="422"/>
        <v>2151887.0277099484</v>
      </c>
      <c r="U1777" s="860">
        <f t="shared" si="423"/>
        <v>0</v>
      </c>
      <c r="V1777" s="861">
        <f t="shared" si="424"/>
        <v>0</v>
      </c>
      <c r="W1777" s="861">
        <f t="shared" si="425"/>
        <v>2151887.0277099484</v>
      </c>
      <c r="X1777" s="861">
        <f t="shared" si="426"/>
        <v>2151887.0277099484</v>
      </c>
      <c r="Y1777" s="861">
        <f t="shared" si="427"/>
        <v>2151887.0277099484</v>
      </c>
      <c r="Z1777" s="861">
        <f t="shared" si="428"/>
        <v>2151887.0277099484</v>
      </c>
      <c r="AA1777" s="861">
        <f t="shared" si="429"/>
        <v>0</v>
      </c>
      <c r="AB1777" s="860">
        <f t="shared" si="430"/>
        <v>2014</v>
      </c>
      <c r="AC1777" s="862">
        <f t="shared" si="431"/>
        <v>8607548.1108397935</v>
      </c>
      <c r="AD1777" s="863">
        <f t="shared" si="432"/>
        <v>0</v>
      </c>
    </row>
    <row r="1778" spans="1:30" s="821" customFormat="1" ht="15" hidden="1" customHeight="1">
      <c r="A1778" s="835"/>
      <c r="B1778" s="849" t="s">
        <v>34</v>
      </c>
      <c r="C1778" s="873" t="s">
        <v>4033</v>
      </c>
      <c r="D1778" s="873" t="s">
        <v>4335</v>
      </c>
      <c r="E1778" s="864"/>
      <c r="F1778" s="873"/>
      <c r="G1778" s="838"/>
      <c r="H1778" s="873"/>
      <c r="I1778" s="872">
        <v>2014</v>
      </c>
      <c r="J1778" s="838"/>
      <c r="K1778" s="883"/>
      <c r="L1778" s="884"/>
      <c r="M1778" s="884"/>
      <c r="N1778" s="884"/>
      <c r="O1778" s="872" t="s">
        <v>133</v>
      </c>
      <c r="P1778" s="894">
        <v>15890858.050781155</v>
      </c>
      <c r="Q1778" s="853" t="str">
        <f t="shared" si="419"/>
        <v>2.06.03</v>
      </c>
      <c r="R1778" s="841" t="str">
        <f t="shared" si="420"/>
        <v>KOMPUTER</v>
      </c>
      <c r="S1778" s="860">
        <f t="shared" si="421"/>
        <v>4</v>
      </c>
      <c r="T1778" s="861">
        <f t="shared" si="422"/>
        <v>3972714.5126952888</v>
      </c>
      <c r="U1778" s="860">
        <f t="shared" si="423"/>
        <v>0</v>
      </c>
      <c r="V1778" s="861">
        <f t="shared" si="424"/>
        <v>0</v>
      </c>
      <c r="W1778" s="861">
        <f t="shared" si="425"/>
        <v>3972714.5126952888</v>
      </c>
      <c r="X1778" s="861">
        <f t="shared" si="426"/>
        <v>3972714.5126952888</v>
      </c>
      <c r="Y1778" s="861">
        <f t="shared" si="427"/>
        <v>3972714.5126952888</v>
      </c>
      <c r="Z1778" s="861">
        <f t="shared" si="428"/>
        <v>3972714.5126952888</v>
      </c>
      <c r="AA1778" s="861">
        <f t="shared" si="429"/>
        <v>0</v>
      </c>
      <c r="AB1778" s="860">
        <f t="shared" si="430"/>
        <v>2014</v>
      </c>
      <c r="AC1778" s="862">
        <f t="shared" si="431"/>
        <v>15890858.050781155</v>
      </c>
      <c r="AD1778" s="863">
        <f t="shared" si="432"/>
        <v>0</v>
      </c>
    </row>
    <row r="1779" spans="1:30" s="821" customFormat="1" ht="15" hidden="1" customHeight="1">
      <c r="A1779" s="835"/>
      <c r="B1779" s="849" t="s">
        <v>34</v>
      </c>
      <c r="C1779" s="873" t="s">
        <v>4033</v>
      </c>
      <c r="D1779" s="873" t="s">
        <v>4336</v>
      </c>
      <c r="E1779" s="864"/>
      <c r="F1779" s="873"/>
      <c r="G1779" s="838"/>
      <c r="H1779" s="873"/>
      <c r="I1779" s="872">
        <v>2014</v>
      </c>
      <c r="J1779" s="838"/>
      <c r="K1779" s="883"/>
      <c r="L1779" s="884"/>
      <c r="M1779" s="884"/>
      <c r="N1779" s="884"/>
      <c r="O1779" s="872" t="s">
        <v>133</v>
      </c>
      <c r="P1779" s="894">
        <v>14787326.241699131</v>
      </c>
      <c r="Q1779" s="853" t="str">
        <f t="shared" si="419"/>
        <v>2.06.03</v>
      </c>
      <c r="R1779" s="841" t="str">
        <f t="shared" si="420"/>
        <v>KOMPUTER</v>
      </c>
      <c r="S1779" s="860">
        <f t="shared" si="421"/>
        <v>4</v>
      </c>
      <c r="T1779" s="861">
        <f t="shared" si="422"/>
        <v>3696831.5604247828</v>
      </c>
      <c r="U1779" s="860">
        <f t="shared" si="423"/>
        <v>0</v>
      </c>
      <c r="V1779" s="861">
        <f t="shared" si="424"/>
        <v>0</v>
      </c>
      <c r="W1779" s="861">
        <f t="shared" si="425"/>
        <v>3696831.5604247828</v>
      </c>
      <c r="X1779" s="861">
        <f t="shared" si="426"/>
        <v>3696831.5604247828</v>
      </c>
      <c r="Y1779" s="861">
        <f t="shared" si="427"/>
        <v>3696831.5604247828</v>
      </c>
      <c r="Z1779" s="861">
        <f t="shared" si="428"/>
        <v>3696831.5604247828</v>
      </c>
      <c r="AA1779" s="861">
        <f t="shared" si="429"/>
        <v>0</v>
      </c>
      <c r="AB1779" s="860">
        <f t="shared" si="430"/>
        <v>2014</v>
      </c>
      <c r="AC1779" s="862">
        <f t="shared" si="431"/>
        <v>14787326.241699131</v>
      </c>
      <c r="AD1779" s="863">
        <f t="shared" si="432"/>
        <v>0</v>
      </c>
    </row>
    <row r="1780" spans="1:30" s="821" customFormat="1" ht="15" hidden="1" customHeight="1">
      <c r="A1780" s="835" t="s">
        <v>816</v>
      </c>
      <c r="B1780" s="849" t="s">
        <v>34</v>
      </c>
      <c r="C1780" s="873" t="s">
        <v>4033</v>
      </c>
      <c r="D1780" s="873" t="s">
        <v>4337</v>
      </c>
      <c r="E1780" s="864"/>
      <c r="F1780" s="873"/>
      <c r="G1780" s="838"/>
      <c r="H1780" s="873"/>
      <c r="I1780" s="872">
        <v>2014</v>
      </c>
      <c r="J1780" s="838"/>
      <c r="K1780" s="883"/>
      <c r="L1780" s="884"/>
      <c r="M1780" s="884"/>
      <c r="N1780" s="884"/>
      <c r="O1780" s="872" t="s">
        <v>133</v>
      </c>
      <c r="P1780" s="894">
        <v>7614369.48266597</v>
      </c>
      <c r="Q1780" s="853" t="str">
        <f t="shared" si="419"/>
        <v>2.06.03</v>
      </c>
      <c r="R1780" s="841" t="str">
        <f t="shared" si="420"/>
        <v>KOMPUTER</v>
      </c>
      <c r="S1780" s="860">
        <f t="shared" si="421"/>
        <v>4</v>
      </c>
      <c r="T1780" s="861">
        <f t="shared" si="422"/>
        <v>1903592.3706664925</v>
      </c>
      <c r="U1780" s="860">
        <f t="shared" si="423"/>
        <v>0</v>
      </c>
      <c r="V1780" s="861">
        <f t="shared" si="424"/>
        <v>0</v>
      </c>
      <c r="W1780" s="861">
        <f t="shared" si="425"/>
        <v>1903592.3706664925</v>
      </c>
      <c r="X1780" s="861">
        <f t="shared" si="426"/>
        <v>1903592.3706664925</v>
      </c>
      <c r="Y1780" s="861">
        <f t="shared" si="427"/>
        <v>1903592.3706664925</v>
      </c>
      <c r="Z1780" s="861">
        <f t="shared" si="428"/>
        <v>1903592.3706664925</v>
      </c>
      <c r="AA1780" s="861">
        <f t="shared" si="429"/>
        <v>0</v>
      </c>
      <c r="AB1780" s="860">
        <f t="shared" si="430"/>
        <v>2014</v>
      </c>
      <c r="AC1780" s="862">
        <f t="shared" si="431"/>
        <v>7614369.48266597</v>
      </c>
      <c r="AD1780" s="863">
        <f t="shared" si="432"/>
        <v>0</v>
      </c>
    </row>
    <row r="1781" spans="1:30" s="821" customFormat="1" ht="15" hidden="1" customHeight="1">
      <c r="A1781" s="835"/>
      <c r="B1781" s="849" t="s">
        <v>34</v>
      </c>
      <c r="C1781" s="873" t="s">
        <v>3854</v>
      </c>
      <c r="D1781" s="873" t="s">
        <v>4311</v>
      </c>
      <c r="E1781" s="864"/>
      <c r="F1781" s="873"/>
      <c r="G1781" s="838"/>
      <c r="H1781" s="873"/>
      <c r="I1781" s="872">
        <v>2014</v>
      </c>
      <c r="J1781" s="838"/>
      <c r="K1781" s="883"/>
      <c r="L1781" s="884"/>
      <c r="M1781" s="884"/>
      <c r="N1781" s="884"/>
      <c r="O1781" s="872" t="s">
        <v>133</v>
      </c>
      <c r="P1781" s="894">
        <v>14125207.156249916</v>
      </c>
      <c r="Q1781" s="853" t="str">
        <f t="shared" si="419"/>
        <v>2.06.02</v>
      </c>
      <c r="R1781" s="841" t="str">
        <f t="shared" si="420"/>
        <v>ALAT RUMAH TANGGA</v>
      </c>
      <c r="S1781" s="860">
        <f t="shared" si="421"/>
        <v>5</v>
      </c>
      <c r="T1781" s="861">
        <f t="shared" si="422"/>
        <v>2825041.4312499831</v>
      </c>
      <c r="U1781" s="860">
        <f t="shared" si="423"/>
        <v>0</v>
      </c>
      <c r="V1781" s="861">
        <f t="shared" si="424"/>
        <v>0</v>
      </c>
      <c r="W1781" s="861">
        <f t="shared" si="425"/>
        <v>2825041.4312499831</v>
      </c>
      <c r="X1781" s="861">
        <f t="shared" si="426"/>
        <v>2825041.4312499831</v>
      </c>
      <c r="Y1781" s="861">
        <f t="shared" si="427"/>
        <v>2825041.4312499831</v>
      </c>
      <c r="Z1781" s="861">
        <f t="shared" si="428"/>
        <v>2825041.4312499831</v>
      </c>
      <c r="AA1781" s="861">
        <f t="shared" si="429"/>
        <v>2825041.4312499831</v>
      </c>
      <c r="AB1781" s="860">
        <f t="shared" si="430"/>
        <v>2014</v>
      </c>
      <c r="AC1781" s="862">
        <f t="shared" si="431"/>
        <v>14125207.156249916</v>
      </c>
      <c r="AD1781" s="863">
        <f t="shared" si="432"/>
        <v>0</v>
      </c>
    </row>
    <row r="1782" spans="1:30" s="821" customFormat="1" ht="15" hidden="1" customHeight="1">
      <c r="A1782" s="835"/>
      <c r="B1782" s="849" t="s">
        <v>34</v>
      </c>
      <c r="C1782" s="873" t="s">
        <v>3854</v>
      </c>
      <c r="D1782" s="873" t="s">
        <v>4312</v>
      </c>
      <c r="E1782" s="864"/>
      <c r="F1782" s="873"/>
      <c r="G1782" s="838"/>
      <c r="H1782" s="873"/>
      <c r="I1782" s="872">
        <v>2014</v>
      </c>
      <c r="J1782" s="838"/>
      <c r="K1782" s="883"/>
      <c r="L1782" s="884"/>
      <c r="M1782" s="884"/>
      <c r="N1782" s="884"/>
      <c r="O1782" s="872" t="s">
        <v>133</v>
      </c>
      <c r="P1782" s="894">
        <v>11035318.090820247</v>
      </c>
      <c r="Q1782" s="853" t="str">
        <f t="shared" si="419"/>
        <v>2.06.02</v>
      </c>
      <c r="R1782" s="841" t="str">
        <f t="shared" si="420"/>
        <v>ALAT RUMAH TANGGA</v>
      </c>
      <c r="S1782" s="860">
        <f t="shared" si="421"/>
        <v>5</v>
      </c>
      <c r="T1782" s="861">
        <f t="shared" si="422"/>
        <v>2207063.6181640495</v>
      </c>
      <c r="U1782" s="860">
        <f t="shared" si="423"/>
        <v>0</v>
      </c>
      <c r="V1782" s="861">
        <f t="shared" si="424"/>
        <v>0</v>
      </c>
      <c r="W1782" s="861">
        <f t="shared" si="425"/>
        <v>2207063.6181640495</v>
      </c>
      <c r="X1782" s="861">
        <f t="shared" si="426"/>
        <v>2207063.6181640495</v>
      </c>
      <c r="Y1782" s="861">
        <f t="shared" si="427"/>
        <v>2207063.6181640495</v>
      </c>
      <c r="Z1782" s="861">
        <f t="shared" si="428"/>
        <v>2207063.6181640495</v>
      </c>
      <c r="AA1782" s="861">
        <f t="shared" si="429"/>
        <v>2207063.6181640495</v>
      </c>
      <c r="AB1782" s="860">
        <f t="shared" si="430"/>
        <v>2014</v>
      </c>
      <c r="AC1782" s="862">
        <f t="shared" si="431"/>
        <v>11035318.090820247</v>
      </c>
      <c r="AD1782" s="863">
        <f t="shared" si="432"/>
        <v>0</v>
      </c>
    </row>
    <row r="1783" spans="1:30" s="821" customFormat="1" ht="15" hidden="1" customHeight="1">
      <c r="A1783" s="835"/>
      <c r="B1783" s="849" t="s">
        <v>34</v>
      </c>
      <c r="C1783" s="887" t="s">
        <v>3794</v>
      </c>
      <c r="D1783" s="873" t="s">
        <v>4313</v>
      </c>
      <c r="E1783" s="864"/>
      <c r="F1783" s="873"/>
      <c r="G1783" s="838"/>
      <c r="H1783" s="873"/>
      <c r="I1783" s="872">
        <v>2014</v>
      </c>
      <c r="J1783" s="838"/>
      <c r="K1783" s="883"/>
      <c r="L1783" s="884"/>
      <c r="M1783" s="884"/>
      <c r="N1783" s="884"/>
      <c r="O1783" s="872" t="s">
        <v>133</v>
      </c>
      <c r="P1783" s="894">
        <v>3862361.3317870866</v>
      </c>
      <c r="Q1783" s="853" t="str">
        <f t="shared" si="419"/>
        <v>2.06.02</v>
      </c>
      <c r="R1783" s="841" t="str">
        <f t="shared" si="420"/>
        <v>ALAT RUMAH TANGGA</v>
      </c>
      <c r="S1783" s="860">
        <f t="shared" si="421"/>
        <v>5</v>
      </c>
      <c r="T1783" s="861">
        <f t="shared" si="422"/>
        <v>772472.26635741733</v>
      </c>
      <c r="U1783" s="860">
        <f t="shared" si="423"/>
        <v>0</v>
      </c>
      <c r="V1783" s="861">
        <f t="shared" si="424"/>
        <v>0</v>
      </c>
      <c r="W1783" s="861">
        <f t="shared" si="425"/>
        <v>772472.26635741733</v>
      </c>
      <c r="X1783" s="861">
        <f t="shared" si="426"/>
        <v>772472.26635741733</v>
      </c>
      <c r="Y1783" s="861">
        <f t="shared" si="427"/>
        <v>772472.26635741733</v>
      </c>
      <c r="Z1783" s="861">
        <f t="shared" si="428"/>
        <v>772472.26635741733</v>
      </c>
      <c r="AA1783" s="861">
        <f t="shared" si="429"/>
        <v>772472.26635741733</v>
      </c>
      <c r="AB1783" s="860">
        <f t="shared" si="430"/>
        <v>2014</v>
      </c>
      <c r="AC1783" s="862">
        <f t="shared" si="431"/>
        <v>3862361.3317870866</v>
      </c>
      <c r="AD1783" s="863">
        <f t="shared" si="432"/>
        <v>0</v>
      </c>
    </row>
    <row r="1784" spans="1:30" s="821" customFormat="1" ht="15" hidden="1" customHeight="1">
      <c r="A1784" s="835"/>
      <c r="B1784" s="849" t="s">
        <v>34</v>
      </c>
      <c r="C1784" s="873" t="s">
        <v>4033</v>
      </c>
      <c r="D1784" s="873" t="s">
        <v>4314</v>
      </c>
      <c r="E1784" s="864"/>
      <c r="F1784" s="873"/>
      <c r="G1784" s="838"/>
      <c r="H1784" s="873"/>
      <c r="I1784" s="872">
        <v>2014</v>
      </c>
      <c r="J1784" s="838"/>
      <c r="K1784" s="883"/>
      <c r="L1784" s="884"/>
      <c r="M1784" s="884"/>
      <c r="N1784" s="884"/>
      <c r="O1784" s="872" t="s">
        <v>133</v>
      </c>
      <c r="P1784" s="894">
        <v>2847112.0674316236</v>
      </c>
      <c r="Q1784" s="853" t="str">
        <f t="shared" si="419"/>
        <v>2.06.03</v>
      </c>
      <c r="R1784" s="841" t="str">
        <f t="shared" si="420"/>
        <v>KOMPUTER</v>
      </c>
      <c r="S1784" s="860">
        <f t="shared" si="421"/>
        <v>4</v>
      </c>
      <c r="T1784" s="861">
        <f t="shared" si="422"/>
        <v>711778.0168579059</v>
      </c>
      <c r="U1784" s="860">
        <f t="shared" si="423"/>
        <v>0</v>
      </c>
      <c r="V1784" s="861">
        <f t="shared" si="424"/>
        <v>0</v>
      </c>
      <c r="W1784" s="861">
        <f t="shared" si="425"/>
        <v>711778.0168579059</v>
      </c>
      <c r="X1784" s="861">
        <f t="shared" si="426"/>
        <v>711778.0168579059</v>
      </c>
      <c r="Y1784" s="861">
        <f t="shared" si="427"/>
        <v>711778.0168579059</v>
      </c>
      <c r="Z1784" s="861">
        <f t="shared" si="428"/>
        <v>711778.0168579059</v>
      </c>
      <c r="AA1784" s="861">
        <f t="shared" si="429"/>
        <v>0</v>
      </c>
      <c r="AB1784" s="860">
        <f t="shared" si="430"/>
        <v>2014</v>
      </c>
      <c r="AC1784" s="862">
        <f t="shared" si="431"/>
        <v>2847112.0674316236</v>
      </c>
      <c r="AD1784" s="863">
        <f t="shared" si="432"/>
        <v>0</v>
      </c>
    </row>
    <row r="1785" spans="1:30" s="821" customFormat="1" ht="15" hidden="1" customHeight="1">
      <c r="A1785" s="835"/>
      <c r="B1785" s="849" t="s">
        <v>34</v>
      </c>
      <c r="C1785" s="873" t="s">
        <v>4033</v>
      </c>
      <c r="D1785" s="873" t="s">
        <v>4315</v>
      </c>
      <c r="E1785" s="864"/>
      <c r="F1785" s="873"/>
      <c r="G1785" s="838"/>
      <c r="H1785" s="873"/>
      <c r="I1785" s="872">
        <v>2014</v>
      </c>
      <c r="J1785" s="838"/>
      <c r="K1785" s="883"/>
      <c r="L1785" s="884"/>
      <c r="M1785" s="884"/>
      <c r="N1785" s="884"/>
      <c r="O1785" s="872" t="s">
        <v>133</v>
      </c>
      <c r="P1785" s="894">
        <v>10455963.891052185</v>
      </c>
      <c r="Q1785" s="853" t="str">
        <f t="shared" si="419"/>
        <v>2.06.03</v>
      </c>
      <c r="R1785" s="841" t="str">
        <f t="shared" si="420"/>
        <v>KOMPUTER</v>
      </c>
      <c r="S1785" s="860">
        <f t="shared" si="421"/>
        <v>4</v>
      </c>
      <c r="T1785" s="861">
        <f t="shared" si="422"/>
        <v>2613990.9727630462</v>
      </c>
      <c r="U1785" s="860">
        <f t="shared" si="423"/>
        <v>0</v>
      </c>
      <c r="V1785" s="861">
        <f t="shared" si="424"/>
        <v>0</v>
      </c>
      <c r="W1785" s="861">
        <f t="shared" si="425"/>
        <v>2613990.9727630462</v>
      </c>
      <c r="X1785" s="861">
        <f t="shared" si="426"/>
        <v>2613990.9727630462</v>
      </c>
      <c r="Y1785" s="861">
        <f t="shared" si="427"/>
        <v>2613990.9727630462</v>
      </c>
      <c r="Z1785" s="861">
        <f t="shared" si="428"/>
        <v>2613990.9727630462</v>
      </c>
      <c r="AA1785" s="861">
        <f t="shared" si="429"/>
        <v>0</v>
      </c>
      <c r="AB1785" s="860">
        <f t="shared" si="430"/>
        <v>2014</v>
      </c>
      <c r="AC1785" s="862">
        <f t="shared" si="431"/>
        <v>10455963.891052185</v>
      </c>
      <c r="AD1785" s="863">
        <f t="shared" si="432"/>
        <v>0</v>
      </c>
    </row>
    <row r="1786" spans="1:30" s="821" customFormat="1" ht="15" hidden="1" customHeight="1">
      <c r="A1786" s="835"/>
      <c r="B1786" s="849" t="s">
        <v>34</v>
      </c>
      <c r="C1786" s="873" t="s">
        <v>4316</v>
      </c>
      <c r="D1786" s="873" t="s">
        <v>4317</v>
      </c>
      <c r="E1786" s="864"/>
      <c r="F1786" s="873"/>
      <c r="G1786" s="838"/>
      <c r="H1786" s="873"/>
      <c r="I1786" s="872">
        <v>2014</v>
      </c>
      <c r="J1786" s="838"/>
      <c r="K1786" s="883"/>
      <c r="L1786" s="884"/>
      <c r="M1786" s="884"/>
      <c r="N1786" s="884"/>
      <c r="O1786" s="872" t="s">
        <v>133</v>
      </c>
      <c r="P1786" s="894">
        <v>3663725.6061523221</v>
      </c>
      <c r="Q1786" s="853" t="str">
        <f t="shared" si="419"/>
        <v>2.06.03</v>
      </c>
      <c r="R1786" s="841" t="str">
        <f t="shared" si="420"/>
        <v>KOMPUTER</v>
      </c>
      <c r="S1786" s="860">
        <f t="shared" si="421"/>
        <v>4</v>
      </c>
      <c r="T1786" s="861">
        <f t="shared" si="422"/>
        <v>915931.40153808054</v>
      </c>
      <c r="U1786" s="860">
        <f t="shared" si="423"/>
        <v>0</v>
      </c>
      <c r="V1786" s="861">
        <f t="shared" si="424"/>
        <v>0</v>
      </c>
      <c r="W1786" s="861">
        <f t="shared" si="425"/>
        <v>915931.40153808054</v>
      </c>
      <c r="X1786" s="861">
        <f t="shared" si="426"/>
        <v>915931.40153808054</v>
      </c>
      <c r="Y1786" s="861">
        <f t="shared" si="427"/>
        <v>915931.40153808054</v>
      </c>
      <c r="Z1786" s="861">
        <f t="shared" si="428"/>
        <v>915931.40153808054</v>
      </c>
      <c r="AA1786" s="861">
        <f t="shared" si="429"/>
        <v>0</v>
      </c>
      <c r="AB1786" s="860">
        <f t="shared" si="430"/>
        <v>2014</v>
      </c>
      <c r="AC1786" s="862">
        <f t="shared" si="431"/>
        <v>3663725.6061523221</v>
      </c>
      <c r="AD1786" s="863">
        <f t="shared" si="432"/>
        <v>0</v>
      </c>
    </row>
    <row r="1787" spans="1:30" s="821" customFormat="1" ht="15" hidden="1" customHeight="1">
      <c r="A1787" s="835"/>
      <c r="B1787" s="849" t="s">
        <v>34</v>
      </c>
      <c r="C1787" s="873" t="s">
        <v>4033</v>
      </c>
      <c r="D1787" s="873" t="s">
        <v>4338</v>
      </c>
      <c r="E1787" s="864"/>
      <c r="F1787" s="873"/>
      <c r="G1787" s="838"/>
      <c r="H1787" s="873"/>
      <c r="I1787" s="872">
        <v>2014</v>
      </c>
      <c r="J1787" s="838"/>
      <c r="K1787" s="883"/>
      <c r="L1787" s="884"/>
      <c r="M1787" s="884"/>
      <c r="N1787" s="884"/>
      <c r="O1787" s="872" t="s">
        <v>133</v>
      </c>
      <c r="P1787" s="894">
        <v>8607548.1108397935</v>
      </c>
      <c r="Q1787" s="853" t="str">
        <f t="shared" si="419"/>
        <v>2.06.03</v>
      </c>
      <c r="R1787" s="841" t="str">
        <f t="shared" si="420"/>
        <v>KOMPUTER</v>
      </c>
      <c r="S1787" s="860">
        <f t="shared" si="421"/>
        <v>4</v>
      </c>
      <c r="T1787" s="861">
        <f t="shared" si="422"/>
        <v>2151887.0277099484</v>
      </c>
      <c r="U1787" s="860">
        <f t="shared" si="423"/>
        <v>0</v>
      </c>
      <c r="V1787" s="861">
        <f t="shared" si="424"/>
        <v>0</v>
      </c>
      <c r="W1787" s="861">
        <f t="shared" si="425"/>
        <v>2151887.0277099484</v>
      </c>
      <c r="X1787" s="861">
        <f t="shared" si="426"/>
        <v>2151887.0277099484</v>
      </c>
      <c r="Y1787" s="861">
        <f t="shared" si="427"/>
        <v>2151887.0277099484</v>
      </c>
      <c r="Z1787" s="861">
        <f t="shared" si="428"/>
        <v>2151887.0277099484</v>
      </c>
      <c r="AA1787" s="861">
        <f t="shared" si="429"/>
        <v>0</v>
      </c>
      <c r="AB1787" s="860">
        <f t="shared" si="430"/>
        <v>2014</v>
      </c>
      <c r="AC1787" s="862">
        <f t="shared" si="431"/>
        <v>8607548.1108397935</v>
      </c>
      <c r="AD1787" s="863">
        <f t="shared" si="432"/>
        <v>0</v>
      </c>
    </row>
    <row r="1788" spans="1:30" s="821" customFormat="1" ht="15" hidden="1" customHeight="1">
      <c r="A1788" s="835"/>
      <c r="B1788" s="849" t="s">
        <v>34</v>
      </c>
      <c r="C1788" s="873" t="s">
        <v>4033</v>
      </c>
      <c r="D1788" s="873" t="s">
        <v>4335</v>
      </c>
      <c r="E1788" s="864"/>
      <c r="F1788" s="873"/>
      <c r="G1788" s="838"/>
      <c r="H1788" s="873"/>
      <c r="I1788" s="872">
        <v>2014</v>
      </c>
      <c r="J1788" s="838"/>
      <c r="K1788" s="883"/>
      <c r="L1788" s="884"/>
      <c r="M1788" s="884"/>
      <c r="N1788" s="884"/>
      <c r="O1788" s="872" t="s">
        <v>133</v>
      </c>
      <c r="P1788" s="894">
        <v>19422159.839843635</v>
      </c>
      <c r="Q1788" s="853" t="str">
        <f t="shared" si="419"/>
        <v>2.06.03</v>
      </c>
      <c r="R1788" s="841" t="str">
        <f t="shared" si="420"/>
        <v>KOMPUTER</v>
      </c>
      <c r="S1788" s="860">
        <f t="shared" si="421"/>
        <v>4</v>
      </c>
      <c r="T1788" s="861">
        <f t="shared" si="422"/>
        <v>4855539.9599609086</v>
      </c>
      <c r="U1788" s="860">
        <f t="shared" si="423"/>
        <v>0</v>
      </c>
      <c r="V1788" s="861">
        <f t="shared" si="424"/>
        <v>0</v>
      </c>
      <c r="W1788" s="861">
        <f t="shared" si="425"/>
        <v>4855539.9599609086</v>
      </c>
      <c r="X1788" s="861">
        <f t="shared" si="426"/>
        <v>4855539.9599609086</v>
      </c>
      <c r="Y1788" s="861">
        <f t="shared" si="427"/>
        <v>4855539.9599609086</v>
      </c>
      <c r="Z1788" s="861">
        <f t="shared" si="428"/>
        <v>4855539.9599609086</v>
      </c>
      <c r="AA1788" s="861">
        <f t="shared" si="429"/>
        <v>0</v>
      </c>
      <c r="AB1788" s="860">
        <f t="shared" si="430"/>
        <v>2014</v>
      </c>
      <c r="AC1788" s="862">
        <f t="shared" si="431"/>
        <v>19422159.839843635</v>
      </c>
      <c r="AD1788" s="863">
        <f t="shared" si="432"/>
        <v>0</v>
      </c>
    </row>
    <row r="1789" spans="1:30" s="821" customFormat="1" ht="15" hidden="1" customHeight="1">
      <c r="A1789" s="835"/>
      <c r="B1789" s="849" t="s">
        <v>34</v>
      </c>
      <c r="C1789" s="873" t="s">
        <v>4033</v>
      </c>
      <c r="D1789" s="873" t="s">
        <v>4336</v>
      </c>
      <c r="E1789" s="864"/>
      <c r="F1789" s="873"/>
      <c r="G1789" s="838"/>
      <c r="H1789" s="873"/>
      <c r="I1789" s="872">
        <v>2014</v>
      </c>
      <c r="J1789" s="838"/>
      <c r="K1789" s="883"/>
      <c r="L1789" s="884"/>
      <c r="M1789" s="884"/>
      <c r="N1789" s="884"/>
      <c r="O1789" s="872" t="s">
        <v>133</v>
      </c>
      <c r="P1789" s="894">
        <v>3034712.4749755678</v>
      </c>
      <c r="Q1789" s="853" t="str">
        <f t="shared" si="419"/>
        <v>2.06.03</v>
      </c>
      <c r="R1789" s="841" t="str">
        <f t="shared" si="420"/>
        <v>KOMPUTER</v>
      </c>
      <c r="S1789" s="860">
        <f t="shared" si="421"/>
        <v>4</v>
      </c>
      <c r="T1789" s="861">
        <f t="shared" si="422"/>
        <v>758678.11874389194</v>
      </c>
      <c r="U1789" s="860">
        <f t="shared" si="423"/>
        <v>0</v>
      </c>
      <c r="V1789" s="861">
        <f t="shared" si="424"/>
        <v>0</v>
      </c>
      <c r="W1789" s="861">
        <f t="shared" si="425"/>
        <v>758678.11874389194</v>
      </c>
      <c r="X1789" s="861">
        <f t="shared" si="426"/>
        <v>758678.11874389194</v>
      </c>
      <c r="Y1789" s="861">
        <f t="shared" si="427"/>
        <v>758678.11874389194</v>
      </c>
      <c r="Z1789" s="861">
        <f t="shared" si="428"/>
        <v>758678.11874389194</v>
      </c>
      <c r="AA1789" s="861">
        <f t="shared" si="429"/>
        <v>0</v>
      </c>
      <c r="AB1789" s="860">
        <f t="shared" si="430"/>
        <v>2014</v>
      </c>
      <c r="AC1789" s="862">
        <f t="shared" si="431"/>
        <v>3034712.4749755678</v>
      </c>
      <c r="AD1789" s="863">
        <f t="shared" si="432"/>
        <v>0</v>
      </c>
    </row>
    <row r="1790" spans="1:30" s="821" customFormat="1" ht="15" hidden="1" customHeight="1">
      <c r="A1790" s="835"/>
      <c r="B1790" s="849" t="s">
        <v>34</v>
      </c>
      <c r="C1790" s="873" t="s">
        <v>4033</v>
      </c>
      <c r="D1790" s="873" t="s">
        <v>4310</v>
      </c>
      <c r="E1790" s="864"/>
      <c r="F1790" s="873"/>
      <c r="G1790" s="838"/>
      <c r="H1790" s="873"/>
      <c r="I1790" s="872">
        <v>2014</v>
      </c>
      <c r="J1790" s="838"/>
      <c r="K1790" s="883"/>
      <c r="L1790" s="884"/>
      <c r="M1790" s="884"/>
      <c r="N1790" s="884"/>
      <c r="O1790" s="872" t="s">
        <v>133</v>
      </c>
      <c r="P1790" s="894">
        <v>11035318.090820247</v>
      </c>
      <c r="Q1790" s="853" t="str">
        <f t="shared" si="419"/>
        <v>2.06.03</v>
      </c>
      <c r="R1790" s="841" t="str">
        <f t="shared" si="420"/>
        <v>KOMPUTER</v>
      </c>
      <c r="S1790" s="860">
        <f t="shared" si="421"/>
        <v>4</v>
      </c>
      <c r="T1790" s="861">
        <f t="shared" si="422"/>
        <v>2758829.5227050618</v>
      </c>
      <c r="U1790" s="860">
        <f t="shared" si="423"/>
        <v>0</v>
      </c>
      <c r="V1790" s="861">
        <f t="shared" si="424"/>
        <v>0</v>
      </c>
      <c r="W1790" s="861">
        <f t="shared" si="425"/>
        <v>2758829.5227050618</v>
      </c>
      <c r="X1790" s="861">
        <f t="shared" si="426"/>
        <v>2758829.5227050618</v>
      </c>
      <c r="Y1790" s="861">
        <f t="shared" si="427"/>
        <v>2758829.5227050618</v>
      </c>
      <c r="Z1790" s="861">
        <f t="shared" si="428"/>
        <v>2758829.5227050618</v>
      </c>
      <c r="AA1790" s="861">
        <f t="shared" si="429"/>
        <v>0</v>
      </c>
      <c r="AB1790" s="860">
        <f t="shared" si="430"/>
        <v>2014</v>
      </c>
      <c r="AC1790" s="862">
        <f t="shared" si="431"/>
        <v>11035318.090820247</v>
      </c>
      <c r="AD1790" s="863">
        <f t="shared" si="432"/>
        <v>0</v>
      </c>
    </row>
    <row r="1791" spans="1:30" s="821" customFormat="1" ht="15" hidden="1" customHeight="1">
      <c r="A1791" s="835"/>
      <c r="B1791" s="849" t="s">
        <v>34</v>
      </c>
      <c r="C1791" s="873" t="s">
        <v>3854</v>
      </c>
      <c r="D1791" s="873" t="s">
        <v>4311</v>
      </c>
      <c r="E1791" s="864"/>
      <c r="F1791" s="873"/>
      <c r="G1791" s="838"/>
      <c r="H1791" s="873"/>
      <c r="I1791" s="872">
        <v>2014</v>
      </c>
      <c r="J1791" s="838"/>
      <c r="K1791" s="883"/>
      <c r="L1791" s="884"/>
      <c r="M1791" s="884"/>
      <c r="N1791" s="884"/>
      <c r="O1791" s="872" t="s">
        <v>133</v>
      </c>
      <c r="P1791" s="894">
        <v>12138849.899902271</v>
      </c>
      <c r="Q1791" s="853" t="str">
        <f t="shared" si="419"/>
        <v>2.06.02</v>
      </c>
      <c r="R1791" s="841" t="str">
        <f t="shared" si="420"/>
        <v>ALAT RUMAH TANGGA</v>
      </c>
      <c r="S1791" s="860">
        <f t="shared" si="421"/>
        <v>5</v>
      </c>
      <c r="T1791" s="861">
        <f t="shared" si="422"/>
        <v>2427769.9799804543</v>
      </c>
      <c r="U1791" s="860">
        <f t="shared" si="423"/>
        <v>0</v>
      </c>
      <c r="V1791" s="861">
        <f t="shared" si="424"/>
        <v>0</v>
      </c>
      <c r="W1791" s="861">
        <f t="shared" si="425"/>
        <v>2427769.9799804543</v>
      </c>
      <c r="X1791" s="861">
        <f t="shared" si="426"/>
        <v>2427769.9799804543</v>
      </c>
      <c r="Y1791" s="861">
        <f t="shared" si="427"/>
        <v>2427769.9799804543</v>
      </c>
      <c r="Z1791" s="861">
        <f t="shared" si="428"/>
        <v>2427769.9799804543</v>
      </c>
      <c r="AA1791" s="861">
        <f t="shared" si="429"/>
        <v>2427769.9799804543</v>
      </c>
      <c r="AB1791" s="860">
        <f t="shared" si="430"/>
        <v>2014</v>
      </c>
      <c r="AC1791" s="862">
        <f t="shared" si="431"/>
        <v>12138849.899902271</v>
      </c>
      <c r="AD1791" s="863">
        <f t="shared" si="432"/>
        <v>0</v>
      </c>
    </row>
    <row r="1792" spans="1:30" s="821" customFormat="1" ht="15" hidden="1" customHeight="1">
      <c r="A1792" s="835"/>
      <c r="B1792" s="849" t="s">
        <v>34</v>
      </c>
      <c r="C1792" s="873" t="s">
        <v>3854</v>
      </c>
      <c r="D1792" s="873" t="s">
        <v>4312</v>
      </c>
      <c r="E1792" s="864"/>
      <c r="F1792" s="873"/>
      <c r="G1792" s="838"/>
      <c r="H1792" s="873"/>
      <c r="I1792" s="872">
        <v>2014</v>
      </c>
      <c r="J1792" s="838"/>
      <c r="K1792" s="883"/>
      <c r="L1792" s="884"/>
      <c r="M1792" s="884"/>
      <c r="N1792" s="884"/>
      <c r="O1792" s="872" t="s">
        <v>133</v>
      </c>
      <c r="P1792" s="894">
        <v>10593905.367187437</v>
      </c>
      <c r="Q1792" s="853" t="str">
        <f t="shared" si="419"/>
        <v>2.06.02</v>
      </c>
      <c r="R1792" s="841" t="str">
        <f t="shared" si="420"/>
        <v>ALAT RUMAH TANGGA</v>
      </c>
      <c r="S1792" s="860">
        <f t="shared" si="421"/>
        <v>5</v>
      </c>
      <c r="T1792" s="861">
        <f t="shared" si="422"/>
        <v>2118781.0734374872</v>
      </c>
      <c r="U1792" s="860">
        <f t="shared" si="423"/>
        <v>0</v>
      </c>
      <c r="V1792" s="861">
        <f t="shared" si="424"/>
        <v>0</v>
      </c>
      <c r="W1792" s="861">
        <f t="shared" si="425"/>
        <v>2118781.0734374872</v>
      </c>
      <c r="X1792" s="861">
        <f t="shared" si="426"/>
        <v>2118781.0734374872</v>
      </c>
      <c r="Y1792" s="861">
        <f t="shared" si="427"/>
        <v>2118781.0734374872</v>
      </c>
      <c r="Z1792" s="861">
        <f t="shared" si="428"/>
        <v>2118781.0734374872</v>
      </c>
      <c r="AA1792" s="861">
        <f t="shared" si="429"/>
        <v>2118781.0734374872</v>
      </c>
      <c r="AB1792" s="860">
        <f t="shared" si="430"/>
        <v>2014</v>
      </c>
      <c r="AC1792" s="862">
        <f t="shared" si="431"/>
        <v>10593905.367187437</v>
      </c>
      <c r="AD1792" s="863">
        <f t="shared" si="432"/>
        <v>0</v>
      </c>
    </row>
    <row r="1793" spans="1:30" s="821" customFormat="1" ht="15" hidden="1" customHeight="1">
      <c r="A1793" s="835"/>
      <c r="B1793" s="849" t="s">
        <v>34</v>
      </c>
      <c r="C1793" s="873" t="s">
        <v>4033</v>
      </c>
      <c r="D1793" s="873" t="s">
        <v>4322</v>
      </c>
      <c r="E1793" s="864"/>
      <c r="F1793" s="873"/>
      <c r="G1793" s="838"/>
      <c r="H1793" s="873"/>
      <c r="I1793" s="872">
        <v>2014</v>
      </c>
      <c r="J1793" s="838"/>
      <c r="K1793" s="883"/>
      <c r="L1793" s="884"/>
      <c r="M1793" s="884"/>
      <c r="N1793" s="884"/>
      <c r="O1793" s="872" t="s">
        <v>133</v>
      </c>
      <c r="P1793" s="894">
        <v>24277699.799804542</v>
      </c>
      <c r="Q1793" s="853" t="str">
        <f t="shared" si="419"/>
        <v>2.06.03</v>
      </c>
      <c r="R1793" s="841" t="str">
        <f t="shared" si="420"/>
        <v>KOMPUTER</v>
      </c>
      <c r="S1793" s="860">
        <f t="shared" si="421"/>
        <v>4</v>
      </c>
      <c r="T1793" s="861">
        <f t="shared" si="422"/>
        <v>6069424.9499511356</v>
      </c>
      <c r="U1793" s="860">
        <f t="shared" si="423"/>
        <v>0</v>
      </c>
      <c r="V1793" s="861">
        <f t="shared" si="424"/>
        <v>0</v>
      </c>
      <c r="W1793" s="861">
        <f t="shared" si="425"/>
        <v>6069424.9499511356</v>
      </c>
      <c r="X1793" s="861">
        <f t="shared" si="426"/>
        <v>6069424.9499511356</v>
      </c>
      <c r="Y1793" s="861">
        <f t="shared" si="427"/>
        <v>6069424.9499511356</v>
      </c>
      <c r="Z1793" s="861">
        <f t="shared" si="428"/>
        <v>6069424.9499511356</v>
      </c>
      <c r="AA1793" s="861">
        <f t="shared" si="429"/>
        <v>0</v>
      </c>
      <c r="AB1793" s="860">
        <f t="shared" si="430"/>
        <v>2014</v>
      </c>
      <c r="AC1793" s="862">
        <f t="shared" si="431"/>
        <v>24277699.799804542</v>
      </c>
      <c r="AD1793" s="863">
        <f t="shared" si="432"/>
        <v>0</v>
      </c>
    </row>
    <row r="1794" spans="1:30" s="821" customFormat="1" ht="15" hidden="1" customHeight="1">
      <c r="A1794" s="835"/>
      <c r="B1794" s="849" t="s">
        <v>34</v>
      </c>
      <c r="C1794" s="887" t="s">
        <v>3794</v>
      </c>
      <c r="D1794" s="873" t="s">
        <v>4313</v>
      </c>
      <c r="E1794" s="864"/>
      <c r="F1794" s="873"/>
      <c r="G1794" s="838"/>
      <c r="H1794" s="873"/>
      <c r="I1794" s="872">
        <v>2014</v>
      </c>
      <c r="J1794" s="838"/>
      <c r="K1794" s="883"/>
      <c r="L1794" s="884"/>
      <c r="M1794" s="884"/>
      <c r="N1794" s="884"/>
      <c r="O1794" s="872" t="s">
        <v>133</v>
      </c>
      <c r="P1794" s="894">
        <v>4414127.2363280989</v>
      </c>
      <c r="Q1794" s="853" t="str">
        <f t="shared" si="419"/>
        <v>2.06.02</v>
      </c>
      <c r="R1794" s="841" t="str">
        <f t="shared" si="420"/>
        <v>ALAT RUMAH TANGGA</v>
      </c>
      <c r="S1794" s="860">
        <f t="shared" si="421"/>
        <v>5</v>
      </c>
      <c r="T1794" s="861">
        <f t="shared" si="422"/>
        <v>882825.44726561976</v>
      </c>
      <c r="U1794" s="860">
        <f t="shared" si="423"/>
        <v>0</v>
      </c>
      <c r="V1794" s="861">
        <f t="shared" si="424"/>
        <v>0</v>
      </c>
      <c r="W1794" s="861">
        <f t="shared" si="425"/>
        <v>882825.44726561976</v>
      </c>
      <c r="X1794" s="861">
        <f t="shared" si="426"/>
        <v>882825.44726561976</v>
      </c>
      <c r="Y1794" s="861">
        <f t="shared" si="427"/>
        <v>882825.44726561976</v>
      </c>
      <c r="Z1794" s="861">
        <f t="shared" si="428"/>
        <v>882825.44726561976</v>
      </c>
      <c r="AA1794" s="861">
        <f t="shared" si="429"/>
        <v>882825.44726561976</v>
      </c>
      <c r="AB1794" s="860">
        <f t="shared" si="430"/>
        <v>2014</v>
      </c>
      <c r="AC1794" s="862">
        <f t="shared" si="431"/>
        <v>4414127.2363280989</v>
      </c>
      <c r="AD1794" s="863">
        <f t="shared" si="432"/>
        <v>0</v>
      </c>
    </row>
    <row r="1795" spans="1:30" s="821" customFormat="1" ht="15" hidden="1" customHeight="1">
      <c r="A1795" s="835"/>
      <c r="B1795" s="849" t="s">
        <v>34</v>
      </c>
      <c r="C1795" s="873" t="s">
        <v>4033</v>
      </c>
      <c r="D1795" s="873" t="s">
        <v>4339</v>
      </c>
      <c r="E1795" s="864"/>
      <c r="F1795" s="873"/>
      <c r="G1795" s="838"/>
      <c r="H1795" s="873"/>
      <c r="I1795" s="872">
        <v>2014</v>
      </c>
      <c r="J1795" s="838"/>
      <c r="K1795" s="883"/>
      <c r="L1795" s="884"/>
      <c r="M1795" s="884"/>
      <c r="N1795" s="884"/>
      <c r="O1795" s="872" t="s">
        <v>133</v>
      </c>
      <c r="P1795" s="894">
        <v>3663725.6061523221</v>
      </c>
      <c r="Q1795" s="853" t="str">
        <f t="shared" si="419"/>
        <v>2.06.03</v>
      </c>
      <c r="R1795" s="841" t="str">
        <f t="shared" si="420"/>
        <v>KOMPUTER</v>
      </c>
      <c r="S1795" s="860">
        <f t="shared" si="421"/>
        <v>4</v>
      </c>
      <c r="T1795" s="861">
        <f t="shared" si="422"/>
        <v>915931.40153808054</v>
      </c>
      <c r="U1795" s="860">
        <f t="shared" si="423"/>
        <v>0</v>
      </c>
      <c r="V1795" s="861">
        <f t="shared" si="424"/>
        <v>0</v>
      </c>
      <c r="W1795" s="861">
        <f t="shared" si="425"/>
        <v>915931.40153808054</v>
      </c>
      <c r="X1795" s="861">
        <f t="shared" si="426"/>
        <v>915931.40153808054</v>
      </c>
      <c r="Y1795" s="861">
        <f t="shared" si="427"/>
        <v>915931.40153808054</v>
      </c>
      <c r="Z1795" s="861">
        <f t="shared" si="428"/>
        <v>915931.40153808054</v>
      </c>
      <c r="AA1795" s="861">
        <f t="shared" si="429"/>
        <v>0</v>
      </c>
      <c r="AB1795" s="860">
        <f t="shared" si="430"/>
        <v>2014</v>
      </c>
      <c r="AC1795" s="862">
        <f t="shared" si="431"/>
        <v>3663725.6061523221</v>
      </c>
      <c r="AD1795" s="863">
        <f t="shared" si="432"/>
        <v>0</v>
      </c>
    </row>
    <row r="1796" spans="1:30" s="821" customFormat="1" ht="15" hidden="1" customHeight="1">
      <c r="A1796" s="835" t="s">
        <v>816</v>
      </c>
      <c r="B1796" s="849" t="s">
        <v>34</v>
      </c>
      <c r="C1796" s="873" t="s">
        <v>4033</v>
      </c>
      <c r="D1796" s="873" t="s">
        <v>4315</v>
      </c>
      <c r="E1796" s="864"/>
      <c r="F1796" s="873"/>
      <c r="G1796" s="838"/>
      <c r="H1796" s="873"/>
      <c r="I1796" s="872">
        <v>2014</v>
      </c>
      <c r="J1796" s="838"/>
      <c r="K1796" s="883"/>
      <c r="L1796" s="884"/>
      <c r="M1796" s="884"/>
      <c r="N1796" s="884"/>
      <c r="O1796" s="872" t="s">
        <v>133</v>
      </c>
      <c r="P1796" s="894">
        <v>551765.90454101237</v>
      </c>
      <c r="Q1796" s="853" t="str">
        <f t="shared" si="419"/>
        <v>2.06.03</v>
      </c>
      <c r="R1796" s="841" t="str">
        <f t="shared" si="420"/>
        <v>KOMPUTER</v>
      </c>
      <c r="S1796" s="860">
        <f t="shared" si="421"/>
        <v>4</v>
      </c>
      <c r="T1796" s="861">
        <f t="shared" si="422"/>
        <v>137941.47613525309</v>
      </c>
      <c r="U1796" s="860">
        <f t="shared" si="423"/>
        <v>0</v>
      </c>
      <c r="V1796" s="861">
        <f t="shared" si="424"/>
        <v>0</v>
      </c>
      <c r="W1796" s="861">
        <f t="shared" si="425"/>
        <v>137941.47613525309</v>
      </c>
      <c r="X1796" s="861">
        <f t="shared" si="426"/>
        <v>137941.47613525309</v>
      </c>
      <c r="Y1796" s="861">
        <f t="shared" si="427"/>
        <v>137941.47613525309</v>
      </c>
      <c r="Z1796" s="861">
        <f t="shared" si="428"/>
        <v>137941.47613525309</v>
      </c>
      <c r="AA1796" s="861">
        <f t="shared" si="429"/>
        <v>0</v>
      </c>
      <c r="AB1796" s="860">
        <f t="shared" si="430"/>
        <v>2014</v>
      </c>
      <c r="AC1796" s="862">
        <f t="shared" si="431"/>
        <v>551765.90454101237</v>
      </c>
      <c r="AD1796" s="863">
        <f t="shared" si="432"/>
        <v>0</v>
      </c>
    </row>
    <row r="1797" spans="1:30" s="821" customFormat="1" ht="15" hidden="1" customHeight="1">
      <c r="A1797" s="835"/>
      <c r="B1797" s="849" t="s">
        <v>34</v>
      </c>
      <c r="C1797" s="873" t="s">
        <v>4316</v>
      </c>
      <c r="D1797" s="873" t="s">
        <v>4317</v>
      </c>
      <c r="E1797" s="864"/>
      <c r="F1797" s="873"/>
      <c r="G1797" s="838"/>
      <c r="H1797" s="873"/>
      <c r="I1797" s="872">
        <v>2014</v>
      </c>
      <c r="J1797" s="838"/>
      <c r="K1797" s="883"/>
      <c r="L1797" s="884"/>
      <c r="M1797" s="884"/>
      <c r="N1797" s="884"/>
      <c r="O1797" s="872" t="s">
        <v>133</v>
      </c>
      <c r="P1797" s="894">
        <v>4303774.0554198967</v>
      </c>
      <c r="Q1797" s="853" t="str">
        <f t="shared" si="419"/>
        <v>2.06.03</v>
      </c>
      <c r="R1797" s="841" t="str">
        <f t="shared" si="420"/>
        <v>KOMPUTER</v>
      </c>
      <c r="S1797" s="860">
        <f t="shared" si="421"/>
        <v>4</v>
      </c>
      <c r="T1797" s="861">
        <f t="shared" si="422"/>
        <v>1075943.5138549742</v>
      </c>
      <c r="U1797" s="860">
        <f t="shared" si="423"/>
        <v>0</v>
      </c>
      <c r="V1797" s="861">
        <f t="shared" si="424"/>
        <v>0</v>
      </c>
      <c r="W1797" s="861">
        <f t="shared" si="425"/>
        <v>1075943.5138549742</v>
      </c>
      <c r="X1797" s="861">
        <f t="shared" si="426"/>
        <v>1075943.5138549742</v>
      </c>
      <c r="Y1797" s="861">
        <f t="shared" si="427"/>
        <v>1075943.5138549742</v>
      </c>
      <c r="Z1797" s="861">
        <f t="shared" si="428"/>
        <v>1075943.5138549742</v>
      </c>
      <c r="AA1797" s="861">
        <f t="shared" si="429"/>
        <v>0</v>
      </c>
      <c r="AB1797" s="860">
        <f t="shared" si="430"/>
        <v>2014</v>
      </c>
      <c r="AC1797" s="862">
        <f t="shared" si="431"/>
        <v>4303774.0554198967</v>
      </c>
      <c r="AD1797" s="863">
        <f t="shared" si="432"/>
        <v>0</v>
      </c>
    </row>
    <row r="1798" spans="1:30" s="821" customFormat="1" ht="15" hidden="1" customHeight="1">
      <c r="A1798" s="835"/>
      <c r="B1798" s="849" t="s">
        <v>34</v>
      </c>
      <c r="C1798" s="873" t="s">
        <v>1427</v>
      </c>
      <c r="D1798" s="873" t="s">
        <v>4318</v>
      </c>
      <c r="E1798" s="864"/>
      <c r="F1798" s="873"/>
      <c r="G1798" s="838"/>
      <c r="H1798" s="873"/>
      <c r="I1798" s="872">
        <v>2014</v>
      </c>
      <c r="J1798" s="838"/>
      <c r="K1798" s="883"/>
      <c r="L1798" s="884"/>
      <c r="M1798" s="884"/>
      <c r="N1798" s="884"/>
      <c r="O1798" s="872" t="s">
        <v>133</v>
      </c>
      <c r="P1798" s="894">
        <v>3531301.789062479</v>
      </c>
      <c r="Q1798" s="853" t="str">
        <f t="shared" si="419"/>
        <v>2.06.02</v>
      </c>
      <c r="R1798" s="841" t="str">
        <f t="shared" si="420"/>
        <v>ALAT RUMAH TANGGA</v>
      </c>
      <c r="S1798" s="860">
        <f t="shared" si="421"/>
        <v>5</v>
      </c>
      <c r="T1798" s="861">
        <f t="shared" si="422"/>
        <v>706260.35781249579</v>
      </c>
      <c r="U1798" s="860">
        <f t="shared" si="423"/>
        <v>0</v>
      </c>
      <c r="V1798" s="861">
        <f t="shared" si="424"/>
        <v>0</v>
      </c>
      <c r="W1798" s="861">
        <f t="shared" si="425"/>
        <v>706260.35781249579</v>
      </c>
      <c r="X1798" s="861">
        <f t="shared" si="426"/>
        <v>706260.35781249579</v>
      </c>
      <c r="Y1798" s="861">
        <f t="shared" si="427"/>
        <v>706260.35781249579</v>
      </c>
      <c r="Z1798" s="861">
        <f t="shared" si="428"/>
        <v>706260.35781249579</v>
      </c>
      <c r="AA1798" s="861">
        <f t="shared" si="429"/>
        <v>706260.35781249579</v>
      </c>
      <c r="AB1798" s="860">
        <f t="shared" si="430"/>
        <v>2014</v>
      </c>
      <c r="AC1798" s="862">
        <f t="shared" si="431"/>
        <v>3531301.789062479</v>
      </c>
      <c r="AD1798" s="863">
        <f t="shared" si="432"/>
        <v>0</v>
      </c>
    </row>
    <row r="1799" spans="1:30" s="821" customFormat="1" ht="15" hidden="1" customHeight="1">
      <c r="A1799" s="835"/>
      <c r="B1799" s="849" t="s">
        <v>34</v>
      </c>
      <c r="C1799" s="873" t="s">
        <v>4033</v>
      </c>
      <c r="D1799" s="873" t="s">
        <v>4338</v>
      </c>
      <c r="E1799" s="864"/>
      <c r="F1799" s="873"/>
      <c r="G1799" s="838"/>
      <c r="H1799" s="873"/>
      <c r="I1799" s="872">
        <v>2014</v>
      </c>
      <c r="J1799" s="838"/>
      <c r="K1799" s="883"/>
      <c r="L1799" s="884"/>
      <c r="M1799" s="884"/>
      <c r="N1799" s="884"/>
      <c r="O1799" s="872" t="s">
        <v>133</v>
      </c>
      <c r="P1799" s="894">
        <v>1986357.2563476444</v>
      </c>
      <c r="Q1799" s="853" t="str">
        <f t="shared" si="419"/>
        <v>2.06.03</v>
      </c>
      <c r="R1799" s="841" t="str">
        <f t="shared" si="420"/>
        <v>KOMPUTER</v>
      </c>
      <c r="S1799" s="860">
        <f t="shared" si="421"/>
        <v>4</v>
      </c>
      <c r="T1799" s="861">
        <f t="shared" si="422"/>
        <v>496589.31408691109</v>
      </c>
      <c r="U1799" s="860">
        <f t="shared" si="423"/>
        <v>0</v>
      </c>
      <c r="V1799" s="861">
        <f t="shared" si="424"/>
        <v>0</v>
      </c>
      <c r="W1799" s="861">
        <f t="shared" si="425"/>
        <v>496589.31408691109</v>
      </c>
      <c r="X1799" s="861">
        <f t="shared" si="426"/>
        <v>496589.31408691109</v>
      </c>
      <c r="Y1799" s="861">
        <f t="shared" si="427"/>
        <v>496589.31408691109</v>
      </c>
      <c r="Z1799" s="861">
        <f t="shared" si="428"/>
        <v>496589.31408691109</v>
      </c>
      <c r="AA1799" s="861">
        <f t="shared" si="429"/>
        <v>0</v>
      </c>
      <c r="AB1799" s="860">
        <f t="shared" si="430"/>
        <v>2014</v>
      </c>
      <c r="AC1799" s="862">
        <f t="shared" si="431"/>
        <v>1986357.2563476444</v>
      </c>
      <c r="AD1799" s="863">
        <f t="shared" si="432"/>
        <v>0</v>
      </c>
    </row>
    <row r="1800" spans="1:30" s="821" customFormat="1" ht="25.5" hidden="1" customHeight="1">
      <c r="A1800" s="835"/>
      <c r="B1800" s="849" t="s">
        <v>34</v>
      </c>
      <c r="C1800" s="873" t="s">
        <v>4033</v>
      </c>
      <c r="D1800" s="873" t="s">
        <v>4340</v>
      </c>
      <c r="E1800" s="864" t="s">
        <v>444</v>
      </c>
      <c r="F1800" s="873"/>
      <c r="G1800" s="838"/>
      <c r="H1800" s="873" t="s">
        <v>863</v>
      </c>
      <c r="I1800" s="872">
        <v>2014</v>
      </c>
      <c r="J1800" s="838"/>
      <c r="K1800" s="883"/>
      <c r="L1800" s="884"/>
      <c r="M1800" s="884"/>
      <c r="N1800" s="884"/>
      <c r="O1800" s="872" t="s">
        <v>133</v>
      </c>
      <c r="P1800" s="894">
        <v>39775700.526552498</v>
      </c>
      <c r="Q1800" s="853" t="str">
        <f t="shared" ref="Q1800:Q1863" si="433">MID(C1800,2,7)</f>
        <v>2.06.03</v>
      </c>
      <c r="R1800" s="841" t="str">
        <f t="shared" ref="R1800:R1863" si="434">VLOOKUP(Q1800,kelompok,2,0)</f>
        <v>KOMPUTER</v>
      </c>
      <c r="S1800" s="860">
        <f t="shared" ref="S1800:S1863" si="435">VLOOKUP(Q1800,MASAMANFAAT,4,0)</f>
        <v>4</v>
      </c>
      <c r="T1800" s="861">
        <f t="shared" ref="T1800:T1863" si="436">(P1800)/S1800</f>
        <v>9943925.1316381246</v>
      </c>
      <c r="U1800" s="860">
        <f t="shared" ref="U1800:U1863" si="437">2013-AB1800+1</f>
        <v>0</v>
      </c>
      <c r="V1800" s="861">
        <f t="shared" ref="V1800:V1826" si="438">IF(U1800&gt;S1800,P1800,T1800*U1800)</f>
        <v>0</v>
      </c>
      <c r="W1800" s="861">
        <f t="shared" ref="W1800:W1826" si="439">IF(P1800=V1800,0,T1800)</f>
        <v>9943925.1316381246</v>
      </c>
      <c r="X1800" s="861">
        <f t="shared" ref="X1800:X1863" si="440">IF(P1800=V1800+W1800,0,T1800)</f>
        <v>9943925.1316381246</v>
      </c>
      <c r="Y1800" s="861">
        <f t="shared" ref="Y1800:Y1863" si="441">IF(P1800=V1800+W1800+X1800,0,T1800)</f>
        <v>9943925.1316381246</v>
      </c>
      <c r="Z1800" s="861">
        <f t="shared" ref="Z1800:Z1863" si="442">IF(P1800=W1800+X1800+Y1800+V1800,0,T1800)</f>
        <v>9943925.1316381246</v>
      </c>
      <c r="AA1800" s="861">
        <f t="shared" ref="AA1800:AA1863" si="443">IF(P1800=V1800+X1800+Y1800+Z1800+W1800,0,T1800)</f>
        <v>0</v>
      </c>
      <c r="AB1800" s="860">
        <f t="shared" ref="AB1800:AB1863" si="444">I1800</f>
        <v>2014</v>
      </c>
      <c r="AC1800" s="862">
        <f t="shared" ref="AC1800:AC1863" si="445">P1800</f>
        <v>39775700.526552498</v>
      </c>
      <c r="AD1800" s="863">
        <f t="shared" ref="AD1800:AD1863" si="446">P1800-(V1800+W1800+X1800+Y1800+Z1800+AA1800)</f>
        <v>0</v>
      </c>
    </row>
    <row r="1801" spans="1:30" s="821" customFormat="1" ht="25.5" hidden="1" customHeight="1">
      <c r="A1801" s="835"/>
      <c r="B1801" s="849" t="s">
        <v>34</v>
      </c>
      <c r="C1801" s="887" t="s">
        <v>278</v>
      </c>
      <c r="D1801" s="873" t="s">
        <v>4341</v>
      </c>
      <c r="E1801" s="864" t="s">
        <v>2124</v>
      </c>
      <c r="F1801" s="873"/>
      <c r="G1801" s="838"/>
      <c r="H1801" s="873" t="s">
        <v>863</v>
      </c>
      <c r="I1801" s="872">
        <v>2014</v>
      </c>
      <c r="J1801" s="838"/>
      <c r="K1801" s="883"/>
      <c r="L1801" s="884"/>
      <c r="M1801" s="884"/>
      <c r="N1801" s="884"/>
      <c r="O1801" s="872" t="s">
        <v>133</v>
      </c>
      <c r="P1801" s="894">
        <v>40042481.751595363</v>
      </c>
      <c r="Q1801" s="853" t="str">
        <f t="shared" si="433"/>
        <v>2.06.03</v>
      </c>
      <c r="R1801" s="841" t="str">
        <f t="shared" si="434"/>
        <v>KOMPUTER</v>
      </c>
      <c r="S1801" s="860">
        <f t="shared" si="435"/>
        <v>4</v>
      </c>
      <c r="T1801" s="861">
        <f t="shared" si="436"/>
        <v>10010620.437898841</v>
      </c>
      <c r="U1801" s="860">
        <f t="shared" si="437"/>
        <v>0</v>
      </c>
      <c r="V1801" s="861">
        <f t="shared" si="438"/>
        <v>0</v>
      </c>
      <c r="W1801" s="861">
        <f t="shared" si="439"/>
        <v>10010620.437898841</v>
      </c>
      <c r="X1801" s="861">
        <f t="shared" si="440"/>
        <v>10010620.437898841</v>
      </c>
      <c r="Y1801" s="861">
        <f t="shared" si="441"/>
        <v>10010620.437898841</v>
      </c>
      <c r="Z1801" s="861">
        <f t="shared" si="442"/>
        <v>10010620.437898841</v>
      </c>
      <c r="AA1801" s="861">
        <f t="shared" si="443"/>
        <v>0</v>
      </c>
      <c r="AB1801" s="860">
        <f t="shared" si="444"/>
        <v>2014</v>
      </c>
      <c r="AC1801" s="862">
        <f t="shared" si="445"/>
        <v>40042481.751595363</v>
      </c>
      <c r="AD1801" s="863">
        <f t="shared" si="446"/>
        <v>0</v>
      </c>
    </row>
    <row r="1802" spans="1:30" s="821" customFormat="1" ht="25.5" hidden="1" customHeight="1">
      <c r="A1802" s="835"/>
      <c r="B1802" s="849" t="s">
        <v>34</v>
      </c>
      <c r="C1802" s="873" t="s">
        <v>443</v>
      </c>
      <c r="D1802" s="873" t="s">
        <v>4342</v>
      </c>
      <c r="E1802" s="864" t="s">
        <v>4146</v>
      </c>
      <c r="F1802" s="873"/>
      <c r="G1802" s="838"/>
      <c r="H1802" s="873" t="s">
        <v>863</v>
      </c>
      <c r="I1802" s="872">
        <v>2014</v>
      </c>
      <c r="J1802" s="838"/>
      <c r="K1802" s="883"/>
      <c r="L1802" s="884"/>
      <c r="M1802" s="884"/>
      <c r="N1802" s="884"/>
      <c r="O1802" s="872" t="s">
        <v>133</v>
      </c>
      <c r="P1802" s="894">
        <v>15659071.076042878</v>
      </c>
      <c r="Q1802" s="853" t="str">
        <f t="shared" si="433"/>
        <v>2.06.03</v>
      </c>
      <c r="R1802" s="841" t="str">
        <f t="shared" si="434"/>
        <v>KOMPUTER</v>
      </c>
      <c r="S1802" s="860">
        <f t="shared" si="435"/>
        <v>4</v>
      </c>
      <c r="T1802" s="861">
        <f t="shared" si="436"/>
        <v>3914767.7690107194</v>
      </c>
      <c r="U1802" s="860">
        <f t="shared" si="437"/>
        <v>0</v>
      </c>
      <c r="V1802" s="861">
        <f t="shared" si="438"/>
        <v>0</v>
      </c>
      <c r="W1802" s="861">
        <f t="shared" si="439"/>
        <v>3914767.7690107194</v>
      </c>
      <c r="X1802" s="861">
        <f t="shared" si="440"/>
        <v>3914767.7690107194</v>
      </c>
      <c r="Y1802" s="861">
        <f t="shared" si="441"/>
        <v>3914767.7690107194</v>
      </c>
      <c r="Z1802" s="861">
        <f t="shared" si="442"/>
        <v>3914767.7690107194</v>
      </c>
      <c r="AA1802" s="861">
        <f t="shared" si="443"/>
        <v>0</v>
      </c>
      <c r="AB1802" s="860">
        <f t="shared" si="444"/>
        <v>2014</v>
      </c>
      <c r="AC1802" s="862">
        <f t="shared" si="445"/>
        <v>15659071.076042878</v>
      </c>
      <c r="AD1802" s="863">
        <f t="shared" si="446"/>
        <v>0</v>
      </c>
    </row>
    <row r="1803" spans="1:30" s="821" customFormat="1" ht="15" hidden="1" customHeight="1">
      <c r="A1803" s="835"/>
      <c r="B1803" s="849" t="s">
        <v>34</v>
      </c>
      <c r="C1803" s="873" t="s">
        <v>1427</v>
      </c>
      <c r="D1803" s="873" t="s">
        <v>4343</v>
      </c>
      <c r="E1803" s="864" t="s">
        <v>444</v>
      </c>
      <c r="F1803" s="873" t="s">
        <v>1067</v>
      </c>
      <c r="G1803" s="838"/>
      <c r="H1803" s="873" t="s">
        <v>863</v>
      </c>
      <c r="I1803" s="872">
        <v>2014</v>
      </c>
      <c r="J1803" s="838"/>
      <c r="K1803" s="883"/>
      <c r="L1803" s="884"/>
      <c r="M1803" s="884"/>
      <c r="N1803" s="884"/>
      <c r="O1803" s="872" t="s">
        <v>133</v>
      </c>
      <c r="P1803" s="894">
        <v>184434228.73693329</v>
      </c>
      <c r="Q1803" s="853" t="str">
        <f t="shared" si="433"/>
        <v>2.06.02</v>
      </c>
      <c r="R1803" s="841" t="str">
        <f t="shared" si="434"/>
        <v>ALAT RUMAH TANGGA</v>
      </c>
      <c r="S1803" s="860">
        <f t="shared" si="435"/>
        <v>5</v>
      </c>
      <c r="T1803" s="861">
        <f t="shared" si="436"/>
        <v>36886845.747386657</v>
      </c>
      <c r="U1803" s="860">
        <f t="shared" si="437"/>
        <v>0</v>
      </c>
      <c r="V1803" s="861">
        <f t="shared" si="438"/>
        <v>0</v>
      </c>
      <c r="W1803" s="861">
        <f t="shared" si="439"/>
        <v>36886845.747386657</v>
      </c>
      <c r="X1803" s="861">
        <f t="shared" si="440"/>
        <v>36886845.747386657</v>
      </c>
      <c r="Y1803" s="861">
        <f t="shared" si="441"/>
        <v>36886845.747386657</v>
      </c>
      <c r="Z1803" s="861">
        <f t="shared" si="442"/>
        <v>36886845.747386657</v>
      </c>
      <c r="AA1803" s="861">
        <f t="shared" si="443"/>
        <v>36886845.747386657</v>
      </c>
      <c r="AB1803" s="860">
        <f t="shared" si="444"/>
        <v>2014</v>
      </c>
      <c r="AC1803" s="862">
        <f t="shared" si="445"/>
        <v>184434228.73693329</v>
      </c>
      <c r="AD1803" s="863">
        <f t="shared" si="446"/>
        <v>0</v>
      </c>
    </row>
    <row r="1804" spans="1:30" s="821" customFormat="1" ht="15" hidden="1" customHeight="1">
      <c r="A1804" s="835"/>
      <c r="B1804" s="849" t="s">
        <v>34</v>
      </c>
      <c r="C1804" s="873" t="s">
        <v>3874</v>
      </c>
      <c r="D1804" s="873" t="s">
        <v>4344</v>
      </c>
      <c r="E1804" s="864" t="s">
        <v>444</v>
      </c>
      <c r="F1804" s="873" t="s">
        <v>1067</v>
      </c>
      <c r="G1804" s="838"/>
      <c r="H1804" s="873" t="s">
        <v>459</v>
      </c>
      <c r="I1804" s="872">
        <v>2014</v>
      </c>
      <c r="J1804" s="838"/>
      <c r="K1804" s="883"/>
      <c r="L1804" s="884"/>
      <c r="M1804" s="884"/>
      <c r="N1804" s="884"/>
      <c r="O1804" s="872" t="s">
        <v>133</v>
      </c>
      <c r="P1804" s="894">
        <v>11561548.66709134</v>
      </c>
      <c r="Q1804" s="853" t="str">
        <f t="shared" si="433"/>
        <v>2.06.02</v>
      </c>
      <c r="R1804" s="841" t="str">
        <f t="shared" si="434"/>
        <v>ALAT RUMAH TANGGA</v>
      </c>
      <c r="S1804" s="860">
        <f t="shared" si="435"/>
        <v>5</v>
      </c>
      <c r="T1804" s="861">
        <f t="shared" si="436"/>
        <v>2312309.7334182682</v>
      </c>
      <c r="U1804" s="860">
        <f t="shared" si="437"/>
        <v>0</v>
      </c>
      <c r="V1804" s="861">
        <f t="shared" si="438"/>
        <v>0</v>
      </c>
      <c r="W1804" s="861">
        <f t="shared" si="439"/>
        <v>2312309.7334182682</v>
      </c>
      <c r="X1804" s="861">
        <f t="shared" si="440"/>
        <v>2312309.7334182682</v>
      </c>
      <c r="Y1804" s="861">
        <f t="shared" si="441"/>
        <v>2312309.7334182682</v>
      </c>
      <c r="Z1804" s="861">
        <f t="shared" si="442"/>
        <v>2312309.7334182682</v>
      </c>
      <c r="AA1804" s="861">
        <f t="shared" si="443"/>
        <v>2312309.7334182682</v>
      </c>
      <c r="AB1804" s="860">
        <f t="shared" si="444"/>
        <v>2014</v>
      </c>
      <c r="AC1804" s="862">
        <f t="shared" si="445"/>
        <v>11561548.66709134</v>
      </c>
      <c r="AD1804" s="863">
        <f t="shared" si="446"/>
        <v>0</v>
      </c>
    </row>
    <row r="1805" spans="1:30" s="821" customFormat="1" ht="15" hidden="1" customHeight="1">
      <c r="A1805" s="835"/>
      <c r="B1805" s="849" t="s">
        <v>34</v>
      </c>
      <c r="C1805" s="873" t="s">
        <v>3874</v>
      </c>
      <c r="D1805" s="873" t="s">
        <v>4344</v>
      </c>
      <c r="E1805" s="864" t="s">
        <v>444</v>
      </c>
      <c r="F1805" s="873" t="s">
        <v>1067</v>
      </c>
      <c r="G1805" s="838"/>
      <c r="H1805" s="873" t="s">
        <v>459</v>
      </c>
      <c r="I1805" s="872">
        <v>2014</v>
      </c>
      <c r="J1805" s="838"/>
      <c r="K1805" s="883"/>
      <c r="L1805" s="884"/>
      <c r="M1805" s="884"/>
      <c r="N1805" s="884"/>
      <c r="O1805" s="872" t="s">
        <v>133</v>
      </c>
      <c r="P1805" s="894">
        <v>11561548.66709134</v>
      </c>
      <c r="Q1805" s="853" t="str">
        <f t="shared" si="433"/>
        <v>2.06.02</v>
      </c>
      <c r="R1805" s="841" t="str">
        <f t="shared" si="434"/>
        <v>ALAT RUMAH TANGGA</v>
      </c>
      <c r="S1805" s="860">
        <f t="shared" si="435"/>
        <v>5</v>
      </c>
      <c r="T1805" s="861">
        <f t="shared" si="436"/>
        <v>2312309.7334182682</v>
      </c>
      <c r="U1805" s="860">
        <f t="shared" si="437"/>
        <v>0</v>
      </c>
      <c r="V1805" s="861">
        <f t="shared" si="438"/>
        <v>0</v>
      </c>
      <c r="W1805" s="861">
        <f t="shared" si="439"/>
        <v>2312309.7334182682</v>
      </c>
      <c r="X1805" s="861">
        <f t="shared" si="440"/>
        <v>2312309.7334182682</v>
      </c>
      <c r="Y1805" s="861">
        <f t="shared" si="441"/>
        <v>2312309.7334182682</v>
      </c>
      <c r="Z1805" s="861">
        <f t="shared" si="442"/>
        <v>2312309.7334182682</v>
      </c>
      <c r="AA1805" s="861">
        <f t="shared" si="443"/>
        <v>2312309.7334182682</v>
      </c>
      <c r="AB1805" s="860">
        <f t="shared" si="444"/>
        <v>2014</v>
      </c>
      <c r="AC1805" s="862">
        <f t="shared" si="445"/>
        <v>11561548.66709134</v>
      </c>
      <c r="AD1805" s="863">
        <f t="shared" si="446"/>
        <v>0</v>
      </c>
    </row>
    <row r="1806" spans="1:30" s="821" customFormat="1" ht="25.5" hidden="1" customHeight="1">
      <c r="A1806" s="835"/>
      <c r="B1806" s="849" t="s">
        <v>34</v>
      </c>
      <c r="C1806" s="873" t="s">
        <v>3874</v>
      </c>
      <c r="D1806" s="873" t="s">
        <v>4344</v>
      </c>
      <c r="E1806" s="864" t="s">
        <v>444</v>
      </c>
      <c r="F1806" s="873" t="s">
        <v>1067</v>
      </c>
      <c r="G1806" s="838"/>
      <c r="H1806" s="873" t="s">
        <v>459</v>
      </c>
      <c r="I1806" s="872">
        <v>2014</v>
      </c>
      <c r="J1806" s="838"/>
      <c r="K1806" s="883"/>
      <c r="L1806" s="884"/>
      <c r="M1806" s="884"/>
      <c r="N1806" s="884"/>
      <c r="O1806" s="872" t="s">
        <v>133</v>
      </c>
      <c r="P1806" s="894">
        <v>11561548.66709134</v>
      </c>
      <c r="Q1806" s="853" t="str">
        <f t="shared" si="433"/>
        <v>2.06.02</v>
      </c>
      <c r="R1806" s="841" t="str">
        <f t="shared" si="434"/>
        <v>ALAT RUMAH TANGGA</v>
      </c>
      <c r="S1806" s="860">
        <f t="shared" si="435"/>
        <v>5</v>
      </c>
      <c r="T1806" s="861">
        <f t="shared" si="436"/>
        <v>2312309.7334182682</v>
      </c>
      <c r="U1806" s="860">
        <f t="shared" si="437"/>
        <v>0</v>
      </c>
      <c r="V1806" s="861">
        <f t="shared" si="438"/>
        <v>0</v>
      </c>
      <c r="W1806" s="861">
        <f t="shared" si="439"/>
        <v>2312309.7334182682</v>
      </c>
      <c r="X1806" s="861">
        <f t="shared" si="440"/>
        <v>2312309.7334182682</v>
      </c>
      <c r="Y1806" s="861">
        <f t="shared" si="441"/>
        <v>2312309.7334182682</v>
      </c>
      <c r="Z1806" s="861">
        <f t="shared" si="442"/>
        <v>2312309.7334182682</v>
      </c>
      <c r="AA1806" s="861">
        <f t="shared" si="443"/>
        <v>2312309.7334182682</v>
      </c>
      <c r="AB1806" s="860">
        <f t="shared" si="444"/>
        <v>2014</v>
      </c>
      <c r="AC1806" s="862">
        <f t="shared" si="445"/>
        <v>11561548.66709134</v>
      </c>
      <c r="AD1806" s="863">
        <f t="shared" si="446"/>
        <v>0</v>
      </c>
    </row>
    <row r="1807" spans="1:30" s="821" customFormat="1" ht="15" hidden="1" customHeight="1">
      <c r="A1807" s="835"/>
      <c r="B1807" s="849" t="s">
        <v>34</v>
      </c>
      <c r="C1807" s="873" t="s">
        <v>3874</v>
      </c>
      <c r="D1807" s="873" t="s">
        <v>4344</v>
      </c>
      <c r="E1807" s="864" t="s">
        <v>444</v>
      </c>
      <c r="F1807" s="873" t="s">
        <v>1067</v>
      </c>
      <c r="G1807" s="838"/>
      <c r="H1807" s="873" t="s">
        <v>459</v>
      </c>
      <c r="I1807" s="872">
        <v>2014</v>
      </c>
      <c r="J1807" s="838"/>
      <c r="K1807" s="883"/>
      <c r="L1807" s="884"/>
      <c r="M1807" s="884"/>
      <c r="N1807" s="884"/>
      <c r="O1807" s="872" t="s">
        <v>133</v>
      </c>
      <c r="P1807" s="894">
        <v>11561548.66709134</v>
      </c>
      <c r="Q1807" s="853" t="str">
        <f t="shared" si="433"/>
        <v>2.06.02</v>
      </c>
      <c r="R1807" s="841" t="str">
        <f t="shared" si="434"/>
        <v>ALAT RUMAH TANGGA</v>
      </c>
      <c r="S1807" s="860">
        <f t="shared" si="435"/>
        <v>5</v>
      </c>
      <c r="T1807" s="861">
        <f t="shared" si="436"/>
        <v>2312309.7334182682</v>
      </c>
      <c r="U1807" s="860">
        <f t="shared" si="437"/>
        <v>0</v>
      </c>
      <c r="V1807" s="861">
        <f t="shared" si="438"/>
        <v>0</v>
      </c>
      <c r="W1807" s="861">
        <f t="shared" si="439"/>
        <v>2312309.7334182682</v>
      </c>
      <c r="X1807" s="861">
        <f t="shared" si="440"/>
        <v>2312309.7334182682</v>
      </c>
      <c r="Y1807" s="861">
        <f t="shared" si="441"/>
        <v>2312309.7334182682</v>
      </c>
      <c r="Z1807" s="861">
        <f t="shared" si="442"/>
        <v>2312309.7334182682</v>
      </c>
      <c r="AA1807" s="861">
        <f t="shared" si="443"/>
        <v>2312309.7334182682</v>
      </c>
      <c r="AB1807" s="860">
        <f t="shared" si="444"/>
        <v>2014</v>
      </c>
      <c r="AC1807" s="862">
        <f t="shared" si="445"/>
        <v>11561548.66709134</v>
      </c>
      <c r="AD1807" s="863">
        <f t="shared" si="446"/>
        <v>0</v>
      </c>
    </row>
    <row r="1808" spans="1:30" s="821" customFormat="1" ht="15" hidden="1" customHeight="1">
      <c r="A1808" s="835"/>
      <c r="B1808" s="849" t="s">
        <v>34</v>
      </c>
      <c r="C1808" s="873" t="s">
        <v>3874</v>
      </c>
      <c r="D1808" s="873" t="s">
        <v>4344</v>
      </c>
      <c r="E1808" s="864" t="s">
        <v>444</v>
      </c>
      <c r="F1808" s="873" t="s">
        <v>1067</v>
      </c>
      <c r="G1808" s="838"/>
      <c r="H1808" s="873" t="s">
        <v>459</v>
      </c>
      <c r="I1808" s="872">
        <v>2014</v>
      </c>
      <c r="J1808" s="838"/>
      <c r="K1808" s="883"/>
      <c r="L1808" s="884"/>
      <c r="M1808" s="884"/>
      <c r="N1808" s="884"/>
      <c r="O1808" s="872" t="s">
        <v>133</v>
      </c>
      <c r="P1808" s="894">
        <v>11561548.66709134</v>
      </c>
      <c r="Q1808" s="853" t="str">
        <f t="shared" si="433"/>
        <v>2.06.02</v>
      </c>
      <c r="R1808" s="841" t="str">
        <f t="shared" si="434"/>
        <v>ALAT RUMAH TANGGA</v>
      </c>
      <c r="S1808" s="860">
        <f t="shared" si="435"/>
        <v>5</v>
      </c>
      <c r="T1808" s="861">
        <f t="shared" si="436"/>
        <v>2312309.7334182682</v>
      </c>
      <c r="U1808" s="860">
        <f t="shared" si="437"/>
        <v>0</v>
      </c>
      <c r="V1808" s="861">
        <f t="shared" si="438"/>
        <v>0</v>
      </c>
      <c r="W1808" s="861">
        <f t="shared" si="439"/>
        <v>2312309.7334182682</v>
      </c>
      <c r="X1808" s="861">
        <f t="shared" si="440"/>
        <v>2312309.7334182682</v>
      </c>
      <c r="Y1808" s="861">
        <f t="shared" si="441"/>
        <v>2312309.7334182682</v>
      </c>
      <c r="Z1808" s="861">
        <f t="shared" si="442"/>
        <v>2312309.7334182682</v>
      </c>
      <c r="AA1808" s="861">
        <f t="shared" si="443"/>
        <v>2312309.7334182682</v>
      </c>
      <c r="AB1808" s="860">
        <f t="shared" si="444"/>
        <v>2014</v>
      </c>
      <c r="AC1808" s="862">
        <f t="shared" si="445"/>
        <v>11561548.66709134</v>
      </c>
      <c r="AD1808" s="863">
        <f t="shared" si="446"/>
        <v>0</v>
      </c>
    </row>
    <row r="1809" spans="1:30" s="821" customFormat="1" ht="15" hidden="1" customHeight="1">
      <c r="A1809" s="835"/>
      <c r="B1809" s="849" t="s">
        <v>34</v>
      </c>
      <c r="C1809" s="873" t="s">
        <v>3874</v>
      </c>
      <c r="D1809" s="873" t="s">
        <v>4344</v>
      </c>
      <c r="E1809" s="864" t="s">
        <v>444</v>
      </c>
      <c r="F1809" s="873" t="s">
        <v>1067</v>
      </c>
      <c r="G1809" s="838"/>
      <c r="H1809" s="873" t="s">
        <v>459</v>
      </c>
      <c r="I1809" s="872">
        <v>2014</v>
      </c>
      <c r="J1809" s="838"/>
      <c r="K1809" s="883"/>
      <c r="L1809" s="884"/>
      <c r="M1809" s="884"/>
      <c r="N1809" s="884"/>
      <c r="O1809" s="872" t="s">
        <v>133</v>
      </c>
      <c r="P1809" s="894">
        <v>11561548.66709134</v>
      </c>
      <c r="Q1809" s="853" t="str">
        <f t="shared" si="433"/>
        <v>2.06.02</v>
      </c>
      <c r="R1809" s="841" t="str">
        <f t="shared" si="434"/>
        <v>ALAT RUMAH TANGGA</v>
      </c>
      <c r="S1809" s="860">
        <f t="shared" si="435"/>
        <v>5</v>
      </c>
      <c r="T1809" s="861">
        <f t="shared" si="436"/>
        <v>2312309.7334182682</v>
      </c>
      <c r="U1809" s="860">
        <f t="shared" si="437"/>
        <v>0</v>
      </c>
      <c r="V1809" s="861">
        <f t="shared" si="438"/>
        <v>0</v>
      </c>
      <c r="W1809" s="861">
        <f t="shared" si="439"/>
        <v>2312309.7334182682</v>
      </c>
      <c r="X1809" s="861">
        <f t="shared" si="440"/>
        <v>2312309.7334182682</v>
      </c>
      <c r="Y1809" s="861">
        <f t="shared" si="441"/>
        <v>2312309.7334182682</v>
      </c>
      <c r="Z1809" s="861">
        <f t="shared" si="442"/>
        <v>2312309.7334182682</v>
      </c>
      <c r="AA1809" s="861">
        <f t="shared" si="443"/>
        <v>2312309.7334182682</v>
      </c>
      <c r="AB1809" s="860">
        <f t="shared" si="444"/>
        <v>2014</v>
      </c>
      <c r="AC1809" s="862">
        <f t="shared" si="445"/>
        <v>11561548.66709134</v>
      </c>
      <c r="AD1809" s="863">
        <f t="shared" si="446"/>
        <v>0</v>
      </c>
    </row>
    <row r="1810" spans="1:30" s="821" customFormat="1" ht="15" hidden="1" customHeight="1">
      <c r="A1810" s="835"/>
      <c r="B1810" s="849" t="s">
        <v>34</v>
      </c>
      <c r="C1810" s="873" t="s">
        <v>3874</v>
      </c>
      <c r="D1810" s="873" t="s">
        <v>4344</v>
      </c>
      <c r="E1810" s="864" t="s">
        <v>444</v>
      </c>
      <c r="F1810" s="873" t="s">
        <v>1067</v>
      </c>
      <c r="G1810" s="838"/>
      <c r="H1810" s="873" t="s">
        <v>459</v>
      </c>
      <c r="I1810" s="872">
        <v>2014</v>
      </c>
      <c r="J1810" s="838"/>
      <c r="K1810" s="883"/>
      <c r="L1810" s="884"/>
      <c r="M1810" s="884"/>
      <c r="N1810" s="884"/>
      <c r="O1810" s="872" t="s">
        <v>133</v>
      </c>
      <c r="P1810" s="894">
        <v>11561548.66709134</v>
      </c>
      <c r="Q1810" s="853" t="str">
        <f t="shared" si="433"/>
        <v>2.06.02</v>
      </c>
      <c r="R1810" s="841" t="str">
        <f t="shared" si="434"/>
        <v>ALAT RUMAH TANGGA</v>
      </c>
      <c r="S1810" s="860">
        <f t="shared" si="435"/>
        <v>5</v>
      </c>
      <c r="T1810" s="861">
        <f t="shared" si="436"/>
        <v>2312309.7334182682</v>
      </c>
      <c r="U1810" s="860">
        <f t="shared" si="437"/>
        <v>0</v>
      </c>
      <c r="V1810" s="861">
        <f t="shared" si="438"/>
        <v>0</v>
      </c>
      <c r="W1810" s="861">
        <f t="shared" si="439"/>
        <v>2312309.7334182682</v>
      </c>
      <c r="X1810" s="861">
        <f t="shared" si="440"/>
        <v>2312309.7334182682</v>
      </c>
      <c r="Y1810" s="861">
        <f t="shared" si="441"/>
        <v>2312309.7334182682</v>
      </c>
      <c r="Z1810" s="861">
        <f t="shared" si="442"/>
        <v>2312309.7334182682</v>
      </c>
      <c r="AA1810" s="861">
        <f t="shared" si="443"/>
        <v>2312309.7334182682</v>
      </c>
      <c r="AB1810" s="860">
        <f t="shared" si="444"/>
        <v>2014</v>
      </c>
      <c r="AC1810" s="862">
        <f t="shared" si="445"/>
        <v>11561548.66709134</v>
      </c>
      <c r="AD1810" s="863">
        <f t="shared" si="446"/>
        <v>0</v>
      </c>
    </row>
    <row r="1811" spans="1:30" s="821" customFormat="1" ht="15" hidden="1" customHeight="1">
      <c r="A1811" s="835"/>
      <c r="B1811" s="849" t="s">
        <v>34</v>
      </c>
      <c r="C1811" s="873" t="s">
        <v>3874</v>
      </c>
      <c r="D1811" s="873" t="s">
        <v>4344</v>
      </c>
      <c r="E1811" s="864" t="s">
        <v>444</v>
      </c>
      <c r="F1811" s="873" t="s">
        <v>1067</v>
      </c>
      <c r="G1811" s="838"/>
      <c r="H1811" s="873" t="s">
        <v>459</v>
      </c>
      <c r="I1811" s="872">
        <v>2014</v>
      </c>
      <c r="J1811" s="838"/>
      <c r="K1811" s="883"/>
      <c r="L1811" s="884"/>
      <c r="M1811" s="884"/>
      <c r="N1811" s="884"/>
      <c r="O1811" s="872" t="s">
        <v>133</v>
      </c>
      <c r="P1811" s="894">
        <v>11561548.66709134</v>
      </c>
      <c r="Q1811" s="853" t="str">
        <f t="shared" si="433"/>
        <v>2.06.02</v>
      </c>
      <c r="R1811" s="841" t="str">
        <f t="shared" si="434"/>
        <v>ALAT RUMAH TANGGA</v>
      </c>
      <c r="S1811" s="860">
        <f t="shared" si="435"/>
        <v>5</v>
      </c>
      <c r="T1811" s="861">
        <f t="shared" si="436"/>
        <v>2312309.7334182682</v>
      </c>
      <c r="U1811" s="860">
        <f t="shared" si="437"/>
        <v>0</v>
      </c>
      <c r="V1811" s="861">
        <f t="shared" si="438"/>
        <v>0</v>
      </c>
      <c r="W1811" s="861">
        <f t="shared" si="439"/>
        <v>2312309.7334182682</v>
      </c>
      <c r="X1811" s="861">
        <f t="shared" si="440"/>
        <v>2312309.7334182682</v>
      </c>
      <c r="Y1811" s="861">
        <f t="shared" si="441"/>
        <v>2312309.7334182682</v>
      </c>
      <c r="Z1811" s="861">
        <f t="shared" si="442"/>
        <v>2312309.7334182682</v>
      </c>
      <c r="AA1811" s="861">
        <f t="shared" si="443"/>
        <v>2312309.7334182682</v>
      </c>
      <c r="AB1811" s="860">
        <f t="shared" si="444"/>
        <v>2014</v>
      </c>
      <c r="AC1811" s="862">
        <f t="shared" si="445"/>
        <v>11561548.66709134</v>
      </c>
      <c r="AD1811" s="863">
        <f t="shared" si="446"/>
        <v>0</v>
      </c>
    </row>
    <row r="1812" spans="1:30" s="821" customFormat="1" ht="15" hidden="1" customHeight="1">
      <c r="A1812" s="835"/>
      <c r="B1812" s="849" t="s">
        <v>34</v>
      </c>
      <c r="C1812" s="873" t="s">
        <v>3874</v>
      </c>
      <c r="D1812" s="873" t="s">
        <v>4344</v>
      </c>
      <c r="E1812" s="864" t="s">
        <v>444</v>
      </c>
      <c r="F1812" s="873" t="s">
        <v>1067</v>
      </c>
      <c r="G1812" s="838"/>
      <c r="H1812" s="873" t="s">
        <v>459</v>
      </c>
      <c r="I1812" s="872">
        <v>2014</v>
      </c>
      <c r="J1812" s="838"/>
      <c r="K1812" s="883"/>
      <c r="L1812" s="884"/>
      <c r="M1812" s="884"/>
      <c r="N1812" s="884"/>
      <c r="O1812" s="872" t="s">
        <v>133</v>
      </c>
      <c r="P1812" s="894">
        <v>11561548.66709134</v>
      </c>
      <c r="Q1812" s="853" t="str">
        <f t="shared" si="433"/>
        <v>2.06.02</v>
      </c>
      <c r="R1812" s="841" t="str">
        <f t="shared" si="434"/>
        <v>ALAT RUMAH TANGGA</v>
      </c>
      <c r="S1812" s="860">
        <f t="shared" si="435"/>
        <v>5</v>
      </c>
      <c r="T1812" s="861">
        <f t="shared" si="436"/>
        <v>2312309.7334182682</v>
      </c>
      <c r="U1812" s="860">
        <f t="shared" si="437"/>
        <v>0</v>
      </c>
      <c r="V1812" s="861">
        <f t="shared" si="438"/>
        <v>0</v>
      </c>
      <c r="W1812" s="861">
        <f t="shared" si="439"/>
        <v>2312309.7334182682</v>
      </c>
      <c r="X1812" s="861">
        <f t="shared" si="440"/>
        <v>2312309.7334182682</v>
      </c>
      <c r="Y1812" s="861">
        <f t="shared" si="441"/>
        <v>2312309.7334182682</v>
      </c>
      <c r="Z1812" s="861">
        <f t="shared" si="442"/>
        <v>2312309.7334182682</v>
      </c>
      <c r="AA1812" s="861">
        <f t="shared" si="443"/>
        <v>2312309.7334182682</v>
      </c>
      <c r="AB1812" s="860">
        <f t="shared" si="444"/>
        <v>2014</v>
      </c>
      <c r="AC1812" s="862">
        <f t="shared" si="445"/>
        <v>11561548.66709134</v>
      </c>
      <c r="AD1812" s="863">
        <f t="shared" si="446"/>
        <v>0</v>
      </c>
    </row>
    <row r="1813" spans="1:30" s="821" customFormat="1" ht="15" hidden="1" customHeight="1">
      <c r="A1813" s="835"/>
      <c r="B1813" s="849" t="s">
        <v>34</v>
      </c>
      <c r="C1813" s="873" t="s">
        <v>3874</v>
      </c>
      <c r="D1813" s="873" t="s">
        <v>4344</v>
      </c>
      <c r="E1813" s="864" t="s">
        <v>444</v>
      </c>
      <c r="F1813" s="873" t="s">
        <v>1067</v>
      </c>
      <c r="G1813" s="838"/>
      <c r="H1813" s="873" t="s">
        <v>459</v>
      </c>
      <c r="I1813" s="872">
        <v>2014</v>
      </c>
      <c r="J1813" s="838"/>
      <c r="K1813" s="883"/>
      <c r="L1813" s="884"/>
      <c r="M1813" s="884"/>
      <c r="N1813" s="884"/>
      <c r="O1813" s="872" t="s">
        <v>133</v>
      </c>
      <c r="P1813" s="894">
        <v>11561548.66709134</v>
      </c>
      <c r="Q1813" s="853" t="str">
        <f t="shared" si="433"/>
        <v>2.06.02</v>
      </c>
      <c r="R1813" s="841" t="str">
        <f t="shared" si="434"/>
        <v>ALAT RUMAH TANGGA</v>
      </c>
      <c r="S1813" s="860">
        <f t="shared" si="435"/>
        <v>5</v>
      </c>
      <c r="T1813" s="861">
        <f t="shared" si="436"/>
        <v>2312309.7334182682</v>
      </c>
      <c r="U1813" s="860">
        <f t="shared" si="437"/>
        <v>0</v>
      </c>
      <c r="V1813" s="861">
        <f t="shared" si="438"/>
        <v>0</v>
      </c>
      <c r="W1813" s="861">
        <f t="shared" si="439"/>
        <v>2312309.7334182682</v>
      </c>
      <c r="X1813" s="861">
        <f t="shared" si="440"/>
        <v>2312309.7334182682</v>
      </c>
      <c r="Y1813" s="861">
        <f t="shared" si="441"/>
        <v>2312309.7334182682</v>
      </c>
      <c r="Z1813" s="861">
        <f t="shared" si="442"/>
        <v>2312309.7334182682</v>
      </c>
      <c r="AA1813" s="861">
        <f t="shared" si="443"/>
        <v>2312309.7334182682</v>
      </c>
      <c r="AB1813" s="860">
        <f t="shared" si="444"/>
        <v>2014</v>
      </c>
      <c r="AC1813" s="862">
        <f t="shared" si="445"/>
        <v>11561548.66709134</v>
      </c>
      <c r="AD1813" s="863">
        <f t="shared" si="446"/>
        <v>0</v>
      </c>
    </row>
    <row r="1814" spans="1:30" s="821" customFormat="1" ht="25.5" hidden="1" customHeight="1">
      <c r="A1814" s="835"/>
      <c r="B1814" s="849" t="s">
        <v>34</v>
      </c>
      <c r="C1814" s="873" t="s">
        <v>3874</v>
      </c>
      <c r="D1814" s="873" t="s">
        <v>4344</v>
      </c>
      <c r="E1814" s="864" t="s">
        <v>444</v>
      </c>
      <c r="F1814" s="873" t="s">
        <v>1067</v>
      </c>
      <c r="G1814" s="838"/>
      <c r="H1814" s="873" t="s">
        <v>459</v>
      </c>
      <c r="I1814" s="872">
        <v>2014</v>
      </c>
      <c r="J1814" s="838"/>
      <c r="K1814" s="883"/>
      <c r="L1814" s="884"/>
      <c r="M1814" s="884"/>
      <c r="N1814" s="884"/>
      <c r="O1814" s="872" t="s">
        <v>133</v>
      </c>
      <c r="P1814" s="894">
        <v>11561548.66709134</v>
      </c>
      <c r="Q1814" s="853" t="str">
        <f t="shared" si="433"/>
        <v>2.06.02</v>
      </c>
      <c r="R1814" s="841" t="str">
        <f t="shared" si="434"/>
        <v>ALAT RUMAH TANGGA</v>
      </c>
      <c r="S1814" s="860">
        <f t="shared" si="435"/>
        <v>5</v>
      </c>
      <c r="T1814" s="861">
        <f t="shared" si="436"/>
        <v>2312309.7334182682</v>
      </c>
      <c r="U1814" s="860">
        <f t="shared" si="437"/>
        <v>0</v>
      </c>
      <c r="V1814" s="861">
        <f t="shared" si="438"/>
        <v>0</v>
      </c>
      <c r="W1814" s="861">
        <f t="shared" si="439"/>
        <v>2312309.7334182682</v>
      </c>
      <c r="X1814" s="861">
        <f t="shared" si="440"/>
        <v>2312309.7334182682</v>
      </c>
      <c r="Y1814" s="861">
        <f t="shared" si="441"/>
        <v>2312309.7334182682</v>
      </c>
      <c r="Z1814" s="861">
        <f t="shared" si="442"/>
        <v>2312309.7334182682</v>
      </c>
      <c r="AA1814" s="861">
        <f t="shared" si="443"/>
        <v>2312309.7334182682</v>
      </c>
      <c r="AB1814" s="860">
        <f t="shared" si="444"/>
        <v>2014</v>
      </c>
      <c r="AC1814" s="862">
        <f t="shared" si="445"/>
        <v>11561548.66709134</v>
      </c>
      <c r="AD1814" s="863">
        <f t="shared" si="446"/>
        <v>0</v>
      </c>
    </row>
    <row r="1815" spans="1:30" s="821" customFormat="1" ht="25.5" hidden="1" customHeight="1">
      <c r="A1815" s="835"/>
      <c r="B1815" s="849" t="s">
        <v>34</v>
      </c>
      <c r="C1815" s="873" t="s">
        <v>3874</v>
      </c>
      <c r="D1815" s="873" t="s">
        <v>4344</v>
      </c>
      <c r="E1815" s="864" t="s">
        <v>444</v>
      </c>
      <c r="F1815" s="873" t="s">
        <v>1067</v>
      </c>
      <c r="G1815" s="838"/>
      <c r="H1815" s="873" t="s">
        <v>459</v>
      </c>
      <c r="I1815" s="872">
        <v>2014</v>
      </c>
      <c r="J1815" s="838"/>
      <c r="K1815" s="883"/>
      <c r="L1815" s="884"/>
      <c r="M1815" s="884"/>
      <c r="N1815" s="884"/>
      <c r="O1815" s="872" t="s">
        <v>133</v>
      </c>
      <c r="P1815" s="894">
        <v>11561548.66709134</v>
      </c>
      <c r="Q1815" s="853" t="str">
        <f t="shared" si="433"/>
        <v>2.06.02</v>
      </c>
      <c r="R1815" s="841" t="str">
        <f t="shared" si="434"/>
        <v>ALAT RUMAH TANGGA</v>
      </c>
      <c r="S1815" s="860">
        <f t="shared" si="435"/>
        <v>5</v>
      </c>
      <c r="T1815" s="861">
        <f t="shared" si="436"/>
        <v>2312309.7334182682</v>
      </c>
      <c r="U1815" s="860">
        <f t="shared" si="437"/>
        <v>0</v>
      </c>
      <c r="V1815" s="861">
        <f t="shared" si="438"/>
        <v>0</v>
      </c>
      <c r="W1815" s="861">
        <f t="shared" si="439"/>
        <v>2312309.7334182682</v>
      </c>
      <c r="X1815" s="861">
        <f t="shared" si="440"/>
        <v>2312309.7334182682</v>
      </c>
      <c r="Y1815" s="861">
        <f t="shared" si="441"/>
        <v>2312309.7334182682</v>
      </c>
      <c r="Z1815" s="861">
        <f t="shared" si="442"/>
        <v>2312309.7334182682</v>
      </c>
      <c r="AA1815" s="861">
        <f t="shared" si="443"/>
        <v>2312309.7334182682</v>
      </c>
      <c r="AB1815" s="860">
        <f t="shared" si="444"/>
        <v>2014</v>
      </c>
      <c r="AC1815" s="862">
        <f t="shared" si="445"/>
        <v>11561548.66709134</v>
      </c>
      <c r="AD1815" s="863">
        <f t="shared" si="446"/>
        <v>0</v>
      </c>
    </row>
    <row r="1816" spans="1:30" s="821" customFormat="1" ht="25.5" hidden="1" customHeight="1">
      <c r="A1816" s="835"/>
      <c r="B1816" s="849" t="s">
        <v>34</v>
      </c>
      <c r="C1816" s="873" t="s">
        <v>3874</v>
      </c>
      <c r="D1816" s="873" t="s">
        <v>4344</v>
      </c>
      <c r="E1816" s="864" t="s">
        <v>444</v>
      </c>
      <c r="F1816" s="873" t="s">
        <v>1067</v>
      </c>
      <c r="G1816" s="838"/>
      <c r="H1816" s="873" t="s">
        <v>459</v>
      </c>
      <c r="I1816" s="872">
        <v>2014</v>
      </c>
      <c r="J1816" s="838"/>
      <c r="K1816" s="883"/>
      <c r="L1816" s="884"/>
      <c r="M1816" s="884"/>
      <c r="N1816" s="884"/>
      <c r="O1816" s="872" t="s">
        <v>133</v>
      </c>
      <c r="P1816" s="894">
        <v>11561548.66709134</v>
      </c>
      <c r="Q1816" s="853" t="str">
        <f t="shared" si="433"/>
        <v>2.06.02</v>
      </c>
      <c r="R1816" s="841" t="str">
        <f t="shared" si="434"/>
        <v>ALAT RUMAH TANGGA</v>
      </c>
      <c r="S1816" s="860">
        <f t="shared" si="435"/>
        <v>5</v>
      </c>
      <c r="T1816" s="861">
        <f t="shared" si="436"/>
        <v>2312309.7334182682</v>
      </c>
      <c r="U1816" s="860">
        <f t="shared" si="437"/>
        <v>0</v>
      </c>
      <c r="V1816" s="861">
        <f t="shared" si="438"/>
        <v>0</v>
      </c>
      <c r="W1816" s="861">
        <f t="shared" si="439"/>
        <v>2312309.7334182682</v>
      </c>
      <c r="X1816" s="861">
        <f t="shared" si="440"/>
        <v>2312309.7334182682</v>
      </c>
      <c r="Y1816" s="861">
        <f t="shared" si="441"/>
        <v>2312309.7334182682</v>
      </c>
      <c r="Z1816" s="861">
        <f t="shared" si="442"/>
        <v>2312309.7334182682</v>
      </c>
      <c r="AA1816" s="861">
        <f t="shared" si="443"/>
        <v>2312309.7334182682</v>
      </c>
      <c r="AB1816" s="860">
        <f t="shared" si="444"/>
        <v>2014</v>
      </c>
      <c r="AC1816" s="862">
        <f t="shared" si="445"/>
        <v>11561548.66709134</v>
      </c>
      <c r="AD1816" s="863">
        <f t="shared" si="446"/>
        <v>0</v>
      </c>
    </row>
    <row r="1817" spans="1:30" s="821" customFormat="1" ht="25.5" hidden="1" customHeight="1">
      <c r="A1817" s="835"/>
      <c r="B1817" s="849" t="s">
        <v>34</v>
      </c>
      <c r="C1817" s="873" t="s">
        <v>3874</v>
      </c>
      <c r="D1817" s="873" t="s">
        <v>4344</v>
      </c>
      <c r="E1817" s="864" t="s">
        <v>444</v>
      </c>
      <c r="F1817" s="873" t="s">
        <v>1067</v>
      </c>
      <c r="G1817" s="838"/>
      <c r="H1817" s="873" t="s">
        <v>459</v>
      </c>
      <c r="I1817" s="872">
        <v>2014</v>
      </c>
      <c r="J1817" s="838"/>
      <c r="K1817" s="883"/>
      <c r="L1817" s="884"/>
      <c r="M1817" s="884"/>
      <c r="N1817" s="884"/>
      <c r="O1817" s="872" t="s">
        <v>133</v>
      </c>
      <c r="P1817" s="894">
        <v>11561548.66709134</v>
      </c>
      <c r="Q1817" s="853" t="str">
        <f t="shared" si="433"/>
        <v>2.06.02</v>
      </c>
      <c r="R1817" s="841" t="str">
        <f t="shared" si="434"/>
        <v>ALAT RUMAH TANGGA</v>
      </c>
      <c r="S1817" s="860">
        <f t="shared" si="435"/>
        <v>5</v>
      </c>
      <c r="T1817" s="861">
        <f t="shared" si="436"/>
        <v>2312309.7334182682</v>
      </c>
      <c r="U1817" s="860">
        <f t="shared" si="437"/>
        <v>0</v>
      </c>
      <c r="V1817" s="861">
        <f t="shared" si="438"/>
        <v>0</v>
      </c>
      <c r="W1817" s="861">
        <f t="shared" si="439"/>
        <v>2312309.7334182682</v>
      </c>
      <c r="X1817" s="861">
        <f t="shared" si="440"/>
        <v>2312309.7334182682</v>
      </c>
      <c r="Y1817" s="861">
        <f t="shared" si="441"/>
        <v>2312309.7334182682</v>
      </c>
      <c r="Z1817" s="861">
        <f t="shared" si="442"/>
        <v>2312309.7334182682</v>
      </c>
      <c r="AA1817" s="861">
        <f t="shared" si="443"/>
        <v>2312309.7334182682</v>
      </c>
      <c r="AB1817" s="860">
        <f t="shared" si="444"/>
        <v>2014</v>
      </c>
      <c r="AC1817" s="862">
        <f t="shared" si="445"/>
        <v>11561548.66709134</v>
      </c>
      <c r="AD1817" s="863">
        <f t="shared" si="446"/>
        <v>0</v>
      </c>
    </row>
    <row r="1818" spans="1:30" s="821" customFormat="1" ht="25.5" hidden="1" customHeight="1">
      <c r="A1818" s="835"/>
      <c r="B1818" s="849" t="s">
        <v>34</v>
      </c>
      <c r="C1818" s="873" t="s">
        <v>3874</v>
      </c>
      <c r="D1818" s="873" t="s">
        <v>4344</v>
      </c>
      <c r="E1818" s="864" t="s">
        <v>444</v>
      </c>
      <c r="F1818" s="873" t="s">
        <v>1067</v>
      </c>
      <c r="G1818" s="838"/>
      <c r="H1818" s="873" t="s">
        <v>459</v>
      </c>
      <c r="I1818" s="872">
        <v>2014</v>
      </c>
      <c r="J1818" s="838"/>
      <c r="K1818" s="883"/>
      <c r="L1818" s="884"/>
      <c r="M1818" s="884"/>
      <c r="N1818" s="884"/>
      <c r="O1818" s="872" t="s">
        <v>133</v>
      </c>
      <c r="P1818" s="894">
        <v>11561548.66709134</v>
      </c>
      <c r="Q1818" s="853" t="str">
        <f t="shared" si="433"/>
        <v>2.06.02</v>
      </c>
      <c r="R1818" s="841" t="str">
        <f t="shared" si="434"/>
        <v>ALAT RUMAH TANGGA</v>
      </c>
      <c r="S1818" s="860">
        <f t="shared" si="435"/>
        <v>5</v>
      </c>
      <c r="T1818" s="861">
        <f t="shared" si="436"/>
        <v>2312309.7334182682</v>
      </c>
      <c r="U1818" s="860">
        <f t="shared" si="437"/>
        <v>0</v>
      </c>
      <c r="V1818" s="861">
        <f t="shared" si="438"/>
        <v>0</v>
      </c>
      <c r="W1818" s="861">
        <f t="shared" si="439"/>
        <v>2312309.7334182682</v>
      </c>
      <c r="X1818" s="861">
        <f t="shared" si="440"/>
        <v>2312309.7334182682</v>
      </c>
      <c r="Y1818" s="861">
        <f t="shared" si="441"/>
        <v>2312309.7334182682</v>
      </c>
      <c r="Z1818" s="861">
        <f t="shared" si="442"/>
        <v>2312309.7334182682</v>
      </c>
      <c r="AA1818" s="861">
        <f t="shared" si="443"/>
        <v>2312309.7334182682</v>
      </c>
      <c r="AB1818" s="860">
        <f t="shared" si="444"/>
        <v>2014</v>
      </c>
      <c r="AC1818" s="862">
        <f t="shared" si="445"/>
        <v>11561548.66709134</v>
      </c>
      <c r="AD1818" s="863">
        <f t="shared" si="446"/>
        <v>0</v>
      </c>
    </row>
    <row r="1819" spans="1:30" s="821" customFormat="1" ht="25.5" hidden="1" customHeight="1">
      <c r="A1819" s="835"/>
      <c r="B1819" s="849" t="s">
        <v>34</v>
      </c>
      <c r="C1819" s="873" t="s">
        <v>1427</v>
      </c>
      <c r="D1819" s="873" t="s">
        <v>4345</v>
      </c>
      <c r="E1819" s="864" t="s">
        <v>2124</v>
      </c>
      <c r="F1819" s="873"/>
      <c r="G1819" s="838"/>
      <c r="H1819" s="873" t="s">
        <v>863</v>
      </c>
      <c r="I1819" s="872">
        <v>2014</v>
      </c>
      <c r="J1819" s="838"/>
      <c r="K1819" s="883"/>
      <c r="L1819" s="884"/>
      <c r="M1819" s="884"/>
      <c r="N1819" s="884"/>
      <c r="O1819" s="872" t="s">
        <v>133</v>
      </c>
      <c r="P1819" s="894">
        <v>27703672.806096964</v>
      </c>
      <c r="Q1819" s="853" t="str">
        <f t="shared" si="433"/>
        <v>2.06.02</v>
      </c>
      <c r="R1819" s="841" t="str">
        <f t="shared" si="434"/>
        <v>ALAT RUMAH TANGGA</v>
      </c>
      <c r="S1819" s="860">
        <f t="shared" si="435"/>
        <v>5</v>
      </c>
      <c r="T1819" s="861">
        <f t="shared" si="436"/>
        <v>5540734.5612193923</v>
      </c>
      <c r="U1819" s="860">
        <f t="shared" si="437"/>
        <v>0</v>
      </c>
      <c r="V1819" s="861">
        <f t="shared" si="438"/>
        <v>0</v>
      </c>
      <c r="W1819" s="861">
        <f t="shared" si="439"/>
        <v>5540734.5612193923</v>
      </c>
      <c r="X1819" s="861">
        <f t="shared" si="440"/>
        <v>5540734.5612193923</v>
      </c>
      <c r="Y1819" s="861">
        <f t="shared" si="441"/>
        <v>5540734.5612193923</v>
      </c>
      <c r="Z1819" s="861">
        <f t="shared" si="442"/>
        <v>5540734.5612193923</v>
      </c>
      <c r="AA1819" s="861">
        <f t="shared" si="443"/>
        <v>5540734.5612193923</v>
      </c>
      <c r="AB1819" s="860">
        <f t="shared" si="444"/>
        <v>2014</v>
      </c>
      <c r="AC1819" s="862">
        <f t="shared" si="445"/>
        <v>27703672.806096964</v>
      </c>
      <c r="AD1819" s="863">
        <f t="shared" si="446"/>
        <v>0</v>
      </c>
    </row>
    <row r="1820" spans="1:30" s="821" customFormat="1" ht="15" hidden="1" customHeight="1">
      <c r="A1820" s="835"/>
      <c r="B1820" s="849" t="s">
        <v>34</v>
      </c>
      <c r="C1820" s="873" t="s">
        <v>3841</v>
      </c>
      <c r="D1820" s="873" t="s">
        <v>4346</v>
      </c>
      <c r="E1820" s="864" t="s">
        <v>444</v>
      </c>
      <c r="F1820" s="873" t="s">
        <v>318</v>
      </c>
      <c r="G1820" s="838"/>
      <c r="H1820" s="873" t="s">
        <v>863</v>
      </c>
      <c r="I1820" s="872">
        <v>2014</v>
      </c>
      <c r="J1820" s="838"/>
      <c r="K1820" s="883"/>
      <c r="L1820" s="884"/>
      <c r="M1820" s="884"/>
      <c r="N1820" s="884"/>
      <c r="O1820" s="872" t="s">
        <v>133</v>
      </c>
      <c r="P1820" s="894">
        <v>149562466.41928148</v>
      </c>
      <c r="Q1820" s="853" t="str">
        <f t="shared" si="433"/>
        <v>2.06.03</v>
      </c>
      <c r="R1820" s="841" t="str">
        <f t="shared" si="434"/>
        <v>KOMPUTER</v>
      </c>
      <c r="S1820" s="860">
        <f t="shared" si="435"/>
        <v>4</v>
      </c>
      <c r="T1820" s="861">
        <f t="shared" si="436"/>
        <v>37390616.604820371</v>
      </c>
      <c r="U1820" s="860">
        <f t="shared" si="437"/>
        <v>0</v>
      </c>
      <c r="V1820" s="861">
        <f t="shared" si="438"/>
        <v>0</v>
      </c>
      <c r="W1820" s="861">
        <f t="shared" si="439"/>
        <v>37390616.604820371</v>
      </c>
      <c r="X1820" s="861">
        <f t="shared" si="440"/>
        <v>37390616.604820371</v>
      </c>
      <c r="Y1820" s="861">
        <f t="shared" si="441"/>
        <v>37390616.604820371</v>
      </c>
      <c r="Z1820" s="861">
        <f t="shared" si="442"/>
        <v>37390616.604820371</v>
      </c>
      <c r="AA1820" s="861">
        <f t="shared" si="443"/>
        <v>0</v>
      </c>
      <c r="AB1820" s="860">
        <f t="shared" si="444"/>
        <v>2014</v>
      </c>
      <c r="AC1820" s="862">
        <f t="shared" si="445"/>
        <v>149562466.41928148</v>
      </c>
      <c r="AD1820" s="863">
        <f t="shared" si="446"/>
        <v>0</v>
      </c>
    </row>
    <row r="1821" spans="1:30" s="821" customFormat="1" ht="15" hidden="1" customHeight="1">
      <c r="A1821" s="835"/>
      <c r="B1821" s="849" t="s">
        <v>34</v>
      </c>
      <c r="C1821" s="887" t="s">
        <v>2073</v>
      </c>
      <c r="D1821" s="873" t="s">
        <v>4347</v>
      </c>
      <c r="E1821" s="864" t="s">
        <v>444</v>
      </c>
      <c r="F1821" s="873" t="s">
        <v>4348</v>
      </c>
      <c r="G1821" s="838"/>
      <c r="H1821" s="873" t="s">
        <v>863</v>
      </c>
      <c r="I1821" s="872">
        <v>2014</v>
      </c>
      <c r="J1821" s="838"/>
      <c r="K1821" s="883"/>
      <c r="L1821" s="884"/>
      <c r="M1821" s="884"/>
      <c r="N1821" s="884"/>
      <c r="O1821" s="872" t="s">
        <v>133</v>
      </c>
      <c r="P1821" s="894">
        <v>20986103.075253379</v>
      </c>
      <c r="Q1821" s="853" t="str">
        <f t="shared" si="433"/>
        <v>2.06.03</v>
      </c>
      <c r="R1821" s="841" t="str">
        <f t="shared" si="434"/>
        <v>KOMPUTER</v>
      </c>
      <c r="S1821" s="860">
        <f t="shared" si="435"/>
        <v>4</v>
      </c>
      <c r="T1821" s="861">
        <f t="shared" si="436"/>
        <v>5246525.7688133446</v>
      </c>
      <c r="U1821" s="860">
        <f t="shared" si="437"/>
        <v>0</v>
      </c>
      <c r="V1821" s="861">
        <f t="shared" si="438"/>
        <v>0</v>
      </c>
      <c r="W1821" s="861">
        <f t="shared" si="439"/>
        <v>5246525.7688133446</v>
      </c>
      <c r="X1821" s="861">
        <f t="shared" si="440"/>
        <v>5246525.7688133446</v>
      </c>
      <c r="Y1821" s="861">
        <f t="shared" si="441"/>
        <v>5246525.7688133446</v>
      </c>
      <c r="Z1821" s="861">
        <f t="shared" si="442"/>
        <v>5246525.7688133446</v>
      </c>
      <c r="AA1821" s="861">
        <f t="shared" si="443"/>
        <v>0</v>
      </c>
      <c r="AB1821" s="860">
        <f t="shared" si="444"/>
        <v>2014</v>
      </c>
      <c r="AC1821" s="862">
        <f t="shared" si="445"/>
        <v>20986103.075253379</v>
      </c>
      <c r="AD1821" s="863">
        <f t="shared" si="446"/>
        <v>0</v>
      </c>
    </row>
    <row r="1822" spans="1:30" s="821" customFormat="1" ht="15" hidden="1" customHeight="1">
      <c r="A1822" s="835"/>
      <c r="B1822" s="849" t="s">
        <v>34</v>
      </c>
      <c r="C1822" s="887" t="s">
        <v>3794</v>
      </c>
      <c r="D1822" s="873" t="s">
        <v>4349</v>
      </c>
      <c r="E1822" s="864" t="s">
        <v>444</v>
      </c>
      <c r="F1822" s="873" t="s">
        <v>4350</v>
      </c>
      <c r="G1822" s="838"/>
      <c r="H1822" s="873" t="s">
        <v>863</v>
      </c>
      <c r="I1822" s="872">
        <v>2014</v>
      </c>
      <c r="J1822" s="838"/>
      <c r="K1822" s="883"/>
      <c r="L1822" s="884"/>
      <c r="M1822" s="884"/>
      <c r="N1822" s="884"/>
      <c r="O1822" s="872" t="s">
        <v>133</v>
      </c>
      <c r="P1822" s="894">
        <v>56994533.410882309</v>
      </c>
      <c r="Q1822" s="853" t="str">
        <f t="shared" si="433"/>
        <v>2.06.02</v>
      </c>
      <c r="R1822" s="841" t="str">
        <f t="shared" si="434"/>
        <v>ALAT RUMAH TANGGA</v>
      </c>
      <c r="S1822" s="860">
        <f t="shared" si="435"/>
        <v>5</v>
      </c>
      <c r="T1822" s="861">
        <f t="shared" si="436"/>
        <v>11398906.682176461</v>
      </c>
      <c r="U1822" s="860">
        <f t="shared" si="437"/>
        <v>0</v>
      </c>
      <c r="V1822" s="861">
        <f t="shared" si="438"/>
        <v>0</v>
      </c>
      <c r="W1822" s="861">
        <f t="shared" si="439"/>
        <v>11398906.682176461</v>
      </c>
      <c r="X1822" s="861">
        <f t="shared" si="440"/>
        <v>11398906.682176461</v>
      </c>
      <c r="Y1822" s="861">
        <f t="shared" si="441"/>
        <v>11398906.682176461</v>
      </c>
      <c r="Z1822" s="861">
        <f t="shared" si="442"/>
        <v>11398906.682176461</v>
      </c>
      <c r="AA1822" s="861">
        <f t="shared" si="443"/>
        <v>11398906.682176461</v>
      </c>
      <c r="AB1822" s="860">
        <f t="shared" si="444"/>
        <v>2014</v>
      </c>
      <c r="AC1822" s="862">
        <f t="shared" si="445"/>
        <v>56994533.410882309</v>
      </c>
      <c r="AD1822" s="863">
        <f t="shared" si="446"/>
        <v>0</v>
      </c>
    </row>
    <row r="1823" spans="1:30" s="821" customFormat="1" ht="28.5" hidden="1" customHeight="1">
      <c r="A1823" s="835"/>
      <c r="B1823" s="849" t="s">
        <v>34</v>
      </c>
      <c r="C1823" s="873" t="s">
        <v>4033</v>
      </c>
      <c r="D1823" s="873" t="s">
        <v>4351</v>
      </c>
      <c r="E1823" s="864" t="s">
        <v>444</v>
      </c>
      <c r="F1823" s="873"/>
      <c r="G1823" s="838"/>
      <c r="H1823" s="873"/>
      <c r="I1823" s="872">
        <v>2014</v>
      </c>
      <c r="J1823" s="838"/>
      <c r="K1823" s="883"/>
      <c r="L1823" s="884"/>
      <c r="M1823" s="884"/>
      <c r="N1823" s="884"/>
      <c r="O1823" s="872" t="s">
        <v>133</v>
      </c>
      <c r="P1823" s="894">
        <v>26432247.378959913</v>
      </c>
      <c r="Q1823" s="853" t="str">
        <f t="shared" si="433"/>
        <v>2.06.03</v>
      </c>
      <c r="R1823" s="841" t="str">
        <f t="shared" si="434"/>
        <v>KOMPUTER</v>
      </c>
      <c r="S1823" s="860">
        <f t="shared" si="435"/>
        <v>4</v>
      </c>
      <c r="T1823" s="861">
        <f t="shared" si="436"/>
        <v>6608061.8447399782</v>
      </c>
      <c r="U1823" s="860">
        <f t="shared" si="437"/>
        <v>0</v>
      </c>
      <c r="V1823" s="861">
        <f t="shared" si="438"/>
        <v>0</v>
      </c>
      <c r="W1823" s="861">
        <f t="shared" si="439"/>
        <v>6608061.8447399782</v>
      </c>
      <c r="X1823" s="861">
        <f t="shared" si="440"/>
        <v>6608061.8447399782</v>
      </c>
      <c r="Y1823" s="861">
        <f t="shared" si="441"/>
        <v>6608061.8447399782</v>
      </c>
      <c r="Z1823" s="861">
        <f t="shared" si="442"/>
        <v>6608061.8447399782</v>
      </c>
      <c r="AA1823" s="861">
        <f t="shared" si="443"/>
        <v>0</v>
      </c>
      <c r="AB1823" s="860">
        <f t="shared" si="444"/>
        <v>2014</v>
      </c>
      <c r="AC1823" s="862">
        <f t="shared" si="445"/>
        <v>26432247.378959913</v>
      </c>
      <c r="AD1823" s="863">
        <f t="shared" si="446"/>
        <v>0</v>
      </c>
    </row>
    <row r="1824" spans="1:30" s="821" customFormat="1" ht="26.25" hidden="1" customHeight="1">
      <c r="A1824" s="835"/>
      <c r="B1824" s="849" t="s">
        <v>34</v>
      </c>
      <c r="C1824" s="873" t="s">
        <v>3841</v>
      </c>
      <c r="D1824" s="873" t="s">
        <v>4352</v>
      </c>
      <c r="E1824" s="864" t="s">
        <v>444</v>
      </c>
      <c r="F1824" s="873"/>
      <c r="G1824" s="838"/>
      <c r="H1824" s="873"/>
      <c r="I1824" s="872">
        <v>2014</v>
      </c>
      <c r="J1824" s="838"/>
      <c r="K1824" s="883"/>
      <c r="L1824" s="884"/>
      <c r="M1824" s="884"/>
      <c r="N1824" s="884"/>
      <c r="O1824" s="872" t="s">
        <v>133</v>
      </c>
      <c r="P1824" s="894">
        <v>10022227.131188966</v>
      </c>
      <c r="Q1824" s="853" t="str">
        <f t="shared" si="433"/>
        <v>2.06.03</v>
      </c>
      <c r="R1824" s="841" t="str">
        <f t="shared" si="434"/>
        <v>KOMPUTER</v>
      </c>
      <c r="S1824" s="860">
        <f t="shared" si="435"/>
        <v>4</v>
      </c>
      <c r="T1824" s="861">
        <f t="shared" si="436"/>
        <v>2505556.7827972416</v>
      </c>
      <c r="U1824" s="860">
        <f t="shared" si="437"/>
        <v>0</v>
      </c>
      <c r="V1824" s="861">
        <f t="shared" si="438"/>
        <v>0</v>
      </c>
      <c r="W1824" s="861">
        <f t="shared" si="439"/>
        <v>2505556.7827972416</v>
      </c>
      <c r="X1824" s="861">
        <f t="shared" si="440"/>
        <v>2505556.7827972416</v>
      </c>
      <c r="Y1824" s="861">
        <f t="shared" si="441"/>
        <v>2505556.7827972416</v>
      </c>
      <c r="Z1824" s="861">
        <f t="shared" si="442"/>
        <v>2505556.7827972416</v>
      </c>
      <c r="AA1824" s="861">
        <f t="shared" si="443"/>
        <v>0</v>
      </c>
      <c r="AB1824" s="860">
        <f t="shared" si="444"/>
        <v>2014</v>
      </c>
      <c r="AC1824" s="862">
        <f t="shared" si="445"/>
        <v>10022227.131188966</v>
      </c>
      <c r="AD1824" s="863">
        <f t="shared" si="446"/>
        <v>0</v>
      </c>
    </row>
    <row r="1825" spans="1:30" s="821" customFormat="1" ht="15" hidden="1" customHeight="1">
      <c r="A1825" s="835"/>
      <c r="B1825" s="849" t="s">
        <v>34</v>
      </c>
      <c r="C1825" s="873" t="s">
        <v>4033</v>
      </c>
      <c r="D1825" s="873" t="s">
        <v>4353</v>
      </c>
      <c r="E1825" s="864" t="s">
        <v>444</v>
      </c>
      <c r="F1825" s="873"/>
      <c r="G1825" s="838"/>
      <c r="H1825" s="873"/>
      <c r="I1825" s="872">
        <v>2014</v>
      </c>
      <c r="J1825" s="838"/>
      <c r="K1825" s="883"/>
      <c r="L1825" s="884"/>
      <c r="M1825" s="884"/>
      <c r="N1825" s="884"/>
      <c r="O1825" s="872" t="s">
        <v>133</v>
      </c>
      <c r="P1825" s="894">
        <v>13546526.781716954</v>
      </c>
      <c r="Q1825" s="853" t="str">
        <f t="shared" si="433"/>
        <v>2.06.03</v>
      </c>
      <c r="R1825" s="841" t="str">
        <f t="shared" si="434"/>
        <v>KOMPUTER</v>
      </c>
      <c r="S1825" s="860">
        <f t="shared" si="435"/>
        <v>4</v>
      </c>
      <c r="T1825" s="861">
        <f t="shared" si="436"/>
        <v>3386631.6954292385</v>
      </c>
      <c r="U1825" s="860">
        <f t="shared" si="437"/>
        <v>0</v>
      </c>
      <c r="V1825" s="861">
        <f t="shared" si="438"/>
        <v>0</v>
      </c>
      <c r="W1825" s="861">
        <f t="shared" si="439"/>
        <v>3386631.6954292385</v>
      </c>
      <c r="X1825" s="861">
        <f t="shared" si="440"/>
        <v>3386631.6954292385</v>
      </c>
      <c r="Y1825" s="861">
        <f t="shared" si="441"/>
        <v>3386631.6954292385</v>
      </c>
      <c r="Z1825" s="861">
        <f t="shared" si="442"/>
        <v>3386631.6954292385</v>
      </c>
      <c r="AA1825" s="861">
        <f t="shared" si="443"/>
        <v>0</v>
      </c>
      <c r="AB1825" s="860">
        <f t="shared" si="444"/>
        <v>2014</v>
      </c>
      <c r="AC1825" s="862">
        <f t="shared" si="445"/>
        <v>13546526.781716954</v>
      </c>
      <c r="AD1825" s="863">
        <f t="shared" si="446"/>
        <v>0</v>
      </c>
    </row>
    <row r="1826" spans="1:30" s="821" customFormat="1" ht="15" hidden="1" customHeight="1">
      <c r="A1826" s="835"/>
      <c r="B1826" s="849" t="s">
        <v>34</v>
      </c>
      <c r="C1826" s="873" t="s">
        <v>4033</v>
      </c>
      <c r="D1826" s="873" t="s">
        <v>4354</v>
      </c>
      <c r="E1826" s="864" t="s">
        <v>444</v>
      </c>
      <c r="F1826" s="873"/>
      <c r="G1826" s="838"/>
      <c r="H1826" s="873" t="s">
        <v>863</v>
      </c>
      <c r="I1826" s="872">
        <v>2014</v>
      </c>
      <c r="J1826" s="838"/>
      <c r="K1826" s="883"/>
      <c r="L1826" s="884"/>
      <c r="M1826" s="884"/>
      <c r="N1826" s="884"/>
      <c r="O1826" s="872" t="s">
        <v>133</v>
      </c>
      <c r="P1826" s="894">
        <v>179276607.71343151</v>
      </c>
      <c r="Q1826" s="853" t="str">
        <f t="shared" si="433"/>
        <v>2.06.03</v>
      </c>
      <c r="R1826" s="841" t="str">
        <f t="shared" si="434"/>
        <v>KOMPUTER</v>
      </c>
      <c r="S1826" s="860">
        <f t="shared" si="435"/>
        <v>4</v>
      </c>
      <c r="T1826" s="861">
        <f t="shared" si="436"/>
        <v>44819151.928357877</v>
      </c>
      <c r="U1826" s="860">
        <f t="shared" si="437"/>
        <v>0</v>
      </c>
      <c r="V1826" s="861">
        <f t="shared" si="438"/>
        <v>0</v>
      </c>
      <c r="W1826" s="861">
        <f t="shared" si="439"/>
        <v>44819151.928357877</v>
      </c>
      <c r="X1826" s="861">
        <f t="shared" si="440"/>
        <v>44819151.928357877</v>
      </c>
      <c r="Y1826" s="861">
        <f t="shared" si="441"/>
        <v>44819151.928357877</v>
      </c>
      <c r="Z1826" s="861">
        <f t="shared" si="442"/>
        <v>44819151.928357877</v>
      </c>
      <c r="AA1826" s="861">
        <f t="shared" si="443"/>
        <v>0</v>
      </c>
      <c r="AB1826" s="860">
        <f t="shared" si="444"/>
        <v>2014</v>
      </c>
      <c r="AC1826" s="862">
        <f t="shared" si="445"/>
        <v>179276607.71343151</v>
      </c>
      <c r="AD1826" s="863">
        <f t="shared" si="446"/>
        <v>0</v>
      </c>
    </row>
    <row r="1827" spans="1:30" s="821" customFormat="1" ht="15" hidden="1" customHeight="1">
      <c r="A1827" s="835"/>
      <c r="B1827" s="849" t="s">
        <v>34</v>
      </c>
      <c r="C1827" s="873" t="s">
        <v>4024</v>
      </c>
      <c r="D1827" s="873" t="s">
        <v>4025</v>
      </c>
      <c r="E1827" s="864">
        <v>8</v>
      </c>
      <c r="F1827" s="873"/>
      <c r="G1827" s="838"/>
      <c r="H1827" s="873"/>
      <c r="I1827" s="872">
        <v>2015</v>
      </c>
      <c r="J1827" s="838"/>
      <c r="K1827" s="883"/>
      <c r="L1827" s="884"/>
      <c r="M1827" s="884"/>
      <c r="N1827" s="884"/>
      <c r="O1827" s="872" t="s">
        <v>133</v>
      </c>
      <c r="P1827" s="894">
        <f>66008000-8251000</f>
        <v>57757000</v>
      </c>
      <c r="Q1827" s="853" t="str">
        <f t="shared" si="433"/>
        <v>2.06.01</v>
      </c>
      <c r="R1827" s="841" t="str">
        <f t="shared" si="434"/>
        <v>ALAT KANTOR</v>
      </c>
      <c r="S1827" s="860">
        <f t="shared" si="435"/>
        <v>5</v>
      </c>
      <c r="T1827" s="861">
        <f t="shared" si="436"/>
        <v>11551400</v>
      </c>
      <c r="U1827" s="860">
        <f t="shared" si="437"/>
        <v>-1</v>
      </c>
      <c r="V1827" s="861"/>
      <c r="W1827" s="861"/>
      <c r="X1827" s="861">
        <f t="shared" si="440"/>
        <v>11551400</v>
      </c>
      <c r="Y1827" s="861">
        <f t="shared" si="441"/>
        <v>11551400</v>
      </c>
      <c r="Z1827" s="861">
        <f t="shared" si="442"/>
        <v>11551400</v>
      </c>
      <c r="AA1827" s="861">
        <f t="shared" si="443"/>
        <v>11551400</v>
      </c>
      <c r="AB1827" s="860">
        <f t="shared" si="444"/>
        <v>2015</v>
      </c>
      <c r="AC1827" s="862">
        <f t="shared" si="445"/>
        <v>57757000</v>
      </c>
      <c r="AD1827" s="863">
        <f t="shared" si="446"/>
        <v>11551400</v>
      </c>
    </row>
    <row r="1828" spans="1:30" s="821" customFormat="1" ht="15" hidden="1" customHeight="1">
      <c r="A1828" s="835"/>
      <c r="B1828" s="849" t="s">
        <v>34</v>
      </c>
      <c r="C1828" s="887" t="s">
        <v>442</v>
      </c>
      <c r="D1828" s="873" t="s">
        <v>4355</v>
      </c>
      <c r="E1828" s="864" t="s">
        <v>4150</v>
      </c>
      <c r="F1828" s="873" t="s">
        <v>4356</v>
      </c>
      <c r="G1828" s="838"/>
      <c r="H1828" s="873"/>
      <c r="I1828" s="872">
        <v>2015</v>
      </c>
      <c r="J1828" s="838"/>
      <c r="K1828" s="883"/>
      <c r="L1828" s="884"/>
      <c r="M1828" s="884"/>
      <c r="N1828" s="884"/>
      <c r="O1828" s="872" t="s">
        <v>133</v>
      </c>
      <c r="P1828" s="894">
        <v>64873722.498160891</v>
      </c>
      <c r="Q1828" s="853" t="str">
        <f t="shared" si="433"/>
        <v>2.06.02</v>
      </c>
      <c r="R1828" s="841" t="str">
        <f t="shared" si="434"/>
        <v>ALAT RUMAH TANGGA</v>
      </c>
      <c r="S1828" s="860">
        <f t="shared" si="435"/>
        <v>5</v>
      </c>
      <c r="T1828" s="861">
        <f t="shared" si="436"/>
        <v>12974744.499632178</v>
      </c>
      <c r="U1828" s="860">
        <f t="shared" si="437"/>
        <v>-1</v>
      </c>
      <c r="V1828" s="861"/>
      <c r="W1828" s="861"/>
      <c r="X1828" s="861">
        <f t="shared" si="440"/>
        <v>12974744.499632178</v>
      </c>
      <c r="Y1828" s="861">
        <f t="shared" si="441"/>
        <v>12974744.499632178</v>
      </c>
      <c r="Z1828" s="861">
        <f t="shared" si="442"/>
        <v>12974744.499632178</v>
      </c>
      <c r="AA1828" s="861">
        <f t="shared" si="443"/>
        <v>12974744.499632178</v>
      </c>
      <c r="AB1828" s="860">
        <f t="shared" si="444"/>
        <v>2015</v>
      </c>
      <c r="AC1828" s="862">
        <f t="shared" si="445"/>
        <v>64873722.498160891</v>
      </c>
      <c r="AD1828" s="863">
        <f t="shared" si="446"/>
        <v>12974744.49963218</v>
      </c>
    </row>
    <row r="1829" spans="1:30" s="821" customFormat="1" ht="15" hidden="1" customHeight="1">
      <c r="A1829" s="835"/>
      <c r="B1829" s="849" t="s">
        <v>34</v>
      </c>
      <c r="C1829" s="887" t="s">
        <v>442</v>
      </c>
      <c r="D1829" s="873" t="s">
        <v>4357</v>
      </c>
      <c r="E1829" s="864" t="s">
        <v>4150</v>
      </c>
      <c r="F1829" s="873" t="s">
        <v>4356</v>
      </c>
      <c r="G1829" s="838"/>
      <c r="H1829" s="873"/>
      <c r="I1829" s="872">
        <v>2015</v>
      </c>
      <c r="J1829" s="838"/>
      <c r="K1829" s="883"/>
      <c r="L1829" s="884"/>
      <c r="M1829" s="884"/>
      <c r="N1829" s="884"/>
      <c r="O1829" s="872" t="s">
        <v>133</v>
      </c>
      <c r="P1829" s="894">
        <v>64873722.498160891</v>
      </c>
      <c r="Q1829" s="853" t="str">
        <f t="shared" si="433"/>
        <v>2.06.02</v>
      </c>
      <c r="R1829" s="841" t="str">
        <f t="shared" si="434"/>
        <v>ALAT RUMAH TANGGA</v>
      </c>
      <c r="S1829" s="860">
        <f t="shared" si="435"/>
        <v>5</v>
      </c>
      <c r="T1829" s="861">
        <f t="shared" si="436"/>
        <v>12974744.499632178</v>
      </c>
      <c r="U1829" s="860">
        <f t="shared" si="437"/>
        <v>-1</v>
      </c>
      <c r="V1829" s="861"/>
      <c r="W1829" s="861"/>
      <c r="X1829" s="861">
        <f t="shared" si="440"/>
        <v>12974744.499632178</v>
      </c>
      <c r="Y1829" s="861">
        <f t="shared" si="441"/>
        <v>12974744.499632178</v>
      </c>
      <c r="Z1829" s="861">
        <f t="shared" si="442"/>
        <v>12974744.499632178</v>
      </c>
      <c r="AA1829" s="861">
        <f t="shared" si="443"/>
        <v>12974744.499632178</v>
      </c>
      <c r="AB1829" s="860">
        <f t="shared" si="444"/>
        <v>2015</v>
      </c>
      <c r="AC1829" s="862">
        <f t="shared" si="445"/>
        <v>64873722.498160891</v>
      </c>
      <c r="AD1829" s="863">
        <f t="shared" si="446"/>
        <v>12974744.49963218</v>
      </c>
    </row>
    <row r="1830" spans="1:30" s="821" customFormat="1" ht="15" hidden="1" customHeight="1">
      <c r="A1830" s="835"/>
      <c r="B1830" s="849" t="s">
        <v>34</v>
      </c>
      <c r="C1830" s="887" t="s">
        <v>442</v>
      </c>
      <c r="D1830" s="873" t="s">
        <v>4358</v>
      </c>
      <c r="E1830" s="864" t="s">
        <v>4150</v>
      </c>
      <c r="F1830" s="873" t="s">
        <v>4356</v>
      </c>
      <c r="G1830" s="838"/>
      <c r="H1830" s="873"/>
      <c r="I1830" s="872">
        <v>2015</v>
      </c>
      <c r="J1830" s="838"/>
      <c r="K1830" s="883"/>
      <c r="L1830" s="884"/>
      <c r="M1830" s="884"/>
      <c r="N1830" s="884"/>
      <c r="O1830" s="872" t="s">
        <v>133</v>
      </c>
      <c r="P1830" s="894">
        <v>64873722.498160891</v>
      </c>
      <c r="Q1830" s="853" t="str">
        <f t="shared" si="433"/>
        <v>2.06.02</v>
      </c>
      <c r="R1830" s="841" t="str">
        <f t="shared" si="434"/>
        <v>ALAT RUMAH TANGGA</v>
      </c>
      <c r="S1830" s="860">
        <f t="shared" si="435"/>
        <v>5</v>
      </c>
      <c r="T1830" s="861">
        <f t="shared" si="436"/>
        <v>12974744.499632178</v>
      </c>
      <c r="U1830" s="860">
        <f t="shared" si="437"/>
        <v>-1</v>
      </c>
      <c r="V1830" s="861"/>
      <c r="W1830" s="861"/>
      <c r="X1830" s="861">
        <f t="shared" si="440"/>
        <v>12974744.499632178</v>
      </c>
      <c r="Y1830" s="861">
        <f t="shared" si="441"/>
        <v>12974744.499632178</v>
      </c>
      <c r="Z1830" s="861">
        <f t="shared" si="442"/>
        <v>12974744.499632178</v>
      </c>
      <c r="AA1830" s="861">
        <f t="shared" si="443"/>
        <v>12974744.499632178</v>
      </c>
      <c r="AB1830" s="860">
        <f t="shared" si="444"/>
        <v>2015</v>
      </c>
      <c r="AC1830" s="862">
        <f t="shared" si="445"/>
        <v>64873722.498160891</v>
      </c>
      <c r="AD1830" s="863">
        <f t="shared" si="446"/>
        <v>12974744.49963218</v>
      </c>
    </row>
    <row r="1831" spans="1:30" s="821" customFormat="1" ht="25.5" hidden="1" customHeight="1">
      <c r="A1831" s="835"/>
      <c r="B1831" s="849" t="s">
        <v>34</v>
      </c>
      <c r="C1831" s="887" t="s">
        <v>442</v>
      </c>
      <c r="D1831" s="873" t="s">
        <v>4359</v>
      </c>
      <c r="E1831" s="864" t="s">
        <v>4145</v>
      </c>
      <c r="F1831" s="873" t="s">
        <v>4360</v>
      </c>
      <c r="G1831" s="838"/>
      <c r="H1831" s="873"/>
      <c r="I1831" s="872">
        <v>2015</v>
      </c>
      <c r="J1831" s="838"/>
      <c r="K1831" s="883"/>
      <c r="L1831" s="884"/>
      <c r="M1831" s="884"/>
      <c r="N1831" s="884"/>
      <c r="O1831" s="872" t="s">
        <v>133</v>
      </c>
      <c r="P1831" s="894">
        <v>142722189.49595395</v>
      </c>
      <c r="Q1831" s="853" t="str">
        <f t="shared" si="433"/>
        <v>2.06.02</v>
      </c>
      <c r="R1831" s="841" t="str">
        <f t="shared" si="434"/>
        <v>ALAT RUMAH TANGGA</v>
      </c>
      <c r="S1831" s="860">
        <f t="shared" si="435"/>
        <v>5</v>
      </c>
      <c r="T1831" s="861">
        <f t="shared" si="436"/>
        <v>28544437.899190791</v>
      </c>
      <c r="U1831" s="860">
        <f t="shared" si="437"/>
        <v>-1</v>
      </c>
      <c r="V1831" s="861"/>
      <c r="W1831" s="861"/>
      <c r="X1831" s="861">
        <f t="shared" si="440"/>
        <v>28544437.899190791</v>
      </c>
      <c r="Y1831" s="861">
        <f t="shared" si="441"/>
        <v>28544437.899190791</v>
      </c>
      <c r="Z1831" s="861">
        <f t="shared" si="442"/>
        <v>28544437.899190791</v>
      </c>
      <c r="AA1831" s="861">
        <f t="shared" si="443"/>
        <v>28544437.899190791</v>
      </c>
      <c r="AB1831" s="860">
        <f t="shared" si="444"/>
        <v>2015</v>
      </c>
      <c r="AC1831" s="862">
        <f t="shared" si="445"/>
        <v>142722189.49595395</v>
      </c>
      <c r="AD1831" s="863">
        <f t="shared" si="446"/>
        <v>28544437.899190784</v>
      </c>
    </row>
    <row r="1832" spans="1:30" s="821" customFormat="1" ht="25.5" hidden="1" customHeight="1">
      <c r="A1832" s="873" t="s">
        <v>4121</v>
      </c>
      <c r="B1832" s="849" t="s">
        <v>34</v>
      </c>
      <c r="C1832" s="887" t="s">
        <v>442</v>
      </c>
      <c r="D1832" s="873" t="s">
        <v>4361</v>
      </c>
      <c r="E1832" s="864" t="s">
        <v>4362</v>
      </c>
      <c r="F1832" s="873" t="s">
        <v>4363</v>
      </c>
      <c r="G1832" s="838"/>
      <c r="H1832" s="873"/>
      <c r="I1832" s="872">
        <v>2015</v>
      </c>
      <c r="J1832" s="838"/>
      <c r="K1832" s="883"/>
      <c r="L1832" s="884"/>
      <c r="M1832" s="884"/>
      <c r="N1832" s="884"/>
      <c r="O1832" s="872" t="s">
        <v>133</v>
      </c>
      <c r="P1832" s="894">
        <v>580109108.33036292</v>
      </c>
      <c r="Q1832" s="853" t="str">
        <f t="shared" si="433"/>
        <v>2.06.02</v>
      </c>
      <c r="R1832" s="841" t="str">
        <f t="shared" si="434"/>
        <v>ALAT RUMAH TANGGA</v>
      </c>
      <c r="S1832" s="860">
        <f t="shared" si="435"/>
        <v>5</v>
      </c>
      <c r="T1832" s="861">
        <f t="shared" si="436"/>
        <v>116021821.66607258</v>
      </c>
      <c r="U1832" s="860">
        <f t="shared" si="437"/>
        <v>-1</v>
      </c>
      <c r="V1832" s="861"/>
      <c r="W1832" s="861"/>
      <c r="X1832" s="861">
        <f t="shared" si="440"/>
        <v>116021821.66607258</v>
      </c>
      <c r="Y1832" s="861">
        <f t="shared" si="441"/>
        <v>116021821.66607258</v>
      </c>
      <c r="Z1832" s="861">
        <f t="shared" si="442"/>
        <v>116021821.66607258</v>
      </c>
      <c r="AA1832" s="861">
        <f t="shared" si="443"/>
        <v>116021821.66607258</v>
      </c>
      <c r="AB1832" s="860">
        <f t="shared" si="444"/>
        <v>2015</v>
      </c>
      <c r="AC1832" s="862">
        <f t="shared" si="445"/>
        <v>580109108.33036292</v>
      </c>
      <c r="AD1832" s="863">
        <f t="shared" si="446"/>
        <v>116021821.66607261</v>
      </c>
    </row>
    <row r="1833" spans="1:30" s="821" customFormat="1" ht="38.25" hidden="1" customHeight="1">
      <c r="A1833" s="835"/>
      <c r="B1833" s="849" t="s">
        <v>34</v>
      </c>
      <c r="C1833" s="873" t="s">
        <v>435</v>
      </c>
      <c r="D1833" s="873" t="s">
        <v>4364</v>
      </c>
      <c r="E1833" s="864" t="s">
        <v>444</v>
      </c>
      <c r="F1833" s="873" t="s">
        <v>4365</v>
      </c>
      <c r="G1833" s="838"/>
      <c r="H1833" s="873"/>
      <c r="I1833" s="872">
        <v>2015</v>
      </c>
      <c r="J1833" s="838"/>
      <c r="K1833" s="883"/>
      <c r="L1833" s="884"/>
      <c r="M1833" s="884"/>
      <c r="N1833" s="884"/>
      <c r="O1833" s="872" t="s">
        <v>133</v>
      </c>
      <c r="P1833" s="894">
        <v>20317897.769636773</v>
      </c>
      <c r="Q1833" s="853" t="str">
        <f t="shared" si="433"/>
        <v>2.06.01</v>
      </c>
      <c r="R1833" s="841" t="str">
        <f t="shared" si="434"/>
        <v>ALAT KANTOR</v>
      </c>
      <c r="S1833" s="860">
        <f t="shared" si="435"/>
        <v>5</v>
      </c>
      <c r="T1833" s="861">
        <f t="shared" si="436"/>
        <v>4063579.5539273545</v>
      </c>
      <c r="U1833" s="860">
        <f t="shared" si="437"/>
        <v>-1</v>
      </c>
      <c r="V1833" s="861"/>
      <c r="W1833" s="861"/>
      <c r="X1833" s="861">
        <f t="shared" si="440"/>
        <v>4063579.5539273545</v>
      </c>
      <c r="Y1833" s="861">
        <f t="shared" si="441"/>
        <v>4063579.5539273545</v>
      </c>
      <c r="Z1833" s="861">
        <f t="shared" si="442"/>
        <v>4063579.5539273545</v>
      </c>
      <c r="AA1833" s="861">
        <f t="shared" si="443"/>
        <v>4063579.5539273545</v>
      </c>
      <c r="AB1833" s="860">
        <f t="shared" si="444"/>
        <v>2015</v>
      </c>
      <c r="AC1833" s="862">
        <f t="shared" si="445"/>
        <v>20317897.769636773</v>
      </c>
      <c r="AD1833" s="863">
        <f t="shared" si="446"/>
        <v>4063579.5539273545</v>
      </c>
    </row>
    <row r="1834" spans="1:30" s="821" customFormat="1" ht="15" hidden="1" customHeight="1">
      <c r="A1834" s="873" t="s">
        <v>4035</v>
      </c>
      <c r="B1834" s="849" t="s">
        <v>34</v>
      </c>
      <c r="C1834" s="873" t="s">
        <v>1427</v>
      </c>
      <c r="D1834" s="873" t="s">
        <v>4366</v>
      </c>
      <c r="E1834" s="864">
        <v>10.26</v>
      </c>
      <c r="F1834" s="873"/>
      <c r="G1834" s="838"/>
      <c r="H1834" s="873"/>
      <c r="I1834" s="872">
        <v>2015</v>
      </c>
      <c r="J1834" s="838"/>
      <c r="K1834" s="883"/>
      <c r="L1834" s="884"/>
      <c r="M1834" s="884"/>
      <c r="N1834" s="884"/>
      <c r="O1834" s="872" t="s">
        <v>133</v>
      </c>
      <c r="P1834" s="894">
        <v>10762964.650035305</v>
      </c>
      <c r="Q1834" s="853" t="str">
        <f t="shared" si="433"/>
        <v>2.06.02</v>
      </c>
      <c r="R1834" s="841" t="str">
        <f t="shared" si="434"/>
        <v>ALAT RUMAH TANGGA</v>
      </c>
      <c r="S1834" s="860">
        <f t="shared" si="435"/>
        <v>5</v>
      </c>
      <c r="T1834" s="861">
        <f t="shared" si="436"/>
        <v>2152592.930007061</v>
      </c>
      <c r="U1834" s="860">
        <f t="shared" si="437"/>
        <v>-1</v>
      </c>
      <c r="V1834" s="861"/>
      <c r="W1834" s="861"/>
      <c r="X1834" s="861">
        <f t="shared" si="440"/>
        <v>2152592.930007061</v>
      </c>
      <c r="Y1834" s="861">
        <f t="shared" si="441"/>
        <v>2152592.930007061</v>
      </c>
      <c r="Z1834" s="861">
        <f t="shared" si="442"/>
        <v>2152592.930007061</v>
      </c>
      <c r="AA1834" s="861">
        <f t="shared" si="443"/>
        <v>2152592.930007061</v>
      </c>
      <c r="AB1834" s="860">
        <f t="shared" si="444"/>
        <v>2015</v>
      </c>
      <c r="AC1834" s="862">
        <f t="shared" si="445"/>
        <v>10762964.650035305</v>
      </c>
      <c r="AD1834" s="863">
        <f t="shared" si="446"/>
        <v>2152592.930007061</v>
      </c>
    </row>
    <row r="1835" spans="1:30" s="821" customFormat="1" ht="15" hidden="1" customHeight="1">
      <c r="A1835" s="873" t="s">
        <v>4127</v>
      </c>
      <c r="B1835" s="849" t="s">
        <v>34</v>
      </c>
      <c r="C1835" s="873" t="s">
        <v>1427</v>
      </c>
      <c r="D1835" s="873" t="s">
        <v>4367</v>
      </c>
      <c r="E1835" s="864">
        <v>6.88</v>
      </c>
      <c r="F1835" s="873"/>
      <c r="G1835" s="838"/>
      <c r="H1835" s="873"/>
      <c r="I1835" s="872">
        <v>2015</v>
      </c>
      <c r="J1835" s="838"/>
      <c r="K1835" s="883"/>
      <c r="L1835" s="884"/>
      <c r="M1835" s="884"/>
      <c r="N1835" s="884"/>
      <c r="O1835" s="872" t="s">
        <v>133</v>
      </c>
      <c r="P1835" s="894">
        <v>7217270.6425188007</v>
      </c>
      <c r="Q1835" s="853" t="str">
        <f t="shared" si="433"/>
        <v>2.06.02</v>
      </c>
      <c r="R1835" s="841" t="str">
        <f t="shared" si="434"/>
        <v>ALAT RUMAH TANGGA</v>
      </c>
      <c r="S1835" s="860">
        <f t="shared" si="435"/>
        <v>5</v>
      </c>
      <c r="T1835" s="861">
        <f t="shared" si="436"/>
        <v>1443454.1285037601</v>
      </c>
      <c r="U1835" s="860">
        <f t="shared" si="437"/>
        <v>-1</v>
      </c>
      <c r="V1835" s="861"/>
      <c r="W1835" s="861"/>
      <c r="X1835" s="861">
        <f t="shared" si="440"/>
        <v>1443454.1285037601</v>
      </c>
      <c r="Y1835" s="861">
        <f t="shared" si="441"/>
        <v>1443454.1285037601</v>
      </c>
      <c r="Z1835" s="861">
        <f t="shared" si="442"/>
        <v>1443454.1285037601</v>
      </c>
      <c r="AA1835" s="861">
        <f t="shared" si="443"/>
        <v>1443454.1285037601</v>
      </c>
      <c r="AB1835" s="860">
        <f t="shared" si="444"/>
        <v>2015</v>
      </c>
      <c r="AC1835" s="862">
        <f t="shared" si="445"/>
        <v>7217270.6425188007</v>
      </c>
      <c r="AD1835" s="863">
        <f t="shared" si="446"/>
        <v>1443454.1285037603</v>
      </c>
    </row>
    <row r="1836" spans="1:30" s="821" customFormat="1" ht="15" hidden="1" customHeight="1">
      <c r="A1836" s="873" t="s">
        <v>4129</v>
      </c>
      <c r="B1836" s="849" t="s">
        <v>34</v>
      </c>
      <c r="C1836" s="873" t="s">
        <v>1427</v>
      </c>
      <c r="D1836" s="873" t="s">
        <v>4368</v>
      </c>
      <c r="E1836" s="864">
        <v>6.3</v>
      </c>
      <c r="F1836" s="873"/>
      <c r="G1836" s="838"/>
      <c r="H1836" s="873"/>
      <c r="I1836" s="872">
        <v>2015</v>
      </c>
      <c r="J1836" s="838"/>
      <c r="K1836" s="883"/>
      <c r="L1836" s="884"/>
      <c r="M1836" s="884"/>
      <c r="N1836" s="884"/>
      <c r="O1836" s="872" t="s">
        <v>133</v>
      </c>
      <c r="P1836" s="894">
        <v>6608837.9430041341</v>
      </c>
      <c r="Q1836" s="853" t="str">
        <f t="shared" si="433"/>
        <v>2.06.02</v>
      </c>
      <c r="R1836" s="841" t="str">
        <f t="shared" si="434"/>
        <v>ALAT RUMAH TANGGA</v>
      </c>
      <c r="S1836" s="860">
        <f t="shared" si="435"/>
        <v>5</v>
      </c>
      <c r="T1836" s="861">
        <f t="shared" si="436"/>
        <v>1321767.5886008269</v>
      </c>
      <c r="U1836" s="860">
        <f t="shared" si="437"/>
        <v>-1</v>
      </c>
      <c r="V1836" s="861"/>
      <c r="W1836" s="861"/>
      <c r="X1836" s="861">
        <f t="shared" si="440"/>
        <v>1321767.5886008269</v>
      </c>
      <c r="Y1836" s="861">
        <f t="shared" si="441"/>
        <v>1321767.5886008269</v>
      </c>
      <c r="Z1836" s="861">
        <f t="shared" si="442"/>
        <v>1321767.5886008269</v>
      </c>
      <c r="AA1836" s="861">
        <f t="shared" si="443"/>
        <v>1321767.5886008269</v>
      </c>
      <c r="AB1836" s="860">
        <f t="shared" si="444"/>
        <v>2015</v>
      </c>
      <c r="AC1836" s="862">
        <f t="shared" si="445"/>
        <v>6608837.9430041341</v>
      </c>
      <c r="AD1836" s="863">
        <f t="shared" si="446"/>
        <v>1321767.5886008264</v>
      </c>
    </row>
    <row r="1837" spans="1:30" s="821" customFormat="1" ht="25.5" hidden="1" customHeight="1">
      <c r="A1837" s="835"/>
      <c r="B1837" s="849" t="s">
        <v>34</v>
      </c>
      <c r="C1837" s="873" t="s">
        <v>3870</v>
      </c>
      <c r="D1837" s="873" t="s">
        <v>4369</v>
      </c>
      <c r="E1837" s="864">
        <v>13.2</v>
      </c>
      <c r="F1837" s="873"/>
      <c r="G1837" s="838"/>
      <c r="H1837" s="873"/>
      <c r="I1837" s="872">
        <v>2015</v>
      </c>
      <c r="J1837" s="838"/>
      <c r="K1837" s="883"/>
      <c r="L1837" s="884"/>
      <c r="M1837" s="884"/>
      <c r="N1837" s="884"/>
      <c r="O1837" s="872" t="s">
        <v>133</v>
      </c>
      <c r="P1837" s="894">
        <v>13847089.023437234</v>
      </c>
      <c r="Q1837" s="853" t="str">
        <f t="shared" si="433"/>
        <v>2.06.02</v>
      </c>
      <c r="R1837" s="841" t="str">
        <f t="shared" si="434"/>
        <v>ALAT RUMAH TANGGA</v>
      </c>
      <c r="S1837" s="860">
        <f t="shared" si="435"/>
        <v>5</v>
      </c>
      <c r="T1837" s="861">
        <f t="shared" si="436"/>
        <v>2769417.8046874469</v>
      </c>
      <c r="U1837" s="860">
        <f t="shared" si="437"/>
        <v>-1</v>
      </c>
      <c r="V1837" s="861"/>
      <c r="W1837" s="861"/>
      <c r="X1837" s="861">
        <f t="shared" si="440"/>
        <v>2769417.8046874469</v>
      </c>
      <c r="Y1837" s="861">
        <f t="shared" si="441"/>
        <v>2769417.8046874469</v>
      </c>
      <c r="Z1837" s="861">
        <f t="shared" si="442"/>
        <v>2769417.8046874469</v>
      </c>
      <c r="AA1837" s="861">
        <f t="shared" si="443"/>
        <v>2769417.8046874469</v>
      </c>
      <c r="AB1837" s="860">
        <f t="shared" si="444"/>
        <v>2015</v>
      </c>
      <c r="AC1837" s="862">
        <f t="shared" si="445"/>
        <v>13847089.023437234</v>
      </c>
      <c r="AD1837" s="863">
        <f t="shared" si="446"/>
        <v>2769417.804687446</v>
      </c>
    </row>
    <row r="1838" spans="1:30" s="821" customFormat="1" ht="25.5" hidden="1" customHeight="1">
      <c r="A1838" s="835"/>
      <c r="B1838" s="849" t="s">
        <v>34</v>
      </c>
      <c r="C1838" s="873" t="s">
        <v>3951</v>
      </c>
      <c r="D1838" s="873" t="s">
        <v>4370</v>
      </c>
      <c r="E1838" s="864">
        <v>2.37</v>
      </c>
      <c r="F1838" s="873"/>
      <c r="G1838" s="838"/>
      <c r="H1838" s="873"/>
      <c r="I1838" s="872">
        <v>2015</v>
      </c>
      <c r="J1838" s="838"/>
      <c r="K1838" s="883"/>
      <c r="L1838" s="884"/>
      <c r="M1838" s="884"/>
      <c r="N1838" s="884"/>
      <c r="O1838" s="872" t="s">
        <v>133</v>
      </c>
      <c r="P1838" s="894">
        <v>2093626.8571321368</v>
      </c>
      <c r="Q1838" s="853" t="str">
        <f t="shared" si="433"/>
        <v>2.06.02</v>
      </c>
      <c r="R1838" s="841" t="str">
        <f t="shared" si="434"/>
        <v>ALAT RUMAH TANGGA</v>
      </c>
      <c r="S1838" s="860">
        <f t="shared" si="435"/>
        <v>5</v>
      </c>
      <c r="T1838" s="861">
        <f t="shared" si="436"/>
        <v>418725.37142642739</v>
      </c>
      <c r="U1838" s="860">
        <f t="shared" si="437"/>
        <v>-1</v>
      </c>
      <c r="V1838" s="861"/>
      <c r="W1838" s="861"/>
      <c r="X1838" s="861">
        <f t="shared" si="440"/>
        <v>418725.37142642739</v>
      </c>
      <c r="Y1838" s="861">
        <f t="shared" si="441"/>
        <v>418725.37142642739</v>
      </c>
      <c r="Z1838" s="861">
        <f t="shared" si="442"/>
        <v>418725.37142642739</v>
      </c>
      <c r="AA1838" s="861">
        <f t="shared" si="443"/>
        <v>418725.37142642739</v>
      </c>
      <c r="AB1838" s="860">
        <f t="shared" si="444"/>
        <v>2015</v>
      </c>
      <c r="AC1838" s="862">
        <f t="shared" si="445"/>
        <v>2093626.8571321368</v>
      </c>
      <c r="AD1838" s="863">
        <f t="shared" si="446"/>
        <v>418725.37142642727</v>
      </c>
    </row>
    <row r="1839" spans="1:30" s="821" customFormat="1" ht="25.5" hidden="1" customHeight="1">
      <c r="A1839" s="835"/>
      <c r="B1839" s="849" t="s">
        <v>34</v>
      </c>
      <c r="C1839" s="873" t="s">
        <v>3832</v>
      </c>
      <c r="D1839" s="873" t="s">
        <v>4371</v>
      </c>
      <c r="E1839" s="864">
        <v>9</v>
      </c>
      <c r="F1839" s="873"/>
      <c r="G1839" s="838"/>
      <c r="H1839" s="873"/>
      <c r="I1839" s="872">
        <v>2015</v>
      </c>
      <c r="J1839" s="838"/>
      <c r="K1839" s="883"/>
      <c r="L1839" s="884"/>
      <c r="M1839" s="884"/>
      <c r="N1839" s="884"/>
      <c r="O1839" s="872" t="s">
        <v>133</v>
      </c>
      <c r="P1839" s="894">
        <v>7155433.5623503411</v>
      </c>
      <c r="Q1839" s="853" t="str">
        <f t="shared" si="433"/>
        <v>2.06.01</v>
      </c>
      <c r="R1839" s="841" t="str">
        <f t="shared" si="434"/>
        <v>ALAT KANTOR</v>
      </c>
      <c r="S1839" s="860">
        <f t="shared" si="435"/>
        <v>5</v>
      </c>
      <c r="T1839" s="861">
        <f t="shared" si="436"/>
        <v>1431086.7124700681</v>
      </c>
      <c r="U1839" s="860">
        <f t="shared" si="437"/>
        <v>-1</v>
      </c>
      <c r="V1839" s="861"/>
      <c r="W1839" s="861"/>
      <c r="X1839" s="861">
        <f t="shared" si="440"/>
        <v>1431086.7124700681</v>
      </c>
      <c r="Y1839" s="861">
        <f t="shared" si="441"/>
        <v>1431086.7124700681</v>
      </c>
      <c r="Z1839" s="861">
        <f t="shared" si="442"/>
        <v>1431086.7124700681</v>
      </c>
      <c r="AA1839" s="861">
        <f t="shared" si="443"/>
        <v>1431086.7124700681</v>
      </c>
      <c r="AB1839" s="860">
        <f t="shared" si="444"/>
        <v>2015</v>
      </c>
      <c r="AC1839" s="862">
        <f t="shared" si="445"/>
        <v>7155433.5623503411</v>
      </c>
      <c r="AD1839" s="863">
        <f t="shared" si="446"/>
        <v>1431086.7124700686</v>
      </c>
    </row>
    <row r="1840" spans="1:30" s="821" customFormat="1" ht="25.5" hidden="1" customHeight="1">
      <c r="A1840" s="835"/>
      <c r="B1840" s="849" t="s">
        <v>34</v>
      </c>
      <c r="C1840" s="873" t="s">
        <v>1427</v>
      </c>
      <c r="D1840" s="873" t="s">
        <v>4372</v>
      </c>
      <c r="E1840" s="864">
        <v>5.51</v>
      </c>
      <c r="F1840" s="873"/>
      <c r="G1840" s="838"/>
      <c r="H1840" s="873"/>
      <c r="I1840" s="872">
        <v>2015</v>
      </c>
      <c r="J1840" s="838"/>
      <c r="K1840" s="883"/>
      <c r="L1840" s="884"/>
      <c r="M1840" s="884"/>
      <c r="N1840" s="884"/>
      <c r="O1840" s="872" t="s">
        <v>133</v>
      </c>
      <c r="P1840" s="894">
        <v>7179505.8542730631</v>
      </c>
      <c r="Q1840" s="853" t="str">
        <f t="shared" si="433"/>
        <v>2.06.02</v>
      </c>
      <c r="R1840" s="841" t="str">
        <f t="shared" si="434"/>
        <v>ALAT RUMAH TANGGA</v>
      </c>
      <c r="S1840" s="860">
        <f t="shared" si="435"/>
        <v>5</v>
      </c>
      <c r="T1840" s="861">
        <f t="shared" si="436"/>
        <v>1435901.1708546127</v>
      </c>
      <c r="U1840" s="860">
        <f t="shared" si="437"/>
        <v>-1</v>
      </c>
      <c r="V1840" s="861"/>
      <c r="W1840" s="861"/>
      <c r="X1840" s="861">
        <f t="shared" si="440"/>
        <v>1435901.1708546127</v>
      </c>
      <c r="Y1840" s="861">
        <f t="shared" si="441"/>
        <v>1435901.1708546127</v>
      </c>
      <c r="Z1840" s="861">
        <f t="shared" si="442"/>
        <v>1435901.1708546127</v>
      </c>
      <c r="AA1840" s="861">
        <f t="shared" si="443"/>
        <v>1435901.1708546127</v>
      </c>
      <c r="AB1840" s="860">
        <f t="shared" si="444"/>
        <v>2015</v>
      </c>
      <c r="AC1840" s="862">
        <f t="shared" si="445"/>
        <v>7179505.8542730631</v>
      </c>
      <c r="AD1840" s="863">
        <f t="shared" si="446"/>
        <v>1435901.1708546123</v>
      </c>
    </row>
    <row r="1841" spans="1:30" s="821" customFormat="1" ht="15" hidden="1" customHeight="1">
      <c r="A1841" s="835"/>
      <c r="B1841" s="849" t="s">
        <v>34</v>
      </c>
      <c r="C1841" s="873" t="s">
        <v>1427</v>
      </c>
      <c r="D1841" s="873" t="s">
        <v>4373</v>
      </c>
      <c r="E1841" s="864">
        <v>6.24</v>
      </c>
      <c r="F1841" s="873"/>
      <c r="G1841" s="838"/>
      <c r="H1841" s="873"/>
      <c r="I1841" s="872">
        <v>2015</v>
      </c>
      <c r="J1841" s="838"/>
      <c r="K1841" s="883"/>
      <c r="L1841" s="884"/>
      <c r="M1841" s="884"/>
      <c r="N1841" s="884"/>
      <c r="O1841" s="872" t="s">
        <v>133</v>
      </c>
      <c r="P1841" s="894">
        <v>8130692.6552929059</v>
      </c>
      <c r="Q1841" s="853" t="str">
        <f t="shared" si="433"/>
        <v>2.06.02</v>
      </c>
      <c r="R1841" s="841" t="str">
        <f t="shared" si="434"/>
        <v>ALAT RUMAH TANGGA</v>
      </c>
      <c r="S1841" s="860">
        <f t="shared" si="435"/>
        <v>5</v>
      </c>
      <c r="T1841" s="861">
        <f t="shared" si="436"/>
        <v>1626138.5310585811</v>
      </c>
      <c r="U1841" s="860">
        <f t="shared" si="437"/>
        <v>-1</v>
      </c>
      <c r="V1841" s="861"/>
      <c r="W1841" s="861"/>
      <c r="X1841" s="861">
        <f t="shared" si="440"/>
        <v>1626138.5310585811</v>
      </c>
      <c r="Y1841" s="861">
        <f t="shared" si="441"/>
        <v>1626138.5310585811</v>
      </c>
      <c r="Z1841" s="861">
        <f t="shared" si="442"/>
        <v>1626138.5310585811</v>
      </c>
      <c r="AA1841" s="861">
        <f t="shared" si="443"/>
        <v>1626138.5310585811</v>
      </c>
      <c r="AB1841" s="860">
        <f t="shared" si="444"/>
        <v>2015</v>
      </c>
      <c r="AC1841" s="862">
        <f t="shared" si="445"/>
        <v>8130692.6552929059</v>
      </c>
      <c r="AD1841" s="863">
        <f t="shared" si="446"/>
        <v>1626138.5310585815</v>
      </c>
    </row>
    <row r="1842" spans="1:30" s="821" customFormat="1" ht="15" hidden="1" customHeight="1">
      <c r="A1842" s="835"/>
      <c r="B1842" s="849" t="s">
        <v>34</v>
      </c>
      <c r="C1842" s="873" t="s">
        <v>1427</v>
      </c>
      <c r="D1842" s="873" t="s">
        <v>4374</v>
      </c>
      <c r="E1842" s="864">
        <v>8.0399999999999991</v>
      </c>
      <c r="F1842" s="873"/>
      <c r="G1842" s="838"/>
      <c r="H1842" s="873"/>
      <c r="I1842" s="872">
        <v>2015</v>
      </c>
      <c r="J1842" s="838"/>
      <c r="K1842" s="883"/>
      <c r="L1842" s="884"/>
      <c r="M1842" s="884"/>
      <c r="N1842" s="884"/>
      <c r="O1842" s="872" t="s">
        <v>133</v>
      </c>
      <c r="P1842" s="894">
        <v>10476084.767396627</v>
      </c>
      <c r="Q1842" s="853" t="str">
        <f t="shared" si="433"/>
        <v>2.06.02</v>
      </c>
      <c r="R1842" s="841" t="str">
        <f t="shared" si="434"/>
        <v>ALAT RUMAH TANGGA</v>
      </c>
      <c r="S1842" s="860">
        <f t="shared" si="435"/>
        <v>5</v>
      </c>
      <c r="T1842" s="861">
        <f t="shared" si="436"/>
        <v>2095216.9534793254</v>
      </c>
      <c r="U1842" s="860">
        <f t="shared" si="437"/>
        <v>-1</v>
      </c>
      <c r="V1842" s="861"/>
      <c r="W1842" s="861"/>
      <c r="X1842" s="861">
        <f t="shared" si="440"/>
        <v>2095216.9534793254</v>
      </c>
      <c r="Y1842" s="861">
        <f t="shared" si="441"/>
        <v>2095216.9534793254</v>
      </c>
      <c r="Z1842" s="861">
        <f t="shared" si="442"/>
        <v>2095216.9534793254</v>
      </c>
      <c r="AA1842" s="861">
        <f t="shared" si="443"/>
        <v>2095216.9534793254</v>
      </c>
      <c r="AB1842" s="860">
        <f t="shared" si="444"/>
        <v>2015</v>
      </c>
      <c r="AC1842" s="862">
        <f t="shared" si="445"/>
        <v>10476084.767396627</v>
      </c>
      <c r="AD1842" s="863">
        <f t="shared" si="446"/>
        <v>2095216.9534793254</v>
      </c>
    </row>
    <row r="1843" spans="1:30" s="821" customFormat="1" ht="15" hidden="1" customHeight="1">
      <c r="A1843" s="873" t="s">
        <v>4137</v>
      </c>
      <c r="B1843" s="849" t="s">
        <v>34</v>
      </c>
      <c r="C1843" s="873" t="s">
        <v>1427</v>
      </c>
      <c r="D1843" s="873" t="s">
        <v>4375</v>
      </c>
      <c r="E1843" s="864">
        <v>10.52</v>
      </c>
      <c r="F1843" s="873"/>
      <c r="G1843" s="838"/>
      <c r="H1843" s="873"/>
      <c r="I1843" s="872">
        <v>2015</v>
      </c>
      <c r="J1843" s="838"/>
      <c r="K1843" s="883"/>
      <c r="L1843" s="884"/>
      <c r="M1843" s="884"/>
      <c r="N1843" s="884"/>
      <c r="O1843" s="872" t="s">
        <v>133</v>
      </c>
      <c r="P1843" s="894">
        <v>13707513.899628425</v>
      </c>
      <c r="Q1843" s="853" t="str">
        <f t="shared" si="433"/>
        <v>2.06.02</v>
      </c>
      <c r="R1843" s="841" t="str">
        <f t="shared" si="434"/>
        <v>ALAT RUMAH TANGGA</v>
      </c>
      <c r="S1843" s="860">
        <f t="shared" si="435"/>
        <v>5</v>
      </c>
      <c r="T1843" s="861">
        <f t="shared" si="436"/>
        <v>2741502.7799256849</v>
      </c>
      <c r="U1843" s="860">
        <f t="shared" si="437"/>
        <v>-1</v>
      </c>
      <c r="V1843" s="861"/>
      <c r="W1843" s="861"/>
      <c r="X1843" s="861">
        <f t="shared" si="440"/>
        <v>2741502.7799256849</v>
      </c>
      <c r="Y1843" s="861">
        <f t="shared" si="441"/>
        <v>2741502.7799256849</v>
      </c>
      <c r="Z1843" s="861">
        <f t="shared" si="442"/>
        <v>2741502.7799256849</v>
      </c>
      <c r="AA1843" s="861">
        <f t="shared" si="443"/>
        <v>2741502.7799256849</v>
      </c>
      <c r="AB1843" s="860">
        <f t="shared" si="444"/>
        <v>2015</v>
      </c>
      <c r="AC1843" s="862">
        <f t="shared" si="445"/>
        <v>13707513.899628425</v>
      </c>
      <c r="AD1843" s="863">
        <f t="shared" si="446"/>
        <v>2741502.7799256854</v>
      </c>
    </row>
    <row r="1844" spans="1:30" s="821" customFormat="1" ht="15" hidden="1" customHeight="1">
      <c r="A1844" s="835"/>
      <c r="B1844" s="849" t="s">
        <v>34</v>
      </c>
      <c r="C1844" s="873" t="s">
        <v>1427</v>
      </c>
      <c r="D1844" s="873" t="s">
        <v>4376</v>
      </c>
      <c r="E1844" s="864">
        <v>5.96</v>
      </c>
      <c r="F1844" s="873"/>
      <c r="G1844" s="838"/>
      <c r="H1844" s="873"/>
      <c r="I1844" s="872">
        <v>2015</v>
      </c>
      <c r="J1844" s="838"/>
      <c r="K1844" s="883"/>
      <c r="L1844" s="884"/>
      <c r="M1844" s="884"/>
      <c r="N1844" s="884"/>
      <c r="O1844" s="872" t="s">
        <v>133</v>
      </c>
      <c r="P1844" s="894">
        <v>7765853.8822989939</v>
      </c>
      <c r="Q1844" s="853" t="str">
        <f t="shared" si="433"/>
        <v>2.06.02</v>
      </c>
      <c r="R1844" s="841" t="str">
        <f t="shared" si="434"/>
        <v>ALAT RUMAH TANGGA</v>
      </c>
      <c r="S1844" s="860">
        <f t="shared" si="435"/>
        <v>5</v>
      </c>
      <c r="T1844" s="861">
        <f t="shared" si="436"/>
        <v>1553170.7764597987</v>
      </c>
      <c r="U1844" s="860">
        <f t="shared" si="437"/>
        <v>-1</v>
      </c>
      <c r="V1844" s="861"/>
      <c r="W1844" s="861"/>
      <c r="X1844" s="861">
        <f t="shared" si="440"/>
        <v>1553170.7764597987</v>
      </c>
      <c r="Y1844" s="861">
        <f t="shared" si="441"/>
        <v>1553170.7764597987</v>
      </c>
      <c r="Z1844" s="861">
        <f t="shared" si="442"/>
        <v>1553170.7764597987</v>
      </c>
      <c r="AA1844" s="861">
        <f t="shared" si="443"/>
        <v>1553170.7764597987</v>
      </c>
      <c r="AB1844" s="860">
        <f t="shared" si="444"/>
        <v>2015</v>
      </c>
      <c r="AC1844" s="862">
        <f t="shared" si="445"/>
        <v>7765853.8822989939</v>
      </c>
      <c r="AD1844" s="863">
        <f t="shared" si="446"/>
        <v>1553170.7764597991</v>
      </c>
    </row>
    <row r="1845" spans="1:30" s="821" customFormat="1" ht="15" hidden="1" customHeight="1">
      <c r="A1845" s="873" t="s">
        <v>4139</v>
      </c>
      <c r="B1845" s="849" t="s">
        <v>34</v>
      </c>
      <c r="C1845" s="873" t="s">
        <v>3870</v>
      </c>
      <c r="D1845" s="873" t="s">
        <v>4377</v>
      </c>
      <c r="E1845" s="864">
        <v>13.2</v>
      </c>
      <c r="F1845" s="873"/>
      <c r="G1845" s="838"/>
      <c r="H1845" s="873"/>
      <c r="I1845" s="872">
        <v>2015</v>
      </c>
      <c r="J1845" s="838"/>
      <c r="K1845" s="883"/>
      <c r="L1845" s="884"/>
      <c r="M1845" s="884"/>
      <c r="N1845" s="884"/>
      <c r="O1845" s="872" t="s">
        <v>133</v>
      </c>
      <c r="P1845" s="894">
        <v>17199542.155427299</v>
      </c>
      <c r="Q1845" s="853" t="str">
        <f t="shared" si="433"/>
        <v>2.06.02</v>
      </c>
      <c r="R1845" s="841" t="str">
        <f t="shared" si="434"/>
        <v>ALAT RUMAH TANGGA</v>
      </c>
      <c r="S1845" s="860">
        <f t="shared" si="435"/>
        <v>5</v>
      </c>
      <c r="T1845" s="861">
        <f t="shared" si="436"/>
        <v>3439908.4310854599</v>
      </c>
      <c r="U1845" s="860">
        <f t="shared" si="437"/>
        <v>-1</v>
      </c>
      <c r="V1845" s="861"/>
      <c r="W1845" s="861"/>
      <c r="X1845" s="861">
        <f t="shared" si="440"/>
        <v>3439908.4310854599</v>
      </c>
      <c r="Y1845" s="861">
        <f t="shared" si="441"/>
        <v>3439908.4310854599</v>
      </c>
      <c r="Z1845" s="861">
        <f t="shared" si="442"/>
        <v>3439908.4310854599</v>
      </c>
      <c r="AA1845" s="861">
        <f t="shared" si="443"/>
        <v>3439908.4310854599</v>
      </c>
      <c r="AB1845" s="860">
        <f t="shared" si="444"/>
        <v>2015</v>
      </c>
      <c r="AC1845" s="862">
        <f t="shared" si="445"/>
        <v>17199542.155427299</v>
      </c>
      <c r="AD1845" s="863">
        <f t="shared" si="446"/>
        <v>3439908.4310854599</v>
      </c>
    </row>
    <row r="1846" spans="1:30" s="821" customFormat="1" ht="25.5" hidden="1" customHeight="1">
      <c r="A1846" s="835"/>
      <c r="B1846" s="849" t="s">
        <v>34</v>
      </c>
      <c r="C1846" s="873" t="s">
        <v>3832</v>
      </c>
      <c r="D1846" s="873" t="s">
        <v>4371</v>
      </c>
      <c r="E1846" s="864">
        <v>9</v>
      </c>
      <c r="F1846" s="873"/>
      <c r="G1846" s="838"/>
      <c r="H1846" s="873"/>
      <c r="I1846" s="872">
        <v>2015</v>
      </c>
      <c r="J1846" s="838"/>
      <c r="K1846" s="883"/>
      <c r="L1846" s="884"/>
      <c r="M1846" s="884"/>
      <c r="N1846" s="884"/>
      <c r="O1846" s="872" t="s">
        <v>133</v>
      </c>
      <c r="P1846" s="894">
        <v>7155433.5623503411</v>
      </c>
      <c r="Q1846" s="853" t="str">
        <f t="shared" si="433"/>
        <v>2.06.01</v>
      </c>
      <c r="R1846" s="841" t="str">
        <f t="shared" si="434"/>
        <v>ALAT KANTOR</v>
      </c>
      <c r="S1846" s="860">
        <f t="shared" si="435"/>
        <v>5</v>
      </c>
      <c r="T1846" s="861">
        <f t="shared" si="436"/>
        <v>1431086.7124700681</v>
      </c>
      <c r="U1846" s="860">
        <f t="shared" si="437"/>
        <v>-1</v>
      </c>
      <c r="V1846" s="861"/>
      <c r="W1846" s="861"/>
      <c r="X1846" s="861">
        <f t="shared" si="440"/>
        <v>1431086.7124700681</v>
      </c>
      <c r="Y1846" s="861">
        <f t="shared" si="441"/>
        <v>1431086.7124700681</v>
      </c>
      <c r="Z1846" s="861">
        <f t="shared" si="442"/>
        <v>1431086.7124700681</v>
      </c>
      <c r="AA1846" s="861">
        <f t="shared" si="443"/>
        <v>1431086.7124700681</v>
      </c>
      <c r="AB1846" s="860">
        <f t="shared" si="444"/>
        <v>2015</v>
      </c>
      <c r="AC1846" s="862">
        <f t="shared" si="445"/>
        <v>7155433.5623503411</v>
      </c>
      <c r="AD1846" s="863">
        <f t="shared" si="446"/>
        <v>1431086.7124700686</v>
      </c>
    </row>
    <row r="1847" spans="1:30" s="821" customFormat="1" ht="15" hidden="1" customHeight="1">
      <c r="A1847" s="835"/>
      <c r="B1847" s="849" t="s">
        <v>34</v>
      </c>
      <c r="C1847" s="873" t="s">
        <v>1427</v>
      </c>
      <c r="D1847" s="873" t="s">
        <v>4378</v>
      </c>
      <c r="E1847" s="864">
        <v>25.4</v>
      </c>
      <c r="F1847" s="873"/>
      <c r="G1847" s="838"/>
      <c r="H1847" s="873"/>
      <c r="I1847" s="872">
        <v>2015</v>
      </c>
      <c r="J1847" s="838"/>
      <c r="K1847" s="883"/>
      <c r="L1847" s="884"/>
      <c r="M1847" s="884"/>
      <c r="N1847" s="884"/>
      <c r="O1847" s="872" t="s">
        <v>133</v>
      </c>
      <c r="P1847" s="894">
        <v>52729361.64650517</v>
      </c>
      <c r="Q1847" s="853" t="str">
        <f t="shared" si="433"/>
        <v>2.06.02</v>
      </c>
      <c r="R1847" s="841" t="str">
        <f t="shared" si="434"/>
        <v>ALAT RUMAH TANGGA</v>
      </c>
      <c r="S1847" s="860">
        <f t="shared" si="435"/>
        <v>5</v>
      </c>
      <c r="T1847" s="861">
        <f t="shared" si="436"/>
        <v>10545872.329301033</v>
      </c>
      <c r="U1847" s="860">
        <f t="shared" si="437"/>
        <v>-1</v>
      </c>
      <c r="V1847" s="861"/>
      <c r="W1847" s="861"/>
      <c r="X1847" s="861">
        <f t="shared" si="440"/>
        <v>10545872.329301033</v>
      </c>
      <c r="Y1847" s="861">
        <f t="shared" si="441"/>
        <v>10545872.329301033</v>
      </c>
      <c r="Z1847" s="861">
        <f t="shared" si="442"/>
        <v>10545872.329301033</v>
      </c>
      <c r="AA1847" s="861">
        <f t="shared" si="443"/>
        <v>10545872.329301033</v>
      </c>
      <c r="AB1847" s="860">
        <f t="shared" si="444"/>
        <v>2015</v>
      </c>
      <c r="AC1847" s="862">
        <f t="shared" si="445"/>
        <v>52729361.64650517</v>
      </c>
      <c r="AD1847" s="863">
        <f t="shared" si="446"/>
        <v>10545872.329301037</v>
      </c>
    </row>
    <row r="1848" spans="1:30" s="821" customFormat="1" ht="15" hidden="1" customHeight="1">
      <c r="A1848" s="835"/>
      <c r="B1848" s="849" t="s">
        <v>34</v>
      </c>
      <c r="C1848" s="873" t="s">
        <v>1427</v>
      </c>
      <c r="D1848" s="873" t="s">
        <v>4379</v>
      </c>
      <c r="E1848" s="864">
        <v>36.299999999999997</v>
      </c>
      <c r="F1848" s="873"/>
      <c r="G1848" s="838"/>
      <c r="H1848" s="873"/>
      <c r="I1848" s="872">
        <v>2015</v>
      </c>
      <c r="J1848" s="838"/>
      <c r="K1848" s="883"/>
      <c r="L1848" s="884"/>
      <c r="M1848" s="884"/>
      <c r="N1848" s="884"/>
      <c r="O1848" s="872" t="s">
        <v>133</v>
      </c>
      <c r="P1848" s="894">
        <v>73353132.116260931</v>
      </c>
      <c r="Q1848" s="853" t="str">
        <f t="shared" si="433"/>
        <v>2.06.02</v>
      </c>
      <c r="R1848" s="841" t="str">
        <f t="shared" si="434"/>
        <v>ALAT RUMAH TANGGA</v>
      </c>
      <c r="S1848" s="860">
        <f t="shared" si="435"/>
        <v>5</v>
      </c>
      <c r="T1848" s="861">
        <f t="shared" si="436"/>
        <v>14670626.423252186</v>
      </c>
      <c r="U1848" s="860">
        <f t="shared" si="437"/>
        <v>-1</v>
      </c>
      <c r="V1848" s="861"/>
      <c r="W1848" s="861"/>
      <c r="X1848" s="861">
        <f t="shared" si="440"/>
        <v>14670626.423252186</v>
      </c>
      <c r="Y1848" s="861">
        <f t="shared" si="441"/>
        <v>14670626.423252186</v>
      </c>
      <c r="Z1848" s="861">
        <f t="shared" si="442"/>
        <v>14670626.423252186</v>
      </c>
      <c r="AA1848" s="861">
        <f t="shared" si="443"/>
        <v>14670626.423252186</v>
      </c>
      <c r="AB1848" s="860">
        <f t="shared" si="444"/>
        <v>2015</v>
      </c>
      <c r="AC1848" s="862">
        <f t="shared" si="445"/>
        <v>73353132.116260931</v>
      </c>
      <c r="AD1848" s="863">
        <f t="shared" si="446"/>
        <v>14670626.423252188</v>
      </c>
    </row>
    <row r="1849" spans="1:30" s="821" customFormat="1" ht="15" hidden="1" customHeight="1">
      <c r="A1849" s="835"/>
      <c r="B1849" s="849" t="s">
        <v>34</v>
      </c>
      <c r="C1849" s="873" t="s">
        <v>1427</v>
      </c>
      <c r="D1849" s="873" t="s">
        <v>4380</v>
      </c>
      <c r="E1849" s="864">
        <v>3</v>
      </c>
      <c r="F1849" s="873"/>
      <c r="G1849" s="838"/>
      <c r="H1849" s="873"/>
      <c r="I1849" s="872">
        <v>2015</v>
      </c>
      <c r="J1849" s="838"/>
      <c r="K1849" s="883"/>
      <c r="L1849" s="884"/>
      <c r="M1849" s="884"/>
      <c r="N1849" s="884"/>
      <c r="O1849" s="872" t="s">
        <v>133</v>
      </c>
      <c r="P1849" s="894">
        <v>20207474.412193093</v>
      </c>
      <c r="Q1849" s="853" t="str">
        <f t="shared" si="433"/>
        <v>2.06.02</v>
      </c>
      <c r="R1849" s="841" t="str">
        <f t="shared" si="434"/>
        <v>ALAT RUMAH TANGGA</v>
      </c>
      <c r="S1849" s="860">
        <f t="shared" si="435"/>
        <v>5</v>
      </c>
      <c r="T1849" s="861">
        <f t="shared" si="436"/>
        <v>4041494.8824386187</v>
      </c>
      <c r="U1849" s="860">
        <f t="shared" si="437"/>
        <v>-1</v>
      </c>
      <c r="V1849" s="861"/>
      <c r="W1849" s="861"/>
      <c r="X1849" s="861">
        <f t="shared" si="440"/>
        <v>4041494.8824386187</v>
      </c>
      <c r="Y1849" s="861">
        <f t="shared" si="441"/>
        <v>4041494.8824386187</v>
      </c>
      <c r="Z1849" s="861">
        <f t="shared" si="442"/>
        <v>4041494.8824386187</v>
      </c>
      <c r="AA1849" s="861">
        <f t="shared" si="443"/>
        <v>4041494.8824386187</v>
      </c>
      <c r="AB1849" s="860">
        <f t="shared" si="444"/>
        <v>2015</v>
      </c>
      <c r="AC1849" s="862">
        <f t="shared" si="445"/>
        <v>20207474.412193093</v>
      </c>
      <c r="AD1849" s="863">
        <f t="shared" si="446"/>
        <v>4041494.8824386187</v>
      </c>
    </row>
    <row r="1850" spans="1:30" s="821" customFormat="1" ht="15" hidden="1" customHeight="1">
      <c r="A1850" s="835"/>
      <c r="B1850" s="849" t="s">
        <v>34</v>
      </c>
      <c r="C1850" s="873" t="s">
        <v>1427</v>
      </c>
      <c r="D1850" s="873" t="s">
        <v>4381</v>
      </c>
      <c r="E1850" s="864">
        <v>4.3</v>
      </c>
      <c r="F1850" s="873"/>
      <c r="G1850" s="838"/>
      <c r="H1850" s="873"/>
      <c r="I1850" s="872">
        <v>2015</v>
      </c>
      <c r="J1850" s="838"/>
      <c r="K1850" s="883"/>
      <c r="L1850" s="884"/>
      <c r="M1850" s="884"/>
      <c r="N1850" s="884"/>
      <c r="O1850" s="872" t="s">
        <v>133</v>
      </c>
      <c r="P1850" s="894">
        <v>8784178.0846445933</v>
      </c>
      <c r="Q1850" s="853" t="str">
        <f t="shared" si="433"/>
        <v>2.06.02</v>
      </c>
      <c r="R1850" s="841" t="str">
        <f t="shared" si="434"/>
        <v>ALAT RUMAH TANGGA</v>
      </c>
      <c r="S1850" s="860">
        <f t="shared" si="435"/>
        <v>5</v>
      </c>
      <c r="T1850" s="861">
        <f t="shared" si="436"/>
        <v>1756835.6169289188</v>
      </c>
      <c r="U1850" s="860">
        <f t="shared" si="437"/>
        <v>-1</v>
      </c>
      <c r="V1850" s="861"/>
      <c r="W1850" s="861"/>
      <c r="X1850" s="861">
        <f t="shared" si="440"/>
        <v>1756835.6169289188</v>
      </c>
      <c r="Y1850" s="861">
        <f t="shared" si="441"/>
        <v>1756835.6169289188</v>
      </c>
      <c r="Z1850" s="861">
        <f t="shared" si="442"/>
        <v>1756835.6169289188</v>
      </c>
      <c r="AA1850" s="861">
        <f t="shared" si="443"/>
        <v>1756835.6169289188</v>
      </c>
      <c r="AB1850" s="860">
        <f t="shared" si="444"/>
        <v>2015</v>
      </c>
      <c r="AC1850" s="862">
        <f t="shared" si="445"/>
        <v>8784178.0846445933</v>
      </c>
      <c r="AD1850" s="863">
        <f t="shared" si="446"/>
        <v>1756835.6169289183</v>
      </c>
    </row>
    <row r="1851" spans="1:30" s="821" customFormat="1" ht="15" hidden="1" customHeight="1">
      <c r="A1851" s="835"/>
      <c r="B1851" s="849" t="s">
        <v>34</v>
      </c>
      <c r="C1851" s="873" t="s">
        <v>1427</v>
      </c>
      <c r="D1851" s="873" t="s">
        <v>4382</v>
      </c>
      <c r="E1851" s="864">
        <v>57.4</v>
      </c>
      <c r="F1851" s="873"/>
      <c r="G1851" s="838"/>
      <c r="H1851" s="873"/>
      <c r="I1851" s="872">
        <v>2015</v>
      </c>
      <c r="J1851" s="838"/>
      <c r="K1851" s="883"/>
      <c r="L1851" s="884"/>
      <c r="M1851" s="884"/>
      <c r="N1851" s="884"/>
      <c r="O1851" s="872" t="s">
        <v>133</v>
      </c>
      <c r="P1851" s="894">
        <v>9697600.0974186976</v>
      </c>
      <c r="Q1851" s="853" t="str">
        <f t="shared" si="433"/>
        <v>2.06.02</v>
      </c>
      <c r="R1851" s="841" t="str">
        <f t="shared" si="434"/>
        <v>ALAT RUMAH TANGGA</v>
      </c>
      <c r="S1851" s="860">
        <f t="shared" si="435"/>
        <v>5</v>
      </c>
      <c r="T1851" s="861">
        <f t="shared" si="436"/>
        <v>1939520.0194837395</v>
      </c>
      <c r="U1851" s="860">
        <f t="shared" si="437"/>
        <v>-1</v>
      </c>
      <c r="V1851" s="861"/>
      <c r="W1851" s="861"/>
      <c r="X1851" s="861">
        <f t="shared" si="440"/>
        <v>1939520.0194837395</v>
      </c>
      <c r="Y1851" s="861">
        <f t="shared" si="441"/>
        <v>1939520.0194837395</v>
      </c>
      <c r="Z1851" s="861">
        <f t="shared" si="442"/>
        <v>1939520.0194837395</v>
      </c>
      <c r="AA1851" s="861">
        <f t="shared" si="443"/>
        <v>1939520.0194837395</v>
      </c>
      <c r="AB1851" s="860">
        <f t="shared" si="444"/>
        <v>2015</v>
      </c>
      <c r="AC1851" s="862">
        <f t="shared" si="445"/>
        <v>9697600.0974186976</v>
      </c>
      <c r="AD1851" s="863">
        <f t="shared" si="446"/>
        <v>1939520.0194837395</v>
      </c>
    </row>
    <row r="1852" spans="1:30" s="821" customFormat="1" ht="15" hidden="1" customHeight="1">
      <c r="A1852" s="835"/>
      <c r="B1852" s="849" t="s">
        <v>34</v>
      </c>
      <c r="C1852" s="873" t="s">
        <v>1427</v>
      </c>
      <c r="D1852" s="873" t="s">
        <v>4383</v>
      </c>
      <c r="E1852" s="864">
        <v>3</v>
      </c>
      <c r="F1852" s="873"/>
      <c r="G1852" s="838"/>
      <c r="H1852" s="873"/>
      <c r="I1852" s="872">
        <v>2015</v>
      </c>
      <c r="J1852" s="838"/>
      <c r="K1852" s="883"/>
      <c r="L1852" s="884"/>
      <c r="M1852" s="884"/>
      <c r="N1852" s="884"/>
      <c r="O1852" s="872" t="s">
        <v>133</v>
      </c>
      <c r="P1852" s="894">
        <v>9938102.1699310299</v>
      </c>
      <c r="Q1852" s="853" t="str">
        <f t="shared" si="433"/>
        <v>2.06.02</v>
      </c>
      <c r="R1852" s="841" t="str">
        <f t="shared" si="434"/>
        <v>ALAT RUMAH TANGGA</v>
      </c>
      <c r="S1852" s="860">
        <f t="shared" si="435"/>
        <v>5</v>
      </c>
      <c r="T1852" s="861">
        <f t="shared" si="436"/>
        <v>1987620.4339862061</v>
      </c>
      <c r="U1852" s="860">
        <f t="shared" si="437"/>
        <v>-1</v>
      </c>
      <c r="V1852" s="861"/>
      <c r="W1852" s="861"/>
      <c r="X1852" s="861">
        <f t="shared" si="440"/>
        <v>1987620.4339862061</v>
      </c>
      <c r="Y1852" s="861">
        <f t="shared" si="441"/>
        <v>1987620.4339862061</v>
      </c>
      <c r="Z1852" s="861">
        <f t="shared" si="442"/>
        <v>1987620.4339862061</v>
      </c>
      <c r="AA1852" s="861">
        <f t="shared" si="443"/>
        <v>1987620.4339862061</v>
      </c>
      <c r="AB1852" s="860">
        <f t="shared" si="444"/>
        <v>2015</v>
      </c>
      <c r="AC1852" s="862">
        <f t="shared" si="445"/>
        <v>9938102.1699310299</v>
      </c>
      <c r="AD1852" s="863">
        <f t="shared" si="446"/>
        <v>1987620.4339862056</v>
      </c>
    </row>
    <row r="1853" spans="1:30" s="821" customFormat="1" ht="15" hidden="1" customHeight="1">
      <c r="A1853" s="835"/>
      <c r="B1853" s="849" t="s">
        <v>34</v>
      </c>
      <c r="C1853" s="873" t="s">
        <v>1427</v>
      </c>
      <c r="D1853" s="873" t="s">
        <v>4384</v>
      </c>
      <c r="E1853" s="864">
        <v>3</v>
      </c>
      <c r="F1853" s="873"/>
      <c r="G1853" s="838"/>
      <c r="H1853" s="873"/>
      <c r="I1853" s="872">
        <v>2015</v>
      </c>
      <c r="J1853" s="838"/>
      <c r="K1853" s="883"/>
      <c r="L1853" s="884"/>
      <c r="M1853" s="884"/>
      <c r="N1853" s="884"/>
      <c r="O1853" s="872" t="s">
        <v>133</v>
      </c>
      <c r="P1853" s="894">
        <v>19876204.33986206</v>
      </c>
      <c r="Q1853" s="853" t="str">
        <f t="shared" si="433"/>
        <v>2.06.02</v>
      </c>
      <c r="R1853" s="841" t="str">
        <f t="shared" si="434"/>
        <v>ALAT RUMAH TANGGA</v>
      </c>
      <c r="S1853" s="860">
        <f t="shared" si="435"/>
        <v>5</v>
      </c>
      <c r="T1853" s="861">
        <f t="shared" si="436"/>
        <v>3975240.8679724121</v>
      </c>
      <c r="U1853" s="860">
        <f t="shared" si="437"/>
        <v>-1</v>
      </c>
      <c r="V1853" s="861"/>
      <c r="W1853" s="861"/>
      <c r="X1853" s="861">
        <f t="shared" si="440"/>
        <v>3975240.8679724121</v>
      </c>
      <c r="Y1853" s="861">
        <f t="shared" si="441"/>
        <v>3975240.8679724121</v>
      </c>
      <c r="Z1853" s="861">
        <f t="shared" si="442"/>
        <v>3975240.8679724121</v>
      </c>
      <c r="AA1853" s="861">
        <f t="shared" si="443"/>
        <v>3975240.8679724121</v>
      </c>
      <c r="AB1853" s="860">
        <f t="shared" si="444"/>
        <v>2015</v>
      </c>
      <c r="AC1853" s="862">
        <f t="shared" si="445"/>
        <v>19876204.33986206</v>
      </c>
      <c r="AD1853" s="863">
        <f t="shared" si="446"/>
        <v>3975240.8679724112</v>
      </c>
    </row>
    <row r="1854" spans="1:30" s="821" customFormat="1" ht="15" hidden="1" customHeight="1">
      <c r="A1854" s="835"/>
      <c r="B1854" s="849" t="s">
        <v>34</v>
      </c>
      <c r="C1854" s="873" t="s">
        <v>1427</v>
      </c>
      <c r="D1854" s="873" t="s">
        <v>4385</v>
      </c>
      <c r="E1854" s="864">
        <v>18</v>
      </c>
      <c r="F1854" s="873"/>
      <c r="G1854" s="838"/>
      <c r="H1854" s="873"/>
      <c r="I1854" s="872">
        <v>2015</v>
      </c>
      <c r="J1854" s="838"/>
      <c r="K1854" s="883"/>
      <c r="L1854" s="884"/>
      <c r="M1854" s="884"/>
      <c r="N1854" s="884"/>
      <c r="O1854" s="872" t="s">
        <v>133</v>
      </c>
      <c r="P1854" s="894">
        <v>854676.78661406855</v>
      </c>
      <c r="Q1854" s="853" t="str">
        <f t="shared" si="433"/>
        <v>2.06.02</v>
      </c>
      <c r="R1854" s="841" t="str">
        <f t="shared" si="434"/>
        <v>ALAT RUMAH TANGGA</v>
      </c>
      <c r="S1854" s="860">
        <f t="shared" si="435"/>
        <v>5</v>
      </c>
      <c r="T1854" s="861">
        <f t="shared" si="436"/>
        <v>170935.35732281371</v>
      </c>
      <c r="U1854" s="860">
        <f t="shared" si="437"/>
        <v>-1</v>
      </c>
      <c r="V1854" s="861"/>
      <c r="W1854" s="861"/>
      <c r="X1854" s="861">
        <f t="shared" si="440"/>
        <v>170935.35732281371</v>
      </c>
      <c r="Y1854" s="861">
        <f t="shared" si="441"/>
        <v>170935.35732281371</v>
      </c>
      <c r="Z1854" s="861">
        <f t="shared" si="442"/>
        <v>170935.35732281371</v>
      </c>
      <c r="AA1854" s="861">
        <f t="shared" si="443"/>
        <v>170935.35732281371</v>
      </c>
      <c r="AB1854" s="860">
        <f t="shared" si="444"/>
        <v>2015</v>
      </c>
      <c r="AC1854" s="862">
        <f t="shared" si="445"/>
        <v>854676.78661406855</v>
      </c>
      <c r="AD1854" s="863">
        <f t="shared" si="446"/>
        <v>170935.35732281371</v>
      </c>
    </row>
    <row r="1855" spans="1:30" s="821" customFormat="1" ht="15" hidden="1" customHeight="1">
      <c r="A1855" s="835"/>
      <c r="B1855" s="849" t="s">
        <v>34</v>
      </c>
      <c r="C1855" s="873" t="s">
        <v>1427</v>
      </c>
      <c r="D1855" s="873" t="s">
        <v>4386</v>
      </c>
      <c r="E1855" s="864">
        <v>3</v>
      </c>
      <c r="F1855" s="873"/>
      <c r="G1855" s="838"/>
      <c r="H1855" s="873"/>
      <c r="I1855" s="872">
        <v>2015</v>
      </c>
      <c r="J1855" s="838"/>
      <c r="K1855" s="883"/>
      <c r="L1855" s="884"/>
      <c r="M1855" s="884"/>
      <c r="N1855" s="884"/>
      <c r="O1855" s="872" t="s">
        <v>133</v>
      </c>
      <c r="P1855" s="894">
        <v>1739167.8797379301</v>
      </c>
      <c r="Q1855" s="853" t="str">
        <f t="shared" si="433"/>
        <v>2.06.02</v>
      </c>
      <c r="R1855" s="841" t="str">
        <f t="shared" si="434"/>
        <v>ALAT RUMAH TANGGA</v>
      </c>
      <c r="S1855" s="860">
        <f t="shared" si="435"/>
        <v>5</v>
      </c>
      <c r="T1855" s="861">
        <f t="shared" si="436"/>
        <v>347833.57594758604</v>
      </c>
      <c r="U1855" s="860">
        <f t="shared" si="437"/>
        <v>-1</v>
      </c>
      <c r="V1855" s="861"/>
      <c r="W1855" s="861"/>
      <c r="X1855" s="861">
        <f t="shared" si="440"/>
        <v>347833.57594758604</v>
      </c>
      <c r="Y1855" s="861">
        <f t="shared" si="441"/>
        <v>347833.57594758604</v>
      </c>
      <c r="Z1855" s="861">
        <f t="shared" si="442"/>
        <v>347833.57594758604</v>
      </c>
      <c r="AA1855" s="861">
        <f t="shared" si="443"/>
        <v>347833.57594758604</v>
      </c>
      <c r="AB1855" s="860">
        <f t="shared" si="444"/>
        <v>2015</v>
      </c>
      <c r="AC1855" s="862">
        <f t="shared" si="445"/>
        <v>1739167.8797379301</v>
      </c>
      <c r="AD1855" s="863">
        <f t="shared" si="446"/>
        <v>347833.57594758598</v>
      </c>
    </row>
    <row r="1856" spans="1:30" s="821" customFormat="1" ht="15" hidden="1" customHeight="1">
      <c r="A1856" s="835"/>
      <c r="B1856" s="849" t="s">
        <v>34</v>
      </c>
      <c r="C1856" s="873" t="s">
        <v>1427</v>
      </c>
      <c r="D1856" s="873" t="s">
        <v>4387</v>
      </c>
      <c r="E1856" s="864">
        <v>3</v>
      </c>
      <c r="F1856" s="873"/>
      <c r="G1856" s="838"/>
      <c r="H1856" s="873"/>
      <c r="I1856" s="872">
        <v>2015</v>
      </c>
      <c r="J1856" s="838"/>
      <c r="K1856" s="883"/>
      <c r="L1856" s="884"/>
      <c r="M1856" s="884"/>
      <c r="N1856" s="884"/>
      <c r="O1856" s="872" t="s">
        <v>133</v>
      </c>
      <c r="P1856" s="894">
        <v>1656350.3616551715</v>
      </c>
      <c r="Q1856" s="853" t="str">
        <f t="shared" si="433"/>
        <v>2.06.02</v>
      </c>
      <c r="R1856" s="841" t="str">
        <f t="shared" si="434"/>
        <v>ALAT RUMAH TANGGA</v>
      </c>
      <c r="S1856" s="860">
        <f t="shared" si="435"/>
        <v>5</v>
      </c>
      <c r="T1856" s="861">
        <f t="shared" si="436"/>
        <v>331270.07233103429</v>
      </c>
      <c r="U1856" s="860">
        <f t="shared" si="437"/>
        <v>-1</v>
      </c>
      <c r="V1856" s="861"/>
      <c r="W1856" s="861"/>
      <c r="X1856" s="861">
        <f t="shared" si="440"/>
        <v>331270.07233103429</v>
      </c>
      <c r="Y1856" s="861">
        <f t="shared" si="441"/>
        <v>331270.07233103429</v>
      </c>
      <c r="Z1856" s="861">
        <f t="shared" si="442"/>
        <v>331270.07233103429</v>
      </c>
      <c r="AA1856" s="861">
        <f t="shared" si="443"/>
        <v>331270.07233103429</v>
      </c>
      <c r="AB1856" s="860">
        <f t="shared" si="444"/>
        <v>2015</v>
      </c>
      <c r="AC1856" s="862">
        <f t="shared" si="445"/>
        <v>1656350.3616551715</v>
      </c>
      <c r="AD1856" s="863">
        <f t="shared" si="446"/>
        <v>331270.07233103435</v>
      </c>
    </row>
    <row r="1857" spans="1:30" s="821" customFormat="1" ht="15" hidden="1" customHeight="1">
      <c r="A1857" s="835"/>
      <c r="B1857" s="849" t="s">
        <v>34</v>
      </c>
      <c r="C1857" s="873" t="s">
        <v>2054</v>
      </c>
      <c r="D1857" s="873" t="s">
        <v>4388</v>
      </c>
      <c r="E1857" s="864" t="s">
        <v>4150</v>
      </c>
      <c r="F1857" s="873" t="s">
        <v>4389</v>
      </c>
      <c r="G1857" s="838"/>
      <c r="H1857" s="873"/>
      <c r="I1857" s="872">
        <v>2015</v>
      </c>
      <c r="J1857" s="838"/>
      <c r="K1857" s="883"/>
      <c r="L1857" s="884"/>
      <c r="M1857" s="884"/>
      <c r="N1857" s="884"/>
      <c r="O1857" s="872" t="s">
        <v>133</v>
      </c>
      <c r="P1857" s="894">
        <v>19659002.916163985</v>
      </c>
      <c r="Q1857" s="853" t="str">
        <f t="shared" si="433"/>
        <v>2.06.02</v>
      </c>
      <c r="R1857" s="841" t="str">
        <f t="shared" si="434"/>
        <v>ALAT RUMAH TANGGA</v>
      </c>
      <c r="S1857" s="860">
        <f t="shared" si="435"/>
        <v>5</v>
      </c>
      <c r="T1857" s="861">
        <f t="shared" si="436"/>
        <v>3931800.5832327968</v>
      </c>
      <c r="U1857" s="860">
        <f t="shared" si="437"/>
        <v>-1</v>
      </c>
      <c r="V1857" s="861"/>
      <c r="W1857" s="861"/>
      <c r="X1857" s="861">
        <f t="shared" si="440"/>
        <v>3931800.5832327968</v>
      </c>
      <c r="Y1857" s="861">
        <f t="shared" si="441"/>
        <v>3931800.5832327968</v>
      </c>
      <c r="Z1857" s="861">
        <f t="shared" si="442"/>
        <v>3931800.5832327968</v>
      </c>
      <c r="AA1857" s="861">
        <f t="shared" si="443"/>
        <v>3931800.5832327968</v>
      </c>
      <c r="AB1857" s="860">
        <f t="shared" si="444"/>
        <v>2015</v>
      </c>
      <c r="AC1857" s="862">
        <f t="shared" si="445"/>
        <v>19659002.916163985</v>
      </c>
      <c r="AD1857" s="863">
        <f t="shared" si="446"/>
        <v>3931800.5832327977</v>
      </c>
    </row>
    <row r="1858" spans="1:30" s="821" customFormat="1" ht="15" hidden="1" customHeight="1">
      <c r="A1858" s="835"/>
      <c r="B1858" s="849" t="s">
        <v>34</v>
      </c>
      <c r="C1858" s="873" t="s">
        <v>1452</v>
      </c>
      <c r="D1858" s="873" t="s">
        <v>4390</v>
      </c>
      <c r="E1858" s="864" t="s">
        <v>4391</v>
      </c>
      <c r="F1858" s="873" t="s">
        <v>4389</v>
      </c>
      <c r="G1858" s="838"/>
      <c r="H1858" s="873"/>
      <c r="I1858" s="872">
        <v>2015</v>
      </c>
      <c r="J1858" s="838"/>
      <c r="K1858" s="883"/>
      <c r="L1858" s="884"/>
      <c r="M1858" s="884"/>
      <c r="N1858" s="884"/>
      <c r="O1858" s="872" t="s">
        <v>133</v>
      </c>
      <c r="P1858" s="894">
        <v>64149264.726998203</v>
      </c>
      <c r="Q1858" s="853" t="str">
        <f t="shared" si="433"/>
        <v>2.06.02</v>
      </c>
      <c r="R1858" s="841" t="str">
        <f t="shared" si="434"/>
        <v>ALAT RUMAH TANGGA</v>
      </c>
      <c r="S1858" s="860">
        <f t="shared" si="435"/>
        <v>5</v>
      </c>
      <c r="T1858" s="861">
        <f t="shared" si="436"/>
        <v>12829852.94539964</v>
      </c>
      <c r="U1858" s="860">
        <f t="shared" si="437"/>
        <v>-1</v>
      </c>
      <c r="V1858" s="861"/>
      <c r="W1858" s="861"/>
      <c r="X1858" s="861">
        <f t="shared" si="440"/>
        <v>12829852.94539964</v>
      </c>
      <c r="Y1858" s="861">
        <f t="shared" si="441"/>
        <v>12829852.94539964</v>
      </c>
      <c r="Z1858" s="861">
        <f t="shared" si="442"/>
        <v>12829852.94539964</v>
      </c>
      <c r="AA1858" s="861">
        <f t="shared" si="443"/>
        <v>12829852.94539964</v>
      </c>
      <c r="AB1858" s="860">
        <f t="shared" si="444"/>
        <v>2015</v>
      </c>
      <c r="AC1858" s="862">
        <f t="shared" si="445"/>
        <v>64149264.726998203</v>
      </c>
      <c r="AD1858" s="863">
        <f t="shared" si="446"/>
        <v>12829852.945399642</v>
      </c>
    </row>
    <row r="1859" spans="1:30" s="821" customFormat="1" ht="15" hidden="1" customHeight="1">
      <c r="A1859" s="835"/>
      <c r="B1859" s="849" t="s">
        <v>34</v>
      </c>
      <c r="C1859" s="887" t="s">
        <v>3899</v>
      </c>
      <c r="D1859" s="873" t="s">
        <v>4392</v>
      </c>
      <c r="E1859" s="864" t="s">
        <v>4144</v>
      </c>
      <c r="F1859" s="873"/>
      <c r="G1859" s="838"/>
      <c r="H1859" s="873"/>
      <c r="I1859" s="872">
        <v>2015</v>
      </c>
      <c r="J1859" s="838"/>
      <c r="K1859" s="883"/>
      <c r="L1859" s="884"/>
      <c r="M1859" s="884"/>
      <c r="N1859" s="884"/>
      <c r="O1859" s="872" t="s">
        <v>133</v>
      </c>
      <c r="P1859" s="894">
        <v>59807670.843541138</v>
      </c>
      <c r="Q1859" s="853" t="str">
        <f t="shared" si="433"/>
        <v>2.06.02</v>
      </c>
      <c r="R1859" s="841" t="str">
        <f t="shared" si="434"/>
        <v>ALAT RUMAH TANGGA</v>
      </c>
      <c r="S1859" s="860">
        <f t="shared" si="435"/>
        <v>5</v>
      </c>
      <c r="T1859" s="861">
        <f t="shared" si="436"/>
        <v>11961534.168708228</v>
      </c>
      <c r="U1859" s="860">
        <f t="shared" si="437"/>
        <v>-1</v>
      </c>
      <c r="V1859" s="861"/>
      <c r="W1859" s="861"/>
      <c r="X1859" s="861">
        <f t="shared" si="440"/>
        <v>11961534.168708228</v>
      </c>
      <c r="Y1859" s="861">
        <f t="shared" si="441"/>
        <v>11961534.168708228</v>
      </c>
      <c r="Z1859" s="861">
        <f t="shared" si="442"/>
        <v>11961534.168708228</v>
      </c>
      <c r="AA1859" s="861">
        <f t="shared" si="443"/>
        <v>11961534.168708228</v>
      </c>
      <c r="AB1859" s="860">
        <f t="shared" si="444"/>
        <v>2015</v>
      </c>
      <c r="AC1859" s="862">
        <f t="shared" si="445"/>
        <v>59807670.843541138</v>
      </c>
      <c r="AD1859" s="863">
        <f t="shared" si="446"/>
        <v>11961534.168708228</v>
      </c>
    </row>
    <row r="1860" spans="1:30" s="821" customFormat="1" ht="15" hidden="1" customHeight="1">
      <c r="A1860" s="835"/>
      <c r="B1860" s="849" t="s">
        <v>34</v>
      </c>
      <c r="C1860" s="873" t="s">
        <v>440</v>
      </c>
      <c r="D1860" s="873" t="s">
        <v>4393</v>
      </c>
      <c r="E1860" s="864" t="s">
        <v>4150</v>
      </c>
      <c r="F1860" s="873" t="s">
        <v>4394</v>
      </c>
      <c r="G1860" s="838"/>
      <c r="H1860" s="873"/>
      <c r="I1860" s="872">
        <v>2015</v>
      </c>
      <c r="J1860" s="838"/>
      <c r="K1860" s="883"/>
      <c r="L1860" s="884"/>
      <c r="M1860" s="884"/>
      <c r="N1860" s="884"/>
      <c r="O1860" s="872" t="s">
        <v>133</v>
      </c>
      <c r="P1860" s="894">
        <v>15062672.656891843</v>
      </c>
      <c r="Q1860" s="853" t="str">
        <f t="shared" si="433"/>
        <v>2.06.04</v>
      </c>
      <c r="R1860" s="841" t="str">
        <f t="shared" si="434"/>
        <v>MEJA DAN KURSI KERJA/RAPAT PEJABAT</v>
      </c>
      <c r="S1860" s="860">
        <f t="shared" si="435"/>
        <v>5</v>
      </c>
      <c r="T1860" s="861">
        <f t="shared" si="436"/>
        <v>3012534.5313783688</v>
      </c>
      <c r="U1860" s="860">
        <f t="shared" si="437"/>
        <v>-1</v>
      </c>
      <c r="V1860" s="861"/>
      <c r="W1860" s="861"/>
      <c r="X1860" s="861">
        <f t="shared" si="440"/>
        <v>3012534.5313783688</v>
      </c>
      <c r="Y1860" s="861">
        <f t="shared" si="441"/>
        <v>3012534.5313783688</v>
      </c>
      <c r="Z1860" s="861">
        <f t="shared" si="442"/>
        <v>3012534.5313783688</v>
      </c>
      <c r="AA1860" s="861">
        <f t="shared" si="443"/>
        <v>3012534.5313783688</v>
      </c>
      <c r="AB1860" s="860">
        <f t="shared" si="444"/>
        <v>2015</v>
      </c>
      <c r="AC1860" s="862">
        <f t="shared" si="445"/>
        <v>15062672.656891843</v>
      </c>
      <c r="AD1860" s="863">
        <f t="shared" si="446"/>
        <v>3012534.5313783679</v>
      </c>
    </row>
    <row r="1861" spans="1:30" s="821" customFormat="1" ht="15" hidden="1" customHeight="1">
      <c r="A1861" s="835"/>
      <c r="B1861" s="849" t="s">
        <v>34</v>
      </c>
      <c r="C1861" s="873" t="s">
        <v>4395</v>
      </c>
      <c r="D1861" s="873" t="s">
        <v>4396</v>
      </c>
      <c r="E1861" s="864" t="s">
        <v>4154</v>
      </c>
      <c r="F1861" s="873" t="s">
        <v>4397</v>
      </c>
      <c r="G1861" s="838"/>
      <c r="H1861" s="873"/>
      <c r="I1861" s="872">
        <v>2015</v>
      </c>
      <c r="J1861" s="838"/>
      <c r="K1861" s="883"/>
      <c r="L1861" s="884"/>
      <c r="M1861" s="884"/>
      <c r="N1861" s="884"/>
      <c r="O1861" s="872" t="s">
        <v>133</v>
      </c>
      <c r="P1861" s="894">
        <v>24919862.851475477</v>
      </c>
      <c r="Q1861" s="853" t="str">
        <f t="shared" si="433"/>
        <v>2.06.02</v>
      </c>
      <c r="R1861" s="841" t="str">
        <f t="shared" si="434"/>
        <v>ALAT RUMAH TANGGA</v>
      </c>
      <c r="S1861" s="860">
        <f t="shared" si="435"/>
        <v>5</v>
      </c>
      <c r="T1861" s="861">
        <f t="shared" si="436"/>
        <v>4983972.5702950954</v>
      </c>
      <c r="U1861" s="860">
        <f t="shared" si="437"/>
        <v>-1</v>
      </c>
      <c r="V1861" s="861"/>
      <c r="W1861" s="861"/>
      <c r="X1861" s="861">
        <f t="shared" si="440"/>
        <v>4983972.5702950954</v>
      </c>
      <c r="Y1861" s="861">
        <f t="shared" si="441"/>
        <v>4983972.5702950954</v>
      </c>
      <c r="Z1861" s="861">
        <f t="shared" si="442"/>
        <v>4983972.5702950954</v>
      </c>
      <c r="AA1861" s="861">
        <f t="shared" si="443"/>
        <v>4983972.5702950954</v>
      </c>
      <c r="AB1861" s="860">
        <f t="shared" si="444"/>
        <v>2015</v>
      </c>
      <c r="AC1861" s="862">
        <f t="shared" si="445"/>
        <v>24919862.851475477</v>
      </c>
      <c r="AD1861" s="863">
        <f t="shared" si="446"/>
        <v>4983972.5702950954</v>
      </c>
    </row>
    <row r="1862" spans="1:30" s="821" customFormat="1" ht="15" hidden="1" customHeight="1">
      <c r="A1862" s="835"/>
      <c r="B1862" s="849" t="s">
        <v>34</v>
      </c>
      <c r="C1862" s="873" t="s">
        <v>1454</v>
      </c>
      <c r="D1862" s="873" t="s">
        <v>4398</v>
      </c>
      <c r="E1862" s="864" t="s">
        <v>4391</v>
      </c>
      <c r="F1862" s="873" t="s">
        <v>4394</v>
      </c>
      <c r="G1862" s="838"/>
      <c r="H1862" s="873"/>
      <c r="I1862" s="872">
        <v>2015</v>
      </c>
      <c r="J1862" s="838"/>
      <c r="K1862" s="883"/>
      <c r="L1862" s="884"/>
      <c r="M1862" s="884"/>
      <c r="N1862" s="884"/>
      <c r="O1862" s="872" t="s">
        <v>133</v>
      </c>
      <c r="P1862" s="894">
        <v>63794848.899777219</v>
      </c>
      <c r="Q1862" s="853" t="str">
        <f t="shared" si="433"/>
        <v>2.06.02</v>
      </c>
      <c r="R1862" s="841" t="str">
        <f t="shared" si="434"/>
        <v>ALAT RUMAH TANGGA</v>
      </c>
      <c r="S1862" s="860">
        <f t="shared" si="435"/>
        <v>5</v>
      </c>
      <c r="T1862" s="861">
        <f t="shared" si="436"/>
        <v>12758969.779955443</v>
      </c>
      <c r="U1862" s="860">
        <f t="shared" si="437"/>
        <v>-1</v>
      </c>
      <c r="V1862" s="861"/>
      <c r="W1862" s="861"/>
      <c r="X1862" s="861">
        <f t="shared" si="440"/>
        <v>12758969.779955443</v>
      </c>
      <c r="Y1862" s="861">
        <f t="shared" si="441"/>
        <v>12758969.779955443</v>
      </c>
      <c r="Z1862" s="861">
        <f t="shared" si="442"/>
        <v>12758969.779955443</v>
      </c>
      <c r="AA1862" s="861">
        <f t="shared" si="443"/>
        <v>12758969.779955443</v>
      </c>
      <c r="AB1862" s="860">
        <f t="shared" si="444"/>
        <v>2015</v>
      </c>
      <c r="AC1862" s="862">
        <f t="shared" si="445"/>
        <v>63794848.899777219</v>
      </c>
      <c r="AD1862" s="863">
        <f t="shared" si="446"/>
        <v>12758969.779955447</v>
      </c>
    </row>
    <row r="1863" spans="1:30" s="821" customFormat="1" ht="15" hidden="1" customHeight="1">
      <c r="A1863" s="835"/>
      <c r="B1863" s="849" t="s">
        <v>34</v>
      </c>
      <c r="C1863" s="873" t="s">
        <v>4399</v>
      </c>
      <c r="D1863" s="873" t="s">
        <v>4400</v>
      </c>
      <c r="E1863" s="864" t="s">
        <v>4401</v>
      </c>
      <c r="F1863" s="873" t="s">
        <v>454</v>
      </c>
      <c r="G1863" s="838"/>
      <c r="H1863" s="873"/>
      <c r="I1863" s="872">
        <v>2015</v>
      </c>
      <c r="J1863" s="838"/>
      <c r="K1863" s="883"/>
      <c r="L1863" s="884"/>
      <c r="M1863" s="884"/>
      <c r="N1863" s="884"/>
      <c r="O1863" s="872" t="s">
        <v>133</v>
      </c>
      <c r="P1863" s="894">
        <v>200466452.27186939</v>
      </c>
      <c r="Q1863" s="853" t="str">
        <f t="shared" si="433"/>
        <v>2.06.04</v>
      </c>
      <c r="R1863" s="841" t="str">
        <f t="shared" si="434"/>
        <v>MEJA DAN KURSI KERJA/RAPAT PEJABAT</v>
      </c>
      <c r="S1863" s="860">
        <f t="shared" si="435"/>
        <v>5</v>
      </c>
      <c r="T1863" s="861">
        <f t="shared" si="436"/>
        <v>40093290.454373881</v>
      </c>
      <c r="U1863" s="860">
        <f t="shared" si="437"/>
        <v>-1</v>
      </c>
      <c r="V1863" s="861"/>
      <c r="W1863" s="861"/>
      <c r="X1863" s="861">
        <f t="shared" si="440"/>
        <v>40093290.454373881</v>
      </c>
      <c r="Y1863" s="861">
        <f t="shared" si="441"/>
        <v>40093290.454373881</v>
      </c>
      <c r="Z1863" s="861">
        <f t="shared" si="442"/>
        <v>40093290.454373881</v>
      </c>
      <c r="AA1863" s="861">
        <f t="shared" si="443"/>
        <v>40093290.454373881</v>
      </c>
      <c r="AB1863" s="860">
        <f t="shared" si="444"/>
        <v>2015</v>
      </c>
      <c r="AC1863" s="862">
        <f t="shared" si="445"/>
        <v>200466452.27186939</v>
      </c>
      <c r="AD1863" s="863">
        <f t="shared" si="446"/>
        <v>40093290.454373866</v>
      </c>
    </row>
    <row r="1864" spans="1:30" s="821" customFormat="1" ht="15" hidden="1" customHeight="1">
      <c r="A1864" s="835"/>
      <c r="B1864" s="849" t="s">
        <v>34</v>
      </c>
      <c r="C1864" s="873" t="s">
        <v>1097</v>
      </c>
      <c r="D1864" s="873" t="s">
        <v>4402</v>
      </c>
      <c r="E1864" s="864" t="s">
        <v>4141</v>
      </c>
      <c r="F1864" s="873" t="s">
        <v>1067</v>
      </c>
      <c r="G1864" s="838"/>
      <c r="H1864" s="873"/>
      <c r="I1864" s="872">
        <v>2015</v>
      </c>
      <c r="J1864" s="838"/>
      <c r="K1864" s="883"/>
      <c r="L1864" s="884"/>
      <c r="M1864" s="884"/>
      <c r="N1864" s="884"/>
      <c r="O1864" s="872" t="s">
        <v>133</v>
      </c>
      <c r="P1864" s="894">
        <v>59807670.843541138</v>
      </c>
      <c r="Q1864" s="853" t="str">
        <f t="shared" ref="Q1864:Q1927" si="447">MID(C1864,2,7)</f>
        <v>2.06.02</v>
      </c>
      <c r="R1864" s="841" t="str">
        <f t="shared" ref="R1864:R1927" si="448">VLOOKUP(Q1864,kelompok,2,0)</f>
        <v>ALAT RUMAH TANGGA</v>
      </c>
      <c r="S1864" s="860">
        <f t="shared" ref="S1864:S1927" si="449">VLOOKUP(Q1864,MASAMANFAAT,4,0)</f>
        <v>5</v>
      </c>
      <c r="T1864" s="861">
        <f t="shared" ref="T1864:T1927" si="450">(P1864)/S1864</f>
        <v>11961534.168708228</v>
      </c>
      <c r="U1864" s="860">
        <f t="shared" ref="U1864:U1927" si="451">2013-AB1864+1</f>
        <v>-1</v>
      </c>
      <c r="V1864" s="861"/>
      <c r="W1864" s="861"/>
      <c r="X1864" s="861">
        <f t="shared" ref="X1864:X1910" si="452">IF(P1864=V1864+W1864,0,T1864)</f>
        <v>11961534.168708228</v>
      </c>
      <c r="Y1864" s="861">
        <f t="shared" ref="Y1864:Y1927" si="453">IF(P1864=V1864+W1864+X1864,0,T1864)</f>
        <v>11961534.168708228</v>
      </c>
      <c r="Z1864" s="861">
        <f t="shared" ref="Z1864:Z1927" si="454">IF(P1864=W1864+X1864+Y1864+V1864,0,T1864)</f>
        <v>11961534.168708228</v>
      </c>
      <c r="AA1864" s="861">
        <f t="shared" ref="AA1864:AA1927" si="455">IF(P1864=V1864+X1864+Y1864+Z1864+W1864,0,T1864)</f>
        <v>11961534.168708228</v>
      </c>
      <c r="AB1864" s="860">
        <f t="shared" ref="AB1864:AB1927" si="456">I1864</f>
        <v>2015</v>
      </c>
      <c r="AC1864" s="862">
        <f t="shared" ref="AC1864:AC1927" si="457">P1864</f>
        <v>59807670.843541138</v>
      </c>
      <c r="AD1864" s="863">
        <f t="shared" ref="AD1864:AD1927" si="458">P1864-(V1864+W1864+X1864+Y1864+Z1864+AA1864)</f>
        <v>11961534.168708228</v>
      </c>
    </row>
    <row r="1865" spans="1:30" s="821" customFormat="1" ht="15" hidden="1" customHeight="1">
      <c r="A1865" s="835"/>
      <c r="B1865" s="849" t="s">
        <v>34</v>
      </c>
      <c r="C1865" s="873" t="s">
        <v>1097</v>
      </c>
      <c r="D1865" s="873" t="s">
        <v>4403</v>
      </c>
      <c r="E1865" s="864" t="s">
        <v>4154</v>
      </c>
      <c r="F1865" s="873" t="s">
        <v>1067</v>
      </c>
      <c r="G1865" s="838"/>
      <c r="H1865" s="873"/>
      <c r="I1865" s="872">
        <v>2015</v>
      </c>
      <c r="J1865" s="838"/>
      <c r="K1865" s="883"/>
      <c r="L1865" s="884"/>
      <c r="M1865" s="884"/>
      <c r="N1865" s="884"/>
      <c r="O1865" s="872" t="s">
        <v>133</v>
      </c>
      <c r="P1865" s="894">
        <v>174439039.96032834</v>
      </c>
      <c r="Q1865" s="853" t="str">
        <f t="shared" si="447"/>
        <v>2.06.02</v>
      </c>
      <c r="R1865" s="841" t="str">
        <f t="shared" si="448"/>
        <v>ALAT RUMAH TANGGA</v>
      </c>
      <c r="S1865" s="860">
        <f t="shared" si="449"/>
        <v>5</v>
      </c>
      <c r="T1865" s="861">
        <f t="shared" si="450"/>
        <v>34887807.992065668</v>
      </c>
      <c r="U1865" s="860">
        <f t="shared" si="451"/>
        <v>-1</v>
      </c>
      <c r="V1865" s="861"/>
      <c r="W1865" s="861"/>
      <c r="X1865" s="861">
        <f t="shared" si="452"/>
        <v>34887807.992065668</v>
      </c>
      <c r="Y1865" s="861">
        <f t="shared" si="453"/>
        <v>34887807.992065668</v>
      </c>
      <c r="Z1865" s="861">
        <f t="shared" si="454"/>
        <v>34887807.992065668</v>
      </c>
      <c r="AA1865" s="861">
        <f t="shared" si="455"/>
        <v>34887807.992065668</v>
      </c>
      <c r="AB1865" s="860">
        <f t="shared" si="456"/>
        <v>2015</v>
      </c>
      <c r="AC1865" s="862">
        <f t="shared" si="457"/>
        <v>174439039.96032834</v>
      </c>
      <c r="AD1865" s="863">
        <f t="shared" si="458"/>
        <v>34887807.992065668</v>
      </c>
    </row>
    <row r="1866" spans="1:30" s="821" customFormat="1" ht="15" hidden="1" customHeight="1">
      <c r="A1866" s="835"/>
      <c r="B1866" s="849" t="s">
        <v>34</v>
      </c>
      <c r="C1866" s="887" t="s">
        <v>434</v>
      </c>
      <c r="D1866" s="873" t="s">
        <v>4404</v>
      </c>
      <c r="E1866" s="864" t="s">
        <v>4405</v>
      </c>
      <c r="F1866" s="873" t="s">
        <v>4406</v>
      </c>
      <c r="G1866" s="838"/>
      <c r="H1866" s="873"/>
      <c r="I1866" s="872">
        <v>2015</v>
      </c>
      <c r="J1866" s="838"/>
      <c r="K1866" s="883"/>
      <c r="L1866" s="884"/>
      <c r="M1866" s="884"/>
      <c r="N1866" s="884"/>
      <c r="O1866" s="872" t="s">
        <v>133</v>
      </c>
      <c r="P1866" s="894">
        <v>66093014.02941329</v>
      </c>
      <c r="Q1866" s="853" t="str">
        <f t="shared" si="447"/>
        <v>2.06.04</v>
      </c>
      <c r="R1866" s="841" t="str">
        <f t="shared" si="448"/>
        <v>MEJA DAN KURSI KERJA/RAPAT PEJABAT</v>
      </c>
      <c r="S1866" s="860">
        <f t="shared" si="449"/>
        <v>5</v>
      </c>
      <c r="T1866" s="861">
        <f t="shared" si="450"/>
        <v>13218602.805882659</v>
      </c>
      <c r="U1866" s="860">
        <f t="shared" si="451"/>
        <v>-1</v>
      </c>
      <c r="V1866" s="861"/>
      <c r="W1866" s="861"/>
      <c r="X1866" s="861">
        <f t="shared" si="452"/>
        <v>13218602.805882659</v>
      </c>
      <c r="Y1866" s="861">
        <f t="shared" si="453"/>
        <v>13218602.805882659</v>
      </c>
      <c r="Z1866" s="861">
        <f t="shared" si="454"/>
        <v>13218602.805882659</v>
      </c>
      <c r="AA1866" s="861">
        <f t="shared" si="455"/>
        <v>13218602.805882659</v>
      </c>
      <c r="AB1866" s="860">
        <f t="shared" si="456"/>
        <v>2015</v>
      </c>
      <c r="AC1866" s="862">
        <f t="shared" si="457"/>
        <v>66093014.02941329</v>
      </c>
      <c r="AD1866" s="863">
        <f t="shared" si="458"/>
        <v>13218602.805882655</v>
      </c>
    </row>
    <row r="1867" spans="1:30" s="821" customFormat="1" ht="15" hidden="1" customHeight="1">
      <c r="A1867" s="835"/>
      <c r="B1867" s="849" t="s">
        <v>34</v>
      </c>
      <c r="C1867" s="887" t="s">
        <v>278</v>
      </c>
      <c r="D1867" s="873" t="s">
        <v>4407</v>
      </c>
      <c r="E1867" s="864" t="s">
        <v>4150</v>
      </c>
      <c r="F1867" s="873" t="s">
        <v>4408</v>
      </c>
      <c r="G1867" s="838"/>
      <c r="H1867" s="873"/>
      <c r="I1867" s="872">
        <v>2015</v>
      </c>
      <c r="J1867" s="838"/>
      <c r="K1867" s="883"/>
      <c r="L1867" s="884"/>
      <c r="M1867" s="884"/>
      <c r="N1867" s="884"/>
      <c r="O1867" s="872" t="s">
        <v>133</v>
      </c>
      <c r="P1867" s="894">
        <v>149978237.88546255</v>
      </c>
      <c r="Q1867" s="853" t="str">
        <f t="shared" si="447"/>
        <v>2.06.03</v>
      </c>
      <c r="R1867" s="841" t="str">
        <f t="shared" si="448"/>
        <v>KOMPUTER</v>
      </c>
      <c r="S1867" s="860">
        <f t="shared" si="449"/>
        <v>4</v>
      </c>
      <c r="T1867" s="861">
        <f t="shared" si="450"/>
        <v>37494559.471365638</v>
      </c>
      <c r="U1867" s="860">
        <f t="shared" si="451"/>
        <v>-1</v>
      </c>
      <c r="V1867" s="861"/>
      <c r="W1867" s="861"/>
      <c r="X1867" s="861">
        <f t="shared" si="452"/>
        <v>37494559.471365638</v>
      </c>
      <c r="Y1867" s="861">
        <f t="shared" si="453"/>
        <v>37494559.471365638</v>
      </c>
      <c r="Z1867" s="861">
        <f t="shared" si="454"/>
        <v>37494559.471365638</v>
      </c>
      <c r="AA1867" s="861">
        <f t="shared" si="455"/>
        <v>37494559.471365638</v>
      </c>
      <c r="AB1867" s="860">
        <f t="shared" si="456"/>
        <v>2015</v>
      </c>
      <c r="AC1867" s="862">
        <f t="shared" si="457"/>
        <v>149978237.88546255</v>
      </c>
      <c r="AD1867" s="863">
        <f t="shared" si="458"/>
        <v>0</v>
      </c>
    </row>
    <row r="1868" spans="1:30" s="821" customFormat="1" ht="15" hidden="1" customHeight="1">
      <c r="A1868" s="835"/>
      <c r="B1868" s="849" t="s">
        <v>34</v>
      </c>
      <c r="C1868" s="887" t="s">
        <v>2073</v>
      </c>
      <c r="D1868" s="873" t="s">
        <v>4409</v>
      </c>
      <c r="E1868" s="864" t="s">
        <v>4405</v>
      </c>
      <c r="F1868" s="873" t="s">
        <v>4410</v>
      </c>
      <c r="G1868" s="838"/>
      <c r="H1868" s="873"/>
      <c r="I1868" s="872">
        <v>2015</v>
      </c>
      <c r="J1868" s="838"/>
      <c r="K1868" s="883"/>
      <c r="L1868" s="884"/>
      <c r="M1868" s="884"/>
      <c r="N1868" s="884"/>
      <c r="O1868" s="872" t="s">
        <v>133</v>
      </c>
      <c r="P1868" s="894">
        <v>198019867.84140968</v>
      </c>
      <c r="Q1868" s="853" t="str">
        <f t="shared" si="447"/>
        <v>2.06.03</v>
      </c>
      <c r="R1868" s="841" t="str">
        <f t="shared" si="448"/>
        <v>KOMPUTER</v>
      </c>
      <c r="S1868" s="860">
        <f t="shared" si="449"/>
        <v>4</v>
      </c>
      <c r="T1868" s="861">
        <f t="shared" si="450"/>
        <v>49504966.960352421</v>
      </c>
      <c r="U1868" s="860">
        <f t="shared" si="451"/>
        <v>-1</v>
      </c>
      <c r="V1868" s="861"/>
      <c r="W1868" s="861"/>
      <c r="X1868" s="861">
        <f t="shared" si="452"/>
        <v>49504966.960352421</v>
      </c>
      <c r="Y1868" s="861">
        <f t="shared" si="453"/>
        <v>49504966.960352421</v>
      </c>
      <c r="Z1868" s="861">
        <f t="shared" si="454"/>
        <v>49504966.960352421</v>
      </c>
      <c r="AA1868" s="861">
        <f t="shared" si="455"/>
        <v>49504966.960352421</v>
      </c>
      <c r="AB1868" s="860">
        <f t="shared" si="456"/>
        <v>2015</v>
      </c>
      <c r="AC1868" s="862">
        <f t="shared" si="457"/>
        <v>198019867.84140968</v>
      </c>
      <c r="AD1868" s="863">
        <f t="shared" si="458"/>
        <v>0</v>
      </c>
    </row>
    <row r="1869" spans="1:30" s="821" customFormat="1" ht="15" hidden="1" customHeight="1">
      <c r="A1869" s="835"/>
      <c r="B1869" s="849" t="s">
        <v>34</v>
      </c>
      <c r="C1869" s="887" t="s">
        <v>3792</v>
      </c>
      <c r="D1869" s="873" t="s">
        <v>4411</v>
      </c>
      <c r="E1869" s="864" t="s">
        <v>4405</v>
      </c>
      <c r="F1869" s="873" t="s">
        <v>4412</v>
      </c>
      <c r="G1869" s="838"/>
      <c r="H1869" s="873"/>
      <c r="I1869" s="872">
        <v>2015</v>
      </c>
      <c r="J1869" s="838"/>
      <c r="K1869" s="883"/>
      <c r="L1869" s="884"/>
      <c r="M1869" s="884"/>
      <c r="N1869" s="884"/>
      <c r="O1869" s="872" t="s">
        <v>133</v>
      </c>
      <c r="P1869" s="894">
        <v>13363303.964757709</v>
      </c>
      <c r="Q1869" s="853" t="str">
        <f t="shared" si="447"/>
        <v>2.06.03</v>
      </c>
      <c r="R1869" s="841" t="str">
        <f t="shared" si="448"/>
        <v>KOMPUTER</v>
      </c>
      <c r="S1869" s="860">
        <f t="shared" si="449"/>
        <v>4</v>
      </c>
      <c r="T1869" s="861">
        <f t="shared" si="450"/>
        <v>3340825.9911894272</v>
      </c>
      <c r="U1869" s="860">
        <f t="shared" si="451"/>
        <v>-1</v>
      </c>
      <c r="V1869" s="861"/>
      <c r="W1869" s="861"/>
      <c r="X1869" s="861">
        <f t="shared" si="452"/>
        <v>3340825.9911894272</v>
      </c>
      <c r="Y1869" s="861">
        <f t="shared" si="453"/>
        <v>3340825.9911894272</v>
      </c>
      <c r="Z1869" s="861">
        <f t="shared" si="454"/>
        <v>3340825.9911894272</v>
      </c>
      <c r="AA1869" s="861">
        <f t="shared" si="455"/>
        <v>3340825.9911894272</v>
      </c>
      <c r="AB1869" s="860">
        <f t="shared" si="456"/>
        <v>2015</v>
      </c>
      <c r="AC1869" s="862">
        <f t="shared" si="457"/>
        <v>13363303.964757709</v>
      </c>
      <c r="AD1869" s="863">
        <f t="shared" si="458"/>
        <v>0</v>
      </c>
    </row>
    <row r="1870" spans="1:30" s="821" customFormat="1" ht="15" hidden="1" customHeight="1">
      <c r="A1870" s="835"/>
      <c r="B1870" s="849" t="s">
        <v>34</v>
      </c>
      <c r="C1870" s="887" t="s">
        <v>3792</v>
      </c>
      <c r="D1870" s="873" t="s">
        <v>4413</v>
      </c>
      <c r="E1870" s="864" t="s">
        <v>444</v>
      </c>
      <c r="F1870" s="873" t="s">
        <v>4412</v>
      </c>
      <c r="G1870" s="838"/>
      <c r="H1870" s="873"/>
      <c r="I1870" s="872">
        <v>2015</v>
      </c>
      <c r="J1870" s="838"/>
      <c r="K1870" s="883"/>
      <c r="L1870" s="884"/>
      <c r="M1870" s="884"/>
      <c r="N1870" s="884"/>
      <c r="O1870" s="872" t="s">
        <v>133</v>
      </c>
      <c r="P1870" s="894">
        <v>1214845.8149779735</v>
      </c>
      <c r="Q1870" s="853" t="str">
        <f t="shared" si="447"/>
        <v>2.06.03</v>
      </c>
      <c r="R1870" s="841" t="str">
        <f t="shared" si="448"/>
        <v>KOMPUTER</v>
      </c>
      <c r="S1870" s="860">
        <f t="shared" si="449"/>
        <v>4</v>
      </c>
      <c r="T1870" s="861">
        <f t="shared" si="450"/>
        <v>303711.45374449337</v>
      </c>
      <c r="U1870" s="860">
        <f t="shared" si="451"/>
        <v>-1</v>
      </c>
      <c r="V1870" s="861"/>
      <c r="W1870" s="861"/>
      <c r="X1870" s="861">
        <f t="shared" si="452"/>
        <v>303711.45374449337</v>
      </c>
      <c r="Y1870" s="861">
        <f t="shared" si="453"/>
        <v>303711.45374449337</v>
      </c>
      <c r="Z1870" s="861">
        <f t="shared" si="454"/>
        <v>303711.45374449337</v>
      </c>
      <c r="AA1870" s="861">
        <f t="shared" si="455"/>
        <v>303711.45374449337</v>
      </c>
      <c r="AB1870" s="860">
        <f t="shared" si="456"/>
        <v>2015</v>
      </c>
      <c r="AC1870" s="862">
        <f t="shared" si="457"/>
        <v>1214845.8149779735</v>
      </c>
      <c r="AD1870" s="863">
        <f t="shared" si="458"/>
        <v>0</v>
      </c>
    </row>
    <row r="1871" spans="1:30" s="821" customFormat="1" ht="15" hidden="1" customHeight="1">
      <c r="A1871" s="835"/>
      <c r="B1871" s="849" t="s">
        <v>34</v>
      </c>
      <c r="C1871" s="887" t="s">
        <v>3792</v>
      </c>
      <c r="D1871" s="873" t="s">
        <v>4414</v>
      </c>
      <c r="E1871" s="864" t="s">
        <v>444</v>
      </c>
      <c r="F1871" s="873" t="s">
        <v>4415</v>
      </c>
      <c r="G1871" s="838"/>
      <c r="H1871" s="873"/>
      <c r="I1871" s="872">
        <v>2015</v>
      </c>
      <c r="J1871" s="838"/>
      <c r="K1871" s="883"/>
      <c r="L1871" s="884"/>
      <c r="M1871" s="884"/>
      <c r="N1871" s="884"/>
      <c r="O1871" s="872" t="s">
        <v>133</v>
      </c>
      <c r="P1871" s="894">
        <v>18057026.431718063</v>
      </c>
      <c r="Q1871" s="853" t="str">
        <f t="shared" si="447"/>
        <v>2.06.03</v>
      </c>
      <c r="R1871" s="841" t="str">
        <f t="shared" si="448"/>
        <v>KOMPUTER</v>
      </c>
      <c r="S1871" s="860">
        <f t="shared" si="449"/>
        <v>4</v>
      </c>
      <c r="T1871" s="861">
        <f t="shared" si="450"/>
        <v>4514256.6079295157</v>
      </c>
      <c r="U1871" s="860">
        <f t="shared" si="451"/>
        <v>-1</v>
      </c>
      <c r="V1871" s="861"/>
      <c r="W1871" s="861"/>
      <c r="X1871" s="861">
        <f t="shared" si="452"/>
        <v>4514256.6079295157</v>
      </c>
      <c r="Y1871" s="861">
        <f t="shared" si="453"/>
        <v>4514256.6079295157</v>
      </c>
      <c r="Z1871" s="861">
        <f t="shared" si="454"/>
        <v>4514256.6079295157</v>
      </c>
      <c r="AA1871" s="861">
        <f t="shared" si="455"/>
        <v>4514256.6079295157</v>
      </c>
      <c r="AB1871" s="860">
        <f t="shared" si="456"/>
        <v>2015</v>
      </c>
      <c r="AC1871" s="862">
        <f t="shared" si="457"/>
        <v>18057026.431718063</v>
      </c>
      <c r="AD1871" s="863">
        <f t="shared" si="458"/>
        <v>0</v>
      </c>
    </row>
    <row r="1872" spans="1:30" s="821" customFormat="1" ht="15" hidden="1" customHeight="1">
      <c r="A1872" s="835"/>
      <c r="B1872" s="849" t="s">
        <v>34</v>
      </c>
      <c r="C1872" s="887" t="s">
        <v>442</v>
      </c>
      <c r="D1872" s="873" t="s">
        <v>4416</v>
      </c>
      <c r="E1872" s="864" t="s">
        <v>444</v>
      </c>
      <c r="F1872" s="873" t="s">
        <v>294</v>
      </c>
      <c r="G1872" s="838"/>
      <c r="H1872" s="873"/>
      <c r="I1872" s="872">
        <v>2015</v>
      </c>
      <c r="J1872" s="838"/>
      <c r="K1872" s="883"/>
      <c r="L1872" s="884"/>
      <c r="M1872" s="884"/>
      <c r="N1872" s="884"/>
      <c r="O1872" s="872" t="s">
        <v>133</v>
      </c>
      <c r="P1872" s="894">
        <v>9421858.9919281676</v>
      </c>
      <c r="Q1872" s="853" t="str">
        <f t="shared" si="447"/>
        <v>2.06.02</v>
      </c>
      <c r="R1872" s="841" t="str">
        <f t="shared" si="448"/>
        <v>ALAT RUMAH TANGGA</v>
      </c>
      <c r="S1872" s="860">
        <f t="shared" si="449"/>
        <v>5</v>
      </c>
      <c r="T1872" s="861">
        <f t="shared" si="450"/>
        <v>1884371.7983856336</v>
      </c>
      <c r="U1872" s="860">
        <f t="shared" si="451"/>
        <v>-1</v>
      </c>
      <c r="V1872" s="861"/>
      <c r="W1872" s="861"/>
      <c r="X1872" s="861">
        <f t="shared" si="452"/>
        <v>1884371.7983856336</v>
      </c>
      <c r="Y1872" s="861">
        <f t="shared" si="453"/>
        <v>1884371.7983856336</v>
      </c>
      <c r="Z1872" s="861">
        <f t="shared" si="454"/>
        <v>1884371.7983856336</v>
      </c>
      <c r="AA1872" s="861">
        <f t="shared" si="455"/>
        <v>1884371.7983856336</v>
      </c>
      <c r="AB1872" s="860">
        <f t="shared" si="456"/>
        <v>2015</v>
      </c>
      <c r="AC1872" s="862">
        <f t="shared" si="457"/>
        <v>9421858.9919281676</v>
      </c>
      <c r="AD1872" s="863">
        <f t="shared" si="458"/>
        <v>1884371.7983856332</v>
      </c>
    </row>
    <row r="1873" spans="1:30" s="821" customFormat="1" ht="15" hidden="1" customHeight="1">
      <c r="A1873" s="835"/>
      <c r="B1873" s="849" t="s">
        <v>34</v>
      </c>
      <c r="C1873" s="887" t="s">
        <v>4033</v>
      </c>
      <c r="D1873" s="873" t="s">
        <v>4417</v>
      </c>
      <c r="E1873" s="864" t="s">
        <v>444</v>
      </c>
      <c r="F1873" s="873" t="s">
        <v>4418</v>
      </c>
      <c r="G1873" s="838"/>
      <c r="H1873" s="873"/>
      <c r="I1873" s="872">
        <v>2015</v>
      </c>
      <c r="J1873" s="838"/>
      <c r="K1873" s="883"/>
      <c r="L1873" s="884"/>
      <c r="M1873" s="884"/>
      <c r="N1873" s="884"/>
      <c r="O1873" s="872" t="s">
        <v>133</v>
      </c>
      <c r="P1873" s="894">
        <v>5209733.7955367519</v>
      </c>
      <c r="Q1873" s="853" t="str">
        <f t="shared" si="447"/>
        <v>2.06.03</v>
      </c>
      <c r="R1873" s="841" t="str">
        <f t="shared" si="448"/>
        <v>KOMPUTER</v>
      </c>
      <c r="S1873" s="860">
        <f t="shared" si="449"/>
        <v>4</v>
      </c>
      <c r="T1873" s="861">
        <f t="shared" si="450"/>
        <v>1302433.448884188</v>
      </c>
      <c r="U1873" s="860">
        <f t="shared" si="451"/>
        <v>-1</v>
      </c>
      <c r="V1873" s="861"/>
      <c r="W1873" s="861"/>
      <c r="X1873" s="861">
        <f t="shared" si="452"/>
        <v>1302433.448884188</v>
      </c>
      <c r="Y1873" s="861">
        <f t="shared" si="453"/>
        <v>1302433.448884188</v>
      </c>
      <c r="Z1873" s="861">
        <f t="shared" si="454"/>
        <v>1302433.448884188</v>
      </c>
      <c r="AA1873" s="861">
        <f t="shared" si="455"/>
        <v>1302433.448884188</v>
      </c>
      <c r="AB1873" s="860">
        <f t="shared" si="456"/>
        <v>2015</v>
      </c>
      <c r="AC1873" s="862">
        <f t="shared" si="457"/>
        <v>5209733.7955367519</v>
      </c>
      <c r="AD1873" s="863">
        <f t="shared" si="458"/>
        <v>0</v>
      </c>
    </row>
    <row r="1874" spans="1:30" s="821" customFormat="1" ht="15" hidden="1" customHeight="1">
      <c r="A1874" s="835"/>
      <c r="B1874" s="849" t="s">
        <v>34</v>
      </c>
      <c r="C1874" s="887" t="s">
        <v>1427</v>
      </c>
      <c r="D1874" s="873" t="s">
        <v>4419</v>
      </c>
      <c r="E1874" s="864" t="s">
        <v>444</v>
      </c>
      <c r="F1874" s="873" t="s">
        <v>4418</v>
      </c>
      <c r="G1874" s="838"/>
      <c r="H1874" s="873"/>
      <c r="I1874" s="872">
        <v>2015</v>
      </c>
      <c r="J1874" s="838"/>
      <c r="K1874" s="883"/>
      <c r="L1874" s="884"/>
      <c r="M1874" s="884"/>
      <c r="N1874" s="884"/>
      <c r="O1874" s="872" t="s">
        <v>133</v>
      </c>
      <c r="P1874" s="894">
        <v>13855674.988129659</v>
      </c>
      <c r="Q1874" s="853" t="str">
        <f t="shared" si="447"/>
        <v>2.06.02</v>
      </c>
      <c r="R1874" s="841" t="str">
        <f t="shared" si="448"/>
        <v>ALAT RUMAH TANGGA</v>
      </c>
      <c r="S1874" s="860">
        <f t="shared" si="449"/>
        <v>5</v>
      </c>
      <c r="T1874" s="861">
        <f t="shared" si="450"/>
        <v>2771134.9976259316</v>
      </c>
      <c r="U1874" s="860">
        <f t="shared" si="451"/>
        <v>-1</v>
      </c>
      <c r="V1874" s="861"/>
      <c r="W1874" s="861"/>
      <c r="X1874" s="861">
        <f t="shared" si="452"/>
        <v>2771134.9976259316</v>
      </c>
      <c r="Y1874" s="861">
        <f t="shared" si="453"/>
        <v>2771134.9976259316</v>
      </c>
      <c r="Z1874" s="861">
        <f t="shared" si="454"/>
        <v>2771134.9976259316</v>
      </c>
      <c r="AA1874" s="861">
        <f t="shared" si="455"/>
        <v>2771134.9976259316</v>
      </c>
      <c r="AB1874" s="860">
        <f t="shared" si="456"/>
        <v>2015</v>
      </c>
      <c r="AC1874" s="862">
        <f t="shared" si="457"/>
        <v>13855674.988129659</v>
      </c>
      <c r="AD1874" s="863">
        <f t="shared" si="458"/>
        <v>2771134.9976259321</v>
      </c>
    </row>
    <row r="1875" spans="1:30" s="821" customFormat="1" ht="15" hidden="1" customHeight="1">
      <c r="A1875" s="835"/>
      <c r="B1875" s="849" t="s">
        <v>34</v>
      </c>
      <c r="C1875" s="887" t="s">
        <v>1427</v>
      </c>
      <c r="D1875" s="873" t="s">
        <v>4420</v>
      </c>
      <c r="E1875" s="864" t="s">
        <v>444</v>
      </c>
      <c r="F1875" s="873" t="s">
        <v>4421</v>
      </c>
      <c r="G1875" s="838"/>
      <c r="H1875" s="873"/>
      <c r="I1875" s="872">
        <v>2015</v>
      </c>
      <c r="J1875" s="838"/>
      <c r="K1875" s="883"/>
      <c r="L1875" s="884"/>
      <c r="M1875" s="884"/>
      <c r="N1875" s="884"/>
      <c r="O1875" s="872" t="s">
        <v>133</v>
      </c>
      <c r="P1875" s="894">
        <v>33253619.971511181</v>
      </c>
      <c r="Q1875" s="853" t="str">
        <f t="shared" si="447"/>
        <v>2.06.02</v>
      </c>
      <c r="R1875" s="841" t="str">
        <f t="shared" si="448"/>
        <v>ALAT RUMAH TANGGA</v>
      </c>
      <c r="S1875" s="860">
        <f t="shared" si="449"/>
        <v>5</v>
      </c>
      <c r="T1875" s="861">
        <f t="shared" si="450"/>
        <v>6650723.9943022365</v>
      </c>
      <c r="U1875" s="860">
        <f t="shared" si="451"/>
        <v>-1</v>
      </c>
      <c r="V1875" s="861"/>
      <c r="W1875" s="861"/>
      <c r="X1875" s="861">
        <f t="shared" si="452"/>
        <v>6650723.9943022365</v>
      </c>
      <c r="Y1875" s="861">
        <f t="shared" si="453"/>
        <v>6650723.9943022365</v>
      </c>
      <c r="Z1875" s="861">
        <f t="shared" si="454"/>
        <v>6650723.9943022365</v>
      </c>
      <c r="AA1875" s="861">
        <f t="shared" si="455"/>
        <v>6650723.9943022365</v>
      </c>
      <c r="AB1875" s="860">
        <f t="shared" si="456"/>
        <v>2015</v>
      </c>
      <c r="AC1875" s="862">
        <f t="shared" si="457"/>
        <v>33253619.971511181</v>
      </c>
      <c r="AD1875" s="863">
        <f t="shared" si="458"/>
        <v>6650723.9943022355</v>
      </c>
    </row>
    <row r="1876" spans="1:30" s="821" customFormat="1" ht="15" hidden="1" customHeight="1">
      <c r="A1876" s="835"/>
      <c r="B1876" s="849" t="s">
        <v>34</v>
      </c>
      <c r="C1876" s="887" t="s">
        <v>3832</v>
      </c>
      <c r="D1876" s="873" t="s">
        <v>4422</v>
      </c>
      <c r="E1876" s="864" t="s">
        <v>444</v>
      </c>
      <c r="F1876" s="873" t="s">
        <v>4423</v>
      </c>
      <c r="G1876" s="838"/>
      <c r="H1876" s="873"/>
      <c r="I1876" s="872">
        <v>2015</v>
      </c>
      <c r="J1876" s="838"/>
      <c r="K1876" s="883"/>
      <c r="L1876" s="884"/>
      <c r="M1876" s="884"/>
      <c r="N1876" s="884"/>
      <c r="O1876" s="872" t="s">
        <v>133</v>
      </c>
      <c r="P1876" s="894">
        <v>11583344.290076395</v>
      </c>
      <c r="Q1876" s="853" t="str">
        <f t="shared" si="447"/>
        <v>2.06.01</v>
      </c>
      <c r="R1876" s="841" t="str">
        <f t="shared" si="448"/>
        <v>ALAT KANTOR</v>
      </c>
      <c r="S1876" s="860">
        <f t="shared" si="449"/>
        <v>5</v>
      </c>
      <c r="T1876" s="861">
        <f t="shared" si="450"/>
        <v>2316668.8580152793</v>
      </c>
      <c r="U1876" s="860">
        <f t="shared" si="451"/>
        <v>-1</v>
      </c>
      <c r="V1876" s="861"/>
      <c r="W1876" s="861"/>
      <c r="X1876" s="861">
        <f t="shared" si="452"/>
        <v>2316668.8580152793</v>
      </c>
      <c r="Y1876" s="861">
        <f t="shared" si="453"/>
        <v>2316668.8580152793</v>
      </c>
      <c r="Z1876" s="861">
        <f t="shared" si="454"/>
        <v>2316668.8580152793</v>
      </c>
      <c r="AA1876" s="861">
        <f t="shared" si="455"/>
        <v>2316668.8580152793</v>
      </c>
      <c r="AB1876" s="860">
        <f t="shared" si="456"/>
        <v>2015</v>
      </c>
      <c r="AC1876" s="862">
        <f t="shared" si="457"/>
        <v>11583344.290076395</v>
      </c>
      <c r="AD1876" s="863">
        <f t="shared" si="458"/>
        <v>2316668.8580152784</v>
      </c>
    </row>
    <row r="1877" spans="1:30" s="821" customFormat="1" ht="15" hidden="1" customHeight="1">
      <c r="A1877" s="835"/>
      <c r="B1877" s="849" t="s">
        <v>34</v>
      </c>
      <c r="C1877" s="887" t="s">
        <v>278</v>
      </c>
      <c r="D1877" s="873" t="s">
        <v>4424</v>
      </c>
      <c r="E1877" s="864" t="s">
        <v>444</v>
      </c>
      <c r="F1877" s="873" t="s">
        <v>4425</v>
      </c>
      <c r="G1877" s="838"/>
      <c r="H1877" s="873"/>
      <c r="I1877" s="872">
        <v>2015</v>
      </c>
      <c r="J1877" s="838"/>
      <c r="K1877" s="883"/>
      <c r="L1877" s="884"/>
      <c r="M1877" s="884"/>
      <c r="N1877" s="884"/>
      <c r="O1877" s="872" t="s">
        <v>133</v>
      </c>
      <c r="P1877" s="894">
        <v>69832601.940173477</v>
      </c>
      <c r="Q1877" s="853" t="str">
        <f t="shared" si="447"/>
        <v>2.06.03</v>
      </c>
      <c r="R1877" s="841" t="str">
        <f t="shared" si="448"/>
        <v>KOMPUTER</v>
      </c>
      <c r="S1877" s="860">
        <f t="shared" si="449"/>
        <v>4</v>
      </c>
      <c r="T1877" s="861">
        <f t="shared" si="450"/>
        <v>17458150.485043369</v>
      </c>
      <c r="U1877" s="860">
        <f t="shared" si="451"/>
        <v>-1</v>
      </c>
      <c r="V1877" s="861"/>
      <c r="W1877" s="861"/>
      <c r="X1877" s="861">
        <f t="shared" si="452"/>
        <v>17458150.485043369</v>
      </c>
      <c r="Y1877" s="861">
        <f t="shared" si="453"/>
        <v>17458150.485043369</v>
      </c>
      <c r="Z1877" s="861">
        <f t="shared" si="454"/>
        <v>17458150.485043369</v>
      </c>
      <c r="AA1877" s="861">
        <f t="shared" si="455"/>
        <v>17458150.485043369</v>
      </c>
      <c r="AB1877" s="860">
        <f t="shared" si="456"/>
        <v>2015</v>
      </c>
      <c r="AC1877" s="862">
        <f t="shared" si="457"/>
        <v>69832601.940173477</v>
      </c>
      <c r="AD1877" s="863">
        <f t="shared" si="458"/>
        <v>0</v>
      </c>
    </row>
    <row r="1878" spans="1:30" s="821" customFormat="1" ht="15" hidden="1" customHeight="1">
      <c r="A1878" s="835"/>
      <c r="B1878" s="849" t="s">
        <v>34</v>
      </c>
      <c r="C1878" s="887" t="s">
        <v>4426</v>
      </c>
      <c r="D1878" s="873" t="s">
        <v>4427</v>
      </c>
      <c r="E1878" s="864" t="s">
        <v>444</v>
      </c>
      <c r="F1878" s="873" t="s">
        <v>4428</v>
      </c>
      <c r="G1878" s="838"/>
      <c r="H1878" s="873"/>
      <c r="I1878" s="872">
        <v>2015</v>
      </c>
      <c r="J1878" s="838"/>
      <c r="K1878" s="883"/>
      <c r="L1878" s="884"/>
      <c r="M1878" s="884"/>
      <c r="N1878" s="884"/>
      <c r="O1878" s="872" t="s">
        <v>133</v>
      </c>
      <c r="P1878" s="894">
        <v>2549444.1978158574</v>
      </c>
      <c r="Q1878" s="853" t="str">
        <f t="shared" si="447"/>
        <v>2.06.03</v>
      </c>
      <c r="R1878" s="841" t="str">
        <f t="shared" si="448"/>
        <v>KOMPUTER</v>
      </c>
      <c r="S1878" s="860">
        <f t="shared" si="449"/>
        <v>4</v>
      </c>
      <c r="T1878" s="861">
        <f t="shared" si="450"/>
        <v>637361.04945396434</v>
      </c>
      <c r="U1878" s="860">
        <f t="shared" si="451"/>
        <v>-1</v>
      </c>
      <c r="V1878" s="861"/>
      <c r="W1878" s="861"/>
      <c r="X1878" s="861">
        <f t="shared" si="452"/>
        <v>637361.04945396434</v>
      </c>
      <c r="Y1878" s="861">
        <f t="shared" si="453"/>
        <v>637361.04945396434</v>
      </c>
      <c r="Z1878" s="861">
        <f t="shared" si="454"/>
        <v>637361.04945396434</v>
      </c>
      <c r="AA1878" s="861">
        <f t="shared" si="455"/>
        <v>637361.04945396434</v>
      </c>
      <c r="AB1878" s="860">
        <f t="shared" si="456"/>
        <v>2015</v>
      </c>
      <c r="AC1878" s="862">
        <f t="shared" si="457"/>
        <v>2549444.1978158574</v>
      </c>
      <c r="AD1878" s="863">
        <f t="shared" si="458"/>
        <v>0</v>
      </c>
    </row>
    <row r="1879" spans="1:30" s="821" customFormat="1" ht="15" hidden="1" customHeight="1">
      <c r="A1879" s="835"/>
      <c r="B1879" s="849" t="s">
        <v>34</v>
      </c>
      <c r="C1879" s="887" t="s">
        <v>3942</v>
      </c>
      <c r="D1879" s="873" t="s">
        <v>4429</v>
      </c>
      <c r="E1879" s="864" t="s">
        <v>444</v>
      </c>
      <c r="F1879" s="873" t="s">
        <v>4428</v>
      </c>
      <c r="G1879" s="838"/>
      <c r="H1879" s="873"/>
      <c r="I1879" s="872">
        <v>2015</v>
      </c>
      <c r="J1879" s="838"/>
      <c r="K1879" s="883"/>
      <c r="L1879" s="884"/>
      <c r="M1879" s="884"/>
      <c r="N1879" s="884"/>
      <c r="O1879" s="872" t="s">
        <v>133</v>
      </c>
      <c r="P1879" s="894">
        <v>1662680.9985755591</v>
      </c>
      <c r="Q1879" s="853" t="str">
        <f t="shared" si="447"/>
        <v>2.06.03</v>
      </c>
      <c r="R1879" s="841" t="str">
        <f t="shared" si="448"/>
        <v>KOMPUTER</v>
      </c>
      <c r="S1879" s="860">
        <f t="shared" si="449"/>
        <v>4</v>
      </c>
      <c r="T1879" s="861">
        <f t="shared" si="450"/>
        <v>415670.24964388978</v>
      </c>
      <c r="U1879" s="860">
        <f t="shared" si="451"/>
        <v>-1</v>
      </c>
      <c r="V1879" s="861"/>
      <c r="W1879" s="861"/>
      <c r="X1879" s="861">
        <f t="shared" si="452"/>
        <v>415670.24964388978</v>
      </c>
      <c r="Y1879" s="861">
        <f t="shared" si="453"/>
        <v>415670.24964388978</v>
      </c>
      <c r="Z1879" s="861">
        <f t="shared" si="454"/>
        <v>415670.24964388978</v>
      </c>
      <c r="AA1879" s="861">
        <f t="shared" si="455"/>
        <v>415670.24964388978</v>
      </c>
      <c r="AB1879" s="860">
        <f t="shared" si="456"/>
        <v>2015</v>
      </c>
      <c r="AC1879" s="862">
        <f t="shared" si="457"/>
        <v>1662680.9985755591</v>
      </c>
      <c r="AD1879" s="863">
        <f t="shared" si="458"/>
        <v>0</v>
      </c>
    </row>
    <row r="1880" spans="1:30" s="821" customFormat="1" ht="15" hidden="1" customHeight="1">
      <c r="A1880" s="835"/>
      <c r="B1880" s="849" t="s">
        <v>34</v>
      </c>
      <c r="C1880" s="887" t="s">
        <v>3942</v>
      </c>
      <c r="D1880" s="873" t="s">
        <v>4429</v>
      </c>
      <c r="E1880" s="864" t="s">
        <v>4141</v>
      </c>
      <c r="F1880" s="873" t="s">
        <v>4428</v>
      </c>
      <c r="G1880" s="838"/>
      <c r="H1880" s="873"/>
      <c r="I1880" s="872">
        <v>2015</v>
      </c>
      <c r="J1880" s="838"/>
      <c r="K1880" s="883"/>
      <c r="L1880" s="884"/>
      <c r="M1880" s="884"/>
      <c r="N1880" s="884"/>
      <c r="O1880" s="872" t="s">
        <v>133</v>
      </c>
      <c r="P1880" s="894">
        <v>6650723.9943022365</v>
      </c>
      <c r="Q1880" s="853" t="str">
        <f t="shared" si="447"/>
        <v>2.06.03</v>
      </c>
      <c r="R1880" s="841" t="str">
        <f t="shared" si="448"/>
        <v>KOMPUTER</v>
      </c>
      <c r="S1880" s="860">
        <f t="shared" si="449"/>
        <v>4</v>
      </c>
      <c r="T1880" s="861">
        <f t="shared" si="450"/>
        <v>1662680.9985755591</v>
      </c>
      <c r="U1880" s="860">
        <f t="shared" si="451"/>
        <v>-1</v>
      </c>
      <c r="V1880" s="861"/>
      <c r="W1880" s="861"/>
      <c r="X1880" s="861">
        <f t="shared" si="452"/>
        <v>1662680.9985755591</v>
      </c>
      <c r="Y1880" s="861">
        <f t="shared" si="453"/>
        <v>1662680.9985755591</v>
      </c>
      <c r="Z1880" s="861">
        <f t="shared" si="454"/>
        <v>1662680.9985755591</v>
      </c>
      <c r="AA1880" s="861">
        <f t="shared" si="455"/>
        <v>1662680.9985755591</v>
      </c>
      <c r="AB1880" s="860">
        <f t="shared" si="456"/>
        <v>2015</v>
      </c>
      <c r="AC1880" s="862">
        <f t="shared" si="457"/>
        <v>6650723.9943022365</v>
      </c>
      <c r="AD1880" s="863">
        <f t="shared" si="458"/>
        <v>0</v>
      </c>
    </row>
    <row r="1881" spans="1:30" s="821" customFormat="1" ht="15" hidden="1" customHeight="1">
      <c r="A1881" s="835"/>
      <c r="B1881" s="849" t="s">
        <v>34</v>
      </c>
      <c r="C1881" s="887" t="s">
        <v>3942</v>
      </c>
      <c r="D1881" s="873" t="s">
        <v>4430</v>
      </c>
      <c r="E1881" s="864" t="s">
        <v>4141</v>
      </c>
      <c r="F1881" s="873"/>
      <c r="G1881" s="838"/>
      <c r="H1881" s="873"/>
      <c r="I1881" s="872">
        <v>2015</v>
      </c>
      <c r="J1881" s="838"/>
      <c r="K1881" s="883"/>
      <c r="L1881" s="884"/>
      <c r="M1881" s="884"/>
      <c r="N1881" s="884"/>
      <c r="O1881" s="872" t="s">
        <v>133</v>
      </c>
      <c r="P1881" s="894">
        <v>1662680.9985755591</v>
      </c>
      <c r="Q1881" s="853" t="str">
        <f t="shared" si="447"/>
        <v>2.06.03</v>
      </c>
      <c r="R1881" s="841" t="str">
        <f t="shared" si="448"/>
        <v>KOMPUTER</v>
      </c>
      <c r="S1881" s="860">
        <f t="shared" si="449"/>
        <v>4</v>
      </c>
      <c r="T1881" s="861">
        <f t="shared" si="450"/>
        <v>415670.24964388978</v>
      </c>
      <c r="U1881" s="860">
        <f t="shared" si="451"/>
        <v>-1</v>
      </c>
      <c r="V1881" s="861"/>
      <c r="W1881" s="861"/>
      <c r="X1881" s="861">
        <f t="shared" si="452"/>
        <v>415670.24964388978</v>
      </c>
      <c r="Y1881" s="861">
        <f t="shared" si="453"/>
        <v>415670.24964388978</v>
      </c>
      <c r="Z1881" s="861">
        <f t="shared" si="454"/>
        <v>415670.24964388978</v>
      </c>
      <c r="AA1881" s="861">
        <f t="shared" si="455"/>
        <v>415670.24964388978</v>
      </c>
      <c r="AB1881" s="860">
        <f t="shared" si="456"/>
        <v>2015</v>
      </c>
      <c r="AC1881" s="862">
        <f t="shared" si="457"/>
        <v>1662680.9985755591</v>
      </c>
      <c r="AD1881" s="863">
        <f t="shared" si="458"/>
        <v>0</v>
      </c>
    </row>
    <row r="1882" spans="1:30" s="821" customFormat="1" ht="15" hidden="1" customHeight="1">
      <c r="A1882" s="835"/>
      <c r="B1882" s="849" t="s">
        <v>34</v>
      </c>
      <c r="C1882" s="873" t="s">
        <v>3854</v>
      </c>
      <c r="D1882" s="873" t="s">
        <v>4431</v>
      </c>
      <c r="E1882" s="864" t="s">
        <v>4141</v>
      </c>
      <c r="F1882" s="873" t="s">
        <v>4432</v>
      </c>
      <c r="G1882" s="838"/>
      <c r="H1882" s="873"/>
      <c r="I1882" s="872">
        <v>2015</v>
      </c>
      <c r="J1882" s="838"/>
      <c r="K1882" s="883"/>
      <c r="L1882" s="884"/>
      <c r="M1882" s="884"/>
      <c r="N1882" s="884"/>
      <c r="O1882" s="872" t="s">
        <v>133</v>
      </c>
      <c r="P1882" s="894">
        <v>9227879.5420943536</v>
      </c>
      <c r="Q1882" s="853" t="str">
        <f t="shared" si="447"/>
        <v>2.06.02</v>
      </c>
      <c r="R1882" s="841" t="str">
        <f t="shared" si="448"/>
        <v>ALAT RUMAH TANGGA</v>
      </c>
      <c r="S1882" s="860">
        <f t="shared" si="449"/>
        <v>5</v>
      </c>
      <c r="T1882" s="861">
        <f t="shared" si="450"/>
        <v>1845575.9084188708</v>
      </c>
      <c r="U1882" s="860">
        <f t="shared" si="451"/>
        <v>-1</v>
      </c>
      <c r="V1882" s="861"/>
      <c r="W1882" s="861"/>
      <c r="X1882" s="861">
        <f t="shared" si="452"/>
        <v>1845575.9084188708</v>
      </c>
      <c r="Y1882" s="861">
        <f t="shared" si="453"/>
        <v>1845575.9084188708</v>
      </c>
      <c r="Z1882" s="861">
        <f t="shared" si="454"/>
        <v>1845575.9084188708</v>
      </c>
      <c r="AA1882" s="861">
        <f t="shared" si="455"/>
        <v>1845575.9084188708</v>
      </c>
      <c r="AB1882" s="860">
        <f t="shared" si="456"/>
        <v>2015</v>
      </c>
      <c r="AC1882" s="862">
        <f t="shared" si="457"/>
        <v>9227879.5420943536</v>
      </c>
      <c r="AD1882" s="863">
        <f t="shared" si="458"/>
        <v>1845575.9084188705</v>
      </c>
    </row>
    <row r="1883" spans="1:30" s="821" customFormat="1" ht="15" hidden="1" customHeight="1">
      <c r="A1883" s="835"/>
      <c r="B1883" s="849" t="s">
        <v>34</v>
      </c>
      <c r="C1883" s="873" t="s">
        <v>3854</v>
      </c>
      <c r="D1883" s="873" t="s">
        <v>4433</v>
      </c>
      <c r="E1883" s="864" t="s">
        <v>2124</v>
      </c>
      <c r="F1883" s="873" t="s">
        <v>4432</v>
      </c>
      <c r="G1883" s="838"/>
      <c r="H1883" s="873"/>
      <c r="I1883" s="872">
        <v>2015</v>
      </c>
      <c r="J1883" s="838"/>
      <c r="K1883" s="883"/>
      <c r="L1883" s="884"/>
      <c r="M1883" s="884"/>
      <c r="N1883" s="884"/>
      <c r="O1883" s="872" t="s">
        <v>133</v>
      </c>
      <c r="P1883" s="894">
        <v>11749612.389933951</v>
      </c>
      <c r="Q1883" s="853" t="str">
        <f t="shared" si="447"/>
        <v>2.06.02</v>
      </c>
      <c r="R1883" s="841" t="str">
        <f t="shared" si="448"/>
        <v>ALAT RUMAH TANGGA</v>
      </c>
      <c r="S1883" s="860">
        <f t="shared" si="449"/>
        <v>5</v>
      </c>
      <c r="T1883" s="861">
        <f t="shared" si="450"/>
        <v>2349922.4779867902</v>
      </c>
      <c r="U1883" s="860">
        <f t="shared" si="451"/>
        <v>-1</v>
      </c>
      <c r="V1883" s="861"/>
      <c r="W1883" s="861"/>
      <c r="X1883" s="861">
        <f t="shared" si="452"/>
        <v>2349922.4779867902</v>
      </c>
      <c r="Y1883" s="861">
        <f t="shared" si="453"/>
        <v>2349922.4779867902</v>
      </c>
      <c r="Z1883" s="861">
        <f t="shared" si="454"/>
        <v>2349922.4779867902</v>
      </c>
      <c r="AA1883" s="861">
        <f t="shared" si="455"/>
        <v>2349922.4779867902</v>
      </c>
      <c r="AB1883" s="860">
        <f t="shared" si="456"/>
        <v>2015</v>
      </c>
      <c r="AC1883" s="862">
        <f t="shared" si="457"/>
        <v>11749612.389933951</v>
      </c>
      <c r="AD1883" s="863">
        <f t="shared" si="458"/>
        <v>2349922.4779867902</v>
      </c>
    </row>
    <row r="1884" spans="1:30" s="821" customFormat="1" ht="15" hidden="1" customHeight="1">
      <c r="A1884" s="835"/>
      <c r="B1884" s="849" t="s">
        <v>34</v>
      </c>
      <c r="C1884" s="873" t="s">
        <v>3854</v>
      </c>
      <c r="D1884" s="873" t="s">
        <v>4434</v>
      </c>
      <c r="E1884" s="864" t="s">
        <v>4141</v>
      </c>
      <c r="F1884" s="873" t="s">
        <v>4435</v>
      </c>
      <c r="G1884" s="838"/>
      <c r="H1884" s="873"/>
      <c r="I1884" s="872">
        <v>2015</v>
      </c>
      <c r="J1884" s="838"/>
      <c r="K1884" s="883"/>
      <c r="L1884" s="884"/>
      <c r="M1884" s="884"/>
      <c r="N1884" s="884"/>
      <c r="O1884" s="872" t="s">
        <v>133</v>
      </c>
      <c r="P1884" s="894">
        <v>9094865.0622083079</v>
      </c>
      <c r="Q1884" s="853" t="str">
        <f t="shared" si="447"/>
        <v>2.06.02</v>
      </c>
      <c r="R1884" s="841" t="str">
        <f t="shared" si="448"/>
        <v>ALAT RUMAH TANGGA</v>
      </c>
      <c r="S1884" s="860">
        <f t="shared" si="449"/>
        <v>5</v>
      </c>
      <c r="T1884" s="861">
        <f t="shared" si="450"/>
        <v>1818973.0124416617</v>
      </c>
      <c r="U1884" s="860">
        <f t="shared" si="451"/>
        <v>-1</v>
      </c>
      <c r="V1884" s="861"/>
      <c r="W1884" s="861"/>
      <c r="X1884" s="861">
        <f t="shared" si="452"/>
        <v>1818973.0124416617</v>
      </c>
      <c r="Y1884" s="861">
        <f t="shared" si="453"/>
        <v>1818973.0124416617</v>
      </c>
      <c r="Z1884" s="861">
        <f t="shared" si="454"/>
        <v>1818973.0124416617</v>
      </c>
      <c r="AA1884" s="861">
        <f t="shared" si="455"/>
        <v>1818973.0124416617</v>
      </c>
      <c r="AB1884" s="860">
        <f t="shared" si="456"/>
        <v>2015</v>
      </c>
      <c r="AC1884" s="862">
        <f t="shared" si="457"/>
        <v>9094865.0622083079</v>
      </c>
      <c r="AD1884" s="863">
        <f t="shared" si="458"/>
        <v>1818973.0124416612</v>
      </c>
    </row>
    <row r="1885" spans="1:30" s="821" customFormat="1" ht="15" hidden="1" customHeight="1">
      <c r="A1885" s="835"/>
      <c r="B1885" s="849" t="s">
        <v>34</v>
      </c>
      <c r="C1885" s="873" t="s">
        <v>3854</v>
      </c>
      <c r="D1885" s="873" t="s">
        <v>4436</v>
      </c>
      <c r="E1885" s="864" t="s">
        <v>4141</v>
      </c>
      <c r="F1885" s="873" t="s">
        <v>4437</v>
      </c>
      <c r="G1885" s="838"/>
      <c r="H1885" s="873"/>
      <c r="I1885" s="872">
        <v>2015</v>
      </c>
      <c r="J1885" s="838"/>
      <c r="K1885" s="883"/>
      <c r="L1885" s="884"/>
      <c r="M1885" s="884"/>
      <c r="N1885" s="884"/>
      <c r="O1885" s="872" t="s">
        <v>133</v>
      </c>
      <c r="P1885" s="894">
        <v>7864481.1232623942</v>
      </c>
      <c r="Q1885" s="853" t="str">
        <f t="shared" si="447"/>
        <v>2.06.02</v>
      </c>
      <c r="R1885" s="841" t="str">
        <f t="shared" si="448"/>
        <v>ALAT RUMAH TANGGA</v>
      </c>
      <c r="S1885" s="860">
        <f t="shared" si="449"/>
        <v>5</v>
      </c>
      <c r="T1885" s="861">
        <f t="shared" si="450"/>
        <v>1572896.2246524789</v>
      </c>
      <c r="U1885" s="860">
        <f t="shared" si="451"/>
        <v>-1</v>
      </c>
      <c r="V1885" s="861"/>
      <c r="W1885" s="861"/>
      <c r="X1885" s="861">
        <f t="shared" si="452"/>
        <v>1572896.2246524789</v>
      </c>
      <c r="Y1885" s="861">
        <f t="shared" si="453"/>
        <v>1572896.2246524789</v>
      </c>
      <c r="Z1885" s="861">
        <f t="shared" si="454"/>
        <v>1572896.2246524789</v>
      </c>
      <c r="AA1885" s="861">
        <f t="shared" si="455"/>
        <v>1572896.2246524789</v>
      </c>
      <c r="AB1885" s="860">
        <f t="shared" si="456"/>
        <v>2015</v>
      </c>
      <c r="AC1885" s="862">
        <f t="shared" si="457"/>
        <v>7864481.1232623942</v>
      </c>
      <c r="AD1885" s="863">
        <f t="shared" si="458"/>
        <v>1572896.2246524785</v>
      </c>
    </row>
    <row r="1886" spans="1:30" s="821" customFormat="1" ht="15" hidden="1" customHeight="1">
      <c r="A1886" s="835"/>
      <c r="B1886" s="849" t="s">
        <v>34</v>
      </c>
      <c r="C1886" s="887" t="s">
        <v>1427</v>
      </c>
      <c r="D1886" s="873" t="s">
        <v>4438</v>
      </c>
      <c r="E1886" s="864" t="s">
        <v>2124</v>
      </c>
      <c r="F1886" s="873" t="s">
        <v>4439</v>
      </c>
      <c r="G1886" s="838"/>
      <c r="H1886" s="873"/>
      <c r="I1886" s="872">
        <v>2015</v>
      </c>
      <c r="J1886" s="838"/>
      <c r="K1886" s="883"/>
      <c r="L1886" s="884"/>
      <c r="M1886" s="884"/>
      <c r="N1886" s="884"/>
      <c r="O1886" s="872" t="s">
        <v>133</v>
      </c>
      <c r="P1886" s="894">
        <v>9754395.191643279</v>
      </c>
      <c r="Q1886" s="853" t="str">
        <f t="shared" si="447"/>
        <v>2.06.02</v>
      </c>
      <c r="R1886" s="841" t="str">
        <f t="shared" si="448"/>
        <v>ALAT RUMAH TANGGA</v>
      </c>
      <c r="S1886" s="860">
        <f t="shared" si="449"/>
        <v>5</v>
      </c>
      <c r="T1886" s="861">
        <f t="shared" si="450"/>
        <v>1950879.0383286558</v>
      </c>
      <c r="U1886" s="860">
        <f t="shared" si="451"/>
        <v>-1</v>
      </c>
      <c r="V1886" s="861"/>
      <c r="W1886" s="861"/>
      <c r="X1886" s="861">
        <f t="shared" si="452"/>
        <v>1950879.0383286558</v>
      </c>
      <c r="Y1886" s="861">
        <f t="shared" si="453"/>
        <v>1950879.0383286558</v>
      </c>
      <c r="Z1886" s="861">
        <f t="shared" si="454"/>
        <v>1950879.0383286558</v>
      </c>
      <c r="AA1886" s="861">
        <f t="shared" si="455"/>
        <v>1950879.0383286558</v>
      </c>
      <c r="AB1886" s="860">
        <f t="shared" si="456"/>
        <v>2015</v>
      </c>
      <c r="AC1886" s="862">
        <f t="shared" si="457"/>
        <v>9754395.191643279</v>
      </c>
      <c r="AD1886" s="863">
        <f t="shared" si="458"/>
        <v>1950879.038328656</v>
      </c>
    </row>
    <row r="1887" spans="1:30" s="821" customFormat="1" ht="15" hidden="1" customHeight="1">
      <c r="A1887" s="835"/>
      <c r="B1887" s="849" t="s">
        <v>34</v>
      </c>
      <c r="C1887" s="887" t="s">
        <v>1427</v>
      </c>
      <c r="D1887" s="873" t="s">
        <v>4440</v>
      </c>
      <c r="E1887" s="864" t="s">
        <v>2124</v>
      </c>
      <c r="F1887" s="873" t="s">
        <v>4441</v>
      </c>
      <c r="G1887" s="838"/>
      <c r="H1887" s="873"/>
      <c r="I1887" s="872">
        <v>2015</v>
      </c>
      <c r="J1887" s="838"/>
      <c r="K1887" s="883"/>
      <c r="L1887" s="884"/>
      <c r="M1887" s="884"/>
      <c r="N1887" s="884"/>
      <c r="O1887" s="872" t="s">
        <v>133</v>
      </c>
      <c r="P1887" s="894">
        <v>5431424.5953468261</v>
      </c>
      <c r="Q1887" s="853" t="str">
        <f t="shared" si="447"/>
        <v>2.06.02</v>
      </c>
      <c r="R1887" s="841" t="str">
        <f t="shared" si="448"/>
        <v>ALAT RUMAH TANGGA</v>
      </c>
      <c r="S1887" s="860">
        <f t="shared" si="449"/>
        <v>5</v>
      </c>
      <c r="T1887" s="861">
        <f t="shared" si="450"/>
        <v>1086284.9190693651</v>
      </c>
      <c r="U1887" s="860">
        <f t="shared" si="451"/>
        <v>-1</v>
      </c>
      <c r="V1887" s="861"/>
      <c r="W1887" s="861"/>
      <c r="X1887" s="861">
        <f t="shared" si="452"/>
        <v>1086284.9190693651</v>
      </c>
      <c r="Y1887" s="861">
        <f t="shared" si="453"/>
        <v>1086284.9190693651</v>
      </c>
      <c r="Z1887" s="861">
        <f t="shared" si="454"/>
        <v>1086284.9190693651</v>
      </c>
      <c r="AA1887" s="861">
        <f t="shared" si="455"/>
        <v>1086284.9190693651</v>
      </c>
      <c r="AB1887" s="860">
        <f t="shared" si="456"/>
        <v>2015</v>
      </c>
      <c r="AC1887" s="862">
        <f t="shared" si="457"/>
        <v>5431424.5953468261</v>
      </c>
      <c r="AD1887" s="863">
        <f t="shared" si="458"/>
        <v>1086284.9190693656</v>
      </c>
    </row>
    <row r="1888" spans="1:30" s="821" customFormat="1" ht="15" hidden="1" customHeight="1">
      <c r="A1888" s="835"/>
      <c r="B1888" s="849" t="s">
        <v>34</v>
      </c>
      <c r="C1888" s="887" t="s">
        <v>3854</v>
      </c>
      <c r="D1888" s="873" t="s">
        <v>4442</v>
      </c>
      <c r="E1888" s="864" t="s">
        <v>4141</v>
      </c>
      <c r="F1888" s="873" t="s">
        <v>4443</v>
      </c>
      <c r="G1888" s="838"/>
      <c r="H1888" s="873"/>
      <c r="I1888" s="872">
        <v>2015</v>
      </c>
      <c r="J1888" s="838"/>
      <c r="K1888" s="883"/>
      <c r="L1888" s="884"/>
      <c r="M1888" s="884"/>
      <c r="N1888" s="884"/>
      <c r="O1888" s="872" t="s">
        <v>133</v>
      </c>
      <c r="P1888" s="894">
        <v>7648332.5934475716</v>
      </c>
      <c r="Q1888" s="853" t="str">
        <f t="shared" si="447"/>
        <v>2.06.02</v>
      </c>
      <c r="R1888" s="841" t="str">
        <f t="shared" si="448"/>
        <v>ALAT RUMAH TANGGA</v>
      </c>
      <c r="S1888" s="860">
        <f t="shared" si="449"/>
        <v>5</v>
      </c>
      <c r="T1888" s="861">
        <f t="shared" si="450"/>
        <v>1529666.5186895144</v>
      </c>
      <c r="U1888" s="860">
        <f t="shared" si="451"/>
        <v>-1</v>
      </c>
      <c r="V1888" s="861"/>
      <c r="W1888" s="861"/>
      <c r="X1888" s="861">
        <f t="shared" si="452"/>
        <v>1529666.5186895144</v>
      </c>
      <c r="Y1888" s="861">
        <f t="shared" si="453"/>
        <v>1529666.5186895144</v>
      </c>
      <c r="Z1888" s="861">
        <f t="shared" si="454"/>
        <v>1529666.5186895144</v>
      </c>
      <c r="AA1888" s="861">
        <f t="shared" si="455"/>
        <v>1529666.5186895144</v>
      </c>
      <c r="AB1888" s="860">
        <f t="shared" si="456"/>
        <v>2015</v>
      </c>
      <c r="AC1888" s="862">
        <f t="shared" si="457"/>
        <v>7648332.5934475716</v>
      </c>
      <c r="AD1888" s="863">
        <f t="shared" si="458"/>
        <v>1529666.5186895141</v>
      </c>
    </row>
    <row r="1889" spans="1:30" s="821" customFormat="1" ht="15" hidden="1" customHeight="1">
      <c r="A1889" s="835"/>
      <c r="B1889" s="849" t="s">
        <v>34</v>
      </c>
      <c r="C1889" s="873" t="s">
        <v>3854</v>
      </c>
      <c r="D1889" s="873" t="s">
        <v>4444</v>
      </c>
      <c r="E1889" s="864" t="s">
        <v>4141</v>
      </c>
      <c r="F1889" s="873" t="s">
        <v>4445</v>
      </c>
      <c r="G1889" s="838"/>
      <c r="H1889" s="873"/>
      <c r="I1889" s="872">
        <v>2015</v>
      </c>
      <c r="J1889" s="838"/>
      <c r="K1889" s="883"/>
      <c r="L1889" s="884"/>
      <c r="M1889" s="884"/>
      <c r="N1889" s="884"/>
      <c r="O1889" s="872" t="s">
        <v>133</v>
      </c>
      <c r="P1889" s="894">
        <v>8313404.9928777954</v>
      </c>
      <c r="Q1889" s="853" t="str">
        <f t="shared" si="447"/>
        <v>2.06.02</v>
      </c>
      <c r="R1889" s="841" t="str">
        <f t="shared" si="448"/>
        <v>ALAT RUMAH TANGGA</v>
      </c>
      <c r="S1889" s="860">
        <f t="shared" si="449"/>
        <v>5</v>
      </c>
      <c r="T1889" s="861">
        <f t="shared" si="450"/>
        <v>1662680.9985755591</v>
      </c>
      <c r="U1889" s="860">
        <f t="shared" si="451"/>
        <v>-1</v>
      </c>
      <c r="V1889" s="861"/>
      <c r="W1889" s="861"/>
      <c r="X1889" s="861">
        <f t="shared" si="452"/>
        <v>1662680.9985755591</v>
      </c>
      <c r="Y1889" s="861">
        <f t="shared" si="453"/>
        <v>1662680.9985755591</v>
      </c>
      <c r="Z1889" s="861">
        <f t="shared" si="454"/>
        <v>1662680.9985755591</v>
      </c>
      <c r="AA1889" s="861">
        <f t="shared" si="455"/>
        <v>1662680.9985755591</v>
      </c>
      <c r="AB1889" s="860">
        <f t="shared" si="456"/>
        <v>2015</v>
      </c>
      <c r="AC1889" s="862">
        <f t="shared" si="457"/>
        <v>8313404.9928777954</v>
      </c>
      <c r="AD1889" s="863">
        <f t="shared" si="458"/>
        <v>1662680.9985755589</v>
      </c>
    </row>
    <row r="1890" spans="1:30" s="821" customFormat="1" ht="15" hidden="1" customHeight="1">
      <c r="A1890" s="835"/>
      <c r="B1890" s="849" t="s">
        <v>34</v>
      </c>
      <c r="C1890" s="887" t="s">
        <v>1427</v>
      </c>
      <c r="D1890" s="873" t="s">
        <v>4446</v>
      </c>
      <c r="E1890" s="864" t="s">
        <v>4151</v>
      </c>
      <c r="F1890" s="873" t="s">
        <v>4447</v>
      </c>
      <c r="G1890" s="838"/>
      <c r="H1890" s="873"/>
      <c r="I1890" s="872">
        <v>2015</v>
      </c>
      <c r="J1890" s="838"/>
      <c r="K1890" s="883"/>
      <c r="L1890" s="884"/>
      <c r="M1890" s="884"/>
      <c r="N1890" s="884"/>
      <c r="O1890" s="872" t="s">
        <v>133</v>
      </c>
      <c r="P1890" s="894">
        <v>9482823.9618759379</v>
      </c>
      <c r="Q1890" s="853" t="str">
        <f t="shared" si="447"/>
        <v>2.06.02</v>
      </c>
      <c r="R1890" s="841" t="str">
        <f t="shared" si="448"/>
        <v>ALAT RUMAH TANGGA</v>
      </c>
      <c r="S1890" s="860">
        <f t="shared" si="449"/>
        <v>5</v>
      </c>
      <c r="T1890" s="861">
        <f t="shared" si="450"/>
        <v>1896564.7923751876</v>
      </c>
      <c r="U1890" s="860">
        <f t="shared" si="451"/>
        <v>-1</v>
      </c>
      <c r="V1890" s="861"/>
      <c r="W1890" s="861"/>
      <c r="X1890" s="861">
        <f t="shared" si="452"/>
        <v>1896564.7923751876</v>
      </c>
      <c r="Y1890" s="861">
        <f t="shared" si="453"/>
        <v>1896564.7923751876</v>
      </c>
      <c r="Z1890" s="861">
        <f t="shared" si="454"/>
        <v>1896564.7923751876</v>
      </c>
      <c r="AA1890" s="861">
        <f t="shared" si="455"/>
        <v>1896564.7923751876</v>
      </c>
      <c r="AB1890" s="860">
        <f t="shared" si="456"/>
        <v>2015</v>
      </c>
      <c r="AC1890" s="862">
        <f t="shared" si="457"/>
        <v>9482823.9618759379</v>
      </c>
      <c r="AD1890" s="863">
        <f t="shared" si="458"/>
        <v>1896564.7923751874</v>
      </c>
    </row>
    <row r="1891" spans="1:30" s="821" customFormat="1" ht="15" hidden="1" customHeight="1">
      <c r="A1891" s="835"/>
      <c r="B1891" s="849" t="s">
        <v>34</v>
      </c>
      <c r="C1891" s="873" t="s">
        <v>4033</v>
      </c>
      <c r="D1891" s="873" t="s">
        <v>4448</v>
      </c>
      <c r="E1891" s="864" t="s">
        <v>4146</v>
      </c>
      <c r="F1891" s="873" t="s">
        <v>4449</v>
      </c>
      <c r="G1891" s="838"/>
      <c r="H1891" s="873"/>
      <c r="I1891" s="872">
        <v>2015</v>
      </c>
      <c r="J1891" s="838"/>
      <c r="K1891" s="883"/>
      <c r="L1891" s="884"/>
      <c r="M1891" s="884"/>
      <c r="N1891" s="884"/>
      <c r="O1891" s="872" t="s">
        <v>133</v>
      </c>
      <c r="P1891" s="894">
        <v>10530312.990978541</v>
      </c>
      <c r="Q1891" s="853" t="str">
        <f t="shared" si="447"/>
        <v>2.06.03</v>
      </c>
      <c r="R1891" s="841" t="str">
        <f t="shared" si="448"/>
        <v>KOMPUTER</v>
      </c>
      <c r="S1891" s="860">
        <f t="shared" si="449"/>
        <v>4</v>
      </c>
      <c r="T1891" s="861">
        <f t="shared" si="450"/>
        <v>2632578.2477446352</v>
      </c>
      <c r="U1891" s="860">
        <f t="shared" si="451"/>
        <v>-1</v>
      </c>
      <c r="V1891" s="861"/>
      <c r="W1891" s="861"/>
      <c r="X1891" s="861">
        <f t="shared" si="452"/>
        <v>2632578.2477446352</v>
      </c>
      <c r="Y1891" s="861">
        <f t="shared" si="453"/>
        <v>2632578.2477446352</v>
      </c>
      <c r="Z1891" s="861">
        <f t="shared" si="454"/>
        <v>2632578.2477446352</v>
      </c>
      <c r="AA1891" s="861">
        <f t="shared" si="455"/>
        <v>2632578.2477446352</v>
      </c>
      <c r="AB1891" s="860">
        <f t="shared" si="456"/>
        <v>2015</v>
      </c>
      <c r="AC1891" s="862">
        <f t="shared" si="457"/>
        <v>10530312.990978541</v>
      </c>
      <c r="AD1891" s="863">
        <f t="shared" si="458"/>
        <v>0</v>
      </c>
    </row>
    <row r="1892" spans="1:30" s="821" customFormat="1" ht="15" hidden="1" customHeight="1">
      <c r="A1892" s="835"/>
      <c r="B1892" s="849" t="s">
        <v>34</v>
      </c>
      <c r="C1892" s="873" t="s">
        <v>4033</v>
      </c>
      <c r="D1892" s="873" t="s">
        <v>4450</v>
      </c>
      <c r="E1892" s="864">
        <v>1000</v>
      </c>
      <c r="F1892" s="873" t="s">
        <v>4451</v>
      </c>
      <c r="G1892" s="838"/>
      <c r="H1892" s="873"/>
      <c r="I1892" s="872">
        <v>2015</v>
      </c>
      <c r="J1892" s="838"/>
      <c r="K1892" s="883"/>
      <c r="L1892" s="884"/>
      <c r="M1892" s="884"/>
      <c r="N1892" s="884"/>
      <c r="O1892" s="872" t="s">
        <v>133</v>
      </c>
      <c r="P1892" s="894">
        <v>12192993.9895541</v>
      </c>
      <c r="Q1892" s="853" t="str">
        <f t="shared" si="447"/>
        <v>2.06.03</v>
      </c>
      <c r="R1892" s="841" t="str">
        <f t="shared" si="448"/>
        <v>KOMPUTER</v>
      </c>
      <c r="S1892" s="860">
        <f t="shared" si="449"/>
        <v>4</v>
      </c>
      <c r="T1892" s="861">
        <f t="shared" si="450"/>
        <v>3048248.4973885249</v>
      </c>
      <c r="U1892" s="860">
        <f t="shared" si="451"/>
        <v>-1</v>
      </c>
      <c r="V1892" s="861"/>
      <c r="W1892" s="861"/>
      <c r="X1892" s="861">
        <f t="shared" si="452"/>
        <v>3048248.4973885249</v>
      </c>
      <c r="Y1892" s="861">
        <f t="shared" si="453"/>
        <v>3048248.4973885249</v>
      </c>
      <c r="Z1892" s="861">
        <f t="shared" si="454"/>
        <v>3048248.4973885249</v>
      </c>
      <c r="AA1892" s="861">
        <f t="shared" si="455"/>
        <v>3048248.4973885249</v>
      </c>
      <c r="AB1892" s="860">
        <f t="shared" si="456"/>
        <v>2015</v>
      </c>
      <c r="AC1892" s="862">
        <f t="shared" si="457"/>
        <v>12192993.9895541</v>
      </c>
      <c r="AD1892" s="863">
        <f t="shared" si="458"/>
        <v>0</v>
      </c>
    </row>
    <row r="1893" spans="1:30" s="821" customFormat="1" ht="15" hidden="1" customHeight="1">
      <c r="A1893" s="835"/>
      <c r="B1893" s="849" t="s">
        <v>34</v>
      </c>
      <c r="C1893" s="887" t="s">
        <v>4033</v>
      </c>
      <c r="D1893" s="873" t="s">
        <v>4452</v>
      </c>
      <c r="E1893" s="864">
        <v>10</v>
      </c>
      <c r="F1893" s="873" t="s">
        <v>4453</v>
      </c>
      <c r="G1893" s="838"/>
      <c r="H1893" s="873"/>
      <c r="I1893" s="872">
        <v>2015</v>
      </c>
      <c r="J1893" s="838"/>
      <c r="K1893" s="883"/>
      <c r="L1893" s="884"/>
      <c r="M1893" s="884"/>
      <c r="N1893" s="884"/>
      <c r="O1893" s="872" t="s">
        <v>133</v>
      </c>
      <c r="P1893" s="894">
        <v>4655506.7960115653</v>
      </c>
      <c r="Q1893" s="853" t="str">
        <f t="shared" si="447"/>
        <v>2.06.03</v>
      </c>
      <c r="R1893" s="841" t="str">
        <f t="shared" si="448"/>
        <v>KOMPUTER</v>
      </c>
      <c r="S1893" s="860">
        <f t="shared" si="449"/>
        <v>4</v>
      </c>
      <c r="T1893" s="861">
        <f t="shared" si="450"/>
        <v>1163876.6990028913</v>
      </c>
      <c r="U1893" s="860">
        <f t="shared" si="451"/>
        <v>-1</v>
      </c>
      <c r="V1893" s="861"/>
      <c r="W1893" s="861"/>
      <c r="X1893" s="861">
        <f t="shared" si="452"/>
        <v>1163876.6990028913</v>
      </c>
      <c r="Y1893" s="861">
        <f t="shared" si="453"/>
        <v>1163876.6990028913</v>
      </c>
      <c r="Z1893" s="861">
        <f t="shared" si="454"/>
        <v>1163876.6990028913</v>
      </c>
      <c r="AA1893" s="861">
        <f t="shared" si="455"/>
        <v>1163876.6990028913</v>
      </c>
      <c r="AB1893" s="860">
        <f t="shared" si="456"/>
        <v>2015</v>
      </c>
      <c r="AC1893" s="862">
        <f t="shared" si="457"/>
        <v>4655506.7960115653</v>
      </c>
      <c r="AD1893" s="863">
        <f t="shared" si="458"/>
        <v>0</v>
      </c>
    </row>
    <row r="1894" spans="1:30" s="821" customFormat="1" ht="15" hidden="1" customHeight="1">
      <c r="A1894" s="835"/>
      <c r="B1894" s="849" t="s">
        <v>34</v>
      </c>
      <c r="C1894" s="873" t="s">
        <v>4033</v>
      </c>
      <c r="D1894" s="873" t="s">
        <v>4454</v>
      </c>
      <c r="E1894" s="864">
        <v>2</v>
      </c>
      <c r="F1894" s="873" t="s">
        <v>4418</v>
      </c>
      <c r="G1894" s="838"/>
      <c r="H1894" s="873"/>
      <c r="I1894" s="872">
        <v>2015</v>
      </c>
      <c r="J1894" s="838"/>
      <c r="K1894" s="883"/>
      <c r="L1894" s="884"/>
      <c r="M1894" s="884"/>
      <c r="N1894" s="884"/>
      <c r="O1894" s="872" t="s">
        <v>133</v>
      </c>
      <c r="P1894" s="894">
        <v>6273849.6346251098</v>
      </c>
      <c r="Q1894" s="853" t="str">
        <f t="shared" si="447"/>
        <v>2.06.03</v>
      </c>
      <c r="R1894" s="841" t="str">
        <f t="shared" si="448"/>
        <v>KOMPUTER</v>
      </c>
      <c r="S1894" s="860">
        <f t="shared" si="449"/>
        <v>4</v>
      </c>
      <c r="T1894" s="861">
        <f t="shared" si="450"/>
        <v>1568462.4086562775</v>
      </c>
      <c r="U1894" s="860">
        <f t="shared" si="451"/>
        <v>-1</v>
      </c>
      <c r="V1894" s="861"/>
      <c r="W1894" s="861"/>
      <c r="X1894" s="861">
        <f t="shared" si="452"/>
        <v>1568462.4086562775</v>
      </c>
      <c r="Y1894" s="861">
        <f t="shared" si="453"/>
        <v>1568462.4086562775</v>
      </c>
      <c r="Z1894" s="861">
        <f t="shared" si="454"/>
        <v>1568462.4086562775</v>
      </c>
      <c r="AA1894" s="861">
        <f t="shared" si="455"/>
        <v>1568462.4086562775</v>
      </c>
      <c r="AB1894" s="860">
        <f t="shared" si="456"/>
        <v>2015</v>
      </c>
      <c r="AC1894" s="862">
        <f t="shared" si="457"/>
        <v>6273849.6346251098</v>
      </c>
      <c r="AD1894" s="863">
        <f t="shared" si="458"/>
        <v>0</v>
      </c>
    </row>
    <row r="1895" spans="1:30" s="821" customFormat="1" ht="15" hidden="1" customHeight="1">
      <c r="A1895" s="835"/>
      <c r="B1895" s="849" t="s">
        <v>34</v>
      </c>
      <c r="C1895" s="873" t="s">
        <v>4033</v>
      </c>
      <c r="D1895" s="873" t="s">
        <v>4455</v>
      </c>
      <c r="E1895" s="864">
        <v>2</v>
      </c>
      <c r="F1895" s="873" t="s">
        <v>4418</v>
      </c>
      <c r="G1895" s="838"/>
      <c r="H1895" s="873"/>
      <c r="I1895" s="872">
        <v>2015</v>
      </c>
      <c r="J1895" s="838"/>
      <c r="K1895" s="883"/>
      <c r="L1895" s="884"/>
      <c r="M1895" s="884"/>
      <c r="N1895" s="884"/>
      <c r="O1895" s="872" t="s">
        <v>133</v>
      </c>
      <c r="P1895" s="894">
        <v>8754569.684499843</v>
      </c>
      <c r="Q1895" s="853" t="str">
        <f t="shared" si="447"/>
        <v>2.06.03</v>
      </c>
      <c r="R1895" s="841" t="str">
        <f t="shared" si="448"/>
        <v>KOMPUTER</v>
      </c>
      <c r="S1895" s="860">
        <f t="shared" si="449"/>
        <v>4</v>
      </c>
      <c r="T1895" s="861">
        <f t="shared" si="450"/>
        <v>2188642.4211249608</v>
      </c>
      <c r="U1895" s="860">
        <f t="shared" si="451"/>
        <v>-1</v>
      </c>
      <c r="V1895" s="861"/>
      <c r="W1895" s="861"/>
      <c r="X1895" s="861">
        <f t="shared" si="452"/>
        <v>2188642.4211249608</v>
      </c>
      <c r="Y1895" s="861">
        <f t="shared" si="453"/>
        <v>2188642.4211249608</v>
      </c>
      <c r="Z1895" s="861">
        <f t="shared" si="454"/>
        <v>2188642.4211249608</v>
      </c>
      <c r="AA1895" s="861">
        <f t="shared" si="455"/>
        <v>2188642.4211249608</v>
      </c>
      <c r="AB1895" s="860">
        <f t="shared" si="456"/>
        <v>2015</v>
      </c>
      <c r="AC1895" s="862">
        <f t="shared" si="457"/>
        <v>8754569.684499843</v>
      </c>
      <c r="AD1895" s="863">
        <f t="shared" si="458"/>
        <v>0</v>
      </c>
    </row>
    <row r="1896" spans="1:30" s="821" customFormat="1" ht="15" hidden="1" customHeight="1">
      <c r="A1896" s="835"/>
      <c r="B1896" s="849" t="s">
        <v>34</v>
      </c>
      <c r="C1896" s="873" t="s">
        <v>4033</v>
      </c>
      <c r="D1896" s="873" t="s">
        <v>4456</v>
      </c>
      <c r="E1896" s="864">
        <v>1</v>
      </c>
      <c r="F1896" s="873" t="s">
        <v>4418</v>
      </c>
      <c r="G1896" s="838"/>
      <c r="H1896" s="873"/>
      <c r="I1896" s="872">
        <v>2015</v>
      </c>
      <c r="J1896" s="838"/>
      <c r="K1896" s="883"/>
      <c r="L1896" s="884"/>
      <c r="M1896" s="884"/>
      <c r="N1896" s="884"/>
      <c r="O1896" s="872" t="s">
        <v>133</v>
      </c>
      <c r="P1896" s="894">
        <v>5376001.8953943076</v>
      </c>
      <c r="Q1896" s="853" t="str">
        <f t="shared" si="447"/>
        <v>2.06.03</v>
      </c>
      <c r="R1896" s="841" t="str">
        <f t="shared" si="448"/>
        <v>KOMPUTER</v>
      </c>
      <c r="S1896" s="860">
        <f t="shared" si="449"/>
        <v>4</v>
      </c>
      <c r="T1896" s="861">
        <f t="shared" si="450"/>
        <v>1344000.4738485769</v>
      </c>
      <c r="U1896" s="860">
        <f t="shared" si="451"/>
        <v>-1</v>
      </c>
      <c r="V1896" s="861"/>
      <c r="W1896" s="861"/>
      <c r="X1896" s="861">
        <f t="shared" si="452"/>
        <v>1344000.4738485769</v>
      </c>
      <c r="Y1896" s="861">
        <f t="shared" si="453"/>
        <v>1344000.4738485769</v>
      </c>
      <c r="Z1896" s="861">
        <f t="shared" si="454"/>
        <v>1344000.4738485769</v>
      </c>
      <c r="AA1896" s="861">
        <f t="shared" si="455"/>
        <v>1344000.4738485769</v>
      </c>
      <c r="AB1896" s="860">
        <f t="shared" si="456"/>
        <v>2015</v>
      </c>
      <c r="AC1896" s="862">
        <f t="shared" si="457"/>
        <v>5376001.8953943076</v>
      </c>
      <c r="AD1896" s="863">
        <f t="shared" si="458"/>
        <v>0</v>
      </c>
    </row>
    <row r="1897" spans="1:30" s="821" customFormat="1" ht="15" hidden="1" customHeight="1">
      <c r="A1897" s="835"/>
      <c r="B1897" s="849" t="s">
        <v>34</v>
      </c>
      <c r="C1897" s="873" t="s">
        <v>4033</v>
      </c>
      <c r="D1897" s="873" t="s">
        <v>4457</v>
      </c>
      <c r="E1897" s="864">
        <v>3</v>
      </c>
      <c r="F1897" s="873" t="s">
        <v>4418</v>
      </c>
      <c r="G1897" s="838"/>
      <c r="H1897" s="873"/>
      <c r="I1897" s="872">
        <v>2015</v>
      </c>
      <c r="J1897" s="838"/>
      <c r="K1897" s="883"/>
      <c r="L1897" s="884"/>
      <c r="M1897" s="884"/>
      <c r="N1897" s="884"/>
      <c r="O1897" s="872" t="s">
        <v>133</v>
      </c>
      <c r="P1897" s="894">
        <v>5769503.0650571901</v>
      </c>
      <c r="Q1897" s="853" t="str">
        <f t="shared" si="447"/>
        <v>2.06.03</v>
      </c>
      <c r="R1897" s="841" t="str">
        <f t="shared" si="448"/>
        <v>KOMPUTER</v>
      </c>
      <c r="S1897" s="860">
        <f t="shared" si="449"/>
        <v>4</v>
      </c>
      <c r="T1897" s="861">
        <f t="shared" si="450"/>
        <v>1442375.7662642975</v>
      </c>
      <c r="U1897" s="860">
        <f t="shared" si="451"/>
        <v>-1</v>
      </c>
      <c r="V1897" s="861"/>
      <c r="W1897" s="861"/>
      <c r="X1897" s="861">
        <f t="shared" si="452"/>
        <v>1442375.7662642975</v>
      </c>
      <c r="Y1897" s="861">
        <f t="shared" si="453"/>
        <v>1442375.7662642975</v>
      </c>
      <c r="Z1897" s="861">
        <f t="shared" si="454"/>
        <v>1442375.7662642975</v>
      </c>
      <c r="AA1897" s="861">
        <f t="shared" si="455"/>
        <v>1442375.7662642975</v>
      </c>
      <c r="AB1897" s="860">
        <f t="shared" si="456"/>
        <v>2015</v>
      </c>
      <c r="AC1897" s="862">
        <f t="shared" si="457"/>
        <v>5769503.0650571901</v>
      </c>
      <c r="AD1897" s="863">
        <f t="shared" si="458"/>
        <v>0</v>
      </c>
    </row>
    <row r="1898" spans="1:30" s="821" customFormat="1" ht="15" hidden="1" customHeight="1">
      <c r="A1898" s="835"/>
      <c r="B1898" s="849" t="s">
        <v>34</v>
      </c>
      <c r="C1898" s="873" t="s">
        <v>4033</v>
      </c>
      <c r="D1898" s="873" t="s">
        <v>4458</v>
      </c>
      <c r="E1898" s="864">
        <v>2</v>
      </c>
      <c r="F1898" s="873" t="s">
        <v>4459</v>
      </c>
      <c r="G1898" s="838"/>
      <c r="H1898" s="873"/>
      <c r="I1898" s="872">
        <v>2015</v>
      </c>
      <c r="J1898" s="838"/>
      <c r="K1898" s="883"/>
      <c r="L1898" s="884"/>
      <c r="M1898" s="884"/>
      <c r="N1898" s="884"/>
      <c r="O1898" s="872" t="s">
        <v>133</v>
      </c>
      <c r="P1898" s="894">
        <v>6318187.7945871241</v>
      </c>
      <c r="Q1898" s="853" t="str">
        <f t="shared" si="447"/>
        <v>2.06.03</v>
      </c>
      <c r="R1898" s="841" t="str">
        <f t="shared" si="448"/>
        <v>KOMPUTER</v>
      </c>
      <c r="S1898" s="860">
        <f t="shared" si="449"/>
        <v>4</v>
      </c>
      <c r="T1898" s="861">
        <f t="shared" si="450"/>
        <v>1579546.948646781</v>
      </c>
      <c r="U1898" s="860">
        <f t="shared" si="451"/>
        <v>-1</v>
      </c>
      <c r="V1898" s="861"/>
      <c r="W1898" s="861"/>
      <c r="X1898" s="861">
        <f t="shared" si="452"/>
        <v>1579546.948646781</v>
      </c>
      <c r="Y1898" s="861">
        <f t="shared" si="453"/>
        <v>1579546.948646781</v>
      </c>
      <c r="Z1898" s="861">
        <f t="shared" si="454"/>
        <v>1579546.948646781</v>
      </c>
      <c r="AA1898" s="861">
        <f t="shared" si="455"/>
        <v>1579546.948646781</v>
      </c>
      <c r="AB1898" s="860">
        <f t="shared" si="456"/>
        <v>2015</v>
      </c>
      <c r="AC1898" s="862">
        <f t="shared" si="457"/>
        <v>6318187.7945871241</v>
      </c>
      <c r="AD1898" s="863">
        <f t="shared" si="458"/>
        <v>0</v>
      </c>
    </row>
    <row r="1899" spans="1:30" s="821" customFormat="1" ht="15" hidden="1" customHeight="1">
      <c r="A1899" s="835"/>
      <c r="B1899" s="849" t="s">
        <v>34</v>
      </c>
      <c r="C1899" s="873" t="s">
        <v>4033</v>
      </c>
      <c r="D1899" s="873" t="s">
        <v>4460</v>
      </c>
      <c r="E1899" s="864">
        <v>5</v>
      </c>
      <c r="F1899" s="873" t="s">
        <v>4453</v>
      </c>
      <c r="G1899" s="838"/>
      <c r="H1899" s="873"/>
      <c r="I1899" s="872">
        <v>2015</v>
      </c>
      <c r="J1899" s="838"/>
      <c r="K1899" s="883"/>
      <c r="L1899" s="884"/>
      <c r="M1899" s="884"/>
      <c r="N1899" s="884"/>
      <c r="O1899" s="872" t="s">
        <v>133</v>
      </c>
      <c r="P1899" s="894">
        <v>2649205.0577303907</v>
      </c>
      <c r="Q1899" s="853" t="str">
        <f t="shared" si="447"/>
        <v>2.06.03</v>
      </c>
      <c r="R1899" s="841" t="str">
        <f t="shared" si="448"/>
        <v>KOMPUTER</v>
      </c>
      <c r="S1899" s="860">
        <f t="shared" si="449"/>
        <v>4</v>
      </c>
      <c r="T1899" s="861">
        <f t="shared" si="450"/>
        <v>662301.26443259767</v>
      </c>
      <c r="U1899" s="860">
        <f t="shared" si="451"/>
        <v>-1</v>
      </c>
      <c r="V1899" s="861"/>
      <c r="W1899" s="861"/>
      <c r="X1899" s="861">
        <f t="shared" si="452"/>
        <v>662301.26443259767</v>
      </c>
      <c r="Y1899" s="861">
        <f t="shared" si="453"/>
        <v>662301.26443259767</v>
      </c>
      <c r="Z1899" s="861">
        <f t="shared" si="454"/>
        <v>662301.26443259767</v>
      </c>
      <c r="AA1899" s="861">
        <f t="shared" si="455"/>
        <v>662301.26443259767</v>
      </c>
      <c r="AB1899" s="860">
        <f t="shared" si="456"/>
        <v>2015</v>
      </c>
      <c r="AC1899" s="862">
        <f t="shared" si="457"/>
        <v>2649205.0577303907</v>
      </c>
      <c r="AD1899" s="863">
        <f t="shared" si="458"/>
        <v>0</v>
      </c>
    </row>
    <row r="1900" spans="1:30" s="821" customFormat="1" ht="15" hidden="1" customHeight="1">
      <c r="A1900" s="835"/>
      <c r="B1900" s="849" t="s">
        <v>34</v>
      </c>
      <c r="C1900" s="887" t="s">
        <v>1427</v>
      </c>
      <c r="D1900" s="873" t="s">
        <v>4461</v>
      </c>
      <c r="E1900" s="864">
        <v>5</v>
      </c>
      <c r="F1900" s="873" t="s">
        <v>4453</v>
      </c>
      <c r="G1900" s="838"/>
      <c r="H1900" s="873"/>
      <c r="I1900" s="872">
        <v>2015</v>
      </c>
      <c r="J1900" s="838"/>
      <c r="K1900" s="883"/>
      <c r="L1900" s="884"/>
      <c r="M1900" s="884"/>
      <c r="N1900" s="884"/>
      <c r="O1900" s="872" t="s">
        <v>133</v>
      </c>
      <c r="P1900" s="894">
        <v>1551835.5986705218</v>
      </c>
      <c r="Q1900" s="853" t="str">
        <f t="shared" si="447"/>
        <v>2.06.02</v>
      </c>
      <c r="R1900" s="841" t="str">
        <f t="shared" si="448"/>
        <v>ALAT RUMAH TANGGA</v>
      </c>
      <c r="S1900" s="860">
        <f t="shared" si="449"/>
        <v>5</v>
      </c>
      <c r="T1900" s="861">
        <f t="shared" si="450"/>
        <v>310367.11973410437</v>
      </c>
      <c r="U1900" s="860">
        <f t="shared" si="451"/>
        <v>-1</v>
      </c>
      <c r="V1900" s="861"/>
      <c r="W1900" s="861"/>
      <c r="X1900" s="861">
        <f t="shared" si="452"/>
        <v>310367.11973410437</v>
      </c>
      <c r="Y1900" s="861">
        <f t="shared" si="453"/>
        <v>310367.11973410437</v>
      </c>
      <c r="Z1900" s="861">
        <f t="shared" si="454"/>
        <v>310367.11973410437</v>
      </c>
      <c r="AA1900" s="861">
        <f t="shared" si="455"/>
        <v>310367.11973410437</v>
      </c>
      <c r="AB1900" s="860">
        <f t="shared" si="456"/>
        <v>2015</v>
      </c>
      <c r="AC1900" s="862">
        <f t="shared" si="457"/>
        <v>1551835.5986705218</v>
      </c>
      <c r="AD1900" s="863">
        <f t="shared" si="458"/>
        <v>310367.11973410426</v>
      </c>
    </row>
    <row r="1901" spans="1:30" s="821" customFormat="1" ht="15" hidden="1" customHeight="1">
      <c r="A1901" s="835"/>
      <c r="B1901" s="849" t="s">
        <v>34</v>
      </c>
      <c r="C1901" s="887" t="s">
        <v>1427</v>
      </c>
      <c r="D1901" s="873" t="s">
        <v>4462</v>
      </c>
      <c r="E1901" s="864">
        <v>5</v>
      </c>
      <c r="F1901" s="873" t="s">
        <v>4453</v>
      </c>
      <c r="G1901" s="838"/>
      <c r="H1901" s="873"/>
      <c r="I1901" s="872">
        <v>2015</v>
      </c>
      <c r="J1901" s="838"/>
      <c r="K1901" s="883"/>
      <c r="L1901" s="884"/>
      <c r="M1901" s="884"/>
      <c r="N1901" s="884"/>
      <c r="O1901" s="872" t="s">
        <v>133</v>
      </c>
      <c r="P1901" s="894">
        <v>1551835.5986705218</v>
      </c>
      <c r="Q1901" s="853" t="str">
        <f t="shared" si="447"/>
        <v>2.06.02</v>
      </c>
      <c r="R1901" s="841" t="str">
        <f t="shared" si="448"/>
        <v>ALAT RUMAH TANGGA</v>
      </c>
      <c r="S1901" s="860">
        <f t="shared" si="449"/>
        <v>5</v>
      </c>
      <c r="T1901" s="861">
        <f t="shared" si="450"/>
        <v>310367.11973410437</v>
      </c>
      <c r="U1901" s="860">
        <f t="shared" si="451"/>
        <v>-1</v>
      </c>
      <c r="V1901" s="861"/>
      <c r="W1901" s="861"/>
      <c r="X1901" s="861">
        <f t="shared" si="452"/>
        <v>310367.11973410437</v>
      </c>
      <c r="Y1901" s="861">
        <f t="shared" si="453"/>
        <v>310367.11973410437</v>
      </c>
      <c r="Z1901" s="861">
        <f t="shared" si="454"/>
        <v>310367.11973410437</v>
      </c>
      <c r="AA1901" s="861">
        <f t="shared" si="455"/>
        <v>310367.11973410437</v>
      </c>
      <c r="AB1901" s="860">
        <f t="shared" si="456"/>
        <v>2015</v>
      </c>
      <c r="AC1901" s="862">
        <f t="shared" si="457"/>
        <v>1551835.5986705218</v>
      </c>
      <c r="AD1901" s="863">
        <f t="shared" si="458"/>
        <v>310367.11973410426</v>
      </c>
    </row>
    <row r="1902" spans="1:30" s="821" customFormat="1" ht="15" hidden="1" customHeight="1">
      <c r="A1902" s="835"/>
      <c r="B1902" s="849" t="s">
        <v>34</v>
      </c>
      <c r="C1902" s="887" t="s">
        <v>3958</v>
      </c>
      <c r="D1902" s="873" t="s">
        <v>4463</v>
      </c>
      <c r="E1902" s="864">
        <v>5</v>
      </c>
      <c r="F1902" s="873" t="s">
        <v>4464</v>
      </c>
      <c r="G1902" s="838"/>
      <c r="H1902" s="873"/>
      <c r="I1902" s="872">
        <v>2015</v>
      </c>
      <c r="J1902" s="838"/>
      <c r="K1902" s="883"/>
      <c r="L1902" s="884"/>
      <c r="M1902" s="884"/>
      <c r="N1902" s="884"/>
      <c r="O1902" s="872" t="s">
        <v>133</v>
      </c>
      <c r="P1902" s="894">
        <v>2039555.3582526857</v>
      </c>
      <c r="Q1902" s="853" t="str">
        <f t="shared" si="447"/>
        <v>2.06.01</v>
      </c>
      <c r="R1902" s="841" t="str">
        <f t="shared" si="448"/>
        <v>ALAT KANTOR</v>
      </c>
      <c r="S1902" s="860">
        <f t="shared" si="449"/>
        <v>5</v>
      </c>
      <c r="T1902" s="861">
        <f t="shared" si="450"/>
        <v>407911.07165053714</v>
      </c>
      <c r="U1902" s="860">
        <f t="shared" si="451"/>
        <v>-1</v>
      </c>
      <c r="V1902" s="861"/>
      <c r="W1902" s="861"/>
      <c r="X1902" s="861">
        <f t="shared" si="452"/>
        <v>407911.07165053714</v>
      </c>
      <c r="Y1902" s="861">
        <f t="shared" si="453"/>
        <v>407911.07165053714</v>
      </c>
      <c r="Z1902" s="861">
        <f t="shared" si="454"/>
        <v>407911.07165053714</v>
      </c>
      <c r="AA1902" s="861">
        <f t="shared" si="455"/>
        <v>407911.07165053714</v>
      </c>
      <c r="AB1902" s="860">
        <f t="shared" si="456"/>
        <v>2015</v>
      </c>
      <c r="AC1902" s="862">
        <f t="shared" si="457"/>
        <v>2039555.3582526857</v>
      </c>
      <c r="AD1902" s="863">
        <f t="shared" si="458"/>
        <v>407911.0716505372</v>
      </c>
    </row>
    <row r="1903" spans="1:30" s="821" customFormat="1" ht="38.25" hidden="1" customHeight="1">
      <c r="A1903" s="873" t="s">
        <v>4172</v>
      </c>
      <c r="B1903" s="849" t="s">
        <v>34</v>
      </c>
      <c r="C1903" s="887" t="s">
        <v>3958</v>
      </c>
      <c r="D1903" s="873" t="s">
        <v>4465</v>
      </c>
      <c r="E1903" s="864">
        <v>5</v>
      </c>
      <c r="F1903" s="873" t="s">
        <v>4453</v>
      </c>
      <c r="G1903" s="838"/>
      <c r="H1903" s="873"/>
      <c r="I1903" s="872">
        <v>2015</v>
      </c>
      <c r="J1903" s="838"/>
      <c r="K1903" s="883"/>
      <c r="L1903" s="884"/>
      <c r="M1903" s="884"/>
      <c r="N1903" s="884"/>
      <c r="O1903" s="872" t="s">
        <v>133</v>
      </c>
      <c r="P1903" s="894">
        <v>2881980.7875309703</v>
      </c>
      <c r="Q1903" s="853" t="str">
        <f t="shared" si="447"/>
        <v>2.06.01</v>
      </c>
      <c r="R1903" s="841" t="str">
        <f t="shared" si="448"/>
        <v>ALAT KANTOR</v>
      </c>
      <c r="S1903" s="860">
        <f t="shared" si="449"/>
        <v>5</v>
      </c>
      <c r="T1903" s="861">
        <f t="shared" si="450"/>
        <v>576396.15750619408</v>
      </c>
      <c r="U1903" s="860">
        <f t="shared" si="451"/>
        <v>-1</v>
      </c>
      <c r="V1903" s="861"/>
      <c r="W1903" s="861"/>
      <c r="X1903" s="861">
        <f t="shared" si="452"/>
        <v>576396.15750619408</v>
      </c>
      <c r="Y1903" s="861">
        <f t="shared" si="453"/>
        <v>576396.15750619408</v>
      </c>
      <c r="Z1903" s="861">
        <f t="shared" si="454"/>
        <v>576396.15750619408</v>
      </c>
      <c r="AA1903" s="861">
        <f t="shared" si="455"/>
        <v>576396.15750619408</v>
      </c>
      <c r="AB1903" s="860">
        <f t="shared" si="456"/>
        <v>2015</v>
      </c>
      <c r="AC1903" s="862">
        <f t="shared" si="457"/>
        <v>2881980.7875309703</v>
      </c>
      <c r="AD1903" s="863">
        <f t="shared" si="458"/>
        <v>576396.15750619397</v>
      </c>
    </row>
    <row r="1904" spans="1:30" s="821" customFormat="1" ht="38.25" hidden="1" customHeight="1">
      <c r="A1904" s="835"/>
      <c r="B1904" s="849" t="s">
        <v>34</v>
      </c>
      <c r="C1904" s="887" t="s">
        <v>1427</v>
      </c>
      <c r="D1904" s="873" t="s">
        <v>4466</v>
      </c>
      <c r="E1904" s="864">
        <v>1</v>
      </c>
      <c r="F1904" s="873" t="s">
        <v>4418</v>
      </c>
      <c r="G1904" s="838"/>
      <c r="H1904" s="873"/>
      <c r="I1904" s="872">
        <v>2015</v>
      </c>
      <c r="J1904" s="838"/>
      <c r="K1904" s="883"/>
      <c r="L1904" s="884"/>
      <c r="M1904" s="884"/>
      <c r="N1904" s="884"/>
      <c r="O1904" s="872" t="s">
        <v>133</v>
      </c>
      <c r="P1904" s="894">
        <v>2383176.0979583012</v>
      </c>
      <c r="Q1904" s="853" t="str">
        <f t="shared" si="447"/>
        <v>2.06.02</v>
      </c>
      <c r="R1904" s="841" t="str">
        <f t="shared" si="448"/>
        <v>ALAT RUMAH TANGGA</v>
      </c>
      <c r="S1904" s="860">
        <f t="shared" si="449"/>
        <v>5</v>
      </c>
      <c r="T1904" s="861">
        <f t="shared" si="450"/>
        <v>476635.21959166025</v>
      </c>
      <c r="U1904" s="860">
        <f t="shared" si="451"/>
        <v>-1</v>
      </c>
      <c r="V1904" s="861"/>
      <c r="W1904" s="861"/>
      <c r="X1904" s="861">
        <f t="shared" si="452"/>
        <v>476635.21959166025</v>
      </c>
      <c r="Y1904" s="861">
        <f t="shared" si="453"/>
        <v>476635.21959166025</v>
      </c>
      <c r="Z1904" s="861">
        <f t="shared" si="454"/>
        <v>476635.21959166025</v>
      </c>
      <c r="AA1904" s="861">
        <f t="shared" si="455"/>
        <v>476635.21959166025</v>
      </c>
      <c r="AB1904" s="860">
        <f t="shared" si="456"/>
        <v>2015</v>
      </c>
      <c r="AC1904" s="862">
        <f t="shared" si="457"/>
        <v>2383176.0979583012</v>
      </c>
      <c r="AD1904" s="863">
        <f t="shared" si="458"/>
        <v>476635.21959166019</v>
      </c>
    </row>
    <row r="1905" spans="1:30" s="821" customFormat="1" ht="25.5" hidden="1" customHeight="1">
      <c r="A1905" s="835"/>
      <c r="B1905" s="849" t="s">
        <v>34</v>
      </c>
      <c r="C1905" s="887" t="s">
        <v>1427</v>
      </c>
      <c r="D1905" s="873" t="s">
        <v>4467</v>
      </c>
      <c r="E1905" s="864">
        <v>1</v>
      </c>
      <c r="F1905" s="873" t="s">
        <v>4459</v>
      </c>
      <c r="G1905" s="838"/>
      <c r="H1905" s="873"/>
      <c r="I1905" s="872">
        <v>2015</v>
      </c>
      <c r="J1905" s="838"/>
      <c r="K1905" s="883"/>
      <c r="L1905" s="884"/>
      <c r="M1905" s="884"/>
      <c r="N1905" s="884"/>
      <c r="O1905" s="872" t="s">
        <v>133</v>
      </c>
      <c r="P1905" s="894">
        <v>2660289.5977208945</v>
      </c>
      <c r="Q1905" s="853" t="str">
        <f t="shared" si="447"/>
        <v>2.06.02</v>
      </c>
      <c r="R1905" s="841" t="str">
        <f t="shared" si="448"/>
        <v>ALAT RUMAH TANGGA</v>
      </c>
      <c r="S1905" s="860">
        <f t="shared" si="449"/>
        <v>5</v>
      </c>
      <c r="T1905" s="861">
        <f t="shared" si="450"/>
        <v>532057.91954417888</v>
      </c>
      <c r="U1905" s="860">
        <f t="shared" si="451"/>
        <v>-1</v>
      </c>
      <c r="V1905" s="861"/>
      <c r="W1905" s="861"/>
      <c r="X1905" s="861">
        <f t="shared" si="452"/>
        <v>532057.91954417888</v>
      </c>
      <c r="Y1905" s="861">
        <f t="shared" si="453"/>
        <v>532057.91954417888</v>
      </c>
      <c r="Z1905" s="861">
        <f t="shared" si="454"/>
        <v>532057.91954417888</v>
      </c>
      <c r="AA1905" s="861">
        <f t="shared" si="455"/>
        <v>532057.91954417888</v>
      </c>
      <c r="AB1905" s="860">
        <f t="shared" si="456"/>
        <v>2015</v>
      </c>
      <c r="AC1905" s="862">
        <f t="shared" si="457"/>
        <v>2660289.5977208945</v>
      </c>
      <c r="AD1905" s="863">
        <f t="shared" si="458"/>
        <v>532057.91954417899</v>
      </c>
    </row>
    <row r="1906" spans="1:30" s="821" customFormat="1" ht="25.5" hidden="1" customHeight="1">
      <c r="A1906" s="873" t="s">
        <v>4177</v>
      </c>
      <c r="B1906" s="849" t="s">
        <v>34</v>
      </c>
      <c r="C1906" s="873" t="s">
        <v>4174</v>
      </c>
      <c r="D1906" s="873" t="s">
        <v>4468</v>
      </c>
      <c r="E1906" s="864">
        <v>1</v>
      </c>
      <c r="F1906" s="873" t="s">
        <v>4469</v>
      </c>
      <c r="G1906" s="838"/>
      <c r="H1906" s="873"/>
      <c r="I1906" s="872">
        <v>2015</v>
      </c>
      <c r="J1906" s="838"/>
      <c r="K1906" s="883"/>
      <c r="L1906" s="884"/>
      <c r="M1906" s="884"/>
      <c r="N1906" s="884"/>
      <c r="O1906" s="872" t="s">
        <v>133</v>
      </c>
      <c r="P1906" s="894">
        <v>18315975.584426101</v>
      </c>
      <c r="Q1906" s="853" t="str">
        <f t="shared" si="447"/>
        <v>2.06.03</v>
      </c>
      <c r="R1906" s="841" t="str">
        <f t="shared" si="448"/>
        <v>KOMPUTER</v>
      </c>
      <c r="S1906" s="860">
        <f t="shared" si="449"/>
        <v>4</v>
      </c>
      <c r="T1906" s="861">
        <f t="shared" si="450"/>
        <v>4578993.8961065253</v>
      </c>
      <c r="U1906" s="860">
        <f t="shared" si="451"/>
        <v>-1</v>
      </c>
      <c r="V1906" s="861"/>
      <c r="W1906" s="861"/>
      <c r="X1906" s="861">
        <f t="shared" si="452"/>
        <v>4578993.8961065253</v>
      </c>
      <c r="Y1906" s="861">
        <f t="shared" si="453"/>
        <v>4578993.8961065253</v>
      </c>
      <c r="Z1906" s="861">
        <f t="shared" si="454"/>
        <v>4578993.8961065253</v>
      </c>
      <c r="AA1906" s="861">
        <f t="shared" si="455"/>
        <v>4578993.8961065253</v>
      </c>
      <c r="AB1906" s="860">
        <f t="shared" si="456"/>
        <v>2015</v>
      </c>
      <c r="AC1906" s="862">
        <f t="shared" si="457"/>
        <v>18315975.584426101</v>
      </c>
      <c r="AD1906" s="863">
        <f t="shared" si="458"/>
        <v>0</v>
      </c>
    </row>
    <row r="1907" spans="1:30" s="821" customFormat="1" ht="15" hidden="1" customHeight="1">
      <c r="A1907" s="835"/>
      <c r="B1907" s="849" t="s">
        <v>34</v>
      </c>
      <c r="C1907" s="887" t="s">
        <v>1427</v>
      </c>
      <c r="D1907" s="873" t="s">
        <v>4470</v>
      </c>
      <c r="E1907" s="864">
        <v>5</v>
      </c>
      <c r="F1907" s="873" t="s">
        <v>4471</v>
      </c>
      <c r="G1907" s="838"/>
      <c r="H1907" s="873"/>
      <c r="I1907" s="872">
        <v>2015</v>
      </c>
      <c r="J1907" s="838"/>
      <c r="K1907" s="883"/>
      <c r="L1907" s="884"/>
      <c r="M1907" s="884"/>
      <c r="N1907" s="884"/>
      <c r="O1907" s="872" t="s">
        <v>133</v>
      </c>
      <c r="P1907" s="894">
        <v>3463918.7470324147</v>
      </c>
      <c r="Q1907" s="853" t="str">
        <f t="shared" si="447"/>
        <v>2.06.02</v>
      </c>
      <c r="R1907" s="841" t="str">
        <f t="shared" si="448"/>
        <v>ALAT RUMAH TANGGA</v>
      </c>
      <c r="S1907" s="860">
        <f t="shared" si="449"/>
        <v>5</v>
      </c>
      <c r="T1907" s="861">
        <f t="shared" si="450"/>
        <v>692783.74940648291</v>
      </c>
      <c r="U1907" s="860">
        <f t="shared" si="451"/>
        <v>-1</v>
      </c>
      <c r="V1907" s="861"/>
      <c r="W1907" s="861"/>
      <c r="X1907" s="861">
        <f t="shared" si="452"/>
        <v>692783.74940648291</v>
      </c>
      <c r="Y1907" s="861">
        <f t="shared" si="453"/>
        <v>692783.74940648291</v>
      </c>
      <c r="Z1907" s="861">
        <f t="shared" si="454"/>
        <v>692783.74940648291</v>
      </c>
      <c r="AA1907" s="861">
        <f t="shared" si="455"/>
        <v>692783.74940648291</v>
      </c>
      <c r="AB1907" s="860">
        <f t="shared" si="456"/>
        <v>2015</v>
      </c>
      <c r="AC1907" s="862">
        <f t="shared" si="457"/>
        <v>3463918.7470324147</v>
      </c>
      <c r="AD1907" s="863">
        <f t="shared" si="458"/>
        <v>692783.74940648302</v>
      </c>
    </row>
    <row r="1908" spans="1:30" s="821" customFormat="1" ht="15" hidden="1" customHeight="1">
      <c r="A1908" s="835"/>
      <c r="B1908" s="849" t="s">
        <v>34</v>
      </c>
      <c r="C1908" s="887" t="s">
        <v>3958</v>
      </c>
      <c r="D1908" s="873" t="s">
        <v>4472</v>
      </c>
      <c r="E1908" s="864" t="s">
        <v>4141</v>
      </c>
      <c r="F1908" s="873"/>
      <c r="G1908" s="838"/>
      <c r="H1908" s="873"/>
      <c r="I1908" s="872">
        <v>2015</v>
      </c>
      <c r="J1908" s="838"/>
      <c r="K1908" s="883"/>
      <c r="L1908" s="884"/>
      <c r="M1908" s="884"/>
      <c r="N1908" s="884"/>
      <c r="O1908" s="872" t="s">
        <v>133</v>
      </c>
      <c r="P1908" s="894">
        <v>41025817.4386921</v>
      </c>
      <c r="Q1908" s="853" t="str">
        <f t="shared" si="447"/>
        <v>2.06.01</v>
      </c>
      <c r="R1908" s="841" t="str">
        <f t="shared" si="448"/>
        <v>ALAT KANTOR</v>
      </c>
      <c r="S1908" s="860">
        <f t="shared" si="449"/>
        <v>5</v>
      </c>
      <c r="T1908" s="861">
        <f t="shared" si="450"/>
        <v>8205163.4877384203</v>
      </c>
      <c r="U1908" s="860">
        <f t="shared" si="451"/>
        <v>-1</v>
      </c>
      <c r="V1908" s="861"/>
      <c r="W1908" s="861"/>
      <c r="X1908" s="861">
        <f t="shared" si="452"/>
        <v>8205163.4877384203</v>
      </c>
      <c r="Y1908" s="861">
        <f t="shared" si="453"/>
        <v>8205163.4877384203</v>
      </c>
      <c r="Z1908" s="861">
        <f t="shared" si="454"/>
        <v>8205163.4877384203</v>
      </c>
      <c r="AA1908" s="861">
        <f t="shared" si="455"/>
        <v>8205163.4877384203</v>
      </c>
      <c r="AB1908" s="860">
        <f t="shared" si="456"/>
        <v>2015</v>
      </c>
      <c r="AC1908" s="862">
        <f t="shared" si="457"/>
        <v>41025817.4386921</v>
      </c>
      <c r="AD1908" s="863">
        <f t="shared" si="458"/>
        <v>8205163.4877384193</v>
      </c>
    </row>
    <row r="1909" spans="1:30" s="821" customFormat="1" ht="15" hidden="1" customHeight="1">
      <c r="A1909" s="835"/>
      <c r="B1909" s="849" t="s">
        <v>34</v>
      </c>
      <c r="C1909" s="887" t="s">
        <v>278</v>
      </c>
      <c r="D1909" s="873" t="s">
        <v>1079</v>
      </c>
      <c r="E1909" s="864" t="s">
        <v>2124</v>
      </c>
      <c r="F1909" s="873" t="s">
        <v>1067</v>
      </c>
      <c r="G1909" s="838"/>
      <c r="H1909" s="873"/>
      <c r="I1909" s="872">
        <v>2015</v>
      </c>
      <c r="J1909" s="838"/>
      <c r="K1909" s="883"/>
      <c r="L1909" s="884"/>
      <c r="M1909" s="884"/>
      <c r="N1909" s="884"/>
      <c r="O1909" s="872" t="s">
        <v>133</v>
      </c>
      <c r="P1909" s="894">
        <v>50235694.822888285</v>
      </c>
      <c r="Q1909" s="853" t="str">
        <f t="shared" si="447"/>
        <v>2.06.03</v>
      </c>
      <c r="R1909" s="841" t="str">
        <f t="shared" si="448"/>
        <v>KOMPUTER</v>
      </c>
      <c r="S1909" s="860">
        <f t="shared" si="449"/>
        <v>4</v>
      </c>
      <c r="T1909" s="861">
        <f t="shared" si="450"/>
        <v>12558923.705722071</v>
      </c>
      <c r="U1909" s="860">
        <f t="shared" si="451"/>
        <v>-1</v>
      </c>
      <c r="V1909" s="861"/>
      <c r="W1909" s="861"/>
      <c r="X1909" s="861">
        <f t="shared" si="452"/>
        <v>12558923.705722071</v>
      </c>
      <c r="Y1909" s="861">
        <f t="shared" si="453"/>
        <v>12558923.705722071</v>
      </c>
      <c r="Z1909" s="861">
        <f t="shared" si="454"/>
        <v>12558923.705722071</v>
      </c>
      <c r="AA1909" s="861">
        <f t="shared" si="455"/>
        <v>12558923.705722071</v>
      </c>
      <c r="AB1909" s="860">
        <f t="shared" si="456"/>
        <v>2015</v>
      </c>
      <c r="AC1909" s="862">
        <f t="shared" si="457"/>
        <v>50235694.822888285</v>
      </c>
      <c r="AD1909" s="863">
        <f t="shared" si="458"/>
        <v>0</v>
      </c>
    </row>
    <row r="1910" spans="1:30" s="821" customFormat="1" ht="15" hidden="1" customHeight="1">
      <c r="A1910" s="835"/>
      <c r="B1910" s="849" t="s">
        <v>34</v>
      </c>
      <c r="C1910" s="887" t="s">
        <v>2073</v>
      </c>
      <c r="D1910" s="873" t="s">
        <v>4473</v>
      </c>
      <c r="E1910" s="864" t="s">
        <v>4141</v>
      </c>
      <c r="F1910" s="873" t="s">
        <v>4474</v>
      </c>
      <c r="G1910" s="838"/>
      <c r="H1910" s="873"/>
      <c r="I1910" s="872">
        <v>2015</v>
      </c>
      <c r="J1910" s="838"/>
      <c r="K1910" s="883"/>
      <c r="L1910" s="884"/>
      <c r="M1910" s="884"/>
      <c r="N1910" s="884"/>
      <c r="O1910" s="872" t="s">
        <v>133</v>
      </c>
      <c r="P1910" s="894">
        <v>83726158.038147107</v>
      </c>
      <c r="Q1910" s="853" t="str">
        <f t="shared" si="447"/>
        <v>2.06.03</v>
      </c>
      <c r="R1910" s="841" t="str">
        <f t="shared" si="448"/>
        <v>KOMPUTER</v>
      </c>
      <c r="S1910" s="860">
        <f t="shared" si="449"/>
        <v>4</v>
      </c>
      <c r="T1910" s="861">
        <f t="shared" si="450"/>
        <v>20931539.509536777</v>
      </c>
      <c r="U1910" s="860">
        <f t="shared" si="451"/>
        <v>-1</v>
      </c>
      <c r="V1910" s="861"/>
      <c r="W1910" s="861"/>
      <c r="X1910" s="861">
        <f t="shared" si="452"/>
        <v>20931539.509536777</v>
      </c>
      <c r="Y1910" s="861">
        <f t="shared" si="453"/>
        <v>20931539.509536777</v>
      </c>
      <c r="Z1910" s="861">
        <f t="shared" si="454"/>
        <v>20931539.509536777</v>
      </c>
      <c r="AA1910" s="861">
        <f t="shared" si="455"/>
        <v>20931539.509536777</v>
      </c>
      <c r="AB1910" s="860">
        <f t="shared" si="456"/>
        <v>2015</v>
      </c>
      <c r="AC1910" s="862">
        <f t="shared" si="457"/>
        <v>83726158.038147107</v>
      </c>
      <c r="AD1910" s="863">
        <f t="shared" si="458"/>
        <v>0</v>
      </c>
    </row>
    <row r="1911" spans="1:30" s="821" customFormat="1" ht="25.5" hidden="1" customHeight="1">
      <c r="A1911" s="835"/>
      <c r="B1911" s="849" t="s">
        <v>34</v>
      </c>
      <c r="C1911" s="887" t="s">
        <v>442</v>
      </c>
      <c r="D1911" s="873" t="s">
        <v>172</v>
      </c>
      <c r="E1911" s="864" t="s">
        <v>4146</v>
      </c>
      <c r="F1911" s="873"/>
      <c r="G1911" s="838"/>
      <c r="H1911" s="873" t="s">
        <v>4475</v>
      </c>
      <c r="I1911" s="872">
        <v>2016</v>
      </c>
      <c r="J1911" s="838"/>
      <c r="K1911" s="883"/>
      <c r="L1911" s="884"/>
      <c r="M1911" s="884"/>
      <c r="N1911" s="884"/>
      <c r="O1911" s="872" t="s">
        <v>133</v>
      </c>
      <c r="P1911" s="894">
        <v>23980000</v>
      </c>
      <c r="Q1911" s="853" t="str">
        <f t="shared" si="447"/>
        <v>2.06.02</v>
      </c>
      <c r="R1911" s="841" t="str">
        <f t="shared" si="448"/>
        <v>ALAT RUMAH TANGGA</v>
      </c>
      <c r="S1911" s="860">
        <f t="shared" si="449"/>
        <v>5</v>
      </c>
      <c r="T1911" s="861">
        <f t="shared" si="450"/>
        <v>4796000</v>
      </c>
      <c r="U1911" s="860">
        <f t="shared" si="451"/>
        <v>-2</v>
      </c>
      <c r="V1911" s="861"/>
      <c r="W1911" s="861"/>
      <c r="X1911" s="861"/>
      <c r="Y1911" s="861">
        <f t="shared" si="453"/>
        <v>4796000</v>
      </c>
      <c r="Z1911" s="861">
        <f t="shared" si="454"/>
        <v>4796000</v>
      </c>
      <c r="AA1911" s="861">
        <f t="shared" si="455"/>
        <v>4796000</v>
      </c>
      <c r="AB1911" s="860">
        <f t="shared" si="456"/>
        <v>2016</v>
      </c>
      <c r="AC1911" s="862">
        <f t="shared" si="457"/>
        <v>23980000</v>
      </c>
      <c r="AD1911" s="863">
        <f t="shared" si="458"/>
        <v>9592000</v>
      </c>
    </row>
    <row r="1912" spans="1:30" s="821" customFormat="1" ht="15" hidden="1" customHeight="1">
      <c r="A1912" s="835"/>
      <c r="B1912" s="849" t="s">
        <v>34</v>
      </c>
      <c r="C1912" s="873" t="s">
        <v>1427</v>
      </c>
      <c r="D1912" s="873" t="s">
        <v>4197</v>
      </c>
      <c r="E1912" s="864"/>
      <c r="F1912" s="873"/>
      <c r="G1912" s="838"/>
      <c r="H1912" s="873" t="s">
        <v>358</v>
      </c>
      <c r="I1912" s="872">
        <v>2016</v>
      </c>
      <c r="J1912" s="838"/>
      <c r="K1912" s="883"/>
      <c r="L1912" s="884"/>
      <c r="M1912" s="884"/>
      <c r="N1912" s="884"/>
      <c r="O1912" s="872" t="s">
        <v>133</v>
      </c>
      <c r="P1912" s="894">
        <v>24915000</v>
      </c>
      <c r="Q1912" s="853" t="str">
        <f t="shared" si="447"/>
        <v>2.06.02</v>
      </c>
      <c r="R1912" s="841" t="str">
        <f t="shared" si="448"/>
        <v>ALAT RUMAH TANGGA</v>
      </c>
      <c r="S1912" s="860">
        <f t="shared" si="449"/>
        <v>5</v>
      </c>
      <c r="T1912" s="861">
        <f t="shared" si="450"/>
        <v>4983000</v>
      </c>
      <c r="U1912" s="860">
        <f t="shared" si="451"/>
        <v>-2</v>
      </c>
      <c r="V1912" s="861"/>
      <c r="W1912" s="861"/>
      <c r="X1912" s="861"/>
      <c r="Y1912" s="861">
        <f t="shared" si="453"/>
        <v>4983000</v>
      </c>
      <c r="Z1912" s="861">
        <f t="shared" si="454"/>
        <v>4983000</v>
      </c>
      <c r="AA1912" s="861">
        <f t="shared" si="455"/>
        <v>4983000</v>
      </c>
      <c r="AB1912" s="860">
        <f t="shared" si="456"/>
        <v>2016</v>
      </c>
      <c r="AC1912" s="862">
        <f t="shared" si="457"/>
        <v>24915000</v>
      </c>
      <c r="AD1912" s="863">
        <f t="shared" si="458"/>
        <v>9966000</v>
      </c>
    </row>
    <row r="1913" spans="1:30" s="821" customFormat="1" ht="15" hidden="1" customHeight="1">
      <c r="A1913" s="835"/>
      <c r="B1913" s="849" t="s">
        <v>34</v>
      </c>
      <c r="C1913" s="885" t="s">
        <v>3881</v>
      </c>
      <c r="D1913" s="873" t="s">
        <v>4476</v>
      </c>
      <c r="E1913" s="864" t="s">
        <v>2124</v>
      </c>
      <c r="F1913" s="873"/>
      <c r="G1913" s="838"/>
      <c r="H1913" s="873" t="s">
        <v>358</v>
      </c>
      <c r="I1913" s="872">
        <v>2016</v>
      </c>
      <c r="J1913" s="838"/>
      <c r="K1913" s="883"/>
      <c r="L1913" s="884"/>
      <c r="M1913" s="884"/>
      <c r="N1913" s="884"/>
      <c r="O1913" s="872" t="s">
        <v>133</v>
      </c>
      <c r="P1913" s="894">
        <v>6000000</v>
      </c>
      <c r="Q1913" s="853" t="str">
        <f t="shared" si="447"/>
        <v>2.06.04</v>
      </c>
      <c r="R1913" s="841" t="str">
        <f t="shared" si="448"/>
        <v>MEJA DAN KURSI KERJA/RAPAT PEJABAT</v>
      </c>
      <c r="S1913" s="860">
        <f t="shared" si="449"/>
        <v>5</v>
      </c>
      <c r="T1913" s="861">
        <f t="shared" si="450"/>
        <v>1200000</v>
      </c>
      <c r="U1913" s="860">
        <f t="shared" si="451"/>
        <v>-2</v>
      </c>
      <c r="V1913" s="861"/>
      <c r="W1913" s="861"/>
      <c r="X1913" s="861"/>
      <c r="Y1913" s="861">
        <f t="shared" si="453"/>
        <v>1200000</v>
      </c>
      <c r="Z1913" s="861">
        <f t="shared" si="454"/>
        <v>1200000</v>
      </c>
      <c r="AA1913" s="861">
        <f t="shared" si="455"/>
        <v>1200000</v>
      </c>
      <c r="AB1913" s="860">
        <f t="shared" si="456"/>
        <v>2016</v>
      </c>
      <c r="AC1913" s="862">
        <f t="shared" si="457"/>
        <v>6000000</v>
      </c>
      <c r="AD1913" s="863">
        <f t="shared" si="458"/>
        <v>2400000</v>
      </c>
    </row>
    <row r="1914" spans="1:30" s="821" customFormat="1" ht="15" hidden="1" customHeight="1">
      <c r="A1914" s="835"/>
      <c r="B1914" s="849" t="s">
        <v>34</v>
      </c>
      <c r="C1914" s="873" t="s">
        <v>2054</v>
      </c>
      <c r="D1914" s="873" t="s">
        <v>4477</v>
      </c>
      <c r="E1914" s="864" t="s">
        <v>444</v>
      </c>
      <c r="F1914" s="873"/>
      <c r="G1914" s="838"/>
      <c r="H1914" s="873" t="s">
        <v>363</v>
      </c>
      <c r="I1914" s="872">
        <v>2016</v>
      </c>
      <c r="J1914" s="838"/>
      <c r="K1914" s="883"/>
      <c r="L1914" s="884"/>
      <c r="M1914" s="884"/>
      <c r="N1914" s="884"/>
      <c r="O1914" s="872" t="s">
        <v>133</v>
      </c>
      <c r="P1914" s="894">
        <v>1920000</v>
      </c>
      <c r="Q1914" s="853" t="str">
        <f t="shared" si="447"/>
        <v>2.06.02</v>
      </c>
      <c r="R1914" s="841" t="str">
        <f t="shared" si="448"/>
        <v>ALAT RUMAH TANGGA</v>
      </c>
      <c r="S1914" s="860">
        <f t="shared" si="449"/>
        <v>5</v>
      </c>
      <c r="T1914" s="861">
        <f t="shared" si="450"/>
        <v>384000</v>
      </c>
      <c r="U1914" s="860">
        <f t="shared" si="451"/>
        <v>-2</v>
      </c>
      <c r="V1914" s="861"/>
      <c r="W1914" s="861"/>
      <c r="X1914" s="861"/>
      <c r="Y1914" s="861">
        <f t="shared" si="453"/>
        <v>384000</v>
      </c>
      <c r="Z1914" s="861">
        <f t="shared" si="454"/>
        <v>384000</v>
      </c>
      <c r="AA1914" s="861">
        <f t="shared" si="455"/>
        <v>384000</v>
      </c>
      <c r="AB1914" s="860">
        <f t="shared" si="456"/>
        <v>2016</v>
      </c>
      <c r="AC1914" s="862">
        <f t="shared" si="457"/>
        <v>1920000</v>
      </c>
      <c r="AD1914" s="863">
        <f t="shared" si="458"/>
        <v>768000</v>
      </c>
    </row>
    <row r="1915" spans="1:30" s="821" customFormat="1" ht="15" hidden="1" customHeight="1">
      <c r="A1915" s="835"/>
      <c r="B1915" s="849" t="s">
        <v>34</v>
      </c>
      <c r="C1915" s="887" t="s">
        <v>1066</v>
      </c>
      <c r="D1915" s="873" t="s">
        <v>190</v>
      </c>
      <c r="E1915" s="864" t="s">
        <v>2124</v>
      </c>
      <c r="F1915" s="873"/>
      <c r="G1915" s="838"/>
      <c r="H1915" s="873"/>
      <c r="I1915" s="872">
        <v>2016</v>
      </c>
      <c r="J1915" s="838"/>
      <c r="K1915" s="883"/>
      <c r="L1915" s="884"/>
      <c r="M1915" s="884"/>
      <c r="N1915" s="884"/>
      <c r="O1915" s="872" t="s">
        <v>133</v>
      </c>
      <c r="P1915" s="894">
        <f>11990000-5995000</f>
        <v>5995000</v>
      </c>
      <c r="Q1915" s="853" t="str">
        <f t="shared" si="447"/>
        <v>2.06.02</v>
      </c>
      <c r="R1915" s="841" t="str">
        <f t="shared" si="448"/>
        <v>ALAT RUMAH TANGGA</v>
      </c>
      <c r="S1915" s="860">
        <f t="shared" si="449"/>
        <v>5</v>
      </c>
      <c r="T1915" s="861">
        <f t="shared" si="450"/>
        <v>1199000</v>
      </c>
      <c r="U1915" s="860">
        <f t="shared" si="451"/>
        <v>-2</v>
      </c>
      <c r="V1915" s="861"/>
      <c r="W1915" s="861"/>
      <c r="X1915" s="861"/>
      <c r="Y1915" s="861">
        <f t="shared" si="453"/>
        <v>1199000</v>
      </c>
      <c r="Z1915" s="861">
        <f t="shared" si="454"/>
        <v>1199000</v>
      </c>
      <c r="AA1915" s="861">
        <f t="shared" si="455"/>
        <v>1199000</v>
      </c>
      <c r="AB1915" s="860">
        <f t="shared" si="456"/>
        <v>2016</v>
      </c>
      <c r="AC1915" s="862">
        <f t="shared" si="457"/>
        <v>5995000</v>
      </c>
      <c r="AD1915" s="863">
        <f t="shared" si="458"/>
        <v>2398000</v>
      </c>
    </row>
    <row r="1916" spans="1:30" s="821" customFormat="1" ht="15" hidden="1" customHeight="1">
      <c r="A1916" s="835"/>
      <c r="B1916" s="849" t="s">
        <v>34</v>
      </c>
      <c r="C1916" s="873" t="s">
        <v>4478</v>
      </c>
      <c r="D1916" s="873" t="s">
        <v>4479</v>
      </c>
      <c r="E1916" s="864" t="s">
        <v>836</v>
      </c>
      <c r="F1916" s="873"/>
      <c r="G1916" s="838"/>
      <c r="H1916" s="873"/>
      <c r="I1916" s="872">
        <v>2016</v>
      </c>
      <c r="J1916" s="838"/>
      <c r="K1916" s="883"/>
      <c r="L1916" s="884"/>
      <c r="M1916" s="884"/>
      <c r="N1916" s="884"/>
      <c r="O1916" s="872" t="s">
        <v>133</v>
      </c>
      <c r="P1916" s="894">
        <v>18851133.501259446</v>
      </c>
      <c r="Q1916" s="853" t="str">
        <f t="shared" si="447"/>
        <v>2.06.02</v>
      </c>
      <c r="R1916" s="841" t="str">
        <f t="shared" si="448"/>
        <v>ALAT RUMAH TANGGA</v>
      </c>
      <c r="S1916" s="860">
        <f t="shared" si="449"/>
        <v>5</v>
      </c>
      <c r="T1916" s="861">
        <f t="shared" si="450"/>
        <v>3770226.7002518894</v>
      </c>
      <c r="U1916" s="860">
        <f t="shared" si="451"/>
        <v>-2</v>
      </c>
      <c r="V1916" s="861"/>
      <c r="W1916" s="861"/>
      <c r="X1916" s="861"/>
      <c r="Y1916" s="861">
        <f t="shared" si="453"/>
        <v>3770226.7002518894</v>
      </c>
      <c r="Z1916" s="861">
        <f t="shared" si="454"/>
        <v>3770226.7002518894</v>
      </c>
      <c r="AA1916" s="861">
        <f t="shared" si="455"/>
        <v>3770226.7002518894</v>
      </c>
      <c r="AB1916" s="860">
        <f t="shared" si="456"/>
        <v>2016</v>
      </c>
      <c r="AC1916" s="862">
        <f t="shared" si="457"/>
        <v>18851133.501259446</v>
      </c>
      <c r="AD1916" s="863">
        <f t="shared" si="458"/>
        <v>7540453.400503777</v>
      </c>
    </row>
    <row r="1917" spans="1:30" s="821" customFormat="1" ht="15" hidden="1" customHeight="1">
      <c r="A1917" s="835"/>
      <c r="B1917" s="849" t="s">
        <v>34</v>
      </c>
      <c r="C1917" s="873" t="s">
        <v>4480</v>
      </c>
      <c r="D1917" s="873" t="s">
        <v>4481</v>
      </c>
      <c r="E1917" s="864" t="s">
        <v>444</v>
      </c>
      <c r="F1917" s="873"/>
      <c r="G1917" s="838"/>
      <c r="H1917" s="873"/>
      <c r="I1917" s="872">
        <v>2016</v>
      </c>
      <c r="J1917" s="838"/>
      <c r="K1917" s="883"/>
      <c r="L1917" s="884"/>
      <c r="M1917" s="884"/>
      <c r="N1917" s="884"/>
      <c r="O1917" s="872" t="s">
        <v>133</v>
      </c>
      <c r="P1917" s="894">
        <v>8871121.6476515047</v>
      </c>
      <c r="Q1917" s="853" t="str">
        <f t="shared" si="447"/>
        <v>2.06.02</v>
      </c>
      <c r="R1917" s="841" t="str">
        <f t="shared" si="448"/>
        <v>ALAT RUMAH TANGGA</v>
      </c>
      <c r="S1917" s="860">
        <f t="shared" si="449"/>
        <v>5</v>
      </c>
      <c r="T1917" s="861">
        <f t="shared" si="450"/>
        <v>1774224.329530301</v>
      </c>
      <c r="U1917" s="860">
        <f t="shared" si="451"/>
        <v>-2</v>
      </c>
      <c r="V1917" s="861"/>
      <c r="W1917" s="861"/>
      <c r="X1917" s="861"/>
      <c r="Y1917" s="861">
        <f t="shared" si="453"/>
        <v>1774224.329530301</v>
      </c>
      <c r="Z1917" s="861">
        <f t="shared" si="454"/>
        <v>1774224.329530301</v>
      </c>
      <c r="AA1917" s="861">
        <f t="shared" si="455"/>
        <v>1774224.329530301</v>
      </c>
      <c r="AB1917" s="860">
        <f t="shared" si="456"/>
        <v>2016</v>
      </c>
      <c r="AC1917" s="862">
        <f t="shared" si="457"/>
        <v>8871121.6476515047</v>
      </c>
      <c r="AD1917" s="863">
        <f t="shared" si="458"/>
        <v>3548448.6590606011</v>
      </c>
    </row>
    <row r="1918" spans="1:30" s="821" customFormat="1" ht="15" hidden="1" customHeight="1">
      <c r="A1918" s="873" t="s">
        <v>4194</v>
      </c>
      <c r="B1918" s="849" t="s">
        <v>34</v>
      </c>
      <c r="C1918" s="887" t="s">
        <v>3899</v>
      </c>
      <c r="D1918" s="873" t="s">
        <v>4042</v>
      </c>
      <c r="E1918" s="864" t="s">
        <v>444</v>
      </c>
      <c r="F1918" s="873"/>
      <c r="G1918" s="838"/>
      <c r="H1918" s="873"/>
      <c r="I1918" s="872">
        <v>2016</v>
      </c>
      <c r="J1918" s="838"/>
      <c r="K1918" s="883"/>
      <c r="L1918" s="884"/>
      <c r="M1918" s="884"/>
      <c r="N1918" s="884"/>
      <c r="O1918" s="872" t="s">
        <v>133</v>
      </c>
      <c r="P1918" s="894">
        <v>19960023.707215883</v>
      </c>
      <c r="Q1918" s="853" t="str">
        <f t="shared" si="447"/>
        <v>2.06.02</v>
      </c>
      <c r="R1918" s="841" t="str">
        <f t="shared" si="448"/>
        <v>ALAT RUMAH TANGGA</v>
      </c>
      <c r="S1918" s="860">
        <f t="shared" si="449"/>
        <v>5</v>
      </c>
      <c r="T1918" s="861">
        <f t="shared" si="450"/>
        <v>3992004.7414431768</v>
      </c>
      <c r="U1918" s="860">
        <f t="shared" si="451"/>
        <v>-2</v>
      </c>
      <c r="V1918" s="861"/>
      <c r="W1918" s="861"/>
      <c r="X1918" s="861"/>
      <c r="Y1918" s="861">
        <f t="shared" si="453"/>
        <v>3992004.7414431768</v>
      </c>
      <c r="Z1918" s="861">
        <f t="shared" si="454"/>
        <v>3992004.7414431768</v>
      </c>
      <c r="AA1918" s="861">
        <f t="shared" si="455"/>
        <v>3992004.7414431768</v>
      </c>
      <c r="AB1918" s="860">
        <f t="shared" si="456"/>
        <v>2016</v>
      </c>
      <c r="AC1918" s="862">
        <f t="shared" si="457"/>
        <v>19960023.707215883</v>
      </c>
      <c r="AD1918" s="863">
        <f t="shared" si="458"/>
        <v>7984009.4828863516</v>
      </c>
    </row>
    <row r="1919" spans="1:30" s="821" customFormat="1" ht="15" hidden="1" customHeight="1">
      <c r="A1919" s="873" t="s">
        <v>4194</v>
      </c>
      <c r="B1919" s="849" t="s">
        <v>34</v>
      </c>
      <c r="C1919" s="887" t="s">
        <v>3787</v>
      </c>
      <c r="D1919" s="873" t="s">
        <v>4482</v>
      </c>
      <c r="E1919" s="864" t="s">
        <v>444</v>
      </c>
      <c r="F1919" s="873"/>
      <c r="G1919" s="838"/>
      <c r="H1919" s="873"/>
      <c r="I1919" s="872">
        <v>2016</v>
      </c>
      <c r="J1919" s="838"/>
      <c r="K1919" s="883"/>
      <c r="L1919" s="884"/>
      <c r="M1919" s="884"/>
      <c r="N1919" s="884"/>
      <c r="O1919" s="872" t="s">
        <v>133</v>
      </c>
      <c r="P1919" s="894">
        <v>2772225.514891095</v>
      </c>
      <c r="Q1919" s="853" t="str">
        <f t="shared" si="447"/>
        <v>2.06.02</v>
      </c>
      <c r="R1919" s="841" t="str">
        <f t="shared" si="448"/>
        <v>ALAT RUMAH TANGGA</v>
      </c>
      <c r="S1919" s="860">
        <f t="shared" si="449"/>
        <v>5</v>
      </c>
      <c r="T1919" s="861">
        <f t="shared" si="450"/>
        <v>554445.10297821905</v>
      </c>
      <c r="U1919" s="860">
        <f t="shared" si="451"/>
        <v>-2</v>
      </c>
      <c r="V1919" s="861"/>
      <c r="W1919" s="861"/>
      <c r="X1919" s="861"/>
      <c r="Y1919" s="861">
        <f t="shared" si="453"/>
        <v>554445.10297821905</v>
      </c>
      <c r="Z1919" s="861">
        <f t="shared" si="454"/>
        <v>554445.10297821905</v>
      </c>
      <c r="AA1919" s="861">
        <f t="shared" si="455"/>
        <v>554445.10297821905</v>
      </c>
      <c r="AB1919" s="860">
        <f t="shared" si="456"/>
        <v>2016</v>
      </c>
      <c r="AC1919" s="862">
        <f t="shared" si="457"/>
        <v>2772225.514891095</v>
      </c>
      <c r="AD1919" s="863">
        <f t="shared" si="458"/>
        <v>1108890.2059564379</v>
      </c>
    </row>
    <row r="1920" spans="1:30" s="821" customFormat="1" ht="38.25" hidden="1" customHeight="1">
      <c r="A1920" s="873" t="s">
        <v>4196</v>
      </c>
      <c r="B1920" s="849" t="s">
        <v>34</v>
      </c>
      <c r="C1920" s="887" t="s">
        <v>3832</v>
      </c>
      <c r="D1920" s="873" t="s">
        <v>4483</v>
      </c>
      <c r="E1920" s="864" t="s">
        <v>444</v>
      </c>
      <c r="F1920" s="873"/>
      <c r="G1920" s="838"/>
      <c r="H1920" s="873"/>
      <c r="I1920" s="872">
        <v>2016</v>
      </c>
      <c r="J1920" s="838"/>
      <c r="K1920" s="883"/>
      <c r="L1920" s="884"/>
      <c r="M1920" s="884"/>
      <c r="N1920" s="884"/>
      <c r="O1920" s="872" t="s">
        <v>133</v>
      </c>
      <c r="P1920" s="894">
        <v>1219779.2265520818</v>
      </c>
      <c r="Q1920" s="853" t="str">
        <f t="shared" si="447"/>
        <v>2.06.01</v>
      </c>
      <c r="R1920" s="841" t="str">
        <f t="shared" si="448"/>
        <v>ALAT KANTOR</v>
      </c>
      <c r="S1920" s="860">
        <f t="shared" si="449"/>
        <v>5</v>
      </c>
      <c r="T1920" s="861">
        <f t="shared" si="450"/>
        <v>243955.84531041636</v>
      </c>
      <c r="U1920" s="860">
        <f t="shared" si="451"/>
        <v>-2</v>
      </c>
      <c r="V1920" s="861"/>
      <c r="W1920" s="861"/>
      <c r="X1920" s="861"/>
      <c r="Y1920" s="861">
        <f t="shared" si="453"/>
        <v>243955.84531041636</v>
      </c>
      <c r="Z1920" s="861">
        <f t="shared" si="454"/>
        <v>243955.84531041636</v>
      </c>
      <c r="AA1920" s="861">
        <f t="shared" si="455"/>
        <v>243955.84531041636</v>
      </c>
      <c r="AB1920" s="860">
        <f t="shared" si="456"/>
        <v>2016</v>
      </c>
      <c r="AC1920" s="862">
        <f t="shared" si="457"/>
        <v>1219779.2265520818</v>
      </c>
      <c r="AD1920" s="863">
        <f t="shared" si="458"/>
        <v>487911.69062083261</v>
      </c>
    </row>
    <row r="1921" spans="1:30" s="821" customFormat="1" ht="18" hidden="1" customHeight="1">
      <c r="A1921" s="873" t="s">
        <v>4484</v>
      </c>
      <c r="B1921" s="849" t="s">
        <v>34</v>
      </c>
      <c r="C1921" s="873" t="s">
        <v>1097</v>
      </c>
      <c r="D1921" s="873" t="s">
        <v>219</v>
      </c>
      <c r="E1921" s="864" t="s">
        <v>444</v>
      </c>
      <c r="F1921" s="873"/>
      <c r="G1921" s="838"/>
      <c r="H1921" s="873"/>
      <c r="I1921" s="872">
        <v>2016</v>
      </c>
      <c r="J1921" s="838"/>
      <c r="K1921" s="883"/>
      <c r="L1921" s="884"/>
      <c r="M1921" s="884"/>
      <c r="N1921" s="884"/>
      <c r="O1921" s="872" t="s">
        <v>133</v>
      </c>
      <c r="P1921" s="894">
        <v>38811157.208475329</v>
      </c>
      <c r="Q1921" s="853" t="str">
        <f t="shared" si="447"/>
        <v>2.06.02</v>
      </c>
      <c r="R1921" s="841" t="str">
        <f t="shared" si="448"/>
        <v>ALAT RUMAH TANGGA</v>
      </c>
      <c r="S1921" s="860">
        <f t="shared" si="449"/>
        <v>5</v>
      </c>
      <c r="T1921" s="861">
        <f t="shared" si="450"/>
        <v>7762231.4416950662</v>
      </c>
      <c r="U1921" s="860">
        <f t="shared" si="451"/>
        <v>-2</v>
      </c>
      <c r="V1921" s="861"/>
      <c r="W1921" s="861"/>
      <c r="X1921" s="861"/>
      <c r="Y1921" s="861">
        <f t="shared" si="453"/>
        <v>7762231.4416950662</v>
      </c>
      <c r="Z1921" s="861">
        <f t="shared" si="454"/>
        <v>7762231.4416950662</v>
      </c>
      <c r="AA1921" s="861">
        <f t="shared" si="455"/>
        <v>7762231.4416950662</v>
      </c>
      <c r="AB1921" s="860">
        <f t="shared" si="456"/>
        <v>2016</v>
      </c>
      <c r="AC1921" s="862">
        <f t="shared" si="457"/>
        <v>38811157.208475329</v>
      </c>
      <c r="AD1921" s="863">
        <f t="shared" si="458"/>
        <v>15524462.883390129</v>
      </c>
    </row>
    <row r="1922" spans="1:30" s="821" customFormat="1" ht="18" hidden="1" customHeight="1">
      <c r="A1922" s="873" t="s">
        <v>4485</v>
      </c>
      <c r="B1922" s="849" t="s">
        <v>34</v>
      </c>
      <c r="C1922" s="887" t="s">
        <v>1427</v>
      </c>
      <c r="D1922" s="873" t="s">
        <v>827</v>
      </c>
      <c r="E1922" s="864" t="s">
        <v>444</v>
      </c>
      <c r="F1922" s="873"/>
      <c r="G1922" s="838"/>
      <c r="H1922" s="873"/>
      <c r="I1922" s="872">
        <v>2016</v>
      </c>
      <c r="J1922" s="838"/>
      <c r="K1922" s="883"/>
      <c r="L1922" s="884"/>
      <c r="M1922" s="884"/>
      <c r="N1922" s="884"/>
      <c r="O1922" s="872" t="s">
        <v>133</v>
      </c>
      <c r="P1922" s="894">
        <v>36205265.224477701</v>
      </c>
      <c r="Q1922" s="853" t="str">
        <f t="shared" si="447"/>
        <v>2.06.02</v>
      </c>
      <c r="R1922" s="841" t="str">
        <f t="shared" si="448"/>
        <v>ALAT RUMAH TANGGA</v>
      </c>
      <c r="S1922" s="860">
        <f t="shared" si="449"/>
        <v>5</v>
      </c>
      <c r="T1922" s="861">
        <f t="shared" si="450"/>
        <v>7241053.04489554</v>
      </c>
      <c r="U1922" s="860">
        <f t="shared" si="451"/>
        <v>-2</v>
      </c>
      <c r="V1922" s="861"/>
      <c r="W1922" s="861"/>
      <c r="X1922" s="861"/>
      <c r="Y1922" s="861">
        <f t="shared" si="453"/>
        <v>7241053.04489554</v>
      </c>
      <c r="Z1922" s="861">
        <f t="shared" si="454"/>
        <v>7241053.04489554</v>
      </c>
      <c r="AA1922" s="861">
        <f t="shared" si="455"/>
        <v>7241053.04489554</v>
      </c>
      <c r="AB1922" s="860">
        <f t="shared" si="456"/>
        <v>2016</v>
      </c>
      <c r="AC1922" s="862">
        <f t="shared" si="457"/>
        <v>36205265.224477701</v>
      </c>
      <c r="AD1922" s="863">
        <f t="shared" si="458"/>
        <v>14482106.089791082</v>
      </c>
    </row>
    <row r="1923" spans="1:30" s="821" customFormat="1" ht="25.5" hidden="1" customHeight="1">
      <c r="A1923" s="873" t="s">
        <v>4486</v>
      </c>
      <c r="B1923" s="849" t="s">
        <v>34</v>
      </c>
      <c r="C1923" s="887" t="s">
        <v>3805</v>
      </c>
      <c r="D1923" s="873" t="s">
        <v>1343</v>
      </c>
      <c r="E1923" s="864" t="s">
        <v>444</v>
      </c>
      <c r="F1923" s="873"/>
      <c r="G1923" s="838"/>
      <c r="H1923" s="873"/>
      <c r="I1923" s="872">
        <v>2016</v>
      </c>
      <c r="J1923" s="838"/>
      <c r="K1923" s="883"/>
      <c r="L1923" s="884"/>
      <c r="M1923" s="884"/>
      <c r="N1923" s="884"/>
      <c r="O1923" s="872" t="s">
        <v>133</v>
      </c>
      <c r="P1923" s="894">
        <v>13284504.667358126</v>
      </c>
      <c r="Q1923" s="853" t="str">
        <f t="shared" si="447"/>
        <v>2.06.02</v>
      </c>
      <c r="R1923" s="841" t="str">
        <f t="shared" si="448"/>
        <v>ALAT RUMAH TANGGA</v>
      </c>
      <c r="S1923" s="860">
        <f t="shared" si="449"/>
        <v>5</v>
      </c>
      <c r="T1923" s="861">
        <f t="shared" si="450"/>
        <v>2656900.9334716252</v>
      </c>
      <c r="U1923" s="860">
        <f t="shared" si="451"/>
        <v>-2</v>
      </c>
      <c r="V1923" s="861"/>
      <c r="W1923" s="861"/>
      <c r="X1923" s="861"/>
      <c r="Y1923" s="861">
        <f t="shared" si="453"/>
        <v>2656900.9334716252</v>
      </c>
      <c r="Z1923" s="861">
        <f t="shared" si="454"/>
        <v>2656900.9334716252</v>
      </c>
      <c r="AA1923" s="861">
        <f t="shared" si="455"/>
        <v>2656900.9334716252</v>
      </c>
      <c r="AB1923" s="860">
        <f t="shared" si="456"/>
        <v>2016</v>
      </c>
      <c r="AC1923" s="862">
        <f t="shared" si="457"/>
        <v>13284504.667358126</v>
      </c>
      <c r="AD1923" s="863">
        <f t="shared" si="458"/>
        <v>5313801.8669432513</v>
      </c>
    </row>
    <row r="1924" spans="1:30" s="821" customFormat="1" ht="25.5" hidden="1" customHeight="1">
      <c r="A1924" s="873" t="s">
        <v>4487</v>
      </c>
      <c r="B1924" s="849" t="s">
        <v>34</v>
      </c>
      <c r="C1924" s="887" t="s">
        <v>4488</v>
      </c>
      <c r="D1924" s="873" t="s">
        <v>4489</v>
      </c>
      <c r="E1924" s="864" t="s">
        <v>444</v>
      </c>
      <c r="F1924" s="873"/>
      <c r="G1924" s="838"/>
      <c r="H1924" s="873"/>
      <c r="I1924" s="872">
        <v>2016</v>
      </c>
      <c r="J1924" s="838"/>
      <c r="K1924" s="883"/>
      <c r="L1924" s="884"/>
      <c r="M1924" s="884"/>
      <c r="N1924" s="884"/>
      <c r="O1924" s="872" t="s">
        <v>133</v>
      </c>
      <c r="P1924" s="894">
        <v>9702789.2200000007</v>
      </c>
      <c r="Q1924" s="853" t="str">
        <f t="shared" si="447"/>
        <v>2.06.02</v>
      </c>
      <c r="R1924" s="841" t="str">
        <f t="shared" si="448"/>
        <v>ALAT RUMAH TANGGA</v>
      </c>
      <c r="S1924" s="860">
        <f t="shared" si="449"/>
        <v>5</v>
      </c>
      <c r="T1924" s="861">
        <f t="shared" si="450"/>
        <v>1940557.844</v>
      </c>
      <c r="U1924" s="860">
        <f t="shared" si="451"/>
        <v>-2</v>
      </c>
      <c r="V1924" s="861"/>
      <c r="W1924" s="861"/>
      <c r="X1924" s="861"/>
      <c r="Y1924" s="861">
        <f t="shared" si="453"/>
        <v>1940557.844</v>
      </c>
      <c r="Z1924" s="861">
        <f t="shared" si="454"/>
        <v>1940557.844</v>
      </c>
      <c r="AA1924" s="861">
        <f t="shared" si="455"/>
        <v>1940557.844</v>
      </c>
      <c r="AB1924" s="860">
        <f t="shared" si="456"/>
        <v>2016</v>
      </c>
      <c r="AC1924" s="862">
        <f t="shared" si="457"/>
        <v>9702789.2200000007</v>
      </c>
      <c r="AD1924" s="863">
        <f t="shared" si="458"/>
        <v>3881115.688000001</v>
      </c>
    </row>
    <row r="1925" spans="1:30" s="821" customFormat="1" ht="25.5" hidden="1" customHeight="1">
      <c r="A1925" s="873" t="s">
        <v>4490</v>
      </c>
      <c r="B1925" s="849" t="s">
        <v>34</v>
      </c>
      <c r="C1925" s="887" t="s">
        <v>1427</v>
      </c>
      <c r="D1925" s="873" t="s">
        <v>4491</v>
      </c>
      <c r="E1925" s="864"/>
      <c r="F1925" s="873"/>
      <c r="G1925" s="838"/>
      <c r="H1925" s="873"/>
      <c r="I1925" s="872">
        <v>2016</v>
      </c>
      <c r="J1925" s="838"/>
      <c r="K1925" s="883"/>
      <c r="L1925" s="884"/>
      <c r="M1925" s="884"/>
      <c r="N1925" s="884"/>
      <c r="O1925" s="872" t="s">
        <v>133</v>
      </c>
      <c r="P1925" s="894">
        <v>171281000</v>
      </c>
      <c r="Q1925" s="853" t="str">
        <f t="shared" si="447"/>
        <v>2.06.02</v>
      </c>
      <c r="R1925" s="841" t="str">
        <f t="shared" si="448"/>
        <v>ALAT RUMAH TANGGA</v>
      </c>
      <c r="S1925" s="860">
        <f t="shared" si="449"/>
        <v>5</v>
      </c>
      <c r="T1925" s="861">
        <f t="shared" si="450"/>
        <v>34256200</v>
      </c>
      <c r="U1925" s="860">
        <f t="shared" si="451"/>
        <v>-2</v>
      </c>
      <c r="V1925" s="861"/>
      <c r="W1925" s="861"/>
      <c r="X1925" s="861"/>
      <c r="Y1925" s="861">
        <f t="shared" si="453"/>
        <v>34256200</v>
      </c>
      <c r="Z1925" s="861">
        <f t="shared" si="454"/>
        <v>34256200</v>
      </c>
      <c r="AA1925" s="861">
        <f t="shared" si="455"/>
        <v>34256200</v>
      </c>
      <c r="AB1925" s="860">
        <f t="shared" si="456"/>
        <v>2016</v>
      </c>
      <c r="AC1925" s="862">
        <f t="shared" si="457"/>
        <v>171281000</v>
      </c>
      <c r="AD1925" s="863">
        <f t="shared" si="458"/>
        <v>68512400</v>
      </c>
    </row>
    <row r="1926" spans="1:30" s="821" customFormat="1" ht="25.5" hidden="1" customHeight="1">
      <c r="A1926" s="873" t="s">
        <v>4492</v>
      </c>
      <c r="B1926" s="849" t="s">
        <v>34</v>
      </c>
      <c r="C1926" s="887" t="s">
        <v>2062</v>
      </c>
      <c r="D1926" s="873" t="s">
        <v>169</v>
      </c>
      <c r="E1926" s="864"/>
      <c r="F1926" s="873"/>
      <c r="G1926" s="838"/>
      <c r="H1926" s="873"/>
      <c r="I1926" s="872">
        <v>2016</v>
      </c>
      <c r="J1926" s="838"/>
      <c r="K1926" s="883"/>
      <c r="L1926" s="884"/>
      <c r="M1926" s="884"/>
      <c r="N1926" s="884"/>
      <c r="O1926" s="872" t="s">
        <v>133</v>
      </c>
      <c r="P1926" s="894">
        <v>8960000</v>
      </c>
      <c r="Q1926" s="853" t="str">
        <f t="shared" si="447"/>
        <v>2.06.02</v>
      </c>
      <c r="R1926" s="841" t="str">
        <f t="shared" si="448"/>
        <v>ALAT RUMAH TANGGA</v>
      </c>
      <c r="S1926" s="860">
        <f t="shared" si="449"/>
        <v>5</v>
      </c>
      <c r="T1926" s="861">
        <f t="shared" si="450"/>
        <v>1792000</v>
      </c>
      <c r="U1926" s="860">
        <f t="shared" si="451"/>
        <v>-2</v>
      </c>
      <c r="V1926" s="861"/>
      <c r="W1926" s="861"/>
      <c r="X1926" s="861"/>
      <c r="Y1926" s="861">
        <f t="shared" si="453"/>
        <v>1792000</v>
      </c>
      <c r="Z1926" s="861">
        <f t="shared" si="454"/>
        <v>1792000</v>
      </c>
      <c r="AA1926" s="861">
        <f t="shared" si="455"/>
        <v>1792000</v>
      </c>
      <c r="AB1926" s="860">
        <f t="shared" si="456"/>
        <v>2016</v>
      </c>
      <c r="AC1926" s="862">
        <f t="shared" si="457"/>
        <v>8960000</v>
      </c>
      <c r="AD1926" s="863">
        <f t="shared" si="458"/>
        <v>3584000</v>
      </c>
    </row>
    <row r="1927" spans="1:30" s="821" customFormat="1" ht="25.5" hidden="1" customHeight="1">
      <c r="A1927" s="873" t="s">
        <v>4340</v>
      </c>
      <c r="B1927" s="849" t="s">
        <v>34</v>
      </c>
      <c r="C1927" s="887" t="s">
        <v>2054</v>
      </c>
      <c r="D1927" s="873" t="s">
        <v>177</v>
      </c>
      <c r="E1927" s="864"/>
      <c r="F1927" s="873"/>
      <c r="G1927" s="838"/>
      <c r="H1927" s="873"/>
      <c r="I1927" s="872">
        <v>2016</v>
      </c>
      <c r="J1927" s="838"/>
      <c r="K1927" s="883"/>
      <c r="L1927" s="884"/>
      <c r="M1927" s="884"/>
      <c r="N1927" s="884"/>
      <c r="O1927" s="872" t="s">
        <v>133</v>
      </c>
      <c r="P1927" s="894">
        <v>11200000</v>
      </c>
      <c r="Q1927" s="853" t="str">
        <f t="shared" si="447"/>
        <v>2.06.02</v>
      </c>
      <c r="R1927" s="841" t="str">
        <f t="shared" si="448"/>
        <v>ALAT RUMAH TANGGA</v>
      </c>
      <c r="S1927" s="860">
        <f t="shared" si="449"/>
        <v>5</v>
      </c>
      <c r="T1927" s="861">
        <f t="shared" si="450"/>
        <v>2240000</v>
      </c>
      <c r="U1927" s="860">
        <f t="shared" si="451"/>
        <v>-2</v>
      </c>
      <c r="V1927" s="861"/>
      <c r="W1927" s="861"/>
      <c r="X1927" s="861"/>
      <c r="Y1927" s="861">
        <f t="shared" si="453"/>
        <v>2240000</v>
      </c>
      <c r="Z1927" s="861">
        <f t="shared" si="454"/>
        <v>2240000</v>
      </c>
      <c r="AA1927" s="861">
        <f t="shared" si="455"/>
        <v>2240000</v>
      </c>
      <c r="AB1927" s="860">
        <f t="shared" si="456"/>
        <v>2016</v>
      </c>
      <c r="AC1927" s="862">
        <f t="shared" si="457"/>
        <v>11200000</v>
      </c>
      <c r="AD1927" s="863">
        <f t="shared" si="458"/>
        <v>4480000</v>
      </c>
    </row>
    <row r="1928" spans="1:30" s="821" customFormat="1" ht="25.5" hidden="1" customHeight="1">
      <c r="A1928" s="873" t="s">
        <v>4493</v>
      </c>
      <c r="B1928" s="849" t="s">
        <v>34</v>
      </c>
      <c r="C1928" s="873" t="s">
        <v>4044</v>
      </c>
      <c r="D1928" s="873" t="s">
        <v>4045</v>
      </c>
      <c r="E1928" s="864"/>
      <c r="F1928" s="873"/>
      <c r="G1928" s="838"/>
      <c r="H1928" s="873"/>
      <c r="I1928" s="872">
        <v>2016</v>
      </c>
      <c r="J1928" s="838"/>
      <c r="K1928" s="883"/>
      <c r="L1928" s="884"/>
      <c r="M1928" s="884"/>
      <c r="N1928" s="884"/>
      <c r="O1928" s="872" t="s">
        <v>133</v>
      </c>
      <c r="P1928" s="894">
        <v>30626190</v>
      </c>
      <c r="Q1928" s="853" t="str">
        <f t="shared" ref="Q1928:Q1991" si="459">MID(C1928,2,7)</f>
        <v>2.06.02</v>
      </c>
      <c r="R1928" s="841" t="str">
        <f t="shared" ref="R1928:R1991" si="460">VLOOKUP(Q1928,kelompok,2,0)</f>
        <v>ALAT RUMAH TANGGA</v>
      </c>
      <c r="S1928" s="860">
        <f t="shared" ref="S1928:S1991" si="461">VLOOKUP(Q1928,MASAMANFAAT,4,0)</f>
        <v>5</v>
      </c>
      <c r="T1928" s="861">
        <f t="shared" ref="T1928:T1991" si="462">(P1928)/S1928</f>
        <v>6125238</v>
      </c>
      <c r="U1928" s="860">
        <f t="shared" ref="U1928:U1991" si="463">2013-AB1928+1</f>
        <v>-2</v>
      </c>
      <c r="V1928" s="861"/>
      <c r="W1928" s="861"/>
      <c r="X1928" s="861"/>
      <c r="Y1928" s="861">
        <f t="shared" ref="Y1928:Y1931" si="464">IF(P1928=V1928+W1928+X1928,0,T1928)</f>
        <v>6125238</v>
      </c>
      <c r="Z1928" s="861">
        <f t="shared" ref="Z1928:Z1946" si="465">IF(P1928=W1928+X1928+Y1928+V1928,0,T1928)</f>
        <v>6125238</v>
      </c>
      <c r="AA1928" s="861">
        <f t="shared" ref="AA1928:AA1991" si="466">IF(P1928=V1928+X1928+Y1928+Z1928+W1928,0,T1928)</f>
        <v>6125238</v>
      </c>
      <c r="AB1928" s="860">
        <f t="shared" ref="AB1928:AB1991" si="467">I1928</f>
        <v>2016</v>
      </c>
      <c r="AC1928" s="862">
        <f t="shared" ref="AC1928:AC1991" si="468">P1928</f>
        <v>30626190</v>
      </c>
      <c r="AD1928" s="863">
        <f t="shared" ref="AD1928:AD1991" si="469">P1928-(V1928+W1928+X1928+Y1928+Z1928+AA1928)</f>
        <v>12250476</v>
      </c>
    </row>
    <row r="1929" spans="1:30" s="821" customFormat="1" ht="25.5" hidden="1" customHeight="1">
      <c r="A1929" s="835"/>
      <c r="B1929" s="849" t="s">
        <v>34</v>
      </c>
      <c r="C1929" s="887" t="s">
        <v>3832</v>
      </c>
      <c r="D1929" s="873" t="s">
        <v>4494</v>
      </c>
      <c r="E1929" s="864"/>
      <c r="F1929" s="873"/>
      <c r="G1929" s="838"/>
      <c r="H1929" s="873"/>
      <c r="I1929" s="872">
        <v>2016</v>
      </c>
      <c r="J1929" s="838"/>
      <c r="K1929" s="883"/>
      <c r="L1929" s="884"/>
      <c r="M1929" s="884"/>
      <c r="N1929" s="884"/>
      <c r="O1929" s="872" t="s">
        <v>133</v>
      </c>
      <c r="P1929" s="894">
        <v>194864090</v>
      </c>
      <c r="Q1929" s="853" t="str">
        <f t="shared" si="459"/>
        <v>2.06.01</v>
      </c>
      <c r="R1929" s="841" t="str">
        <f t="shared" si="460"/>
        <v>ALAT KANTOR</v>
      </c>
      <c r="S1929" s="860">
        <f t="shared" si="461"/>
        <v>5</v>
      </c>
      <c r="T1929" s="861">
        <f t="shared" si="462"/>
        <v>38972818</v>
      </c>
      <c r="U1929" s="860">
        <f t="shared" si="463"/>
        <v>-2</v>
      </c>
      <c r="V1929" s="861"/>
      <c r="W1929" s="861"/>
      <c r="X1929" s="861"/>
      <c r="Y1929" s="861">
        <f t="shared" si="464"/>
        <v>38972818</v>
      </c>
      <c r="Z1929" s="861">
        <f t="shared" si="465"/>
        <v>38972818</v>
      </c>
      <c r="AA1929" s="861">
        <f t="shared" si="466"/>
        <v>38972818</v>
      </c>
      <c r="AB1929" s="860">
        <f t="shared" si="467"/>
        <v>2016</v>
      </c>
      <c r="AC1929" s="862">
        <f t="shared" si="468"/>
        <v>194864090</v>
      </c>
      <c r="AD1929" s="863">
        <f t="shared" si="469"/>
        <v>77945636</v>
      </c>
    </row>
    <row r="1930" spans="1:30" s="821" customFormat="1" ht="25.5" hidden="1" customHeight="1">
      <c r="A1930" s="835"/>
      <c r="B1930" s="849" t="s">
        <v>34</v>
      </c>
      <c r="C1930" s="887" t="s">
        <v>1427</v>
      </c>
      <c r="D1930" s="873" t="s">
        <v>4495</v>
      </c>
      <c r="E1930" s="864"/>
      <c r="F1930" s="873"/>
      <c r="G1930" s="838"/>
      <c r="H1930" s="873"/>
      <c r="I1930" s="872">
        <v>2016</v>
      </c>
      <c r="J1930" s="838"/>
      <c r="K1930" s="883"/>
      <c r="L1930" s="884"/>
      <c r="M1930" s="884"/>
      <c r="N1930" s="884"/>
      <c r="O1930" s="872" t="s">
        <v>133</v>
      </c>
      <c r="P1930" s="894">
        <v>72450000</v>
      </c>
      <c r="Q1930" s="853" t="str">
        <f t="shared" si="459"/>
        <v>2.06.02</v>
      </c>
      <c r="R1930" s="841" t="str">
        <f t="shared" si="460"/>
        <v>ALAT RUMAH TANGGA</v>
      </c>
      <c r="S1930" s="860">
        <f t="shared" si="461"/>
        <v>5</v>
      </c>
      <c r="T1930" s="861">
        <f t="shared" si="462"/>
        <v>14490000</v>
      </c>
      <c r="U1930" s="860">
        <f t="shared" si="463"/>
        <v>-2</v>
      </c>
      <c r="V1930" s="861"/>
      <c r="W1930" s="861"/>
      <c r="X1930" s="861"/>
      <c r="Y1930" s="861">
        <f t="shared" si="464"/>
        <v>14490000</v>
      </c>
      <c r="Z1930" s="861">
        <f t="shared" si="465"/>
        <v>14490000</v>
      </c>
      <c r="AA1930" s="861">
        <f t="shared" si="466"/>
        <v>14490000</v>
      </c>
      <c r="AB1930" s="860">
        <f t="shared" si="467"/>
        <v>2016</v>
      </c>
      <c r="AC1930" s="862">
        <f t="shared" si="468"/>
        <v>72450000</v>
      </c>
      <c r="AD1930" s="863">
        <f t="shared" si="469"/>
        <v>28980000</v>
      </c>
    </row>
    <row r="1931" spans="1:30" s="821" customFormat="1" ht="25.5" hidden="1" customHeight="1">
      <c r="A1931" s="835"/>
      <c r="B1931" s="849" t="s">
        <v>34</v>
      </c>
      <c r="C1931" s="887" t="s">
        <v>1427</v>
      </c>
      <c r="D1931" s="873" t="s">
        <v>4495</v>
      </c>
      <c r="E1931" s="864"/>
      <c r="F1931" s="873"/>
      <c r="G1931" s="838"/>
      <c r="H1931" s="873"/>
      <c r="I1931" s="872">
        <v>2016</v>
      </c>
      <c r="J1931" s="838"/>
      <c r="K1931" s="883"/>
      <c r="L1931" s="884"/>
      <c r="M1931" s="884"/>
      <c r="N1931" s="884"/>
      <c r="O1931" s="872" t="s">
        <v>133</v>
      </c>
      <c r="P1931" s="894">
        <v>68105800</v>
      </c>
      <c r="Q1931" s="853" t="str">
        <f t="shared" si="459"/>
        <v>2.06.02</v>
      </c>
      <c r="R1931" s="841" t="str">
        <f t="shared" si="460"/>
        <v>ALAT RUMAH TANGGA</v>
      </c>
      <c r="S1931" s="860">
        <f t="shared" si="461"/>
        <v>5</v>
      </c>
      <c r="T1931" s="861">
        <f t="shared" si="462"/>
        <v>13621160</v>
      </c>
      <c r="U1931" s="860">
        <f t="shared" si="463"/>
        <v>-2</v>
      </c>
      <c r="V1931" s="861"/>
      <c r="W1931" s="861"/>
      <c r="X1931" s="861"/>
      <c r="Y1931" s="861">
        <f t="shared" si="464"/>
        <v>13621160</v>
      </c>
      <c r="Z1931" s="861">
        <f t="shared" si="465"/>
        <v>13621160</v>
      </c>
      <c r="AA1931" s="861">
        <f t="shared" si="466"/>
        <v>13621160</v>
      </c>
      <c r="AB1931" s="860">
        <f t="shared" si="467"/>
        <v>2016</v>
      </c>
      <c r="AC1931" s="862">
        <f t="shared" si="468"/>
        <v>68105800</v>
      </c>
      <c r="AD1931" s="863">
        <f t="shared" si="469"/>
        <v>27242320</v>
      </c>
    </row>
    <row r="1932" spans="1:30" s="821" customFormat="1" ht="25.5" hidden="1" customHeight="1">
      <c r="A1932" s="835"/>
      <c r="B1932" s="849" t="s">
        <v>34</v>
      </c>
      <c r="C1932" s="873" t="s">
        <v>1427</v>
      </c>
      <c r="D1932" s="873" t="s">
        <v>4496</v>
      </c>
      <c r="E1932" s="864"/>
      <c r="F1932" s="873"/>
      <c r="G1932" s="838"/>
      <c r="H1932" s="873"/>
      <c r="I1932" s="872">
        <v>2017</v>
      </c>
      <c r="J1932" s="838"/>
      <c r="K1932" s="883"/>
      <c r="L1932" s="884"/>
      <c r="M1932" s="884"/>
      <c r="N1932" s="884"/>
      <c r="O1932" s="872" t="s">
        <v>133</v>
      </c>
      <c r="P1932" s="894">
        <v>94138242</v>
      </c>
      <c r="Q1932" s="853" t="str">
        <f t="shared" si="459"/>
        <v>2.06.02</v>
      </c>
      <c r="R1932" s="841" t="str">
        <f t="shared" si="460"/>
        <v>ALAT RUMAH TANGGA</v>
      </c>
      <c r="S1932" s="860">
        <f t="shared" si="461"/>
        <v>5</v>
      </c>
      <c r="T1932" s="861">
        <f t="shared" si="462"/>
        <v>18827648.399999999</v>
      </c>
      <c r="U1932" s="860">
        <f t="shared" si="463"/>
        <v>-3</v>
      </c>
      <c r="V1932" s="861"/>
      <c r="W1932" s="861"/>
      <c r="X1932" s="861"/>
      <c r="Y1932" s="861"/>
      <c r="Z1932" s="861">
        <f t="shared" si="465"/>
        <v>18827648.399999999</v>
      </c>
      <c r="AA1932" s="861">
        <f t="shared" si="466"/>
        <v>18827648.399999999</v>
      </c>
      <c r="AB1932" s="860">
        <f t="shared" si="467"/>
        <v>2017</v>
      </c>
      <c r="AC1932" s="862">
        <f t="shared" si="468"/>
        <v>94138242</v>
      </c>
      <c r="AD1932" s="863">
        <f t="shared" si="469"/>
        <v>56482945.200000003</v>
      </c>
    </row>
    <row r="1933" spans="1:30" s="821" customFormat="1" ht="25.5" hidden="1" customHeight="1">
      <c r="A1933" s="835"/>
      <c r="B1933" s="849" t="s">
        <v>34</v>
      </c>
      <c r="C1933" s="873" t="s">
        <v>3860</v>
      </c>
      <c r="D1933" s="873" t="s">
        <v>3791</v>
      </c>
      <c r="E1933" s="864"/>
      <c r="F1933" s="873"/>
      <c r="G1933" s="838"/>
      <c r="H1933" s="873"/>
      <c r="I1933" s="872">
        <v>2017</v>
      </c>
      <c r="J1933" s="838"/>
      <c r="K1933" s="883"/>
      <c r="L1933" s="884"/>
      <c r="M1933" s="884"/>
      <c r="N1933" s="884"/>
      <c r="O1933" s="872" t="s">
        <v>133</v>
      </c>
      <c r="P1933" s="894">
        <v>30015500</v>
      </c>
      <c r="Q1933" s="853" t="str">
        <f t="shared" si="459"/>
        <v>2.06.04</v>
      </c>
      <c r="R1933" s="841" t="str">
        <f t="shared" si="460"/>
        <v>MEJA DAN KURSI KERJA/RAPAT PEJABAT</v>
      </c>
      <c r="S1933" s="860">
        <f t="shared" si="461"/>
        <v>5</v>
      </c>
      <c r="T1933" s="861">
        <f t="shared" si="462"/>
        <v>6003100</v>
      </c>
      <c r="U1933" s="860">
        <f t="shared" si="463"/>
        <v>-3</v>
      </c>
      <c r="V1933" s="861"/>
      <c r="W1933" s="861"/>
      <c r="X1933" s="861"/>
      <c r="Y1933" s="861"/>
      <c r="Z1933" s="861">
        <f t="shared" si="465"/>
        <v>6003100</v>
      </c>
      <c r="AA1933" s="861">
        <f t="shared" si="466"/>
        <v>6003100</v>
      </c>
      <c r="AB1933" s="860">
        <f t="shared" si="467"/>
        <v>2017</v>
      </c>
      <c r="AC1933" s="862">
        <f t="shared" si="468"/>
        <v>30015500</v>
      </c>
      <c r="AD1933" s="863">
        <f t="shared" si="469"/>
        <v>18009300</v>
      </c>
    </row>
    <row r="1934" spans="1:30" s="821" customFormat="1" ht="25.5" hidden="1" customHeight="1">
      <c r="A1934" s="835"/>
      <c r="B1934" s="849" t="s">
        <v>34</v>
      </c>
      <c r="C1934" s="873" t="s">
        <v>1097</v>
      </c>
      <c r="D1934" s="873" t="s">
        <v>4497</v>
      </c>
      <c r="E1934" s="864"/>
      <c r="F1934" s="873"/>
      <c r="G1934" s="838"/>
      <c r="H1934" s="873"/>
      <c r="I1934" s="872">
        <v>2017</v>
      </c>
      <c r="J1934" s="838"/>
      <c r="K1934" s="883"/>
      <c r="L1934" s="884"/>
      <c r="M1934" s="884"/>
      <c r="N1934" s="884"/>
      <c r="O1934" s="872" t="s">
        <v>133</v>
      </c>
      <c r="P1934" s="894">
        <v>9589000</v>
      </c>
      <c r="Q1934" s="853" t="str">
        <f t="shared" si="459"/>
        <v>2.06.02</v>
      </c>
      <c r="R1934" s="841" t="str">
        <f t="shared" si="460"/>
        <v>ALAT RUMAH TANGGA</v>
      </c>
      <c r="S1934" s="860">
        <f t="shared" si="461"/>
        <v>5</v>
      </c>
      <c r="T1934" s="861">
        <f t="shared" si="462"/>
        <v>1917800</v>
      </c>
      <c r="U1934" s="860">
        <f t="shared" si="463"/>
        <v>-3</v>
      </c>
      <c r="V1934" s="861"/>
      <c r="W1934" s="861"/>
      <c r="X1934" s="861"/>
      <c r="Y1934" s="861"/>
      <c r="Z1934" s="861">
        <f t="shared" si="465"/>
        <v>1917800</v>
      </c>
      <c r="AA1934" s="861">
        <f t="shared" si="466"/>
        <v>1917800</v>
      </c>
      <c r="AB1934" s="860">
        <f t="shared" si="467"/>
        <v>2017</v>
      </c>
      <c r="AC1934" s="862">
        <f t="shared" si="468"/>
        <v>9589000</v>
      </c>
      <c r="AD1934" s="863">
        <f t="shared" si="469"/>
        <v>5753400</v>
      </c>
    </row>
    <row r="1935" spans="1:30" s="821" customFormat="1" ht="25.5" hidden="1" customHeight="1">
      <c r="A1935" s="835"/>
      <c r="B1935" s="849" t="s">
        <v>34</v>
      </c>
      <c r="C1935" s="873" t="s">
        <v>1097</v>
      </c>
      <c r="D1935" s="873" t="s">
        <v>4498</v>
      </c>
      <c r="E1935" s="864"/>
      <c r="F1935" s="873"/>
      <c r="G1935" s="838"/>
      <c r="H1935" s="873"/>
      <c r="I1935" s="872">
        <v>2017</v>
      </c>
      <c r="J1935" s="838"/>
      <c r="K1935" s="883"/>
      <c r="L1935" s="884"/>
      <c r="M1935" s="884"/>
      <c r="N1935" s="884"/>
      <c r="O1935" s="872" t="s">
        <v>133</v>
      </c>
      <c r="P1935" s="894">
        <v>57868500</v>
      </c>
      <c r="Q1935" s="853" t="str">
        <f t="shared" si="459"/>
        <v>2.06.02</v>
      </c>
      <c r="R1935" s="841" t="str">
        <f t="shared" si="460"/>
        <v>ALAT RUMAH TANGGA</v>
      </c>
      <c r="S1935" s="860">
        <f t="shared" si="461"/>
        <v>5</v>
      </c>
      <c r="T1935" s="861">
        <f t="shared" si="462"/>
        <v>11573700</v>
      </c>
      <c r="U1935" s="860">
        <f t="shared" si="463"/>
        <v>-3</v>
      </c>
      <c r="V1935" s="861"/>
      <c r="W1935" s="861"/>
      <c r="X1935" s="861"/>
      <c r="Y1935" s="861"/>
      <c r="Z1935" s="861">
        <f t="shared" si="465"/>
        <v>11573700</v>
      </c>
      <c r="AA1935" s="861">
        <f t="shared" si="466"/>
        <v>11573700</v>
      </c>
      <c r="AB1935" s="860">
        <f t="shared" si="467"/>
        <v>2017</v>
      </c>
      <c r="AC1935" s="862">
        <f t="shared" si="468"/>
        <v>57868500</v>
      </c>
      <c r="AD1935" s="863">
        <f t="shared" si="469"/>
        <v>34721100</v>
      </c>
    </row>
    <row r="1936" spans="1:30" s="821" customFormat="1" ht="25.5" hidden="1" customHeight="1">
      <c r="A1936" s="835"/>
      <c r="B1936" s="849" t="s">
        <v>34</v>
      </c>
      <c r="C1936" s="873" t="s">
        <v>4499</v>
      </c>
      <c r="D1936" s="873" t="s">
        <v>4500</v>
      </c>
      <c r="E1936" s="864"/>
      <c r="F1936" s="873"/>
      <c r="G1936" s="838"/>
      <c r="H1936" s="873"/>
      <c r="I1936" s="872">
        <v>2017</v>
      </c>
      <c r="J1936" s="838"/>
      <c r="K1936" s="883"/>
      <c r="L1936" s="884"/>
      <c r="M1936" s="884"/>
      <c r="N1936" s="884"/>
      <c r="O1936" s="872" t="s">
        <v>133</v>
      </c>
      <c r="P1936" s="894">
        <v>8139500</v>
      </c>
      <c r="Q1936" s="853" t="str">
        <f t="shared" si="459"/>
        <v>2.06.04</v>
      </c>
      <c r="R1936" s="841" t="str">
        <f t="shared" si="460"/>
        <v>MEJA DAN KURSI KERJA/RAPAT PEJABAT</v>
      </c>
      <c r="S1936" s="860">
        <f t="shared" si="461"/>
        <v>5</v>
      </c>
      <c r="T1936" s="861">
        <f t="shared" si="462"/>
        <v>1627900</v>
      </c>
      <c r="U1936" s="860">
        <f t="shared" si="463"/>
        <v>-3</v>
      </c>
      <c r="V1936" s="861"/>
      <c r="W1936" s="861"/>
      <c r="X1936" s="861"/>
      <c r="Y1936" s="861"/>
      <c r="Z1936" s="861">
        <f t="shared" si="465"/>
        <v>1627900</v>
      </c>
      <c r="AA1936" s="861">
        <f t="shared" si="466"/>
        <v>1627900</v>
      </c>
      <c r="AB1936" s="860">
        <f t="shared" si="467"/>
        <v>2017</v>
      </c>
      <c r="AC1936" s="862">
        <f t="shared" si="468"/>
        <v>8139500</v>
      </c>
      <c r="AD1936" s="863">
        <f t="shared" si="469"/>
        <v>4883700</v>
      </c>
    </row>
    <row r="1937" spans="1:30" s="821" customFormat="1" ht="25.5" hidden="1" customHeight="1">
      <c r="A1937" s="835"/>
      <c r="B1937" s="849" t="s">
        <v>34</v>
      </c>
      <c r="C1937" s="873" t="s">
        <v>4499</v>
      </c>
      <c r="D1937" s="873" t="s">
        <v>4501</v>
      </c>
      <c r="E1937" s="864"/>
      <c r="F1937" s="873"/>
      <c r="G1937" s="838"/>
      <c r="H1937" s="873"/>
      <c r="I1937" s="872">
        <v>2017</v>
      </c>
      <c r="J1937" s="838"/>
      <c r="K1937" s="883"/>
      <c r="L1937" s="884"/>
      <c r="M1937" s="884"/>
      <c r="N1937" s="884"/>
      <c r="O1937" s="872" t="s">
        <v>133</v>
      </c>
      <c r="P1937" s="894">
        <v>4906000</v>
      </c>
      <c r="Q1937" s="853" t="str">
        <f t="shared" si="459"/>
        <v>2.06.04</v>
      </c>
      <c r="R1937" s="841" t="str">
        <f t="shared" si="460"/>
        <v>MEJA DAN KURSI KERJA/RAPAT PEJABAT</v>
      </c>
      <c r="S1937" s="860">
        <f t="shared" si="461"/>
        <v>5</v>
      </c>
      <c r="T1937" s="861">
        <f t="shared" si="462"/>
        <v>981200</v>
      </c>
      <c r="U1937" s="860">
        <f t="shared" si="463"/>
        <v>-3</v>
      </c>
      <c r="V1937" s="861"/>
      <c r="W1937" s="861"/>
      <c r="X1937" s="861"/>
      <c r="Y1937" s="861"/>
      <c r="Z1937" s="861">
        <f t="shared" si="465"/>
        <v>981200</v>
      </c>
      <c r="AA1937" s="861">
        <f t="shared" si="466"/>
        <v>981200</v>
      </c>
      <c r="AB1937" s="860">
        <f t="shared" si="467"/>
        <v>2017</v>
      </c>
      <c r="AC1937" s="862">
        <f t="shared" si="468"/>
        <v>4906000</v>
      </c>
      <c r="AD1937" s="863">
        <f t="shared" si="469"/>
        <v>2943600</v>
      </c>
    </row>
    <row r="1938" spans="1:30" s="821" customFormat="1" ht="25.5" hidden="1" customHeight="1">
      <c r="A1938" s="835"/>
      <c r="B1938" s="849" t="s">
        <v>34</v>
      </c>
      <c r="C1938" s="873" t="s">
        <v>278</v>
      </c>
      <c r="D1938" s="873" t="s">
        <v>4178</v>
      </c>
      <c r="E1938" s="864"/>
      <c r="F1938" s="873"/>
      <c r="G1938" s="838"/>
      <c r="H1938" s="873"/>
      <c r="I1938" s="872">
        <v>2017</v>
      </c>
      <c r="J1938" s="838"/>
      <c r="K1938" s="883"/>
      <c r="L1938" s="884"/>
      <c r="M1938" s="884"/>
      <c r="N1938" s="884"/>
      <c r="O1938" s="872" t="s">
        <v>133</v>
      </c>
      <c r="P1938" s="894">
        <v>120580400</v>
      </c>
      <c r="Q1938" s="853" t="str">
        <f t="shared" si="459"/>
        <v>2.06.03</v>
      </c>
      <c r="R1938" s="841" t="str">
        <f t="shared" si="460"/>
        <v>KOMPUTER</v>
      </c>
      <c r="S1938" s="860">
        <f t="shared" si="461"/>
        <v>4</v>
      </c>
      <c r="T1938" s="861">
        <f t="shared" si="462"/>
        <v>30145100</v>
      </c>
      <c r="U1938" s="860">
        <f t="shared" si="463"/>
        <v>-3</v>
      </c>
      <c r="V1938" s="861"/>
      <c r="W1938" s="861"/>
      <c r="X1938" s="861"/>
      <c r="Y1938" s="861"/>
      <c r="Z1938" s="861">
        <f t="shared" si="465"/>
        <v>30145100</v>
      </c>
      <c r="AA1938" s="861">
        <f t="shared" si="466"/>
        <v>30145100</v>
      </c>
      <c r="AB1938" s="860">
        <f t="shared" si="467"/>
        <v>2017</v>
      </c>
      <c r="AC1938" s="862">
        <f t="shared" si="468"/>
        <v>120580400</v>
      </c>
      <c r="AD1938" s="863">
        <f t="shared" si="469"/>
        <v>60290200</v>
      </c>
    </row>
    <row r="1939" spans="1:30" s="821" customFormat="1" ht="25.5" hidden="1" customHeight="1">
      <c r="A1939" s="835"/>
      <c r="B1939" s="849" t="s">
        <v>34</v>
      </c>
      <c r="C1939" s="873" t="s">
        <v>443</v>
      </c>
      <c r="D1939" s="873" t="s">
        <v>180</v>
      </c>
      <c r="E1939" s="864"/>
      <c r="F1939" s="873"/>
      <c r="G1939" s="838"/>
      <c r="H1939" s="873"/>
      <c r="I1939" s="872">
        <v>2017</v>
      </c>
      <c r="J1939" s="838"/>
      <c r="K1939" s="883"/>
      <c r="L1939" s="884"/>
      <c r="M1939" s="884"/>
      <c r="N1939" s="884"/>
      <c r="O1939" s="872" t="s">
        <v>133</v>
      </c>
      <c r="P1939" s="894">
        <v>29882000</v>
      </c>
      <c r="Q1939" s="853" t="str">
        <f t="shared" si="459"/>
        <v>2.06.03</v>
      </c>
      <c r="R1939" s="841" t="str">
        <f t="shared" si="460"/>
        <v>KOMPUTER</v>
      </c>
      <c r="S1939" s="860">
        <f t="shared" si="461"/>
        <v>4</v>
      </c>
      <c r="T1939" s="861">
        <f t="shared" si="462"/>
        <v>7470500</v>
      </c>
      <c r="U1939" s="860">
        <f t="shared" si="463"/>
        <v>-3</v>
      </c>
      <c r="V1939" s="861"/>
      <c r="W1939" s="861"/>
      <c r="X1939" s="861"/>
      <c r="Y1939" s="861"/>
      <c r="Z1939" s="861">
        <f t="shared" si="465"/>
        <v>7470500</v>
      </c>
      <c r="AA1939" s="861">
        <f t="shared" si="466"/>
        <v>7470500</v>
      </c>
      <c r="AB1939" s="860">
        <f t="shared" si="467"/>
        <v>2017</v>
      </c>
      <c r="AC1939" s="862">
        <f t="shared" si="468"/>
        <v>29882000</v>
      </c>
      <c r="AD1939" s="863">
        <f t="shared" si="469"/>
        <v>14941000</v>
      </c>
    </row>
    <row r="1940" spans="1:30" s="821" customFormat="1" ht="25.5" hidden="1" customHeight="1">
      <c r="A1940" s="835"/>
      <c r="B1940" s="849" t="s">
        <v>34</v>
      </c>
      <c r="C1940" s="873" t="s">
        <v>267</v>
      </c>
      <c r="D1940" s="873" t="s">
        <v>1865</v>
      </c>
      <c r="E1940" s="864"/>
      <c r="F1940" s="873"/>
      <c r="G1940" s="838"/>
      <c r="H1940" s="873"/>
      <c r="I1940" s="872">
        <v>2017</v>
      </c>
      <c r="J1940" s="838"/>
      <c r="K1940" s="883"/>
      <c r="L1940" s="884"/>
      <c r="M1940" s="884"/>
      <c r="N1940" s="884"/>
      <c r="O1940" s="872" t="s">
        <v>133</v>
      </c>
      <c r="P1940" s="894">
        <v>119037000</v>
      </c>
      <c r="Q1940" s="853" t="str">
        <f t="shared" si="459"/>
        <v>2.06.03</v>
      </c>
      <c r="R1940" s="841" t="str">
        <f t="shared" si="460"/>
        <v>KOMPUTER</v>
      </c>
      <c r="S1940" s="860">
        <f t="shared" si="461"/>
        <v>4</v>
      </c>
      <c r="T1940" s="861">
        <f t="shared" si="462"/>
        <v>29759250</v>
      </c>
      <c r="U1940" s="860">
        <f t="shared" si="463"/>
        <v>-3</v>
      </c>
      <c r="V1940" s="861"/>
      <c r="W1940" s="861"/>
      <c r="X1940" s="861"/>
      <c r="Y1940" s="861"/>
      <c r="Z1940" s="861">
        <f t="shared" si="465"/>
        <v>29759250</v>
      </c>
      <c r="AA1940" s="861">
        <f t="shared" si="466"/>
        <v>29759250</v>
      </c>
      <c r="AB1940" s="860">
        <f t="shared" si="467"/>
        <v>2017</v>
      </c>
      <c r="AC1940" s="862">
        <f t="shared" si="468"/>
        <v>119037000</v>
      </c>
      <c r="AD1940" s="863">
        <f t="shared" si="469"/>
        <v>59518500</v>
      </c>
    </row>
    <row r="1941" spans="1:30" s="821" customFormat="1" ht="25.5" hidden="1" customHeight="1">
      <c r="A1941" s="835"/>
      <c r="B1941" s="849" t="s">
        <v>34</v>
      </c>
      <c r="C1941" s="873" t="s">
        <v>3828</v>
      </c>
      <c r="D1941" s="873" t="s">
        <v>4502</v>
      </c>
      <c r="E1941" s="864"/>
      <c r="F1941" s="873"/>
      <c r="G1941" s="838"/>
      <c r="H1941" s="873"/>
      <c r="I1941" s="872">
        <v>2017</v>
      </c>
      <c r="J1941" s="838"/>
      <c r="K1941" s="883"/>
      <c r="L1941" s="884"/>
      <c r="M1941" s="884"/>
      <c r="N1941" s="884"/>
      <c r="O1941" s="872" t="s">
        <v>133</v>
      </c>
      <c r="P1941" s="894">
        <v>44518800</v>
      </c>
      <c r="Q1941" s="853" t="str">
        <f t="shared" si="459"/>
        <v>2.06.01</v>
      </c>
      <c r="R1941" s="841" t="str">
        <f t="shared" si="460"/>
        <v>ALAT KANTOR</v>
      </c>
      <c r="S1941" s="860">
        <f t="shared" si="461"/>
        <v>5</v>
      </c>
      <c r="T1941" s="861">
        <f t="shared" si="462"/>
        <v>8903760</v>
      </c>
      <c r="U1941" s="860">
        <f t="shared" si="463"/>
        <v>-3</v>
      </c>
      <c r="V1941" s="861"/>
      <c r="W1941" s="861"/>
      <c r="X1941" s="861"/>
      <c r="Y1941" s="861"/>
      <c r="Z1941" s="861">
        <f t="shared" si="465"/>
        <v>8903760</v>
      </c>
      <c r="AA1941" s="861">
        <f t="shared" si="466"/>
        <v>8903760</v>
      </c>
      <c r="AB1941" s="860">
        <f t="shared" si="467"/>
        <v>2017</v>
      </c>
      <c r="AC1941" s="862">
        <f t="shared" si="468"/>
        <v>44518800</v>
      </c>
      <c r="AD1941" s="863">
        <f t="shared" si="469"/>
        <v>26711280</v>
      </c>
    </row>
    <row r="1942" spans="1:30" s="821" customFormat="1" ht="25.5" hidden="1" customHeight="1">
      <c r="A1942" s="835"/>
      <c r="B1942" s="849" t="s">
        <v>34</v>
      </c>
      <c r="C1942" s="873" t="s">
        <v>3993</v>
      </c>
      <c r="D1942" s="873" t="s">
        <v>4503</v>
      </c>
      <c r="E1942" s="864"/>
      <c r="F1942" s="873"/>
      <c r="G1942" s="838"/>
      <c r="H1942" s="873"/>
      <c r="I1942" s="872">
        <v>2017</v>
      </c>
      <c r="J1942" s="838"/>
      <c r="K1942" s="883"/>
      <c r="L1942" s="884"/>
      <c r="M1942" s="884"/>
      <c r="N1942" s="884"/>
      <c r="O1942" s="872" t="s">
        <v>133</v>
      </c>
      <c r="P1942" s="894">
        <v>148481000</v>
      </c>
      <c r="Q1942" s="853" t="str">
        <f t="shared" si="459"/>
        <v>2.06.01</v>
      </c>
      <c r="R1942" s="841" t="str">
        <f t="shared" si="460"/>
        <v>ALAT KANTOR</v>
      </c>
      <c r="S1942" s="860">
        <f t="shared" si="461"/>
        <v>5</v>
      </c>
      <c r="T1942" s="861">
        <f t="shared" si="462"/>
        <v>29696200</v>
      </c>
      <c r="U1942" s="860">
        <f t="shared" si="463"/>
        <v>-3</v>
      </c>
      <c r="V1942" s="861"/>
      <c r="W1942" s="861"/>
      <c r="X1942" s="861"/>
      <c r="Y1942" s="861"/>
      <c r="Z1942" s="861">
        <f t="shared" si="465"/>
        <v>29696200</v>
      </c>
      <c r="AA1942" s="861">
        <f t="shared" si="466"/>
        <v>29696200</v>
      </c>
      <c r="AB1942" s="860">
        <f t="shared" si="467"/>
        <v>2017</v>
      </c>
      <c r="AC1942" s="862">
        <f t="shared" si="468"/>
        <v>148481000</v>
      </c>
      <c r="AD1942" s="863">
        <f t="shared" si="469"/>
        <v>89088600</v>
      </c>
    </row>
    <row r="1943" spans="1:30" s="821" customFormat="1" ht="25.5" hidden="1" customHeight="1">
      <c r="A1943" s="835"/>
      <c r="B1943" s="849" t="s">
        <v>34</v>
      </c>
      <c r="C1943" s="873" t="s">
        <v>2073</v>
      </c>
      <c r="D1943" s="873" t="s">
        <v>4504</v>
      </c>
      <c r="E1943" s="864"/>
      <c r="F1943" s="873"/>
      <c r="G1943" s="838"/>
      <c r="H1943" s="873"/>
      <c r="I1943" s="872">
        <v>2017</v>
      </c>
      <c r="J1943" s="838"/>
      <c r="K1943" s="883"/>
      <c r="L1943" s="884"/>
      <c r="M1943" s="884"/>
      <c r="N1943" s="884"/>
      <c r="O1943" s="872" t="s">
        <v>133</v>
      </c>
      <c r="P1943" s="894">
        <v>10871250</v>
      </c>
      <c r="Q1943" s="853" t="str">
        <f t="shared" si="459"/>
        <v>2.06.03</v>
      </c>
      <c r="R1943" s="841" t="str">
        <f t="shared" si="460"/>
        <v>KOMPUTER</v>
      </c>
      <c r="S1943" s="860">
        <f t="shared" si="461"/>
        <v>4</v>
      </c>
      <c r="T1943" s="861">
        <f t="shared" si="462"/>
        <v>2717812.5</v>
      </c>
      <c r="U1943" s="860">
        <f t="shared" si="463"/>
        <v>-3</v>
      </c>
      <c r="V1943" s="861"/>
      <c r="W1943" s="861"/>
      <c r="X1943" s="861"/>
      <c r="Y1943" s="861"/>
      <c r="Z1943" s="861">
        <f t="shared" si="465"/>
        <v>2717812.5</v>
      </c>
      <c r="AA1943" s="861">
        <f t="shared" si="466"/>
        <v>2717812.5</v>
      </c>
      <c r="AB1943" s="860">
        <f t="shared" si="467"/>
        <v>2017</v>
      </c>
      <c r="AC1943" s="862">
        <f t="shared" si="468"/>
        <v>10871250</v>
      </c>
      <c r="AD1943" s="863">
        <f t="shared" si="469"/>
        <v>5435625</v>
      </c>
    </row>
    <row r="1944" spans="1:30" s="821" customFormat="1" ht="25.5" hidden="1" customHeight="1">
      <c r="A1944" s="835"/>
      <c r="B1944" s="849" t="s">
        <v>34</v>
      </c>
      <c r="C1944" s="873" t="s">
        <v>3787</v>
      </c>
      <c r="D1944" s="873" t="s">
        <v>4505</v>
      </c>
      <c r="E1944" s="864"/>
      <c r="F1944" s="873"/>
      <c r="G1944" s="838"/>
      <c r="H1944" s="873"/>
      <c r="I1944" s="872">
        <v>2017</v>
      </c>
      <c r="J1944" s="838"/>
      <c r="K1944" s="883"/>
      <c r="L1944" s="884"/>
      <c r="M1944" s="884"/>
      <c r="N1944" s="884"/>
      <c r="O1944" s="872" t="s">
        <v>133</v>
      </c>
      <c r="P1944" s="894">
        <v>44000000</v>
      </c>
      <c r="Q1944" s="853" t="str">
        <f t="shared" si="459"/>
        <v>2.06.02</v>
      </c>
      <c r="R1944" s="841" t="str">
        <f t="shared" si="460"/>
        <v>ALAT RUMAH TANGGA</v>
      </c>
      <c r="S1944" s="860">
        <f t="shared" si="461"/>
        <v>5</v>
      </c>
      <c r="T1944" s="861">
        <f t="shared" si="462"/>
        <v>8800000</v>
      </c>
      <c r="U1944" s="860">
        <f t="shared" si="463"/>
        <v>-3</v>
      </c>
      <c r="V1944" s="861"/>
      <c r="W1944" s="861"/>
      <c r="X1944" s="861"/>
      <c r="Y1944" s="861"/>
      <c r="Z1944" s="861">
        <f t="shared" si="465"/>
        <v>8800000</v>
      </c>
      <c r="AA1944" s="861">
        <f t="shared" si="466"/>
        <v>8800000</v>
      </c>
      <c r="AB1944" s="860">
        <f t="shared" si="467"/>
        <v>2017</v>
      </c>
      <c r="AC1944" s="862">
        <f t="shared" si="468"/>
        <v>44000000</v>
      </c>
      <c r="AD1944" s="863">
        <f t="shared" si="469"/>
        <v>26400000</v>
      </c>
    </row>
    <row r="1945" spans="1:30" s="821" customFormat="1" ht="25.5" hidden="1" customHeight="1">
      <c r="A1945" s="835"/>
      <c r="B1945" s="849" t="s">
        <v>34</v>
      </c>
      <c r="C1945" s="873" t="s">
        <v>3784</v>
      </c>
      <c r="D1945" s="873" t="s">
        <v>4506</v>
      </c>
      <c r="E1945" s="864"/>
      <c r="F1945" s="873"/>
      <c r="G1945" s="838"/>
      <c r="H1945" s="873"/>
      <c r="I1945" s="872">
        <v>2017</v>
      </c>
      <c r="J1945" s="838"/>
      <c r="K1945" s="883"/>
      <c r="L1945" s="884"/>
      <c r="M1945" s="884"/>
      <c r="N1945" s="884"/>
      <c r="O1945" s="872" t="s">
        <v>133</v>
      </c>
      <c r="P1945" s="894">
        <v>38758500</v>
      </c>
      <c r="Q1945" s="853" t="str">
        <f t="shared" si="459"/>
        <v>2.06.03</v>
      </c>
      <c r="R1945" s="841" t="str">
        <f t="shared" si="460"/>
        <v>KOMPUTER</v>
      </c>
      <c r="S1945" s="860">
        <f t="shared" si="461"/>
        <v>4</v>
      </c>
      <c r="T1945" s="861">
        <f t="shared" si="462"/>
        <v>9689625</v>
      </c>
      <c r="U1945" s="860">
        <f t="shared" si="463"/>
        <v>-3</v>
      </c>
      <c r="V1945" s="861"/>
      <c r="W1945" s="861"/>
      <c r="X1945" s="861"/>
      <c r="Y1945" s="861"/>
      <c r="Z1945" s="861">
        <f t="shared" si="465"/>
        <v>9689625</v>
      </c>
      <c r="AA1945" s="861">
        <f t="shared" si="466"/>
        <v>9689625</v>
      </c>
      <c r="AB1945" s="860">
        <f t="shared" si="467"/>
        <v>2017</v>
      </c>
      <c r="AC1945" s="862">
        <f t="shared" si="468"/>
        <v>38758500</v>
      </c>
      <c r="AD1945" s="863">
        <f t="shared" si="469"/>
        <v>19379250</v>
      </c>
    </row>
    <row r="1946" spans="1:30" s="821" customFormat="1" ht="25.5" hidden="1" customHeight="1">
      <c r="A1946" s="835"/>
      <c r="B1946" s="849" t="s">
        <v>34</v>
      </c>
      <c r="C1946" s="873" t="s">
        <v>1429</v>
      </c>
      <c r="D1946" s="873" t="s">
        <v>4507</v>
      </c>
      <c r="E1946" s="864"/>
      <c r="F1946" s="873"/>
      <c r="G1946" s="838"/>
      <c r="H1946" s="873"/>
      <c r="I1946" s="872">
        <v>2017</v>
      </c>
      <c r="J1946" s="838"/>
      <c r="K1946" s="883"/>
      <c r="L1946" s="884"/>
      <c r="M1946" s="884"/>
      <c r="N1946" s="884"/>
      <c r="O1946" s="872" t="s">
        <v>133</v>
      </c>
      <c r="P1946" s="894">
        <v>76302000</v>
      </c>
      <c r="Q1946" s="853" t="str">
        <f t="shared" si="459"/>
        <v>2.06.02</v>
      </c>
      <c r="R1946" s="841" t="str">
        <f t="shared" si="460"/>
        <v>ALAT RUMAH TANGGA</v>
      </c>
      <c r="S1946" s="860">
        <f t="shared" si="461"/>
        <v>5</v>
      </c>
      <c r="T1946" s="861">
        <f t="shared" si="462"/>
        <v>15260400</v>
      </c>
      <c r="U1946" s="860">
        <f t="shared" si="463"/>
        <v>-3</v>
      </c>
      <c r="V1946" s="861"/>
      <c r="W1946" s="861"/>
      <c r="X1946" s="861"/>
      <c r="Y1946" s="861"/>
      <c r="Z1946" s="861">
        <f t="shared" si="465"/>
        <v>15260400</v>
      </c>
      <c r="AA1946" s="861">
        <f t="shared" si="466"/>
        <v>15260400</v>
      </c>
      <c r="AB1946" s="860">
        <f t="shared" si="467"/>
        <v>2017</v>
      </c>
      <c r="AC1946" s="862">
        <f t="shared" si="468"/>
        <v>76302000</v>
      </c>
      <c r="AD1946" s="863">
        <f t="shared" si="469"/>
        <v>45781200</v>
      </c>
    </row>
    <row r="1947" spans="1:30" s="821" customFormat="1" ht="25.5" hidden="1" customHeight="1">
      <c r="A1947" s="835"/>
      <c r="B1947" s="849" t="s">
        <v>34</v>
      </c>
      <c r="C1947" s="900" t="s">
        <v>4508</v>
      </c>
      <c r="D1947" s="900" t="s">
        <v>197</v>
      </c>
      <c r="E1947" s="901" t="s">
        <v>448</v>
      </c>
      <c r="F1947" s="900"/>
      <c r="G1947" s="902" t="s">
        <v>4509</v>
      </c>
      <c r="H1947" s="900" t="s">
        <v>1870</v>
      </c>
      <c r="I1947" s="903">
        <v>2018</v>
      </c>
      <c r="J1947" s="902"/>
      <c r="K1947" s="904"/>
      <c r="L1947" s="905"/>
      <c r="M1947" s="905"/>
      <c r="N1947" s="905"/>
      <c r="O1947" s="903" t="s">
        <v>133</v>
      </c>
      <c r="P1947" s="906">
        <v>12119773.13497052</v>
      </c>
      <c r="Q1947" s="853" t="str">
        <f t="shared" si="459"/>
        <v>2.06.02</v>
      </c>
      <c r="R1947" s="841" t="str">
        <f t="shared" si="460"/>
        <v>ALAT RUMAH TANGGA</v>
      </c>
      <c r="S1947" s="860">
        <f t="shared" si="461"/>
        <v>5</v>
      </c>
      <c r="T1947" s="861">
        <f t="shared" si="462"/>
        <v>2423954.6269941041</v>
      </c>
      <c r="U1947" s="860">
        <f t="shared" si="463"/>
        <v>-4</v>
      </c>
      <c r="V1947" s="861"/>
      <c r="W1947" s="861"/>
      <c r="X1947" s="861"/>
      <c r="Y1947" s="861"/>
      <c r="Z1947" s="861"/>
      <c r="AA1947" s="861">
        <f t="shared" si="466"/>
        <v>2423954.6269941041</v>
      </c>
      <c r="AB1947" s="860">
        <f t="shared" si="467"/>
        <v>2018</v>
      </c>
      <c r="AC1947" s="862">
        <f t="shared" si="468"/>
        <v>12119773.13497052</v>
      </c>
      <c r="AD1947" s="863">
        <f t="shared" si="469"/>
        <v>9695818.5079764165</v>
      </c>
    </row>
    <row r="1948" spans="1:30" s="821" customFormat="1" ht="25.5" hidden="1" customHeight="1">
      <c r="A1948" s="835"/>
      <c r="B1948" s="849" t="s">
        <v>34</v>
      </c>
      <c r="C1948" s="900" t="s">
        <v>1430</v>
      </c>
      <c r="D1948" s="900" t="s">
        <v>1343</v>
      </c>
      <c r="E1948" s="901" t="s">
        <v>836</v>
      </c>
      <c r="F1948" s="900"/>
      <c r="G1948" s="902" t="s">
        <v>4509</v>
      </c>
      <c r="H1948" s="900" t="s">
        <v>1870</v>
      </c>
      <c r="I1948" s="903">
        <v>2018</v>
      </c>
      <c r="J1948" s="902"/>
      <c r="K1948" s="904"/>
      <c r="L1948" s="905"/>
      <c r="M1948" s="905"/>
      <c r="N1948" s="905"/>
      <c r="O1948" s="903" t="s">
        <v>133</v>
      </c>
      <c r="P1948" s="906">
        <v>40533907.929179177</v>
      </c>
      <c r="Q1948" s="853" t="str">
        <f t="shared" si="459"/>
        <v>2.06.02</v>
      </c>
      <c r="R1948" s="841" t="str">
        <f t="shared" si="460"/>
        <v>ALAT RUMAH TANGGA</v>
      </c>
      <c r="S1948" s="860">
        <f t="shared" si="461"/>
        <v>5</v>
      </c>
      <c r="T1948" s="861">
        <f t="shared" si="462"/>
        <v>8106781.585835835</v>
      </c>
      <c r="U1948" s="860">
        <f t="shared" si="463"/>
        <v>-4</v>
      </c>
      <c r="V1948" s="861"/>
      <c r="W1948" s="861"/>
      <c r="X1948" s="861"/>
      <c r="Y1948" s="861"/>
      <c r="Z1948" s="861"/>
      <c r="AA1948" s="861">
        <f t="shared" si="466"/>
        <v>8106781.585835835</v>
      </c>
      <c r="AB1948" s="860">
        <f t="shared" si="467"/>
        <v>2018</v>
      </c>
      <c r="AC1948" s="862">
        <f t="shared" si="468"/>
        <v>40533907.929179177</v>
      </c>
      <c r="AD1948" s="863">
        <f>P1948-(V1948+W1948+X1948+Y1948+Z1948+AA1948)</f>
        <v>32427126.34334334</v>
      </c>
    </row>
    <row r="1949" spans="1:30" s="821" customFormat="1" ht="25.5" hidden="1" customHeight="1">
      <c r="A1949" s="835"/>
      <c r="B1949" s="849" t="s">
        <v>34</v>
      </c>
      <c r="C1949" s="900" t="s">
        <v>4488</v>
      </c>
      <c r="D1949" s="900" t="s">
        <v>4510</v>
      </c>
      <c r="E1949" s="901" t="s">
        <v>1145</v>
      </c>
      <c r="F1949" s="900"/>
      <c r="G1949" s="902" t="s">
        <v>4509</v>
      </c>
      <c r="H1949" s="900" t="s">
        <v>1870</v>
      </c>
      <c r="I1949" s="903">
        <v>2018</v>
      </c>
      <c r="J1949" s="902"/>
      <c r="K1949" s="904"/>
      <c r="L1949" s="905"/>
      <c r="M1949" s="905"/>
      <c r="N1949" s="905"/>
      <c r="O1949" s="903" t="s">
        <v>133</v>
      </c>
      <c r="P1949" s="906">
        <v>15149716.418713149</v>
      </c>
      <c r="Q1949" s="853" t="str">
        <f t="shared" si="459"/>
        <v>2.06.02</v>
      </c>
      <c r="R1949" s="841" t="str">
        <f t="shared" si="460"/>
        <v>ALAT RUMAH TANGGA</v>
      </c>
      <c r="S1949" s="860">
        <f t="shared" si="461"/>
        <v>5</v>
      </c>
      <c r="T1949" s="861">
        <f t="shared" si="462"/>
        <v>3029943.2837426299</v>
      </c>
      <c r="U1949" s="860">
        <f t="shared" si="463"/>
        <v>-4</v>
      </c>
      <c r="V1949" s="861"/>
      <c r="W1949" s="861"/>
      <c r="X1949" s="861"/>
      <c r="Y1949" s="861"/>
      <c r="Z1949" s="861"/>
      <c r="AA1949" s="861">
        <f t="shared" si="466"/>
        <v>3029943.2837426299</v>
      </c>
      <c r="AB1949" s="860">
        <f t="shared" si="467"/>
        <v>2018</v>
      </c>
      <c r="AC1949" s="862">
        <f t="shared" si="468"/>
        <v>15149716.418713149</v>
      </c>
      <c r="AD1949" s="863">
        <f t="shared" si="469"/>
        <v>12119773.13497052</v>
      </c>
    </row>
    <row r="1950" spans="1:30" s="821" customFormat="1" ht="25.5" hidden="1" customHeight="1">
      <c r="A1950" s="835"/>
      <c r="B1950" s="849" t="s">
        <v>34</v>
      </c>
      <c r="C1950" s="900" t="s">
        <v>1429</v>
      </c>
      <c r="D1950" s="900" t="s">
        <v>1341</v>
      </c>
      <c r="E1950" s="901" t="s">
        <v>444</v>
      </c>
      <c r="F1950" s="900" t="s">
        <v>296</v>
      </c>
      <c r="G1950" s="902" t="s">
        <v>4509</v>
      </c>
      <c r="H1950" s="900" t="s">
        <v>1870</v>
      </c>
      <c r="I1950" s="903">
        <v>2018</v>
      </c>
      <c r="J1950" s="902"/>
      <c r="K1950" s="904"/>
      <c r="L1950" s="905"/>
      <c r="M1950" s="905"/>
      <c r="N1950" s="905"/>
      <c r="O1950" s="903" t="s">
        <v>133</v>
      </c>
      <c r="P1950" s="906">
        <v>10485213.592388075</v>
      </c>
      <c r="Q1950" s="853" t="str">
        <f t="shared" si="459"/>
        <v>2.06.02</v>
      </c>
      <c r="R1950" s="841" t="str">
        <f t="shared" si="460"/>
        <v>ALAT RUMAH TANGGA</v>
      </c>
      <c r="S1950" s="860">
        <f t="shared" si="461"/>
        <v>5</v>
      </c>
      <c r="T1950" s="861">
        <f t="shared" si="462"/>
        <v>2097042.7184776149</v>
      </c>
      <c r="U1950" s="860">
        <f t="shared" si="463"/>
        <v>-4</v>
      </c>
      <c r="V1950" s="861"/>
      <c r="W1950" s="861"/>
      <c r="X1950" s="861"/>
      <c r="Y1950" s="861"/>
      <c r="Z1950" s="861"/>
      <c r="AA1950" s="861">
        <f t="shared" si="466"/>
        <v>2097042.7184776149</v>
      </c>
      <c r="AB1950" s="860">
        <f t="shared" si="467"/>
        <v>2018</v>
      </c>
      <c r="AC1950" s="862">
        <f t="shared" si="468"/>
        <v>10485213.592388075</v>
      </c>
      <c r="AD1950" s="863">
        <f>P1950-(V1950+W1950+X1950+Y1950+Z1950+AA1950)</f>
        <v>8388170.8739104597</v>
      </c>
    </row>
    <row r="1951" spans="1:30" s="821" customFormat="1" ht="25.5" hidden="1" customHeight="1">
      <c r="A1951" s="835"/>
      <c r="B1951" s="849" t="s">
        <v>34</v>
      </c>
      <c r="C1951" s="900" t="s">
        <v>1429</v>
      </c>
      <c r="D1951" s="900" t="s">
        <v>1341</v>
      </c>
      <c r="E1951" s="901" t="s">
        <v>836</v>
      </c>
      <c r="F1951" s="900" t="s">
        <v>841</v>
      </c>
      <c r="G1951" s="902" t="s">
        <v>4509</v>
      </c>
      <c r="H1951" s="900" t="s">
        <v>1870</v>
      </c>
      <c r="I1951" s="903">
        <v>2018</v>
      </c>
      <c r="J1951" s="902"/>
      <c r="K1951" s="904"/>
      <c r="L1951" s="905"/>
      <c r="M1951" s="905"/>
      <c r="N1951" s="905"/>
      <c r="O1951" s="903" t="s">
        <v>133</v>
      </c>
      <c r="P1951" s="906">
        <v>9918445.2319648024</v>
      </c>
      <c r="Q1951" s="853" t="str">
        <f t="shared" si="459"/>
        <v>2.06.02</v>
      </c>
      <c r="R1951" s="841" t="str">
        <f t="shared" si="460"/>
        <v>ALAT RUMAH TANGGA</v>
      </c>
      <c r="S1951" s="860">
        <f t="shared" si="461"/>
        <v>5</v>
      </c>
      <c r="T1951" s="861">
        <f t="shared" si="462"/>
        <v>1983689.0463929605</v>
      </c>
      <c r="U1951" s="860">
        <f t="shared" si="463"/>
        <v>-4</v>
      </c>
      <c r="V1951" s="861"/>
      <c r="W1951" s="861"/>
      <c r="X1951" s="861"/>
      <c r="Y1951" s="861"/>
      <c r="Z1951" s="861"/>
      <c r="AA1951" s="861">
        <f t="shared" si="466"/>
        <v>1983689.0463929605</v>
      </c>
      <c r="AB1951" s="860">
        <f t="shared" si="467"/>
        <v>2018</v>
      </c>
      <c r="AC1951" s="862">
        <f t="shared" si="468"/>
        <v>9918445.2319648024</v>
      </c>
      <c r="AD1951" s="863">
        <f t="shared" si="469"/>
        <v>7934756.1855718419</v>
      </c>
    </row>
    <row r="1952" spans="1:30" s="821" customFormat="1" ht="25.5" hidden="1" customHeight="1">
      <c r="A1952" s="835"/>
      <c r="B1952" s="849" t="s">
        <v>34</v>
      </c>
      <c r="C1952" s="900" t="s">
        <v>435</v>
      </c>
      <c r="D1952" s="900" t="s">
        <v>1855</v>
      </c>
      <c r="E1952" s="901" t="s">
        <v>4511</v>
      </c>
      <c r="F1952" s="900" t="s">
        <v>840</v>
      </c>
      <c r="G1952" s="902" t="s">
        <v>4509</v>
      </c>
      <c r="H1952" s="900" t="s">
        <v>372</v>
      </c>
      <c r="I1952" s="903">
        <v>2018</v>
      </c>
      <c r="J1952" s="902"/>
      <c r="K1952" s="904"/>
      <c r="L1952" s="905"/>
      <c r="M1952" s="905"/>
      <c r="N1952" s="905"/>
      <c r="O1952" s="903" t="s">
        <v>133</v>
      </c>
      <c r="P1952" s="906">
        <v>69993000</v>
      </c>
      <c r="Q1952" s="853" t="str">
        <f t="shared" si="459"/>
        <v>2.06.01</v>
      </c>
      <c r="R1952" s="841" t="str">
        <f t="shared" si="460"/>
        <v>ALAT KANTOR</v>
      </c>
      <c r="S1952" s="860">
        <f t="shared" si="461"/>
        <v>5</v>
      </c>
      <c r="T1952" s="861">
        <f t="shared" si="462"/>
        <v>13998600</v>
      </c>
      <c r="U1952" s="860">
        <f t="shared" si="463"/>
        <v>-4</v>
      </c>
      <c r="V1952" s="861"/>
      <c r="W1952" s="861"/>
      <c r="X1952" s="861"/>
      <c r="Y1952" s="861"/>
      <c r="Z1952" s="861"/>
      <c r="AA1952" s="861">
        <f t="shared" si="466"/>
        <v>13998600</v>
      </c>
      <c r="AB1952" s="860">
        <f t="shared" si="467"/>
        <v>2018</v>
      </c>
      <c r="AC1952" s="862">
        <f t="shared" si="468"/>
        <v>69993000</v>
      </c>
      <c r="AD1952" s="863">
        <f t="shared" si="469"/>
        <v>55994400</v>
      </c>
    </row>
    <row r="1953" spans="1:30" s="821" customFormat="1" ht="25.5" hidden="1" customHeight="1">
      <c r="A1953" s="835"/>
      <c r="B1953" s="849" t="s">
        <v>34</v>
      </c>
      <c r="C1953" s="900" t="s">
        <v>435</v>
      </c>
      <c r="D1953" s="900" t="s">
        <v>1855</v>
      </c>
      <c r="E1953" s="901" t="s">
        <v>444</v>
      </c>
      <c r="F1953" s="900" t="s">
        <v>840</v>
      </c>
      <c r="G1953" s="902" t="s">
        <v>4509</v>
      </c>
      <c r="H1953" s="900" t="s">
        <v>372</v>
      </c>
      <c r="I1953" s="903">
        <v>2018</v>
      </c>
      <c r="J1953" s="902"/>
      <c r="K1953" s="904"/>
      <c r="L1953" s="905"/>
      <c r="M1953" s="905"/>
      <c r="N1953" s="905"/>
      <c r="O1953" s="903" t="s">
        <v>133</v>
      </c>
      <c r="P1953" s="906">
        <v>1980000</v>
      </c>
      <c r="Q1953" s="853" t="str">
        <f t="shared" si="459"/>
        <v>2.06.01</v>
      </c>
      <c r="R1953" s="841" t="str">
        <f t="shared" si="460"/>
        <v>ALAT KANTOR</v>
      </c>
      <c r="S1953" s="860">
        <f t="shared" si="461"/>
        <v>5</v>
      </c>
      <c r="T1953" s="861">
        <f t="shared" si="462"/>
        <v>396000</v>
      </c>
      <c r="U1953" s="860">
        <f t="shared" si="463"/>
        <v>-4</v>
      </c>
      <c r="V1953" s="861"/>
      <c r="W1953" s="861"/>
      <c r="X1953" s="861"/>
      <c r="Y1953" s="861"/>
      <c r="Z1953" s="861"/>
      <c r="AA1953" s="861">
        <f t="shared" si="466"/>
        <v>396000</v>
      </c>
      <c r="AB1953" s="860">
        <f t="shared" si="467"/>
        <v>2018</v>
      </c>
      <c r="AC1953" s="862">
        <f t="shared" si="468"/>
        <v>1980000</v>
      </c>
      <c r="AD1953" s="863">
        <f t="shared" si="469"/>
        <v>1584000</v>
      </c>
    </row>
    <row r="1954" spans="1:30" s="821" customFormat="1" ht="25.5" hidden="1" customHeight="1">
      <c r="A1954" s="835"/>
      <c r="B1954" s="849" t="s">
        <v>34</v>
      </c>
      <c r="C1954" s="900" t="s">
        <v>438</v>
      </c>
      <c r="D1954" s="900" t="s">
        <v>4512</v>
      </c>
      <c r="E1954" s="901" t="s">
        <v>1145</v>
      </c>
      <c r="F1954" s="900" t="s">
        <v>298</v>
      </c>
      <c r="G1954" s="902" t="s">
        <v>4509</v>
      </c>
      <c r="H1954" s="900" t="s">
        <v>358</v>
      </c>
      <c r="I1954" s="903">
        <v>2018</v>
      </c>
      <c r="J1954" s="902"/>
      <c r="K1954" s="904"/>
      <c r="L1954" s="905"/>
      <c r="M1954" s="905"/>
      <c r="N1954" s="905"/>
      <c r="O1954" s="903" t="s">
        <v>133</v>
      </c>
      <c r="P1954" s="906">
        <v>3374390.2707808563</v>
      </c>
      <c r="Q1954" s="853" t="str">
        <f t="shared" si="459"/>
        <v>2.06.04</v>
      </c>
      <c r="R1954" s="841" t="str">
        <f t="shared" si="460"/>
        <v>MEJA DAN KURSI KERJA/RAPAT PEJABAT</v>
      </c>
      <c r="S1954" s="860">
        <f t="shared" si="461"/>
        <v>5</v>
      </c>
      <c r="T1954" s="861">
        <f t="shared" si="462"/>
        <v>674878.05415617127</v>
      </c>
      <c r="U1954" s="860">
        <f t="shared" si="463"/>
        <v>-4</v>
      </c>
      <c r="V1954" s="861"/>
      <c r="W1954" s="861"/>
      <c r="X1954" s="861"/>
      <c r="Y1954" s="861"/>
      <c r="Z1954" s="861"/>
      <c r="AA1954" s="861">
        <f t="shared" si="466"/>
        <v>674878.05415617127</v>
      </c>
      <c r="AB1954" s="860">
        <f t="shared" si="467"/>
        <v>2018</v>
      </c>
      <c r="AC1954" s="862">
        <f t="shared" si="468"/>
        <v>3374390.2707808563</v>
      </c>
      <c r="AD1954" s="863">
        <f t="shared" si="469"/>
        <v>2699512.2166246851</v>
      </c>
    </row>
    <row r="1955" spans="1:30" s="821" customFormat="1" ht="25.5" hidden="1" customHeight="1">
      <c r="A1955" s="835"/>
      <c r="B1955" s="849" t="s">
        <v>34</v>
      </c>
      <c r="C1955" s="900" t="s">
        <v>438</v>
      </c>
      <c r="D1955" s="900" t="s">
        <v>4513</v>
      </c>
      <c r="E1955" s="901" t="s">
        <v>444</v>
      </c>
      <c r="F1955" s="900" t="s">
        <v>298</v>
      </c>
      <c r="G1955" s="902" t="s">
        <v>1150</v>
      </c>
      <c r="H1955" s="900" t="s">
        <v>358</v>
      </c>
      <c r="I1955" s="903">
        <v>2018</v>
      </c>
      <c r="J1955" s="902"/>
      <c r="K1955" s="904"/>
      <c r="L1955" s="905"/>
      <c r="M1955" s="905"/>
      <c r="N1955" s="905"/>
      <c r="O1955" s="903" t="s">
        <v>133</v>
      </c>
      <c r="P1955" s="906">
        <v>6947274.0869017635</v>
      </c>
      <c r="Q1955" s="853" t="str">
        <f t="shared" si="459"/>
        <v>2.06.04</v>
      </c>
      <c r="R1955" s="841" t="str">
        <f t="shared" si="460"/>
        <v>MEJA DAN KURSI KERJA/RAPAT PEJABAT</v>
      </c>
      <c r="S1955" s="860">
        <f t="shared" si="461"/>
        <v>5</v>
      </c>
      <c r="T1955" s="861">
        <f t="shared" si="462"/>
        <v>1389454.8173803526</v>
      </c>
      <c r="U1955" s="860">
        <f t="shared" si="463"/>
        <v>-4</v>
      </c>
      <c r="V1955" s="861"/>
      <c r="W1955" s="861"/>
      <c r="X1955" s="861"/>
      <c r="Y1955" s="861"/>
      <c r="Z1955" s="861"/>
      <c r="AA1955" s="861">
        <f t="shared" si="466"/>
        <v>1389454.8173803526</v>
      </c>
      <c r="AB1955" s="860">
        <f t="shared" si="467"/>
        <v>2018</v>
      </c>
      <c r="AC1955" s="862">
        <f t="shared" si="468"/>
        <v>6947274.0869017635</v>
      </c>
      <c r="AD1955" s="863">
        <f t="shared" si="469"/>
        <v>5557819.2695214106</v>
      </c>
    </row>
    <row r="1956" spans="1:30" s="821" customFormat="1" ht="25.5" hidden="1" customHeight="1">
      <c r="A1956" s="835"/>
      <c r="B1956" s="849" t="s">
        <v>34</v>
      </c>
      <c r="C1956" s="900" t="s">
        <v>4514</v>
      </c>
      <c r="D1956" s="900" t="s">
        <v>169</v>
      </c>
      <c r="E1956" s="901" t="s">
        <v>1145</v>
      </c>
      <c r="F1956" s="900" t="s">
        <v>298</v>
      </c>
      <c r="G1956" s="902" t="s">
        <v>4509</v>
      </c>
      <c r="H1956" s="900" t="s">
        <v>4515</v>
      </c>
      <c r="I1956" s="903">
        <v>2018</v>
      </c>
      <c r="J1956" s="902"/>
      <c r="K1956" s="904"/>
      <c r="L1956" s="905"/>
      <c r="M1956" s="905"/>
      <c r="N1956" s="905"/>
      <c r="O1956" s="903" t="s">
        <v>133</v>
      </c>
      <c r="P1956" s="906">
        <v>2808214.759657918</v>
      </c>
      <c r="Q1956" s="853" t="str">
        <f t="shared" si="459"/>
        <v>2.06.02</v>
      </c>
      <c r="R1956" s="841" t="str">
        <f t="shared" si="460"/>
        <v>ALAT RUMAH TANGGA</v>
      </c>
      <c r="S1956" s="860">
        <f t="shared" si="461"/>
        <v>5</v>
      </c>
      <c r="T1956" s="861">
        <f t="shared" si="462"/>
        <v>561642.95193158358</v>
      </c>
      <c r="U1956" s="860">
        <f t="shared" si="463"/>
        <v>-4</v>
      </c>
      <c r="V1956" s="861"/>
      <c r="W1956" s="861"/>
      <c r="X1956" s="861"/>
      <c r="Y1956" s="861"/>
      <c r="Z1956" s="861"/>
      <c r="AA1956" s="861">
        <f t="shared" si="466"/>
        <v>561642.95193158358</v>
      </c>
      <c r="AB1956" s="860">
        <f t="shared" si="467"/>
        <v>2018</v>
      </c>
      <c r="AC1956" s="862">
        <f t="shared" si="468"/>
        <v>2808214.759657918</v>
      </c>
      <c r="AD1956" s="863">
        <f t="shared" si="469"/>
        <v>2246571.8077263343</v>
      </c>
    </row>
    <row r="1957" spans="1:30" s="821" customFormat="1" ht="25.5" hidden="1" customHeight="1">
      <c r="A1957" s="835"/>
      <c r="B1957" s="849" t="s">
        <v>34</v>
      </c>
      <c r="C1957" s="900" t="s">
        <v>4514</v>
      </c>
      <c r="D1957" s="900" t="s">
        <v>169</v>
      </c>
      <c r="E1957" s="901" t="s">
        <v>444</v>
      </c>
      <c r="F1957" s="900" t="s">
        <v>298</v>
      </c>
      <c r="G1957" s="902" t="s">
        <v>4509</v>
      </c>
      <c r="H1957" s="900" t="s">
        <v>4515</v>
      </c>
      <c r="I1957" s="903">
        <v>2018</v>
      </c>
      <c r="J1957" s="902"/>
      <c r="K1957" s="904"/>
      <c r="L1957" s="905"/>
      <c r="M1957" s="905"/>
      <c r="N1957" s="905"/>
      <c r="O1957" s="903" t="s">
        <v>133</v>
      </c>
      <c r="P1957" s="906">
        <v>4900610.0707755825</v>
      </c>
      <c r="Q1957" s="853" t="str">
        <f t="shared" si="459"/>
        <v>2.06.02</v>
      </c>
      <c r="R1957" s="841" t="str">
        <f t="shared" si="460"/>
        <v>ALAT RUMAH TANGGA</v>
      </c>
      <c r="S1957" s="860">
        <f t="shared" si="461"/>
        <v>5</v>
      </c>
      <c r="T1957" s="861">
        <f t="shared" si="462"/>
        <v>980122.01415511651</v>
      </c>
      <c r="U1957" s="860">
        <f t="shared" si="463"/>
        <v>-4</v>
      </c>
      <c r="V1957" s="861"/>
      <c r="W1957" s="861"/>
      <c r="X1957" s="861"/>
      <c r="Y1957" s="861"/>
      <c r="Z1957" s="861"/>
      <c r="AA1957" s="861">
        <f t="shared" si="466"/>
        <v>980122.01415511651</v>
      </c>
      <c r="AB1957" s="860">
        <f t="shared" si="467"/>
        <v>2018</v>
      </c>
      <c r="AC1957" s="862">
        <f t="shared" si="468"/>
        <v>4900610.0707755825</v>
      </c>
      <c r="AD1957" s="863">
        <f t="shared" si="469"/>
        <v>3920488.0566204661</v>
      </c>
    </row>
    <row r="1958" spans="1:30" s="821" customFormat="1" ht="25.5" hidden="1" customHeight="1">
      <c r="A1958" s="835"/>
      <c r="B1958" s="849" t="s">
        <v>34</v>
      </c>
      <c r="C1958" s="900" t="s">
        <v>4514</v>
      </c>
      <c r="D1958" s="900" t="s">
        <v>4516</v>
      </c>
      <c r="E1958" s="901" t="s">
        <v>4517</v>
      </c>
      <c r="F1958" s="900" t="s">
        <v>298</v>
      </c>
      <c r="G1958" s="902" t="s">
        <v>4509</v>
      </c>
      <c r="H1958" s="900" t="s">
        <v>4515</v>
      </c>
      <c r="I1958" s="903">
        <v>2018</v>
      </c>
      <c r="J1958" s="902"/>
      <c r="K1958" s="904"/>
      <c r="L1958" s="905"/>
      <c r="M1958" s="905"/>
      <c r="N1958" s="905"/>
      <c r="O1958" s="903" t="s">
        <v>133</v>
      </c>
      <c r="P1958" s="906">
        <v>199988941.31524625</v>
      </c>
      <c r="Q1958" s="853" t="str">
        <f t="shared" si="459"/>
        <v>2.06.02</v>
      </c>
      <c r="R1958" s="841" t="str">
        <f t="shared" si="460"/>
        <v>ALAT RUMAH TANGGA</v>
      </c>
      <c r="S1958" s="860">
        <f t="shared" si="461"/>
        <v>5</v>
      </c>
      <c r="T1958" s="861">
        <f t="shared" si="462"/>
        <v>39997788.263049252</v>
      </c>
      <c r="U1958" s="860">
        <f t="shared" si="463"/>
        <v>-4</v>
      </c>
      <c r="V1958" s="861"/>
      <c r="W1958" s="861"/>
      <c r="X1958" s="861"/>
      <c r="Y1958" s="861"/>
      <c r="Z1958" s="861"/>
      <c r="AA1958" s="861">
        <f t="shared" si="466"/>
        <v>39997788.263049252</v>
      </c>
      <c r="AB1958" s="860">
        <f t="shared" si="467"/>
        <v>2018</v>
      </c>
      <c r="AC1958" s="862">
        <f t="shared" si="468"/>
        <v>199988941.31524625</v>
      </c>
      <c r="AD1958" s="863">
        <f t="shared" si="469"/>
        <v>159991153.05219701</v>
      </c>
    </row>
    <row r="1959" spans="1:30" s="821" customFormat="1" ht="25.5" hidden="1" customHeight="1">
      <c r="A1959" s="835"/>
      <c r="B1959" s="849" t="s">
        <v>34</v>
      </c>
      <c r="C1959" s="900" t="s">
        <v>434</v>
      </c>
      <c r="D1959" s="900" t="s">
        <v>175</v>
      </c>
      <c r="E1959" s="901" t="s">
        <v>1145</v>
      </c>
      <c r="F1959" s="900" t="s">
        <v>298</v>
      </c>
      <c r="G1959" s="902" t="s">
        <v>4509</v>
      </c>
      <c r="H1959" s="900" t="s">
        <v>1870</v>
      </c>
      <c r="I1959" s="903">
        <v>2018</v>
      </c>
      <c r="J1959" s="902"/>
      <c r="K1959" s="904"/>
      <c r="L1959" s="905"/>
      <c r="M1959" s="905"/>
      <c r="N1959" s="905"/>
      <c r="O1959" s="903" t="s">
        <v>133</v>
      </c>
      <c r="P1959" s="906">
        <v>23277807.486631017</v>
      </c>
      <c r="Q1959" s="853" t="str">
        <f t="shared" si="459"/>
        <v>2.06.04</v>
      </c>
      <c r="R1959" s="841" t="str">
        <f t="shared" si="460"/>
        <v>MEJA DAN KURSI KERJA/RAPAT PEJABAT</v>
      </c>
      <c r="S1959" s="860">
        <f t="shared" si="461"/>
        <v>5</v>
      </c>
      <c r="T1959" s="861">
        <f t="shared" si="462"/>
        <v>4655561.4973262036</v>
      </c>
      <c r="U1959" s="860">
        <f t="shared" si="463"/>
        <v>-4</v>
      </c>
      <c r="V1959" s="861"/>
      <c r="W1959" s="861"/>
      <c r="X1959" s="861"/>
      <c r="Y1959" s="861"/>
      <c r="Z1959" s="861"/>
      <c r="AA1959" s="861">
        <f t="shared" si="466"/>
        <v>4655561.4973262036</v>
      </c>
      <c r="AB1959" s="860">
        <f t="shared" si="467"/>
        <v>2018</v>
      </c>
      <c r="AC1959" s="862">
        <f t="shared" si="468"/>
        <v>23277807.486631017</v>
      </c>
      <c r="AD1959" s="863">
        <f t="shared" si="469"/>
        <v>18622245.989304814</v>
      </c>
    </row>
    <row r="1960" spans="1:30" s="821" customFormat="1" ht="25.5" hidden="1" customHeight="1">
      <c r="A1960" s="835"/>
      <c r="B1960" s="849" t="s">
        <v>34</v>
      </c>
      <c r="C1960" s="900" t="s">
        <v>434</v>
      </c>
      <c r="D1960" s="900" t="s">
        <v>4518</v>
      </c>
      <c r="E1960" s="901" t="s">
        <v>444</v>
      </c>
      <c r="F1960" s="900" t="s">
        <v>298</v>
      </c>
      <c r="G1960" s="902" t="s">
        <v>4509</v>
      </c>
      <c r="H1960" s="900" t="s">
        <v>1870</v>
      </c>
      <c r="I1960" s="903">
        <v>2018</v>
      </c>
      <c r="J1960" s="902"/>
      <c r="K1960" s="904"/>
      <c r="L1960" s="905"/>
      <c r="M1960" s="905"/>
      <c r="N1960" s="905"/>
      <c r="O1960" s="903" t="s">
        <v>133</v>
      </c>
      <c r="P1960" s="906">
        <v>1884393.9393939395</v>
      </c>
      <c r="Q1960" s="853" t="str">
        <f t="shared" si="459"/>
        <v>2.06.04</v>
      </c>
      <c r="R1960" s="841" t="str">
        <f t="shared" si="460"/>
        <v>MEJA DAN KURSI KERJA/RAPAT PEJABAT</v>
      </c>
      <c r="S1960" s="860">
        <f t="shared" si="461"/>
        <v>5</v>
      </c>
      <c r="T1960" s="861">
        <f t="shared" si="462"/>
        <v>376878.7878787879</v>
      </c>
      <c r="U1960" s="860">
        <f t="shared" si="463"/>
        <v>-4</v>
      </c>
      <c r="V1960" s="861"/>
      <c r="W1960" s="861"/>
      <c r="X1960" s="861"/>
      <c r="Y1960" s="861"/>
      <c r="Z1960" s="861"/>
      <c r="AA1960" s="861">
        <f t="shared" si="466"/>
        <v>376878.7878787879</v>
      </c>
      <c r="AB1960" s="860">
        <f t="shared" si="467"/>
        <v>2018</v>
      </c>
      <c r="AC1960" s="862">
        <f t="shared" si="468"/>
        <v>1884393.9393939395</v>
      </c>
      <c r="AD1960" s="863">
        <f t="shared" si="469"/>
        <v>1507515.1515151516</v>
      </c>
    </row>
    <row r="1961" spans="1:30" s="821" customFormat="1" ht="25.5" hidden="1" customHeight="1">
      <c r="A1961" s="835"/>
      <c r="B1961" s="849" t="s">
        <v>34</v>
      </c>
      <c r="C1961" s="900" t="s">
        <v>1066</v>
      </c>
      <c r="D1961" s="900" t="s">
        <v>190</v>
      </c>
      <c r="E1961" s="901" t="s">
        <v>444</v>
      </c>
      <c r="F1961" s="900" t="s">
        <v>298</v>
      </c>
      <c r="G1961" s="902" t="s">
        <v>1150</v>
      </c>
      <c r="H1961" s="900" t="s">
        <v>358</v>
      </c>
      <c r="I1961" s="903">
        <v>2018</v>
      </c>
      <c r="J1961" s="902"/>
      <c r="K1961" s="904"/>
      <c r="L1961" s="905"/>
      <c r="M1961" s="905"/>
      <c r="N1961" s="905"/>
      <c r="O1961" s="903" t="s">
        <v>133</v>
      </c>
      <c r="P1961" s="906">
        <v>8195000</v>
      </c>
      <c r="Q1961" s="853" t="str">
        <f t="shared" si="459"/>
        <v>2.06.02</v>
      </c>
      <c r="R1961" s="841" t="str">
        <f t="shared" si="460"/>
        <v>ALAT RUMAH TANGGA</v>
      </c>
      <c r="S1961" s="860">
        <f t="shared" si="461"/>
        <v>5</v>
      </c>
      <c r="T1961" s="861">
        <f t="shared" si="462"/>
        <v>1639000</v>
      </c>
      <c r="U1961" s="860">
        <f t="shared" si="463"/>
        <v>-4</v>
      </c>
      <c r="V1961" s="861"/>
      <c r="W1961" s="861"/>
      <c r="X1961" s="861"/>
      <c r="Y1961" s="861"/>
      <c r="Z1961" s="861"/>
      <c r="AA1961" s="861">
        <f t="shared" si="466"/>
        <v>1639000</v>
      </c>
      <c r="AB1961" s="860">
        <f t="shared" si="467"/>
        <v>2018</v>
      </c>
      <c r="AC1961" s="862">
        <f t="shared" si="468"/>
        <v>8195000</v>
      </c>
      <c r="AD1961" s="863">
        <f t="shared" si="469"/>
        <v>6556000</v>
      </c>
    </row>
    <row r="1962" spans="1:30" s="821" customFormat="1" ht="25.5" hidden="1" customHeight="1">
      <c r="A1962" s="835"/>
      <c r="B1962" s="849" t="s">
        <v>34</v>
      </c>
      <c r="C1962" s="900" t="s">
        <v>4519</v>
      </c>
      <c r="D1962" s="900" t="s">
        <v>4520</v>
      </c>
      <c r="E1962" s="901" t="s">
        <v>444</v>
      </c>
      <c r="F1962" s="900" t="s">
        <v>298</v>
      </c>
      <c r="G1962" s="902" t="s">
        <v>4509</v>
      </c>
      <c r="H1962" s="900" t="s">
        <v>1870</v>
      </c>
      <c r="I1962" s="903">
        <v>2018</v>
      </c>
      <c r="J1962" s="902"/>
      <c r="K1962" s="904"/>
      <c r="L1962" s="905"/>
      <c r="M1962" s="905"/>
      <c r="N1962" s="905"/>
      <c r="O1962" s="903" t="s">
        <v>133</v>
      </c>
      <c r="P1962" s="906">
        <v>29920000</v>
      </c>
      <c r="Q1962" s="853" t="str">
        <f t="shared" si="459"/>
        <v>2.06.02</v>
      </c>
      <c r="R1962" s="841" t="str">
        <f t="shared" si="460"/>
        <v>ALAT RUMAH TANGGA</v>
      </c>
      <c r="S1962" s="860">
        <f t="shared" si="461"/>
        <v>5</v>
      </c>
      <c r="T1962" s="861">
        <f t="shared" si="462"/>
        <v>5984000</v>
      </c>
      <c r="U1962" s="860">
        <f t="shared" si="463"/>
        <v>-4</v>
      </c>
      <c r="V1962" s="861"/>
      <c r="W1962" s="861"/>
      <c r="X1962" s="861"/>
      <c r="Y1962" s="861"/>
      <c r="Z1962" s="861"/>
      <c r="AA1962" s="861">
        <f t="shared" si="466"/>
        <v>5984000</v>
      </c>
      <c r="AB1962" s="860">
        <f t="shared" si="467"/>
        <v>2018</v>
      </c>
      <c r="AC1962" s="862">
        <f t="shared" si="468"/>
        <v>29920000</v>
      </c>
      <c r="AD1962" s="863">
        <f t="shared" si="469"/>
        <v>23936000</v>
      </c>
    </row>
    <row r="1963" spans="1:30" s="821" customFormat="1" ht="25.5" hidden="1" customHeight="1">
      <c r="A1963" s="835"/>
      <c r="B1963" s="849" t="s">
        <v>34</v>
      </c>
      <c r="C1963" s="900" t="s">
        <v>4521</v>
      </c>
      <c r="D1963" s="900" t="s">
        <v>4522</v>
      </c>
      <c r="E1963" s="901" t="s">
        <v>445</v>
      </c>
      <c r="F1963" s="900" t="s">
        <v>4523</v>
      </c>
      <c r="G1963" s="902" t="s">
        <v>4509</v>
      </c>
      <c r="H1963" s="900" t="s">
        <v>1870</v>
      </c>
      <c r="I1963" s="903">
        <v>2018</v>
      </c>
      <c r="J1963" s="902"/>
      <c r="K1963" s="904"/>
      <c r="L1963" s="905"/>
      <c r="M1963" s="905"/>
      <c r="N1963" s="905"/>
      <c r="O1963" s="903" t="s">
        <v>133</v>
      </c>
      <c r="P1963" s="906">
        <v>63075000</v>
      </c>
      <c r="Q1963" s="853" t="str">
        <f t="shared" si="459"/>
        <v>2.06.02</v>
      </c>
      <c r="R1963" s="841" t="str">
        <f t="shared" si="460"/>
        <v>ALAT RUMAH TANGGA</v>
      </c>
      <c r="S1963" s="860">
        <f t="shared" si="461"/>
        <v>5</v>
      </c>
      <c r="T1963" s="861">
        <f t="shared" si="462"/>
        <v>12615000</v>
      </c>
      <c r="U1963" s="860">
        <f t="shared" si="463"/>
        <v>-4</v>
      </c>
      <c r="V1963" s="861"/>
      <c r="W1963" s="861"/>
      <c r="X1963" s="861"/>
      <c r="Y1963" s="861"/>
      <c r="Z1963" s="861"/>
      <c r="AA1963" s="861">
        <f t="shared" si="466"/>
        <v>12615000</v>
      </c>
      <c r="AB1963" s="860">
        <f t="shared" si="467"/>
        <v>2018</v>
      </c>
      <c r="AC1963" s="862">
        <f t="shared" si="468"/>
        <v>63075000</v>
      </c>
      <c r="AD1963" s="863">
        <f t="shared" si="469"/>
        <v>50460000</v>
      </c>
    </row>
    <row r="1964" spans="1:30" s="821" customFormat="1" ht="25.5" hidden="1" customHeight="1">
      <c r="A1964" s="835"/>
      <c r="B1964" s="849" t="s">
        <v>34</v>
      </c>
      <c r="C1964" s="873" t="s">
        <v>4514</v>
      </c>
      <c r="D1964" s="873" t="s">
        <v>169</v>
      </c>
      <c r="E1964" s="864" t="s">
        <v>1145</v>
      </c>
      <c r="F1964" s="873" t="s">
        <v>298</v>
      </c>
      <c r="G1964" s="838" t="s">
        <v>4509</v>
      </c>
      <c r="H1964" s="907" t="s">
        <v>4515</v>
      </c>
      <c r="I1964" s="908">
        <v>2018</v>
      </c>
      <c r="J1964" s="909"/>
      <c r="K1964" s="883"/>
      <c r="L1964" s="884"/>
      <c r="M1964" s="884"/>
      <c r="N1964" s="884"/>
      <c r="O1964" s="908" t="s">
        <v>133</v>
      </c>
      <c r="P1964" s="910">
        <v>24447987.319374815</v>
      </c>
      <c r="Q1964" s="853" t="str">
        <f t="shared" si="459"/>
        <v>2.06.02</v>
      </c>
      <c r="R1964" s="841" t="str">
        <f t="shared" si="460"/>
        <v>ALAT RUMAH TANGGA</v>
      </c>
      <c r="S1964" s="860">
        <f t="shared" si="461"/>
        <v>5</v>
      </c>
      <c r="T1964" s="861">
        <f t="shared" si="462"/>
        <v>4889597.4638749631</v>
      </c>
      <c r="U1964" s="860">
        <f t="shared" si="463"/>
        <v>-4</v>
      </c>
      <c r="V1964" s="861"/>
      <c r="W1964" s="861"/>
      <c r="X1964" s="861"/>
      <c r="Y1964" s="861"/>
      <c r="Z1964" s="861"/>
      <c r="AA1964" s="861">
        <f t="shared" si="466"/>
        <v>4889597.4638749631</v>
      </c>
      <c r="AB1964" s="860">
        <f t="shared" si="467"/>
        <v>2018</v>
      </c>
      <c r="AC1964" s="862">
        <f t="shared" si="468"/>
        <v>24447987.319374815</v>
      </c>
      <c r="AD1964" s="863">
        <f t="shared" si="469"/>
        <v>19558389.855499852</v>
      </c>
    </row>
    <row r="1965" spans="1:30" s="821" customFormat="1" ht="25.5" hidden="1" customHeight="1">
      <c r="A1965" s="835"/>
      <c r="B1965" s="849" t="s">
        <v>34</v>
      </c>
      <c r="C1965" s="873" t="s">
        <v>4514</v>
      </c>
      <c r="D1965" s="873" t="s">
        <v>169</v>
      </c>
      <c r="E1965" s="864" t="s">
        <v>4524</v>
      </c>
      <c r="F1965" s="873" t="s">
        <v>298</v>
      </c>
      <c r="G1965" s="838" t="s">
        <v>4509</v>
      </c>
      <c r="H1965" s="911" t="s">
        <v>4515</v>
      </c>
      <c r="I1965" s="912">
        <v>2018</v>
      </c>
      <c r="J1965" s="884"/>
      <c r="K1965" s="883"/>
      <c r="L1965" s="884"/>
      <c r="M1965" s="884"/>
      <c r="N1965" s="884"/>
      <c r="O1965" s="912" t="s">
        <v>133</v>
      </c>
      <c r="P1965" s="913">
        <v>49556731.05278679</v>
      </c>
      <c r="Q1965" s="853" t="str">
        <f t="shared" si="459"/>
        <v>2.06.02</v>
      </c>
      <c r="R1965" s="841" t="str">
        <f t="shared" si="460"/>
        <v>ALAT RUMAH TANGGA</v>
      </c>
      <c r="S1965" s="860">
        <f t="shared" si="461"/>
        <v>5</v>
      </c>
      <c r="T1965" s="861">
        <f t="shared" si="462"/>
        <v>9911346.2105573583</v>
      </c>
      <c r="U1965" s="860">
        <f t="shared" si="463"/>
        <v>-4</v>
      </c>
      <c r="V1965" s="861"/>
      <c r="W1965" s="861"/>
      <c r="X1965" s="861"/>
      <c r="Y1965" s="861"/>
      <c r="Z1965" s="861"/>
      <c r="AA1965" s="861">
        <f t="shared" si="466"/>
        <v>9911346.2105573583</v>
      </c>
      <c r="AB1965" s="860">
        <f t="shared" si="467"/>
        <v>2018</v>
      </c>
      <c r="AC1965" s="862">
        <f t="shared" si="468"/>
        <v>49556731.05278679</v>
      </c>
      <c r="AD1965" s="863">
        <f t="shared" si="469"/>
        <v>39645384.842229433</v>
      </c>
    </row>
    <row r="1966" spans="1:30" s="821" customFormat="1" ht="25.5" hidden="1" customHeight="1">
      <c r="A1966" s="835"/>
      <c r="B1966" s="849" t="s">
        <v>34</v>
      </c>
      <c r="C1966" s="873" t="s">
        <v>4514</v>
      </c>
      <c r="D1966" s="873" t="s">
        <v>169</v>
      </c>
      <c r="E1966" s="864" t="s">
        <v>4524</v>
      </c>
      <c r="F1966" s="873" t="s">
        <v>298</v>
      </c>
      <c r="G1966" s="838" t="s">
        <v>4509</v>
      </c>
      <c r="H1966" s="911" t="s">
        <v>4515</v>
      </c>
      <c r="I1966" s="912">
        <v>2018</v>
      </c>
      <c r="J1966" s="884"/>
      <c r="K1966" s="883"/>
      <c r="L1966" s="884"/>
      <c r="M1966" s="884"/>
      <c r="N1966" s="884"/>
      <c r="O1966" s="912" t="s">
        <v>133</v>
      </c>
      <c r="P1966" s="913">
        <v>41297275.877322324</v>
      </c>
      <c r="Q1966" s="853" t="str">
        <f t="shared" si="459"/>
        <v>2.06.02</v>
      </c>
      <c r="R1966" s="841" t="str">
        <f t="shared" si="460"/>
        <v>ALAT RUMAH TANGGA</v>
      </c>
      <c r="S1966" s="860">
        <f t="shared" si="461"/>
        <v>5</v>
      </c>
      <c r="T1966" s="861">
        <f t="shared" si="462"/>
        <v>8259455.1754644644</v>
      </c>
      <c r="U1966" s="860">
        <f t="shared" si="463"/>
        <v>-4</v>
      </c>
      <c r="V1966" s="861"/>
      <c r="W1966" s="861"/>
      <c r="X1966" s="861"/>
      <c r="Y1966" s="861"/>
      <c r="Z1966" s="861"/>
      <c r="AA1966" s="861">
        <f t="shared" si="466"/>
        <v>8259455.1754644644</v>
      </c>
      <c r="AB1966" s="860">
        <f t="shared" si="467"/>
        <v>2018</v>
      </c>
      <c r="AC1966" s="862">
        <f t="shared" si="468"/>
        <v>41297275.877322324</v>
      </c>
      <c r="AD1966" s="863">
        <f t="shared" si="469"/>
        <v>33037820.701857857</v>
      </c>
    </row>
    <row r="1967" spans="1:30" s="821" customFormat="1" ht="25.5" hidden="1" customHeight="1">
      <c r="A1967" s="835"/>
      <c r="B1967" s="849" t="s">
        <v>34</v>
      </c>
      <c r="C1967" s="873" t="s">
        <v>4514</v>
      </c>
      <c r="D1967" s="873" t="s">
        <v>169</v>
      </c>
      <c r="E1967" s="864" t="s">
        <v>836</v>
      </c>
      <c r="F1967" s="873" t="s">
        <v>298</v>
      </c>
      <c r="G1967" s="838" t="s">
        <v>4509</v>
      </c>
      <c r="H1967" s="911" t="s">
        <v>4515</v>
      </c>
      <c r="I1967" s="912">
        <v>2018</v>
      </c>
      <c r="J1967" s="884"/>
      <c r="K1967" s="883"/>
      <c r="L1967" s="884"/>
      <c r="M1967" s="884"/>
      <c r="N1967" s="884"/>
      <c r="O1967" s="912" t="s">
        <v>133</v>
      </c>
      <c r="P1967" s="913">
        <v>11893615.452668829</v>
      </c>
      <c r="Q1967" s="853" t="str">
        <f t="shared" si="459"/>
        <v>2.06.02</v>
      </c>
      <c r="R1967" s="841" t="str">
        <f t="shared" si="460"/>
        <v>ALAT RUMAH TANGGA</v>
      </c>
      <c r="S1967" s="860">
        <f t="shared" si="461"/>
        <v>5</v>
      </c>
      <c r="T1967" s="861">
        <f t="shared" si="462"/>
        <v>2378723.090533766</v>
      </c>
      <c r="U1967" s="860">
        <f t="shared" si="463"/>
        <v>-4</v>
      </c>
      <c r="V1967" s="861"/>
      <c r="W1967" s="861"/>
      <c r="X1967" s="861"/>
      <c r="Y1967" s="861"/>
      <c r="Z1967" s="861"/>
      <c r="AA1967" s="861">
        <f t="shared" si="466"/>
        <v>2378723.090533766</v>
      </c>
      <c r="AB1967" s="860">
        <f t="shared" si="467"/>
        <v>2018</v>
      </c>
      <c r="AC1967" s="862">
        <f t="shared" si="468"/>
        <v>11893615.452668829</v>
      </c>
      <c r="AD1967" s="863">
        <f t="shared" si="469"/>
        <v>9514892.3621350639</v>
      </c>
    </row>
    <row r="1968" spans="1:30" s="821" customFormat="1" ht="25.5" hidden="1" customHeight="1">
      <c r="A1968" s="835"/>
      <c r="B1968" s="849" t="s">
        <v>34</v>
      </c>
      <c r="C1968" s="873" t="s">
        <v>4514</v>
      </c>
      <c r="D1968" s="873" t="s">
        <v>169</v>
      </c>
      <c r="E1968" s="864" t="s">
        <v>445</v>
      </c>
      <c r="F1968" s="873" t="s">
        <v>298</v>
      </c>
      <c r="G1968" s="838" t="s">
        <v>4509</v>
      </c>
      <c r="H1968" s="911" t="s">
        <v>4515</v>
      </c>
      <c r="I1968" s="912">
        <v>2018</v>
      </c>
      <c r="J1968" s="884"/>
      <c r="K1968" s="883"/>
      <c r="L1968" s="884"/>
      <c r="M1968" s="884"/>
      <c r="N1968" s="884"/>
      <c r="O1968" s="912" t="s">
        <v>133</v>
      </c>
      <c r="P1968" s="913">
        <v>38544124.152167499</v>
      </c>
      <c r="Q1968" s="853" t="str">
        <f t="shared" si="459"/>
        <v>2.06.02</v>
      </c>
      <c r="R1968" s="841" t="str">
        <f t="shared" si="460"/>
        <v>ALAT RUMAH TANGGA</v>
      </c>
      <c r="S1968" s="860">
        <f t="shared" si="461"/>
        <v>5</v>
      </c>
      <c r="T1968" s="861">
        <f t="shared" si="462"/>
        <v>7708824.8304335</v>
      </c>
      <c r="U1968" s="860">
        <f t="shared" si="463"/>
        <v>-4</v>
      </c>
      <c r="V1968" s="861"/>
      <c r="W1968" s="861"/>
      <c r="X1968" s="861"/>
      <c r="Y1968" s="861"/>
      <c r="Z1968" s="861"/>
      <c r="AA1968" s="861">
        <f t="shared" si="466"/>
        <v>7708824.8304335</v>
      </c>
      <c r="AB1968" s="860">
        <f t="shared" si="467"/>
        <v>2018</v>
      </c>
      <c r="AC1968" s="862">
        <f t="shared" si="468"/>
        <v>38544124.152167499</v>
      </c>
      <c r="AD1968" s="863">
        <f t="shared" si="469"/>
        <v>30835299.321734</v>
      </c>
    </row>
    <row r="1969" spans="1:30" s="821" customFormat="1" ht="25.5" hidden="1" customHeight="1">
      <c r="A1969" s="835"/>
      <c r="B1969" s="849" t="s">
        <v>34</v>
      </c>
      <c r="C1969" s="873" t="s">
        <v>1097</v>
      </c>
      <c r="D1969" s="873" t="s">
        <v>1861</v>
      </c>
      <c r="E1969" s="864" t="s">
        <v>836</v>
      </c>
      <c r="F1969" s="873" t="s">
        <v>298</v>
      </c>
      <c r="G1969" s="838" t="s">
        <v>4509</v>
      </c>
      <c r="H1969" s="911" t="s">
        <v>4525</v>
      </c>
      <c r="I1969" s="912">
        <v>2018</v>
      </c>
      <c r="J1969" s="884"/>
      <c r="K1969" s="883"/>
      <c r="L1969" s="884"/>
      <c r="M1969" s="884"/>
      <c r="N1969" s="884"/>
      <c r="O1969" s="912" t="s">
        <v>133</v>
      </c>
      <c r="P1969" s="913">
        <v>49707500</v>
      </c>
      <c r="Q1969" s="853" t="str">
        <f t="shared" si="459"/>
        <v>2.06.02</v>
      </c>
      <c r="R1969" s="841" t="str">
        <f t="shared" si="460"/>
        <v>ALAT RUMAH TANGGA</v>
      </c>
      <c r="S1969" s="860">
        <f t="shared" si="461"/>
        <v>5</v>
      </c>
      <c r="T1969" s="861">
        <f t="shared" si="462"/>
        <v>9941500</v>
      </c>
      <c r="U1969" s="860">
        <f t="shared" si="463"/>
        <v>-4</v>
      </c>
      <c r="V1969" s="861"/>
      <c r="W1969" s="861"/>
      <c r="X1969" s="861"/>
      <c r="Y1969" s="861"/>
      <c r="Z1969" s="861"/>
      <c r="AA1969" s="861">
        <f t="shared" si="466"/>
        <v>9941500</v>
      </c>
      <c r="AB1969" s="860">
        <f t="shared" si="467"/>
        <v>2018</v>
      </c>
      <c r="AC1969" s="862">
        <f t="shared" si="468"/>
        <v>49707500</v>
      </c>
      <c r="AD1969" s="863">
        <f t="shared" si="469"/>
        <v>39766000</v>
      </c>
    </row>
    <row r="1970" spans="1:30" s="821" customFormat="1" ht="25.5" hidden="1" customHeight="1">
      <c r="A1970" s="835"/>
      <c r="B1970" s="849" t="s">
        <v>34</v>
      </c>
      <c r="C1970" s="873" t="s">
        <v>4526</v>
      </c>
      <c r="D1970" s="873" t="s">
        <v>4527</v>
      </c>
      <c r="E1970" s="864" t="s">
        <v>444</v>
      </c>
      <c r="F1970" s="873" t="s">
        <v>298</v>
      </c>
      <c r="G1970" s="838" t="s">
        <v>4528</v>
      </c>
      <c r="H1970" s="911" t="s">
        <v>372</v>
      </c>
      <c r="I1970" s="912">
        <v>2018</v>
      </c>
      <c r="J1970" s="884"/>
      <c r="K1970" s="883"/>
      <c r="L1970" s="884"/>
      <c r="M1970" s="884"/>
      <c r="N1970" s="884"/>
      <c r="O1970" s="912" t="s">
        <v>133</v>
      </c>
      <c r="P1970" s="913">
        <v>78720333.344437867</v>
      </c>
      <c r="Q1970" s="853" t="str">
        <f t="shared" si="459"/>
        <v>2.06.02</v>
      </c>
      <c r="R1970" s="841" t="str">
        <f t="shared" si="460"/>
        <v>ALAT RUMAH TANGGA</v>
      </c>
      <c r="S1970" s="860">
        <f t="shared" si="461"/>
        <v>5</v>
      </c>
      <c r="T1970" s="861">
        <f t="shared" si="462"/>
        <v>15744066.668887574</v>
      </c>
      <c r="U1970" s="860">
        <f t="shared" si="463"/>
        <v>-4</v>
      </c>
      <c r="V1970" s="861"/>
      <c r="W1970" s="861"/>
      <c r="X1970" s="861"/>
      <c r="Y1970" s="861"/>
      <c r="Z1970" s="861"/>
      <c r="AA1970" s="861">
        <f t="shared" si="466"/>
        <v>15744066.668887574</v>
      </c>
      <c r="AB1970" s="860">
        <f t="shared" si="467"/>
        <v>2018</v>
      </c>
      <c r="AC1970" s="862">
        <f t="shared" si="468"/>
        <v>78720333.344437867</v>
      </c>
      <c r="AD1970" s="863">
        <f t="shared" si="469"/>
        <v>62976266.675550297</v>
      </c>
    </row>
    <row r="1971" spans="1:30" s="821" customFormat="1" ht="25.5" hidden="1" customHeight="1">
      <c r="A1971" s="835"/>
      <c r="B1971" s="849" t="s">
        <v>34</v>
      </c>
      <c r="C1971" s="873" t="s">
        <v>438</v>
      </c>
      <c r="D1971" s="873" t="s">
        <v>177</v>
      </c>
      <c r="E1971" s="864" t="s">
        <v>444</v>
      </c>
      <c r="F1971" s="873" t="s">
        <v>298</v>
      </c>
      <c r="G1971" s="838" t="s">
        <v>4528</v>
      </c>
      <c r="H1971" s="911" t="s">
        <v>358</v>
      </c>
      <c r="I1971" s="912">
        <v>2018</v>
      </c>
      <c r="J1971" s="884"/>
      <c r="K1971" s="883"/>
      <c r="L1971" s="884"/>
      <c r="M1971" s="884"/>
      <c r="N1971" s="884"/>
      <c r="O1971" s="912" t="s">
        <v>133</v>
      </c>
      <c r="P1971" s="913">
        <v>120196118.41327214</v>
      </c>
      <c r="Q1971" s="853" t="str">
        <f t="shared" si="459"/>
        <v>2.06.04</v>
      </c>
      <c r="R1971" s="841" t="str">
        <f t="shared" si="460"/>
        <v>MEJA DAN KURSI KERJA/RAPAT PEJABAT</v>
      </c>
      <c r="S1971" s="860">
        <f t="shared" si="461"/>
        <v>5</v>
      </c>
      <c r="T1971" s="861">
        <f t="shared" si="462"/>
        <v>24039223.682654429</v>
      </c>
      <c r="U1971" s="860">
        <f t="shared" si="463"/>
        <v>-4</v>
      </c>
      <c r="V1971" s="861"/>
      <c r="W1971" s="861"/>
      <c r="X1971" s="861"/>
      <c r="Y1971" s="861"/>
      <c r="Z1971" s="861"/>
      <c r="AA1971" s="861">
        <f t="shared" si="466"/>
        <v>24039223.682654429</v>
      </c>
      <c r="AB1971" s="860">
        <f t="shared" si="467"/>
        <v>2018</v>
      </c>
      <c r="AC1971" s="862">
        <f t="shared" si="468"/>
        <v>120196118.41327214</v>
      </c>
      <c r="AD1971" s="863">
        <f t="shared" si="469"/>
        <v>96156894.730617717</v>
      </c>
    </row>
    <row r="1972" spans="1:30" s="821" customFormat="1" ht="25.5" hidden="1" customHeight="1">
      <c r="A1972" s="835"/>
      <c r="B1972" s="849" t="s">
        <v>34</v>
      </c>
      <c r="C1972" s="873" t="s">
        <v>4529</v>
      </c>
      <c r="D1972" s="873" t="s">
        <v>4530</v>
      </c>
      <c r="E1972" s="864" t="s">
        <v>444</v>
      </c>
      <c r="F1972" s="873" t="s">
        <v>298</v>
      </c>
      <c r="G1972" s="838" t="s">
        <v>4528</v>
      </c>
      <c r="H1972" s="911" t="s">
        <v>1870</v>
      </c>
      <c r="I1972" s="912">
        <v>2018</v>
      </c>
      <c r="J1972" s="884"/>
      <c r="K1972" s="883"/>
      <c r="L1972" s="884"/>
      <c r="M1972" s="884"/>
      <c r="N1972" s="884"/>
      <c r="O1972" s="912" t="s">
        <v>133</v>
      </c>
      <c r="P1972" s="913">
        <v>135101588.78219277</v>
      </c>
      <c r="Q1972" s="853" t="str">
        <f t="shared" si="459"/>
        <v>2.06.01</v>
      </c>
      <c r="R1972" s="841" t="str">
        <f t="shared" si="460"/>
        <v>ALAT KANTOR</v>
      </c>
      <c r="S1972" s="860">
        <f t="shared" si="461"/>
        <v>5</v>
      </c>
      <c r="T1972" s="861">
        <f t="shared" si="462"/>
        <v>27020317.756438553</v>
      </c>
      <c r="U1972" s="860">
        <f t="shared" si="463"/>
        <v>-4</v>
      </c>
      <c r="V1972" s="861"/>
      <c r="W1972" s="861"/>
      <c r="X1972" s="861"/>
      <c r="Y1972" s="861"/>
      <c r="Z1972" s="861"/>
      <c r="AA1972" s="861">
        <f t="shared" si="466"/>
        <v>27020317.756438553</v>
      </c>
      <c r="AB1972" s="860">
        <f t="shared" si="467"/>
        <v>2018</v>
      </c>
      <c r="AC1972" s="862">
        <f t="shared" si="468"/>
        <v>135101588.78219277</v>
      </c>
      <c r="AD1972" s="863">
        <f t="shared" si="469"/>
        <v>108081271.02575421</v>
      </c>
    </row>
    <row r="1973" spans="1:30" s="821" customFormat="1" ht="25.5" hidden="1" customHeight="1">
      <c r="A1973" s="835"/>
      <c r="B1973" s="849" t="s">
        <v>34</v>
      </c>
      <c r="C1973" s="873" t="s">
        <v>4531</v>
      </c>
      <c r="D1973" s="873" t="s">
        <v>4532</v>
      </c>
      <c r="E1973" s="864" t="s">
        <v>444</v>
      </c>
      <c r="F1973" s="873" t="s">
        <v>298</v>
      </c>
      <c r="G1973" s="838" t="s">
        <v>4528</v>
      </c>
      <c r="H1973" s="911" t="s">
        <v>1870</v>
      </c>
      <c r="I1973" s="912">
        <v>2018</v>
      </c>
      <c r="J1973" s="884"/>
      <c r="K1973" s="883"/>
      <c r="L1973" s="884"/>
      <c r="M1973" s="884"/>
      <c r="N1973" s="884"/>
      <c r="O1973" s="912" t="s">
        <v>133</v>
      </c>
      <c r="P1973" s="913">
        <v>10066175.754345346</v>
      </c>
      <c r="Q1973" s="853" t="str">
        <f t="shared" si="459"/>
        <v>2.06.01</v>
      </c>
      <c r="R1973" s="841" t="str">
        <f t="shared" si="460"/>
        <v>ALAT KANTOR</v>
      </c>
      <c r="S1973" s="860">
        <f t="shared" si="461"/>
        <v>5</v>
      </c>
      <c r="T1973" s="861">
        <f t="shared" si="462"/>
        <v>2013235.1508690692</v>
      </c>
      <c r="U1973" s="860">
        <f t="shared" si="463"/>
        <v>-4</v>
      </c>
      <c r="V1973" s="861"/>
      <c r="W1973" s="861"/>
      <c r="X1973" s="861"/>
      <c r="Y1973" s="861"/>
      <c r="Z1973" s="861"/>
      <c r="AA1973" s="861">
        <f t="shared" si="466"/>
        <v>2013235.1508690692</v>
      </c>
      <c r="AB1973" s="860">
        <f t="shared" si="467"/>
        <v>2018</v>
      </c>
      <c r="AC1973" s="862">
        <f t="shared" si="468"/>
        <v>10066175.754345346</v>
      </c>
      <c r="AD1973" s="863">
        <f t="shared" si="469"/>
        <v>8052940.6034762766</v>
      </c>
    </row>
    <row r="1974" spans="1:30" s="821" customFormat="1" ht="25.5" hidden="1" customHeight="1">
      <c r="A1974" s="835"/>
      <c r="B1974" s="849" t="s">
        <v>34</v>
      </c>
      <c r="C1974" s="873" t="s">
        <v>3958</v>
      </c>
      <c r="D1974" s="873" t="s">
        <v>4533</v>
      </c>
      <c r="E1974" s="864" t="s">
        <v>444</v>
      </c>
      <c r="F1974" s="873" t="s">
        <v>298</v>
      </c>
      <c r="G1974" s="838" t="s">
        <v>4528</v>
      </c>
      <c r="H1974" s="911" t="s">
        <v>4534</v>
      </c>
      <c r="I1974" s="912">
        <v>2018</v>
      </c>
      <c r="J1974" s="884"/>
      <c r="K1974" s="883"/>
      <c r="L1974" s="884"/>
      <c r="M1974" s="884"/>
      <c r="N1974" s="884"/>
      <c r="O1974" s="912" t="s">
        <v>133</v>
      </c>
      <c r="P1974" s="913">
        <v>18548783.705751874</v>
      </c>
      <c r="Q1974" s="853" t="str">
        <f t="shared" si="459"/>
        <v>2.06.01</v>
      </c>
      <c r="R1974" s="841" t="str">
        <f t="shared" si="460"/>
        <v>ALAT KANTOR</v>
      </c>
      <c r="S1974" s="860">
        <f t="shared" si="461"/>
        <v>5</v>
      </c>
      <c r="T1974" s="861">
        <f t="shared" si="462"/>
        <v>3709756.7411503745</v>
      </c>
      <c r="U1974" s="860">
        <f t="shared" si="463"/>
        <v>-4</v>
      </c>
      <c r="V1974" s="861"/>
      <c r="W1974" s="861"/>
      <c r="X1974" s="861"/>
      <c r="Y1974" s="861"/>
      <c r="Z1974" s="861"/>
      <c r="AA1974" s="861">
        <f t="shared" si="466"/>
        <v>3709756.7411503745</v>
      </c>
      <c r="AB1974" s="860">
        <f t="shared" si="467"/>
        <v>2018</v>
      </c>
      <c r="AC1974" s="862">
        <f t="shared" si="468"/>
        <v>18548783.705751874</v>
      </c>
      <c r="AD1974" s="863">
        <f t="shared" si="469"/>
        <v>14839026.964601498</v>
      </c>
    </row>
    <row r="1975" spans="1:30" s="821" customFormat="1" ht="25.5" hidden="1" customHeight="1">
      <c r="A1975" s="835"/>
      <c r="B1975" s="849" t="s">
        <v>34</v>
      </c>
      <c r="C1975" s="873" t="s">
        <v>438</v>
      </c>
      <c r="D1975" s="873" t="s">
        <v>4535</v>
      </c>
      <c r="E1975" s="864" t="s">
        <v>1869</v>
      </c>
      <c r="F1975" s="873" t="s">
        <v>298</v>
      </c>
      <c r="G1975" s="838" t="s">
        <v>4509</v>
      </c>
      <c r="H1975" s="911" t="s">
        <v>358</v>
      </c>
      <c r="I1975" s="912">
        <v>2018</v>
      </c>
      <c r="J1975" s="884"/>
      <c r="K1975" s="883"/>
      <c r="L1975" s="884"/>
      <c r="M1975" s="884"/>
      <c r="N1975" s="884"/>
      <c r="O1975" s="912" t="s">
        <v>133</v>
      </c>
      <c r="P1975" s="913">
        <v>41683644.521410577</v>
      </c>
      <c r="Q1975" s="853" t="str">
        <f t="shared" si="459"/>
        <v>2.06.04</v>
      </c>
      <c r="R1975" s="841" t="str">
        <f t="shared" si="460"/>
        <v>MEJA DAN KURSI KERJA/RAPAT PEJABAT</v>
      </c>
      <c r="S1975" s="860">
        <f t="shared" si="461"/>
        <v>5</v>
      </c>
      <c r="T1975" s="861">
        <f t="shared" si="462"/>
        <v>8336728.9042821154</v>
      </c>
      <c r="U1975" s="860">
        <f t="shared" si="463"/>
        <v>-4</v>
      </c>
      <c r="V1975" s="861"/>
      <c r="W1975" s="861"/>
      <c r="X1975" s="861"/>
      <c r="Y1975" s="861"/>
      <c r="Z1975" s="861"/>
      <c r="AA1975" s="861">
        <f t="shared" si="466"/>
        <v>8336728.9042821154</v>
      </c>
      <c r="AB1975" s="860">
        <f t="shared" si="467"/>
        <v>2018</v>
      </c>
      <c r="AC1975" s="862">
        <f t="shared" si="468"/>
        <v>41683644.521410577</v>
      </c>
      <c r="AD1975" s="863">
        <f t="shared" si="469"/>
        <v>33346915.617128462</v>
      </c>
    </row>
    <row r="1976" spans="1:30" s="821" customFormat="1" ht="15" hidden="1" customHeight="1">
      <c r="A1976" s="835"/>
      <c r="B1976" s="849" t="s">
        <v>34</v>
      </c>
      <c r="C1976" s="873" t="s">
        <v>438</v>
      </c>
      <c r="D1976" s="873" t="s">
        <v>4535</v>
      </c>
      <c r="E1976" s="864" t="s">
        <v>1145</v>
      </c>
      <c r="F1976" s="873" t="s">
        <v>298</v>
      </c>
      <c r="G1976" s="838" t="s">
        <v>4509</v>
      </c>
      <c r="H1976" s="911" t="s">
        <v>358</v>
      </c>
      <c r="I1976" s="912">
        <v>2018</v>
      </c>
      <c r="J1976" s="884"/>
      <c r="K1976" s="883"/>
      <c r="L1976" s="884"/>
      <c r="M1976" s="884"/>
      <c r="N1976" s="884"/>
      <c r="O1976" s="912" t="s">
        <v>133</v>
      </c>
      <c r="P1976" s="913">
        <v>47307628.306045339</v>
      </c>
      <c r="Q1976" s="853" t="str">
        <f t="shared" si="459"/>
        <v>2.06.04</v>
      </c>
      <c r="R1976" s="841" t="str">
        <f t="shared" si="460"/>
        <v>MEJA DAN KURSI KERJA/RAPAT PEJABAT</v>
      </c>
      <c r="S1976" s="860">
        <f t="shared" si="461"/>
        <v>5</v>
      </c>
      <c r="T1976" s="861">
        <f t="shared" si="462"/>
        <v>9461525.6612090673</v>
      </c>
      <c r="U1976" s="860">
        <f t="shared" si="463"/>
        <v>-4</v>
      </c>
      <c r="V1976" s="861"/>
      <c r="W1976" s="861"/>
      <c r="X1976" s="861"/>
      <c r="Y1976" s="861"/>
      <c r="Z1976" s="861"/>
      <c r="AA1976" s="861">
        <f t="shared" si="466"/>
        <v>9461525.6612090673</v>
      </c>
      <c r="AB1976" s="860">
        <f t="shared" si="467"/>
        <v>2018</v>
      </c>
      <c r="AC1976" s="862">
        <f t="shared" si="468"/>
        <v>47307628.306045339</v>
      </c>
      <c r="AD1976" s="863">
        <f t="shared" si="469"/>
        <v>37846102.644836269</v>
      </c>
    </row>
    <row r="1977" spans="1:30" s="821" customFormat="1" ht="15" hidden="1" customHeight="1">
      <c r="A1977" s="835"/>
      <c r="B1977" s="849" t="s">
        <v>34</v>
      </c>
      <c r="C1977" s="873" t="s">
        <v>438</v>
      </c>
      <c r="D1977" s="873" t="s">
        <v>4535</v>
      </c>
      <c r="E1977" s="864" t="s">
        <v>4524</v>
      </c>
      <c r="F1977" s="873" t="s">
        <v>298</v>
      </c>
      <c r="G1977" s="838" t="s">
        <v>4509</v>
      </c>
      <c r="H1977" s="911" t="s">
        <v>358</v>
      </c>
      <c r="I1977" s="912">
        <v>2018</v>
      </c>
      <c r="J1977" s="884"/>
      <c r="K1977" s="883"/>
      <c r="L1977" s="884"/>
      <c r="M1977" s="884"/>
      <c r="N1977" s="884"/>
      <c r="O1977" s="912" t="s">
        <v>133</v>
      </c>
      <c r="P1977" s="913">
        <v>110825562.81486146</v>
      </c>
      <c r="Q1977" s="853" t="str">
        <f t="shared" si="459"/>
        <v>2.06.04</v>
      </c>
      <c r="R1977" s="841" t="str">
        <f t="shared" si="460"/>
        <v>MEJA DAN KURSI KERJA/RAPAT PEJABAT</v>
      </c>
      <c r="S1977" s="860">
        <f t="shared" si="461"/>
        <v>5</v>
      </c>
      <c r="T1977" s="861">
        <f t="shared" si="462"/>
        <v>22165112.562972292</v>
      </c>
      <c r="U1977" s="860">
        <f t="shared" si="463"/>
        <v>-4</v>
      </c>
      <c r="V1977" s="861"/>
      <c r="W1977" s="861"/>
      <c r="X1977" s="861"/>
      <c r="Y1977" s="861"/>
      <c r="Z1977" s="861"/>
      <c r="AA1977" s="861">
        <f t="shared" si="466"/>
        <v>22165112.562972292</v>
      </c>
      <c r="AB1977" s="860">
        <f t="shared" si="467"/>
        <v>2018</v>
      </c>
      <c r="AC1977" s="862">
        <f t="shared" si="468"/>
        <v>110825562.81486146</v>
      </c>
      <c r="AD1977" s="863">
        <f t="shared" si="469"/>
        <v>88660450.251889169</v>
      </c>
    </row>
    <row r="1978" spans="1:30" s="821" customFormat="1" ht="15" hidden="1" customHeight="1">
      <c r="A1978" s="835"/>
      <c r="B1978" s="849" t="s">
        <v>34</v>
      </c>
      <c r="C1978" s="873" t="s">
        <v>4204</v>
      </c>
      <c r="D1978" s="873" t="s">
        <v>4205</v>
      </c>
      <c r="E1978" s="864" t="s">
        <v>1145</v>
      </c>
      <c r="F1978" s="873" t="s">
        <v>4536</v>
      </c>
      <c r="G1978" s="838" t="s">
        <v>4509</v>
      </c>
      <c r="H1978" s="911" t="s">
        <v>1870</v>
      </c>
      <c r="I1978" s="912">
        <v>2018</v>
      </c>
      <c r="J1978" s="884"/>
      <c r="K1978" s="883"/>
      <c r="L1978" s="884"/>
      <c r="M1978" s="884"/>
      <c r="N1978" s="884"/>
      <c r="O1978" s="912" t="s">
        <v>133</v>
      </c>
      <c r="P1978" s="913">
        <v>76758563.69278428</v>
      </c>
      <c r="Q1978" s="853" t="str">
        <f t="shared" si="459"/>
        <v>2.06.02</v>
      </c>
      <c r="R1978" s="841" t="str">
        <f t="shared" si="460"/>
        <v>ALAT RUMAH TANGGA</v>
      </c>
      <c r="S1978" s="860">
        <f t="shared" si="461"/>
        <v>5</v>
      </c>
      <c r="T1978" s="861">
        <f t="shared" si="462"/>
        <v>15351712.738556856</v>
      </c>
      <c r="U1978" s="860">
        <f t="shared" si="463"/>
        <v>-4</v>
      </c>
      <c r="V1978" s="861"/>
      <c r="W1978" s="861"/>
      <c r="X1978" s="861"/>
      <c r="Y1978" s="861"/>
      <c r="Z1978" s="861"/>
      <c r="AA1978" s="861">
        <f t="shared" si="466"/>
        <v>15351712.738556856</v>
      </c>
      <c r="AB1978" s="860">
        <f t="shared" si="467"/>
        <v>2018</v>
      </c>
      <c r="AC1978" s="862">
        <f t="shared" si="468"/>
        <v>76758563.69278428</v>
      </c>
      <c r="AD1978" s="863">
        <f t="shared" si="469"/>
        <v>61406850.954227425</v>
      </c>
    </row>
    <row r="1979" spans="1:30" s="821" customFormat="1" ht="15" hidden="1" customHeight="1">
      <c r="A1979" s="835"/>
      <c r="B1979" s="849" t="s">
        <v>34</v>
      </c>
      <c r="C1979" s="873" t="s">
        <v>434</v>
      </c>
      <c r="D1979" s="873" t="s">
        <v>4537</v>
      </c>
      <c r="E1979" s="864" t="s">
        <v>836</v>
      </c>
      <c r="F1979" s="873" t="s">
        <v>298</v>
      </c>
      <c r="G1979" s="838" t="s">
        <v>4509</v>
      </c>
      <c r="H1979" s="911" t="s">
        <v>1870</v>
      </c>
      <c r="I1979" s="912">
        <v>2018</v>
      </c>
      <c r="J1979" s="884"/>
      <c r="K1979" s="883"/>
      <c r="L1979" s="884"/>
      <c r="M1979" s="884"/>
      <c r="N1979" s="884"/>
      <c r="O1979" s="912" t="s">
        <v>133</v>
      </c>
      <c r="P1979" s="913">
        <v>99207798.573975042</v>
      </c>
      <c r="Q1979" s="853" t="str">
        <f t="shared" si="459"/>
        <v>2.06.04</v>
      </c>
      <c r="R1979" s="841" t="str">
        <f t="shared" si="460"/>
        <v>MEJA DAN KURSI KERJA/RAPAT PEJABAT</v>
      </c>
      <c r="S1979" s="860">
        <f t="shared" si="461"/>
        <v>5</v>
      </c>
      <c r="T1979" s="861">
        <f t="shared" si="462"/>
        <v>19841559.714795008</v>
      </c>
      <c r="U1979" s="860">
        <f t="shared" si="463"/>
        <v>-4</v>
      </c>
      <c r="V1979" s="861"/>
      <c r="W1979" s="861"/>
      <c r="X1979" s="861"/>
      <c r="Y1979" s="861"/>
      <c r="Z1979" s="861"/>
      <c r="AA1979" s="861">
        <f t="shared" si="466"/>
        <v>19841559.714795008</v>
      </c>
      <c r="AB1979" s="860">
        <f t="shared" si="467"/>
        <v>2018</v>
      </c>
      <c r="AC1979" s="862">
        <f t="shared" si="468"/>
        <v>99207798.573975042</v>
      </c>
      <c r="AD1979" s="863">
        <f t="shared" si="469"/>
        <v>79366238.859180033</v>
      </c>
    </row>
    <row r="1980" spans="1:30" s="821" customFormat="1" ht="15" hidden="1" customHeight="1">
      <c r="A1980" s="835"/>
      <c r="B1980" s="849" t="s">
        <v>34</v>
      </c>
      <c r="C1980" s="873" t="s">
        <v>442</v>
      </c>
      <c r="D1980" s="873" t="s">
        <v>4538</v>
      </c>
      <c r="E1980" s="864" t="s">
        <v>4539</v>
      </c>
      <c r="F1980" s="873" t="s">
        <v>1948</v>
      </c>
      <c r="G1980" s="838" t="s">
        <v>4509</v>
      </c>
      <c r="H1980" s="911" t="s">
        <v>1870</v>
      </c>
      <c r="I1980" s="912">
        <v>2018</v>
      </c>
      <c r="J1980" s="884"/>
      <c r="K1980" s="883"/>
      <c r="L1980" s="884"/>
      <c r="M1980" s="884"/>
      <c r="N1980" s="884"/>
      <c r="O1980" s="912" t="s">
        <v>133</v>
      </c>
      <c r="P1980" s="913">
        <v>77556408.230348617</v>
      </c>
      <c r="Q1980" s="853" t="str">
        <f t="shared" si="459"/>
        <v>2.06.02</v>
      </c>
      <c r="R1980" s="841" t="str">
        <f t="shared" si="460"/>
        <v>ALAT RUMAH TANGGA</v>
      </c>
      <c r="S1980" s="860">
        <f t="shared" si="461"/>
        <v>5</v>
      </c>
      <c r="T1980" s="861">
        <f t="shared" si="462"/>
        <v>15511281.646069724</v>
      </c>
      <c r="U1980" s="860">
        <f t="shared" si="463"/>
        <v>-4</v>
      </c>
      <c r="V1980" s="861"/>
      <c r="W1980" s="861"/>
      <c r="X1980" s="861"/>
      <c r="Y1980" s="861"/>
      <c r="Z1980" s="861"/>
      <c r="AA1980" s="861">
        <f t="shared" si="466"/>
        <v>15511281.646069724</v>
      </c>
      <c r="AB1980" s="860">
        <f t="shared" si="467"/>
        <v>2018</v>
      </c>
      <c r="AC1980" s="862">
        <f t="shared" si="468"/>
        <v>77556408.230348617</v>
      </c>
      <c r="AD1980" s="863">
        <f t="shared" si="469"/>
        <v>62045126.584278896</v>
      </c>
    </row>
    <row r="1981" spans="1:30" s="821" customFormat="1" ht="15" hidden="1" customHeight="1">
      <c r="A1981" s="835"/>
      <c r="B1981" s="849" t="s">
        <v>34</v>
      </c>
      <c r="C1981" s="873" t="s">
        <v>442</v>
      </c>
      <c r="D1981" s="873" t="s">
        <v>4540</v>
      </c>
      <c r="E1981" s="864" t="s">
        <v>1136</v>
      </c>
      <c r="F1981" s="873" t="s">
        <v>1948</v>
      </c>
      <c r="G1981" s="838" t="s">
        <v>4509</v>
      </c>
      <c r="H1981" s="911" t="s">
        <v>1870</v>
      </c>
      <c r="I1981" s="912">
        <v>2018</v>
      </c>
      <c r="J1981" s="884"/>
      <c r="K1981" s="883"/>
      <c r="L1981" s="884"/>
      <c r="M1981" s="884"/>
      <c r="N1981" s="884"/>
      <c r="O1981" s="912" t="s">
        <v>133</v>
      </c>
      <c r="P1981" s="913">
        <v>20529637.472739339</v>
      </c>
      <c r="Q1981" s="853" t="str">
        <f t="shared" si="459"/>
        <v>2.06.02</v>
      </c>
      <c r="R1981" s="841" t="str">
        <f t="shared" si="460"/>
        <v>ALAT RUMAH TANGGA</v>
      </c>
      <c r="S1981" s="860">
        <f t="shared" si="461"/>
        <v>5</v>
      </c>
      <c r="T1981" s="861">
        <f t="shared" si="462"/>
        <v>4105927.4945478677</v>
      </c>
      <c r="U1981" s="860">
        <f t="shared" si="463"/>
        <v>-4</v>
      </c>
      <c r="V1981" s="861"/>
      <c r="W1981" s="861"/>
      <c r="X1981" s="861"/>
      <c r="Y1981" s="861"/>
      <c r="Z1981" s="861"/>
      <c r="AA1981" s="861">
        <f t="shared" si="466"/>
        <v>4105927.4945478677</v>
      </c>
      <c r="AB1981" s="860">
        <f t="shared" si="467"/>
        <v>2018</v>
      </c>
      <c r="AC1981" s="862">
        <f t="shared" si="468"/>
        <v>20529637.472739339</v>
      </c>
      <c r="AD1981" s="863">
        <f t="shared" si="469"/>
        <v>16423709.978191471</v>
      </c>
    </row>
    <row r="1982" spans="1:30" s="821" customFormat="1" ht="15" hidden="1" customHeight="1">
      <c r="A1982" s="835"/>
      <c r="B1982" s="849" t="s">
        <v>34</v>
      </c>
      <c r="C1982" s="873" t="s">
        <v>4541</v>
      </c>
      <c r="D1982" s="873" t="s">
        <v>4542</v>
      </c>
      <c r="E1982" s="864" t="s">
        <v>445</v>
      </c>
      <c r="F1982" s="873" t="s">
        <v>295</v>
      </c>
      <c r="G1982" s="838" t="s">
        <v>4509</v>
      </c>
      <c r="H1982" s="911" t="s">
        <v>1870</v>
      </c>
      <c r="I1982" s="912">
        <v>2018</v>
      </c>
      <c r="J1982" s="884"/>
      <c r="K1982" s="883"/>
      <c r="L1982" s="884"/>
      <c r="M1982" s="884"/>
      <c r="N1982" s="884"/>
      <c r="O1982" s="912" t="s">
        <v>133</v>
      </c>
      <c r="P1982" s="913">
        <v>22810708.303043712</v>
      </c>
      <c r="Q1982" s="853" t="str">
        <f t="shared" si="459"/>
        <v>2.06.02</v>
      </c>
      <c r="R1982" s="841" t="str">
        <f t="shared" si="460"/>
        <v>ALAT RUMAH TANGGA</v>
      </c>
      <c r="S1982" s="860">
        <f t="shared" si="461"/>
        <v>5</v>
      </c>
      <c r="T1982" s="861">
        <f t="shared" si="462"/>
        <v>4562141.6606087424</v>
      </c>
      <c r="U1982" s="860">
        <f t="shared" si="463"/>
        <v>-4</v>
      </c>
      <c r="V1982" s="861"/>
      <c r="W1982" s="861"/>
      <c r="X1982" s="861"/>
      <c r="Y1982" s="861"/>
      <c r="Z1982" s="861"/>
      <c r="AA1982" s="861">
        <f t="shared" si="466"/>
        <v>4562141.6606087424</v>
      </c>
      <c r="AB1982" s="860">
        <f t="shared" si="467"/>
        <v>2018</v>
      </c>
      <c r="AC1982" s="862">
        <f t="shared" si="468"/>
        <v>22810708.303043712</v>
      </c>
      <c r="AD1982" s="863">
        <f t="shared" si="469"/>
        <v>18248566.64243497</v>
      </c>
    </row>
    <row r="1983" spans="1:30" s="821" customFormat="1" ht="15" hidden="1" customHeight="1">
      <c r="A1983" s="835"/>
      <c r="B1983" s="849" t="s">
        <v>34</v>
      </c>
      <c r="C1983" s="873" t="s">
        <v>1496</v>
      </c>
      <c r="D1983" s="873" t="s">
        <v>1860</v>
      </c>
      <c r="E1983" s="864" t="s">
        <v>446</v>
      </c>
      <c r="F1983" s="873" t="s">
        <v>4543</v>
      </c>
      <c r="G1983" s="838" t="s">
        <v>4509</v>
      </c>
      <c r="H1983" s="911" t="s">
        <v>363</v>
      </c>
      <c r="I1983" s="912">
        <v>2018</v>
      </c>
      <c r="J1983" s="884"/>
      <c r="K1983" s="883"/>
      <c r="L1983" s="884"/>
      <c r="M1983" s="884"/>
      <c r="N1983" s="884"/>
      <c r="O1983" s="912" t="s">
        <v>133</v>
      </c>
      <c r="P1983" s="913">
        <v>12945076.961977307</v>
      </c>
      <c r="Q1983" s="853" t="str">
        <f t="shared" si="459"/>
        <v>2.06.02</v>
      </c>
      <c r="R1983" s="841" t="str">
        <f t="shared" si="460"/>
        <v>ALAT RUMAH TANGGA</v>
      </c>
      <c r="S1983" s="860">
        <f t="shared" si="461"/>
        <v>5</v>
      </c>
      <c r="T1983" s="861">
        <f t="shared" si="462"/>
        <v>2589015.3923954614</v>
      </c>
      <c r="U1983" s="860">
        <f t="shared" si="463"/>
        <v>-4</v>
      </c>
      <c r="V1983" s="861"/>
      <c r="W1983" s="861"/>
      <c r="X1983" s="861"/>
      <c r="Y1983" s="861"/>
      <c r="Z1983" s="861"/>
      <c r="AA1983" s="861">
        <f t="shared" si="466"/>
        <v>2589015.3923954614</v>
      </c>
      <c r="AB1983" s="860">
        <f t="shared" si="467"/>
        <v>2018</v>
      </c>
      <c r="AC1983" s="862">
        <f t="shared" si="468"/>
        <v>12945076.961977307</v>
      </c>
      <c r="AD1983" s="863">
        <f t="shared" si="469"/>
        <v>10356061.569581846</v>
      </c>
    </row>
    <row r="1984" spans="1:30" s="821" customFormat="1" ht="15" hidden="1" customHeight="1">
      <c r="A1984" s="835"/>
      <c r="B1984" s="849" t="s">
        <v>34</v>
      </c>
      <c r="C1984" s="873" t="s">
        <v>3958</v>
      </c>
      <c r="D1984" s="873" t="s">
        <v>4544</v>
      </c>
      <c r="E1984" s="864" t="s">
        <v>4524</v>
      </c>
      <c r="F1984" s="873" t="s">
        <v>298</v>
      </c>
      <c r="G1984" s="838" t="s">
        <v>4528</v>
      </c>
      <c r="H1984" s="911" t="s">
        <v>4475</v>
      </c>
      <c r="I1984" s="912">
        <v>2018</v>
      </c>
      <c r="J1984" s="884"/>
      <c r="K1984" s="883"/>
      <c r="L1984" s="884"/>
      <c r="M1984" s="884"/>
      <c r="N1984" s="884"/>
      <c r="O1984" s="912" t="s">
        <v>133</v>
      </c>
      <c r="P1984" s="913">
        <v>31061341.496254623</v>
      </c>
      <c r="Q1984" s="853" t="str">
        <f t="shared" si="459"/>
        <v>2.06.01</v>
      </c>
      <c r="R1984" s="841" t="str">
        <f t="shared" si="460"/>
        <v>ALAT KANTOR</v>
      </c>
      <c r="S1984" s="860">
        <f t="shared" si="461"/>
        <v>5</v>
      </c>
      <c r="T1984" s="861">
        <f t="shared" si="462"/>
        <v>6212268.299250925</v>
      </c>
      <c r="U1984" s="860">
        <f t="shared" si="463"/>
        <v>-4</v>
      </c>
      <c r="V1984" s="861"/>
      <c r="W1984" s="861"/>
      <c r="X1984" s="861"/>
      <c r="Y1984" s="861"/>
      <c r="Z1984" s="861"/>
      <c r="AA1984" s="861">
        <f t="shared" si="466"/>
        <v>6212268.299250925</v>
      </c>
      <c r="AB1984" s="860">
        <f t="shared" si="467"/>
        <v>2018</v>
      </c>
      <c r="AC1984" s="862">
        <f t="shared" si="468"/>
        <v>31061341.496254623</v>
      </c>
      <c r="AD1984" s="863">
        <f t="shared" si="469"/>
        <v>24849073.1970037</v>
      </c>
    </row>
    <row r="1985" spans="1:31" s="821" customFormat="1" ht="15" hidden="1" customHeight="1">
      <c r="A1985" s="835"/>
      <c r="B1985" s="849" t="s">
        <v>34</v>
      </c>
      <c r="C1985" s="873" t="s">
        <v>438</v>
      </c>
      <c r="D1985" s="873" t="s">
        <v>188</v>
      </c>
      <c r="E1985" s="864" t="s">
        <v>1145</v>
      </c>
      <c r="F1985" s="873" t="s">
        <v>4545</v>
      </c>
      <c r="G1985" s="838" t="s">
        <v>4509</v>
      </c>
      <c r="H1985" s="911" t="s">
        <v>358</v>
      </c>
      <c r="I1985" s="912">
        <v>2018</v>
      </c>
      <c r="J1985" s="884"/>
      <c r="K1985" s="883"/>
      <c r="L1985" s="884"/>
      <c r="M1985" s="884"/>
      <c r="N1985" s="884"/>
      <c r="O1985" s="912" t="s">
        <v>133</v>
      </c>
      <c r="P1985" s="913">
        <v>7698614.052277253</v>
      </c>
      <c r="Q1985" s="853" t="str">
        <f t="shared" si="459"/>
        <v>2.06.04</v>
      </c>
      <c r="R1985" s="841" t="str">
        <f t="shared" si="460"/>
        <v>MEJA DAN KURSI KERJA/RAPAT PEJABAT</v>
      </c>
      <c r="S1985" s="860">
        <f t="shared" si="461"/>
        <v>5</v>
      </c>
      <c r="T1985" s="861">
        <f t="shared" si="462"/>
        <v>1539722.8104554506</v>
      </c>
      <c r="U1985" s="860">
        <f t="shared" si="463"/>
        <v>-4</v>
      </c>
      <c r="V1985" s="861"/>
      <c r="W1985" s="861"/>
      <c r="X1985" s="861"/>
      <c r="Y1985" s="861"/>
      <c r="Z1985" s="861"/>
      <c r="AA1985" s="861">
        <f t="shared" si="466"/>
        <v>1539722.8104554506</v>
      </c>
      <c r="AB1985" s="860">
        <f t="shared" si="467"/>
        <v>2018</v>
      </c>
      <c r="AC1985" s="862">
        <f t="shared" si="468"/>
        <v>7698614.052277253</v>
      </c>
      <c r="AD1985" s="863">
        <f t="shared" si="469"/>
        <v>6158891.2418218022</v>
      </c>
    </row>
    <row r="1986" spans="1:31" s="821" customFormat="1" ht="15" hidden="1" customHeight="1">
      <c r="A1986" s="835"/>
      <c r="B1986" s="849" t="s">
        <v>34</v>
      </c>
      <c r="C1986" s="873" t="s">
        <v>438</v>
      </c>
      <c r="D1986" s="873" t="s">
        <v>188</v>
      </c>
      <c r="E1986" s="864" t="s">
        <v>1145</v>
      </c>
      <c r="F1986" s="873" t="s">
        <v>4545</v>
      </c>
      <c r="G1986" s="838" t="s">
        <v>4509</v>
      </c>
      <c r="H1986" s="911" t="s">
        <v>358</v>
      </c>
      <c r="I1986" s="912">
        <v>2018</v>
      </c>
      <c r="J1986" s="884"/>
      <c r="K1986" s="883"/>
      <c r="L1986" s="884"/>
      <c r="M1986" s="884"/>
      <c r="N1986" s="884"/>
      <c r="O1986" s="912" t="s">
        <v>133</v>
      </c>
      <c r="P1986" s="913">
        <v>3079445.6209109011</v>
      </c>
      <c r="Q1986" s="853" t="str">
        <f t="shared" si="459"/>
        <v>2.06.04</v>
      </c>
      <c r="R1986" s="841" t="str">
        <f t="shared" si="460"/>
        <v>MEJA DAN KURSI KERJA/RAPAT PEJABAT</v>
      </c>
      <c r="S1986" s="860">
        <f t="shared" si="461"/>
        <v>5</v>
      </c>
      <c r="T1986" s="861">
        <f t="shared" si="462"/>
        <v>615889.12418218027</v>
      </c>
      <c r="U1986" s="860">
        <f t="shared" si="463"/>
        <v>-4</v>
      </c>
      <c r="V1986" s="861"/>
      <c r="W1986" s="861"/>
      <c r="X1986" s="861"/>
      <c r="Y1986" s="861"/>
      <c r="Z1986" s="861"/>
      <c r="AA1986" s="861">
        <f t="shared" si="466"/>
        <v>615889.12418218027</v>
      </c>
      <c r="AB1986" s="860">
        <f t="shared" si="467"/>
        <v>2018</v>
      </c>
      <c r="AC1986" s="862">
        <f t="shared" si="468"/>
        <v>3079445.6209109011</v>
      </c>
      <c r="AD1986" s="863">
        <f t="shared" si="469"/>
        <v>2463556.4967287211</v>
      </c>
    </row>
    <row r="1987" spans="1:31" s="821" customFormat="1" ht="15" hidden="1" customHeight="1">
      <c r="A1987" s="835"/>
      <c r="B1987" s="849" t="s">
        <v>34</v>
      </c>
      <c r="C1987" s="873" t="s">
        <v>4514</v>
      </c>
      <c r="D1987" s="873" t="s">
        <v>4546</v>
      </c>
      <c r="E1987" s="864" t="s">
        <v>1145</v>
      </c>
      <c r="F1987" s="873" t="s">
        <v>298</v>
      </c>
      <c r="G1987" s="838" t="s">
        <v>4509</v>
      </c>
      <c r="H1987" s="911" t="s">
        <v>4515</v>
      </c>
      <c r="I1987" s="912">
        <v>2018</v>
      </c>
      <c r="J1987" s="884"/>
      <c r="K1987" s="883"/>
      <c r="L1987" s="884"/>
      <c r="M1987" s="884"/>
      <c r="N1987" s="884"/>
      <c r="O1987" s="912" t="s">
        <v>133</v>
      </c>
      <c r="P1987" s="913">
        <v>6501051.8663674574</v>
      </c>
      <c r="Q1987" s="853" t="str">
        <f t="shared" si="459"/>
        <v>2.06.02</v>
      </c>
      <c r="R1987" s="841" t="str">
        <f t="shared" si="460"/>
        <v>ALAT RUMAH TANGGA</v>
      </c>
      <c r="S1987" s="860">
        <f t="shared" si="461"/>
        <v>5</v>
      </c>
      <c r="T1987" s="861">
        <f t="shared" si="462"/>
        <v>1300210.3732734914</v>
      </c>
      <c r="U1987" s="860">
        <f t="shared" si="463"/>
        <v>-4</v>
      </c>
      <c r="V1987" s="861"/>
      <c r="W1987" s="861"/>
      <c r="X1987" s="861"/>
      <c r="Y1987" s="861"/>
      <c r="Z1987" s="861"/>
      <c r="AA1987" s="861">
        <f t="shared" si="466"/>
        <v>1300210.3732734914</v>
      </c>
      <c r="AB1987" s="860">
        <f t="shared" si="467"/>
        <v>2018</v>
      </c>
      <c r="AC1987" s="862">
        <f t="shared" si="468"/>
        <v>6501051.8663674574</v>
      </c>
      <c r="AD1987" s="863">
        <f t="shared" si="469"/>
        <v>5200841.4930939656</v>
      </c>
    </row>
    <row r="1988" spans="1:31" s="821" customFormat="1" ht="15" hidden="1" customHeight="1">
      <c r="A1988" s="835"/>
      <c r="B1988" s="849" t="s">
        <v>34</v>
      </c>
      <c r="C1988" s="873" t="s">
        <v>4514</v>
      </c>
      <c r="D1988" s="873" t="s">
        <v>4547</v>
      </c>
      <c r="E1988" s="864" t="s">
        <v>445</v>
      </c>
      <c r="F1988" s="873" t="s">
        <v>298</v>
      </c>
      <c r="G1988" s="838" t="s">
        <v>4509</v>
      </c>
      <c r="H1988" s="911" t="s">
        <v>4515</v>
      </c>
      <c r="I1988" s="912">
        <v>2018</v>
      </c>
      <c r="J1988" s="884"/>
      <c r="K1988" s="883"/>
      <c r="L1988" s="884"/>
      <c r="M1988" s="884"/>
      <c r="N1988" s="884"/>
      <c r="O1988" s="912" t="s">
        <v>133</v>
      </c>
      <c r="P1988" s="913">
        <v>4676195.2021239605</v>
      </c>
      <c r="Q1988" s="853" t="str">
        <f t="shared" si="459"/>
        <v>2.06.02</v>
      </c>
      <c r="R1988" s="841" t="str">
        <f t="shared" si="460"/>
        <v>ALAT RUMAH TANGGA</v>
      </c>
      <c r="S1988" s="860">
        <f t="shared" si="461"/>
        <v>5</v>
      </c>
      <c r="T1988" s="861">
        <f t="shared" si="462"/>
        <v>935239.0404247921</v>
      </c>
      <c r="U1988" s="860">
        <f t="shared" si="463"/>
        <v>-4</v>
      </c>
      <c r="V1988" s="861"/>
      <c r="W1988" s="861"/>
      <c r="X1988" s="861"/>
      <c r="Y1988" s="861"/>
      <c r="Z1988" s="861"/>
      <c r="AA1988" s="861">
        <f t="shared" si="466"/>
        <v>935239.0404247921</v>
      </c>
      <c r="AB1988" s="860">
        <f t="shared" si="467"/>
        <v>2018</v>
      </c>
      <c r="AC1988" s="862">
        <f t="shared" si="468"/>
        <v>4676195.2021239605</v>
      </c>
      <c r="AD1988" s="863">
        <f t="shared" si="469"/>
        <v>3740956.1616991684</v>
      </c>
    </row>
    <row r="1989" spans="1:31" s="821" customFormat="1" ht="15" hidden="1" customHeight="1">
      <c r="A1989" s="835"/>
      <c r="B1989" s="849" t="s">
        <v>34</v>
      </c>
      <c r="C1989" s="873" t="s">
        <v>4395</v>
      </c>
      <c r="D1989" s="873" t="s">
        <v>4548</v>
      </c>
      <c r="E1989" s="864" t="s">
        <v>1145</v>
      </c>
      <c r="F1989" s="873" t="s">
        <v>298</v>
      </c>
      <c r="G1989" s="838" t="s">
        <v>4509</v>
      </c>
      <c r="H1989" s="911" t="s">
        <v>4515</v>
      </c>
      <c r="I1989" s="912">
        <v>2018</v>
      </c>
      <c r="J1989" s="884"/>
      <c r="K1989" s="883"/>
      <c r="L1989" s="884"/>
      <c r="M1989" s="884"/>
      <c r="N1989" s="884"/>
      <c r="O1989" s="912" t="s">
        <v>133</v>
      </c>
      <c r="P1989" s="913">
        <v>4790248.7436391795</v>
      </c>
      <c r="Q1989" s="853" t="str">
        <f t="shared" si="459"/>
        <v>2.06.02</v>
      </c>
      <c r="R1989" s="841" t="str">
        <f t="shared" si="460"/>
        <v>ALAT RUMAH TANGGA</v>
      </c>
      <c r="S1989" s="860">
        <f t="shared" si="461"/>
        <v>5</v>
      </c>
      <c r="T1989" s="861">
        <f t="shared" si="462"/>
        <v>958049.74872783595</v>
      </c>
      <c r="U1989" s="860">
        <f t="shared" si="463"/>
        <v>-4</v>
      </c>
      <c r="V1989" s="861"/>
      <c r="W1989" s="861"/>
      <c r="X1989" s="861"/>
      <c r="Y1989" s="861"/>
      <c r="Z1989" s="861"/>
      <c r="AA1989" s="861">
        <f t="shared" si="466"/>
        <v>958049.74872783595</v>
      </c>
      <c r="AB1989" s="860">
        <f t="shared" si="467"/>
        <v>2018</v>
      </c>
      <c r="AC1989" s="862">
        <f t="shared" si="468"/>
        <v>4790248.7436391795</v>
      </c>
      <c r="AD1989" s="863">
        <f t="shared" si="469"/>
        <v>3832198.9949113438</v>
      </c>
    </row>
    <row r="1990" spans="1:31" s="821" customFormat="1" ht="15" hidden="1" customHeight="1">
      <c r="A1990" s="835"/>
      <c r="B1990" s="849" t="s">
        <v>34</v>
      </c>
      <c r="C1990" s="873" t="s">
        <v>1429</v>
      </c>
      <c r="D1990" s="873" t="s">
        <v>1341</v>
      </c>
      <c r="E1990" s="864" t="s">
        <v>1145</v>
      </c>
      <c r="F1990" s="873" t="s">
        <v>841</v>
      </c>
      <c r="G1990" s="838" t="s">
        <v>4509</v>
      </c>
      <c r="H1990" s="911" t="s">
        <v>1870</v>
      </c>
      <c r="I1990" s="912">
        <v>2018</v>
      </c>
      <c r="J1990" s="884"/>
      <c r="K1990" s="883"/>
      <c r="L1990" s="884"/>
      <c r="M1990" s="884"/>
      <c r="N1990" s="884"/>
      <c r="O1990" s="912" t="s">
        <v>133</v>
      </c>
      <c r="P1990" s="913">
        <v>18818834.350011062</v>
      </c>
      <c r="Q1990" s="853" t="str">
        <f t="shared" si="459"/>
        <v>2.06.02</v>
      </c>
      <c r="R1990" s="841" t="str">
        <f t="shared" si="460"/>
        <v>ALAT RUMAH TANGGA</v>
      </c>
      <c r="S1990" s="860">
        <f t="shared" si="461"/>
        <v>5</v>
      </c>
      <c r="T1990" s="861">
        <f t="shared" si="462"/>
        <v>3763766.8700022125</v>
      </c>
      <c r="U1990" s="860">
        <f t="shared" si="463"/>
        <v>-4</v>
      </c>
      <c r="V1990" s="861"/>
      <c r="W1990" s="861"/>
      <c r="X1990" s="861"/>
      <c r="Y1990" s="861"/>
      <c r="Z1990" s="861"/>
      <c r="AA1990" s="861">
        <f t="shared" si="466"/>
        <v>3763766.8700022125</v>
      </c>
      <c r="AB1990" s="860">
        <f t="shared" si="467"/>
        <v>2018</v>
      </c>
      <c r="AC1990" s="862">
        <f t="shared" si="468"/>
        <v>18818834.350011062</v>
      </c>
      <c r="AD1990" s="863">
        <f t="shared" si="469"/>
        <v>15055067.48000885</v>
      </c>
    </row>
    <row r="1991" spans="1:31" s="821" customFormat="1" ht="15" hidden="1" customHeight="1">
      <c r="A1991" s="835"/>
      <c r="B1991" s="849" t="s">
        <v>34</v>
      </c>
      <c r="C1991" s="873" t="s">
        <v>1429</v>
      </c>
      <c r="D1991" s="873" t="s">
        <v>1341</v>
      </c>
      <c r="E1991" s="864" t="s">
        <v>836</v>
      </c>
      <c r="F1991" s="873" t="s">
        <v>841</v>
      </c>
      <c r="G1991" s="838" t="s">
        <v>4509</v>
      </c>
      <c r="H1991" s="911" t="s">
        <v>1870</v>
      </c>
      <c r="I1991" s="912">
        <v>2018</v>
      </c>
      <c r="J1991" s="884"/>
      <c r="K1991" s="883"/>
      <c r="L1991" s="884"/>
      <c r="M1991" s="884"/>
      <c r="N1991" s="884"/>
      <c r="O1991" s="912" t="s">
        <v>133</v>
      </c>
      <c r="P1991" s="913">
        <v>6044837.7003065832</v>
      </c>
      <c r="Q1991" s="853" t="str">
        <f t="shared" si="459"/>
        <v>2.06.02</v>
      </c>
      <c r="R1991" s="841" t="str">
        <f t="shared" si="460"/>
        <v>ALAT RUMAH TANGGA</v>
      </c>
      <c r="S1991" s="860">
        <f t="shared" si="461"/>
        <v>5</v>
      </c>
      <c r="T1991" s="861">
        <f t="shared" si="462"/>
        <v>1208967.5400613167</v>
      </c>
      <c r="U1991" s="860">
        <f t="shared" si="463"/>
        <v>-4</v>
      </c>
      <c r="V1991" s="861"/>
      <c r="W1991" s="861"/>
      <c r="X1991" s="861"/>
      <c r="Y1991" s="861"/>
      <c r="Z1991" s="861"/>
      <c r="AA1991" s="861">
        <f t="shared" si="466"/>
        <v>1208967.5400613167</v>
      </c>
      <c r="AB1991" s="860">
        <f t="shared" si="467"/>
        <v>2018</v>
      </c>
      <c r="AC1991" s="862">
        <f t="shared" si="468"/>
        <v>6044837.7003065832</v>
      </c>
      <c r="AD1991" s="863">
        <f t="shared" si="469"/>
        <v>4835870.1602452667</v>
      </c>
    </row>
    <row r="1992" spans="1:31" s="821" customFormat="1" ht="39.75" hidden="1" customHeight="1">
      <c r="A1992" s="835"/>
      <c r="B1992" s="838"/>
      <c r="C1992" s="873"/>
      <c r="D1992" s="873" t="s">
        <v>150</v>
      </c>
      <c r="E1992" s="839"/>
      <c r="F1992" s="873"/>
      <c r="G1992" s="838"/>
      <c r="H1992" s="873"/>
      <c r="I1992" s="872"/>
      <c r="J1992" s="838"/>
      <c r="K1992" s="836"/>
      <c r="L1992" s="838"/>
      <c r="M1992" s="838"/>
      <c r="N1992" s="838"/>
      <c r="O1992" s="872"/>
      <c r="P1992" s="894"/>
      <c r="Q1992" s="853"/>
      <c r="R1992" s="835"/>
      <c r="S1992" s="835"/>
      <c r="T1992" s="835"/>
      <c r="U1992" s="835"/>
      <c r="V1992" s="835"/>
      <c r="W1992" s="835"/>
      <c r="X1992" s="835"/>
      <c r="Y1992" s="835"/>
      <c r="Z1992" s="835"/>
      <c r="AA1992" s="835"/>
      <c r="AB1992" s="835"/>
      <c r="AC1992" s="835"/>
      <c r="AD1992" s="835"/>
    </row>
    <row r="1993" spans="1:31" s="821" customFormat="1" ht="25.5" hidden="1" customHeight="1">
      <c r="A1993" s="835"/>
      <c r="B1993" s="852" t="s">
        <v>36</v>
      </c>
      <c r="C1993" s="837" t="s">
        <v>37</v>
      </c>
      <c r="D1993" s="873" t="s">
        <v>150</v>
      </c>
      <c r="E1993" s="839"/>
      <c r="F1993" s="873"/>
      <c r="G1993" s="838"/>
      <c r="H1993" s="873"/>
      <c r="I1993" s="872"/>
      <c r="J1993" s="838"/>
      <c r="K1993" s="836"/>
      <c r="L1993" s="838"/>
      <c r="M1993" s="838"/>
      <c r="N1993" s="838"/>
      <c r="O1993" s="872"/>
      <c r="P1993" s="892">
        <f>SUM(P1994:P2139)</f>
        <v>9716110245.904417</v>
      </c>
      <c r="Q1993" s="853"/>
      <c r="R1993" s="914"/>
      <c r="S1993" s="835"/>
      <c r="T1993" s="835"/>
      <c r="U1993" s="835"/>
      <c r="V1993" s="892">
        <f t="shared" ref="V1993:AD1993" si="470">SUM(V1994:V2139)</f>
        <v>5492686353.1758003</v>
      </c>
      <c r="W1993" s="892">
        <f t="shared" si="470"/>
        <v>923456342.30995893</v>
      </c>
      <c r="X1993" s="892">
        <f t="shared" si="470"/>
        <v>1027232648.6980572</v>
      </c>
      <c r="Y1993" s="892">
        <f t="shared" si="470"/>
        <v>828367908.36522985</v>
      </c>
      <c r="Z1993" s="892">
        <f t="shared" si="470"/>
        <v>754803893.73109984</v>
      </c>
      <c r="AA1993" s="892">
        <f t="shared" si="470"/>
        <v>353049597.23616552</v>
      </c>
      <c r="AB1993" s="892"/>
      <c r="AC1993" s="892">
        <f t="shared" si="470"/>
        <v>9716110245.904417</v>
      </c>
      <c r="AD1993" s="892">
        <f t="shared" si="470"/>
        <v>336513502.38809812</v>
      </c>
      <c r="AE1993" s="915">
        <f>SUM(V1993:AA1993)</f>
        <v>9379596743.5163116</v>
      </c>
    </row>
    <row r="1994" spans="1:31" s="821" customFormat="1" ht="25.5" hidden="1" customHeight="1">
      <c r="A1994" s="835"/>
      <c r="B1994" s="852" t="s">
        <v>36</v>
      </c>
      <c r="C1994" s="873" t="s">
        <v>4549</v>
      </c>
      <c r="D1994" s="873" t="s">
        <v>4550</v>
      </c>
      <c r="E1994" s="839"/>
      <c r="F1994" s="873" t="s">
        <v>4551</v>
      </c>
      <c r="G1994" s="838"/>
      <c r="H1994" s="873" t="s">
        <v>356</v>
      </c>
      <c r="I1994" s="872" t="s">
        <v>992</v>
      </c>
      <c r="J1994" s="838"/>
      <c r="K1994" s="836"/>
      <c r="L1994" s="838"/>
      <c r="M1994" s="838"/>
      <c r="N1994" s="838"/>
      <c r="O1994" s="872" t="s">
        <v>133</v>
      </c>
      <c r="P1994" s="894">
        <v>1050000</v>
      </c>
      <c r="Q1994" s="853" t="str">
        <f t="shared" ref="Q1994:Q2057" si="471">MID(C1994,2,7)</f>
        <v>2.07.01</v>
      </c>
      <c r="R1994" s="841" t="str">
        <f t="shared" ref="R1994:R2057" si="472">VLOOKUP(Q1994,kelompok,2,0)</f>
        <v>ALAT STUDIO</v>
      </c>
      <c r="S1994" s="860">
        <f t="shared" ref="S1994:S2057" si="473">VLOOKUP(Q1994,MASAMANFAAT,4,0)</f>
        <v>5</v>
      </c>
      <c r="T1994" s="861">
        <f t="shared" ref="T1994:T2057" si="474">(P1994)/S1994</f>
        <v>210000</v>
      </c>
      <c r="U1994" s="860">
        <f>2013-AB1994+1</f>
        <v>8</v>
      </c>
      <c r="V1994" s="861">
        <f>IF(U1994&gt;S1994,P1994,T1994*U1994)</f>
        <v>1050000</v>
      </c>
      <c r="W1994" s="861">
        <f>IF(P1994=V1994,0,T1994)</f>
        <v>0</v>
      </c>
      <c r="X1994" s="861">
        <f>IF(P1994=V1994+W1994,0,T1994)</f>
        <v>0</v>
      </c>
      <c r="Y1994" s="861">
        <f>IF(P1994=V1994+W1994+X1994,0,T1994)</f>
        <v>0</v>
      </c>
      <c r="Z1994" s="861">
        <f>IF(P1994=W1994+X1994+Y1994+V1994,0,T1994)</f>
        <v>0</v>
      </c>
      <c r="AA1994" s="861">
        <f>IF(P1994=+X1994+Y1994+Z1994+W1994+V1994,0,T1994)</f>
        <v>0</v>
      </c>
      <c r="AB1994" s="876" t="str">
        <f t="shared" ref="AB1994:AB2057" si="475">I1994</f>
        <v>2006</v>
      </c>
      <c r="AC1994" s="861">
        <f t="shared" ref="AC1994:AC2057" si="476">P1994</f>
        <v>1050000</v>
      </c>
      <c r="AD1994" s="877">
        <f t="shared" ref="AD1994:AD2057" si="477">P1994-(V1994+W1994+X1994+Y1994+Z1994+AA1994)</f>
        <v>0</v>
      </c>
    </row>
    <row r="1995" spans="1:31" s="821" customFormat="1" ht="18" hidden="1" customHeight="1">
      <c r="A1995" s="835"/>
      <c r="B1995" s="852" t="s">
        <v>36</v>
      </c>
      <c r="C1995" s="873" t="s">
        <v>2081</v>
      </c>
      <c r="D1995" s="873" t="s">
        <v>1345</v>
      </c>
      <c r="E1995" s="839"/>
      <c r="F1995" s="873" t="s">
        <v>4552</v>
      </c>
      <c r="G1995" s="838"/>
      <c r="H1995" s="873" t="s">
        <v>358</v>
      </c>
      <c r="I1995" s="872" t="s">
        <v>385</v>
      </c>
      <c r="J1995" s="838"/>
      <c r="K1995" s="836"/>
      <c r="L1995" s="838"/>
      <c r="M1995" s="838"/>
      <c r="N1995" s="838"/>
      <c r="O1995" s="872" t="s">
        <v>133</v>
      </c>
      <c r="P1995" s="894">
        <v>4900000</v>
      </c>
      <c r="Q1995" s="853" t="str">
        <f t="shared" si="471"/>
        <v>2.07.02</v>
      </c>
      <c r="R1995" s="841" t="str">
        <f t="shared" si="472"/>
        <v>ALAT KOMUNIKASI</v>
      </c>
      <c r="S1995" s="860">
        <f t="shared" si="473"/>
        <v>5</v>
      </c>
      <c r="T1995" s="861">
        <f t="shared" si="474"/>
        <v>980000</v>
      </c>
      <c r="U1995" s="860">
        <f t="shared" ref="U1995:U2058" si="478">2013-AB1995+1</f>
        <v>10</v>
      </c>
      <c r="V1995" s="861">
        <f t="shared" ref="V1995:V2058" si="479">IF(U1995&gt;S1995,P1995,T1995*U1995)</f>
        <v>4900000</v>
      </c>
      <c r="W1995" s="861">
        <f t="shared" ref="W1995:W2058" si="480">IF(P1995=V1995,0,T1995)</f>
        <v>0</v>
      </c>
      <c r="X1995" s="861">
        <f t="shared" ref="X1995:X2058" si="481">IF(P1995=V1995+W1995,0,T1995)</f>
        <v>0</v>
      </c>
      <c r="Y1995" s="861">
        <f t="shared" ref="Y1995:Y2058" si="482">IF(P1995=V1995+W1995+X1995,0,T1995)</f>
        <v>0</v>
      </c>
      <c r="Z1995" s="861">
        <f t="shared" ref="Z1995:Z2058" si="483">IF(P1995=W1995+X1995+Y1995+V1995,0,T1995)</f>
        <v>0</v>
      </c>
      <c r="AA1995" s="861">
        <f t="shared" ref="AA1995:AA2058" si="484">IF(P1995=+X1995+Y1995+Z1995+W1995+V1995,0,T1995)</f>
        <v>0</v>
      </c>
      <c r="AB1995" s="876" t="str">
        <f t="shared" si="475"/>
        <v>2004</v>
      </c>
      <c r="AC1995" s="861">
        <f t="shared" si="476"/>
        <v>4900000</v>
      </c>
      <c r="AD1995" s="877">
        <f t="shared" si="477"/>
        <v>0</v>
      </c>
    </row>
    <row r="1996" spans="1:31" s="821" customFormat="1" ht="18" hidden="1" customHeight="1">
      <c r="A1996" s="835"/>
      <c r="B1996" s="852" t="s">
        <v>36</v>
      </c>
      <c r="C1996" s="873" t="s">
        <v>4553</v>
      </c>
      <c r="D1996" s="873" t="s">
        <v>849</v>
      </c>
      <c r="E1996" s="839"/>
      <c r="F1996" s="873" t="s">
        <v>4554</v>
      </c>
      <c r="G1996" s="838"/>
      <c r="H1996" s="873" t="s">
        <v>372</v>
      </c>
      <c r="I1996" s="872" t="s">
        <v>385</v>
      </c>
      <c r="J1996" s="838"/>
      <c r="K1996" s="836"/>
      <c r="L1996" s="838"/>
      <c r="M1996" s="838"/>
      <c r="N1996" s="838"/>
      <c r="O1996" s="872" t="s">
        <v>133</v>
      </c>
      <c r="P1996" s="894">
        <v>5950000</v>
      </c>
      <c r="Q1996" s="853" t="str">
        <f t="shared" si="471"/>
        <v>2.07.01</v>
      </c>
      <c r="R1996" s="841" t="str">
        <f t="shared" si="472"/>
        <v>ALAT STUDIO</v>
      </c>
      <c r="S1996" s="860">
        <f t="shared" si="473"/>
        <v>5</v>
      </c>
      <c r="T1996" s="861">
        <f t="shared" si="474"/>
        <v>1190000</v>
      </c>
      <c r="U1996" s="860">
        <f t="shared" si="478"/>
        <v>10</v>
      </c>
      <c r="V1996" s="861">
        <f t="shared" si="479"/>
        <v>5950000</v>
      </c>
      <c r="W1996" s="861">
        <f t="shared" si="480"/>
        <v>0</v>
      </c>
      <c r="X1996" s="861">
        <f t="shared" si="481"/>
        <v>0</v>
      </c>
      <c r="Y1996" s="861">
        <f t="shared" si="482"/>
        <v>0</v>
      </c>
      <c r="Z1996" s="861">
        <f t="shared" si="483"/>
        <v>0</v>
      </c>
      <c r="AA1996" s="861">
        <f t="shared" si="484"/>
        <v>0</v>
      </c>
      <c r="AB1996" s="876" t="str">
        <f t="shared" si="475"/>
        <v>2004</v>
      </c>
      <c r="AC1996" s="861">
        <f t="shared" si="476"/>
        <v>5950000</v>
      </c>
      <c r="AD1996" s="877">
        <f t="shared" si="477"/>
        <v>0</v>
      </c>
    </row>
    <row r="1997" spans="1:31" s="821" customFormat="1" ht="18" hidden="1" customHeight="1">
      <c r="A1997" s="873" t="s">
        <v>4555</v>
      </c>
      <c r="B1997" s="852" t="s">
        <v>36</v>
      </c>
      <c r="C1997" s="873" t="s">
        <v>4556</v>
      </c>
      <c r="D1997" s="873" t="s">
        <v>378</v>
      </c>
      <c r="E1997" s="839"/>
      <c r="F1997" s="873" t="s">
        <v>4557</v>
      </c>
      <c r="G1997" s="838"/>
      <c r="H1997" s="873" t="s">
        <v>863</v>
      </c>
      <c r="I1997" s="872">
        <v>2007</v>
      </c>
      <c r="J1997" s="838"/>
      <c r="K1997" s="836"/>
      <c r="L1997" s="838"/>
      <c r="M1997" s="838"/>
      <c r="N1997" s="838"/>
      <c r="O1997" s="872" t="s">
        <v>874</v>
      </c>
      <c r="P1997" s="894">
        <v>14651184.834123222</v>
      </c>
      <c r="Q1997" s="853" t="str">
        <f t="shared" si="471"/>
        <v>2.07.01</v>
      </c>
      <c r="R1997" s="841" t="str">
        <f t="shared" si="472"/>
        <v>ALAT STUDIO</v>
      </c>
      <c r="S1997" s="860">
        <f t="shared" si="473"/>
        <v>5</v>
      </c>
      <c r="T1997" s="861">
        <f t="shared" si="474"/>
        <v>2930236.9668246442</v>
      </c>
      <c r="U1997" s="860">
        <f t="shared" si="478"/>
        <v>7</v>
      </c>
      <c r="V1997" s="861">
        <f t="shared" si="479"/>
        <v>14651184.834123222</v>
      </c>
      <c r="W1997" s="861">
        <f t="shared" si="480"/>
        <v>0</v>
      </c>
      <c r="X1997" s="861">
        <f t="shared" si="481"/>
        <v>0</v>
      </c>
      <c r="Y1997" s="861">
        <f t="shared" si="482"/>
        <v>0</v>
      </c>
      <c r="Z1997" s="861">
        <f t="shared" si="483"/>
        <v>0</v>
      </c>
      <c r="AA1997" s="861">
        <f t="shared" si="484"/>
        <v>0</v>
      </c>
      <c r="AB1997" s="876">
        <f t="shared" si="475"/>
        <v>2007</v>
      </c>
      <c r="AC1997" s="861">
        <f t="shared" si="476"/>
        <v>14651184.834123222</v>
      </c>
      <c r="AD1997" s="877">
        <f t="shared" si="477"/>
        <v>0</v>
      </c>
    </row>
    <row r="1998" spans="1:31" s="821" customFormat="1" ht="18" hidden="1" customHeight="1">
      <c r="A1998" s="835"/>
      <c r="B1998" s="852" t="s">
        <v>36</v>
      </c>
      <c r="C1998" s="873" t="s">
        <v>2081</v>
      </c>
      <c r="D1998" s="873" t="s">
        <v>4558</v>
      </c>
      <c r="E1998" s="839" t="s">
        <v>444</v>
      </c>
      <c r="F1998" s="873"/>
      <c r="G1998" s="838"/>
      <c r="H1998" s="873" t="s">
        <v>863</v>
      </c>
      <c r="I1998" s="872">
        <v>2007</v>
      </c>
      <c r="J1998" s="838"/>
      <c r="K1998" s="836"/>
      <c r="L1998" s="838"/>
      <c r="M1998" s="838"/>
      <c r="N1998" s="838"/>
      <c r="O1998" s="872" t="s">
        <v>133</v>
      </c>
      <c r="P1998" s="894">
        <v>876022307.58000004</v>
      </c>
      <c r="Q1998" s="853" t="str">
        <f t="shared" si="471"/>
        <v>2.07.02</v>
      </c>
      <c r="R1998" s="841" t="str">
        <f t="shared" si="472"/>
        <v>ALAT KOMUNIKASI</v>
      </c>
      <c r="S1998" s="860">
        <f t="shared" si="473"/>
        <v>5</v>
      </c>
      <c r="T1998" s="861">
        <f t="shared" si="474"/>
        <v>175204461.516</v>
      </c>
      <c r="U1998" s="860">
        <f t="shared" si="478"/>
        <v>7</v>
      </c>
      <c r="V1998" s="861">
        <f t="shared" si="479"/>
        <v>876022307.58000004</v>
      </c>
      <c r="W1998" s="861">
        <f t="shared" si="480"/>
        <v>0</v>
      </c>
      <c r="X1998" s="861">
        <f t="shared" si="481"/>
        <v>0</v>
      </c>
      <c r="Y1998" s="861">
        <f t="shared" si="482"/>
        <v>0</v>
      </c>
      <c r="Z1998" s="861">
        <f t="shared" si="483"/>
        <v>0</v>
      </c>
      <c r="AA1998" s="861">
        <f t="shared" si="484"/>
        <v>0</v>
      </c>
      <c r="AB1998" s="876">
        <f t="shared" si="475"/>
        <v>2007</v>
      </c>
      <c r="AC1998" s="861">
        <f t="shared" si="476"/>
        <v>876022307.58000004</v>
      </c>
      <c r="AD1998" s="877">
        <f t="shared" si="477"/>
        <v>0</v>
      </c>
    </row>
    <row r="1999" spans="1:31" s="821" customFormat="1" ht="25.5" hidden="1" customHeight="1">
      <c r="A1999" s="835"/>
      <c r="B1999" s="852" t="s">
        <v>36</v>
      </c>
      <c r="C1999" s="873" t="s">
        <v>4559</v>
      </c>
      <c r="D1999" s="873" t="s">
        <v>4560</v>
      </c>
      <c r="E1999" s="839" t="s">
        <v>444</v>
      </c>
      <c r="F1999" s="873"/>
      <c r="G1999" s="838"/>
      <c r="H1999" s="873" t="s">
        <v>461</v>
      </c>
      <c r="I1999" s="872">
        <v>2007</v>
      </c>
      <c r="J1999" s="838"/>
      <c r="K1999" s="836"/>
      <c r="L1999" s="838"/>
      <c r="M1999" s="838"/>
      <c r="N1999" s="838"/>
      <c r="O1999" s="872" t="s">
        <v>133</v>
      </c>
      <c r="P1999" s="894">
        <v>49700000</v>
      </c>
      <c r="Q1999" s="853" t="str">
        <f t="shared" si="471"/>
        <v>2.07.01</v>
      </c>
      <c r="R1999" s="841" t="str">
        <f t="shared" si="472"/>
        <v>ALAT STUDIO</v>
      </c>
      <c r="S1999" s="860">
        <f t="shared" si="473"/>
        <v>5</v>
      </c>
      <c r="T1999" s="861">
        <f t="shared" si="474"/>
        <v>9940000</v>
      </c>
      <c r="U1999" s="860">
        <f t="shared" si="478"/>
        <v>7</v>
      </c>
      <c r="V1999" s="861">
        <f t="shared" si="479"/>
        <v>49700000</v>
      </c>
      <c r="W1999" s="861">
        <f t="shared" si="480"/>
        <v>0</v>
      </c>
      <c r="X1999" s="861">
        <f t="shared" si="481"/>
        <v>0</v>
      </c>
      <c r="Y1999" s="861">
        <f t="shared" si="482"/>
        <v>0</v>
      </c>
      <c r="Z1999" s="861">
        <f t="shared" si="483"/>
        <v>0</v>
      </c>
      <c r="AA1999" s="861">
        <f t="shared" si="484"/>
        <v>0</v>
      </c>
      <c r="AB1999" s="876">
        <f t="shared" si="475"/>
        <v>2007</v>
      </c>
      <c r="AC1999" s="861">
        <f t="shared" si="476"/>
        <v>49700000</v>
      </c>
      <c r="AD1999" s="877">
        <f t="shared" si="477"/>
        <v>0</v>
      </c>
    </row>
    <row r="2000" spans="1:31" s="821" customFormat="1" ht="25.5" hidden="1" customHeight="1">
      <c r="A2000" s="835"/>
      <c r="B2000" s="852" t="s">
        <v>36</v>
      </c>
      <c r="C2000" s="873" t="s">
        <v>2083</v>
      </c>
      <c r="D2000" s="873" t="s">
        <v>4502</v>
      </c>
      <c r="E2000" s="839" t="s">
        <v>444</v>
      </c>
      <c r="F2000" s="873"/>
      <c r="G2000" s="838"/>
      <c r="H2000" s="873" t="s">
        <v>461</v>
      </c>
      <c r="I2000" s="872">
        <v>2007</v>
      </c>
      <c r="J2000" s="838"/>
      <c r="K2000" s="836"/>
      <c r="L2000" s="838"/>
      <c r="M2000" s="838"/>
      <c r="N2000" s="838"/>
      <c r="O2000" s="872" t="s">
        <v>133</v>
      </c>
      <c r="P2000" s="894">
        <v>144650000</v>
      </c>
      <c r="Q2000" s="853" t="str">
        <f t="shared" si="471"/>
        <v>2.07.01</v>
      </c>
      <c r="R2000" s="841" t="str">
        <f t="shared" si="472"/>
        <v>ALAT STUDIO</v>
      </c>
      <c r="S2000" s="860">
        <f t="shared" si="473"/>
        <v>5</v>
      </c>
      <c r="T2000" s="861">
        <f t="shared" si="474"/>
        <v>28930000</v>
      </c>
      <c r="U2000" s="860">
        <f t="shared" si="478"/>
        <v>7</v>
      </c>
      <c r="V2000" s="861">
        <f t="shared" si="479"/>
        <v>144650000</v>
      </c>
      <c r="W2000" s="861">
        <f t="shared" si="480"/>
        <v>0</v>
      </c>
      <c r="X2000" s="861">
        <f t="shared" si="481"/>
        <v>0</v>
      </c>
      <c r="Y2000" s="861">
        <f t="shared" si="482"/>
        <v>0</v>
      </c>
      <c r="Z2000" s="861">
        <f t="shared" si="483"/>
        <v>0</v>
      </c>
      <c r="AA2000" s="861">
        <f t="shared" si="484"/>
        <v>0</v>
      </c>
      <c r="AB2000" s="876">
        <f t="shared" si="475"/>
        <v>2007</v>
      </c>
      <c r="AC2000" s="861">
        <f t="shared" si="476"/>
        <v>144650000</v>
      </c>
      <c r="AD2000" s="877">
        <f t="shared" si="477"/>
        <v>0</v>
      </c>
    </row>
    <row r="2001" spans="1:30" s="821" customFormat="1" ht="25.5" hidden="1" customHeight="1">
      <c r="A2001" s="873" t="s">
        <v>4561</v>
      </c>
      <c r="B2001" s="852" t="s">
        <v>36</v>
      </c>
      <c r="C2001" s="873" t="s">
        <v>4562</v>
      </c>
      <c r="D2001" s="873" t="s">
        <v>4563</v>
      </c>
      <c r="E2001" s="839" t="s">
        <v>444</v>
      </c>
      <c r="F2001" s="873"/>
      <c r="G2001" s="838"/>
      <c r="H2001" s="873" t="s">
        <v>461</v>
      </c>
      <c r="I2001" s="872">
        <v>2007</v>
      </c>
      <c r="J2001" s="838"/>
      <c r="K2001" s="836"/>
      <c r="L2001" s="838"/>
      <c r="M2001" s="838"/>
      <c r="N2001" s="838"/>
      <c r="O2001" s="872" t="s">
        <v>133</v>
      </c>
      <c r="P2001" s="894">
        <v>112970000</v>
      </c>
      <c r="Q2001" s="853" t="str">
        <f t="shared" si="471"/>
        <v>2.07.02</v>
      </c>
      <c r="R2001" s="841" t="str">
        <f t="shared" si="472"/>
        <v>ALAT KOMUNIKASI</v>
      </c>
      <c r="S2001" s="860">
        <f t="shared" si="473"/>
        <v>5</v>
      </c>
      <c r="T2001" s="861">
        <f t="shared" si="474"/>
        <v>22594000</v>
      </c>
      <c r="U2001" s="860">
        <f t="shared" si="478"/>
        <v>7</v>
      </c>
      <c r="V2001" s="861">
        <f t="shared" si="479"/>
        <v>112970000</v>
      </c>
      <c r="W2001" s="861">
        <f t="shared" si="480"/>
        <v>0</v>
      </c>
      <c r="X2001" s="861">
        <f t="shared" si="481"/>
        <v>0</v>
      </c>
      <c r="Y2001" s="861">
        <f t="shared" si="482"/>
        <v>0</v>
      </c>
      <c r="Z2001" s="861">
        <f t="shared" si="483"/>
        <v>0</v>
      </c>
      <c r="AA2001" s="861">
        <f t="shared" si="484"/>
        <v>0</v>
      </c>
      <c r="AB2001" s="876">
        <f t="shared" si="475"/>
        <v>2007</v>
      </c>
      <c r="AC2001" s="861">
        <f t="shared" si="476"/>
        <v>112970000</v>
      </c>
      <c r="AD2001" s="877">
        <f t="shared" si="477"/>
        <v>0</v>
      </c>
    </row>
    <row r="2002" spans="1:30" s="821" customFormat="1" ht="25.5" hidden="1" customHeight="1">
      <c r="A2002" s="835"/>
      <c r="B2002" s="852" t="s">
        <v>36</v>
      </c>
      <c r="C2002" s="873" t="s">
        <v>4564</v>
      </c>
      <c r="D2002" s="873" t="s">
        <v>4565</v>
      </c>
      <c r="E2002" s="839" t="s">
        <v>444</v>
      </c>
      <c r="F2002" s="873"/>
      <c r="G2002" s="838"/>
      <c r="H2002" s="873" t="s">
        <v>461</v>
      </c>
      <c r="I2002" s="872">
        <v>2007</v>
      </c>
      <c r="J2002" s="838"/>
      <c r="K2002" s="836"/>
      <c r="L2002" s="838"/>
      <c r="M2002" s="838"/>
      <c r="N2002" s="838"/>
      <c r="O2002" s="872" t="s">
        <v>133</v>
      </c>
      <c r="P2002" s="894">
        <v>89056000</v>
      </c>
      <c r="Q2002" s="853" t="str">
        <f t="shared" si="471"/>
        <v>2.07.01</v>
      </c>
      <c r="R2002" s="841" t="str">
        <f t="shared" si="472"/>
        <v>ALAT STUDIO</v>
      </c>
      <c r="S2002" s="860">
        <f t="shared" si="473"/>
        <v>5</v>
      </c>
      <c r="T2002" s="861">
        <f t="shared" si="474"/>
        <v>17811200</v>
      </c>
      <c r="U2002" s="860">
        <f t="shared" si="478"/>
        <v>7</v>
      </c>
      <c r="V2002" s="861">
        <f t="shared" si="479"/>
        <v>89056000</v>
      </c>
      <c r="W2002" s="861">
        <f t="shared" si="480"/>
        <v>0</v>
      </c>
      <c r="X2002" s="861">
        <f t="shared" si="481"/>
        <v>0</v>
      </c>
      <c r="Y2002" s="861">
        <f t="shared" si="482"/>
        <v>0</v>
      </c>
      <c r="Z2002" s="861">
        <f t="shared" si="483"/>
        <v>0</v>
      </c>
      <c r="AA2002" s="861">
        <f t="shared" si="484"/>
        <v>0</v>
      </c>
      <c r="AB2002" s="876">
        <f t="shared" si="475"/>
        <v>2007</v>
      </c>
      <c r="AC2002" s="861">
        <f t="shared" si="476"/>
        <v>89056000</v>
      </c>
      <c r="AD2002" s="877">
        <f t="shared" si="477"/>
        <v>0</v>
      </c>
    </row>
    <row r="2003" spans="1:30" s="821" customFormat="1" ht="21" hidden="1" customHeight="1">
      <c r="A2003" s="835"/>
      <c r="B2003" s="852" t="s">
        <v>36</v>
      </c>
      <c r="C2003" s="873" t="s">
        <v>2083</v>
      </c>
      <c r="D2003" s="873" t="s">
        <v>4566</v>
      </c>
      <c r="E2003" s="839" t="s">
        <v>444</v>
      </c>
      <c r="F2003" s="873"/>
      <c r="G2003" s="838"/>
      <c r="H2003" s="873" t="s">
        <v>461</v>
      </c>
      <c r="I2003" s="872">
        <v>2007</v>
      </c>
      <c r="J2003" s="838"/>
      <c r="K2003" s="836"/>
      <c r="L2003" s="838"/>
      <c r="M2003" s="838"/>
      <c r="N2003" s="838"/>
      <c r="O2003" s="872" t="s">
        <v>133</v>
      </c>
      <c r="P2003" s="894">
        <v>19800000</v>
      </c>
      <c r="Q2003" s="853" t="str">
        <f t="shared" si="471"/>
        <v>2.07.01</v>
      </c>
      <c r="R2003" s="841" t="str">
        <f t="shared" si="472"/>
        <v>ALAT STUDIO</v>
      </c>
      <c r="S2003" s="860">
        <f t="shared" si="473"/>
        <v>5</v>
      </c>
      <c r="T2003" s="861">
        <f t="shared" si="474"/>
        <v>3960000</v>
      </c>
      <c r="U2003" s="860">
        <f t="shared" si="478"/>
        <v>7</v>
      </c>
      <c r="V2003" s="861">
        <f t="shared" si="479"/>
        <v>19800000</v>
      </c>
      <c r="W2003" s="861">
        <f t="shared" si="480"/>
        <v>0</v>
      </c>
      <c r="X2003" s="861">
        <f t="shared" si="481"/>
        <v>0</v>
      </c>
      <c r="Y2003" s="861">
        <f t="shared" si="482"/>
        <v>0</v>
      </c>
      <c r="Z2003" s="861">
        <f t="shared" si="483"/>
        <v>0</v>
      </c>
      <c r="AA2003" s="861">
        <f t="shared" si="484"/>
        <v>0</v>
      </c>
      <c r="AB2003" s="876">
        <f t="shared" si="475"/>
        <v>2007</v>
      </c>
      <c r="AC2003" s="861">
        <f t="shared" si="476"/>
        <v>19800000</v>
      </c>
      <c r="AD2003" s="877">
        <f t="shared" si="477"/>
        <v>0</v>
      </c>
    </row>
    <row r="2004" spans="1:30" s="821" customFormat="1" ht="25.5" hidden="1" customHeight="1">
      <c r="A2004" s="873" t="s">
        <v>4555</v>
      </c>
      <c r="B2004" s="852" t="s">
        <v>36</v>
      </c>
      <c r="C2004" s="873" t="s">
        <v>4556</v>
      </c>
      <c r="D2004" s="873" t="s">
        <v>378</v>
      </c>
      <c r="E2004" s="839" t="s">
        <v>444</v>
      </c>
      <c r="F2004" s="873"/>
      <c r="G2004" s="838"/>
      <c r="H2004" s="873" t="s">
        <v>461</v>
      </c>
      <c r="I2004" s="872">
        <v>2007</v>
      </c>
      <c r="J2004" s="838"/>
      <c r="K2004" s="836"/>
      <c r="L2004" s="838"/>
      <c r="M2004" s="838"/>
      <c r="N2004" s="838"/>
      <c r="O2004" s="872" t="s">
        <v>133</v>
      </c>
      <c r="P2004" s="894">
        <v>47850000</v>
      </c>
      <c r="Q2004" s="853" t="str">
        <f t="shared" si="471"/>
        <v>2.07.01</v>
      </c>
      <c r="R2004" s="841" t="str">
        <f t="shared" si="472"/>
        <v>ALAT STUDIO</v>
      </c>
      <c r="S2004" s="860">
        <f t="shared" si="473"/>
        <v>5</v>
      </c>
      <c r="T2004" s="861">
        <f t="shared" si="474"/>
        <v>9570000</v>
      </c>
      <c r="U2004" s="860">
        <f t="shared" si="478"/>
        <v>7</v>
      </c>
      <c r="V2004" s="861">
        <f t="shared" si="479"/>
        <v>47850000</v>
      </c>
      <c r="W2004" s="861">
        <f t="shared" si="480"/>
        <v>0</v>
      </c>
      <c r="X2004" s="861">
        <f t="shared" si="481"/>
        <v>0</v>
      </c>
      <c r="Y2004" s="861">
        <f t="shared" si="482"/>
        <v>0</v>
      </c>
      <c r="Z2004" s="861">
        <f t="shared" si="483"/>
        <v>0</v>
      </c>
      <c r="AA2004" s="861">
        <f t="shared" si="484"/>
        <v>0</v>
      </c>
      <c r="AB2004" s="876">
        <f t="shared" si="475"/>
        <v>2007</v>
      </c>
      <c r="AC2004" s="861">
        <f t="shared" si="476"/>
        <v>47850000</v>
      </c>
      <c r="AD2004" s="877">
        <f t="shared" si="477"/>
        <v>0</v>
      </c>
    </row>
    <row r="2005" spans="1:30" s="821" customFormat="1" ht="23.25" hidden="1" customHeight="1">
      <c r="A2005" s="835"/>
      <c r="B2005" s="852" t="s">
        <v>36</v>
      </c>
      <c r="C2005" s="873" t="s">
        <v>2087</v>
      </c>
      <c r="D2005" s="873" t="s">
        <v>4567</v>
      </c>
      <c r="E2005" s="839" t="s">
        <v>444</v>
      </c>
      <c r="F2005" s="873"/>
      <c r="G2005" s="838"/>
      <c r="H2005" s="873" t="s">
        <v>461</v>
      </c>
      <c r="I2005" s="872">
        <v>2007</v>
      </c>
      <c r="J2005" s="838"/>
      <c r="K2005" s="836"/>
      <c r="L2005" s="838"/>
      <c r="M2005" s="838"/>
      <c r="N2005" s="838"/>
      <c r="O2005" s="872" t="s">
        <v>133</v>
      </c>
      <c r="P2005" s="894">
        <v>15950000</v>
      </c>
      <c r="Q2005" s="853" t="str">
        <f t="shared" si="471"/>
        <v>2.07.02</v>
      </c>
      <c r="R2005" s="841" t="str">
        <f t="shared" si="472"/>
        <v>ALAT KOMUNIKASI</v>
      </c>
      <c r="S2005" s="860">
        <f t="shared" si="473"/>
        <v>5</v>
      </c>
      <c r="T2005" s="861">
        <f t="shared" si="474"/>
        <v>3190000</v>
      </c>
      <c r="U2005" s="860">
        <f t="shared" si="478"/>
        <v>7</v>
      </c>
      <c r="V2005" s="861">
        <f t="shared" si="479"/>
        <v>15950000</v>
      </c>
      <c r="W2005" s="861">
        <f t="shared" si="480"/>
        <v>0</v>
      </c>
      <c r="X2005" s="861">
        <f t="shared" si="481"/>
        <v>0</v>
      </c>
      <c r="Y2005" s="861">
        <f t="shared" si="482"/>
        <v>0</v>
      </c>
      <c r="Z2005" s="861">
        <f t="shared" si="483"/>
        <v>0</v>
      </c>
      <c r="AA2005" s="861">
        <f t="shared" si="484"/>
        <v>0</v>
      </c>
      <c r="AB2005" s="876">
        <f t="shared" si="475"/>
        <v>2007</v>
      </c>
      <c r="AC2005" s="861">
        <f t="shared" si="476"/>
        <v>15950000</v>
      </c>
      <c r="AD2005" s="877">
        <f t="shared" si="477"/>
        <v>0</v>
      </c>
    </row>
    <row r="2006" spans="1:30" s="821" customFormat="1" ht="23.25" hidden="1" customHeight="1">
      <c r="A2006" s="873" t="s">
        <v>4568</v>
      </c>
      <c r="B2006" s="852" t="s">
        <v>36</v>
      </c>
      <c r="C2006" s="873" t="s">
        <v>4569</v>
      </c>
      <c r="D2006" s="873" t="s">
        <v>4570</v>
      </c>
      <c r="E2006" s="839" t="s">
        <v>444</v>
      </c>
      <c r="F2006" s="873"/>
      <c r="G2006" s="838"/>
      <c r="H2006" s="873" t="s">
        <v>863</v>
      </c>
      <c r="I2006" s="872">
        <v>2007</v>
      </c>
      <c r="J2006" s="838"/>
      <c r="K2006" s="836"/>
      <c r="L2006" s="838"/>
      <c r="M2006" s="838"/>
      <c r="N2006" s="838"/>
      <c r="O2006" s="872" t="s">
        <v>133</v>
      </c>
      <c r="P2006" s="894">
        <v>171149000</v>
      </c>
      <c r="Q2006" s="853" t="str">
        <f t="shared" si="471"/>
        <v>2.07.02</v>
      </c>
      <c r="R2006" s="841" t="str">
        <f t="shared" si="472"/>
        <v>ALAT KOMUNIKASI</v>
      </c>
      <c r="S2006" s="860">
        <f t="shared" si="473"/>
        <v>5</v>
      </c>
      <c r="T2006" s="861">
        <f t="shared" si="474"/>
        <v>34229800</v>
      </c>
      <c r="U2006" s="860">
        <f t="shared" si="478"/>
        <v>7</v>
      </c>
      <c r="V2006" s="861">
        <f t="shared" si="479"/>
        <v>171149000</v>
      </c>
      <c r="W2006" s="861">
        <f t="shared" si="480"/>
        <v>0</v>
      </c>
      <c r="X2006" s="861">
        <f t="shared" si="481"/>
        <v>0</v>
      </c>
      <c r="Y2006" s="861">
        <f t="shared" si="482"/>
        <v>0</v>
      </c>
      <c r="Z2006" s="861">
        <f t="shared" si="483"/>
        <v>0</v>
      </c>
      <c r="AA2006" s="861">
        <f t="shared" si="484"/>
        <v>0</v>
      </c>
      <c r="AB2006" s="876">
        <f t="shared" si="475"/>
        <v>2007</v>
      </c>
      <c r="AC2006" s="861">
        <f t="shared" si="476"/>
        <v>171149000</v>
      </c>
      <c r="AD2006" s="877">
        <f t="shared" si="477"/>
        <v>0</v>
      </c>
    </row>
    <row r="2007" spans="1:30" s="821" customFormat="1" ht="19.5" hidden="1" customHeight="1">
      <c r="A2007" s="835"/>
      <c r="B2007" s="852" t="s">
        <v>36</v>
      </c>
      <c r="C2007" s="873" t="s">
        <v>2087</v>
      </c>
      <c r="D2007" s="873" t="s">
        <v>4571</v>
      </c>
      <c r="E2007" s="839" t="s">
        <v>444</v>
      </c>
      <c r="F2007" s="873"/>
      <c r="G2007" s="838"/>
      <c r="H2007" s="873" t="s">
        <v>461</v>
      </c>
      <c r="I2007" s="872">
        <v>2007</v>
      </c>
      <c r="J2007" s="838"/>
      <c r="K2007" s="836"/>
      <c r="L2007" s="838"/>
      <c r="M2007" s="838"/>
      <c r="N2007" s="838"/>
      <c r="O2007" s="872" t="s">
        <v>133</v>
      </c>
      <c r="P2007" s="894">
        <v>31592000</v>
      </c>
      <c r="Q2007" s="853" t="str">
        <f t="shared" si="471"/>
        <v>2.07.02</v>
      </c>
      <c r="R2007" s="841" t="str">
        <f t="shared" si="472"/>
        <v>ALAT KOMUNIKASI</v>
      </c>
      <c r="S2007" s="860">
        <f t="shared" si="473"/>
        <v>5</v>
      </c>
      <c r="T2007" s="861">
        <f t="shared" si="474"/>
        <v>6318400</v>
      </c>
      <c r="U2007" s="860">
        <f t="shared" si="478"/>
        <v>7</v>
      </c>
      <c r="V2007" s="861">
        <f t="shared" si="479"/>
        <v>31592000</v>
      </c>
      <c r="W2007" s="861">
        <f t="shared" si="480"/>
        <v>0</v>
      </c>
      <c r="X2007" s="861">
        <f t="shared" si="481"/>
        <v>0</v>
      </c>
      <c r="Y2007" s="861">
        <f t="shared" si="482"/>
        <v>0</v>
      </c>
      <c r="Z2007" s="861">
        <f t="shared" si="483"/>
        <v>0</v>
      </c>
      <c r="AA2007" s="861">
        <f t="shared" si="484"/>
        <v>0</v>
      </c>
      <c r="AB2007" s="876">
        <f t="shared" si="475"/>
        <v>2007</v>
      </c>
      <c r="AC2007" s="861">
        <f t="shared" si="476"/>
        <v>31592000</v>
      </c>
      <c r="AD2007" s="877">
        <f t="shared" si="477"/>
        <v>0</v>
      </c>
    </row>
    <row r="2008" spans="1:30" s="821" customFormat="1" ht="24.75" hidden="1" customHeight="1">
      <c r="A2008" s="873" t="s">
        <v>4572</v>
      </c>
      <c r="B2008" s="852" t="s">
        <v>36</v>
      </c>
      <c r="C2008" s="873" t="s">
        <v>4573</v>
      </c>
      <c r="D2008" s="873" t="s">
        <v>4574</v>
      </c>
      <c r="E2008" s="839" t="s">
        <v>444</v>
      </c>
      <c r="F2008" s="873"/>
      <c r="G2008" s="838"/>
      <c r="H2008" s="873" t="s">
        <v>461</v>
      </c>
      <c r="I2008" s="872">
        <v>2007</v>
      </c>
      <c r="J2008" s="838"/>
      <c r="K2008" s="836"/>
      <c r="L2008" s="838"/>
      <c r="M2008" s="838"/>
      <c r="N2008" s="838"/>
      <c r="O2008" s="872" t="s">
        <v>133</v>
      </c>
      <c r="P2008" s="894">
        <v>104800000</v>
      </c>
      <c r="Q2008" s="853" t="str">
        <f t="shared" si="471"/>
        <v>2.07.03</v>
      </c>
      <c r="R2008" s="841" t="str">
        <f t="shared" si="472"/>
        <v>PERALATAN PEMANCAR</v>
      </c>
      <c r="S2008" s="860">
        <f t="shared" si="473"/>
        <v>10</v>
      </c>
      <c r="T2008" s="861">
        <f t="shared" si="474"/>
        <v>10480000</v>
      </c>
      <c r="U2008" s="860">
        <f t="shared" si="478"/>
        <v>7</v>
      </c>
      <c r="V2008" s="861">
        <f t="shared" si="479"/>
        <v>73360000</v>
      </c>
      <c r="W2008" s="861">
        <f t="shared" si="480"/>
        <v>10480000</v>
      </c>
      <c r="X2008" s="861">
        <f t="shared" si="481"/>
        <v>10480000</v>
      </c>
      <c r="Y2008" s="861">
        <f t="shared" si="482"/>
        <v>10480000</v>
      </c>
      <c r="Z2008" s="861">
        <f t="shared" si="483"/>
        <v>0</v>
      </c>
      <c r="AA2008" s="861">
        <f t="shared" si="484"/>
        <v>0</v>
      </c>
      <c r="AB2008" s="876">
        <f t="shared" si="475"/>
        <v>2007</v>
      </c>
      <c r="AC2008" s="861">
        <f t="shared" si="476"/>
        <v>104800000</v>
      </c>
      <c r="AD2008" s="877">
        <f t="shared" si="477"/>
        <v>0</v>
      </c>
    </row>
    <row r="2009" spans="1:30" s="821" customFormat="1" ht="18.75" hidden="1" customHeight="1">
      <c r="A2009" s="835"/>
      <c r="B2009" s="852" t="s">
        <v>36</v>
      </c>
      <c r="C2009" s="873" t="s">
        <v>1074</v>
      </c>
      <c r="D2009" s="873" t="s">
        <v>378</v>
      </c>
      <c r="E2009" s="839" t="s">
        <v>444</v>
      </c>
      <c r="F2009" s="873"/>
      <c r="G2009" s="838"/>
      <c r="H2009" s="873"/>
      <c r="I2009" s="872">
        <v>2007</v>
      </c>
      <c r="J2009" s="838"/>
      <c r="K2009" s="836"/>
      <c r="L2009" s="838"/>
      <c r="M2009" s="838"/>
      <c r="N2009" s="838"/>
      <c r="O2009" s="872" t="s">
        <v>133</v>
      </c>
      <c r="P2009" s="894">
        <v>14500000</v>
      </c>
      <c r="Q2009" s="853" t="str">
        <f t="shared" si="471"/>
        <v>2.07.01</v>
      </c>
      <c r="R2009" s="841" t="str">
        <f t="shared" si="472"/>
        <v>ALAT STUDIO</v>
      </c>
      <c r="S2009" s="860">
        <f t="shared" si="473"/>
        <v>5</v>
      </c>
      <c r="T2009" s="861">
        <f t="shared" si="474"/>
        <v>2900000</v>
      </c>
      <c r="U2009" s="860">
        <f t="shared" si="478"/>
        <v>7</v>
      </c>
      <c r="V2009" s="861">
        <f t="shared" si="479"/>
        <v>14500000</v>
      </c>
      <c r="W2009" s="861">
        <f t="shared" si="480"/>
        <v>0</v>
      </c>
      <c r="X2009" s="861">
        <f t="shared" si="481"/>
        <v>0</v>
      </c>
      <c r="Y2009" s="861">
        <f t="shared" si="482"/>
        <v>0</v>
      </c>
      <c r="Z2009" s="861">
        <f t="shared" si="483"/>
        <v>0</v>
      </c>
      <c r="AA2009" s="861">
        <f t="shared" si="484"/>
        <v>0</v>
      </c>
      <c r="AB2009" s="876">
        <f t="shared" si="475"/>
        <v>2007</v>
      </c>
      <c r="AC2009" s="861">
        <f t="shared" si="476"/>
        <v>14500000</v>
      </c>
      <c r="AD2009" s="877">
        <f t="shared" si="477"/>
        <v>0</v>
      </c>
    </row>
    <row r="2010" spans="1:30" s="821" customFormat="1" ht="18.75" hidden="1" customHeight="1">
      <c r="A2010" s="835"/>
      <c r="B2010" s="852" t="s">
        <v>36</v>
      </c>
      <c r="C2010" s="873" t="s">
        <v>1074</v>
      </c>
      <c r="D2010" s="873" t="s">
        <v>4575</v>
      </c>
      <c r="E2010" s="839"/>
      <c r="F2010" s="873" t="s">
        <v>303</v>
      </c>
      <c r="G2010" s="838"/>
      <c r="H2010" s="873"/>
      <c r="I2010" s="872">
        <v>2008</v>
      </c>
      <c r="J2010" s="838"/>
      <c r="K2010" s="836"/>
      <c r="L2010" s="838"/>
      <c r="M2010" s="838"/>
      <c r="N2010" s="838"/>
      <c r="O2010" s="872" t="s">
        <v>133</v>
      </c>
      <c r="P2010" s="894">
        <v>2500000</v>
      </c>
      <c r="Q2010" s="853" t="str">
        <f t="shared" si="471"/>
        <v>2.07.01</v>
      </c>
      <c r="R2010" s="841" t="str">
        <f t="shared" si="472"/>
        <v>ALAT STUDIO</v>
      </c>
      <c r="S2010" s="860">
        <f t="shared" si="473"/>
        <v>5</v>
      </c>
      <c r="T2010" s="861">
        <f t="shared" si="474"/>
        <v>500000</v>
      </c>
      <c r="U2010" s="860">
        <f t="shared" si="478"/>
        <v>6</v>
      </c>
      <c r="V2010" s="861">
        <f t="shared" si="479"/>
        <v>2500000</v>
      </c>
      <c r="W2010" s="861">
        <f t="shared" si="480"/>
        <v>0</v>
      </c>
      <c r="X2010" s="861">
        <f t="shared" si="481"/>
        <v>0</v>
      </c>
      <c r="Y2010" s="861">
        <f t="shared" si="482"/>
        <v>0</v>
      </c>
      <c r="Z2010" s="861">
        <f t="shared" si="483"/>
        <v>0</v>
      </c>
      <c r="AA2010" s="861">
        <f t="shared" si="484"/>
        <v>0</v>
      </c>
      <c r="AB2010" s="876">
        <f t="shared" si="475"/>
        <v>2008</v>
      </c>
      <c r="AC2010" s="861">
        <f t="shared" si="476"/>
        <v>2500000</v>
      </c>
      <c r="AD2010" s="877">
        <f t="shared" si="477"/>
        <v>0</v>
      </c>
    </row>
    <row r="2011" spans="1:30" s="821" customFormat="1" ht="23.25" hidden="1" customHeight="1">
      <c r="A2011" s="835"/>
      <c r="B2011" s="852" t="s">
        <v>36</v>
      </c>
      <c r="C2011" s="873" t="s">
        <v>4576</v>
      </c>
      <c r="D2011" s="873" t="s">
        <v>4577</v>
      </c>
      <c r="E2011" s="839"/>
      <c r="F2011" s="873" t="s">
        <v>856</v>
      </c>
      <c r="G2011" s="838" t="s">
        <v>4578</v>
      </c>
      <c r="H2011" s="873"/>
      <c r="I2011" s="872">
        <v>2008</v>
      </c>
      <c r="J2011" s="838"/>
      <c r="K2011" s="836"/>
      <c r="L2011" s="838"/>
      <c r="M2011" s="838"/>
      <c r="N2011" s="838"/>
      <c r="O2011" s="872" t="s">
        <v>133</v>
      </c>
      <c r="P2011" s="894">
        <v>3694832700</v>
      </c>
      <c r="Q2011" s="853" t="str">
        <f t="shared" si="471"/>
        <v>2.07.03</v>
      </c>
      <c r="R2011" s="841" t="str">
        <f t="shared" si="472"/>
        <v>PERALATAN PEMANCAR</v>
      </c>
      <c r="S2011" s="860">
        <f t="shared" si="473"/>
        <v>10</v>
      </c>
      <c r="T2011" s="861">
        <f t="shared" si="474"/>
        <v>369483270</v>
      </c>
      <c r="U2011" s="860">
        <f t="shared" si="478"/>
        <v>6</v>
      </c>
      <c r="V2011" s="861">
        <f t="shared" si="479"/>
        <v>2216899620</v>
      </c>
      <c r="W2011" s="861">
        <f t="shared" si="480"/>
        <v>369483270</v>
      </c>
      <c r="X2011" s="861">
        <f t="shared" si="481"/>
        <v>369483270</v>
      </c>
      <c r="Y2011" s="861">
        <f t="shared" si="482"/>
        <v>369483270</v>
      </c>
      <c r="Z2011" s="861">
        <f t="shared" si="483"/>
        <v>369483270</v>
      </c>
      <c r="AA2011" s="861">
        <f t="shared" si="484"/>
        <v>0</v>
      </c>
      <c r="AB2011" s="876">
        <f t="shared" si="475"/>
        <v>2008</v>
      </c>
      <c r="AC2011" s="861">
        <f t="shared" si="476"/>
        <v>3694832700</v>
      </c>
      <c r="AD2011" s="877">
        <f t="shared" si="477"/>
        <v>0</v>
      </c>
    </row>
    <row r="2012" spans="1:30" s="821" customFormat="1" ht="25.5" hidden="1" customHeight="1">
      <c r="A2012" s="835"/>
      <c r="B2012" s="852" t="s">
        <v>36</v>
      </c>
      <c r="C2012" s="873" t="s">
        <v>2083</v>
      </c>
      <c r="D2012" s="873" t="s">
        <v>4579</v>
      </c>
      <c r="E2012" s="839"/>
      <c r="F2012" s="873"/>
      <c r="G2012" s="838"/>
      <c r="H2012" s="873"/>
      <c r="I2012" s="872">
        <v>2008</v>
      </c>
      <c r="J2012" s="838"/>
      <c r="K2012" s="836"/>
      <c r="L2012" s="838"/>
      <c r="M2012" s="838"/>
      <c r="N2012" s="838"/>
      <c r="O2012" s="872" t="s">
        <v>133</v>
      </c>
      <c r="P2012" s="894">
        <v>20257000</v>
      </c>
      <c r="Q2012" s="853" t="str">
        <f t="shared" si="471"/>
        <v>2.07.01</v>
      </c>
      <c r="R2012" s="841" t="str">
        <f t="shared" si="472"/>
        <v>ALAT STUDIO</v>
      </c>
      <c r="S2012" s="860">
        <f t="shared" si="473"/>
        <v>5</v>
      </c>
      <c r="T2012" s="861">
        <f t="shared" si="474"/>
        <v>4051400</v>
      </c>
      <c r="U2012" s="860">
        <f t="shared" si="478"/>
        <v>6</v>
      </c>
      <c r="V2012" s="861">
        <f t="shared" si="479"/>
        <v>20257000</v>
      </c>
      <c r="W2012" s="861">
        <f t="shared" si="480"/>
        <v>0</v>
      </c>
      <c r="X2012" s="861">
        <f t="shared" si="481"/>
        <v>0</v>
      </c>
      <c r="Y2012" s="861">
        <f t="shared" si="482"/>
        <v>0</v>
      </c>
      <c r="Z2012" s="861">
        <f t="shared" si="483"/>
        <v>0</v>
      </c>
      <c r="AA2012" s="861">
        <f t="shared" si="484"/>
        <v>0</v>
      </c>
      <c r="AB2012" s="876">
        <f t="shared" si="475"/>
        <v>2008</v>
      </c>
      <c r="AC2012" s="861">
        <f t="shared" si="476"/>
        <v>20257000</v>
      </c>
      <c r="AD2012" s="877">
        <f t="shared" si="477"/>
        <v>0</v>
      </c>
    </row>
    <row r="2013" spans="1:30" s="821" customFormat="1" ht="25.5" hidden="1" customHeight="1">
      <c r="A2013" s="835"/>
      <c r="B2013" s="852" t="s">
        <v>36</v>
      </c>
      <c r="C2013" s="873" t="s">
        <v>2077</v>
      </c>
      <c r="D2013" s="873" t="s">
        <v>4580</v>
      </c>
      <c r="E2013" s="839"/>
      <c r="F2013" s="873"/>
      <c r="G2013" s="838"/>
      <c r="H2013" s="873"/>
      <c r="I2013" s="872">
        <v>2008</v>
      </c>
      <c r="J2013" s="838"/>
      <c r="K2013" s="836"/>
      <c r="L2013" s="838"/>
      <c r="M2013" s="838"/>
      <c r="N2013" s="838"/>
      <c r="O2013" s="872" t="s">
        <v>133</v>
      </c>
      <c r="P2013" s="894">
        <v>103239000</v>
      </c>
      <c r="Q2013" s="853" t="str">
        <f t="shared" si="471"/>
        <v>2.07.02</v>
      </c>
      <c r="R2013" s="841" t="str">
        <f t="shared" si="472"/>
        <v>ALAT KOMUNIKASI</v>
      </c>
      <c r="S2013" s="860">
        <f t="shared" si="473"/>
        <v>5</v>
      </c>
      <c r="T2013" s="861">
        <f t="shared" si="474"/>
        <v>20647800</v>
      </c>
      <c r="U2013" s="860">
        <f t="shared" si="478"/>
        <v>6</v>
      </c>
      <c r="V2013" s="861">
        <f t="shared" si="479"/>
        <v>103239000</v>
      </c>
      <c r="W2013" s="861">
        <f t="shared" si="480"/>
        <v>0</v>
      </c>
      <c r="X2013" s="861">
        <f t="shared" si="481"/>
        <v>0</v>
      </c>
      <c r="Y2013" s="861">
        <f t="shared" si="482"/>
        <v>0</v>
      </c>
      <c r="Z2013" s="861">
        <f t="shared" si="483"/>
        <v>0</v>
      </c>
      <c r="AA2013" s="861">
        <f t="shared" si="484"/>
        <v>0</v>
      </c>
      <c r="AB2013" s="876">
        <f t="shared" si="475"/>
        <v>2008</v>
      </c>
      <c r="AC2013" s="861">
        <f t="shared" si="476"/>
        <v>103239000</v>
      </c>
      <c r="AD2013" s="877">
        <f t="shared" si="477"/>
        <v>0</v>
      </c>
    </row>
    <row r="2014" spans="1:30" s="821" customFormat="1" ht="20.25" hidden="1" customHeight="1">
      <c r="A2014" s="835"/>
      <c r="B2014" s="852" t="s">
        <v>36</v>
      </c>
      <c r="C2014" s="873" t="s">
        <v>1074</v>
      </c>
      <c r="D2014" s="873" t="s">
        <v>378</v>
      </c>
      <c r="E2014" s="839"/>
      <c r="F2014" s="873"/>
      <c r="G2014" s="838"/>
      <c r="H2014" s="873"/>
      <c r="I2014" s="872">
        <v>2009</v>
      </c>
      <c r="J2014" s="838"/>
      <c r="K2014" s="836"/>
      <c r="L2014" s="838"/>
      <c r="M2014" s="838"/>
      <c r="N2014" s="838"/>
      <c r="O2014" s="872" t="s">
        <v>133</v>
      </c>
      <c r="P2014" s="894">
        <v>10000000</v>
      </c>
      <c r="Q2014" s="853" t="str">
        <f t="shared" si="471"/>
        <v>2.07.01</v>
      </c>
      <c r="R2014" s="841" t="str">
        <f t="shared" si="472"/>
        <v>ALAT STUDIO</v>
      </c>
      <c r="S2014" s="860">
        <f t="shared" si="473"/>
        <v>5</v>
      </c>
      <c r="T2014" s="861">
        <f t="shared" si="474"/>
        <v>2000000</v>
      </c>
      <c r="U2014" s="860">
        <f t="shared" si="478"/>
        <v>5</v>
      </c>
      <c r="V2014" s="861">
        <f t="shared" si="479"/>
        <v>10000000</v>
      </c>
      <c r="W2014" s="861">
        <f t="shared" si="480"/>
        <v>0</v>
      </c>
      <c r="X2014" s="861">
        <f t="shared" si="481"/>
        <v>0</v>
      </c>
      <c r="Y2014" s="861">
        <f t="shared" si="482"/>
        <v>0</v>
      </c>
      <c r="Z2014" s="861">
        <f t="shared" si="483"/>
        <v>0</v>
      </c>
      <c r="AA2014" s="861">
        <f t="shared" si="484"/>
        <v>0</v>
      </c>
      <c r="AB2014" s="876">
        <f t="shared" si="475"/>
        <v>2009</v>
      </c>
      <c r="AC2014" s="861">
        <f t="shared" si="476"/>
        <v>10000000</v>
      </c>
      <c r="AD2014" s="877">
        <f t="shared" si="477"/>
        <v>0</v>
      </c>
    </row>
    <row r="2015" spans="1:30" s="821" customFormat="1" ht="20.25" hidden="1" customHeight="1">
      <c r="A2015" s="835"/>
      <c r="B2015" s="852" t="s">
        <v>36</v>
      </c>
      <c r="C2015" s="873" t="s">
        <v>1074</v>
      </c>
      <c r="D2015" s="873" t="s">
        <v>377</v>
      </c>
      <c r="E2015" s="839"/>
      <c r="F2015" s="873"/>
      <c r="G2015" s="838"/>
      <c r="H2015" s="873"/>
      <c r="I2015" s="872">
        <v>2009</v>
      </c>
      <c r="J2015" s="838"/>
      <c r="K2015" s="836"/>
      <c r="L2015" s="838"/>
      <c r="M2015" s="838"/>
      <c r="N2015" s="838"/>
      <c r="O2015" s="872" t="s">
        <v>133</v>
      </c>
      <c r="P2015" s="894">
        <v>10197000</v>
      </c>
      <c r="Q2015" s="853" t="str">
        <f t="shared" si="471"/>
        <v>2.07.01</v>
      </c>
      <c r="R2015" s="841" t="str">
        <f t="shared" si="472"/>
        <v>ALAT STUDIO</v>
      </c>
      <c r="S2015" s="860">
        <f t="shared" si="473"/>
        <v>5</v>
      </c>
      <c r="T2015" s="861">
        <f t="shared" si="474"/>
        <v>2039400</v>
      </c>
      <c r="U2015" s="860">
        <f t="shared" si="478"/>
        <v>5</v>
      </c>
      <c r="V2015" s="861">
        <f t="shared" si="479"/>
        <v>10197000</v>
      </c>
      <c r="W2015" s="861">
        <f t="shared" si="480"/>
        <v>0</v>
      </c>
      <c r="X2015" s="861">
        <f t="shared" si="481"/>
        <v>0</v>
      </c>
      <c r="Y2015" s="861">
        <f t="shared" si="482"/>
        <v>0</v>
      </c>
      <c r="Z2015" s="861">
        <f t="shared" si="483"/>
        <v>0</v>
      </c>
      <c r="AA2015" s="861">
        <f t="shared" si="484"/>
        <v>0</v>
      </c>
      <c r="AB2015" s="876">
        <f t="shared" si="475"/>
        <v>2009</v>
      </c>
      <c r="AC2015" s="861">
        <f t="shared" si="476"/>
        <v>10197000</v>
      </c>
      <c r="AD2015" s="877">
        <f t="shared" si="477"/>
        <v>0</v>
      </c>
    </row>
    <row r="2016" spans="1:30" s="821" customFormat="1" ht="26.25" hidden="1" customHeight="1">
      <c r="A2016" s="835"/>
      <c r="B2016" s="852" t="s">
        <v>36</v>
      </c>
      <c r="C2016" s="873" t="s">
        <v>2081</v>
      </c>
      <c r="D2016" s="873" t="s">
        <v>4581</v>
      </c>
      <c r="E2016" s="839"/>
      <c r="F2016" s="873"/>
      <c r="G2016" s="838"/>
      <c r="H2016" s="873"/>
      <c r="I2016" s="872">
        <v>2009</v>
      </c>
      <c r="J2016" s="838"/>
      <c r="K2016" s="836"/>
      <c r="L2016" s="838"/>
      <c r="M2016" s="838"/>
      <c r="N2016" s="838"/>
      <c r="O2016" s="872" t="s">
        <v>133</v>
      </c>
      <c r="P2016" s="894">
        <v>91536452.116954386</v>
      </c>
      <c r="Q2016" s="853" t="str">
        <f t="shared" si="471"/>
        <v>2.07.02</v>
      </c>
      <c r="R2016" s="841" t="str">
        <f t="shared" si="472"/>
        <v>ALAT KOMUNIKASI</v>
      </c>
      <c r="S2016" s="860">
        <f t="shared" si="473"/>
        <v>5</v>
      </c>
      <c r="T2016" s="861">
        <f t="shared" si="474"/>
        <v>18307290.423390877</v>
      </c>
      <c r="U2016" s="860">
        <f t="shared" si="478"/>
        <v>5</v>
      </c>
      <c r="V2016" s="861">
        <f t="shared" si="479"/>
        <v>91536452.116954386</v>
      </c>
      <c r="W2016" s="861">
        <f t="shared" si="480"/>
        <v>0</v>
      </c>
      <c r="X2016" s="861">
        <f t="shared" si="481"/>
        <v>0</v>
      </c>
      <c r="Y2016" s="861">
        <f t="shared" si="482"/>
        <v>0</v>
      </c>
      <c r="Z2016" s="861">
        <f t="shared" si="483"/>
        <v>0</v>
      </c>
      <c r="AA2016" s="861">
        <f t="shared" si="484"/>
        <v>0</v>
      </c>
      <c r="AB2016" s="876">
        <f t="shared" si="475"/>
        <v>2009</v>
      </c>
      <c r="AC2016" s="861">
        <f t="shared" si="476"/>
        <v>91536452.116954386</v>
      </c>
      <c r="AD2016" s="877">
        <f t="shared" si="477"/>
        <v>0</v>
      </c>
    </row>
    <row r="2017" spans="1:30" s="821" customFormat="1" ht="26.25" hidden="1" customHeight="1">
      <c r="A2017" s="835"/>
      <c r="B2017" s="852" t="s">
        <v>36</v>
      </c>
      <c r="C2017" s="873" t="s">
        <v>2081</v>
      </c>
      <c r="D2017" s="873" t="s">
        <v>4582</v>
      </c>
      <c r="E2017" s="839"/>
      <c r="F2017" s="873"/>
      <c r="G2017" s="838"/>
      <c r="H2017" s="873"/>
      <c r="I2017" s="872">
        <v>2009</v>
      </c>
      <c r="J2017" s="838"/>
      <c r="K2017" s="836"/>
      <c r="L2017" s="838"/>
      <c r="M2017" s="838"/>
      <c r="N2017" s="838"/>
      <c r="O2017" s="872" t="s">
        <v>133</v>
      </c>
      <c r="P2017" s="894">
        <v>50079725.614710554</v>
      </c>
      <c r="Q2017" s="853" t="str">
        <f t="shared" si="471"/>
        <v>2.07.02</v>
      </c>
      <c r="R2017" s="841" t="str">
        <f t="shared" si="472"/>
        <v>ALAT KOMUNIKASI</v>
      </c>
      <c r="S2017" s="860">
        <f t="shared" si="473"/>
        <v>5</v>
      </c>
      <c r="T2017" s="861">
        <f t="shared" si="474"/>
        <v>10015945.122942111</v>
      </c>
      <c r="U2017" s="860">
        <f t="shared" si="478"/>
        <v>5</v>
      </c>
      <c r="V2017" s="861">
        <f t="shared" si="479"/>
        <v>50079725.614710554</v>
      </c>
      <c r="W2017" s="861">
        <f t="shared" si="480"/>
        <v>0</v>
      </c>
      <c r="X2017" s="861">
        <f t="shared" si="481"/>
        <v>0</v>
      </c>
      <c r="Y2017" s="861">
        <f t="shared" si="482"/>
        <v>0</v>
      </c>
      <c r="Z2017" s="861">
        <f t="shared" si="483"/>
        <v>0</v>
      </c>
      <c r="AA2017" s="861">
        <f t="shared" si="484"/>
        <v>0</v>
      </c>
      <c r="AB2017" s="876">
        <f t="shared" si="475"/>
        <v>2009</v>
      </c>
      <c r="AC2017" s="861">
        <f t="shared" si="476"/>
        <v>50079725.614710554</v>
      </c>
      <c r="AD2017" s="877">
        <f t="shared" si="477"/>
        <v>0</v>
      </c>
    </row>
    <row r="2018" spans="1:30" s="821" customFormat="1" ht="26.25" hidden="1" customHeight="1">
      <c r="A2018" s="835"/>
      <c r="B2018" s="852" t="s">
        <v>36</v>
      </c>
      <c r="C2018" s="873" t="s">
        <v>2081</v>
      </c>
      <c r="D2018" s="873" t="s">
        <v>4583</v>
      </c>
      <c r="E2018" s="839"/>
      <c r="F2018" s="873"/>
      <c r="G2018" s="838"/>
      <c r="H2018" s="873"/>
      <c r="I2018" s="872">
        <v>2009</v>
      </c>
      <c r="J2018" s="838"/>
      <c r="K2018" s="836"/>
      <c r="L2018" s="838"/>
      <c r="M2018" s="838"/>
      <c r="N2018" s="838"/>
      <c r="O2018" s="872" t="s">
        <v>133</v>
      </c>
      <c r="P2018" s="894">
        <v>50079725.614710554</v>
      </c>
      <c r="Q2018" s="853" t="str">
        <f t="shared" si="471"/>
        <v>2.07.02</v>
      </c>
      <c r="R2018" s="841" t="str">
        <f t="shared" si="472"/>
        <v>ALAT KOMUNIKASI</v>
      </c>
      <c r="S2018" s="860">
        <f t="shared" si="473"/>
        <v>5</v>
      </c>
      <c r="T2018" s="861">
        <f t="shared" si="474"/>
        <v>10015945.122942111</v>
      </c>
      <c r="U2018" s="860">
        <f t="shared" si="478"/>
        <v>5</v>
      </c>
      <c r="V2018" s="861">
        <f t="shared" si="479"/>
        <v>50079725.614710554</v>
      </c>
      <c r="W2018" s="861">
        <f t="shared" si="480"/>
        <v>0</v>
      </c>
      <c r="X2018" s="861">
        <f t="shared" si="481"/>
        <v>0</v>
      </c>
      <c r="Y2018" s="861">
        <f t="shared" si="482"/>
        <v>0</v>
      </c>
      <c r="Z2018" s="861">
        <f t="shared" si="483"/>
        <v>0</v>
      </c>
      <c r="AA2018" s="861">
        <f t="shared" si="484"/>
        <v>0</v>
      </c>
      <c r="AB2018" s="876">
        <f t="shared" si="475"/>
        <v>2009</v>
      </c>
      <c r="AC2018" s="861">
        <f t="shared" si="476"/>
        <v>50079725.614710554</v>
      </c>
      <c r="AD2018" s="877">
        <f t="shared" si="477"/>
        <v>0</v>
      </c>
    </row>
    <row r="2019" spans="1:30" s="821" customFormat="1" ht="26.25" hidden="1" customHeight="1">
      <c r="A2019" s="835"/>
      <c r="B2019" s="852" t="s">
        <v>36</v>
      </c>
      <c r="C2019" s="873" t="s">
        <v>2081</v>
      </c>
      <c r="D2019" s="873" t="s">
        <v>4584</v>
      </c>
      <c r="E2019" s="839"/>
      <c r="F2019" s="873"/>
      <c r="G2019" s="838"/>
      <c r="H2019" s="873"/>
      <c r="I2019" s="872">
        <v>2009</v>
      </c>
      <c r="J2019" s="838"/>
      <c r="K2019" s="836"/>
      <c r="L2019" s="838"/>
      <c r="M2019" s="838"/>
      <c r="N2019" s="838"/>
      <c r="O2019" s="872" t="s">
        <v>133</v>
      </c>
      <c r="P2019" s="894">
        <v>50024449.97937423</v>
      </c>
      <c r="Q2019" s="853" t="str">
        <f t="shared" si="471"/>
        <v>2.07.02</v>
      </c>
      <c r="R2019" s="841" t="str">
        <f t="shared" si="472"/>
        <v>ALAT KOMUNIKASI</v>
      </c>
      <c r="S2019" s="860">
        <f t="shared" si="473"/>
        <v>5</v>
      </c>
      <c r="T2019" s="861">
        <f t="shared" si="474"/>
        <v>10004889.995874846</v>
      </c>
      <c r="U2019" s="860">
        <f t="shared" si="478"/>
        <v>5</v>
      </c>
      <c r="V2019" s="861">
        <f t="shared" si="479"/>
        <v>50024449.97937423</v>
      </c>
      <c r="W2019" s="861">
        <f t="shared" si="480"/>
        <v>0</v>
      </c>
      <c r="X2019" s="861">
        <f t="shared" si="481"/>
        <v>0</v>
      </c>
      <c r="Y2019" s="861">
        <f t="shared" si="482"/>
        <v>0</v>
      </c>
      <c r="Z2019" s="861">
        <f t="shared" si="483"/>
        <v>0</v>
      </c>
      <c r="AA2019" s="861">
        <f t="shared" si="484"/>
        <v>0</v>
      </c>
      <c r="AB2019" s="876">
        <f t="shared" si="475"/>
        <v>2009</v>
      </c>
      <c r="AC2019" s="861">
        <f t="shared" si="476"/>
        <v>50024449.97937423</v>
      </c>
      <c r="AD2019" s="877">
        <f t="shared" si="477"/>
        <v>0</v>
      </c>
    </row>
    <row r="2020" spans="1:30" s="821" customFormat="1" ht="26.25" hidden="1" customHeight="1">
      <c r="A2020" s="835"/>
      <c r="B2020" s="852" t="s">
        <v>36</v>
      </c>
      <c r="C2020" s="873" t="s">
        <v>2081</v>
      </c>
      <c r="D2020" s="873" t="s">
        <v>4585</v>
      </c>
      <c r="E2020" s="839"/>
      <c r="F2020" s="873"/>
      <c r="G2020" s="838"/>
      <c r="H2020" s="873"/>
      <c r="I2020" s="872">
        <v>2009</v>
      </c>
      <c r="J2020" s="838"/>
      <c r="K2020" s="836"/>
      <c r="L2020" s="838"/>
      <c r="M2020" s="838"/>
      <c r="N2020" s="838"/>
      <c r="O2020" s="872" t="s">
        <v>133</v>
      </c>
      <c r="P2020" s="894">
        <v>50101835.868845083</v>
      </c>
      <c r="Q2020" s="853" t="str">
        <f t="shared" si="471"/>
        <v>2.07.02</v>
      </c>
      <c r="R2020" s="841" t="str">
        <f t="shared" si="472"/>
        <v>ALAT KOMUNIKASI</v>
      </c>
      <c r="S2020" s="860">
        <f t="shared" si="473"/>
        <v>5</v>
      </c>
      <c r="T2020" s="861">
        <f t="shared" si="474"/>
        <v>10020367.173769016</v>
      </c>
      <c r="U2020" s="860">
        <f t="shared" si="478"/>
        <v>5</v>
      </c>
      <c r="V2020" s="861">
        <f t="shared" si="479"/>
        <v>50101835.868845075</v>
      </c>
      <c r="W2020" s="861">
        <f t="shared" si="480"/>
        <v>0</v>
      </c>
      <c r="X2020" s="861">
        <f t="shared" si="481"/>
        <v>0</v>
      </c>
      <c r="Y2020" s="861">
        <f t="shared" si="482"/>
        <v>0</v>
      </c>
      <c r="Z2020" s="861">
        <f t="shared" si="483"/>
        <v>0</v>
      </c>
      <c r="AA2020" s="861">
        <f t="shared" si="484"/>
        <v>0</v>
      </c>
      <c r="AB2020" s="876">
        <f t="shared" si="475"/>
        <v>2009</v>
      </c>
      <c r="AC2020" s="861">
        <f t="shared" si="476"/>
        <v>50101835.868845083</v>
      </c>
      <c r="AD2020" s="877">
        <f t="shared" si="477"/>
        <v>0</v>
      </c>
    </row>
    <row r="2021" spans="1:30" s="821" customFormat="1" ht="26.25" hidden="1" customHeight="1">
      <c r="A2021" s="835"/>
      <c r="B2021" s="852" t="s">
        <v>36</v>
      </c>
      <c r="C2021" s="873" t="s">
        <v>2081</v>
      </c>
      <c r="D2021" s="873" t="s">
        <v>4586</v>
      </c>
      <c r="E2021" s="839"/>
      <c r="F2021" s="873"/>
      <c r="G2021" s="838"/>
      <c r="H2021" s="873"/>
      <c r="I2021" s="872">
        <v>2009</v>
      </c>
      <c r="J2021" s="838"/>
      <c r="K2021" s="836"/>
      <c r="L2021" s="838"/>
      <c r="M2021" s="838"/>
      <c r="N2021" s="838"/>
      <c r="O2021" s="872" t="s">
        <v>133</v>
      </c>
      <c r="P2021" s="894">
        <v>50123946.122979611</v>
      </c>
      <c r="Q2021" s="853" t="str">
        <f t="shared" si="471"/>
        <v>2.07.02</v>
      </c>
      <c r="R2021" s="841" t="str">
        <f t="shared" si="472"/>
        <v>ALAT KOMUNIKASI</v>
      </c>
      <c r="S2021" s="860">
        <f t="shared" si="473"/>
        <v>5</v>
      </c>
      <c r="T2021" s="861">
        <f t="shared" si="474"/>
        <v>10024789.224595923</v>
      </c>
      <c r="U2021" s="860">
        <f t="shared" si="478"/>
        <v>5</v>
      </c>
      <c r="V2021" s="861">
        <f t="shared" si="479"/>
        <v>50123946.122979611</v>
      </c>
      <c r="W2021" s="861">
        <f t="shared" si="480"/>
        <v>0</v>
      </c>
      <c r="X2021" s="861">
        <f t="shared" si="481"/>
        <v>0</v>
      </c>
      <c r="Y2021" s="861">
        <f t="shared" si="482"/>
        <v>0</v>
      </c>
      <c r="Z2021" s="861">
        <f t="shared" si="483"/>
        <v>0</v>
      </c>
      <c r="AA2021" s="861">
        <f t="shared" si="484"/>
        <v>0</v>
      </c>
      <c r="AB2021" s="876">
        <f t="shared" si="475"/>
        <v>2009</v>
      </c>
      <c r="AC2021" s="861">
        <f t="shared" si="476"/>
        <v>50123946.122979611</v>
      </c>
      <c r="AD2021" s="877">
        <f t="shared" si="477"/>
        <v>0</v>
      </c>
    </row>
    <row r="2022" spans="1:30" s="821" customFormat="1" ht="26.25" hidden="1" customHeight="1">
      <c r="A2022" s="835"/>
      <c r="B2022" s="852" t="s">
        <v>36</v>
      </c>
      <c r="C2022" s="873" t="s">
        <v>2081</v>
      </c>
      <c r="D2022" s="873" t="s">
        <v>4587</v>
      </c>
      <c r="E2022" s="839"/>
      <c r="F2022" s="873"/>
      <c r="G2022" s="838"/>
      <c r="H2022" s="873"/>
      <c r="I2022" s="872">
        <v>2009</v>
      </c>
      <c r="J2022" s="838"/>
      <c r="K2022" s="836"/>
      <c r="L2022" s="838"/>
      <c r="M2022" s="838"/>
      <c r="N2022" s="838"/>
      <c r="O2022" s="872" t="s">
        <v>133</v>
      </c>
      <c r="P2022" s="894">
        <v>50112890.995912343</v>
      </c>
      <c r="Q2022" s="853" t="str">
        <f t="shared" si="471"/>
        <v>2.07.02</v>
      </c>
      <c r="R2022" s="841" t="str">
        <f t="shared" si="472"/>
        <v>ALAT KOMUNIKASI</v>
      </c>
      <c r="S2022" s="860">
        <f t="shared" si="473"/>
        <v>5</v>
      </c>
      <c r="T2022" s="861">
        <f t="shared" si="474"/>
        <v>10022578.199182469</v>
      </c>
      <c r="U2022" s="860">
        <f t="shared" si="478"/>
        <v>5</v>
      </c>
      <c r="V2022" s="861">
        <f t="shared" si="479"/>
        <v>50112890.995912343</v>
      </c>
      <c r="W2022" s="861">
        <f t="shared" si="480"/>
        <v>0</v>
      </c>
      <c r="X2022" s="861">
        <f t="shared" si="481"/>
        <v>0</v>
      </c>
      <c r="Y2022" s="861">
        <f t="shared" si="482"/>
        <v>0</v>
      </c>
      <c r="Z2022" s="861">
        <f t="shared" si="483"/>
        <v>0</v>
      </c>
      <c r="AA2022" s="861">
        <f t="shared" si="484"/>
        <v>0</v>
      </c>
      <c r="AB2022" s="876">
        <f t="shared" si="475"/>
        <v>2009</v>
      </c>
      <c r="AC2022" s="861">
        <f t="shared" si="476"/>
        <v>50112890.995912343</v>
      </c>
      <c r="AD2022" s="877">
        <f t="shared" si="477"/>
        <v>0</v>
      </c>
    </row>
    <row r="2023" spans="1:30" s="821" customFormat="1" ht="26.25" hidden="1" customHeight="1">
      <c r="A2023" s="835"/>
      <c r="B2023" s="852" t="s">
        <v>36</v>
      </c>
      <c r="C2023" s="873" t="s">
        <v>2081</v>
      </c>
      <c r="D2023" s="873" t="s">
        <v>4588</v>
      </c>
      <c r="E2023" s="839"/>
      <c r="F2023" s="873"/>
      <c r="G2023" s="838"/>
      <c r="H2023" s="873"/>
      <c r="I2023" s="872">
        <v>2009</v>
      </c>
      <c r="J2023" s="838"/>
      <c r="K2023" s="836"/>
      <c r="L2023" s="838"/>
      <c r="M2023" s="838"/>
      <c r="N2023" s="838"/>
      <c r="O2023" s="872" t="s">
        <v>133</v>
      </c>
      <c r="P2023" s="894">
        <v>50129473.686513245</v>
      </c>
      <c r="Q2023" s="853" t="str">
        <f t="shared" si="471"/>
        <v>2.07.02</v>
      </c>
      <c r="R2023" s="841" t="str">
        <f t="shared" si="472"/>
        <v>ALAT KOMUNIKASI</v>
      </c>
      <c r="S2023" s="860">
        <f t="shared" si="473"/>
        <v>5</v>
      </c>
      <c r="T2023" s="861">
        <f t="shared" si="474"/>
        <v>10025894.73730265</v>
      </c>
      <c r="U2023" s="860">
        <f t="shared" si="478"/>
        <v>5</v>
      </c>
      <c r="V2023" s="861">
        <f t="shared" si="479"/>
        <v>50129473.686513245</v>
      </c>
      <c r="W2023" s="861">
        <f t="shared" si="480"/>
        <v>0</v>
      </c>
      <c r="X2023" s="861">
        <f t="shared" si="481"/>
        <v>0</v>
      </c>
      <c r="Y2023" s="861">
        <f t="shared" si="482"/>
        <v>0</v>
      </c>
      <c r="Z2023" s="861">
        <f t="shared" si="483"/>
        <v>0</v>
      </c>
      <c r="AA2023" s="861">
        <f t="shared" si="484"/>
        <v>0</v>
      </c>
      <c r="AB2023" s="876">
        <f t="shared" si="475"/>
        <v>2009</v>
      </c>
      <c r="AC2023" s="861">
        <f t="shared" si="476"/>
        <v>50129473.686513245</v>
      </c>
      <c r="AD2023" s="877">
        <f t="shared" si="477"/>
        <v>0</v>
      </c>
    </row>
    <row r="2024" spans="1:30" s="821" customFormat="1" ht="15" hidden="1" customHeight="1">
      <c r="A2024" s="835"/>
      <c r="B2024" s="852" t="s">
        <v>36</v>
      </c>
      <c r="C2024" s="873" t="s">
        <v>1074</v>
      </c>
      <c r="D2024" s="873" t="s">
        <v>4575</v>
      </c>
      <c r="E2024" s="839"/>
      <c r="F2024" s="873"/>
      <c r="G2024" s="838"/>
      <c r="H2024" s="873"/>
      <c r="I2024" s="872">
        <v>2009</v>
      </c>
      <c r="J2024" s="838"/>
      <c r="K2024" s="836"/>
      <c r="L2024" s="838"/>
      <c r="M2024" s="838"/>
      <c r="N2024" s="838"/>
      <c r="O2024" s="872" t="s">
        <v>133</v>
      </c>
      <c r="P2024" s="894">
        <v>24640000</v>
      </c>
      <c r="Q2024" s="853" t="str">
        <f t="shared" si="471"/>
        <v>2.07.01</v>
      </c>
      <c r="R2024" s="841" t="str">
        <f t="shared" si="472"/>
        <v>ALAT STUDIO</v>
      </c>
      <c r="S2024" s="860">
        <f t="shared" si="473"/>
        <v>5</v>
      </c>
      <c r="T2024" s="861">
        <f t="shared" si="474"/>
        <v>4928000</v>
      </c>
      <c r="U2024" s="860">
        <f t="shared" si="478"/>
        <v>5</v>
      </c>
      <c r="V2024" s="861">
        <f t="shared" si="479"/>
        <v>24640000</v>
      </c>
      <c r="W2024" s="861">
        <f t="shared" si="480"/>
        <v>0</v>
      </c>
      <c r="X2024" s="861">
        <f t="shared" si="481"/>
        <v>0</v>
      </c>
      <c r="Y2024" s="861">
        <f t="shared" si="482"/>
        <v>0</v>
      </c>
      <c r="Z2024" s="861">
        <f t="shared" si="483"/>
        <v>0</v>
      </c>
      <c r="AA2024" s="861">
        <f t="shared" si="484"/>
        <v>0</v>
      </c>
      <c r="AB2024" s="876">
        <f t="shared" si="475"/>
        <v>2009</v>
      </c>
      <c r="AC2024" s="861">
        <f t="shared" si="476"/>
        <v>24640000</v>
      </c>
      <c r="AD2024" s="877">
        <f t="shared" si="477"/>
        <v>0</v>
      </c>
    </row>
    <row r="2025" spans="1:30" s="821" customFormat="1" ht="25.5" hidden="1" customHeight="1">
      <c r="A2025" s="835"/>
      <c r="B2025" s="852" t="s">
        <v>36</v>
      </c>
      <c r="C2025" s="873" t="s">
        <v>1074</v>
      </c>
      <c r="D2025" s="873" t="s">
        <v>4589</v>
      </c>
      <c r="E2025" s="839"/>
      <c r="F2025" s="873"/>
      <c r="G2025" s="838"/>
      <c r="H2025" s="873"/>
      <c r="I2025" s="872">
        <v>2009</v>
      </c>
      <c r="J2025" s="838"/>
      <c r="K2025" s="836"/>
      <c r="L2025" s="838"/>
      <c r="M2025" s="838"/>
      <c r="N2025" s="838"/>
      <c r="O2025" s="872" t="s">
        <v>133</v>
      </c>
      <c r="P2025" s="894">
        <v>48290000</v>
      </c>
      <c r="Q2025" s="853" t="str">
        <f t="shared" si="471"/>
        <v>2.07.01</v>
      </c>
      <c r="R2025" s="841" t="str">
        <f t="shared" si="472"/>
        <v>ALAT STUDIO</v>
      </c>
      <c r="S2025" s="860">
        <f t="shared" si="473"/>
        <v>5</v>
      </c>
      <c r="T2025" s="861">
        <f t="shared" si="474"/>
        <v>9658000</v>
      </c>
      <c r="U2025" s="860">
        <f t="shared" si="478"/>
        <v>5</v>
      </c>
      <c r="V2025" s="861">
        <f t="shared" si="479"/>
        <v>48290000</v>
      </c>
      <c r="W2025" s="861">
        <f t="shared" si="480"/>
        <v>0</v>
      </c>
      <c r="X2025" s="861">
        <f t="shared" si="481"/>
        <v>0</v>
      </c>
      <c r="Y2025" s="861">
        <f t="shared" si="482"/>
        <v>0</v>
      </c>
      <c r="Z2025" s="861">
        <f t="shared" si="483"/>
        <v>0</v>
      </c>
      <c r="AA2025" s="861">
        <f t="shared" si="484"/>
        <v>0</v>
      </c>
      <c r="AB2025" s="876">
        <f t="shared" si="475"/>
        <v>2009</v>
      </c>
      <c r="AC2025" s="861">
        <f t="shared" si="476"/>
        <v>48290000</v>
      </c>
      <c r="AD2025" s="877">
        <f t="shared" si="477"/>
        <v>0</v>
      </c>
    </row>
    <row r="2026" spans="1:30" s="821" customFormat="1" ht="15" hidden="1" customHeight="1">
      <c r="A2026" s="835"/>
      <c r="B2026" s="852" t="s">
        <v>36</v>
      </c>
      <c r="C2026" s="873" t="s">
        <v>4590</v>
      </c>
      <c r="D2026" s="873" t="s">
        <v>4591</v>
      </c>
      <c r="E2026" s="839"/>
      <c r="F2026" s="873"/>
      <c r="G2026" s="838"/>
      <c r="H2026" s="873"/>
      <c r="I2026" s="872">
        <v>2009</v>
      </c>
      <c r="J2026" s="838"/>
      <c r="K2026" s="836"/>
      <c r="L2026" s="838"/>
      <c r="M2026" s="838"/>
      <c r="N2026" s="838"/>
      <c r="O2026" s="872" t="s">
        <v>133</v>
      </c>
      <c r="P2026" s="894">
        <v>14520000</v>
      </c>
      <c r="Q2026" s="853" t="str">
        <f t="shared" si="471"/>
        <v>2.07.01</v>
      </c>
      <c r="R2026" s="841" t="str">
        <f t="shared" si="472"/>
        <v>ALAT STUDIO</v>
      </c>
      <c r="S2026" s="860">
        <f t="shared" si="473"/>
        <v>5</v>
      </c>
      <c r="T2026" s="861">
        <f t="shared" si="474"/>
        <v>2904000</v>
      </c>
      <c r="U2026" s="860">
        <f t="shared" si="478"/>
        <v>5</v>
      </c>
      <c r="V2026" s="861">
        <f t="shared" si="479"/>
        <v>14520000</v>
      </c>
      <c r="W2026" s="861">
        <f t="shared" si="480"/>
        <v>0</v>
      </c>
      <c r="X2026" s="861">
        <f t="shared" si="481"/>
        <v>0</v>
      </c>
      <c r="Y2026" s="861">
        <f t="shared" si="482"/>
        <v>0</v>
      </c>
      <c r="Z2026" s="861">
        <f t="shared" si="483"/>
        <v>0</v>
      </c>
      <c r="AA2026" s="861">
        <f t="shared" si="484"/>
        <v>0</v>
      </c>
      <c r="AB2026" s="876">
        <f t="shared" si="475"/>
        <v>2009</v>
      </c>
      <c r="AC2026" s="861">
        <f t="shared" si="476"/>
        <v>14520000</v>
      </c>
      <c r="AD2026" s="877">
        <f t="shared" si="477"/>
        <v>0</v>
      </c>
    </row>
    <row r="2027" spans="1:30" s="821" customFormat="1" ht="15" hidden="1" customHeight="1">
      <c r="A2027" s="873" t="s">
        <v>4592</v>
      </c>
      <c r="B2027" s="852" t="s">
        <v>36</v>
      </c>
      <c r="C2027" s="873" t="s">
        <v>2078</v>
      </c>
      <c r="D2027" s="873" t="s">
        <v>4593</v>
      </c>
      <c r="E2027" s="839"/>
      <c r="F2027" s="873"/>
      <c r="G2027" s="838"/>
      <c r="H2027" s="873"/>
      <c r="I2027" s="872">
        <v>2009</v>
      </c>
      <c r="J2027" s="838"/>
      <c r="K2027" s="836"/>
      <c r="L2027" s="838"/>
      <c r="M2027" s="838"/>
      <c r="N2027" s="838"/>
      <c r="O2027" s="872" t="s">
        <v>133</v>
      </c>
      <c r="P2027" s="894">
        <v>8000000</v>
      </c>
      <c r="Q2027" s="853" t="str">
        <f t="shared" si="471"/>
        <v>2.07.01</v>
      </c>
      <c r="R2027" s="841" t="str">
        <f t="shared" si="472"/>
        <v>ALAT STUDIO</v>
      </c>
      <c r="S2027" s="860">
        <f t="shared" si="473"/>
        <v>5</v>
      </c>
      <c r="T2027" s="861">
        <f t="shared" si="474"/>
        <v>1600000</v>
      </c>
      <c r="U2027" s="860">
        <f t="shared" si="478"/>
        <v>5</v>
      </c>
      <c r="V2027" s="861">
        <f t="shared" si="479"/>
        <v>8000000</v>
      </c>
      <c r="W2027" s="861">
        <f t="shared" si="480"/>
        <v>0</v>
      </c>
      <c r="X2027" s="861">
        <f t="shared" si="481"/>
        <v>0</v>
      </c>
      <c r="Y2027" s="861">
        <f t="shared" si="482"/>
        <v>0</v>
      </c>
      <c r="Z2027" s="861">
        <f t="shared" si="483"/>
        <v>0</v>
      </c>
      <c r="AA2027" s="861">
        <f t="shared" si="484"/>
        <v>0</v>
      </c>
      <c r="AB2027" s="876">
        <f t="shared" si="475"/>
        <v>2009</v>
      </c>
      <c r="AC2027" s="861">
        <f t="shared" si="476"/>
        <v>8000000</v>
      </c>
      <c r="AD2027" s="877">
        <f t="shared" si="477"/>
        <v>0</v>
      </c>
    </row>
    <row r="2028" spans="1:30" s="821" customFormat="1" ht="15" hidden="1" customHeight="1">
      <c r="A2028" s="835"/>
      <c r="B2028" s="852" t="s">
        <v>36</v>
      </c>
      <c r="C2028" s="873" t="s">
        <v>4594</v>
      </c>
      <c r="D2028" s="873" t="s">
        <v>4595</v>
      </c>
      <c r="E2028" s="839"/>
      <c r="F2028" s="873"/>
      <c r="G2028" s="838"/>
      <c r="H2028" s="873"/>
      <c r="I2028" s="872">
        <v>2009</v>
      </c>
      <c r="J2028" s="838"/>
      <c r="K2028" s="836"/>
      <c r="L2028" s="838"/>
      <c r="M2028" s="838"/>
      <c r="N2028" s="838"/>
      <c r="O2028" s="872" t="s">
        <v>133</v>
      </c>
      <c r="P2028" s="894">
        <v>16500000</v>
      </c>
      <c r="Q2028" s="853" t="str">
        <f t="shared" si="471"/>
        <v>2.07.01</v>
      </c>
      <c r="R2028" s="841" t="str">
        <f t="shared" si="472"/>
        <v>ALAT STUDIO</v>
      </c>
      <c r="S2028" s="860">
        <f t="shared" si="473"/>
        <v>5</v>
      </c>
      <c r="T2028" s="861">
        <f t="shared" si="474"/>
        <v>3300000</v>
      </c>
      <c r="U2028" s="860">
        <f t="shared" si="478"/>
        <v>5</v>
      </c>
      <c r="V2028" s="861">
        <f t="shared" si="479"/>
        <v>16500000</v>
      </c>
      <c r="W2028" s="861">
        <f t="shared" si="480"/>
        <v>0</v>
      </c>
      <c r="X2028" s="861">
        <f t="shared" si="481"/>
        <v>0</v>
      </c>
      <c r="Y2028" s="861">
        <f t="shared" si="482"/>
        <v>0</v>
      </c>
      <c r="Z2028" s="861">
        <f t="shared" si="483"/>
        <v>0</v>
      </c>
      <c r="AA2028" s="861">
        <f t="shared" si="484"/>
        <v>0</v>
      </c>
      <c r="AB2028" s="876">
        <f t="shared" si="475"/>
        <v>2009</v>
      </c>
      <c r="AC2028" s="861">
        <f t="shared" si="476"/>
        <v>16500000</v>
      </c>
      <c r="AD2028" s="877">
        <f t="shared" si="477"/>
        <v>0</v>
      </c>
    </row>
    <row r="2029" spans="1:30" s="821" customFormat="1" ht="15" hidden="1" customHeight="1">
      <c r="A2029" s="835"/>
      <c r="B2029" s="852" t="s">
        <v>36</v>
      </c>
      <c r="C2029" s="873" t="s">
        <v>1074</v>
      </c>
      <c r="D2029" s="873" t="s">
        <v>377</v>
      </c>
      <c r="E2029" s="839"/>
      <c r="F2029" s="873"/>
      <c r="G2029" s="838"/>
      <c r="H2029" s="873"/>
      <c r="I2029" s="872">
        <v>2011</v>
      </c>
      <c r="J2029" s="838"/>
      <c r="K2029" s="836"/>
      <c r="L2029" s="838"/>
      <c r="M2029" s="838"/>
      <c r="N2029" s="838"/>
      <c r="O2029" s="872" t="s">
        <v>133</v>
      </c>
      <c r="P2029" s="894">
        <v>60138480.063166209</v>
      </c>
      <c r="Q2029" s="853" t="str">
        <f t="shared" si="471"/>
        <v>2.07.01</v>
      </c>
      <c r="R2029" s="841" t="str">
        <f t="shared" si="472"/>
        <v>ALAT STUDIO</v>
      </c>
      <c r="S2029" s="860">
        <f t="shared" si="473"/>
        <v>5</v>
      </c>
      <c r="T2029" s="861">
        <f t="shared" si="474"/>
        <v>12027696.012633242</v>
      </c>
      <c r="U2029" s="860">
        <f t="shared" si="478"/>
        <v>3</v>
      </c>
      <c r="V2029" s="861">
        <f t="shared" si="479"/>
        <v>36083088.037899725</v>
      </c>
      <c r="W2029" s="861">
        <f t="shared" si="480"/>
        <v>12027696.012633242</v>
      </c>
      <c r="X2029" s="861">
        <f t="shared" si="481"/>
        <v>12027696.012633242</v>
      </c>
      <c r="Y2029" s="861">
        <f t="shared" si="482"/>
        <v>0</v>
      </c>
      <c r="Z2029" s="861">
        <f t="shared" si="483"/>
        <v>0</v>
      </c>
      <c r="AA2029" s="861">
        <f t="shared" si="484"/>
        <v>0</v>
      </c>
      <c r="AB2029" s="876">
        <f t="shared" si="475"/>
        <v>2011</v>
      </c>
      <c r="AC2029" s="861">
        <f t="shared" si="476"/>
        <v>60138480.063166209</v>
      </c>
      <c r="AD2029" s="877">
        <f t="shared" si="477"/>
        <v>0</v>
      </c>
    </row>
    <row r="2030" spans="1:30" s="821" customFormat="1" ht="15" hidden="1" customHeight="1">
      <c r="A2030" s="873" t="s">
        <v>4555</v>
      </c>
      <c r="B2030" s="852" t="s">
        <v>36</v>
      </c>
      <c r="C2030" s="873" t="s">
        <v>4556</v>
      </c>
      <c r="D2030" s="873" t="s">
        <v>378</v>
      </c>
      <c r="E2030" s="839"/>
      <c r="F2030" s="873"/>
      <c r="G2030" s="838"/>
      <c r="H2030" s="873"/>
      <c r="I2030" s="872">
        <v>2011</v>
      </c>
      <c r="J2030" s="838"/>
      <c r="K2030" s="836"/>
      <c r="L2030" s="838"/>
      <c r="M2030" s="838"/>
      <c r="N2030" s="838"/>
      <c r="O2030" s="872" t="s">
        <v>133</v>
      </c>
      <c r="P2030" s="894">
        <v>99752634.820371106</v>
      </c>
      <c r="Q2030" s="853" t="str">
        <f t="shared" si="471"/>
        <v>2.07.01</v>
      </c>
      <c r="R2030" s="841" t="str">
        <f t="shared" si="472"/>
        <v>ALAT STUDIO</v>
      </c>
      <c r="S2030" s="860">
        <f t="shared" si="473"/>
        <v>5</v>
      </c>
      <c r="T2030" s="861">
        <f t="shared" si="474"/>
        <v>19950526.964074221</v>
      </c>
      <c r="U2030" s="860">
        <f t="shared" si="478"/>
        <v>3</v>
      </c>
      <c r="V2030" s="861">
        <f t="shared" si="479"/>
        <v>59851580.892222658</v>
      </c>
      <c r="W2030" s="861">
        <f t="shared" si="480"/>
        <v>19950526.964074221</v>
      </c>
      <c r="X2030" s="861">
        <f t="shared" si="481"/>
        <v>19950526.964074221</v>
      </c>
      <c r="Y2030" s="861">
        <f t="shared" si="482"/>
        <v>0</v>
      </c>
      <c r="Z2030" s="861">
        <f t="shared" si="483"/>
        <v>0</v>
      </c>
      <c r="AA2030" s="861">
        <f t="shared" si="484"/>
        <v>0</v>
      </c>
      <c r="AB2030" s="876">
        <f t="shared" si="475"/>
        <v>2011</v>
      </c>
      <c r="AC2030" s="861">
        <f t="shared" si="476"/>
        <v>99752634.820371106</v>
      </c>
      <c r="AD2030" s="877">
        <f t="shared" si="477"/>
        <v>0</v>
      </c>
    </row>
    <row r="2031" spans="1:30" s="821" customFormat="1" ht="15" hidden="1" customHeight="1">
      <c r="A2031" s="835"/>
      <c r="B2031" s="852" t="s">
        <v>36</v>
      </c>
      <c r="C2031" s="873" t="s">
        <v>2083</v>
      </c>
      <c r="D2031" s="873" t="s">
        <v>4502</v>
      </c>
      <c r="E2031" s="839"/>
      <c r="F2031" s="873"/>
      <c r="G2031" s="838"/>
      <c r="H2031" s="873"/>
      <c r="I2031" s="872">
        <v>2011</v>
      </c>
      <c r="J2031" s="838"/>
      <c r="K2031" s="836"/>
      <c r="L2031" s="838"/>
      <c r="M2031" s="838"/>
      <c r="N2031" s="838"/>
      <c r="O2031" s="872" t="s">
        <v>133</v>
      </c>
      <c r="P2031" s="894">
        <v>197327558.00464037</v>
      </c>
      <c r="Q2031" s="853" t="str">
        <f t="shared" si="471"/>
        <v>2.07.01</v>
      </c>
      <c r="R2031" s="841" t="str">
        <f t="shared" si="472"/>
        <v>ALAT STUDIO</v>
      </c>
      <c r="S2031" s="860">
        <f t="shared" si="473"/>
        <v>5</v>
      </c>
      <c r="T2031" s="861">
        <f t="shared" si="474"/>
        <v>39465511.600928076</v>
      </c>
      <c r="U2031" s="860">
        <f t="shared" si="478"/>
        <v>3</v>
      </c>
      <c r="V2031" s="861">
        <f t="shared" si="479"/>
        <v>118396534.80278423</v>
      </c>
      <c r="W2031" s="861">
        <f t="shared" si="480"/>
        <v>39465511.600928076</v>
      </c>
      <c r="X2031" s="861">
        <f t="shared" si="481"/>
        <v>39465511.600928076</v>
      </c>
      <c r="Y2031" s="861">
        <f t="shared" si="482"/>
        <v>0</v>
      </c>
      <c r="Z2031" s="861">
        <f t="shared" si="483"/>
        <v>0</v>
      </c>
      <c r="AA2031" s="861">
        <f t="shared" si="484"/>
        <v>0</v>
      </c>
      <c r="AB2031" s="876">
        <f t="shared" si="475"/>
        <v>2011</v>
      </c>
      <c r="AC2031" s="861">
        <f t="shared" si="476"/>
        <v>197327558.00464037</v>
      </c>
      <c r="AD2031" s="877">
        <f t="shared" si="477"/>
        <v>0</v>
      </c>
    </row>
    <row r="2032" spans="1:30" s="821" customFormat="1" ht="15" hidden="1" customHeight="1">
      <c r="A2032" s="835"/>
      <c r="B2032" s="852" t="s">
        <v>36</v>
      </c>
      <c r="C2032" s="873" t="s">
        <v>2081</v>
      </c>
      <c r="D2032" s="873" t="s">
        <v>4558</v>
      </c>
      <c r="E2032" s="839"/>
      <c r="F2032" s="873"/>
      <c r="G2032" s="838"/>
      <c r="H2032" s="873"/>
      <c r="I2032" s="872">
        <v>2011</v>
      </c>
      <c r="J2032" s="838"/>
      <c r="K2032" s="836"/>
      <c r="L2032" s="838"/>
      <c r="M2032" s="838"/>
      <c r="N2032" s="838"/>
      <c r="O2032" s="872" t="s">
        <v>133</v>
      </c>
      <c r="P2032" s="894">
        <v>244103132.05856758</v>
      </c>
      <c r="Q2032" s="853" t="str">
        <f t="shared" si="471"/>
        <v>2.07.02</v>
      </c>
      <c r="R2032" s="841" t="str">
        <f t="shared" si="472"/>
        <v>ALAT KOMUNIKASI</v>
      </c>
      <c r="S2032" s="860">
        <f t="shared" si="473"/>
        <v>5</v>
      </c>
      <c r="T2032" s="861">
        <f t="shared" si="474"/>
        <v>48820626.411713518</v>
      </c>
      <c r="U2032" s="860">
        <f t="shared" si="478"/>
        <v>3</v>
      </c>
      <c r="V2032" s="861">
        <f t="shared" si="479"/>
        <v>146461879.23514056</v>
      </c>
      <c r="W2032" s="861">
        <f t="shared" si="480"/>
        <v>48820626.411713518</v>
      </c>
      <c r="X2032" s="861">
        <f t="shared" si="481"/>
        <v>48820626.411713518</v>
      </c>
      <c r="Y2032" s="861">
        <f t="shared" si="482"/>
        <v>0</v>
      </c>
      <c r="Z2032" s="861">
        <f t="shared" si="483"/>
        <v>0</v>
      </c>
      <c r="AA2032" s="861">
        <f t="shared" si="484"/>
        <v>0</v>
      </c>
      <c r="AB2032" s="876">
        <f t="shared" si="475"/>
        <v>2011</v>
      </c>
      <c r="AC2032" s="861">
        <f t="shared" si="476"/>
        <v>244103132.05856758</v>
      </c>
      <c r="AD2032" s="877">
        <f t="shared" si="477"/>
        <v>0</v>
      </c>
    </row>
    <row r="2033" spans="1:30" s="821" customFormat="1" ht="15" hidden="1" customHeight="1">
      <c r="A2033" s="873" t="s">
        <v>1310</v>
      </c>
      <c r="B2033" s="852" t="s">
        <v>36</v>
      </c>
      <c r="C2033" s="873" t="s">
        <v>2078</v>
      </c>
      <c r="D2033" s="873" t="s">
        <v>1310</v>
      </c>
      <c r="E2033" s="839"/>
      <c r="F2033" s="873"/>
      <c r="G2033" s="838"/>
      <c r="H2033" s="873"/>
      <c r="I2033" s="872">
        <v>2011</v>
      </c>
      <c r="J2033" s="838"/>
      <c r="K2033" s="836"/>
      <c r="L2033" s="838"/>
      <c r="M2033" s="838"/>
      <c r="N2033" s="838"/>
      <c r="O2033" s="872" t="s">
        <v>133</v>
      </c>
      <c r="P2033" s="894">
        <v>94787072.246348202</v>
      </c>
      <c r="Q2033" s="853" t="str">
        <f t="shared" si="471"/>
        <v>2.07.01</v>
      </c>
      <c r="R2033" s="841" t="str">
        <f t="shared" si="472"/>
        <v>ALAT STUDIO</v>
      </c>
      <c r="S2033" s="860">
        <f t="shared" si="473"/>
        <v>5</v>
      </c>
      <c r="T2033" s="861">
        <f t="shared" si="474"/>
        <v>18957414.449269641</v>
      </c>
      <c r="U2033" s="860">
        <f t="shared" si="478"/>
        <v>3</v>
      </c>
      <c r="V2033" s="861">
        <f t="shared" si="479"/>
        <v>56872243.347808927</v>
      </c>
      <c r="W2033" s="861">
        <f t="shared" si="480"/>
        <v>18957414.449269641</v>
      </c>
      <c r="X2033" s="861">
        <f t="shared" si="481"/>
        <v>18957414.449269641</v>
      </c>
      <c r="Y2033" s="861">
        <f t="shared" si="482"/>
        <v>0</v>
      </c>
      <c r="Z2033" s="861">
        <f t="shared" si="483"/>
        <v>0</v>
      </c>
      <c r="AA2033" s="861">
        <f t="shared" si="484"/>
        <v>0</v>
      </c>
      <c r="AB2033" s="876">
        <f t="shared" si="475"/>
        <v>2011</v>
      </c>
      <c r="AC2033" s="861">
        <f t="shared" si="476"/>
        <v>94787072.246348202</v>
      </c>
      <c r="AD2033" s="877">
        <f t="shared" si="477"/>
        <v>0</v>
      </c>
    </row>
    <row r="2034" spans="1:30" s="821" customFormat="1" ht="15" hidden="1" customHeight="1">
      <c r="A2034" s="835"/>
      <c r="B2034" s="852" t="s">
        <v>36</v>
      </c>
      <c r="C2034" s="873" t="s">
        <v>4596</v>
      </c>
      <c r="D2034" s="873" t="s">
        <v>4597</v>
      </c>
      <c r="E2034" s="839"/>
      <c r="F2034" s="873"/>
      <c r="G2034" s="838"/>
      <c r="H2034" s="873"/>
      <c r="I2034" s="872">
        <v>2011</v>
      </c>
      <c r="J2034" s="838"/>
      <c r="K2034" s="836"/>
      <c r="L2034" s="838"/>
      <c r="M2034" s="838"/>
      <c r="N2034" s="838"/>
      <c r="O2034" s="872" t="s">
        <v>133</v>
      </c>
      <c r="P2034" s="894">
        <v>79724865.771812081</v>
      </c>
      <c r="Q2034" s="853" t="str">
        <f t="shared" si="471"/>
        <v>2.07.01</v>
      </c>
      <c r="R2034" s="841" t="str">
        <f t="shared" si="472"/>
        <v>ALAT STUDIO</v>
      </c>
      <c r="S2034" s="860">
        <f t="shared" si="473"/>
        <v>5</v>
      </c>
      <c r="T2034" s="861">
        <f t="shared" si="474"/>
        <v>15944973.154362416</v>
      </c>
      <c r="U2034" s="860">
        <f t="shared" si="478"/>
        <v>3</v>
      </c>
      <c r="V2034" s="861">
        <f t="shared" si="479"/>
        <v>47834919.463087246</v>
      </c>
      <c r="W2034" s="861">
        <f t="shared" si="480"/>
        <v>15944973.154362416</v>
      </c>
      <c r="X2034" s="861">
        <f t="shared" si="481"/>
        <v>15944973.154362416</v>
      </c>
      <c r="Y2034" s="861">
        <f t="shared" si="482"/>
        <v>0</v>
      </c>
      <c r="Z2034" s="861">
        <f t="shared" si="483"/>
        <v>0</v>
      </c>
      <c r="AA2034" s="861">
        <f t="shared" si="484"/>
        <v>0</v>
      </c>
      <c r="AB2034" s="876">
        <f t="shared" si="475"/>
        <v>2011</v>
      </c>
      <c r="AC2034" s="861">
        <f t="shared" si="476"/>
        <v>79724865.771812081</v>
      </c>
      <c r="AD2034" s="877">
        <f t="shared" si="477"/>
        <v>0</v>
      </c>
    </row>
    <row r="2035" spans="1:30" s="821" customFormat="1" ht="15" hidden="1" customHeight="1">
      <c r="A2035" s="873" t="s">
        <v>4598</v>
      </c>
      <c r="B2035" s="852" t="s">
        <v>36</v>
      </c>
      <c r="C2035" s="873" t="s">
        <v>2078</v>
      </c>
      <c r="D2035" s="873" t="s">
        <v>4599</v>
      </c>
      <c r="E2035" s="839"/>
      <c r="F2035" s="873"/>
      <c r="G2035" s="838"/>
      <c r="H2035" s="873"/>
      <c r="I2035" s="872">
        <v>2011</v>
      </c>
      <c r="J2035" s="838"/>
      <c r="K2035" s="836"/>
      <c r="L2035" s="838"/>
      <c r="M2035" s="838"/>
      <c r="N2035" s="838"/>
      <c r="O2035" s="872" t="s">
        <v>133</v>
      </c>
      <c r="P2035" s="894">
        <v>57500000</v>
      </c>
      <c r="Q2035" s="853" t="str">
        <f t="shared" si="471"/>
        <v>2.07.01</v>
      </c>
      <c r="R2035" s="841" t="str">
        <f t="shared" si="472"/>
        <v>ALAT STUDIO</v>
      </c>
      <c r="S2035" s="860">
        <f t="shared" si="473"/>
        <v>5</v>
      </c>
      <c r="T2035" s="861">
        <f t="shared" si="474"/>
        <v>11500000</v>
      </c>
      <c r="U2035" s="860">
        <f t="shared" si="478"/>
        <v>3</v>
      </c>
      <c r="V2035" s="861">
        <f t="shared" si="479"/>
        <v>34500000</v>
      </c>
      <c r="W2035" s="861">
        <f t="shared" si="480"/>
        <v>11500000</v>
      </c>
      <c r="X2035" s="861">
        <f t="shared" si="481"/>
        <v>11500000</v>
      </c>
      <c r="Y2035" s="861">
        <f t="shared" si="482"/>
        <v>0</v>
      </c>
      <c r="Z2035" s="861">
        <f t="shared" si="483"/>
        <v>0</v>
      </c>
      <c r="AA2035" s="861">
        <f t="shared" si="484"/>
        <v>0</v>
      </c>
      <c r="AB2035" s="876">
        <f t="shared" si="475"/>
        <v>2011</v>
      </c>
      <c r="AC2035" s="861">
        <f t="shared" si="476"/>
        <v>57500000</v>
      </c>
      <c r="AD2035" s="877">
        <f t="shared" si="477"/>
        <v>0</v>
      </c>
    </row>
    <row r="2036" spans="1:30" s="821" customFormat="1" ht="15" hidden="1" customHeight="1">
      <c r="A2036" s="835"/>
      <c r="B2036" s="852" t="s">
        <v>36</v>
      </c>
      <c r="C2036" s="873" t="s">
        <v>4600</v>
      </c>
      <c r="D2036" s="873" t="s">
        <v>4601</v>
      </c>
      <c r="E2036" s="839"/>
      <c r="F2036" s="873"/>
      <c r="G2036" s="838"/>
      <c r="H2036" s="873"/>
      <c r="I2036" s="872">
        <v>2011</v>
      </c>
      <c r="J2036" s="838"/>
      <c r="K2036" s="836"/>
      <c r="L2036" s="838"/>
      <c r="M2036" s="838"/>
      <c r="N2036" s="838"/>
      <c r="O2036" s="872" t="s">
        <v>133</v>
      </c>
      <c r="P2036" s="894">
        <v>3020011.6009280742</v>
      </c>
      <c r="Q2036" s="853" t="str">
        <f t="shared" si="471"/>
        <v>2.07.02</v>
      </c>
      <c r="R2036" s="841" t="str">
        <f t="shared" si="472"/>
        <v>ALAT KOMUNIKASI</v>
      </c>
      <c r="S2036" s="860">
        <f t="shared" si="473"/>
        <v>5</v>
      </c>
      <c r="T2036" s="861">
        <f t="shared" si="474"/>
        <v>604002.32018561487</v>
      </c>
      <c r="U2036" s="860">
        <f t="shared" si="478"/>
        <v>3</v>
      </c>
      <c r="V2036" s="861">
        <f t="shared" si="479"/>
        <v>1812006.9605568447</v>
      </c>
      <c r="W2036" s="861">
        <f t="shared" si="480"/>
        <v>604002.32018561487</v>
      </c>
      <c r="X2036" s="861">
        <f t="shared" si="481"/>
        <v>604002.32018561487</v>
      </c>
      <c r="Y2036" s="861">
        <f t="shared" si="482"/>
        <v>0</v>
      </c>
      <c r="Z2036" s="861">
        <f t="shared" si="483"/>
        <v>0</v>
      </c>
      <c r="AA2036" s="861">
        <f t="shared" si="484"/>
        <v>0</v>
      </c>
      <c r="AB2036" s="876">
        <f t="shared" si="475"/>
        <v>2011</v>
      </c>
      <c r="AC2036" s="861">
        <f t="shared" si="476"/>
        <v>3020011.6009280742</v>
      </c>
      <c r="AD2036" s="877">
        <f t="shared" si="477"/>
        <v>0</v>
      </c>
    </row>
    <row r="2037" spans="1:30" s="821" customFormat="1" ht="25.5" hidden="1" customHeight="1">
      <c r="A2037" s="835"/>
      <c r="B2037" s="852" t="s">
        <v>36</v>
      </c>
      <c r="C2037" s="873" t="s">
        <v>2087</v>
      </c>
      <c r="D2037" s="873" t="s">
        <v>4567</v>
      </c>
      <c r="E2037" s="839"/>
      <c r="F2037" s="873"/>
      <c r="G2037" s="838"/>
      <c r="H2037" s="873"/>
      <c r="I2037" s="872">
        <v>2011</v>
      </c>
      <c r="J2037" s="838"/>
      <c r="K2037" s="836"/>
      <c r="L2037" s="838"/>
      <c r="M2037" s="838"/>
      <c r="N2037" s="838"/>
      <c r="O2037" s="872" t="s">
        <v>133</v>
      </c>
      <c r="P2037" s="894">
        <v>224608947.09830239</v>
      </c>
      <c r="Q2037" s="853" t="str">
        <f t="shared" si="471"/>
        <v>2.07.02</v>
      </c>
      <c r="R2037" s="841" t="str">
        <f t="shared" si="472"/>
        <v>ALAT KOMUNIKASI</v>
      </c>
      <c r="S2037" s="860">
        <f t="shared" si="473"/>
        <v>5</v>
      </c>
      <c r="T2037" s="861">
        <f t="shared" si="474"/>
        <v>44921789.419660479</v>
      </c>
      <c r="U2037" s="860">
        <f t="shared" si="478"/>
        <v>3</v>
      </c>
      <c r="V2037" s="861">
        <f t="shared" si="479"/>
        <v>134765368.25898144</v>
      </c>
      <c r="W2037" s="861">
        <f t="shared" si="480"/>
        <v>44921789.419660479</v>
      </c>
      <c r="X2037" s="861">
        <f t="shared" si="481"/>
        <v>44921789.419660479</v>
      </c>
      <c r="Y2037" s="861">
        <f t="shared" si="482"/>
        <v>0</v>
      </c>
      <c r="Z2037" s="861">
        <f t="shared" si="483"/>
        <v>0</v>
      </c>
      <c r="AA2037" s="861">
        <f t="shared" si="484"/>
        <v>0</v>
      </c>
      <c r="AB2037" s="876">
        <f t="shared" si="475"/>
        <v>2011</v>
      </c>
      <c r="AC2037" s="861">
        <f t="shared" si="476"/>
        <v>224608947.09830239</v>
      </c>
      <c r="AD2037" s="877">
        <f t="shared" si="477"/>
        <v>0</v>
      </c>
    </row>
    <row r="2038" spans="1:30" s="821" customFormat="1" ht="15" hidden="1" customHeight="1">
      <c r="A2038" s="835"/>
      <c r="B2038" s="852" t="s">
        <v>36</v>
      </c>
      <c r="C2038" s="873" t="s">
        <v>2083</v>
      </c>
      <c r="D2038" s="873" t="s">
        <v>4602</v>
      </c>
      <c r="E2038" s="839"/>
      <c r="F2038" s="873"/>
      <c r="G2038" s="838"/>
      <c r="H2038" s="873"/>
      <c r="I2038" s="872">
        <v>2012</v>
      </c>
      <c r="J2038" s="838"/>
      <c r="K2038" s="836"/>
      <c r="L2038" s="838"/>
      <c r="M2038" s="838"/>
      <c r="N2038" s="838"/>
      <c r="O2038" s="872" t="s">
        <v>133</v>
      </c>
      <c r="P2038" s="894">
        <v>44614233.870967746</v>
      </c>
      <c r="Q2038" s="853" t="str">
        <f t="shared" si="471"/>
        <v>2.07.01</v>
      </c>
      <c r="R2038" s="841" t="str">
        <f t="shared" si="472"/>
        <v>ALAT STUDIO</v>
      </c>
      <c r="S2038" s="860">
        <f t="shared" si="473"/>
        <v>5</v>
      </c>
      <c r="T2038" s="861">
        <f t="shared" si="474"/>
        <v>8922846.7741935495</v>
      </c>
      <c r="U2038" s="860">
        <f t="shared" si="478"/>
        <v>2</v>
      </c>
      <c r="V2038" s="861">
        <f t="shared" si="479"/>
        <v>17845693.548387099</v>
      </c>
      <c r="W2038" s="861">
        <f t="shared" si="480"/>
        <v>8922846.7741935495</v>
      </c>
      <c r="X2038" s="861">
        <f t="shared" si="481"/>
        <v>8922846.7741935495</v>
      </c>
      <c r="Y2038" s="861">
        <f t="shared" si="482"/>
        <v>8922846.7741935495</v>
      </c>
      <c r="Z2038" s="861">
        <f t="shared" si="483"/>
        <v>0</v>
      </c>
      <c r="AA2038" s="861">
        <f t="shared" si="484"/>
        <v>0</v>
      </c>
      <c r="AB2038" s="876">
        <f t="shared" si="475"/>
        <v>2012</v>
      </c>
      <c r="AC2038" s="861">
        <f t="shared" si="476"/>
        <v>44614233.870967746</v>
      </c>
      <c r="AD2038" s="877">
        <f t="shared" si="477"/>
        <v>0</v>
      </c>
    </row>
    <row r="2039" spans="1:30" s="821" customFormat="1" ht="15" hidden="1" customHeight="1">
      <c r="A2039" s="835"/>
      <c r="B2039" s="852" t="s">
        <v>36</v>
      </c>
      <c r="C2039" s="873" t="s">
        <v>2083</v>
      </c>
      <c r="D2039" s="873" t="s">
        <v>4602</v>
      </c>
      <c r="E2039" s="839"/>
      <c r="F2039" s="873"/>
      <c r="G2039" s="838"/>
      <c r="H2039" s="873"/>
      <c r="I2039" s="872">
        <v>2012</v>
      </c>
      <c r="J2039" s="838"/>
      <c r="K2039" s="836"/>
      <c r="L2039" s="838"/>
      <c r="M2039" s="838"/>
      <c r="N2039" s="838"/>
      <c r="O2039" s="872" t="s">
        <v>133</v>
      </c>
      <c r="P2039" s="894">
        <v>14871411.290322581</v>
      </c>
      <c r="Q2039" s="853" t="str">
        <f t="shared" si="471"/>
        <v>2.07.01</v>
      </c>
      <c r="R2039" s="841" t="str">
        <f t="shared" si="472"/>
        <v>ALAT STUDIO</v>
      </c>
      <c r="S2039" s="860">
        <f t="shared" si="473"/>
        <v>5</v>
      </c>
      <c r="T2039" s="861">
        <f t="shared" si="474"/>
        <v>2974282.2580645164</v>
      </c>
      <c r="U2039" s="860">
        <f t="shared" si="478"/>
        <v>2</v>
      </c>
      <c r="V2039" s="861">
        <f t="shared" si="479"/>
        <v>5948564.5161290327</v>
      </c>
      <c r="W2039" s="861">
        <f t="shared" si="480"/>
        <v>2974282.2580645164</v>
      </c>
      <c r="X2039" s="861">
        <f t="shared" si="481"/>
        <v>2974282.2580645164</v>
      </c>
      <c r="Y2039" s="861">
        <f t="shared" si="482"/>
        <v>2974282.2580645164</v>
      </c>
      <c r="Z2039" s="861">
        <f t="shared" si="483"/>
        <v>0</v>
      </c>
      <c r="AA2039" s="861">
        <f t="shared" si="484"/>
        <v>0</v>
      </c>
      <c r="AB2039" s="876">
        <f t="shared" si="475"/>
        <v>2012</v>
      </c>
      <c r="AC2039" s="861">
        <f t="shared" si="476"/>
        <v>14871411.290322581</v>
      </c>
      <c r="AD2039" s="877">
        <f t="shared" si="477"/>
        <v>0</v>
      </c>
    </row>
    <row r="2040" spans="1:30" s="821" customFormat="1" ht="25.5" hidden="1" customHeight="1">
      <c r="A2040" s="835"/>
      <c r="B2040" s="852" t="s">
        <v>36</v>
      </c>
      <c r="C2040" s="873" t="s">
        <v>2083</v>
      </c>
      <c r="D2040" s="873" t="s">
        <v>4603</v>
      </c>
      <c r="E2040" s="839"/>
      <c r="F2040" s="873"/>
      <c r="G2040" s="838"/>
      <c r="H2040" s="873"/>
      <c r="I2040" s="872">
        <v>2012</v>
      </c>
      <c r="J2040" s="838"/>
      <c r="K2040" s="836"/>
      <c r="L2040" s="838"/>
      <c r="M2040" s="838"/>
      <c r="N2040" s="838"/>
      <c r="O2040" s="872" t="s">
        <v>133</v>
      </c>
      <c r="P2040" s="894">
        <v>29742822.580645163</v>
      </c>
      <c r="Q2040" s="853" t="str">
        <f t="shared" si="471"/>
        <v>2.07.01</v>
      </c>
      <c r="R2040" s="841" t="str">
        <f t="shared" si="472"/>
        <v>ALAT STUDIO</v>
      </c>
      <c r="S2040" s="860">
        <f t="shared" si="473"/>
        <v>5</v>
      </c>
      <c r="T2040" s="861">
        <f t="shared" si="474"/>
        <v>5948564.5161290327</v>
      </c>
      <c r="U2040" s="860">
        <f t="shared" si="478"/>
        <v>2</v>
      </c>
      <c r="V2040" s="861">
        <f t="shared" si="479"/>
        <v>11897129.032258065</v>
      </c>
      <c r="W2040" s="861">
        <f t="shared" si="480"/>
        <v>5948564.5161290327</v>
      </c>
      <c r="X2040" s="861">
        <f t="shared" si="481"/>
        <v>5948564.5161290327</v>
      </c>
      <c r="Y2040" s="861">
        <f t="shared" si="482"/>
        <v>5948564.5161290327</v>
      </c>
      <c r="Z2040" s="861">
        <f t="shared" si="483"/>
        <v>0</v>
      </c>
      <c r="AA2040" s="861">
        <f t="shared" si="484"/>
        <v>0</v>
      </c>
      <c r="AB2040" s="876">
        <f t="shared" si="475"/>
        <v>2012</v>
      </c>
      <c r="AC2040" s="861">
        <f t="shared" si="476"/>
        <v>29742822.580645163</v>
      </c>
      <c r="AD2040" s="877">
        <f t="shared" si="477"/>
        <v>0</v>
      </c>
    </row>
    <row r="2041" spans="1:30" s="821" customFormat="1" ht="15" hidden="1" customHeight="1">
      <c r="A2041" s="835"/>
      <c r="B2041" s="852" t="s">
        <v>36</v>
      </c>
      <c r="C2041" s="873" t="s">
        <v>1074</v>
      </c>
      <c r="D2041" s="873" t="s">
        <v>4604</v>
      </c>
      <c r="E2041" s="864" t="s">
        <v>2124</v>
      </c>
      <c r="F2041" s="873"/>
      <c r="G2041" s="838"/>
      <c r="H2041" s="873" t="s">
        <v>1526</v>
      </c>
      <c r="I2041" s="872">
        <v>2012</v>
      </c>
      <c r="J2041" s="838"/>
      <c r="K2041" s="836"/>
      <c r="L2041" s="838"/>
      <c r="M2041" s="838"/>
      <c r="N2041" s="838"/>
      <c r="O2041" s="872" t="s">
        <v>133</v>
      </c>
      <c r="P2041" s="894">
        <v>102176061.14803626</v>
      </c>
      <c r="Q2041" s="853" t="str">
        <f t="shared" si="471"/>
        <v>2.07.01</v>
      </c>
      <c r="R2041" s="841" t="str">
        <f t="shared" si="472"/>
        <v>ALAT STUDIO</v>
      </c>
      <c r="S2041" s="860">
        <f t="shared" si="473"/>
        <v>5</v>
      </c>
      <c r="T2041" s="861">
        <f t="shared" si="474"/>
        <v>20435212.229607251</v>
      </c>
      <c r="U2041" s="860">
        <f t="shared" si="478"/>
        <v>2</v>
      </c>
      <c r="V2041" s="861">
        <f t="shared" si="479"/>
        <v>40870424.459214501</v>
      </c>
      <c r="W2041" s="861">
        <f t="shared" si="480"/>
        <v>20435212.229607251</v>
      </c>
      <c r="X2041" s="861">
        <f t="shared" si="481"/>
        <v>20435212.229607251</v>
      </c>
      <c r="Y2041" s="861">
        <f t="shared" si="482"/>
        <v>20435212.229607251</v>
      </c>
      <c r="Z2041" s="861">
        <f t="shared" si="483"/>
        <v>0</v>
      </c>
      <c r="AA2041" s="861">
        <f t="shared" si="484"/>
        <v>0</v>
      </c>
      <c r="AB2041" s="876">
        <f t="shared" si="475"/>
        <v>2012</v>
      </c>
      <c r="AC2041" s="861">
        <f t="shared" si="476"/>
        <v>102176061.14803626</v>
      </c>
      <c r="AD2041" s="877">
        <f t="shared" si="477"/>
        <v>0</v>
      </c>
    </row>
    <row r="2042" spans="1:30" s="821" customFormat="1" ht="25.5" hidden="1" customHeight="1">
      <c r="A2042" s="835"/>
      <c r="B2042" s="852" t="s">
        <v>36</v>
      </c>
      <c r="C2042" s="873" t="s">
        <v>2087</v>
      </c>
      <c r="D2042" s="873" t="s">
        <v>4567</v>
      </c>
      <c r="E2042" s="864" t="s">
        <v>4158</v>
      </c>
      <c r="F2042" s="873"/>
      <c r="G2042" s="838"/>
      <c r="H2042" s="873"/>
      <c r="I2042" s="872">
        <v>2012</v>
      </c>
      <c r="J2042" s="838"/>
      <c r="K2042" s="836"/>
      <c r="L2042" s="838"/>
      <c r="M2042" s="838"/>
      <c r="N2042" s="838"/>
      <c r="O2042" s="872" t="s">
        <v>133</v>
      </c>
      <c r="P2042" s="894">
        <v>47471178.851963744</v>
      </c>
      <c r="Q2042" s="853" t="str">
        <f t="shared" si="471"/>
        <v>2.07.02</v>
      </c>
      <c r="R2042" s="841" t="str">
        <f t="shared" si="472"/>
        <v>ALAT KOMUNIKASI</v>
      </c>
      <c r="S2042" s="860">
        <f t="shared" si="473"/>
        <v>5</v>
      </c>
      <c r="T2042" s="861">
        <f t="shared" si="474"/>
        <v>9494235.7703927495</v>
      </c>
      <c r="U2042" s="860">
        <f t="shared" si="478"/>
        <v>2</v>
      </c>
      <c r="V2042" s="861">
        <f t="shared" si="479"/>
        <v>18988471.540785499</v>
      </c>
      <c r="W2042" s="861">
        <f t="shared" si="480"/>
        <v>9494235.7703927495</v>
      </c>
      <c r="X2042" s="861">
        <f t="shared" si="481"/>
        <v>9494235.7703927495</v>
      </c>
      <c r="Y2042" s="861">
        <f t="shared" si="482"/>
        <v>9494235.7703927495</v>
      </c>
      <c r="Z2042" s="861">
        <f t="shared" si="483"/>
        <v>0</v>
      </c>
      <c r="AA2042" s="861">
        <f t="shared" si="484"/>
        <v>0</v>
      </c>
      <c r="AB2042" s="876">
        <f t="shared" si="475"/>
        <v>2012</v>
      </c>
      <c r="AC2042" s="861">
        <f t="shared" si="476"/>
        <v>47471178.851963744</v>
      </c>
      <c r="AD2042" s="877">
        <f t="shared" si="477"/>
        <v>0</v>
      </c>
    </row>
    <row r="2043" spans="1:30" s="821" customFormat="1" ht="38.25" hidden="1" customHeight="1">
      <c r="A2043" s="835"/>
      <c r="B2043" s="852" t="s">
        <v>36</v>
      </c>
      <c r="C2043" s="873" t="s">
        <v>4605</v>
      </c>
      <c r="D2043" s="873" t="s">
        <v>4606</v>
      </c>
      <c r="E2043" s="864" t="s">
        <v>4141</v>
      </c>
      <c r="F2043" s="873"/>
      <c r="G2043" s="838"/>
      <c r="H2043" s="873" t="s">
        <v>4607</v>
      </c>
      <c r="I2043" s="872">
        <v>2012</v>
      </c>
      <c r="J2043" s="838"/>
      <c r="K2043" s="836"/>
      <c r="L2043" s="838"/>
      <c r="M2043" s="838"/>
      <c r="N2043" s="838"/>
      <c r="O2043" s="872" t="s">
        <v>133</v>
      </c>
      <c r="P2043" s="894">
        <v>29816775.428715959</v>
      </c>
      <c r="Q2043" s="853" t="str">
        <f t="shared" si="471"/>
        <v>2.07.01</v>
      </c>
      <c r="R2043" s="841" t="str">
        <f t="shared" si="472"/>
        <v>ALAT STUDIO</v>
      </c>
      <c r="S2043" s="860">
        <f t="shared" si="473"/>
        <v>5</v>
      </c>
      <c r="T2043" s="861">
        <f t="shared" si="474"/>
        <v>5963355.0857431917</v>
      </c>
      <c r="U2043" s="860">
        <f t="shared" si="478"/>
        <v>2</v>
      </c>
      <c r="V2043" s="861">
        <f t="shared" si="479"/>
        <v>11926710.171486383</v>
      </c>
      <c r="W2043" s="861">
        <f t="shared" si="480"/>
        <v>5963355.0857431917</v>
      </c>
      <c r="X2043" s="861">
        <f t="shared" si="481"/>
        <v>5963355.0857431917</v>
      </c>
      <c r="Y2043" s="861">
        <f t="shared" si="482"/>
        <v>5963355.0857431917</v>
      </c>
      <c r="Z2043" s="861">
        <f t="shared" si="483"/>
        <v>0</v>
      </c>
      <c r="AA2043" s="861">
        <f t="shared" si="484"/>
        <v>0</v>
      </c>
      <c r="AB2043" s="876">
        <f t="shared" si="475"/>
        <v>2012</v>
      </c>
      <c r="AC2043" s="861">
        <f t="shared" si="476"/>
        <v>29816775.428715959</v>
      </c>
      <c r="AD2043" s="877">
        <f t="shared" si="477"/>
        <v>0</v>
      </c>
    </row>
    <row r="2044" spans="1:30" s="821" customFormat="1" ht="38.25" hidden="1" customHeight="1">
      <c r="A2044" s="835"/>
      <c r="B2044" s="852" t="s">
        <v>36</v>
      </c>
      <c r="C2044" s="873" t="s">
        <v>1074</v>
      </c>
      <c r="D2044" s="873" t="s">
        <v>4608</v>
      </c>
      <c r="E2044" s="864" t="s">
        <v>444</v>
      </c>
      <c r="F2044" s="873"/>
      <c r="G2044" s="838"/>
      <c r="H2044" s="873"/>
      <c r="I2044" s="872">
        <v>2012</v>
      </c>
      <c r="J2044" s="838"/>
      <c r="K2044" s="836"/>
      <c r="L2044" s="838"/>
      <c r="M2044" s="838"/>
      <c r="N2044" s="838"/>
      <c r="O2044" s="872" t="s">
        <v>133</v>
      </c>
      <c r="P2044" s="894">
        <v>100097053.68315144</v>
      </c>
      <c r="Q2044" s="853" t="str">
        <f t="shared" si="471"/>
        <v>2.07.01</v>
      </c>
      <c r="R2044" s="841" t="str">
        <f t="shared" si="472"/>
        <v>ALAT STUDIO</v>
      </c>
      <c r="S2044" s="860">
        <f t="shared" si="473"/>
        <v>5</v>
      </c>
      <c r="T2044" s="861">
        <f t="shared" si="474"/>
        <v>20019410.736630287</v>
      </c>
      <c r="U2044" s="860">
        <f t="shared" si="478"/>
        <v>2</v>
      </c>
      <c r="V2044" s="861">
        <f t="shared" si="479"/>
        <v>40038821.473260574</v>
      </c>
      <c r="W2044" s="861">
        <f t="shared" si="480"/>
        <v>20019410.736630287</v>
      </c>
      <c r="X2044" s="861">
        <f t="shared" si="481"/>
        <v>20019410.736630287</v>
      </c>
      <c r="Y2044" s="861">
        <f t="shared" si="482"/>
        <v>20019410.736630287</v>
      </c>
      <c r="Z2044" s="861">
        <f t="shared" si="483"/>
        <v>0</v>
      </c>
      <c r="AA2044" s="861">
        <f t="shared" si="484"/>
        <v>0</v>
      </c>
      <c r="AB2044" s="876">
        <f t="shared" si="475"/>
        <v>2012</v>
      </c>
      <c r="AC2044" s="861">
        <f t="shared" si="476"/>
        <v>100097053.68315144</v>
      </c>
      <c r="AD2044" s="877">
        <f t="shared" si="477"/>
        <v>0</v>
      </c>
    </row>
    <row r="2045" spans="1:30" s="821" customFormat="1" ht="38.25" hidden="1" customHeight="1">
      <c r="A2045" s="835"/>
      <c r="B2045" s="852" t="s">
        <v>36</v>
      </c>
      <c r="C2045" s="873" t="s">
        <v>1074</v>
      </c>
      <c r="D2045" s="873" t="s">
        <v>4609</v>
      </c>
      <c r="E2045" s="864" t="s">
        <v>444</v>
      </c>
      <c r="F2045" s="873"/>
      <c r="G2045" s="838"/>
      <c r="H2045" s="873"/>
      <c r="I2045" s="872">
        <v>2012</v>
      </c>
      <c r="J2045" s="838"/>
      <c r="K2045" s="836"/>
      <c r="L2045" s="838"/>
      <c r="M2045" s="838"/>
      <c r="N2045" s="838"/>
      <c r="O2045" s="872" t="s">
        <v>133</v>
      </c>
      <c r="P2045" s="894">
        <v>89595743.401127279</v>
      </c>
      <c r="Q2045" s="853" t="str">
        <f t="shared" si="471"/>
        <v>2.07.01</v>
      </c>
      <c r="R2045" s="841" t="str">
        <f t="shared" si="472"/>
        <v>ALAT STUDIO</v>
      </c>
      <c r="S2045" s="860">
        <f t="shared" si="473"/>
        <v>5</v>
      </c>
      <c r="T2045" s="861">
        <f t="shared" si="474"/>
        <v>17919148.680225454</v>
      </c>
      <c r="U2045" s="860">
        <f t="shared" si="478"/>
        <v>2</v>
      </c>
      <c r="V2045" s="861">
        <f t="shared" si="479"/>
        <v>35838297.360450909</v>
      </c>
      <c r="W2045" s="861">
        <f t="shared" si="480"/>
        <v>17919148.680225454</v>
      </c>
      <c r="X2045" s="861">
        <f t="shared" si="481"/>
        <v>17919148.680225454</v>
      </c>
      <c r="Y2045" s="861">
        <f t="shared" si="482"/>
        <v>17919148.680225454</v>
      </c>
      <c r="Z2045" s="861">
        <f t="shared" si="483"/>
        <v>0</v>
      </c>
      <c r="AA2045" s="861">
        <f t="shared" si="484"/>
        <v>0</v>
      </c>
      <c r="AB2045" s="876">
        <f t="shared" si="475"/>
        <v>2012</v>
      </c>
      <c r="AC2045" s="861">
        <f t="shared" si="476"/>
        <v>89595743.401127279</v>
      </c>
      <c r="AD2045" s="877">
        <f t="shared" si="477"/>
        <v>0</v>
      </c>
    </row>
    <row r="2046" spans="1:30" s="821" customFormat="1" ht="38.25" hidden="1" customHeight="1">
      <c r="A2046" s="835"/>
      <c r="B2046" s="852" t="s">
        <v>36</v>
      </c>
      <c r="C2046" s="873" t="s">
        <v>1074</v>
      </c>
      <c r="D2046" s="873" t="s">
        <v>4610</v>
      </c>
      <c r="E2046" s="864" t="s">
        <v>444</v>
      </c>
      <c r="F2046" s="873"/>
      <c r="G2046" s="838"/>
      <c r="H2046" s="873"/>
      <c r="I2046" s="872">
        <v>2012</v>
      </c>
      <c r="J2046" s="838"/>
      <c r="K2046" s="836"/>
      <c r="L2046" s="838"/>
      <c r="M2046" s="838"/>
      <c r="N2046" s="838"/>
      <c r="O2046" s="872" t="s">
        <v>133</v>
      </c>
      <c r="P2046" s="894">
        <v>80105452.915721282</v>
      </c>
      <c r="Q2046" s="853" t="str">
        <f t="shared" si="471"/>
        <v>2.07.01</v>
      </c>
      <c r="R2046" s="841" t="str">
        <f t="shared" si="472"/>
        <v>ALAT STUDIO</v>
      </c>
      <c r="S2046" s="860">
        <f t="shared" si="473"/>
        <v>5</v>
      </c>
      <c r="T2046" s="861">
        <f t="shared" si="474"/>
        <v>16021090.583144257</v>
      </c>
      <c r="U2046" s="860">
        <f t="shared" si="478"/>
        <v>2</v>
      </c>
      <c r="V2046" s="861">
        <f t="shared" si="479"/>
        <v>32042181.166288514</v>
      </c>
      <c r="W2046" s="861">
        <f t="shared" si="480"/>
        <v>16021090.583144257</v>
      </c>
      <c r="X2046" s="861">
        <f t="shared" si="481"/>
        <v>16021090.583144257</v>
      </c>
      <c r="Y2046" s="861">
        <f t="shared" si="482"/>
        <v>16021090.583144257</v>
      </c>
      <c r="Z2046" s="861">
        <f t="shared" si="483"/>
        <v>0</v>
      </c>
      <c r="AA2046" s="861">
        <f t="shared" si="484"/>
        <v>0</v>
      </c>
      <c r="AB2046" s="876">
        <f t="shared" si="475"/>
        <v>2012</v>
      </c>
      <c r="AC2046" s="861">
        <f t="shared" si="476"/>
        <v>80105452.915721282</v>
      </c>
      <c r="AD2046" s="877">
        <f t="shared" si="477"/>
        <v>0</v>
      </c>
    </row>
    <row r="2047" spans="1:30" s="821" customFormat="1" ht="15" hidden="1" customHeight="1">
      <c r="A2047" s="835"/>
      <c r="B2047" s="852" t="s">
        <v>36</v>
      </c>
      <c r="C2047" s="873" t="s">
        <v>2083</v>
      </c>
      <c r="D2047" s="873" t="s">
        <v>4502</v>
      </c>
      <c r="E2047" s="864" t="s">
        <v>4146</v>
      </c>
      <c r="F2047" s="873" t="s">
        <v>4611</v>
      </c>
      <c r="G2047" s="838"/>
      <c r="H2047" s="873" t="s">
        <v>863</v>
      </c>
      <c r="I2047" s="872">
        <v>2013</v>
      </c>
      <c r="J2047" s="838"/>
      <c r="K2047" s="836"/>
      <c r="L2047" s="838"/>
      <c r="M2047" s="838"/>
      <c r="N2047" s="838"/>
      <c r="O2047" s="872" t="s">
        <v>133</v>
      </c>
      <c r="P2047" s="894">
        <v>60118520.640005641</v>
      </c>
      <c r="Q2047" s="853" t="str">
        <f t="shared" si="471"/>
        <v>2.07.01</v>
      </c>
      <c r="R2047" s="841" t="str">
        <f t="shared" si="472"/>
        <v>ALAT STUDIO</v>
      </c>
      <c r="S2047" s="860">
        <f t="shared" si="473"/>
        <v>5</v>
      </c>
      <c r="T2047" s="861">
        <f t="shared" si="474"/>
        <v>12023704.128001127</v>
      </c>
      <c r="U2047" s="860">
        <f t="shared" si="478"/>
        <v>1</v>
      </c>
      <c r="V2047" s="861">
        <f t="shared" si="479"/>
        <v>12023704.128001127</v>
      </c>
      <c r="W2047" s="861">
        <f t="shared" si="480"/>
        <v>12023704.128001127</v>
      </c>
      <c r="X2047" s="861">
        <f t="shared" si="481"/>
        <v>12023704.128001127</v>
      </c>
      <c r="Y2047" s="861">
        <f t="shared" si="482"/>
        <v>12023704.128001127</v>
      </c>
      <c r="Z2047" s="861">
        <f t="shared" si="483"/>
        <v>12023704.128001127</v>
      </c>
      <c r="AA2047" s="861">
        <f t="shared" si="484"/>
        <v>0</v>
      </c>
      <c r="AB2047" s="876">
        <f t="shared" si="475"/>
        <v>2013</v>
      </c>
      <c r="AC2047" s="861">
        <f t="shared" si="476"/>
        <v>60118520.640005641</v>
      </c>
      <c r="AD2047" s="877">
        <f t="shared" si="477"/>
        <v>0</v>
      </c>
    </row>
    <row r="2048" spans="1:30" s="821" customFormat="1" ht="15" hidden="1" customHeight="1">
      <c r="A2048" s="835"/>
      <c r="B2048" s="852" t="s">
        <v>36</v>
      </c>
      <c r="C2048" s="873" t="s">
        <v>1074</v>
      </c>
      <c r="D2048" s="873" t="s">
        <v>4575</v>
      </c>
      <c r="E2048" s="864" t="s">
        <v>2124</v>
      </c>
      <c r="F2048" s="873" t="s">
        <v>4612</v>
      </c>
      <c r="G2048" s="838"/>
      <c r="H2048" s="873" t="s">
        <v>863</v>
      </c>
      <c r="I2048" s="872">
        <v>2013</v>
      </c>
      <c r="J2048" s="838"/>
      <c r="K2048" s="836"/>
      <c r="L2048" s="838"/>
      <c r="M2048" s="838"/>
      <c r="N2048" s="838"/>
      <c r="O2048" s="872" t="s">
        <v>133</v>
      </c>
      <c r="P2048" s="894">
        <v>33278529.251643702</v>
      </c>
      <c r="Q2048" s="853" t="str">
        <f t="shared" si="471"/>
        <v>2.07.01</v>
      </c>
      <c r="R2048" s="841" t="str">
        <f t="shared" si="472"/>
        <v>ALAT STUDIO</v>
      </c>
      <c r="S2048" s="860">
        <f t="shared" si="473"/>
        <v>5</v>
      </c>
      <c r="T2048" s="861">
        <f t="shared" si="474"/>
        <v>6655705.8503287407</v>
      </c>
      <c r="U2048" s="860">
        <f t="shared" si="478"/>
        <v>1</v>
      </c>
      <c r="V2048" s="861">
        <f t="shared" si="479"/>
        <v>6655705.8503287407</v>
      </c>
      <c r="W2048" s="861">
        <f t="shared" si="480"/>
        <v>6655705.8503287407</v>
      </c>
      <c r="X2048" s="861">
        <f t="shared" si="481"/>
        <v>6655705.8503287407</v>
      </c>
      <c r="Y2048" s="861">
        <f t="shared" si="482"/>
        <v>6655705.8503287407</v>
      </c>
      <c r="Z2048" s="861">
        <f t="shared" si="483"/>
        <v>6655705.8503287407</v>
      </c>
      <c r="AA2048" s="861">
        <f t="shared" si="484"/>
        <v>0</v>
      </c>
      <c r="AB2048" s="876">
        <f t="shared" si="475"/>
        <v>2013</v>
      </c>
      <c r="AC2048" s="861">
        <f t="shared" si="476"/>
        <v>33278529.251643702</v>
      </c>
      <c r="AD2048" s="877">
        <f t="shared" si="477"/>
        <v>0</v>
      </c>
    </row>
    <row r="2049" spans="1:30" s="821" customFormat="1" ht="15" hidden="1" customHeight="1">
      <c r="A2049" s="835"/>
      <c r="B2049" s="852" t="s">
        <v>36</v>
      </c>
      <c r="C2049" s="873" t="s">
        <v>4594</v>
      </c>
      <c r="D2049" s="873" t="s">
        <v>4613</v>
      </c>
      <c r="E2049" s="864" t="s">
        <v>444</v>
      </c>
      <c r="F2049" s="873"/>
      <c r="G2049" s="838"/>
      <c r="H2049" s="873" t="s">
        <v>863</v>
      </c>
      <c r="I2049" s="872">
        <v>2013</v>
      </c>
      <c r="J2049" s="838"/>
      <c r="K2049" s="836"/>
      <c r="L2049" s="838"/>
      <c r="M2049" s="838"/>
      <c r="N2049" s="838"/>
      <c r="O2049" s="872" t="s">
        <v>133</v>
      </c>
      <c r="P2049" s="894">
        <v>17748548.934209976</v>
      </c>
      <c r="Q2049" s="853" t="str">
        <f t="shared" si="471"/>
        <v>2.07.01</v>
      </c>
      <c r="R2049" s="841" t="str">
        <f t="shared" si="472"/>
        <v>ALAT STUDIO</v>
      </c>
      <c r="S2049" s="860">
        <f t="shared" si="473"/>
        <v>5</v>
      </c>
      <c r="T2049" s="861">
        <f t="shared" si="474"/>
        <v>3549709.7868419951</v>
      </c>
      <c r="U2049" s="860">
        <f t="shared" si="478"/>
        <v>1</v>
      </c>
      <c r="V2049" s="861">
        <f t="shared" si="479"/>
        <v>3549709.7868419951</v>
      </c>
      <c r="W2049" s="861">
        <f t="shared" si="480"/>
        <v>3549709.7868419951</v>
      </c>
      <c r="X2049" s="861">
        <f t="shared" si="481"/>
        <v>3549709.7868419951</v>
      </c>
      <c r="Y2049" s="861">
        <f t="shared" si="482"/>
        <v>3549709.7868419951</v>
      </c>
      <c r="Z2049" s="861">
        <f t="shared" si="483"/>
        <v>3549709.7868419951</v>
      </c>
      <c r="AA2049" s="861">
        <f t="shared" si="484"/>
        <v>0</v>
      </c>
      <c r="AB2049" s="876">
        <f t="shared" si="475"/>
        <v>2013</v>
      </c>
      <c r="AC2049" s="861">
        <f t="shared" si="476"/>
        <v>17748548.934209976</v>
      </c>
      <c r="AD2049" s="877">
        <f t="shared" si="477"/>
        <v>0</v>
      </c>
    </row>
    <row r="2050" spans="1:30" s="821" customFormat="1" ht="25.5" hidden="1" customHeight="1">
      <c r="A2050" s="873" t="s">
        <v>4614</v>
      </c>
      <c r="B2050" s="852" t="s">
        <v>36</v>
      </c>
      <c r="C2050" s="873" t="s">
        <v>2078</v>
      </c>
      <c r="D2050" s="873" t="s">
        <v>4615</v>
      </c>
      <c r="E2050" s="864" t="s">
        <v>2124</v>
      </c>
      <c r="F2050" s="873"/>
      <c r="G2050" s="838"/>
      <c r="H2050" s="873" t="s">
        <v>863</v>
      </c>
      <c r="I2050" s="872">
        <v>2013</v>
      </c>
      <c r="J2050" s="838"/>
      <c r="K2050" s="836"/>
      <c r="L2050" s="838"/>
      <c r="M2050" s="838"/>
      <c r="N2050" s="838"/>
      <c r="O2050" s="872" t="s">
        <v>133</v>
      </c>
      <c r="P2050" s="894">
        <v>97439533.648812771</v>
      </c>
      <c r="Q2050" s="853" t="str">
        <f t="shared" si="471"/>
        <v>2.07.01</v>
      </c>
      <c r="R2050" s="841" t="str">
        <f t="shared" si="472"/>
        <v>ALAT STUDIO</v>
      </c>
      <c r="S2050" s="860">
        <f t="shared" si="473"/>
        <v>5</v>
      </c>
      <c r="T2050" s="861">
        <f t="shared" si="474"/>
        <v>19487906.729762554</v>
      </c>
      <c r="U2050" s="860">
        <f t="shared" si="478"/>
        <v>1</v>
      </c>
      <c r="V2050" s="861">
        <f t="shared" si="479"/>
        <v>19487906.729762554</v>
      </c>
      <c r="W2050" s="861">
        <f t="shared" si="480"/>
        <v>19487906.729762554</v>
      </c>
      <c r="X2050" s="861">
        <f t="shared" si="481"/>
        <v>19487906.729762554</v>
      </c>
      <c r="Y2050" s="861">
        <f t="shared" si="482"/>
        <v>19487906.729762554</v>
      </c>
      <c r="Z2050" s="861">
        <f t="shared" si="483"/>
        <v>19487906.729762554</v>
      </c>
      <c r="AA2050" s="861">
        <f t="shared" si="484"/>
        <v>0</v>
      </c>
      <c r="AB2050" s="876">
        <f t="shared" si="475"/>
        <v>2013</v>
      </c>
      <c r="AC2050" s="861">
        <f t="shared" si="476"/>
        <v>97439533.648812771</v>
      </c>
      <c r="AD2050" s="877">
        <f t="shared" si="477"/>
        <v>0</v>
      </c>
    </row>
    <row r="2051" spans="1:30" s="821" customFormat="1" ht="15" hidden="1" customHeight="1">
      <c r="A2051" s="835"/>
      <c r="B2051" s="852" t="s">
        <v>36</v>
      </c>
      <c r="C2051" s="873" t="s">
        <v>1074</v>
      </c>
      <c r="D2051" s="873" t="s">
        <v>4575</v>
      </c>
      <c r="E2051" s="864" t="s">
        <v>444</v>
      </c>
      <c r="F2051" s="873" t="s">
        <v>4616</v>
      </c>
      <c r="G2051" s="838"/>
      <c r="H2051" s="873" t="s">
        <v>863</v>
      </c>
      <c r="I2051" s="872">
        <v>2013</v>
      </c>
      <c r="J2051" s="838"/>
      <c r="K2051" s="836"/>
      <c r="L2051" s="838"/>
      <c r="M2051" s="838"/>
      <c r="N2051" s="838"/>
      <c r="O2051" s="872" t="s">
        <v>133</v>
      </c>
      <c r="P2051" s="894">
        <v>14740000</v>
      </c>
      <c r="Q2051" s="853" t="str">
        <f t="shared" si="471"/>
        <v>2.07.01</v>
      </c>
      <c r="R2051" s="841" t="str">
        <f t="shared" si="472"/>
        <v>ALAT STUDIO</v>
      </c>
      <c r="S2051" s="860">
        <f t="shared" si="473"/>
        <v>5</v>
      </c>
      <c r="T2051" s="861">
        <f t="shared" si="474"/>
        <v>2948000</v>
      </c>
      <c r="U2051" s="860">
        <f t="shared" si="478"/>
        <v>1</v>
      </c>
      <c r="V2051" s="861">
        <f t="shared" si="479"/>
        <v>2948000</v>
      </c>
      <c r="W2051" s="861">
        <f t="shared" si="480"/>
        <v>2948000</v>
      </c>
      <c r="X2051" s="861">
        <f t="shared" si="481"/>
        <v>2948000</v>
      </c>
      <c r="Y2051" s="861">
        <f t="shared" si="482"/>
        <v>2948000</v>
      </c>
      <c r="Z2051" s="861">
        <f t="shared" si="483"/>
        <v>2948000</v>
      </c>
      <c r="AA2051" s="861">
        <f t="shared" si="484"/>
        <v>0</v>
      </c>
      <c r="AB2051" s="876">
        <f t="shared" si="475"/>
        <v>2013</v>
      </c>
      <c r="AC2051" s="861">
        <f t="shared" si="476"/>
        <v>14740000</v>
      </c>
      <c r="AD2051" s="877">
        <f t="shared" si="477"/>
        <v>0</v>
      </c>
    </row>
    <row r="2052" spans="1:30" s="821" customFormat="1" ht="15" hidden="1" customHeight="1">
      <c r="A2052" s="835"/>
      <c r="B2052" s="852" t="s">
        <v>36</v>
      </c>
      <c r="C2052" s="873" t="s">
        <v>4617</v>
      </c>
      <c r="D2052" s="873" t="s">
        <v>4618</v>
      </c>
      <c r="E2052" s="864" t="s">
        <v>444</v>
      </c>
      <c r="F2052" s="873" t="s">
        <v>4619</v>
      </c>
      <c r="G2052" s="838"/>
      <c r="H2052" s="873" t="s">
        <v>863</v>
      </c>
      <c r="I2052" s="872">
        <v>2013</v>
      </c>
      <c r="J2052" s="838"/>
      <c r="K2052" s="836"/>
      <c r="L2052" s="838"/>
      <c r="M2052" s="838"/>
      <c r="N2052" s="838"/>
      <c r="O2052" s="872" t="s">
        <v>133</v>
      </c>
      <c r="P2052" s="894">
        <v>4840000</v>
      </c>
      <c r="Q2052" s="853" t="str">
        <f t="shared" si="471"/>
        <v>2.07.01</v>
      </c>
      <c r="R2052" s="841" t="str">
        <f t="shared" si="472"/>
        <v>ALAT STUDIO</v>
      </c>
      <c r="S2052" s="860">
        <f t="shared" si="473"/>
        <v>5</v>
      </c>
      <c r="T2052" s="861">
        <f t="shared" si="474"/>
        <v>968000</v>
      </c>
      <c r="U2052" s="860">
        <f t="shared" si="478"/>
        <v>1</v>
      </c>
      <c r="V2052" s="861">
        <f t="shared" si="479"/>
        <v>968000</v>
      </c>
      <c r="W2052" s="861">
        <f t="shared" si="480"/>
        <v>968000</v>
      </c>
      <c r="X2052" s="861">
        <f t="shared" si="481"/>
        <v>968000</v>
      </c>
      <c r="Y2052" s="861">
        <f t="shared" si="482"/>
        <v>968000</v>
      </c>
      <c r="Z2052" s="861">
        <f t="shared" si="483"/>
        <v>968000</v>
      </c>
      <c r="AA2052" s="861">
        <f t="shared" si="484"/>
        <v>0</v>
      </c>
      <c r="AB2052" s="876">
        <f t="shared" si="475"/>
        <v>2013</v>
      </c>
      <c r="AC2052" s="861">
        <f t="shared" si="476"/>
        <v>4840000</v>
      </c>
      <c r="AD2052" s="877">
        <f t="shared" si="477"/>
        <v>0</v>
      </c>
    </row>
    <row r="2053" spans="1:30" s="821" customFormat="1" ht="15" hidden="1" customHeight="1">
      <c r="A2053" s="873" t="s">
        <v>4555</v>
      </c>
      <c r="B2053" s="852" t="s">
        <v>36</v>
      </c>
      <c r="C2053" s="873" t="s">
        <v>4556</v>
      </c>
      <c r="D2053" s="873" t="s">
        <v>378</v>
      </c>
      <c r="E2053" s="864" t="s">
        <v>444</v>
      </c>
      <c r="F2053" s="873" t="s">
        <v>4620</v>
      </c>
      <c r="G2053" s="838"/>
      <c r="H2053" s="873" t="s">
        <v>863</v>
      </c>
      <c r="I2053" s="872">
        <v>2013</v>
      </c>
      <c r="J2053" s="838"/>
      <c r="K2053" s="836"/>
      <c r="L2053" s="838"/>
      <c r="M2053" s="838"/>
      <c r="N2053" s="838"/>
      <c r="O2053" s="872" t="s">
        <v>133</v>
      </c>
      <c r="P2053" s="894">
        <v>9735000</v>
      </c>
      <c r="Q2053" s="853" t="str">
        <f t="shared" si="471"/>
        <v>2.07.01</v>
      </c>
      <c r="R2053" s="841" t="str">
        <f t="shared" si="472"/>
        <v>ALAT STUDIO</v>
      </c>
      <c r="S2053" s="860">
        <f t="shared" si="473"/>
        <v>5</v>
      </c>
      <c r="T2053" s="861">
        <f t="shared" si="474"/>
        <v>1947000</v>
      </c>
      <c r="U2053" s="860">
        <f t="shared" si="478"/>
        <v>1</v>
      </c>
      <c r="V2053" s="861">
        <f t="shared" si="479"/>
        <v>1947000</v>
      </c>
      <c r="W2053" s="861">
        <f t="shared" si="480"/>
        <v>1947000</v>
      </c>
      <c r="X2053" s="861">
        <f t="shared" si="481"/>
        <v>1947000</v>
      </c>
      <c r="Y2053" s="861">
        <f t="shared" si="482"/>
        <v>1947000</v>
      </c>
      <c r="Z2053" s="861">
        <f t="shared" si="483"/>
        <v>1947000</v>
      </c>
      <c r="AA2053" s="861">
        <f t="shared" si="484"/>
        <v>0</v>
      </c>
      <c r="AB2053" s="876">
        <f t="shared" si="475"/>
        <v>2013</v>
      </c>
      <c r="AC2053" s="861">
        <f t="shared" si="476"/>
        <v>9735000</v>
      </c>
      <c r="AD2053" s="877">
        <f t="shared" si="477"/>
        <v>0</v>
      </c>
    </row>
    <row r="2054" spans="1:30" s="821" customFormat="1" ht="15" hidden="1" customHeight="1">
      <c r="A2054" s="835"/>
      <c r="B2054" s="852" t="s">
        <v>36</v>
      </c>
      <c r="C2054" s="873" t="s">
        <v>2087</v>
      </c>
      <c r="D2054" s="873" t="s">
        <v>4621</v>
      </c>
      <c r="E2054" s="864" t="s">
        <v>2124</v>
      </c>
      <c r="F2054" s="873" t="s">
        <v>4622</v>
      </c>
      <c r="G2054" s="838"/>
      <c r="H2054" s="873" t="s">
        <v>863</v>
      </c>
      <c r="I2054" s="872">
        <v>2013</v>
      </c>
      <c r="J2054" s="838"/>
      <c r="K2054" s="836"/>
      <c r="L2054" s="838"/>
      <c r="M2054" s="838"/>
      <c r="N2054" s="838"/>
      <c r="O2054" s="872" t="s">
        <v>133</v>
      </c>
      <c r="P2054" s="894">
        <v>6754000</v>
      </c>
      <c r="Q2054" s="853" t="str">
        <f t="shared" si="471"/>
        <v>2.07.02</v>
      </c>
      <c r="R2054" s="841" t="str">
        <f t="shared" si="472"/>
        <v>ALAT KOMUNIKASI</v>
      </c>
      <c r="S2054" s="860">
        <f t="shared" si="473"/>
        <v>5</v>
      </c>
      <c r="T2054" s="861">
        <f t="shared" si="474"/>
        <v>1350800</v>
      </c>
      <c r="U2054" s="860">
        <f t="shared" si="478"/>
        <v>1</v>
      </c>
      <c r="V2054" s="861">
        <f t="shared" si="479"/>
        <v>1350800</v>
      </c>
      <c r="W2054" s="861">
        <f t="shared" si="480"/>
        <v>1350800</v>
      </c>
      <c r="X2054" s="861">
        <f t="shared" si="481"/>
        <v>1350800</v>
      </c>
      <c r="Y2054" s="861">
        <f t="shared" si="482"/>
        <v>1350800</v>
      </c>
      <c r="Z2054" s="861">
        <f t="shared" si="483"/>
        <v>1350800</v>
      </c>
      <c r="AA2054" s="861">
        <f t="shared" si="484"/>
        <v>0</v>
      </c>
      <c r="AB2054" s="876">
        <f t="shared" si="475"/>
        <v>2013</v>
      </c>
      <c r="AC2054" s="861">
        <f t="shared" si="476"/>
        <v>6754000</v>
      </c>
      <c r="AD2054" s="877">
        <f t="shared" si="477"/>
        <v>0</v>
      </c>
    </row>
    <row r="2055" spans="1:30" s="821" customFormat="1" ht="15" hidden="1" customHeight="1">
      <c r="A2055" s="835"/>
      <c r="B2055" s="852" t="s">
        <v>36</v>
      </c>
      <c r="C2055" s="873" t="s">
        <v>1074</v>
      </c>
      <c r="D2055" s="873" t="s">
        <v>4575</v>
      </c>
      <c r="E2055" s="864" t="s">
        <v>2124</v>
      </c>
      <c r="F2055" s="873"/>
      <c r="G2055" s="838"/>
      <c r="H2055" s="873" t="s">
        <v>863</v>
      </c>
      <c r="I2055" s="872">
        <v>2013</v>
      </c>
      <c r="J2055" s="838"/>
      <c r="K2055" s="836"/>
      <c r="L2055" s="838"/>
      <c r="M2055" s="838"/>
      <c r="N2055" s="838"/>
      <c r="O2055" s="872" t="s">
        <v>133</v>
      </c>
      <c r="P2055" s="894">
        <v>7000000</v>
      </c>
      <c r="Q2055" s="853" t="str">
        <f t="shared" si="471"/>
        <v>2.07.01</v>
      </c>
      <c r="R2055" s="841" t="str">
        <f t="shared" si="472"/>
        <v>ALAT STUDIO</v>
      </c>
      <c r="S2055" s="860">
        <f t="shared" si="473"/>
        <v>5</v>
      </c>
      <c r="T2055" s="861">
        <f t="shared" si="474"/>
        <v>1400000</v>
      </c>
      <c r="U2055" s="860">
        <f t="shared" si="478"/>
        <v>1</v>
      </c>
      <c r="V2055" s="861">
        <f t="shared" si="479"/>
        <v>1400000</v>
      </c>
      <c r="W2055" s="861">
        <f t="shared" si="480"/>
        <v>1400000</v>
      </c>
      <c r="X2055" s="861">
        <f t="shared" si="481"/>
        <v>1400000</v>
      </c>
      <c r="Y2055" s="861">
        <f t="shared" si="482"/>
        <v>1400000</v>
      </c>
      <c r="Z2055" s="861">
        <f t="shared" si="483"/>
        <v>1400000</v>
      </c>
      <c r="AA2055" s="861">
        <f t="shared" si="484"/>
        <v>0</v>
      </c>
      <c r="AB2055" s="876">
        <f t="shared" si="475"/>
        <v>2013</v>
      </c>
      <c r="AC2055" s="861">
        <f t="shared" si="476"/>
        <v>7000000</v>
      </c>
      <c r="AD2055" s="877">
        <f t="shared" si="477"/>
        <v>0</v>
      </c>
    </row>
    <row r="2056" spans="1:30" s="821" customFormat="1" ht="15" hidden="1" customHeight="1">
      <c r="A2056" s="835"/>
      <c r="B2056" s="852" t="s">
        <v>36</v>
      </c>
      <c r="C2056" s="873" t="s">
        <v>2080</v>
      </c>
      <c r="D2056" s="873" t="s">
        <v>4623</v>
      </c>
      <c r="E2056" s="864" t="s">
        <v>444</v>
      </c>
      <c r="F2056" s="873"/>
      <c r="G2056" s="838"/>
      <c r="H2056" s="873" t="s">
        <v>863</v>
      </c>
      <c r="I2056" s="872">
        <v>2014</v>
      </c>
      <c r="J2056" s="838"/>
      <c r="K2056" s="836"/>
      <c r="L2056" s="838"/>
      <c r="M2056" s="838"/>
      <c r="N2056" s="838"/>
      <c r="O2056" s="872" t="s">
        <v>133</v>
      </c>
      <c r="P2056" s="894">
        <v>7710846.2478992268</v>
      </c>
      <c r="Q2056" s="853" t="str">
        <f t="shared" si="471"/>
        <v>2.07.01</v>
      </c>
      <c r="R2056" s="841" t="str">
        <f t="shared" si="472"/>
        <v>ALAT STUDIO</v>
      </c>
      <c r="S2056" s="860">
        <f t="shared" si="473"/>
        <v>5</v>
      </c>
      <c r="T2056" s="861">
        <f t="shared" si="474"/>
        <v>1542169.2495798455</v>
      </c>
      <c r="U2056" s="860">
        <f t="shared" si="478"/>
        <v>0</v>
      </c>
      <c r="V2056" s="861">
        <f t="shared" si="479"/>
        <v>0</v>
      </c>
      <c r="W2056" s="861">
        <f t="shared" si="480"/>
        <v>1542169.2495798455</v>
      </c>
      <c r="X2056" s="861">
        <f t="shared" si="481"/>
        <v>1542169.2495798455</v>
      </c>
      <c r="Y2056" s="861">
        <f t="shared" si="482"/>
        <v>1542169.2495798455</v>
      </c>
      <c r="Z2056" s="861">
        <f t="shared" si="483"/>
        <v>1542169.2495798455</v>
      </c>
      <c r="AA2056" s="861">
        <f t="shared" si="484"/>
        <v>1542169.2495798455</v>
      </c>
      <c r="AB2056" s="876">
        <f t="shared" si="475"/>
        <v>2014</v>
      </c>
      <c r="AC2056" s="861">
        <f t="shared" si="476"/>
        <v>7710846.2478992268</v>
      </c>
      <c r="AD2056" s="877">
        <f t="shared" si="477"/>
        <v>0</v>
      </c>
    </row>
    <row r="2057" spans="1:30" s="821" customFormat="1" ht="15" hidden="1" customHeight="1">
      <c r="A2057" s="835"/>
      <c r="B2057" s="852" t="s">
        <v>36</v>
      </c>
      <c r="C2057" s="873" t="s">
        <v>2081</v>
      </c>
      <c r="D2057" s="873" t="s">
        <v>4624</v>
      </c>
      <c r="E2057" s="864" t="s">
        <v>2124</v>
      </c>
      <c r="F2057" s="873"/>
      <c r="G2057" s="838"/>
      <c r="H2057" s="873" t="s">
        <v>863</v>
      </c>
      <c r="I2057" s="872">
        <v>2014</v>
      </c>
      <c r="J2057" s="838"/>
      <c r="K2057" s="836"/>
      <c r="L2057" s="838"/>
      <c r="M2057" s="838"/>
      <c r="N2057" s="838"/>
      <c r="O2057" s="872" t="s">
        <v>133</v>
      </c>
      <c r="P2057" s="894">
        <v>13549058.407022929</v>
      </c>
      <c r="Q2057" s="853" t="str">
        <f t="shared" si="471"/>
        <v>2.07.02</v>
      </c>
      <c r="R2057" s="841" t="str">
        <f t="shared" si="472"/>
        <v>ALAT KOMUNIKASI</v>
      </c>
      <c r="S2057" s="860">
        <f t="shared" si="473"/>
        <v>5</v>
      </c>
      <c r="T2057" s="861">
        <f t="shared" si="474"/>
        <v>2709811.681404586</v>
      </c>
      <c r="U2057" s="860">
        <f t="shared" si="478"/>
        <v>0</v>
      </c>
      <c r="V2057" s="861">
        <f t="shared" si="479"/>
        <v>0</v>
      </c>
      <c r="W2057" s="861">
        <f t="shared" si="480"/>
        <v>2709811.681404586</v>
      </c>
      <c r="X2057" s="861">
        <f t="shared" si="481"/>
        <v>2709811.681404586</v>
      </c>
      <c r="Y2057" s="861">
        <f t="shared" si="482"/>
        <v>2709811.681404586</v>
      </c>
      <c r="Z2057" s="861">
        <f t="shared" si="483"/>
        <v>2709811.681404586</v>
      </c>
      <c r="AA2057" s="861">
        <f t="shared" si="484"/>
        <v>2709811.681404586</v>
      </c>
      <c r="AB2057" s="876">
        <f t="shared" si="475"/>
        <v>2014</v>
      </c>
      <c r="AC2057" s="861">
        <f t="shared" si="476"/>
        <v>13549058.407022929</v>
      </c>
      <c r="AD2057" s="877">
        <f t="shared" si="477"/>
        <v>0</v>
      </c>
    </row>
    <row r="2058" spans="1:30" s="821" customFormat="1" ht="15" hidden="1" customHeight="1">
      <c r="A2058" s="835"/>
      <c r="B2058" s="852" t="s">
        <v>36</v>
      </c>
      <c r="C2058" s="873" t="s">
        <v>4553</v>
      </c>
      <c r="D2058" s="873" t="s">
        <v>4625</v>
      </c>
      <c r="E2058" s="864" t="s">
        <v>444</v>
      </c>
      <c r="F2058" s="873"/>
      <c r="G2058" s="838"/>
      <c r="H2058" s="873" t="s">
        <v>863</v>
      </c>
      <c r="I2058" s="872">
        <v>2014</v>
      </c>
      <c r="J2058" s="838"/>
      <c r="K2058" s="836"/>
      <c r="L2058" s="838"/>
      <c r="M2058" s="838"/>
      <c r="N2058" s="838"/>
      <c r="O2058" s="872" t="s">
        <v>133</v>
      </c>
      <c r="P2058" s="894">
        <v>8261620.9798920294</v>
      </c>
      <c r="Q2058" s="853" t="str">
        <f t="shared" ref="Q2058:Q2121" si="485">MID(C2058,2,7)</f>
        <v>2.07.01</v>
      </c>
      <c r="R2058" s="841" t="str">
        <f t="shared" ref="R2058:R2121" si="486">VLOOKUP(Q2058,kelompok,2,0)</f>
        <v>ALAT STUDIO</v>
      </c>
      <c r="S2058" s="860">
        <f t="shared" ref="S2058:S2121" si="487">VLOOKUP(Q2058,MASAMANFAAT,4,0)</f>
        <v>5</v>
      </c>
      <c r="T2058" s="861">
        <f t="shared" ref="T2058:T2121" si="488">(P2058)/S2058</f>
        <v>1652324.1959784059</v>
      </c>
      <c r="U2058" s="860">
        <f t="shared" si="478"/>
        <v>0</v>
      </c>
      <c r="V2058" s="861">
        <f t="shared" si="479"/>
        <v>0</v>
      </c>
      <c r="W2058" s="861">
        <f t="shared" si="480"/>
        <v>1652324.1959784059</v>
      </c>
      <c r="X2058" s="861">
        <f t="shared" si="481"/>
        <v>1652324.1959784059</v>
      </c>
      <c r="Y2058" s="861">
        <f t="shared" si="482"/>
        <v>1652324.1959784059</v>
      </c>
      <c r="Z2058" s="861">
        <f t="shared" si="483"/>
        <v>1652324.1959784059</v>
      </c>
      <c r="AA2058" s="861">
        <f t="shared" si="484"/>
        <v>1652324.1959784059</v>
      </c>
      <c r="AB2058" s="876">
        <f t="shared" ref="AB2058:AB2121" si="489">I2058</f>
        <v>2014</v>
      </c>
      <c r="AC2058" s="861">
        <f t="shared" ref="AC2058:AC2121" si="490">P2058</f>
        <v>8261620.9798920294</v>
      </c>
      <c r="AD2058" s="877">
        <f t="shared" ref="AD2058:AD2121" si="491">P2058-(V2058+W2058+X2058+Y2058+Z2058+AA2058)</f>
        <v>0</v>
      </c>
    </row>
    <row r="2059" spans="1:30" s="821" customFormat="1" ht="15" hidden="1" customHeight="1">
      <c r="A2059" s="835"/>
      <c r="B2059" s="852" t="s">
        <v>36</v>
      </c>
      <c r="C2059" s="873" t="s">
        <v>4626</v>
      </c>
      <c r="D2059" s="873" t="s">
        <v>4627</v>
      </c>
      <c r="E2059" s="864" t="s">
        <v>444</v>
      </c>
      <c r="F2059" s="873"/>
      <c r="G2059" s="838"/>
      <c r="H2059" s="873" t="s">
        <v>863</v>
      </c>
      <c r="I2059" s="872">
        <v>2014</v>
      </c>
      <c r="J2059" s="838"/>
      <c r="K2059" s="836"/>
      <c r="L2059" s="838"/>
      <c r="M2059" s="838"/>
      <c r="N2059" s="838"/>
      <c r="O2059" s="872" t="s">
        <v>133</v>
      </c>
      <c r="P2059" s="894">
        <v>5067127.5343337776</v>
      </c>
      <c r="Q2059" s="853" t="str">
        <f t="shared" si="485"/>
        <v>2.07.01</v>
      </c>
      <c r="R2059" s="841" t="str">
        <f t="shared" si="486"/>
        <v>ALAT STUDIO</v>
      </c>
      <c r="S2059" s="860">
        <f t="shared" si="487"/>
        <v>5</v>
      </c>
      <c r="T2059" s="861">
        <f t="shared" si="488"/>
        <v>1013425.5068667555</v>
      </c>
      <c r="U2059" s="860">
        <f t="shared" ref="U2059:U2122" si="492">2013-AB2059+1</f>
        <v>0</v>
      </c>
      <c r="V2059" s="861">
        <f t="shared" ref="V2059:V2121" si="493">IF(U2059&gt;S2059,P2059,T2059*U2059)</f>
        <v>0</v>
      </c>
      <c r="W2059" s="861">
        <f t="shared" ref="W2059:W2121" si="494">IF(P2059=V2059,0,T2059)</f>
        <v>1013425.5068667555</v>
      </c>
      <c r="X2059" s="861">
        <f t="shared" ref="X2059:X2122" si="495">IF(P2059=V2059+W2059,0,T2059)</f>
        <v>1013425.5068667555</v>
      </c>
      <c r="Y2059" s="861">
        <f t="shared" ref="Y2059:Y2122" si="496">IF(P2059=V2059+W2059+X2059,0,T2059)</f>
        <v>1013425.5068667555</v>
      </c>
      <c r="Z2059" s="861">
        <f t="shared" ref="Z2059:Z2122" si="497">IF(P2059=W2059+X2059+Y2059+V2059,0,T2059)</f>
        <v>1013425.5068667555</v>
      </c>
      <c r="AA2059" s="861">
        <f t="shared" ref="AA2059:AA2122" si="498">IF(P2059=+X2059+Y2059+Z2059+W2059+V2059,0,T2059)</f>
        <v>1013425.5068667555</v>
      </c>
      <c r="AB2059" s="876">
        <f t="shared" si="489"/>
        <v>2014</v>
      </c>
      <c r="AC2059" s="861">
        <f t="shared" si="490"/>
        <v>5067127.5343337776</v>
      </c>
      <c r="AD2059" s="877">
        <f t="shared" si="491"/>
        <v>0</v>
      </c>
    </row>
    <row r="2060" spans="1:30" s="821" customFormat="1" ht="15" hidden="1" customHeight="1">
      <c r="A2060" s="835"/>
      <c r="B2060" s="852" t="s">
        <v>36</v>
      </c>
      <c r="C2060" s="873" t="s">
        <v>2077</v>
      </c>
      <c r="D2060" s="873" t="s">
        <v>4628</v>
      </c>
      <c r="E2060" s="864" t="s">
        <v>4141</v>
      </c>
      <c r="F2060" s="873"/>
      <c r="G2060" s="838"/>
      <c r="H2060" s="873" t="s">
        <v>863</v>
      </c>
      <c r="I2060" s="872">
        <v>2014</v>
      </c>
      <c r="J2060" s="838"/>
      <c r="K2060" s="836"/>
      <c r="L2060" s="838"/>
      <c r="M2060" s="838"/>
      <c r="N2060" s="838"/>
      <c r="O2060" s="872" t="s">
        <v>133</v>
      </c>
      <c r="P2060" s="894">
        <v>9253015.4974790737</v>
      </c>
      <c r="Q2060" s="853" t="str">
        <f t="shared" si="485"/>
        <v>2.07.02</v>
      </c>
      <c r="R2060" s="841" t="str">
        <f t="shared" si="486"/>
        <v>ALAT KOMUNIKASI</v>
      </c>
      <c r="S2060" s="860">
        <f t="shared" si="487"/>
        <v>5</v>
      </c>
      <c r="T2060" s="861">
        <f t="shared" si="488"/>
        <v>1850603.0994958146</v>
      </c>
      <c r="U2060" s="860">
        <f t="shared" si="492"/>
        <v>0</v>
      </c>
      <c r="V2060" s="861">
        <f t="shared" si="493"/>
        <v>0</v>
      </c>
      <c r="W2060" s="861">
        <f t="shared" si="494"/>
        <v>1850603.0994958146</v>
      </c>
      <c r="X2060" s="861">
        <f t="shared" si="495"/>
        <v>1850603.0994958146</v>
      </c>
      <c r="Y2060" s="861">
        <f t="shared" si="496"/>
        <v>1850603.0994958146</v>
      </c>
      <c r="Z2060" s="861">
        <f t="shared" si="497"/>
        <v>1850603.0994958146</v>
      </c>
      <c r="AA2060" s="861">
        <f t="shared" si="498"/>
        <v>1850603.0994958146</v>
      </c>
      <c r="AB2060" s="876">
        <f t="shared" si="489"/>
        <v>2014</v>
      </c>
      <c r="AC2060" s="861">
        <f t="shared" si="490"/>
        <v>9253015.4974790737</v>
      </c>
      <c r="AD2060" s="877">
        <f t="shared" si="491"/>
        <v>0</v>
      </c>
    </row>
    <row r="2061" spans="1:30" s="821" customFormat="1" ht="15" hidden="1" customHeight="1">
      <c r="A2061" s="835"/>
      <c r="B2061" s="852" t="s">
        <v>36</v>
      </c>
      <c r="C2061" s="873" t="s">
        <v>4605</v>
      </c>
      <c r="D2061" s="873" t="s">
        <v>4629</v>
      </c>
      <c r="E2061" s="864" t="s">
        <v>4141</v>
      </c>
      <c r="F2061" s="873"/>
      <c r="G2061" s="838"/>
      <c r="H2061" s="873" t="s">
        <v>863</v>
      </c>
      <c r="I2061" s="872">
        <v>2014</v>
      </c>
      <c r="J2061" s="838"/>
      <c r="K2061" s="836"/>
      <c r="L2061" s="838"/>
      <c r="M2061" s="838"/>
      <c r="N2061" s="838"/>
      <c r="O2061" s="872" t="s">
        <v>133</v>
      </c>
      <c r="P2061" s="894">
        <v>3304648.3919568118</v>
      </c>
      <c r="Q2061" s="853" t="str">
        <f t="shared" si="485"/>
        <v>2.07.01</v>
      </c>
      <c r="R2061" s="841" t="str">
        <f t="shared" si="486"/>
        <v>ALAT STUDIO</v>
      </c>
      <c r="S2061" s="860">
        <f t="shared" si="487"/>
        <v>5</v>
      </c>
      <c r="T2061" s="861">
        <f t="shared" si="488"/>
        <v>660929.67839136231</v>
      </c>
      <c r="U2061" s="860">
        <f t="shared" si="492"/>
        <v>0</v>
      </c>
      <c r="V2061" s="861">
        <f t="shared" si="493"/>
        <v>0</v>
      </c>
      <c r="W2061" s="861">
        <f t="shared" si="494"/>
        <v>660929.67839136231</v>
      </c>
      <c r="X2061" s="861">
        <f t="shared" si="495"/>
        <v>660929.67839136231</v>
      </c>
      <c r="Y2061" s="861">
        <f t="shared" si="496"/>
        <v>660929.67839136231</v>
      </c>
      <c r="Z2061" s="861">
        <f t="shared" si="497"/>
        <v>660929.67839136231</v>
      </c>
      <c r="AA2061" s="861">
        <f t="shared" si="498"/>
        <v>660929.67839136231</v>
      </c>
      <c r="AB2061" s="876">
        <f t="shared" si="489"/>
        <v>2014</v>
      </c>
      <c r="AC2061" s="861">
        <f t="shared" si="490"/>
        <v>3304648.3919568118</v>
      </c>
      <c r="AD2061" s="877">
        <f t="shared" si="491"/>
        <v>0</v>
      </c>
    </row>
    <row r="2062" spans="1:30" s="821" customFormat="1" ht="15" hidden="1" customHeight="1">
      <c r="A2062" s="835"/>
      <c r="B2062" s="852" t="s">
        <v>36</v>
      </c>
      <c r="C2062" s="873" t="s">
        <v>2081</v>
      </c>
      <c r="D2062" s="873" t="s">
        <v>4630</v>
      </c>
      <c r="E2062" s="864" t="s">
        <v>444</v>
      </c>
      <c r="F2062" s="873"/>
      <c r="G2062" s="838"/>
      <c r="H2062" s="873" t="s">
        <v>863</v>
      </c>
      <c r="I2062" s="872">
        <v>2014</v>
      </c>
      <c r="J2062" s="838"/>
      <c r="K2062" s="836"/>
      <c r="L2062" s="838"/>
      <c r="M2062" s="838"/>
      <c r="N2062" s="838"/>
      <c r="O2062" s="872" t="s">
        <v>133</v>
      </c>
      <c r="P2062" s="894">
        <v>1321859.3567827246</v>
      </c>
      <c r="Q2062" s="853" t="str">
        <f t="shared" si="485"/>
        <v>2.07.02</v>
      </c>
      <c r="R2062" s="841" t="str">
        <f t="shared" si="486"/>
        <v>ALAT KOMUNIKASI</v>
      </c>
      <c r="S2062" s="860">
        <f t="shared" si="487"/>
        <v>5</v>
      </c>
      <c r="T2062" s="861">
        <f t="shared" si="488"/>
        <v>264371.8713565449</v>
      </c>
      <c r="U2062" s="860">
        <f t="shared" si="492"/>
        <v>0</v>
      </c>
      <c r="V2062" s="861">
        <f t="shared" si="493"/>
        <v>0</v>
      </c>
      <c r="W2062" s="861">
        <f t="shared" si="494"/>
        <v>264371.8713565449</v>
      </c>
      <c r="X2062" s="861">
        <f t="shared" si="495"/>
        <v>264371.8713565449</v>
      </c>
      <c r="Y2062" s="861">
        <f t="shared" si="496"/>
        <v>264371.8713565449</v>
      </c>
      <c r="Z2062" s="861">
        <f t="shared" si="497"/>
        <v>264371.8713565449</v>
      </c>
      <c r="AA2062" s="861">
        <f t="shared" si="498"/>
        <v>264371.8713565449</v>
      </c>
      <c r="AB2062" s="876">
        <f t="shared" si="489"/>
        <v>2014</v>
      </c>
      <c r="AC2062" s="861">
        <f t="shared" si="490"/>
        <v>1321859.3567827246</v>
      </c>
      <c r="AD2062" s="877">
        <f t="shared" si="491"/>
        <v>0</v>
      </c>
    </row>
    <row r="2063" spans="1:30" s="821" customFormat="1" ht="15" hidden="1" customHeight="1">
      <c r="A2063" s="835"/>
      <c r="B2063" s="852" t="s">
        <v>36</v>
      </c>
      <c r="C2063" s="873" t="s">
        <v>2077</v>
      </c>
      <c r="D2063" s="873" t="s">
        <v>4631</v>
      </c>
      <c r="E2063" s="864" t="s">
        <v>444</v>
      </c>
      <c r="F2063" s="873"/>
      <c r="G2063" s="838"/>
      <c r="H2063" s="873" t="s">
        <v>863</v>
      </c>
      <c r="I2063" s="872">
        <v>2014</v>
      </c>
      <c r="J2063" s="838"/>
      <c r="K2063" s="836"/>
      <c r="L2063" s="838"/>
      <c r="M2063" s="838"/>
      <c r="N2063" s="838"/>
      <c r="O2063" s="872" t="s">
        <v>133</v>
      </c>
      <c r="P2063" s="894">
        <v>6058522.051920821</v>
      </c>
      <c r="Q2063" s="853" t="str">
        <f t="shared" si="485"/>
        <v>2.07.02</v>
      </c>
      <c r="R2063" s="841" t="str">
        <f t="shared" si="486"/>
        <v>ALAT KOMUNIKASI</v>
      </c>
      <c r="S2063" s="860">
        <f t="shared" si="487"/>
        <v>5</v>
      </c>
      <c r="T2063" s="861">
        <f t="shared" si="488"/>
        <v>1211704.4103841642</v>
      </c>
      <c r="U2063" s="860">
        <f t="shared" si="492"/>
        <v>0</v>
      </c>
      <c r="V2063" s="861">
        <f t="shared" si="493"/>
        <v>0</v>
      </c>
      <c r="W2063" s="861">
        <f t="shared" si="494"/>
        <v>1211704.4103841642</v>
      </c>
      <c r="X2063" s="861">
        <f t="shared" si="495"/>
        <v>1211704.4103841642</v>
      </c>
      <c r="Y2063" s="861">
        <f t="shared" si="496"/>
        <v>1211704.4103841642</v>
      </c>
      <c r="Z2063" s="861">
        <f t="shared" si="497"/>
        <v>1211704.4103841642</v>
      </c>
      <c r="AA2063" s="861">
        <f t="shared" si="498"/>
        <v>1211704.4103841642</v>
      </c>
      <c r="AB2063" s="876">
        <f t="shared" si="489"/>
        <v>2014</v>
      </c>
      <c r="AC2063" s="861">
        <f t="shared" si="490"/>
        <v>6058522.051920821</v>
      </c>
      <c r="AD2063" s="877">
        <f t="shared" si="491"/>
        <v>0</v>
      </c>
    </row>
    <row r="2064" spans="1:30" s="821" customFormat="1" ht="15" hidden="1" customHeight="1">
      <c r="A2064" s="835"/>
      <c r="B2064" s="852" t="s">
        <v>36</v>
      </c>
      <c r="C2064" s="873" t="s">
        <v>2077</v>
      </c>
      <c r="D2064" s="873" t="s">
        <v>4631</v>
      </c>
      <c r="E2064" s="864" t="s">
        <v>444</v>
      </c>
      <c r="F2064" s="873"/>
      <c r="G2064" s="838"/>
      <c r="H2064" s="873" t="s">
        <v>863</v>
      </c>
      <c r="I2064" s="872">
        <v>2014</v>
      </c>
      <c r="J2064" s="838"/>
      <c r="K2064" s="836"/>
      <c r="L2064" s="838"/>
      <c r="M2064" s="838"/>
      <c r="N2064" s="838"/>
      <c r="O2064" s="872" t="s">
        <v>133</v>
      </c>
      <c r="P2064" s="894">
        <v>3855423.1239496134</v>
      </c>
      <c r="Q2064" s="853" t="str">
        <f t="shared" si="485"/>
        <v>2.07.02</v>
      </c>
      <c r="R2064" s="841" t="str">
        <f t="shared" si="486"/>
        <v>ALAT KOMUNIKASI</v>
      </c>
      <c r="S2064" s="860">
        <f t="shared" si="487"/>
        <v>5</v>
      </c>
      <c r="T2064" s="861">
        <f t="shared" si="488"/>
        <v>771084.62478992273</v>
      </c>
      <c r="U2064" s="860">
        <f t="shared" si="492"/>
        <v>0</v>
      </c>
      <c r="V2064" s="861">
        <f t="shared" si="493"/>
        <v>0</v>
      </c>
      <c r="W2064" s="861">
        <f t="shared" si="494"/>
        <v>771084.62478992273</v>
      </c>
      <c r="X2064" s="861">
        <f t="shared" si="495"/>
        <v>771084.62478992273</v>
      </c>
      <c r="Y2064" s="861">
        <f t="shared" si="496"/>
        <v>771084.62478992273</v>
      </c>
      <c r="Z2064" s="861">
        <f t="shared" si="497"/>
        <v>771084.62478992273</v>
      </c>
      <c r="AA2064" s="861">
        <f t="shared" si="498"/>
        <v>771084.62478992273</v>
      </c>
      <c r="AB2064" s="876">
        <f t="shared" si="489"/>
        <v>2014</v>
      </c>
      <c r="AC2064" s="861">
        <f t="shared" si="490"/>
        <v>3855423.1239496134</v>
      </c>
      <c r="AD2064" s="877">
        <f t="shared" si="491"/>
        <v>0</v>
      </c>
    </row>
    <row r="2065" spans="1:30" s="821" customFormat="1" ht="15" hidden="1" customHeight="1">
      <c r="A2065" s="873" t="s">
        <v>4632</v>
      </c>
      <c r="B2065" s="852" t="s">
        <v>36</v>
      </c>
      <c r="C2065" s="873" t="s">
        <v>2078</v>
      </c>
      <c r="D2065" s="873" t="s">
        <v>4633</v>
      </c>
      <c r="E2065" s="864" t="s">
        <v>444</v>
      </c>
      <c r="F2065" s="873"/>
      <c r="G2065" s="838"/>
      <c r="H2065" s="873" t="s">
        <v>863</v>
      </c>
      <c r="I2065" s="872">
        <v>2014</v>
      </c>
      <c r="J2065" s="838"/>
      <c r="K2065" s="836"/>
      <c r="L2065" s="838"/>
      <c r="M2065" s="838"/>
      <c r="N2065" s="838"/>
      <c r="O2065" s="872" t="s">
        <v>133</v>
      </c>
      <c r="P2065" s="894">
        <v>4075733.0167467347</v>
      </c>
      <c r="Q2065" s="853" t="str">
        <f t="shared" si="485"/>
        <v>2.07.01</v>
      </c>
      <c r="R2065" s="841" t="str">
        <f t="shared" si="486"/>
        <v>ALAT STUDIO</v>
      </c>
      <c r="S2065" s="860">
        <f t="shared" si="487"/>
        <v>5</v>
      </c>
      <c r="T2065" s="861">
        <f t="shared" si="488"/>
        <v>815146.6033493469</v>
      </c>
      <c r="U2065" s="860">
        <f t="shared" si="492"/>
        <v>0</v>
      </c>
      <c r="V2065" s="861">
        <f t="shared" si="493"/>
        <v>0</v>
      </c>
      <c r="W2065" s="861">
        <f t="shared" si="494"/>
        <v>815146.6033493469</v>
      </c>
      <c r="X2065" s="861">
        <f t="shared" si="495"/>
        <v>815146.6033493469</v>
      </c>
      <c r="Y2065" s="861">
        <f t="shared" si="496"/>
        <v>815146.6033493469</v>
      </c>
      <c r="Z2065" s="861">
        <f t="shared" si="497"/>
        <v>815146.6033493469</v>
      </c>
      <c r="AA2065" s="861">
        <f t="shared" si="498"/>
        <v>815146.6033493469</v>
      </c>
      <c r="AB2065" s="876">
        <f t="shared" si="489"/>
        <v>2014</v>
      </c>
      <c r="AC2065" s="861">
        <f t="shared" si="490"/>
        <v>4075733.0167467347</v>
      </c>
      <c r="AD2065" s="877">
        <f t="shared" si="491"/>
        <v>0</v>
      </c>
    </row>
    <row r="2066" spans="1:30" s="821" customFormat="1" ht="15" hidden="1" customHeight="1">
      <c r="A2066" s="835"/>
      <c r="B2066" s="852" t="s">
        <v>36</v>
      </c>
      <c r="C2066" s="873" t="s">
        <v>2080</v>
      </c>
      <c r="D2066" s="873" t="s">
        <v>4623</v>
      </c>
      <c r="E2066" s="839" t="s">
        <v>444</v>
      </c>
      <c r="F2066" s="873"/>
      <c r="G2066" s="838"/>
      <c r="H2066" s="873" t="s">
        <v>863</v>
      </c>
      <c r="I2066" s="872">
        <v>2014</v>
      </c>
      <c r="J2066" s="838"/>
      <c r="K2066" s="836"/>
      <c r="L2066" s="838"/>
      <c r="M2066" s="838"/>
      <c r="N2066" s="838"/>
      <c r="O2066" s="872" t="s">
        <v>133</v>
      </c>
      <c r="P2066" s="894">
        <v>7710846.2478992268</v>
      </c>
      <c r="Q2066" s="853" t="str">
        <f t="shared" si="485"/>
        <v>2.07.01</v>
      </c>
      <c r="R2066" s="841" t="str">
        <f t="shared" si="486"/>
        <v>ALAT STUDIO</v>
      </c>
      <c r="S2066" s="860">
        <f t="shared" si="487"/>
        <v>5</v>
      </c>
      <c r="T2066" s="861">
        <f t="shared" si="488"/>
        <v>1542169.2495798455</v>
      </c>
      <c r="U2066" s="860">
        <f t="shared" si="492"/>
        <v>0</v>
      </c>
      <c r="V2066" s="861">
        <f t="shared" si="493"/>
        <v>0</v>
      </c>
      <c r="W2066" s="861">
        <f t="shared" si="494"/>
        <v>1542169.2495798455</v>
      </c>
      <c r="X2066" s="861">
        <f t="shared" si="495"/>
        <v>1542169.2495798455</v>
      </c>
      <c r="Y2066" s="861">
        <f t="shared" si="496"/>
        <v>1542169.2495798455</v>
      </c>
      <c r="Z2066" s="861">
        <f t="shared" si="497"/>
        <v>1542169.2495798455</v>
      </c>
      <c r="AA2066" s="861">
        <f t="shared" si="498"/>
        <v>1542169.2495798455</v>
      </c>
      <c r="AB2066" s="876">
        <f t="shared" si="489"/>
        <v>2014</v>
      </c>
      <c r="AC2066" s="861">
        <f t="shared" si="490"/>
        <v>7710846.2478992268</v>
      </c>
      <c r="AD2066" s="877">
        <f t="shared" si="491"/>
        <v>0</v>
      </c>
    </row>
    <row r="2067" spans="1:30" s="821" customFormat="1" ht="15" hidden="1" customHeight="1">
      <c r="A2067" s="835"/>
      <c r="B2067" s="852" t="s">
        <v>36</v>
      </c>
      <c r="C2067" s="873" t="s">
        <v>2081</v>
      </c>
      <c r="D2067" s="873" t="s">
        <v>4624</v>
      </c>
      <c r="E2067" s="839" t="s">
        <v>2124</v>
      </c>
      <c r="F2067" s="873"/>
      <c r="G2067" s="838"/>
      <c r="H2067" s="873" t="s">
        <v>863</v>
      </c>
      <c r="I2067" s="872">
        <v>2014</v>
      </c>
      <c r="J2067" s="838"/>
      <c r="K2067" s="836"/>
      <c r="L2067" s="838"/>
      <c r="M2067" s="838"/>
      <c r="N2067" s="838"/>
      <c r="O2067" s="872" t="s">
        <v>133</v>
      </c>
      <c r="P2067" s="894">
        <v>13549058.407022929</v>
      </c>
      <c r="Q2067" s="853" t="str">
        <f t="shared" si="485"/>
        <v>2.07.02</v>
      </c>
      <c r="R2067" s="841" t="str">
        <f t="shared" si="486"/>
        <v>ALAT KOMUNIKASI</v>
      </c>
      <c r="S2067" s="860">
        <f t="shared" si="487"/>
        <v>5</v>
      </c>
      <c r="T2067" s="861">
        <f t="shared" si="488"/>
        <v>2709811.681404586</v>
      </c>
      <c r="U2067" s="860">
        <f t="shared" si="492"/>
        <v>0</v>
      </c>
      <c r="V2067" s="861">
        <f t="shared" si="493"/>
        <v>0</v>
      </c>
      <c r="W2067" s="861">
        <f t="shared" si="494"/>
        <v>2709811.681404586</v>
      </c>
      <c r="X2067" s="861">
        <f t="shared" si="495"/>
        <v>2709811.681404586</v>
      </c>
      <c r="Y2067" s="861">
        <f t="shared" si="496"/>
        <v>2709811.681404586</v>
      </c>
      <c r="Z2067" s="861">
        <f t="shared" si="497"/>
        <v>2709811.681404586</v>
      </c>
      <c r="AA2067" s="861">
        <f t="shared" si="498"/>
        <v>2709811.681404586</v>
      </c>
      <c r="AB2067" s="876">
        <f t="shared" si="489"/>
        <v>2014</v>
      </c>
      <c r="AC2067" s="861">
        <f t="shared" si="490"/>
        <v>13549058.407022929</v>
      </c>
      <c r="AD2067" s="877">
        <f t="shared" si="491"/>
        <v>0</v>
      </c>
    </row>
    <row r="2068" spans="1:30" s="821" customFormat="1" ht="15" hidden="1" customHeight="1">
      <c r="A2068" s="835"/>
      <c r="B2068" s="852" t="s">
        <v>36</v>
      </c>
      <c r="C2068" s="873" t="s">
        <v>4553</v>
      </c>
      <c r="D2068" s="873" t="s">
        <v>4625</v>
      </c>
      <c r="E2068" s="839" t="s">
        <v>444</v>
      </c>
      <c r="F2068" s="873"/>
      <c r="G2068" s="838"/>
      <c r="H2068" s="873" t="s">
        <v>863</v>
      </c>
      <c r="I2068" s="872">
        <v>2014</v>
      </c>
      <c r="J2068" s="838"/>
      <c r="K2068" s="836"/>
      <c r="L2068" s="838"/>
      <c r="M2068" s="838"/>
      <c r="N2068" s="838"/>
      <c r="O2068" s="872" t="s">
        <v>133</v>
      </c>
      <c r="P2068" s="894">
        <v>8261620.9798920294</v>
      </c>
      <c r="Q2068" s="853" t="str">
        <f t="shared" si="485"/>
        <v>2.07.01</v>
      </c>
      <c r="R2068" s="841" t="str">
        <f t="shared" si="486"/>
        <v>ALAT STUDIO</v>
      </c>
      <c r="S2068" s="860">
        <f t="shared" si="487"/>
        <v>5</v>
      </c>
      <c r="T2068" s="861">
        <f t="shared" si="488"/>
        <v>1652324.1959784059</v>
      </c>
      <c r="U2068" s="860">
        <f t="shared" si="492"/>
        <v>0</v>
      </c>
      <c r="V2068" s="861">
        <f t="shared" si="493"/>
        <v>0</v>
      </c>
      <c r="W2068" s="861">
        <f t="shared" si="494"/>
        <v>1652324.1959784059</v>
      </c>
      <c r="X2068" s="861">
        <f t="shared" si="495"/>
        <v>1652324.1959784059</v>
      </c>
      <c r="Y2068" s="861">
        <f t="shared" si="496"/>
        <v>1652324.1959784059</v>
      </c>
      <c r="Z2068" s="861">
        <f t="shared" si="497"/>
        <v>1652324.1959784059</v>
      </c>
      <c r="AA2068" s="861">
        <f t="shared" si="498"/>
        <v>1652324.1959784059</v>
      </c>
      <c r="AB2068" s="876">
        <f t="shared" si="489"/>
        <v>2014</v>
      </c>
      <c r="AC2068" s="861">
        <f t="shared" si="490"/>
        <v>8261620.9798920294</v>
      </c>
      <c r="AD2068" s="877">
        <f t="shared" si="491"/>
        <v>0</v>
      </c>
    </row>
    <row r="2069" spans="1:30" s="821" customFormat="1" ht="15" hidden="1" customHeight="1">
      <c r="A2069" s="835"/>
      <c r="B2069" s="852" t="s">
        <v>36</v>
      </c>
      <c r="C2069" s="873" t="s">
        <v>4626</v>
      </c>
      <c r="D2069" s="873" t="s">
        <v>4627</v>
      </c>
      <c r="E2069" s="839" t="s">
        <v>444</v>
      </c>
      <c r="F2069" s="873"/>
      <c r="G2069" s="838"/>
      <c r="H2069" s="873" t="s">
        <v>863</v>
      </c>
      <c r="I2069" s="872">
        <v>2014</v>
      </c>
      <c r="J2069" s="838"/>
      <c r="K2069" s="836"/>
      <c r="L2069" s="838"/>
      <c r="M2069" s="838"/>
      <c r="N2069" s="838"/>
      <c r="O2069" s="872" t="s">
        <v>133</v>
      </c>
      <c r="P2069" s="894">
        <v>5067127.5343337776</v>
      </c>
      <c r="Q2069" s="853" t="str">
        <f t="shared" si="485"/>
        <v>2.07.01</v>
      </c>
      <c r="R2069" s="841" t="str">
        <f t="shared" si="486"/>
        <v>ALAT STUDIO</v>
      </c>
      <c r="S2069" s="860">
        <f t="shared" si="487"/>
        <v>5</v>
      </c>
      <c r="T2069" s="861">
        <f t="shared" si="488"/>
        <v>1013425.5068667555</v>
      </c>
      <c r="U2069" s="860">
        <f t="shared" si="492"/>
        <v>0</v>
      </c>
      <c r="V2069" s="861">
        <f t="shared" si="493"/>
        <v>0</v>
      </c>
      <c r="W2069" s="861">
        <f t="shared" si="494"/>
        <v>1013425.5068667555</v>
      </c>
      <c r="X2069" s="861">
        <f t="shared" si="495"/>
        <v>1013425.5068667555</v>
      </c>
      <c r="Y2069" s="861">
        <f t="shared" si="496"/>
        <v>1013425.5068667555</v>
      </c>
      <c r="Z2069" s="861">
        <f t="shared" si="497"/>
        <v>1013425.5068667555</v>
      </c>
      <c r="AA2069" s="861">
        <f t="shared" si="498"/>
        <v>1013425.5068667555</v>
      </c>
      <c r="AB2069" s="876">
        <f t="shared" si="489"/>
        <v>2014</v>
      </c>
      <c r="AC2069" s="861">
        <f t="shared" si="490"/>
        <v>5067127.5343337776</v>
      </c>
      <c r="AD2069" s="877">
        <f t="shared" si="491"/>
        <v>0</v>
      </c>
    </row>
    <row r="2070" spans="1:30" s="821" customFormat="1" ht="15" hidden="1" customHeight="1">
      <c r="A2070" s="835"/>
      <c r="B2070" s="852" t="s">
        <v>36</v>
      </c>
      <c r="C2070" s="873" t="s">
        <v>2077</v>
      </c>
      <c r="D2070" s="873" t="s">
        <v>4628</v>
      </c>
      <c r="E2070" s="839" t="s">
        <v>4141</v>
      </c>
      <c r="F2070" s="873"/>
      <c r="G2070" s="838"/>
      <c r="H2070" s="873" t="s">
        <v>863</v>
      </c>
      <c r="I2070" s="872">
        <v>2014</v>
      </c>
      <c r="J2070" s="838"/>
      <c r="K2070" s="836"/>
      <c r="L2070" s="838"/>
      <c r="M2070" s="838"/>
      <c r="N2070" s="838"/>
      <c r="O2070" s="872" t="s">
        <v>133</v>
      </c>
      <c r="P2070" s="894">
        <v>9253015.4974790737</v>
      </c>
      <c r="Q2070" s="853" t="str">
        <f t="shared" si="485"/>
        <v>2.07.02</v>
      </c>
      <c r="R2070" s="841" t="str">
        <f t="shared" si="486"/>
        <v>ALAT KOMUNIKASI</v>
      </c>
      <c r="S2070" s="860">
        <f t="shared" si="487"/>
        <v>5</v>
      </c>
      <c r="T2070" s="861">
        <f t="shared" si="488"/>
        <v>1850603.0994958146</v>
      </c>
      <c r="U2070" s="860">
        <f t="shared" si="492"/>
        <v>0</v>
      </c>
      <c r="V2070" s="861">
        <f t="shared" si="493"/>
        <v>0</v>
      </c>
      <c r="W2070" s="861">
        <f t="shared" si="494"/>
        <v>1850603.0994958146</v>
      </c>
      <c r="X2070" s="861">
        <f t="shared" si="495"/>
        <v>1850603.0994958146</v>
      </c>
      <c r="Y2070" s="861">
        <f t="shared" si="496"/>
        <v>1850603.0994958146</v>
      </c>
      <c r="Z2070" s="861">
        <f t="shared" si="497"/>
        <v>1850603.0994958146</v>
      </c>
      <c r="AA2070" s="861">
        <f t="shared" si="498"/>
        <v>1850603.0994958146</v>
      </c>
      <c r="AB2070" s="876">
        <f t="shared" si="489"/>
        <v>2014</v>
      </c>
      <c r="AC2070" s="861">
        <f t="shared" si="490"/>
        <v>9253015.4974790737</v>
      </c>
      <c r="AD2070" s="877">
        <f t="shared" si="491"/>
        <v>0</v>
      </c>
    </row>
    <row r="2071" spans="1:30" s="821" customFormat="1" ht="15" hidden="1" customHeight="1">
      <c r="A2071" s="835"/>
      <c r="B2071" s="852" t="s">
        <v>36</v>
      </c>
      <c r="C2071" s="873" t="s">
        <v>4605</v>
      </c>
      <c r="D2071" s="873" t="s">
        <v>4629</v>
      </c>
      <c r="E2071" s="839" t="s">
        <v>4141</v>
      </c>
      <c r="F2071" s="873"/>
      <c r="G2071" s="838"/>
      <c r="H2071" s="873" t="s">
        <v>863</v>
      </c>
      <c r="I2071" s="872">
        <v>2014</v>
      </c>
      <c r="J2071" s="838"/>
      <c r="K2071" s="836"/>
      <c r="L2071" s="838"/>
      <c r="M2071" s="838"/>
      <c r="N2071" s="838"/>
      <c r="O2071" s="872" t="s">
        <v>133</v>
      </c>
      <c r="P2071" s="894">
        <v>3304648.3919568118</v>
      </c>
      <c r="Q2071" s="853" t="str">
        <f t="shared" si="485"/>
        <v>2.07.01</v>
      </c>
      <c r="R2071" s="841" t="str">
        <f t="shared" si="486"/>
        <v>ALAT STUDIO</v>
      </c>
      <c r="S2071" s="860">
        <f t="shared" si="487"/>
        <v>5</v>
      </c>
      <c r="T2071" s="861">
        <f t="shared" si="488"/>
        <v>660929.67839136231</v>
      </c>
      <c r="U2071" s="860">
        <f t="shared" si="492"/>
        <v>0</v>
      </c>
      <c r="V2071" s="861">
        <f t="shared" si="493"/>
        <v>0</v>
      </c>
      <c r="W2071" s="861">
        <f t="shared" si="494"/>
        <v>660929.67839136231</v>
      </c>
      <c r="X2071" s="861">
        <f t="shared" si="495"/>
        <v>660929.67839136231</v>
      </c>
      <c r="Y2071" s="861">
        <f t="shared" si="496"/>
        <v>660929.67839136231</v>
      </c>
      <c r="Z2071" s="861">
        <f t="shared" si="497"/>
        <v>660929.67839136231</v>
      </c>
      <c r="AA2071" s="861">
        <f t="shared" si="498"/>
        <v>660929.67839136231</v>
      </c>
      <c r="AB2071" s="876">
        <f t="shared" si="489"/>
        <v>2014</v>
      </c>
      <c r="AC2071" s="861">
        <f t="shared" si="490"/>
        <v>3304648.3919568118</v>
      </c>
      <c r="AD2071" s="877">
        <f t="shared" si="491"/>
        <v>0</v>
      </c>
    </row>
    <row r="2072" spans="1:30" s="821" customFormat="1" ht="15" hidden="1" customHeight="1">
      <c r="A2072" s="835"/>
      <c r="B2072" s="852" t="s">
        <v>36</v>
      </c>
      <c r="C2072" s="873" t="s">
        <v>2081</v>
      </c>
      <c r="D2072" s="873" t="s">
        <v>4630</v>
      </c>
      <c r="E2072" s="839" t="s">
        <v>444</v>
      </c>
      <c r="F2072" s="873"/>
      <c r="G2072" s="838"/>
      <c r="H2072" s="873" t="s">
        <v>863</v>
      </c>
      <c r="I2072" s="872">
        <v>2014</v>
      </c>
      <c r="J2072" s="838"/>
      <c r="K2072" s="836"/>
      <c r="L2072" s="838"/>
      <c r="M2072" s="838"/>
      <c r="N2072" s="838"/>
      <c r="O2072" s="872" t="s">
        <v>133</v>
      </c>
      <c r="P2072" s="894">
        <v>1321859.3567827246</v>
      </c>
      <c r="Q2072" s="853" t="str">
        <f t="shared" si="485"/>
        <v>2.07.02</v>
      </c>
      <c r="R2072" s="841" t="str">
        <f t="shared" si="486"/>
        <v>ALAT KOMUNIKASI</v>
      </c>
      <c r="S2072" s="860">
        <f t="shared" si="487"/>
        <v>5</v>
      </c>
      <c r="T2072" s="861">
        <f t="shared" si="488"/>
        <v>264371.8713565449</v>
      </c>
      <c r="U2072" s="860">
        <f t="shared" si="492"/>
        <v>0</v>
      </c>
      <c r="V2072" s="861">
        <f t="shared" si="493"/>
        <v>0</v>
      </c>
      <c r="W2072" s="861">
        <f t="shared" si="494"/>
        <v>264371.8713565449</v>
      </c>
      <c r="X2072" s="861">
        <f t="shared" si="495"/>
        <v>264371.8713565449</v>
      </c>
      <c r="Y2072" s="861">
        <f t="shared" si="496"/>
        <v>264371.8713565449</v>
      </c>
      <c r="Z2072" s="861">
        <f t="shared" si="497"/>
        <v>264371.8713565449</v>
      </c>
      <c r="AA2072" s="861">
        <f t="shared" si="498"/>
        <v>264371.8713565449</v>
      </c>
      <c r="AB2072" s="876">
        <f t="shared" si="489"/>
        <v>2014</v>
      </c>
      <c r="AC2072" s="861">
        <f t="shared" si="490"/>
        <v>1321859.3567827246</v>
      </c>
      <c r="AD2072" s="877">
        <f t="shared" si="491"/>
        <v>0</v>
      </c>
    </row>
    <row r="2073" spans="1:30" s="821" customFormat="1" ht="15" hidden="1" customHeight="1">
      <c r="A2073" s="835"/>
      <c r="B2073" s="852" t="s">
        <v>36</v>
      </c>
      <c r="C2073" s="873" t="s">
        <v>2077</v>
      </c>
      <c r="D2073" s="873" t="s">
        <v>4631</v>
      </c>
      <c r="E2073" s="839" t="s">
        <v>444</v>
      </c>
      <c r="F2073" s="873"/>
      <c r="G2073" s="838"/>
      <c r="H2073" s="873" t="s">
        <v>863</v>
      </c>
      <c r="I2073" s="872">
        <v>2014</v>
      </c>
      <c r="J2073" s="838"/>
      <c r="K2073" s="836"/>
      <c r="L2073" s="838"/>
      <c r="M2073" s="838"/>
      <c r="N2073" s="838"/>
      <c r="O2073" s="872" t="s">
        <v>133</v>
      </c>
      <c r="P2073" s="894">
        <v>6058522.051920821</v>
      </c>
      <c r="Q2073" s="853" t="str">
        <f t="shared" si="485"/>
        <v>2.07.02</v>
      </c>
      <c r="R2073" s="841" t="str">
        <f t="shared" si="486"/>
        <v>ALAT KOMUNIKASI</v>
      </c>
      <c r="S2073" s="860">
        <f t="shared" si="487"/>
        <v>5</v>
      </c>
      <c r="T2073" s="861">
        <f t="shared" si="488"/>
        <v>1211704.4103841642</v>
      </c>
      <c r="U2073" s="860">
        <f t="shared" si="492"/>
        <v>0</v>
      </c>
      <c r="V2073" s="861">
        <f t="shared" si="493"/>
        <v>0</v>
      </c>
      <c r="W2073" s="861">
        <f t="shared" si="494"/>
        <v>1211704.4103841642</v>
      </c>
      <c r="X2073" s="861">
        <f t="shared" si="495"/>
        <v>1211704.4103841642</v>
      </c>
      <c r="Y2073" s="861">
        <f t="shared" si="496"/>
        <v>1211704.4103841642</v>
      </c>
      <c r="Z2073" s="861">
        <f t="shared" si="497"/>
        <v>1211704.4103841642</v>
      </c>
      <c r="AA2073" s="861">
        <f t="shared" si="498"/>
        <v>1211704.4103841642</v>
      </c>
      <c r="AB2073" s="876">
        <f t="shared" si="489"/>
        <v>2014</v>
      </c>
      <c r="AC2073" s="861">
        <f t="shared" si="490"/>
        <v>6058522.051920821</v>
      </c>
      <c r="AD2073" s="877">
        <f t="shared" si="491"/>
        <v>0</v>
      </c>
    </row>
    <row r="2074" spans="1:30" s="821" customFormat="1" ht="15" hidden="1" customHeight="1">
      <c r="A2074" s="835"/>
      <c r="B2074" s="852" t="s">
        <v>36</v>
      </c>
      <c r="C2074" s="873" t="s">
        <v>2077</v>
      </c>
      <c r="D2074" s="873" t="s">
        <v>4631</v>
      </c>
      <c r="E2074" s="839" t="s">
        <v>444</v>
      </c>
      <c r="F2074" s="873"/>
      <c r="G2074" s="838"/>
      <c r="H2074" s="873" t="s">
        <v>863</v>
      </c>
      <c r="I2074" s="872">
        <v>2014</v>
      </c>
      <c r="J2074" s="838"/>
      <c r="K2074" s="836"/>
      <c r="L2074" s="838"/>
      <c r="M2074" s="838"/>
      <c r="N2074" s="838"/>
      <c r="O2074" s="872" t="s">
        <v>133</v>
      </c>
      <c r="P2074" s="894">
        <v>3855423.1239496134</v>
      </c>
      <c r="Q2074" s="853" t="str">
        <f t="shared" si="485"/>
        <v>2.07.02</v>
      </c>
      <c r="R2074" s="841" t="str">
        <f t="shared" si="486"/>
        <v>ALAT KOMUNIKASI</v>
      </c>
      <c r="S2074" s="860">
        <f t="shared" si="487"/>
        <v>5</v>
      </c>
      <c r="T2074" s="861">
        <f t="shared" si="488"/>
        <v>771084.62478992273</v>
      </c>
      <c r="U2074" s="860">
        <f t="shared" si="492"/>
        <v>0</v>
      </c>
      <c r="V2074" s="861">
        <f t="shared" si="493"/>
        <v>0</v>
      </c>
      <c r="W2074" s="861">
        <f t="shared" si="494"/>
        <v>771084.62478992273</v>
      </c>
      <c r="X2074" s="861">
        <f t="shared" si="495"/>
        <v>771084.62478992273</v>
      </c>
      <c r="Y2074" s="861">
        <f t="shared" si="496"/>
        <v>771084.62478992273</v>
      </c>
      <c r="Z2074" s="861">
        <f t="shared" si="497"/>
        <v>771084.62478992273</v>
      </c>
      <c r="AA2074" s="861">
        <f t="shared" si="498"/>
        <v>771084.62478992273</v>
      </c>
      <c r="AB2074" s="876">
        <f t="shared" si="489"/>
        <v>2014</v>
      </c>
      <c r="AC2074" s="861">
        <f t="shared" si="490"/>
        <v>3855423.1239496134</v>
      </c>
      <c r="AD2074" s="877">
        <f t="shared" si="491"/>
        <v>0</v>
      </c>
    </row>
    <row r="2075" spans="1:30" s="821" customFormat="1" ht="15" hidden="1" customHeight="1">
      <c r="A2075" s="873" t="s">
        <v>4632</v>
      </c>
      <c r="B2075" s="852" t="s">
        <v>36</v>
      </c>
      <c r="C2075" s="873" t="s">
        <v>2078</v>
      </c>
      <c r="D2075" s="873" t="s">
        <v>4633</v>
      </c>
      <c r="E2075" s="839" t="s">
        <v>444</v>
      </c>
      <c r="F2075" s="873"/>
      <c r="G2075" s="838"/>
      <c r="H2075" s="873" t="s">
        <v>863</v>
      </c>
      <c r="I2075" s="872">
        <v>2014</v>
      </c>
      <c r="J2075" s="838"/>
      <c r="K2075" s="836"/>
      <c r="L2075" s="838"/>
      <c r="M2075" s="838"/>
      <c r="N2075" s="838"/>
      <c r="O2075" s="872" t="s">
        <v>133</v>
      </c>
      <c r="P2075" s="894">
        <v>4075733.0167467347</v>
      </c>
      <c r="Q2075" s="853" t="str">
        <f t="shared" si="485"/>
        <v>2.07.01</v>
      </c>
      <c r="R2075" s="841" t="str">
        <f t="shared" si="486"/>
        <v>ALAT STUDIO</v>
      </c>
      <c r="S2075" s="860">
        <f t="shared" si="487"/>
        <v>5</v>
      </c>
      <c r="T2075" s="861">
        <f t="shared" si="488"/>
        <v>815146.6033493469</v>
      </c>
      <c r="U2075" s="860">
        <f t="shared" si="492"/>
        <v>0</v>
      </c>
      <c r="V2075" s="861">
        <f t="shared" si="493"/>
        <v>0</v>
      </c>
      <c r="W2075" s="861">
        <f t="shared" si="494"/>
        <v>815146.6033493469</v>
      </c>
      <c r="X2075" s="861">
        <f t="shared" si="495"/>
        <v>815146.6033493469</v>
      </c>
      <c r="Y2075" s="861">
        <f t="shared" si="496"/>
        <v>815146.6033493469</v>
      </c>
      <c r="Z2075" s="861">
        <f t="shared" si="497"/>
        <v>815146.6033493469</v>
      </c>
      <c r="AA2075" s="861">
        <f t="shared" si="498"/>
        <v>815146.6033493469</v>
      </c>
      <c r="AB2075" s="876">
        <f t="shared" si="489"/>
        <v>2014</v>
      </c>
      <c r="AC2075" s="861">
        <f t="shared" si="490"/>
        <v>4075733.0167467347</v>
      </c>
      <c r="AD2075" s="877">
        <f t="shared" si="491"/>
        <v>0</v>
      </c>
    </row>
    <row r="2076" spans="1:30" s="821" customFormat="1" ht="15" hidden="1" customHeight="1">
      <c r="A2076" s="835"/>
      <c r="B2076" s="852" t="s">
        <v>36</v>
      </c>
      <c r="C2076" s="873" t="s">
        <v>2080</v>
      </c>
      <c r="D2076" s="873" t="s">
        <v>4623</v>
      </c>
      <c r="E2076" s="839" t="s">
        <v>444</v>
      </c>
      <c r="F2076" s="873"/>
      <c r="G2076" s="838"/>
      <c r="H2076" s="873" t="s">
        <v>863</v>
      </c>
      <c r="I2076" s="872">
        <v>2014</v>
      </c>
      <c r="J2076" s="838"/>
      <c r="K2076" s="836"/>
      <c r="L2076" s="838"/>
      <c r="M2076" s="838"/>
      <c r="N2076" s="838"/>
      <c r="O2076" s="872" t="s">
        <v>133</v>
      </c>
      <c r="P2076" s="894">
        <v>7710846.2478992268</v>
      </c>
      <c r="Q2076" s="853" t="str">
        <f t="shared" si="485"/>
        <v>2.07.01</v>
      </c>
      <c r="R2076" s="841" t="str">
        <f t="shared" si="486"/>
        <v>ALAT STUDIO</v>
      </c>
      <c r="S2076" s="860">
        <f t="shared" si="487"/>
        <v>5</v>
      </c>
      <c r="T2076" s="861">
        <f t="shared" si="488"/>
        <v>1542169.2495798455</v>
      </c>
      <c r="U2076" s="860">
        <f t="shared" si="492"/>
        <v>0</v>
      </c>
      <c r="V2076" s="861">
        <f t="shared" si="493"/>
        <v>0</v>
      </c>
      <c r="W2076" s="861">
        <f t="shared" si="494"/>
        <v>1542169.2495798455</v>
      </c>
      <c r="X2076" s="861">
        <f t="shared" si="495"/>
        <v>1542169.2495798455</v>
      </c>
      <c r="Y2076" s="861">
        <f t="shared" si="496"/>
        <v>1542169.2495798455</v>
      </c>
      <c r="Z2076" s="861">
        <f t="shared" si="497"/>
        <v>1542169.2495798455</v>
      </c>
      <c r="AA2076" s="861">
        <f t="shared" si="498"/>
        <v>1542169.2495798455</v>
      </c>
      <c r="AB2076" s="876">
        <f t="shared" si="489"/>
        <v>2014</v>
      </c>
      <c r="AC2076" s="861">
        <f t="shared" si="490"/>
        <v>7710846.2478992268</v>
      </c>
      <c r="AD2076" s="877">
        <f t="shared" si="491"/>
        <v>0</v>
      </c>
    </row>
    <row r="2077" spans="1:30" s="821" customFormat="1" ht="15" hidden="1" customHeight="1">
      <c r="A2077" s="835"/>
      <c r="B2077" s="852" t="s">
        <v>36</v>
      </c>
      <c r="C2077" s="873" t="s">
        <v>2081</v>
      </c>
      <c r="D2077" s="873" t="s">
        <v>4624</v>
      </c>
      <c r="E2077" s="839" t="s">
        <v>2124</v>
      </c>
      <c r="F2077" s="873"/>
      <c r="G2077" s="838"/>
      <c r="H2077" s="873" t="s">
        <v>863</v>
      </c>
      <c r="I2077" s="872">
        <v>2014</v>
      </c>
      <c r="J2077" s="838"/>
      <c r="K2077" s="836"/>
      <c r="L2077" s="838"/>
      <c r="M2077" s="838"/>
      <c r="N2077" s="838"/>
      <c r="O2077" s="872" t="s">
        <v>133</v>
      </c>
      <c r="P2077" s="894">
        <v>13549058.407022929</v>
      </c>
      <c r="Q2077" s="853" t="str">
        <f t="shared" si="485"/>
        <v>2.07.02</v>
      </c>
      <c r="R2077" s="841" t="str">
        <f t="shared" si="486"/>
        <v>ALAT KOMUNIKASI</v>
      </c>
      <c r="S2077" s="860">
        <f t="shared" si="487"/>
        <v>5</v>
      </c>
      <c r="T2077" s="861">
        <f t="shared" si="488"/>
        <v>2709811.681404586</v>
      </c>
      <c r="U2077" s="860">
        <f t="shared" si="492"/>
        <v>0</v>
      </c>
      <c r="V2077" s="861">
        <f t="shared" si="493"/>
        <v>0</v>
      </c>
      <c r="W2077" s="861">
        <f t="shared" si="494"/>
        <v>2709811.681404586</v>
      </c>
      <c r="X2077" s="861">
        <f t="shared" si="495"/>
        <v>2709811.681404586</v>
      </c>
      <c r="Y2077" s="861">
        <f t="shared" si="496"/>
        <v>2709811.681404586</v>
      </c>
      <c r="Z2077" s="861">
        <f t="shared" si="497"/>
        <v>2709811.681404586</v>
      </c>
      <c r="AA2077" s="861">
        <f t="shared" si="498"/>
        <v>2709811.681404586</v>
      </c>
      <c r="AB2077" s="876">
        <f t="shared" si="489"/>
        <v>2014</v>
      </c>
      <c r="AC2077" s="861">
        <f t="shared" si="490"/>
        <v>13549058.407022929</v>
      </c>
      <c r="AD2077" s="877">
        <f t="shared" si="491"/>
        <v>0</v>
      </c>
    </row>
    <row r="2078" spans="1:30" s="821" customFormat="1" ht="15" hidden="1" customHeight="1">
      <c r="A2078" s="835"/>
      <c r="B2078" s="852" t="s">
        <v>36</v>
      </c>
      <c r="C2078" s="873" t="s">
        <v>4553</v>
      </c>
      <c r="D2078" s="873" t="s">
        <v>4625</v>
      </c>
      <c r="E2078" s="839" t="s">
        <v>444</v>
      </c>
      <c r="F2078" s="873"/>
      <c r="G2078" s="838"/>
      <c r="H2078" s="873" t="s">
        <v>863</v>
      </c>
      <c r="I2078" s="872">
        <v>2014</v>
      </c>
      <c r="J2078" s="838"/>
      <c r="K2078" s="836"/>
      <c r="L2078" s="838"/>
      <c r="M2078" s="838"/>
      <c r="N2078" s="838"/>
      <c r="O2078" s="872" t="s">
        <v>133</v>
      </c>
      <c r="P2078" s="894">
        <v>8261620.9798920294</v>
      </c>
      <c r="Q2078" s="853" t="str">
        <f t="shared" si="485"/>
        <v>2.07.01</v>
      </c>
      <c r="R2078" s="841" t="str">
        <f t="shared" si="486"/>
        <v>ALAT STUDIO</v>
      </c>
      <c r="S2078" s="860">
        <f t="shared" si="487"/>
        <v>5</v>
      </c>
      <c r="T2078" s="861">
        <f t="shared" si="488"/>
        <v>1652324.1959784059</v>
      </c>
      <c r="U2078" s="860">
        <f t="shared" si="492"/>
        <v>0</v>
      </c>
      <c r="V2078" s="861">
        <f t="shared" si="493"/>
        <v>0</v>
      </c>
      <c r="W2078" s="861">
        <f t="shared" si="494"/>
        <v>1652324.1959784059</v>
      </c>
      <c r="X2078" s="861">
        <f t="shared" si="495"/>
        <v>1652324.1959784059</v>
      </c>
      <c r="Y2078" s="861">
        <f t="shared" si="496"/>
        <v>1652324.1959784059</v>
      </c>
      <c r="Z2078" s="861">
        <f t="shared" si="497"/>
        <v>1652324.1959784059</v>
      </c>
      <c r="AA2078" s="861">
        <f t="shared" si="498"/>
        <v>1652324.1959784059</v>
      </c>
      <c r="AB2078" s="876">
        <f t="shared" si="489"/>
        <v>2014</v>
      </c>
      <c r="AC2078" s="861">
        <f t="shared" si="490"/>
        <v>8261620.9798920294</v>
      </c>
      <c r="AD2078" s="877">
        <f t="shared" si="491"/>
        <v>0</v>
      </c>
    </row>
    <row r="2079" spans="1:30" s="821" customFormat="1" ht="15" hidden="1" customHeight="1">
      <c r="A2079" s="835"/>
      <c r="B2079" s="852" t="s">
        <v>36</v>
      </c>
      <c r="C2079" s="873" t="s">
        <v>4626</v>
      </c>
      <c r="D2079" s="873" t="s">
        <v>4627</v>
      </c>
      <c r="E2079" s="839" t="s">
        <v>444</v>
      </c>
      <c r="F2079" s="873"/>
      <c r="G2079" s="838"/>
      <c r="H2079" s="873" t="s">
        <v>863</v>
      </c>
      <c r="I2079" s="872">
        <v>2014</v>
      </c>
      <c r="J2079" s="838"/>
      <c r="K2079" s="836"/>
      <c r="L2079" s="838"/>
      <c r="M2079" s="838"/>
      <c r="N2079" s="838"/>
      <c r="O2079" s="872" t="s">
        <v>133</v>
      </c>
      <c r="P2079" s="894">
        <v>5067127.5343337776</v>
      </c>
      <c r="Q2079" s="853" t="str">
        <f t="shared" si="485"/>
        <v>2.07.01</v>
      </c>
      <c r="R2079" s="841" t="str">
        <f t="shared" si="486"/>
        <v>ALAT STUDIO</v>
      </c>
      <c r="S2079" s="860">
        <f t="shared" si="487"/>
        <v>5</v>
      </c>
      <c r="T2079" s="861">
        <f t="shared" si="488"/>
        <v>1013425.5068667555</v>
      </c>
      <c r="U2079" s="860">
        <f t="shared" si="492"/>
        <v>0</v>
      </c>
      <c r="V2079" s="861">
        <f t="shared" si="493"/>
        <v>0</v>
      </c>
      <c r="W2079" s="861">
        <f t="shared" si="494"/>
        <v>1013425.5068667555</v>
      </c>
      <c r="X2079" s="861">
        <f t="shared" si="495"/>
        <v>1013425.5068667555</v>
      </c>
      <c r="Y2079" s="861">
        <f t="shared" si="496"/>
        <v>1013425.5068667555</v>
      </c>
      <c r="Z2079" s="861">
        <f t="shared" si="497"/>
        <v>1013425.5068667555</v>
      </c>
      <c r="AA2079" s="861">
        <f t="shared" si="498"/>
        <v>1013425.5068667555</v>
      </c>
      <c r="AB2079" s="876">
        <f t="shared" si="489"/>
        <v>2014</v>
      </c>
      <c r="AC2079" s="861">
        <f t="shared" si="490"/>
        <v>5067127.5343337776</v>
      </c>
      <c r="AD2079" s="877">
        <f t="shared" si="491"/>
        <v>0</v>
      </c>
    </row>
    <row r="2080" spans="1:30" s="821" customFormat="1" ht="15" hidden="1" customHeight="1">
      <c r="A2080" s="835"/>
      <c r="B2080" s="852" t="s">
        <v>36</v>
      </c>
      <c r="C2080" s="873" t="s">
        <v>2077</v>
      </c>
      <c r="D2080" s="873" t="s">
        <v>4628</v>
      </c>
      <c r="E2080" s="839" t="s">
        <v>4141</v>
      </c>
      <c r="F2080" s="873"/>
      <c r="G2080" s="838"/>
      <c r="H2080" s="873" t="s">
        <v>863</v>
      </c>
      <c r="I2080" s="872">
        <v>2014</v>
      </c>
      <c r="J2080" s="838"/>
      <c r="K2080" s="836"/>
      <c r="L2080" s="838"/>
      <c r="M2080" s="838"/>
      <c r="N2080" s="838"/>
      <c r="O2080" s="872" t="s">
        <v>133</v>
      </c>
      <c r="P2080" s="894">
        <v>9253015.4974790737</v>
      </c>
      <c r="Q2080" s="853" t="str">
        <f t="shared" si="485"/>
        <v>2.07.02</v>
      </c>
      <c r="R2080" s="841" t="str">
        <f t="shared" si="486"/>
        <v>ALAT KOMUNIKASI</v>
      </c>
      <c r="S2080" s="860">
        <f t="shared" si="487"/>
        <v>5</v>
      </c>
      <c r="T2080" s="861">
        <f t="shared" si="488"/>
        <v>1850603.0994958146</v>
      </c>
      <c r="U2080" s="860">
        <f t="shared" si="492"/>
        <v>0</v>
      </c>
      <c r="V2080" s="861">
        <f t="shared" si="493"/>
        <v>0</v>
      </c>
      <c r="W2080" s="861">
        <f t="shared" si="494"/>
        <v>1850603.0994958146</v>
      </c>
      <c r="X2080" s="861">
        <f t="shared" si="495"/>
        <v>1850603.0994958146</v>
      </c>
      <c r="Y2080" s="861">
        <f t="shared" si="496"/>
        <v>1850603.0994958146</v>
      </c>
      <c r="Z2080" s="861">
        <f t="shared" si="497"/>
        <v>1850603.0994958146</v>
      </c>
      <c r="AA2080" s="861">
        <f t="shared" si="498"/>
        <v>1850603.0994958146</v>
      </c>
      <c r="AB2080" s="876">
        <f t="shared" si="489"/>
        <v>2014</v>
      </c>
      <c r="AC2080" s="861">
        <f t="shared" si="490"/>
        <v>9253015.4974790737</v>
      </c>
      <c r="AD2080" s="877">
        <f t="shared" si="491"/>
        <v>0</v>
      </c>
    </row>
    <row r="2081" spans="1:30" s="821" customFormat="1" ht="15" hidden="1" customHeight="1">
      <c r="A2081" s="835"/>
      <c r="B2081" s="852" t="s">
        <v>36</v>
      </c>
      <c r="C2081" s="873" t="s">
        <v>4605</v>
      </c>
      <c r="D2081" s="873" t="s">
        <v>4629</v>
      </c>
      <c r="E2081" s="839" t="s">
        <v>4141</v>
      </c>
      <c r="F2081" s="873"/>
      <c r="G2081" s="838"/>
      <c r="H2081" s="873" t="s">
        <v>863</v>
      </c>
      <c r="I2081" s="872">
        <v>2014</v>
      </c>
      <c r="J2081" s="838"/>
      <c r="K2081" s="836"/>
      <c r="L2081" s="838"/>
      <c r="M2081" s="838"/>
      <c r="N2081" s="838"/>
      <c r="O2081" s="872" t="s">
        <v>133</v>
      </c>
      <c r="P2081" s="894">
        <v>3304648.3919568118</v>
      </c>
      <c r="Q2081" s="853" t="str">
        <f t="shared" si="485"/>
        <v>2.07.01</v>
      </c>
      <c r="R2081" s="841" t="str">
        <f t="shared" si="486"/>
        <v>ALAT STUDIO</v>
      </c>
      <c r="S2081" s="860">
        <f t="shared" si="487"/>
        <v>5</v>
      </c>
      <c r="T2081" s="861">
        <f t="shared" si="488"/>
        <v>660929.67839136231</v>
      </c>
      <c r="U2081" s="860">
        <f t="shared" si="492"/>
        <v>0</v>
      </c>
      <c r="V2081" s="861">
        <f t="shared" si="493"/>
        <v>0</v>
      </c>
      <c r="W2081" s="861">
        <f t="shared" si="494"/>
        <v>660929.67839136231</v>
      </c>
      <c r="X2081" s="861">
        <f t="shared" si="495"/>
        <v>660929.67839136231</v>
      </c>
      <c r="Y2081" s="861">
        <f t="shared" si="496"/>
        <v>660929.67839136231</v>
      </c>
      <c r="Z2081" s="861">
        <f t="shared" si="497"/>
        <v>660929.67839136231</v>
      </c>
      <c r="AA2081" s="861">
        <f t="shared" si="498"/>
        <v>660929.67839136231</v>
      </c>
      <c r="AB2081" s="876">
        <f t="shared" si="489"/>
        <v>2014</v>
      </c>
      <c r="AC2081" s="861">
        <f t="shared" si="490"/>
        <v>3304648.3919568118</v>
      </c>
      <c r="AD2081" s="877">
        <f t="shared" si="491"/>
        <v>0</v>
      </c>
    </row>
    <row r="2082" spans="1:30" s="821" customFormat="1" ht="15" hidden="1" customHeight="1">
      <c r="A2082" s="835"/>
      <c r="B2082" s="852" t="s">
        <v>36</v>
      </c>
      <c r="C2082" s="873" t="s">
        <v>2081</v>
      </c>
      <c r="D2082" s="873" t="s">
        <v>4630</v>
      </c>
      <c r="E2082" s="839" t="s">
        <v>444</v>
      </c>
      <c r="F2082" s="873"/>
      <c r="G2082" s="838"/>
      <c r="H2082" s="873" t="s">
        <v>863</v>
      </c>
      <c r="I2082" s="872">
        <v>2014</v>
      </c>
      <c r="J2082" s="838"/>
      <c r="K2082" s="836"/>
      <c r="L2082" s="838"/>
      <c r="M2082" s="838"/>
      <c r="N2082" s="838"/>
      <c r="O2082" s="872" t="s">
        <v>133</v>
      </c>
      <c r="P2082" s="894">
        <v>1321859.3567827246</v>
      </c>
      <c r="Q2082" s="853" t="str">
        <f t="shared" si="485"/>
        <v>2.07.02</v>
      </c>
      <c r="R2082" s="841" t="str">
        <f t="shared" si="486"/>
        <v>ALAT KOMUNIKASI</v>
      </c>
      <c r="S2082" s="860">
        <f t="shared" si="487"/>
        <v>5</v>
      </c>
      <c r="T2082" s="861">
        <f t="shared" si="488"/>
        <v>264371.8713565449</v>
      </c>
      <c r="U2082" s="860">
        <f t="shared" si="492"/>
        <v>0</v>
      </c>
      <c r="V2082" s="861">
        <f t="shared" si="493"/>
        <v>0</v>
      </c>
      <c r="W2082" s="861">
        <f t="shared" si="494"/>
        <v>264371.8713565449</v>
      </c>
      <c r="X2082" s="861">
        <f t="shared" si="495"/>
        <v>264371.8713565449</v>
      </c>
      <c r="Y2082" s="861">
        <f t="shared" si="496"/>
        <v>264371.8713565449</v>
      </c>
      <c r="Z2082" s="861">
        <f t="shared" si="497"/>
        <v>264371.8713565449</v>
      </c>
      <c r="AA2082" s="861">
        <f t="shared" si="498"/>
        <v>264371.8713565449</v>
      </c>
      <c r="AB2082" s="876">
        <f t="shared" si="489"/>
        <v>2014</v>
      </c>
      <c r="AC2082" s="861">
        <f t="shared" si="490"/>
        <v>1321859.3567827246</v>
      </c>
      <c r="AD2082" s="877">
        <f t="shared" si="491"/>
        <v>0</v>
      </c>
    </row>
    <row r="2083" spans="1:30" s="821" customFormat="1" ht="15" hidden="1" customHeight="1">
      <c r="A2083" s="835"/>
      <c r="B2083" s="852" t="s">
        <v>36</v>
      </c>
      <c r="C2083" s="873" t="s">
        <v>2077</v>
      </c>
      <c r="D2083" s="873" t="s">
        <v>4631</v>
      </c>
      <c r="E2083" s="839" t="s">
        <v>444</v>
      </c>
      <c r="F2083" s="873"/>
      <c r="G2083" s="838"/>
      <c r="H2083" s="873" t="s">
        <v>863</v>
      </c>
      <c r="I2083" s="872">
        <v>2014</v>
      </c>
      <c r="J2083" s="838"/>
      <c r="K2083" s="836"/>
      <c r="L2083" s="838"/>
      <c r="M2083" s="838"/>
      <c r="N2083" s="838"/>
      <c r="O2083" s="872" t="s">
        <v>133</v>
      </c>
      <c r="P2083" s="894">
        <v>6058522.051920821</v>
      </c>
      <c r="Q2083" s="853" t="str">
        <f t="shared" si="485"/>
        <v>2.07.02</v>
      </c>
      <c r="R2083" s="841" t="str">
        <f t="shared" si="486"/>
        <v>ALAT KOMUNIKASI</v>
      </c>
      <c r="S2083" s="860">
        <f t="shared" si="487"/>
        <v>5</v>
      </c>
      <c r="T2083" s="861">
        <f t="shared" si="488"/>
        <v>1211704.4103841642</v>
      </c>
      <c r="U2083" s="860">
        <f t="shared" si="492"/>
        <v>0</v>
      </c>
      <c r="V2083" s="861">
        <f t="shared" si="493"/>
        <v>0</v>
      </c>
      <c r="W2083" s="861">
        <f t="shared" si="494"/>
        <v>1211704.4103841642</v>
      </c>
      <c r="X2083" s="861">
        <f t="shared" si="495"/>
        <v>1211704.4103841642</v>
      </c>
      <c r="Y2083" s="861">
        <f t="shared" si="496"/>
        <v>1211704.4103841642</v>
      </c>
      <c r="Z2083" s="861">
        <f t="shared" si="497"/>
        <v>1211704.4103841642</v>
      </c>
      <c r="AA2083" s="861">
        <f t="shared" si="498"/>
        <v>1211704.4103841642</v>
      </c>
      <c r="AB2083" s="876">
        <f t="shared" si="489"/>
        <v>2014</v>
      </c>
      <c r="AC2083" s="861">
        <f t="shared" si="490"/>
        <v>6058522.051920821</v>
      </c>
      <c r="AD2083" s="877">
        <f t="shared" si="491"/>
        <v>0</v>
      </c>
    </row>
    <row r="2084" spans="1:30" s="821" customFormat="1" ht="15" hidden="1" customHeight="1">
      <c r="A2084" s="835"/>
      <c r="B2084" s="852" t="s">
        <v>36</v>
      </c>
      <c r="C2084" s="873" t="s">
        <v>2077</v>
      </c>
      <c r="D2084" s="873" t="s">
        <v>4631</v>
      </c>
      <c r="E2084" s="839" t="s">
        <v>444</v>
      </c>
      <c r="F2084" s="873"/>
      <c r="G2084" s="838"/>
      <c r="H2084" s="873" t="s">
        <v>863</v>
      </c>
      <c r="I2084" s="872">
        <v>2014</v>
      </c>
      <c r="J2084" s="838"/>
      <c r="K2084" s="836"/>
      <c r="L2084" s="838"/>
      <c r="M2084" s="838"/>
      <c r="N2084" s="838"/>
      <c r="O2084" s="872" t="s">
        <v>133</v>
      </c>
      <c r="P2084" s="894">
        <v>3855423.1239496134</v>
      </c>
      <c r="Q2084" s="853" t="str">
        <f t="shared" si="485"/>
        <v>2.07.02</v>
      </c>
      <c r="R2084" s="841" t="str">
        <f t="shared" si="486"/>
        <v>ALAT KOMUNIKASI</v>
      </c>
      <c r="S2084" s="860">
        <f t="shared" si="487"/>
        <v>5</v>
      </c>
      <c r="T2084" s="861">
        <f t="shared" si="488"/>
        <v>771084.62478992273</v>
      </c>
      <c r="U2084" s="860">
        <f t="shared" si="492"/>
        <v>0</v>
      </c>
      <c r="V2084" s="861">
        <f t="shared" si="493"/>
        <v>0</v>
      </c>
      <c r="W2084" s="861">
        <f t="shared" si="494"/>
        <v>771084.62478992273</v>
      </c>
      <c r="X2084" s="861">
        <f t="shared" si="495"/>
        <v>771084.62478992273</v>
      </c>
      <c r="Y2084" s="861">
        <f t="shared" si="496"/>
        <v>771084.62478992273</v>
      </c>
      <c r="Z2084" s="861">
        <f t="shared" si="497"/>
        <v>771084.62478992273</v>
      </c>
      <c r="AA2084" s="861">
        <f t="shared" si="498"/>
        <v>771084.62478992273</v>
      </c>
      <c r="AB2084" s="876">
        <f t="shared" si="489"/>
        <v>2014</v>
      </c>
      <c r="AC2084" s="861">
        <f t="shared" si="490"/>
        <v>3855423.1239496134</v>
      </c>
      <c r="AD2084" s="877">
        <f t="shared" si="491"/>
        <v>0</v>
      </c>
    </row>
    <row r="2085" spans="1:30" s="821" customFormat="1" ht="15" hidden="1" customHeight="1">
      <c r="A2085" s="873" t="s">
        <v>4632</v>
      </c>
      <c r="B2085" s="852" t="s">
        <v>36</v>
      </c>
      <c r="C2085" s="873" t="s">
        <v>2078</v>
      </c>
      <c r="D2085" s="873" t="s">
        <v>4633</v>
      </c>
      <c r="E2085" s="839" t="s">
        <v>444</v>
      </c>
      <c r="F2085" s="873"/>
      <c r="G2085" s="838"/>
      <c r="H2085" s="873" t="s">
        <v>863</v>
      </c>
      <c r="I2085" s="872">
        <v>2014</v>
      </c>
      <c r="J2085" s="838"/>
      <c r="K2085" s="836"/>
      <c r="L2085" s="838"/>
      <c r="M2085" s="838"/>
      <c r="N2085" s="838"/>
      <c r="O2085" s="872" t="s">
        <v>133</v>
      </c>
      <c r="P2085" s="894">
        <v>4075733.0167467347</v>
      </c>
      <c r="Q2085" s="853" t="str">
        <f t="shared" si="485"/>
        <v>2.07.01</v>
      </c>
      <c r="R2085" s="841" t="str">
        <f t="shared" si="486"/>
        <v>ALAT STUDIO</v>
      </c>
      <c r="S2085" s="860">
        <f t="shared" si="487"/>
        <v>5</v>
      </c>
      <c r="T2085" s="861">
        <f t="shared" si="488"/>
        <v>815146.6033493469</v>
      </c>
      <c r="U2085" s="860">
        <f t="shared" si="492"/>
        <v>0</v>
      </c>
      <c r="V2085" s="861">
        <f t="shared" si="493"/>
        <v>0</v>
      </c>
      <c r="W2085" s="861">
        <f t="shared" si="494"/>
        <v>815146.6033493469</v>
      </c>
      <c r="X2085" s="861">
        <f t="shared" si="495"/>
        <v>815146.6033493469</v>
      </c>
      <c r="Y2085" s="861">
        <f t="shared" si="496"/>
        <v>815146.6033493469</v>
      </c>
      <c r="Z2085" s="861">
        <f t="shared" si="497"/>
        <v>815146.6033493469</v>
      </c>
      <c r="AA2085" s="861">
        <f t="shared" si="498"/>
        <v>815146.6033493469</v>
      </c>
      <c r="AB2085" s="876">
        <f t="shared" si="489"/>
        <v>2014</v>
      </c>
      <c r="AC2085" s="861">
        <f t="shared" si="490"/>
        <v>4075733.0167467347</v>
      </c>
      <c r="AD2085" s="877">
        <f t="shared" si="491"/>
        <v>0</v>
      </c>
    </row>
    <row r="2086" spans="1:30" s="821" customFormat="1" hidden="1">
      <c r="A2086" s="835"/>
      <c r="B2086" s="852" t="s">
        <v>36</v>
      </c>
      <c r="C2086" s="873" t="s">
        <v>1074</v>
      </c>
      <c r="D2086" s="873" t="s">
        <v>4634</v>
      </c>
      <c r="E2086" s="864" t="s">
        <v>444</v>
      </c>
      <c r="F2086" s="873" t="s">
        <v>4612</v>
      </c>
      <c r="G2086" s="838"/>
      <c r="H2086" s="873"/>
      <c r="I2086" s="872">
        <v>2014</v>
      </c>
      <c r="J2086" s="838"/>
      <c r="K2086" s="836"/>
      <c r="L2086" s="838"/>
      <c r="M2086" s="838"/>
      <c r="N2086" s="838"/>
      <c r="O2086" s="872" t="s">
        <v>133</v>
      </c>
      <c r="P2086" s="894">
        <v>55145309.719908208</v>
      </c>
      <c r="Q2086" s="853" t="str">
        <f t="shared" si="485"/>
        <v>2.07.01</v>
      </c>
      <c r="R2086" s="841" t="str">
        <f t="shared" si="486"/>
        <v>ALAT STUDIO</v>
      </c>
      <c r="S2086" s="860">
        <f t="shared" si="487"/>
        <v>5</v>
      </c>
      <c r="T2086" s="861">
        <f t="shared" si="488"/>
        <v>11029061.943981642</v>
      </c>
      <c r="U2086" s="860">
        <f t="shared" si="492"/>
        <v>0</v>
      </c>
      <c r="V2086" s="861">
        <f t="shared" si="493"/>
        <v>0</v>
      </c>
      <c r="W2086" s="861">
        <f t="shared" si="494"/>
        <v>11029061.943981642</v>
      </c>
      <c r="X2086" s="861">
        <f t="shared" si="495"/>
        <v>11029061.943981642</v>
      </c>
      <c r="Y2086" s="861">
        <f t="shared" si="496"/>
        <v>11029061.943981642</v>
      </c>
      <c r="Z2086" s="861">
        <f t="shared" si="497"/>
        <v>11029061.943981642</v>
      </c>
      <c r="AA2086" s="861">
        <f t="shared" si="498"/>
        <v>11029061.943981642</v>
      </c>
      <c r="AB2086" s="876">
        <f t="shared" si="489"/>
        <v>2014</v>
      </c>
      <c r="AC2086" s="861">
        <f t="shared" si="490"/>
        <v>55145309.719908208</v>
      </c>
      <c r="AD2086" s="877">
        <f t="shared" si="491"/>
        <v>0</v>
      </c>
    </row>
    <row r="2087" spans="1:30" s="821" customFormat="1" ht="15" hidden="1" customHeight="1">
      <c r="A2087" s="835"/>
      <c r="B2087" s="852" t="s">
        <v>36</v>
      </c>
      <c r="C2087" s="873" t="s">
        <v>4594</v>
      </c>
      <c r="D2087" s="873" t="s">
        <v>4635</v>
      </c>
      <c r="E2087" s="864" t="s">
        <v>2124</v>
      </c>
      <c r="F2087" s="873"/>
      <c r="G2087" s="838"/>
      <c r="H2087" s="873"/>
      <c r="I2087" s="872">
        <v>2014</v>
      </c>
      <c r="J2087" s="838"/>
      <c r="K2087" s="836"/>
      <c r="L2087" s="838"/>
      <c r="M2087" s="838"/>
      <c r="N2087" s="838"/>
      <c r="O2087" s="872" t="s">
        <v>133</v>
      </c>
      <c r="P2087" s="894">
        <v>27807139.668668069</v>
      </c>
      <c r="Q2087" s="853" t="str">
        <f t="shared" si="485"/>
        <v>2.07.01</v>
      </c>
      <c r="R2087" s="841" t="str">
        <f t="shared" si="486"/>
        <v>ALAT STUDIO</v>
      </c>
      <c r="S2087" s="860">
        <f t="shared" si="487"/>
        <v>5</v>
      </c>
      <c r="T2087" s="861">
        <f t="shared" si="488"/>
        <v>5561427.9337336142</v>
      </c>
      <c r="U2087" s="860">
        <f t="shared" si="492"/>
        <v>0</v>
      </c>
      <c r="V2087" s="861">
        <f t="shared" si="493"/>
        <v>0</v>
      </c>
      <c r="W2087" s="861">
        <f t="shared" si="494"/>
        <v>5561427.9337336142</v>
      </c>
      <c r="X2087" s="861">
        <f t="shared" si="495"/>
        <v>5561427.9337336142</v>
      </c>
      <c r="Y2087" s="861">
        <f t="shared" si="496"/>
        <v>5561427.9337336142</v>
      </c>
      <c r="Z2087" s="861">
        <f t="shared" si="497"/>
        <v>5561427.9337336142</v>
      </c>
      <c r="AA2087" s="861">
        <f t="shared" si="498"/>
        <v>5561427.9337336142</v>
      </c>
      <c r="AB2087" s="876">
        <f t="shared" si="489"/>
        <v>2014</v>
      </c>
      <c r="AC2087" s="861">
        <f t="shared" si="490"/>
        <v>27807139.668668069</v>
      </c>
      <c r="AD2087" s="877">
        <f t="shared" si="491"/>
        <v>0</v>
      </c>
    </row>
    <row r="2088" spans="1:30" s="821" customFormat="1" ht="15" hidden="1" customHeight="1">
      <c r="A2088" s="873" t="s">
        <v>4636</v>
      </c>
      <c r="B2088" s="852" t="s">
        <v>36</v>
      </c>
      <c r="C2088" s="873" t="s">
        <v>4556</v>
      </c>
      <c r="D2088" s="873" t="s">
        <v>4637</v>
      </c>
      <c r="E2088" s="864" t="s">
        <v>444</v>
      </c>
      <c r="F2088" s="873"/>
      <c r="G2088" s="838"/>
      <c r="H2088" s="873"/>
      <c r="I2088" s="872">
        <v>2014</v>
      </c>
      <c r="J2088" s="838"/>
      <c r="K2088" s="836"/>
      <c r="L2088" s="838"/>
      <c r="M2088" s="838"/>
      <c r="N2088" s="838"/>
      <c r="O2088" s="872" t="s">
        <v>133</v>
      </c>
      <c r="P2088" s="894">
        <v>4413831.6934393765</v>
      </c>
      <c r="Q2088" s="853" t="str">
        <f t="shared" si="485"/>
        <v>2.07.01</v>
      </c>
      <c r="R2088" s="841" t="str">
        <f t="shared" si="486"/>
        <v>ALAT STUDIO</v>
      </c>
      <c r="S2088" s="860">
        <f t="shared" si="487"/>
        <v>5</v>
      </c>
      <c r="T2088" s="861">
        <f t="shared" si="488"/>
        <v>882766.33868787531</v>
      </c>
      <c r="U2088" s="860">
        <f t="shared" si="492"/>
        <v>0</v>
      </c>
      <c r="V2088" s="861">
        <f t="shared" si="493"/>
        <v>0</v>
      </c>
      <c r="W2088" s="861">
        <f t="shared" si="494"/>
        <v>882766.33868787531</v>
      </c>
      <c r="X2088" s="861">
        <f t="shared" si="495"/>
        <v>882766.33868787531</v>
      </c>
      <c r="Y2088" s="861">
        <f t="shared" si="496"/>
        <v>882766.33868787531</v>
      </c>
      <c r="Z2088" s="861">
        <f t="shared" si="497"/>
        <v>882766.33868787531</v>
      </c>
      <c r="AA2088" s="861">
        <f t="shared" si="498"/>
        <v>882766.33868787531</v>
      </c>
      <c r="AB2088" s="876">
        <f t="shared" si="489"/>
        <v>2014</v>
      </c>
      <c r="AC2088" s="861">
        <f t="shared" si="490"/>
        <v>4413831.6934393765</v>
      </c>
      <c r="AD2088" s="877">
        <f t="shared" si="491"/>
        <v>0</v>
      </c>
    </row>
    <row r="2089" spans="1:30" s="821" customFormat="1" ht="15" hidden="1" customHeight="1">
      <c r="A2089" s="873" t="s">
        <v>4638</v>
      </c>
      <c r="B2089" s="852" t="s">
        <v>36</v>
      </c>
      <c r="C2089" s="873" t="s">
        <v>2078</v>
      </c>
      <c r="D2089" s="873" t="s">
        <v>4639</v>
      </c>
      <c r="E2089" s="864" t="s">
        <v>444</v>
      </c>
      <c r="F2089" s="873"/>
      <c r="G2089" s="838"/>
      <c r="H2089" s="873"/>
      <c r="I2089" s="872">
        <v>2014</v>
      </c>
      <c r="J2089" s="838"/>
      <c r="K2089" s="836"/>
      <c r="L2089" s="838"/>
      <c r="M2089" s="838"/>
      <c r="N2089" s="838"/>
      <c r="O2089" s="872" t="s">
        <v>133</v>
      </c>
      <c r="P2089" s="894">
        <v>4248313.0049353996</v>
      </c>
      <c r="Q2089" s="853" t="str">
        <f t="shared" si="485"/>
        <v>2.07.01</v>
      </c>
      <c r="R2089" s="841" t="str">
        <f t="shared" si="486"/>
        <v>ALAT STUDIO</v>
      </c>
      <c r="S2089" s="860">
        <f t="shared" si="487"/>
        <v>5</v>
      </c>
      <c r="T2089" s="861">
        <f t="shared" si="488"/>
        <v>849662.6009870799</v>
      </c>
      <c r="U2089" s="860">
        <f t="shared" si="492"/>
        <v>0</v>
      </c>
      <c r="V2089" s="861">
        <f t="shared" si="493"/>
        <v>0</v>
      </c>
      <c r="W2089" s="861">
        <f t="shared" si="494"/>
        <v>849662.6009870799</v>
      </c>
      <c r="X2089" s="861">
        <f t="shared" si="495"/>
        <v>849662.6009870799</v>
      </c>
      <c r="Y2089" s="861">
        <f t="shared" si="496"/>
        <v>849662.6009870799</v>
      </c>
      <c r="Z2089" s="861">
        <f t="shared" si="497"/>
        <v>849662.6009870799</v>
      </c>
      <c r="AA2089" s="861">
        <f t="shared" si="498"/>
        <v>849662.6009870799</v>
      </c>
      <c r="AB2089" s="876">
        <f t="shared" si="489"/>
        <v>2014</v>
      </c>
      <c r="AC2089" s="861">
        <f t="shared" si="490"/>
        <v>4248313.0049353996</v>
      </c>
      <c r="AD2089" s="877">
        <f t="shared" si="491"/>
        <v>0</v>
      </c>
    </row>
    <row r="2090" spans="1:30" s="821" customFormat="1" ht="15" hidden="1" customHeight="1">
      <c r="A2090" s="873" t="s">
        <v>4640</v>
      </c>
      <c r="B2090" s="852" t="s">
        <v>36</v>
      </c>
      <c r="C2090" s="873" t="s">
        <v>2078</v>
      </c>
      <c r="D2090" s="873" t="s">
        <v>4640</v>
      </c>
      <c r="E2090" s="864" t="s">
        <v>444</v>
      </c>
      <c r="F2090" s="873"/>
      <c r="G2090" s="838"/>
      <c r="H2090" s="873"/>
      <c r="I2090" s="872">
        <v>2014</v>
      </c>
      <c r="J2090" s="838"/>
      <c r="K2090" s="836"/>
      <c r="L2090" s="838"/>
      <c r="M2090" s="838"/>
      <c r="N2090" s="838"/>
      <c r="O2090" s="872" t="s">
        <v>133</v>
      </c>
      <c r="P2090" s="894">
        <v>1379322.4041998051</v>
      </c>
      <c r="Q2090" s="853" t="str">
        <f t="shared" si="485"/>
        <v>2.07.01</v>
      </c>
      <c r="R2090" s="841" t="str">
        <f t="shared" si="486"/>
        <v>ALAT STUDIO</v>
      </c>
      <c r="S2090" s="860">
        <f t="shared" si="487"/>
        <v>5</v>
      </c>
      <c r="T2090" s="861">
        <f t="shared" si="488"/>
        <v>275864.48083996103</v>
      </c>
      <c r="U2090" s="860">
        <f t="shared" si="492"/>
        <v>0</v>
      </c>
      <c r="V2090" s="861">
        <f t="shared" si="493"/>
        <v>0</v>
      </c>
      <c r="W2090" s="861">
        <f t="shared" si="494"/>
        <v>275864.48083996103</v>
      </c>
      <c r="X2090" s="861">
        <f t="shared" si="495"/>
        <v>275864.48083996103</v>
      </c>
      <c r="Y2090" s="861">
        <f t="shared" si="496"/>
        <v>275864.48083996103</v>
      </c>
      <c r="Z2090" s="861">
        <f t="shared" si="497"/>
        <v>275864.48083996103</v>
      </c>
      <c r="AA2090" s="861">
        <f t="shared" si="498"/>
        <v>275864.48083996103</v>
      </c>
      <c r="AB2090" s="876">
        <f t="shared" si="489"/>
        <v>2014</v>
      </c>
      <c r="AC2090" s="861">
        <f t="shared" si="490"/>
        <v>1379322.4041998051</v>
      </c>
      <c r="AD2090" s="877">
        <f t="shared" si="491"/>
        <v>0</v>
      </c>
    </row>
    <row r="2091" spans="1:30" s="821" customFormat="1" ht="17.25" hidden="1" customHeight="1">
      <c r="A2091" s="873" t="s">
        <v>4641</v>
      </c>
      <c r="B2091" s="852" t="s">
        <v>36</v>
      </c>
      <c r="C2091" s="886" t="s">
        <v>2078</v>
      </c>
      <c r="D2091" s="873" t="s">
        <v>4642</v>
      </c>
      <c r="E2091" s="864" t="s">
        <v>444</v>
      </c>
      <c r="F2091" s="873"/>
      <c r="G2091" s="838"/>
      <c r="H2091" s="873"/>
      <c r="I2091" s="872">
        <v>2014</v>
      </c>
      <c r="J2091" s="838"/>
      <c r="K2091" s="836"/>
      <c r="L2091" s="838"/>
      <c r="M2091" s="838"/>
      <c r="N2091" s="838"/>
      <c r="O2091" s="872" t="s">
        <v>133</v>
      </c>
      <c r="P2091" s="894">
        <v>2593126.1198956338</v>
      </c>
      <c r="Q2091" s="853" t="str">
        <f t="shared" si="485"/>
        <v>2.07.01</v>
      </c>
      <c r="R2091" s="841" t="str">
        <f t="shared" si="486"/>
        <v>ALAT STUDIO</v>
      </c>
      <c r="S2091" s="860">
        <f t="shared" si="487"/>
        <v>5</v>
      </c>
      <c r="T2091" s="861">
        <f t="shared" si="488"/>
        <v>518625.22397912678</v>
      </c>
      <c r="U2091" s="860">
        <f t="shared" si="492"/>
        <v>0</v>
      </c>
      <c r="V2091" s="861">
        <f t="shared" si="493"/>
        <v>0</v>
      </c>
      <c r="W2091" s="861">
        <f t="shared" si="494"/>
        <v>518625.22397912678</v>
      </c>
      <c r="X2091" s="861">
        <f t="shared" si="495"/>
        <v>518625.22397912678</v>
      </c>
      <c r="Y2091" s="861">
        <f t="shared" si="496"/>
        <v>518625.22397912678</v>
      </c>
      <c r="Z2091" s="861">
        <f t="shared" si="497"/>
        <v>518625.22397912678</v>
      </c>
      <c r="AA2091" s="861">
        <f t="shared" si="498"/>
        <v>518625.22397912678</v>
      </c>
      <c r="AB2091" s="876">
        <f t="shared" si="489"/>
        <v>2014</v>
      </c>
      <c r="AC2091" s="861">
        <f t="shared" si="490"/>
        <v>2593126.1198956338</v>
      </c>
      <c r="AD2091" s="877">
        <f t="shared" si="491"/>
        <v>0</v>
      </c>
    </row>
    <row r="2092" spans="1:30" s="821" customFormat="1" ht="15" hidden="1" customHeight="1">
      <c r="A2092" s="873" t="s">
        <v>4643</v>
      </c>
      <c r="B2092" s="852" t="s">
        <v>36</v>
      </c>
      <c r="C2092" s="873" t="s">
        <v>2078</v>
      </c>
      <c r="D2092" s="873" t="s">
        <v>4644</v>
      </c>
      <c r="E2092" s="864" t="s">
        <v>444</v>
      </c>
      <c r="F2092" s="873"/>
      <c r="G2092" s="838"/>
      <c r="H2092" s="873"/>
      <c r="I2092" s="872">
        <v>2014</v>
      </c>
      <c r="J2092" s="838"/>
      <c r="K2092" s="836"/>
      <c r="L2092" s="838"/>
      <c r="M2092" s="838"/>
      <c r="N2092" s="838"/>
      <c r="O2092" s="872" t="s">
        <v>133</v>
      </c>
      <c r="P2092" s="894">
        <v>1710359.7812077582</v>
      </c>
      <c r="Q2092" s="853" t="str">
        <f t="shared" si="485"/>
        <v>2.07.01</v>
      </c>
      <c r="R2092" s="841" t="str">
        <f t="shared" si="486"/>
        <v>ALAT STUDIO</v>
      </c>
      <c r="S2092" s="860">
        <f t="shared" si="487"/>
        <v>5</v>
      </c>
      <c r="T2092" s="861">
        <f t="shared" si="488"/>
        <v>342071.95624155167</v>
      </c>
      <c r="U2092" s="860">
        <f t="shared" si="492"/>
        <v>0</v>
      </c>
      <c r="V2092" s="861">
        <f t="shared" si="493"/>
        <v>0</v>
      </c>
      <c r="W2092" s="861">
        <f t="shared" si="494"/>
        <v>342071.95624155167</v>
      </c>
      <c r="X2092" s="861">
        <f t="shared" si="495"/>
        <v>342071.95624155167</v>
      </c>
      <c r="Y2092" s="861">
        <f t="shared" si="496"/>
        <v>342071.95624155167</v>
      </c>
      <c r="Z2092" s="861">
        <f t="shared" si="497"/>
        <v>342071.95624155167</v>
      </c>
      <c r="AA2092" s="861">
        <f t="shared" si="498"/>
        <v>342071.95624155167</v>
      </c>
      <c r="AB2092" s="876">
        <f t="shared" si="489"/>
        <v>2014</v>
      </c>
      <c r="AC2092" s="861">
        <f t="shared" si="490"/>
        <v>1710359.7812077582</v>
      </c>
      <c r="AD2092" s="877">
        <f t="shared" si="491"/>
        <v>0</v>
      </c>
    </row>
    <row r="2093" spans="1:30" s="821" customFormat="1" ht="15" hidden="1" customHeight="1">
      <c r="A2093" s="873" t="s">
        <v>4640</v>
      </c>
      <c r="B2093" s="852" t="s">
        <v>36</v>
      </c>
      <c r="C2093" s="873" t="s">
        <v>2078</v>
      </c>
      <c r="D2093" s="873" t="s">
        <v>4640</v>
      </c>
      <c r="E2093" s="864" t="s">
        <v>4146</v>
      </c>
      <c r="F2093" s="873"/>
      <c r="G2093" s="838"/>
      <c r="H2093" s="873"/>
      <c r="I2093" s="872">
        <v>2014</v>
      </c>
      <c r="J2093" s="838"/>
      <c r="K2093" s="836"/>
      <c r="L2093" s="838"/>
      <c r="M2093" s="838"/>
      <c r="N2093" s="838"/>
      <c r="O2093" s="872" t="s">
        <v>133</v>
      </c>
      <c r="P2093" s="894">
        <v>5517289.6167992204</v>
      </c>
      <c r="Q2093" s="853" t="str">
        <f t="shared" si="485"/>
        <v>2.07.01</v>
      </c>
      <c r="R2093" s="841" t="str">
        <f t="shared" si="486"/>
        <v>ALAT STUDIO</v>
      </c>
      <c r="S2093" s="860">
        <f t="shared" si="487"/>
        <v>5</v>
      </c>
      <c r="T2093" s="861">
        <f t="shared" si="488"/>
        <v>1103457.9233598441</v>
      </c>
      <c r="U2093" s="860">
        <f t="shared" si="492"/>
        <v>0</v>
      </c>
      <c r="V2093" s="861">
        <f t="shared" si="493"/>
        <v>0</v>
      </c>
      <c r="W2093" s="861">
        <f t="shared" si="494"/>
        <v>1103457.9233598441</v>
      </c>
      <c r="X2093" s="861">
        <f t="shared" si="495"/>
        <v>1103457.9233598441</v>
      </c>
      <c r="Y2093" s="861">
        <f t="shared" si="496"/>
        <v>1103457.9233598441</v>
      </c>
      <c r="Z2093" s="861">
        <f t="shared" si="497"/>
        <v>1103457.9233598441</v>
      </c>
      <c r="AA2093" s="861">
        <f t="shared" si="498"/>
        <v>1103457.9233598441</v>
      </c>
      <c r="AB2093" s="876">
        <f t="shared" si="489"/>
        <v>2014</v>
      </c>
      <c r="AC2093" s="861">
        <f t="shared" si="490"/>
        <v>5517289.6167992204</v>
      </c>
      <c r="AD2093" s="877">
        <f t="shared" si="491"/>
        <v>0</v>
      </c>
    </row>
    <row r="2094" spans="1:30" s="821" customFormat="1" ht="15" hidden="1" customHeight="1">
      <c r="A2094" s="873" t="s">
        <v>2078</v>
      </c>
      <c r="B2094" s="852" t="s">
        <v>36</v>
      </c>
      <c r="C2094" s="873" t="s">
        <v>2078</v>
      </c>
      <c r="D2094" s="873" t="s">
        <v>4645</v>
      </c>
      <c r="E2094" s="864" t="s">
        <v>2124</v>
      </c>
      <c r="F2094" s="873"/>
      <c r="G2094" s="838"/>
      <c r="H2094" s="873"/>
      <c r="I2094" s="872">
        <v>2014</v>
      </c>
      <c r="J2094" s="838"/>
      <c r="K2094" s="836"/>
      <c r="L2094" s="838"/>
      <c r="M2094" s="838"/>
      <c r="N2094" s="838"/>
      <c r="O2094" s="872" t="s">
        <v>133</v>
      </c>
      <c r="P2094" s="894">
        <v>4248313.0049353996</v>
      </c>
      <c r="Q2094" s="853" t="str">
        <f t="shared" si="485"/>
        <v>2.07.01</v>
      </c>
      <c r="R2094" s="841" t="str">
        <f t="shared" si="486"/>
        <v>ALAT STUDIO</v>
      </c>
      <c r="S2094" s="860">
        <f t="shared" si="487"/>
        <v>5</v>
      </c>
      <c r="T2094" s="861">
        <f t="shared" si="488"/>
        <v>849662.6009870799</v>
      </c>
      <c r="U2094" s="860">
        <f t="shared" si="492"/>
        <v>0</v>
      </c>
      <c r="V2094" s="861">
        <f t="shared" si="493"/>
        <v>0</v>
      </c>
      <c r="W2094" s="861">
        <f t="shared" si="494"/>
        <v>849662.6009870799</v>
      </c>
      <c r="X2094" s="861">
        <f t="shared" si="495"/>
        <v>849662.6009870799</v>
      </c>
      <c r="Y2094" s="861">
        <f t="shared" si="496"/>
        <v>849662.6009870799</v>
      </c>
      <c r="Z2094" s="861">
        <f t="shared" si="497"/>
        <v>849662.6009870799</v>
      </c>
      <c r="AA2094" s="861">
        <f t="shared" si="498"/>
        <v>849662.6009870799</v>
      </c>
      <c r="AB2094" s="876">
        <f t="shared" si="489"/>
        <v>2014</v>
      </c>
      <c r="AC2094" s="861">
        <f t="shared" si="490"/>
        <v>4248313.0049353996</v>
      </c>
      <c r="AD2094" s="877">
        <f t="shared" si="491"/>
        <v>0</v>
      </c>
    </row>
    <row r="2095" spans="1:30" s="821" customFormat="1" ht="15" hidden="1" customHeight="1">
      <c r="A2095" s="873" t="s">
        <v>4646</v>
      </c>
      <c r="B2095" s="852" t="s">
        <v>36</v>
      </c>
      <c r="C2095" s="873" t="s">
        <v>2078</v>
      </c>
      <c r="D2095" s="873" t="s">
        <v>4646</v>
      </c>
      <c r="E2095" s="864" t="s">
        <v>2124</v>
      </c>
      <c r="F2095" s="873"/>
      <c r="G2095" s="838"/>
      <c r="H2095" s="873"/>
      <c r="I2095" s="872">
        <v>2014</v>
      </c>
      <c r="J2095" s="838"/>
      <c r="K2095" s="836"/>
      <c r="L2095" s="838"/>
      <c r="M2095" s="838"/>
      <c r="N2095" s="838"/>
      <c r="O2095" s="872" t="s">
        <v>133</v>
      </c>
      <c r="P2095" s="894">
        <v>2758644.8083996102</v>
      </c>
      <c r="Q2095" s="853" t="str">
        <f t="shared" si="485"/>
        <v>2.07.01</v>
      </c>
      <c r="R2095" s="841" t="str">
        <f t="shared" si="486"/>
        <v>ALAT STUDIO</v>
      </c>
      <c r="S2095" s="860">
        <f t="shared" si="487"/>
        <v>5</v>
      </c>
      <c r="T2095" s="861">
        <f t="shared" si="488"/>
        <v>551728.96167992207</v>
      </c>
      <c r="U2095" s="860">
        <f t="shared" si="492"/>
        <v>0</v>
      </c>
      <c r="V2095" s="861">
        <f t="shared" si="493"/>
        <v>0</v>
      </c>
      <c r="W2095" s="861">
        <f t="shared" si="494"/>
        <v>551728.96167992207</v>
      </c>
      <c r="X2095" s="861">
        <f t="shared" si="495"/>
        <v>551728.96167992207</v>
      </c>
      <c r="Y2095" s="861">
        <f t="shared" si="496"/>
        <v>551728.96167992207</v>
      </c>
      <c r="Z2095" s="861">
        <f t="shared" si="497"/>
        <v>551728.96167992207</v>
      </c>
      <c r="AA2095" s="861">
        <f t="shared" si="498"/>
        <v>551728.96167992207</v>
      </c>
      <c r="AB2095" s="876">
        <f t="shared" si="489"/>
        <v>2014</v>
      </c>
      <c r="AC2095" s="861">
        <f t="shared" si="490"/>
        <v>2758644.8083996102</v>
      </c>
      <c r="AD2095" s="877">
        <f t="shared" si="491"/>
        <v>0</v>
      </c>
    </row>
    <row r="2096" spans="1:30" s="821" customFormat="1" ht="25.5" hidden="1" customHeight="1">
      <c r="A2096" s="873" t="s">
        <v>4641</v>
      </c>
      <c r="B2096" s="852" t="s">
        <v>36</v>
      </c>
      <c r="C2096" s="886" t="s">
        <v>2078</v>
      </c>
      <c r="D2096" s="873" t="s">
        <v>4642</v>
      </c>
      <c r="E2096" s="864" t="s">
        <v>2124</v>
      </c>
      <c r="F2096" s="873"/>
      <c r="G2096" s="838"/>
      <c r="H2096" s="873"/>
      <c r="I2096" s="872">
        <v>2014</v>
      </c>
      <c r="J2096" s="838"/>
      <c r="K2096" s="836"/>
      <c r="L2096" s="838"/>
      <c r="M2096" s="838"/>
      <c r="N2096" s="838"/>
      <c r="O2096" s="872" t="s">
        <v>133</v>
      </c>
      <c r="P2096" s="894">
        <v>5186252.2397912676</v>
      </c>
      <c r="Q2096" s="853" t="str">
        <f t="shared" si="485"/>
        <v>2.07.01</v>
      </c>
      <c r="R2096" s="841" t="str">
        <f t="shared" si="486"/>
        <v>ALAT STUDIO</v>
      </c>
      <c r="S2096" s="860">
        <f t="shared" si="487"/>
        <v>5</v>
      </c>
      <c r="T2096" s="861">
        <f t="shared" si="488"/>
        <v>1037250.4479582536</v>
      </c>
      <c r="U2096" s="860">
        <f t="shared" si="492"/>
        <v>0</v>
      </c>
      <c r="V2096" s="861">
        <f t="shared" si="493"/>
        <v>0</v>
      </c>
      <c r="W2096" s="861">
        <f t="shared" si="494"/>
        <v>1037250.4479582536</v>
      </c>
      <c r="X2096" s="861">
        <f t="shared" si="495"/>
        <v>1037250.4479582536</v>
      </c>
      <c r="Y2096" s="861">
        <f t="shared" si="496"/>
        <v>1037250.4479582536</v>
      </c>
      <c r="Z2096" s="861">
        <f t="shared" si="497"/>
        <v>1037250.4479582536</v>
      </c>
      <c r="AA2096" s="861">
        <f t="shared" si="498"/>
        <v>1037250.4479582536</v>
      </c>
      <c r="AB2096" s="876">
        <f t="shared" si="489"/>
        <v>2014</v>
      </c>
      <c r="AC2096" s="861">
        <f t="shared" si="490"/>
        <v>5186252.2397912676</v>
      </c>
      <c r="AD2096" s="877">
        <f t="shared" si="491"/>
        <v>0</v>
      </c>
    </row>
    <row r="2097" spans="1:30" s="821" customFormat="1" ht="25.5" hidden="1" customHeight="1">
      <c r="A2097" s="873" t="s">
        <v>4647</v>
      </c>
      <c r="B2097" s="852" t="s">
        <v>36</v>
      </c>
      <c r="C2097" s="873" t="s">
        <v>2078</v>
      </c>
      <c r="D2097" s="873" t="s">
        <v>4648</v>
      </c>
      <c r="E2097" s="864" t="s">
        <v>2124</v>
      </c>
      <c r="F2097" s="873"/>
      <c r="G2097" s="838"/>
      <c r="H2097" s="873"/>
      <c r="I2097" s="872">
        <v>2014</v>
      </c>
      <c r="J2097" s="838"/>
      <c r="K2097" s="836"/>
      <c r="L2097" s="838"/>
      <c r="M2097" s="838"/>
      <c r="N2097" s="838"/>
      <c r="O2097" s="872" t="s">
        <v>133</v>
      </c>
      <c r="P2097" s="894">
        <v>3862102.7317594541</v>
      </c>
      <c r="Q2097" s="853" t="str">
        <f t="shared" si="485"/>
        <v>2.07.01</v>
      </c>
      <c r="R2097" s="841" t="str">
        <f t="shared" si="486"/>
        <v>ALAT STUDIO</v>
      </c>
      <c r="S2097" s="860">
        <f t="shared" si="487"/>
        <v>5</v>
      </c>
      <c r="T2097" s="861">
        <f t="shared" si="488"/>
        <v>772420.54635189078</v>
      </c>
      <c r="U2097" s="860">
        <f t="shared" si="492"/>
        <v>0</v>
      </c>
      <c r="V2097" s="861">
        <f t="shared" si="493"/>
        <v>0</v>
      </c>
      <c r="W2097" s="861">
        <f t="shared" si="494"/>
        <v>772420.54635189078</v>
      </c>
      <c r="X2097" s="861">
        <f t="shared" si="495"/>
        <v>772420.54635189078</v>
      </c>
      <c r="Y2097" s="861">
        <f t="shared" si="496"/>
        <v>772420.54635189078</v>
      </c>
      <c r="Z2097" s="861">
        <f t="shared" si="497"/>
        <v>772420.54635189078</v>
      </c>
      <c r="AA2097" s="861">
        <f t="shared" si="498"/>
        <v>772420.54635189078</v>
      </c>
      <c r="AB2097" s="876">
        <f t="shared" si="489"/>
        <v>2014</v>
      </c>
      <c r="AC2097" s="861">
        <f t="shared" si="490"/>
        <v>3862102.7317594541</v>
      </c>
      <c r="AD2097" s="877">
        <f t="shared" si="491"/>
        <v>0</v>
      </c>
    </row>
    <row r="2098" spans="1:30" s="821" customFormat="1" ht="25.5" hidden="1" customHeight="1">
      <c r="A2098" s="835"/>
      <c r="B2098" s="852" t="s">
        <v>36</v>
      </c>
      <c r="C2098" s="873" t="s">
        <v>1074</v>
      </c>
      <c r="D2098" s="873" t="s">
        <v>4649</v>
      </c>
      <c r="E2098" s="864" t="s">
        <v>4146</v>
      </c>
      <c r="F2098" s="873"/>
      <c r="G2098" s="838"/>
      <c r="H2098" s="873"/>
      <c r="I2098" s="872">
        <v>2014</v>
      </c>
      <c r="J2098" s="838"/>
      <c r="K2098" s="836"/>
      <c r="L2098" s="838"/>
      <c r="M2098" s="838"/>
      <c r="N2098" s="838"/>
      <c r="O2098" s="872" t="s">
        <v>133</v>
      </c>
      <c r="P2098" s="894">
        <v>29131289.176699884</v>
      </c>
      <c r="Q2098" s="853" t="str">
        <f t="shared" si="485"/>
        <v>2.07.01</v>
      </c>
      <c r="R2098" s="841" t="str">
        <f t="shared" si="486"/>
        <v>ALAT STUDIO</v>
      </c>
      <c r="S2098" s="860">
        <f t="shared" si="487"/>
        <v>5</v>
      </c>
      <c r="T2098" s="861">
        <f t="shared" si="488"/>
        <v>5826257.8353399765</v>
      </c>
      <c r="U2098" s="860">
        <f t="shared" si="492"/>
        <v>0</v>
      </c>
      <c r="V2098" s="861">
        <f t="shared" si="493"/>
        <v>0</v>
      </c>
      <c r="W2098" s="861">
        <f t="shared" si="494"/>
        <v>5826257.8353399765</v>
      </c>
      <c r="X2098" s="861">
        <f t="shared" si="495"/>
        <v>5826257.8353399765</v>
      </c>
      <c r="Y2098" s="861">
        <f t="shared" si="496"/>
        <v>5826257.8353399765</v>
      </c>
      <c r="Z2098" s="861">
        <f t="shared" si="497"/>
        <v>5826257.8353399765</v>
      </c>
      <c r="AA2098" s="861">
        <f t="shared" si="498"/>
        <v>5826257.8353399765</v>
      </c>
      <c r="AB2098" s="876">
        <f t="shared" si="489"/>
        <v>2014</v>
      </c>
      <c r="AC2098" s="861">
        <f t="shared" si="490"/>
        <v>29131289.176699884</v>
      </c>
      <c r="AD2098" s="877">
        <f t="shared" si="491"/>
        <v>0</v>
      </c>
    </row>
    <row r="2099" spans="1:30" s="821" customFormat="1" ht="15" hidden="1" customHeight="1">
      <c r="A2099" s="835"/>
      <c r="B2099" s="852" t="s">
        <v>36</v>
      </c>
      <c r="C2099" s="873" t="s">
        <v>4650</v>
      </c>
      <c r="D2099" s="873" t="s">
        <v>4651</v>
      </c>
      <c r="E2099" s="864" t="s">
        <v>4141</v>
      </c>
      <c r="F2099" s="873"/>
      <c r="G2099" s="838"/>
      <c r="H2099" s="873"/>
      <c r="I2099" s="872">
        <v>2014</v>
      </c>
      <c r="J2099" s="838"/>
      <c r="K2099" s="836"/>
      <c r="L2099" s="838"/>
      <c r="M2099" s="838"/>
      <c r="N2099" s="838"/>
      <c r="O2099" s="872" t="s">
        <v>133</v>
      </c>
      <c r="P2099" s="894">
        <v>9848361.9659866076</v>
      </c>
      <c r="Q2099" s="853" t="str">
        <f t="shared" si="485"/>
        <v>2.07.01</v>
      </c>
      <c r="R2099" s="841" t="str">
        <f t="shared" si="486"/>
        <v>ALAT STUDIO</v>
      </c>
      <c r="S2099" s="860">
        <f t="shared" si="487"/>
        <v>5</v>
      </c>
      <c r="T2099" s="861">
        <f t="shared" si="488"/>
        <v>1969672.3931973216</v>
      </c>
      <c r="U2099" s="860">
        <f t="shared" si="492"/>
        <v>0</v>
      </c>
      <c r="V2099" s="861">
        <f t="shared" si="493"/>
        <v>0</v>
      </c>
      <c r="W2099" s="861">
        <f t="shared" si="494"/>
        <v>1969672.3931973216</v>
      </c>
      <c r="X2099" s="861">
        <f t="shared" si="495"/>
        <v>1969672.3931973216</v>
      </c>
      <c r="Y2099" s="861">
        <f t="shared" si="496"/>
        <v>1969672.3931973216</v>
      </c>
      <c r="Z2099" s="861">
        <f t="shared" si="497"/>
        <v>1969672.3931973216</v>
      </c>
      <c r="AA2099" s="861">
        <f t="shared" si="498"/>
        <v>1969672.3931973216</v>
      </c>
      <c r="AB2099" s="876">
        <f t="shared" si="489"/>
        <v>2014</v>
      </c>
      <c r="AC2099" s="861">
        <f t="shared" si="490"/>
        <v>9848361.9659866076</v>
      </c>
      <c r="AD2099" s="877">
        <f t="shared" si="491"/>
        <v>0</v>
      </c>
    </row>
    <row r="2100" spans="1:30" s="821" customFormat="1" ht="25.5" hidden="1" customHeight="1">
      <c r="A2100" s="835"/>
      <c r="B2100" s="852" t="s">
        <v>36</v>
      </c>
      <c r="C2100" s="873" t="s">
        <v>1074</v>
      </c>
      <c r="D2100" s="873" t="s">
        <v>4652</v>
      </c>
      <c r="E2100" s="864" t="s">
        <v>2124</v>
      </c>
      <c r="F2100" s="873"/>
      <c r="G2100" s="838"/>
      <c r="H2100" s="873"/>
      <c r="I2100" s="872">
        <v>2014</v>
      </c>
      <c r="J2100" s="838"/>
      <c r="K2100" s="836"/>
      <c r="L2100" s="838"/>
      <c r="M2100" s="838"/>
      <c r="N2100" s="838"/>
      <c r="O2100" s="872" t="s">
        <v>133</v>
      </c>
      <c r="P2100" s="894">
        <v>109794063.37430449</v>
      </c>
      <c r="Q2100" s="853" t="str">
        <f t="shared" si="485"/>
        <v>2.07.01</v>
      </c>
      <c r="R2100" s="841" t="str">
        <f t="shared" si="486"/>
        <v>ALAT STUDIO</v>
      </c>
      <c r="S2100" s="860">
        <f t="shared" si="487"/>
        <v>5</v>
      </c>
      <c r="T2100" s="861">
        <f t="shared" si="488"/>
        <v>21958812.674860898</v>
      </c>
      <c r="U2100" s="860">
        <f t="shared" si="492"/>
        <v>0</v>
      </c>
      <c r="V2100" s="861">
        <f t="shared" si="493"/>
        <v>0</v>
      </c>
      <c r="W2100" s="861">
        <f t="shared" si="494"/>
        <v>21958812.674860898</v>
      </c>
      <c r="X2100" s="861">
        <f t="shared" si="495"/>
        <v>21958812.674860898</v>
      </c>
      <c r="Y2100" s="861">
        <f t="shared" si="496"/>
        <v>21958812.674860898</v>
      </c>
      <c r="Z2100" s="861">
        <f t="shared" si="497"/>
        <v>21958812.674860898</v>
      </c>
      <c r="AA2100" s="861">
        <f t="shared" si="498"/>
        <v>21958812.674860898</v>
      </c>
      <c r="AB2100" s="876">
        <f t="shared" si="489"/>
        <v>2014</v>
      </c>
      <c r="AC2100" s="861">
        <f t="shared" si="490"/>
        <v>109794063.37430449</v>
      </c>
      <c r="AD2100" s="877">
        <f t="shared" si="491"/>
        <v>0</v>
      </c>
    </row>
    <row r="2101" spans="1:30" s="821" customFormat="1" ht="15" hidden="1" customHeight="1">
      <c r="A2101" s="835"/>
      <c r="B2101" s="852" t="s">
        <v>36</v>
      </c>
      <c r="C2101" s="873" t="s">
        <v>2087</v>
      </c>
      <c r="D2101" s="873" t="s">
        <v>4653</v>
      </c>
      <c r="E2101" s="864" t="s">
        <v>4654</v>
      </c>
      <c r="F2101" s="873"/>
      <c r="G2101" s="838"/>
      <c r="H2101" s="873"/>
      <c r="I2101" s="872">
        <v>2014</v>
      </c>
      <c r="J2101" s="838"/>
      <c r="K2101" s="836"/>
      <c r="L2101" s="838"/>
      <c r="M2101" s="838"/>
      <c r="N2101" s="838"/>
      <c r="O2101" s="872" t="s">
        <v>133</v>
      </c>
      <c r="P2101" s="894">
        <v>59586727.861431584</v>
      </c>
      <c r="Q2101" s="853" t="str">
        <f t="shared" si="485"/>
        <v>2.07.02</v>
      </c>
      <c r="R2101" s="841" t="str">
        <f t="shared" si="486"/>
        <v>ALAT KOMUNIKASI</v>
      </c>
      <c r="S2101" s="860">
        <f t="shared" si="487"/>
        <v>5</v>
      </c>
      <c r="T2101" s="861">
        <f t="shared" si="488"/>
        <v>11917345.572286317</v>
      </c>
      <c r="U2101" s="860">
        <f t="shared" si="492"/>
        <v>0</v>
      </c>
      <c r="V2101" s="861">
        <f t="shared" si="493"/>
        <v>0</v>
      </c>
      <c r="W2101" s="861">
        <f t="shared" si="494"/>
        <v>11917345.572286317</v>
      </c>
      <c r="X2101" s="861">
        <f t="shared" si="495"/>
        <v>11917345.572286317</v>
      </c>
      <c r="Y2101" s="861">
        <f t="shared" si="496"/>
        <v>11917345.572286317</v>
      </c>
      <c r="Z2101" s="861">
        <f t="shared" si="497"/>
        <v>11917345.572286317</v>
      </c>
      <c r="AA2101" s="861">
        <f t="shared" si="498"/>
        <v>11917345.572286317</v>
      </c>
      <c r="AB2101" s="876">
        <f t="shared" si="489"/>
        <v>2014</v>
      </c>
      <c r="AC2101" s="861">
        <f t="shared" si="490"/>
        <v>59586727.861431584</v>
      </c>
      <c r="AD2101" s="877">
        <f t="shared" si="491"/>
        <v>0</v>
      </c>
    </row>
    <row r="2102" spans="1:30" s="821" customFormat="1" ht="25.5" hidden="1" customHeight="1">
      <c r="A2102" s="835"/>
      <c r="B2102" s="852" t="s">
        <v>36</v>
      </c>
      <c r="C2102" s="873" t="s">
        <v>2080</v>
      </c>
      <c r="D2102" s="873" t="s">
        <v>4655</v>
      </c>
      <c r="E2102" s="864" t="s">
        <v>444</v>
      </c>
      <c r="F2102" s="873"/>
      <c r="G2102" s="838"/>
      <c r="H2102" s="873"/>
      <c r="I2102" s="872">
        <v>2014</v>
      </c>
      <c r="J2102" s="838"/>
      <c r="K2102" s="836"/>
      <c r="L2102" s="838"/>
      <c r="M2102" s="838"/>
      <c r="N2102" s="838"/>
      <c r="O2102" s="872" t="s">
        <v>133</v>
      </c>
      <c r="P2102" s="894">
        <v>16406388.10853914</v>
      </c>
      <c r="Q2102" s="853" t="str">
        <f t="shared" si="485"/>
        <v>2.07.01</v>
      </c>
      <c r="R2102" s="841" t="str">
        <f t="shared" si="486"/>
        <v>ALAT STUDIO</v>
      </c>
      <c r="S2102" s="860">
        <f t="shared" si="487"/>
        <v>5</v>
      </c>
      <c r="T2102" s="861">
        <f t="shared" si="488"/>
        <v>3281277.6217078278</v>
      </c>
      <c r="U2102" s="860">
        <f t="shared" si="492"/>
        <v>0</v>
      </c>
      <c r="V2102" s="861">
        <f t="shared" si="493"/>
        <v>0</v>
      </c>
      <c r="W2102" s="861">
        <f t="shared" si="494"/>
        <v>3281277.6217078278</v>
      </c>
      <c r="X2102" s="861">
        <f t="shared" si="495"/>
        <v>3281277.6217078278</v>
      </c>
      <c r="Y2102" s="861">
        <f t="shared" si="496"/>
        <v>3281277.6217078278</v>
      </c>
      <c r="Z2102" s="861">
        <f t="shared" si="497"/>
        <v>3281277.6217078278</v>
      </c>
      <c r="AA2102" s="861">
        <f t="shared" si="498"/>
        <v>3281277.6217078278</v>
      </c>
      <c r="AB2102" s="876">
        <f t="shared" si="489"/>
        <v>2014</v>
      </c>
      <c r="AC2102" s="861">
        <f t="shared" si="490"/>
        <v>16406388.10853914</v>
      </c>
      <c r="AD2102" s="877">
        <f t="shared" si="491"/>
        <v>0</v>
      </c>
    </row>
    <row r="2103" spans="1:30" s="821" customFormat="1" ht="25.5" hidden="1" customHeight="1">
      <c r="A2103" s="835"/>
      <c r="B2103" s="852" t="s">
        <v>36</v>
      </c>
      <c r="C2103" s="873" t="s">
        <v>2080</v>
      </c>
      <c r="D2103" s="873" t="s">
        <v>4656</v>
      </c>
      <c r="E2103" s="864" t="s">
        <v>444</v>
      </c>
      <c r="F2103" s="873"/>
      <c r="G2103" s="838"/>
      <c r="H2103" s="873"/>
      <c r="I2103" s="872">
        <v>2014</v>
      </c>
      <c r="J2103" s="838"/>
      <c r="K2103" s="836"/>
      <c r="L2103" s="838"/>
      <c r="M2103" s="838"/>
      <c r="N2103" s="838"/>
      <c r="O2103" s="872" t="s">
        <v>133</v>
      </c>
      <c r="P2103" s="894">
        <v>10295283.813076574</v>
      </c>
      <c r="Q2103" s="853" t="str">
        <f t="shared" si="485"/>
        <v>2.07.01</v>
      </c>
      <c r="R2103" s="841" t="str">
        <f t="shared" si="486"/>
        <v>ALAT STUDIO</v>
      </c>
      <c r="S2103" s="860">
        <f t="shared" si="487"/>
        <v>5</v>
      </c>
      <c r="T2103" s="861">
        <f t="shared" si="488"/>
        <v>2059056.7626153149</v>
      </c>
      <c r="U2103" s="860">
        <f t="shared" si="492"/>
        <v>0</v>
      </c>
      <c r="V2103" s="861">
        <f t="shared" si="493"/>
        <v>0</v>
      </c>
      <c r="W2103" s="861">
        <f t="shared" si="494"/>
        <v>2059056.7626153149</v>
      </c>
      <c r="X2103" s="861">
        <f t="shared" si="495"/>
        <v>2059056.7626153149</v>
      </c>
      <c r="Y2103" s="861">
        <f t="shared" si="496"/>
        <v>2059056.7626153149</v>
      </c>
      <c r="Z2103" s="861">
        <f t="shared" si="497"/>
        <v>2059056.7626153149</v>
      </c>
      <c r="AA2103" s="861">
        <f t="shared" si="498"/>
        <v>2059056.7626153149</v>
      </c>
      <c r="AB2103" s="876">
        <f t="shared" si="489"/>
        <v>2014</v>
      </c>
      <c r="AC2103" s="861">
        <f t="shared" si="490"/>
        <v>10295283.813076574</v>
      </c>
      <c r="AD2103" s="877">
        <f t="shared" si="491"/>
        <v>0</v>
      </c>
    </row>
    <row r="2104" spans="1:30" s="821" customFormat="1" ht="25.5" hidden="1" customHeight="1">
      <c r="A2104" s="873" t="s">
        <v>4657</v>
      </c>
      <c r="B2104" s="852" t="s">
        <v>36</v>
      </c>
      <c r="C2104" s="873" t="s">
        <v>2078</v>
      </c>
      <c r="D2104" s="873" t="s">
        <v>4657</v>
      </c>
      <c r="E2104" s="864" t="s">
        <v>2124</v>
      </c>
      <c r="F2104" s="873"/>
      <c r="G2104" s="838"/>
      <c r="H2104" s="873"/>
      <c r="I2104" s="872">
        <v>2014</v>
      </c>
      <c r="J2104" s="838"/>
      <c r="K2104" s="836"/>
      <c r="L2104" s="838"/>
      <c r="M2104" s="838"/>
      <c r="N2104" s="838"/>
      <c r="O2104" s="872" t="s">
        <v>133</v>
      </c>
      <c r="P2104" s="894">
        <v>34794755.988579653</v>
      </c>
      <c r="Q2104" s="853" t="str">
        <f t="shared" si="485"/>
        <v>2.07.01</v>
      </c>
      <c r="R2104" s="841" t="str">
        <f t="shared" si="486"/>
        <v>ALAT STUDIO</v>
      </c>
      <c r="S2104" s="860">
        <f t="shared" si="487"/>
        <v>5</v>
      </c>
      <c r="T2104" s="861">
        <f t="shared" si="488"/>
        <v>6958951.1977159306</v>
      </c>
      <c r="U2104" s="860">
        <f t="shared" si="492"/>
        <v>0</v>
      </c>
      <c r="V2104" s="861">
        <f t="shared" si="493"/>
        <v>0</v>
      </c>
      <c r="W2104" s="861">
        <f t="shared" si="494"/>
        <v>6958951.1977159306</v>
      </c>
      <c r="X2104" s="861">
        <f t="shared" si="495"/>
        <v>6958951.1977159306</v>
      </c>
      <c r="Y2104" s="861">
        <f t="shared" si="496"/>
        <v>6958951.1977159306</v>
      </c>
      <c r="Z2104" s="861">
        <f t="shared" si="497"/>
        <v>6958951.1977159306</v>
      </c>
      <c r="AA2104" s="861">
        <f t="shared" si="498"/>
        <v>6958951.1977159306</v>
      </c>
      <c r="AB2104" s="876">
        <f t="shared" si="489"/>
        <v>2014</v>
      </c>
      <c r="AC2104" s="861">
        <f t="shared" si="490"/>
        <v>34794755.988579653</v>
      </c>
      <c r="AD2104" s="877">
        <f t="shared" si="491"/>
        <v>0</v>
      </c>
    </row>
    <row r="2105" spans="1:30" s="821" customFormat="1" ht="21" hidden="1" customHeight="1">
      <c r="A2105" s="835"/>
      <c r="B2105" s="852" t="s">
        <v>36</v>
      </c>
      <c r="C2105" s="873" t="s">
        <v>4658</v>
      </c>
      <c r="D2105" s="873" t="s">
        <v>4659</v>
      </c>
      <c r="E2105" s="864" t="s">
        <v>444</v>
      </c>
      <c r="F2105" s="873"/>
      <c r="G2105" s="838"/>
      <c r="H2105" s="873"/>
      <c r="I2105" s="872">
        <v>2014</v>
      </c>
      <c r="J2105" s="838"/>
      <c r="K2105" s="836"/>
      <c r="L2105" s="838"/>
      <c r="M2105" s="838"/>
      <c r="N2105" s="838"/>
      <c r="O2105" s="872" t="s">
        <v>133</v>
      </c>
      <c r="P2105" s="894">
        <v>6303796.7732474208</v>
      </c>
      <c r="Q2105" s="853" t="str">
        <f t="shared" si="485"/>
        <v>2.07.01</v>
      </c>
      <c r="R2105" s="841" t="str">
        <f t="shared" si="486"/>
        <v>ALAT STUDIO</v>
      </c>
      <c r="S2105" s="860">
        <f t="shared" si="487"/>
        <v>5</v>
      </c>
      <c r="T2105" s="861">
        <f t="shared" si="488"/>
        <v>1260759.3546494842</v>
      </c>
      <c r="U2105" s="860">
        <f t="shared" si="492"/>
        <v>0</v>
      </c>
      <c r="V2105" s="861">
        <f t="shared" si="493"/>
        <v>0</v>
      </c>
      <c r="W2105" s="861">
        <f t="shared" si="494"/>
        <v>1260759.3546494842</v>
      </c>
      <c r="X2105" s="861">
        <f t="shared" si="495"/>
        <v>1260759.3546494842</v>
      </c>
      <c r="Y2105" s="861">
        <f t="shared" si="496"/>
        <v>1260759.3546494842</v>
      </c>
      <c r="Z2105" s="861">
        <f t="shared" si="497"/>
        <v>1260759.3546494842</v>
      </c>
      <c r="AA2105" s="861">
        <f t="shared" si="498"/>
        <v>1260759.3546494842</v>
      </c>
      <c r="AB2105" s="876">
        <f t="shared" si="489"/>
        <v>2014</v>
      </c>
      <c r="AC2105" s="861">
        <f t="shared" si="490"/>
        <v>6303796.7732474208</v>
      </c>
      <c r="AD2105" s="877">
        <f t="shared" si="491"/>
        <v>0</v>
      </c>
    </row>
    <row r="2106" spans="1:30" s="821" customFormat="1" ht="15" hidden="1" customHeight="1">
      <c r="A2106" s="873" t="s">
        <v>4660</v>
      </c>
      <c r="B2106" s="852" t="s">
        <v>36</v>
      </c>
      <c r="C2106" s="873" t="s">
        <v>2078</v>
      </c>
      <c r="D2106" s="873" t="s">
        <v>4660</v>
      </c>
      <c r="E2106" s="864" t="s">
        <v>2124</v>
      </c>
      <c r="F2106" s="873"/>
      <c r="G2106" s="838"/>
      <c r="H2106" s="873"/>
      <c r="I2106" s="872">
        <v>2014</v>
      </c>
      <c r="J2106" s="838"/>
      <c r="K2106" s="836"/>
      <c r="L2106" s="838"/>
      <c r="M2106" s="838"/>
      <c r="N2106" s="838"/>
      <c r="O2106" s="872" t="s">
        <v>133</v>
      </c>
      <c r="P2106" s="894">
        <v>33528491.134564884</v>
      </c>
      <c r="Q2106" s="853" t="str">
        <f t="shared" si="485"/>
        <v>2.07.01</v>
      </c>
      <c r="R2106" s="841" t="str">
        <f t="shared" si="486"/>
        <v>ALAT STUDIO</v>
      </c>
      <c r="S2106" s="860">
        <f t="shared" si="487"/>
        <v>5</v>
      </c>
      <c r="T2106" s="861">
        <f t="shared" si="488"/>
        <v>6705698.2269129772</v>
      </c>
      <c r="U2106" s="860">
        <f t="shared" si="492"/>
        <v>0</v>
      </c>
      <c r="V2106" s="861">
        <f t="shared" si="493"/>
        <v>0</v>
      </c>
      <c r="W2106" s="861">
        <f t="shared" si="494"/>
        <v>6705698.2269129772</v>
      </c>
      <c r="X2106" s="861">
        <f t="shared" si="495"/>
        <v>6705698.2269129772</v>
      </c>
      <c r="Y2106" s="861">
        <f t="shared" si="496"/>
        <v>6705698.2269129772</v>
      </c>
      <c r="Z2106" s="861">
        <f t="shared" si="497"/>
        <v>6705698.2269129772</v>
      </c>
      <c r="AA2106" s="861">
        <f t="shared" si="498"/>
        <v>6705698.2269129772</v>
      </c>
      <c r="AB2106" s="876">
        <f t="shared" si="489"/>
        <v>2014</v>
      </c>
      <c r="AC2106" s="861">
        <f t="shared" si="490"/>
        <v>33528491.134564884</v>
      </c>
      <c r="AD2106" s="877">
        <f t="shared" si="491"/>
        <v>0</v>
      </c>
    </row>
    <row r="2107" spans="1:30" s="821" customFormat="1" ht="25.5" hidden="1" customHeight="1">
      <c r="A2107" s="835"/>
      <c r="B2107" s="852" t="s">
        <v>36</v>
      </c>
      <c r="C2107" s="873" t="s">
        <v>4553</v>
      </c>
      <c r="D2107" s="873" t="s">
        <v>4661</v>
      </c>
      <c r="E2107" s="864" t="s">
        <v>444</v>
      </c>
      <c r="F2107" s="873"/>
      <c r="G2107" s="838"/>
      <c r="H2107" s="873"/>
      <c r="I2107" s="872">
        <v>2014</v>
      </c>
      <c r="J2107" s="838"/>
      <c r="K2107" s="836"/>
      <c r="L2107" s="838"/>
      <c r="M2107" s="838"/>
      <c r="N2107" s="838"/>
      <c r="O2107" s="872" t="s">
        <v>133</v>
      </c>
      <c r="P2107" s="894">
        <v>16461443.102191955</v>
      </c>
      <c r="Q2107" s="853" t="str">
        <f t="shared" si="485"/>
        <v>2.07.01</v>
      </c>
      <c r="R2107" s="841" t="str">
        <f t="shared" si="486"/>
        <v>ALAT STUDIO</v>
      </c>
      <c r="S2107" s="860">
        <f t="shared" si="487"/>
        <v>5</v>
      </c>
      <c r="T2107" s="861">
        <f t="shared" si="488"/>
        <v>3292288.6204383909</v>
      </c>
      <c r="U2107" s="860">
        <f t="shared" si="492"/>
        <v>0</v>
      </c>
      <c r="V2107" s="861">
        <f t="shared" si="493"/>
        <v>0</v>
      </c>
      <c r="W2107" s="861">
        <f t="shared" si="494"/>
        <v>3292288.6204383909</v>
      </c>
      <c r="X2107" s="861">
        <f t="shared" si="495"/>
        <v>3292288.6204383909</v>
      </c>
      <c r="Y2107" s="861">
        <f t="shared" si="496"/>
        <v>3292288.6204383909</v>
      </c>
      <c r="Z2107" s="861">
        <f t="shared" si="497"/>
        <v>3292288.6204383909</v>
      </c>
      <c r="AA2107" s="861">
        <f t="shared" si="498"/>
        <v>3292288.6204383909</v>
      </c>
      <c r="AB2107" s="876">
        <f t="shared" si="489"/>
        <v>2014</v>
      </c>
      <c r="AC2107" s="861">
        <f t="shared" si="490"/>
        <v>16461443.102191955</v>
      </c>
      <c r="AD2107" s="877">
        <f t="shared" si="491"/>
        <v>0</v>
      </c>
    </row>
    <row r="2108" spans="1:30" s="821" customFormat="1" ht="15" hidden="1" customHeight="1">
      <c r="A2108" s="873" t="s">
        <v>4662</v>
      </c>
      <c r="B2108" s="852" t="s">
        <v>36</v>
      </c>
      <c r="C2108" s="873" t="s">
        <v>2078</v>
      </c>
      <c r="D2108" s="873" t="s">
        <v>4662</v>
      </c>
      <c r="E2108" s="864" t="s">
        <v>2124</v>
      </c>
      <c r="F2108" s="873"/>
      <c r="G2108" s="838"/>
      <c r="H2108" s="873"/>
      <c r="I2108" s="872">
        <v>2014</v>
      </c>
      <c r="J2108" s="838"/>
      <c r="K2108" s="836"/>
      <c r="L2108" s="838"/>
      <c r="M2108" s="838"/>
      <c r="N2108" s="838"/>
      <c r="O2108" s="872" t="s">
        <v>133</v>
      </c>
      <c r="P2108" s="894">
        <v>5505499.3652815903</v>
      </c>
      <c r="Q2108" s="853" t="str">
        <f t="shared" si="485"/>
        <v>2.07.01</v>
      </c>
      <c r="R2108" s="841" t="str">
        <f t="shared" si="486"/>
        <v>ALAT STUDIO</v>
      </c>
      <c r="S2108" s="860">
        <f t="shared" si="487"/>
        <v>5</v>
      </c>
      <c r="T2108" s="861">
        <f t="shared" si="488"/>
        <v>1101099.8730563181</v>
      </c>
      <c r="U2108" s="860">
        <f t="shared" si="492"/>
        <v>0</v>
      </c>
      <c r="V2108" s="861">
        <f t="shared" si="493"/>
        <v>0</v>
      </c>
      <c r="W2108" s="861">
        <f t="shared" si="494"/>
        <v>1101099.8730563181</v>
      </c>
      <c r="X2108" s="861">
        <f t="shared" si="495"/>
        <v>1101099.8730563181</v>
      </c>
      <c r="Y2108" s="861">
        <f t="shared" si="496"/>
        <v>1101099.8730563181</v>
      </c>
      <c r="Z2108" s="861">
        <f t="shared" si="497"/>
        <v>1101099.8730563181</v>
      </c>
      <c r="AA2108" s="861">
        <f t="shared" si="498"/>
        <v>1101099.8730563181</v>
      </c>
      <c r="AB2108" s="876">
        <f t="shared" si="489"/>
        <v>2014</v>
      </c>
      <c r="AC2108" s="861">
        <f t="shared" si="490"/>
        <v>5505499.3652815903</v>
      </c>
      <c r="AD2108" s="877">
        <f t="shared" si="491"/>
        <v>0</v>
      </c>
    </row>
    <row r="2109" spans="1:30" s="821" customFormat="1" ht="15" hidden="1" customHeight="1">
      <c r="A2109" s="873" t="s">
        <v>4663</v>
      </c>
      <c r="B2109" s="852" t="s">
        <v>36</v>
      </c>
      <c r="C2109" s="873" t="s">
        <v>2078</v>
      </c>
      <c r="D2109" s="873" t="s">
        <v>4663</v>
      </c>
      <c r="E2109" s="864" t="s">
        <v>444</v>
      </c>
      <c r="F2109" s="873"/>
      <c r="G2109" s="838"/>
      <c r="H2109" s="873"/>
      <c r="I2109" s="872">
        <v>2014</v>
      </c>
      <c r="J2109" s="838"/>
      <c r="K2109" s="836"/>
      <c r="L2109" s="838"/>
      <c r="M2109" s="838"/>
      <c r="N2109" s="838"/>
      <c r="O2109" s="872" t="s">
        <v>133</v>
      </c>
      <c r="P2109" s="894">
        <v>2422419.7207239</v>
      </c>
      <c r="Q2109" s="853" t="str">
        <f t="shared" si="485"/>
        <v>2.07.01</v>
      </c>
      <c r="R2109" s="841" t="str">
        <f t="shared" si="486"/>
        <v>ALAT STUDIO</v>
      </c>
      <c r="S2109" s="860">
        <f t="shared" si="487"/>
        <v>5</v>
      </c>
      <c r="T2109" s="861">
        <f t="shared" si="488"/>
        <v>484483.94414477999</v>
      </c>
      <c r="U2109" s="860">
        <f t="shared" si="492"/>
        <v>0</v>
      </c>
      <c r="V2109" s="861">
        <f t="shared" si="493"/>
        <v>0</v>
      </c>
      <c r="W2109" s="861">
        <f t="shared" si="494"/>
        <v>484483.94414477999</v>
      </c>
      <c r="X2109" s="861">
        <f t="shared" si="495"/>
        <v>484483.94414477999</v>
      </c>
      <c r="Y2109" s="861">
        <f t="shared" si="496"/>
        <v>484483.94414477999</v>
      </c>
      <c r="Z2109" s="861">
        <f t="shared" si="497"/>
        <v>484483.94414477999</v>
      </c>
      <c r="AA2109" s="861">
        <f t="shared" si="498"/>
        <v>484483.94414477999</v>
      </c>
      <c r="AB2109" s="876">
        <f t="shared" si="489"/>
        <v>2014</v>
      </c>
      <c r="AC2109" s="861">
        <f t="shared" si="490"/>
        <v>2422419.7207239</v>
      </c>
      <c r="AD2109" s="877">
        <f t="shared" si="491"/>
        <v>0</v>
      </c>
    </row>
    <row r="2110" spans="1:30" s="821" customFormat="1" ht="15" hidden="1" customHeight="1">
      <c r="A2110" s="835"/>
      <c r="B2110" s="852" t="s">
        <v>36</v>
      </c>
      <c r="C2110" s="873" t="s">
        <v>4605</v>
      </c>
      <c r="D2110" s="873" t="s">
        <v>4629</v>
      </c>
      <c r="E2110" s="864" t="s">
        <v>4144</v>
      </c>
      <c r="F2110" s="873"/>
      <c r="G2110" s="838"/>
      <c r="H2110" s="873"/>
      <c r="I2110" s="872">
        <v>2014</v>
      </c>
      <c r="J2110" s="838"/>
      <c r="K2110" s="836"/>
      <c r="L2110" s="838"/>
      <c r="M2110" s="838"/>
      <c r="N2110" s="838"/>
      <c r="O2110" s="872" t="s">
        <v>133</v>
      </c>
      <c r="P2110" s="894">
        <v>4954949.428753431</v>
      </c>
      <c r="Q2110" s="853" t="str">
        <f t="shared" si="485"/>
        <v>2.07.01</v>
      </c>
      <c r="R2110" s="841" t="str">
        <f t="shared" si="486"/>
        <v>ALAT STUDIO</v>
      </c>
      <c r="S2110" s="860">
        <f t="shared" si="487"/>
        <v>5</v>
      </c>
      <c r="T2110" s="861">
        <f t="shared" si="488"/>
        <v>990989.88575068617</v>
      </c>
      <c r="U2110" s="860">
        <f t="shared" si="492"/>
        <v>0</v>
      </c>
      <c r="V2110" s="861">
        <f t="shared" si="493"/>
        <v>0</v>
      </c>
      <c r="W2110" s="861">
        <f t="shared" si="494"/>
        <v>990989.88575068617</v>
      </c>
      <c r="X2110" s="861">
        <f t="shared" si="495"/>
        <v>990989.88575068617</v>
      </c>
      <c r="Y2110" s="861">
        <f t="shared" si="496"/>
        <v>990989.88575068617</v>
      </c>
      <c r="Z2110" s="861">
        <f t="shared" si="497"/>
        <v>990989.88575068617</v>
      </c>
      <c r="AA2110" s="861">
        <f t="shared" si="498"/>
        <v>990989.88575068617</v>
      </c>
      <c r="AB2110" s="876">
        <f t="shared" si="489"/>
        <v>2014</v>
      </c>
      <c r="AC2110" s="861">
        <f t="shared" si="490"/>
        <v>4954949.428753431</v>
      </c>
      <c r="AD2110" s="877">
        <f t="shared" si="491"/>
        <v>0</v>
      </c>
    </row>
    <row r="2111" spans="1:30" s="821" customFormat="1" ht="15" hidden="1" customHeight="1">
      <c r="A2111" s="835"/>
      <c r="B2111" s="852" t="s">
        <v>36</v>
      </c>
      <c r="C2111" s="873" t="s">
        <v>2077</v>
      </c>
      <c r="D2111" s="873" t="s">
        <v>4664</v>
      </c>
      <c r="E2111" s="864" t="s">
        <v>4146</v>
      </c>
      <c r="F2111" s="873"/>
      <c r="G2111" s="838"/>
      <c r="H2111" s="873"/>
      <c r="I2111" s="872">
        <v>2014</v>
      </c>
      <c r="J2111" s="838"/>
      <c r="K2111" s="836"/>
      <c r="L2111" s="838"/>
      <c r="M2111" s="838"/>
      <c r="N2111" s="838"/>
      <c r="O2111" s="872" t="s">
        <v>133</v>
      </c>
      <c r="P2111" s="894">
        <v>10130118.832118126</v>
      </c>
      <c r="Q2111" s="853" t="str">
        <f t="shared" si="485"/>
        <v>2.07.02</v>
      </c>
      <c r="R2111" s="841" t="str">
        <f t="shared" si="486"/>
        <v>ALAT KOMUNIKASI</v>
      </c>
      <c r="S2111" s="860">
        <f t="shared" si="487"/>
        <v>5</v>
      </c>
      <c r="T2111" s="861">
        <f t="shared" si="488"/>
        <v>2026023.7664236252</v>
      </c>
      <c r="U2111" s="860">
        <f t="shared" si="492"/>
        <v>0</v>
      </c>
      <c r="V2111" s="861">
        <f t="shared" si="493"/>
        <v>0</v>
      </c>
      <c r="W2111" s="861">
        <f t="shared" si="494"/>
        <v>2026023.7664236252</v>
      </c>
      <c r="X2111" s="861">
        <f t="shared" si="495"/>
        <v>2026023.7664236252</v>
      </c>
      <c r="Y2111" s="861">
        <f t="shared" si="496"/>
        <v>2026023.7664236252</v>
      </c>
      <c r="Z2111" s="861">
        <f t="shared" si="497"/>
        <v>2026023.7664236252</v>
      </c>
      <c r="AA2111" s="861">
        <f t="shared" si="498"/>
        <v>2026023.7664236252</v>
      </c>
      <c r="AB2111" s="876">
        <f t="shared" si="489"/>
        <v>2014</v>
      </c>
      <c r="AC2111" s="861">
        <f t="shared" si="490"/>
        <v>10130118.832118126</v>
      </c>
      <c r="AD2111" s="877">
        <f t="shared" si="491"/>
        <v>0</v>
      </c>
    </row>
    <row r="2112" spans="1:30" s="821" customFormat="1" ht="15" hidden="1" customHeight="1">
      <c r="A2112" s="835"/>
      <c r="B2112" s="852" t="s">
        <v>36</v>
      </c>
      <c r="C2112" s="873" t="s">
        <v>2077</v>
      </c>
      <c r="D2112" s="873" t="s">
        <v>4665</v>
      </c>
      <c r="E2112" s="864" t="s">
        <v>4146</v>
      </c>
      <c r="F2112" s="873"/>
      <c r="G2112" s="838"/>
      <c r="H2112" s="873"/>
      <c r="I2112" s="872">
        <v>2014</v>
      </c>
      <c r="J2112" s="838"/>
      <c r="K2112" s="836"/>
      <c r="L2112" s="838"/>
      <c r="M2112" s="838"/>
      <c r="N2112" s="838"/>
      <c r="O2112" s="872" t="s">
        <v>133</v>
      </c>
      <c r="P2112" s="894">
        <v>9469458.9082843363</v>
      </c>
      <c r="Q2112" s="853" t="str">
        <f t="shared" si="485"/>
        <v>2.07.02</v>
      </c>
      <c r="R2112" s="841" t="str">
        <f t="shared" si="486"/>
        <v>ALAT KOMUNIKASI</v>
      </c>
      <c r="S2112" s="860">
        <f t="shared" si="487"/>
        <v>5</v>
      </c>
      <c r="T2112" s="861">
        <f t="shared" si="488"/>
        <v>1893891.7816568674</v>
      </c>
      <c r="U2112" s="860">
        <f t="shared" si="492"/>
        <v>0</v>
      </c>
      <c r="V2112" s="861">
        <f t="shared" si="493"/>
        <v>0</v>
      </c>
      <c r="W2112" s="861">
        <f t="shared" si="494"/>
        <v>1893891.7816568674</v>
      </c>
      <c r="X2112" s="861">
        <f t="shared" si="495"/>
        <v>1893891.7816568674</v>
      </c>
      <c r="Y2112" s="861">
        <f t="shared" si="496"/>
        <v>1893891.7816568674</v>
      </c>
      <c r="Z2112" s="861">
        <f t="shared" si="497"/>
        <v>1893891.7816568674</v>
      </c>
      <c r="AA2112" s="861">
        <f t="shared" si="498"/>
        <v>1893891.7816568674</v>
      </c>
      <c r="AB2112" s="876">
        <f t="shared" si="489"/>
        <v>2014</v>
      </c>
      <c r="AC2112" s="861">
        <f t="shared" si="490"/>
        <v>9469458.9082843363</v>
      </c>
      <c r="AD2112" s="877">
        <f t="shared" si="491"/>
        <v>0</v>
      </c>
    </row>
    <row r="2113" spans="1:30" s="821" customFormat="1" ht="25.5" hidden="1" customHeight="1">
      <c r="A2113" s="835"/>
      <c r="B2113" s="852" t="s">
        <v>36</v>
      </c>
      <c r="C2113" s="873" t="s">
        <v>2077</v>
      </c>
      <c r="D2113" s="873" t="s">
        <v>4666</v>
      </c>
      <c r="E2113" s="864" t="s">
        <v>2124</v>
      </c>
      <c r="F2113" s="873"/>
      <c r="G2113" s="838"/>
      <c r="H2113" s="873"/>
      <c r="I2113" s="872">
        <v>2014</v>
      </c>
      <c r="J2113" s="838"/>
      <c r="K2113" s="836"/>
      <c r="L2113" s="838"/>
      <c r="M2113" s="838"/>
      <c r="N2113" s="838"/>
      <c r="O2113" s="872" t="s">
        <v>133</v>
      </c>
      <c r="P2113" s="894">
        <v>5505499.3652815903</v>
      </c>
      <c r="Q2113" s="853" t="str">
        <f t="shared" si="485"/>
        <v>2.07.02</v>
      </c>
      <c r="R2113" s="841" t="str">
        <f t="shared" si="486"/>
        <v>ALAT KOMUNIKASI</v>
      </c>
      <c r="S2113" s="860">
        <f t="shared" si="487"/>
        <v>5</v>
      </c>
      <c r="T2113" s="861">
        <f t="shared" si="488"/>
        <v>1101099.8730563181</v>
      </c>
      <c r="U2113" s="860">
        <f t="shared" si="492"/>
        <v>0</v>
      </c>
      <c r="V2113" s="861">
        <f t="shared" si="493"/>
        <v>0</v>
      </c>
      <c r="W2113" s="861">
        <f t="shared" si="494"/>
        <v>1101099.8730563181</v>
      </c>
      <c r="X2113" s="861">
        <f t="shared" si="495"/>
        <v>1101099.8730563181</v>
      </c>
      <c r="Y2113" s="861">
        <f t="shared" si="496"/>
        <v>1101099.8730563181</v>
      </c>
      <c r="Z2113" s="861">
        <f t="shared" si="497"/>
        <v>1101099.8730563181</v>
      </c>
      <c r="AA2113" s="861">
        <f t="shared" si="498"/>
        <v>1101099.8730563181</v>
      </c>
      <c r="AB2113" s="876">
        <f t="shared" si="489"/>
        <v>2014</v>
      </c>
      <c r="AC2113" s="861">
        <f t="shared" si="490"/>
        <v>5505499.3652815903</v>
      </c>
      <c r="AD2113" s="877">
        <f t="shared" si="491"/>
        <v>0</v>
      </c>
    </row>
    <row r="2114" spans="1:30" s="821" customFormat="1" ht="15" hidden="1" customHeight="1">
      <c r="A2114" s="835"/>
      <c r="B2114" s="852" t="s">
        <v>36</v>
      </c>
      <c r="C2114" s="873" t="s">
        <v>2077</v>
      </c>
      <c r="D2114" s="873" t="s">
        <v>4667</v>
      </c>
      <c r="E2114" s="864" t="s">
        <v>444</v>
      </c>
      <c r="F2114" s="873"/>
      <c r="G2114" s="838"/>
      <c r="H2114" s="873"/>
      <c r="I2114" s="872">
        <v>2014</v>
      </c>
      <c r="J2114" s="838"/>
      <c r="K2114" s="836"/>
      <c r="L2114" s="838"/>
      <c r="M2114" s="838"/>
      <c r="N2114" s="838"/>
      <c r="O2114" s="872" t="s">
        <v>133</v>
      </c>
      <c r="P2114" s="894">
        <v>1926924.7778485566</v>
      </c>
      <c r="Q2114" s="853" t="str">
        <f t="shared" si="485"/>
        <v>2.07.02</v>
      </c>
      <c r="R2114" s="841" t="str">
        <f t="shared" si="486"/>
        <v>ALAT KOMUNIKASI</v>
      </c>
      <c r="S2114" s="860">
        <f t="shared" si="487"/>
        <v>5</v>
      </c>
      <c r="T2114" s="861">
        <f t="shared" si="488"/>
        <v>385384.95556971134</v>
      </c>
      <c r="U2114" s="860">
        <f t="shared" si="492"/>
        <v>0</v>
      </c>
      <c r="V2114" s="861">
        <f t="shared" si="493"/>
        <v>0</v>
      </c>
      <c r="W2114" s="861">
        <f t="shared" si="494"/>
        <v>385384.95556971134</v>
      </c>
      <c r="X2114" s="861">
        <f t="shared" si="495"/>
        <v>385384.95556971134</v>
      </c>
      <c r="Y2114" s="861">
        <f t="shared" si="496"/>
        <v>385384.95556971134</v>
      </c>
      <c r="Z2114" s="861">
        <f t="shared" si="497"/>
        <v>385384.95556971134</v>
      </c>
      <c r="AA2114" s="861">
        <f t="shared" si="498"/>
        <v>385384.95556971134</v>
      </c>
      <c r="AB2114" s="876">
        <f t="shared" si="489"/>
        <v>2014</v>
      </c>
      <c r="AC2114" s="861">
        <f t="shared" si="490"/>
        <v>1926924.7778485566</v>
      </c>
      <c r="AD2114" s="877">
        <f t="shared" si="491"/>
        <v>0</v>
      </c>
    </row>
    <row r="2115" spans="1:30" s="821" customFormat="1" ht="25.5" hidden="1" customHeight="1">
      <c r="A2115" s="835"/>
      <c r="B2115" s="852" t="s">
        <v>36</v>
      </c>
      <c r="C2115" s="873" t="s">
        <v>2081</v>
      </c>
      <c r="D2115" s="873" t="s">
        <v>4668</v>
      </c>
      <c r="E2115" s="864" t="s">
        <v>4146</v>
      </c>
      <c r="F2115" s="873"/>
      <c r="G2115" s="838"/>
      <c r="H2115" s="873"/>
      <c r="I2115" s="872">
        <v>2014</v>
      </c>
      <c r="J2115" s="838"/>
      <c r="K2115" s="836"/>
      <c r="L2115" s="838"/>
      <c r="M2115" s="838"/>
      <c r="N2115" s="838"/>
      <c r="O2115" s="872" t="s">
        <v>133</v>
      </c>
      <c r="P2115" s="894">
        <v>34794755.988579653</v>
      </c>
      <c r="Q2115" s="853" t="str">
        <f t="shared" si="485"/>
        <v>2.07.02</v>
      </c>
      <c r="R2115" s="841" t="str">
        <f t="shared" si="486"/>
        <v>ALAT KOMUNIKASI</v>
      </c>
      <c r="S2115" s="860">
        <f t="shared" si="487"/>
        <v>5</v>
      </c>
      <c r="T2115" s="861">
        <f t="shared" si="488"/>
        <v>6958951.1977159306</v>
      </c>
      <c r="U2115" s="860">
        <f t="shared" si="492"/>
        <v>0</v>
      </c>
      <c r="V2115" s="861">
        <f t="shared" si="493"/>
        <v>0</v>
      </c>
      <c r="W2115" s="861">
        <f t="shared" si="494"/>
        <v>6958951.1977159306</v>
      </c>
      <c r="X2115" s="861">
        <f t="shared" si="495"/>
        <v>6958951.1977159306</v>
      </c>
      <c r="Y2115" s="861">
        <f t="shared" si="496"/>
        <v>6958951.1977159306</v>
      </c>
      <c r="Z2115" s="861">
        <f t="shared" si="497"/>
        <v>6958951.1977159306</v>
      </c>
      <c r="AA2115" s="861">
        <f t="shared" si="498"/>
        <v>6958951.1977159306</v>
      </c>
      <c r="AB2115" s="876">
        <f t="shared" si="489"/>
        <v>2014</v>
      </c>
      <c r="AC2115" s="861">
        <f t="shared" si="490"/>
        <v>34794755.988579653</v>
      </c>
      <c r="AD2115" s="877">
        <f t="shared" si="491"/>
        <v>0</v>
      </c>
    </row>
    <row r="2116" spans="1:30" s="821" customFormat="1" ht="15" hidden="1" customHeight="1">
      <c r="A2116" s="835"/>
      <c r="B2116" s="852" t="s">
        <v>36</v>
      </c>
      <c r="C2116" s="873" t="s">
        <v>4669</v>
      </c>
      <c r="D2116" s="873" t="s">
        <v>4670</v>
      </c>
      <c r="E2116" s="864" t="s">
        <v>4149</v>
      </c>
      <c r="F2116" s="873"/>
      <c r="G2116" s="838"/>
      <c r="H2116" s="873"/>
      <c r="I2116" s="872">
        <v>2014</v>
      </c>
      <c r="J2116" s="838"/>
      <c r="K2116" s="836"/>
      <c r="L2116" s="838"/>
      <c r="M2116" s="838"/>
      <c r="N2116" s="838"/>
      <c r="O2116" s="872" t="s">
        <v>133</v>
      </c>
      <c r="P2116" s="894">
        <v>1321319.8476675816</v>
      </c>
      <c r="Q2116" s="853" t="str">
        <f t="shared" si="485"/>
        <v>2.07.01</v>
      </c>
      <c r="R2116" s="841" t="str">
        <f t="shared" si="486"/>
        <v>ALAT STUDIO</v>
      </c>
      <c r="S2116" s="860">
        <f t="shared" si="487"/>
        <v>5</v>
      </c>
      <c r="T2116" s="861">
        <f t="shared" si="488"/>
        <v>264263.96953351633</v>
      </c>
      <c r="U2116" s="860">
        <f t="shared" si="492"/>
        <v>0</v>
      </c>
      <c r="V2116" s="861">
        <f t="shared" si="493"/>
        <v>0</v>
      </c>
      <c r="W2116" s="861">
        <f t="shared" si="494"/>
        <v>264263.96953351633</v>
      </c>
      <c r="X2116" s="861">
        <f t="shared" si="495"/>
        <v>264263.96953351633</v>
      </c>
      <c r="Y2116" s="861">
        <f t="shared" si="496"/>
        <v>264263.96953351633</v>
      </c>
      <c r="Z2116" s="861">
        <f t="shared" si="497"/>
        <v>264263.96953351633</v>
      </c>
      <c r="AA2116" s="861">
        <f t="shared" si="498"/>
        <v>264263.96953351633</v>
      </c>
      <c r="AB2116" s="876">
        <f t="shared" si="489"/>
        <v>2014</v>
      </c>
      <c r="AC2116" s="861">
        <f t="shared" si="490"/>
        <v>1321319.8476675816</v>
      </c>
      <c r="AD2116" s="877">
        <f t="shared" si="491"/>
        <v>0</v>
      </c>
    </row>
    <row r="2117" spans="1:30" s="821" customFormat="1" ht="15" hidden="1" customHeight="1">
      <c r="A2117" s="835"/>
      <c r="B2117" s="852" t="s">
        <v>36</v>
      </c>
      <c r="C2117" s="873" t="s">
        <v>1074</v>
      </c>
      <c r="D2117" s="873" t="s">
        <v>4671</v>
      </c>
      <c r="E2117" s="864" t="s">
        <v>444</v>
      </c>
      <c r="F2117" s="873" t="s">
        <v>4612</v>
      </c>
      <c r="G2117" s="838"/>
      <c r="H2117" s="873"/>
      <c r="I2117" s="872">
        <v>2014</v>
      </c>
      <c r="J2117" s="838"/>
      <c r="K2117" s="836"/>
      <c r="L2117" s="838"/>
      <c r="M2117" s="838"/>
      <c r="N2117" s="838"/>
      <c r="O2117" s="872" t="s">
        <v>133</v>
      </c>
      <c r="P2117" s="894">
        <v>55397585.131736815</v>
      </c>
      <c r="Q2117" s="853" t="str">
        <f t="shared" si="485"/>
        <v>2.07.01</v>
      </c>
      <c r="R2117" s="841" t="str">
        <f t="shared" si="486"/>
        <v>ALAT STUDIO</v>
      </c>
      <c r="S2117" s="860">
        <f t="shared" si="487"/>
        <v>5</v>
      </c>
      <c r="T2117" s="861">
        <f t="shared" si="488"/>
        <v>11079517.026347363</v>
      </c>
      <c r="U2117" s="860">
        <f t="shared" si="492"/>
        <v>0</v>
      </c>
      <c r="V2117" s="861">
        <f t="shared" si="493"/>
        <v>0</v>
      </c>
      <c r="W2117" s="861">
        <f t="shared" si="494"/>
        <v>11079517.026347363</v>
      </c>
      <c r="X2117" s="861">
        <f t="shared" si="495"/>
        <v>11079517.026347363</v>
      </c>
      <c r="Y2117" s="861">
        <f t="shared" si="496"/>
        <v>11079517.026347363</v>
      </c>
      <c r="Z2117" s="861">
        <f t="shared" si="497"/>
        <v>11079517.026347363</v>
      </c>
      <c r="AA2117" s="861">
        <f t="shared" si="498"/>
        <v>11079517.026347363</v>
      </c>
      <c r="AB2117" s="876">
        <f t="shared" si="489"/>
        <v>2014</v>
      </c>
      <c r="AC2117" s="861">
        <f t="shared" si="490"/>
        <v>55397585.131736815</v>
      </c>
      <c r="AD2117" s="877">
        <f t="shared" si="491"/>
        <v>0</v>
      </c>
    </row>
    <row r="2118" spans="1:30" s="821" customFormat="1" ht="15" hidden="1" customHeight="1">
      <c r="A2118" s="835"/>
      <c r="B2118" s="852" t="s">
        <v>36</v>
      </c>
      <c r="C2118" s="873" t="s">
        <v>4594</v>
      </c>
      <c r="D2118" s="873" t="s">
        <v>4672</v>
      </c>
      <c r="E2118" s="864" t="s">
        <v>444</v>
      </c>
      <c r="F2118" s="873" t="s">
        <v>4612</v>
      </c>
      <c r="G2118" s="838"/>
      <c r="H2118" s="873"/>
      <c r="I2118" s="872">
        <v>2014</v>
      </c>
      <c r="J2118" s="838"/>
      <c r="K2118" s="836"/>
      <c r="L2118" s="838"/>
      <c r="M2118" s="838"/>
      <c r="N2118" s="838"/>
      <c r="O2118" s="872" t="s">
        <v>133</v>
      </c>
      <c r="P2118" s="894">
        <v>35573399.597516879</v>
      </c>
      <c r="Q2118" s="853" t="str">
        <f t="shared" si="485"/>
        <v>2.07.01</v>
      </c>
      <c r="R2118" s="841" t="str">
        <f t="shared" si="486"/>
        <v>ALAT STUDIO</v>
      </c>
      <c r="S2118" s="860">
        <f t="shared" si="487"/>
        <v>5</v>
      </c>
      <c r="T2118" s="861">
        <f t="shared" si="488"/>
        <v>7114679.9195033759</v>
      </c>
      <c r="U2118" s="860">
        <f t="shared" si="492"/>
        <v>0</v>
      </c>
      <c r="V2118" s="861">
        <f t="shared" si="493"/>
        <v>0</v>
      </c>
      <c r="W2118" s="861">
        <f t="shared" si="494"/>
        <v>7114679.9195033759</v>
      </c>
      <c r="X2118" s="861">
        <f t="shared" si="495"/>
        <v>7114679.9195033759</v>
      </c>
      <c r="Y2118" s="861">
        <f t="shared" si="496"/>
        <v>7114679.9195033759</v>
      </c>
      <c r="Z2118" s="861">
        <f t="shared" si="497"/>
        <v>7114679.9195033759</v>
      </c>
      <c r="AA2118" s="861">
        <f t="shared" si="498"/>
        <v>7114679.9195033759</v>
      </c>
      <c r="AB2118" s="876">
        <f t="shared" si="489"/>
        <v>2014</v>
      </c>
      <c r="AC2118" s="861">
        <f t="shared" si="490"/>
        <v>35573399.597516879</v>
      </c>
      <c r="AD2118" s="877">
        <f t="shared" si="491"/>
        <v>0</v>
      </c>
    </row>
    <row r="2119" spans="1:30" s="821" customFormat="1" ht="15" hidden="1" customHeight="1">
      <c r="A2119" s="835"/>
      <c r="B2119" s="852" t="s">
        <v>36</v>
      </c>
      <c r="C2119" s="873" t="s">
        <v>4673</v>
      </c>
      <c r="D2119" s="873" t="s">
        <v>4674</v>
      </c>
      <c r="E2119" s="864" t="s">
        <v>444</v>
      </c>
      <c r="F2119" s="873" t="s">
        <v>4612</v>
      </c>
      <c r="G2119" s="838"/>
      <c r="H2119" s="873"/>
      <c r="I2119" s="872">
        <v>2014</v>
      </c>
      <c r="J2119" s="838"/>
      <c r="K2119" s="836"/>
      <c r="L2119" s="838"/>
      <c r="M2119" s="838"/>
      <c r="N2119" s="838"/>
      <c r="O2119" s="872" t="s">
        <v>133</v>
      </c>
      <c r="P2119" s="894">
        <v>8590480.3981619719</v>
      </c>
      <c r="Q2119" s="853" t="str">
        <f t="shared" si="485"/>
        <v>2.07.01</v>
      </c>
      <c r="R2119" s="841" t="str">
        <f t="shared" si="486"/>
        <v>ALAT STUDIO</v>
      </c>
      <c r="S2119" s="860">
        <f t="shared" si="487"/>
        <v>5</v>
      </c>
      <c r="T2119" s="861">
        <f t="shared" si="488"/>
        <v>1718096.0796323945</v>
      </c>
      <c r="U2119" s="860">
        <f t="shared" si="492"/>
        <v>0</v>
      </c>
      <c r="V2119" s="861">
        <f t="shared" si="493"/>
        <v>0</v>
      </c>
      <c r="W2119" s="861">
        <f t="shared" si="494"/>
        <v>1718096.0796323945</v>
      </c>
      <c r="X2119" s="861">
        <f t="shared" si="495"/>
        <v>1718096.0796323945</v>
      </c>
      <c r="Y2119" s="861">
        <f t="shared" si="496"/>
        <v>1718096.0796323945</v>
      </c>
      <c r="Z2119" s="861">
        <f t="shared" si="497"/>
        <v>1718096.0796323945</v>
      </c>
      <c r="AA2119" s="861">
        <f t="shared" si="498"/>
        <v>1718096.0796323945</v>
      </c>
      <c r="AB2119" s="876">
        <f t="shared" si="489"/>
        <v>2014</v>
      </c>
      <c r="AC2119" s="861">
        <f t="shared" si="490"/>
        <v>8590480.3981619719</v>
      </c>
      <c r="AD2119" s="877">
        <f t="shared" si="491"/>
        <v>0</v>
      </c>
    </row>
    <row r="2120" spans="1:30" s="821" customFormat="1" ht="15" hidden="1" customHeight="1">
      <c r="A2120" s="873" t="s">
        <v>1873</v>
      </c>
      <c r="B2120" s="852" t="s">
        <v>36</v>
      </c>
      <c r="C2120" s="873" t="s">
        <v>4675</v>
      </c>
      <c r="D2120" s="873" t="s">
        <v>1873</v>
      </c>
      <c r="E2120" s="864" t="s">
        <v>444</v>
      </c>
      <c r="F2120" s="873" t="s">
        <v>4676</v>
      </c>
      <c r="G2120" s="838"/>
      <c r="H2120" s="873"/>
      <c r="I2120" s="872">
        <v>2014</v>
      </c>
      <c r="J2120" s="838"/>
      <c r="K2120" s="836"/>
      <c r="L2120" s="838"/>
      <c r="M2120" s="838"/>
      <c r="N2120" s="838"/>
      <c r="O2120" s="872" t="s">
        <v>133</v>
      </c>
      <c r="P2120" s="894">
        <v>8590480.3981619719</v>
      </c>
      <c r="Q2120" s="853" t="str">
        <f t="shared" si="485"/>
        <v>2.07.01</v>
      </c>
      <c r="R2120" s="841" t="str">
        <f t="shared" si="486"/>
        <v>ALAT STUDIO</v>
      </c>
      <c r="S2120" s="860">
        <f t="shared" si="487"/>
        <v>5</v>
      </c>
      <c r="T2120" s="861">
        <f t="shared" si="488"/>
        <v>1718096.0796323945</v>
      </c>
      <c r="U2120" s="860">
        <f t="shared" si="492"/>
        <v>0</v>
      </c>
      <c r="V2120" s="861">
        <f t="shared" si="493"/>
        <v>0</v>
      </c>
      <c r="W2120" s="861">
        <f t="shared" si="494"/>
        <v>1718096.0796323945</v>
      </c>
      <c r="X2120" s="861">
        <f t="shared" si="495"/>
        <v>1718096.0796323945</v>
      </c>
      <c r="Y2120" s="861">
        <f t="shared" si="496"/>
        <v>1718096.0796323945</v>
      </c>
      <c r="Z2120" s="861">
        <f t="shared" si="497"/>
        <v>1718096.0796323945</v>
      </c>
      <c r="AA2120" s="861">
        <f t="shared" si="498"/>
        <v>1718096.0796323945</v>
      </c>
      <c r="AB2120" s="876">
        <f t="shared" si="489"/>
        <v>2014</v>
      </c>
      <c r="AC2120" s="861">
        <f t="shared" si="490"/>
        <v>8590480.3981619719</v>
      </c>
      <c r="AD2120" s="877">
        <f t="shared" si="491"/>
        <v>0</v>
      </c>
    </row>
    <row r="2121" spans="1:30" s="821" customFormat="1" ht="15" hidden="1" customHeight="1">
      <c r="A2121" s="873" t="s">
        <v>4677</v>
      </c>
      <c r="B2121" s="852" t="s">
        <v>36</v>
      </c>
      <c r="C2121" s="873" t="s">
        <v>1074</v>
      </c>
      <c r="D2121" s="873" t="s">
        <v>4678</v>
      </c>
      <c r="E2121" s="864" t="s">
        <v>444</v>
      </c>
      <c r="F2121" s="873"/>
      <c r="G2121" s="838"/>
      <c r="H2121" s="873"/>
      <c r="I2121" s="872">
        <v>2014</v>
      </c>
      <c r="J2121" s="838"/>
      <c r="K2121" s="836"/>
      <c r="L2121" s="838"/>
      <c r="M2121" s="838"/>
      <c r="N2121" s="838"/>
      <c r="O2121" s="872" t="s">
        <v>133</v>
      </c>
      <c r="P2121" s="894">
        <v>49780732.563707836</v>
      </c>
      <c r="Q2121" s="853" t="str">
        <f t="shared" si="485"/>
        <v>2.07.01</v>
      </c>
      <c r="R2121" s="841" t="str">
        <f t="shared" si="486"/>
        <v>ALAT STUDIO</v>
      </c>
      <c r="S2121" s="860">
        <f t="shared" si="487"/>
        <v>5</v>
      </c>
      <c r="T2121" s="861">
        <f t="shared" si="488"/>
        <v>9956146.5127415676</v>
      </c>
      <c r="U2121" s="860">
        <f t="shared" si="492"/>
        <v>0</v>
      </c>
      <c r="V2121" s="861">
        <f t="shared" si="493"/>
        <v>0</v>
      </c>
      <c r="W2121" s="861">
        <f t="shared" si="494"/>
        <v>9956146.5127415676</v>
      </c>
      <c r="X2121" s="861">
        <f t="shared" si="495"/>
        <v>9956146.5127415676</v>
      </c>
      <c r="Y2121" s="861">
        <f t="shared" si="496"/>
        <v>9956146.5127415676</v>
      </c>
      <c r="Z2121" s="861">
        <f t="shared" si="497"/>
        <v>9956146.5127415676</v>
      </c>
      <c r="AA2121" s="861">
        <f t="shared" si="498"/>
        <v>9956146.5127415676</v>
      </c>
      <c r="AB2121" s="876">
        <f t="shared" si="489"/>
        <v>2014</v>
      </c>
      <c r="AC2121" s="861">
        <f t="shared" si="490"/>
        <v>49780732.563707836</v>
      </c>
      <c r="AD2121" s="877">
        <f t="shared" si="491"/>
        <v>0</v>
      </c>
    </row>
    <row r="2122" spans="1:30" s="821" customFormat="1" ht="15" hidden="1" customHeight="1">
      <c r="A2122" s="835"/>
      <c r="B2122" s="852" t="s">
        <v>36</v>
      </c>
      <c r="C2122" s="873" t="s">
        <v>1074</v>
      </c>
      <c r="D2122" s="873" t="s">
        <v>377</v>
      </c>
      <c r="E2122" s="864" t="s">
        <v>4151</v>
      </c>
      <c r="F2122" s="873" t="s">
        <v>4679</v>
      </c>
      <c r="G2122" s="838"/>
      <c r="H2122" s="873"/>
      <c r="I2122" s="872">
        <v>2015</v>
      </c>
      <c r="J2122" s="838"/>
      <c r="K2122" s="836"/>
      <c r="L2122" s="838"/>
      <c r="M2122" s="838"/>
      <c r="N2122" s="838"/>
      <c r="O2122" s="872" t="s">
        <v>133</v>
      </c>
      <c r="P2122" s="894">
        <f>49690510.8496551-9938102.17</f>
        <v>39752408.679655097</v>
      </c>
      <c r="Q2122" s="853" t="str">
        <f t="shared" ref="Q2122:Q2139" si="499">MID(C2122,2,7)</f>
        <v>2.07.01</v>
      </c>
      <c r="R2122" s="841" t="str">
        <f t="shared" ref="R2122:R2139" si="500">VLOOKUP(Q2122,kelompok,2,0)</f>
        <v>ALAT STUDIO</v>
      </c>
      <c r="S2122" s="860">
        <f t="shared" ref="S2122:S2139" si="501">VLOOKUP(Q2122,MASAMANFAAT,4,0)</f>
        <v>5</v>
      </c>
      <c r="T2122" s="861">
        <f t="shared" ref="T2122:T2139" si="502">(P2122)/S2122</f>
        <v>7950481.7359310193</v>
      </c>
      <c r="U2122" s="860">
        <f t="shared" si="492"/>
        <v>-1</v>
      </c>
      <c r="V2122" s="861"/>
      <c r="W2122" s="861"/>
      <c r="X2122" s="861">
        <f t="shared" si="495"/>
        <v>7950481.7359310193</v>
      </c>
      <c r="Y2122" s="861">
        <f t="shared" si="496"/>
        <v>7950481.7359310193</v>
      </c>
      <c r="Z2122" s="861">
        <f t="shared" si="497"/>
        <v>7950481.7359310193</v>
      </c>
      <c r="AA2122" s="861">
        <f t="shared" si="498"/>
        <v>7950481.7359310193</v>
      </c>
      <c r="AB2122" s="876">
        <f t="shared" ref="AB2122:AB2139" si="503">I2122</f>
        <v>2015</v>
      </c>
      <c r="AC2122" s="861">
        <f t="shared" ref="AC2122:AC2138" si="504">P2122</f>
        <v>39752408.679655097</v>
      </c>
      <c r="AD2122" s="877">
        <f t="shared" ref="AD2122:AD2139" si="505">P2122-(V2122+W2122+X2122+Y2122+Z2122+AA2122)</f>
        <v>7950481.7359310202</v>
      </c>
    </row>
    <row r="2123" spans="1:30" s="821" customFormat="1" ht="25.5" hidden="1" customHeight="1">
      <c r="A2123" s="835"/>
      <c r="B2123" s="852" t="s">
        <v>36</v>
      </c>
      <c r="C2123" s="873" t="s">
        <v>4553</v>
      </c>
      <c r="D2123" s="873" t="s">
        <v>4680</v>
      </c>
      <c r="E2123" s="864">
        <v>1</v>
      </c>
      <c r="F2123" s="873" t="s">
        <v>4681</v>
      </c>
      <c r="G2123" s="838"/>
      <c r="H2123" s="873"/>
      <c r="I2123" s="872">
        <v>2015</v>
      </c>
      <c r="J2123" s="838"/>
      <c r="K2123" s="836"/>
      <c r="L2123" s="838"/>
      <c r="M2123" s="838"/>
      <c r="N2123" s="838"/>
      <c r="O2123" s="872" t="s">
        <v>133</v>
      </c>
      <c r="P2123" s="894">
        <v>12109286.203746002</v>
      </c>
      <c r="Q2123" s="853" t="str">
        <f t="shared" si="499"/>
        <v>2.07.01</v>
      </c>
      <c r="R2123" s="841" t="str">
        <f t="shared" si="500"/>
        <v>ALAT STUDIO</v>
      </c>
      <c r="S2123" s="860">
        <f t="shared" si="501"/>
        <v>5</v>
      </c>
      <c r="T2123" s="861">
        <f t="shared" si="502"/>
        <v>2421857.2407492003</v>
      </c>
      <c r="U2123" s="860">
        <f t="shared" ref="U2123:U2139" si="506">2013-AB2123+1</f>
        <v>-1</v>
      </c>
      <c r="V2123" s="861"/>
      <c r="W2123" s="861"/>
      <c r="X2123" s="861">
        <f t="shared" ref="X2123:X2132" si="507">IF(P2123=V2123+W2123,0,T2123)</f>
        <v>2421857.2407492003</v>
      </c>
      <c r="Y2123" s="861">
        <f t="shared" ref="Y2123:Y2135" si="508">IF(P2123=V2123+W2123+X2123,0,T2123)</f>
        <v>2421857.2407492003</v>
      </c>
      <c r="Z2123" s="861">
        <f t="shared" ref="Z2123:Z2138" si="509">IF(P2123=W2123+X2123+Y2123+V2123,0,T2123)</f>
        <v>2421857.2407492003</v>
      </c>
      <c r="AA2123" s="861">
        <f t="shared" ref="AA2123:AA2139" si="510">IF(P2123=+X2123+Y2123+Z2123+W2123+V2123,0,T2123)</f>
        <v>2421857.2407492003</v>
      </c>
      <c r="AB2123" s="876">
        <f t="shared" si="503"/>
        <v>2015</v>
      </c>
      <c r="AC2123" s="861">
        <f t="shared" si="504"/>
        <v>12109286.203746002</v>
      </c>
      <c r="AD2123" s="877">
        <f t="shared" si="505"/>
        <v>2421857.2407492008</v>
      </c>
    </row>
    <row r="2124" spans="1:30" s="821" customFormat="1" ht="25.5" hidden="1" customHeight="1">
      <c r="A2124" s="835"/>
      <c r="B2124" s="852" t="s">
        <v>36</v>
      </c>
      <c r="C2124" s="873" t="s">
        <v>4682</v>
      </c>
      <c r="D2124" s="873" t="s">
        <v>4683</v>
      </c>
      <c r="E2124" s="864">
        <v>4</v>
      </c>
      <c r="F2124" s="873" t="s">
        <v>4684</v>
      </c>
      <c r="G2124" s="838"/>
      <c r="H2124" s="873"/>
      <c r="I2124" s="872">
        <v>2015</v>
      </c>
      <c r="J2124" s="838"/>
      <c r="K2124" s="836"/>
      <c r="L2124" s="838"/>
      <c r="M2124" s="838"/>
      <c r="N2124" s="838"/>
      <c r="O2124" s="872" t="s">
        <v>133</v>
      </c>
      <c r="P2124" s="894">
        <v>31329935.1301964</v>
      </c>
      <c r="Q2124" s="853" t="str">
        <f t="shared" si="499"/>
        <v>2.07.02</v>
      </c>
      <c r="R2124" s="841" t="str">
        <f t="shared" si="500"/>
        <v>ALAT KOMUNIKASI</v>
      </c>
      <c r="S2124" s="860">
        <f t="shared" si="501"/>
        <v>5</v>
      </c>
      <c r="T2124" s="861">
        <f t="shared" si="502"/>
        <v>6265987.02603928</v>
      </c>
      <c r="U2124" s="860">
        <f t="shared" si="506"/>
        <v>-1</v>
      </c>
      <c r="V2124" s="861"/>
      <c r="W2124" s="861"/>
      <c r="X2124" s="861">
        <f t="shared" si="507"/>
        <v>6265987.02603928</v>
      </c>
      <c r="Y2124" s="861">
        <f t="shared" si="508"/>
        <v>6265987.02603928</v>
      </c>
      <c r="Z2124" s="861">
        <f t="shared" si="509"/>
        <v>6265987.02603928</v>
      </c>
      <c r="AA2124" s="861">
        <f t="shared" si="510"/>
        <v>6265987.02603928</v>
      </c>
      <c r="AB2124" s="876">
        <f t="shared" si="503"/>
        <v>2015</v>
      </c>
      <c r="AC2124" s="861">
        <f t="shared" si="504"/>
        <v>31329935.1301964</v>
      </c>
      <c r="AD2124" s="877">
        <f t="shared" si="505"/>
        <v>6265987.02603928</v>
      </c>
    </row>
    <row r="2125" spans="1:30" s="821" customFormat="1" ht="25.5" hidden="1" customHeight="1">
      <c r="A2125" s="873" t="s">
        <v>4685</v>
      </c>
      <c r="B2125" s="852" t="s">
        <v>36</v>
      </c>
      <c r="C2125" s="873" t="s">
        <v>2078</v>
      </c>
      <c r="D2125" s="873" t="s">
        <v>4686</v>
      </c>
      <c r="E2125" s="864">
        <v>205</v>
      </c>
      <c r="F2125" s="873" t="s">
        <v>4687</v>
      </c>
      <c r="G2125" s="838"/>
      <c r="H2125" s="873"/>
      <c r="I2125" s="872">
        <v>2015</v>
      </c>
      <c r="J2125" s="838"/>
      <c r="K2125" s="836"/>
      <c r="L2125" s="838"/>
      <c r="M2125" s="838"/>
      <c r="N2125" s="838"/>
      <c r="O2125" s="872" t="s">
        <v>133</v>
      </c>
      <c r="P2125" s="894">
        <v>29442128.460484199</v>
      </c>
      <c r="Q2125" s="853" t="str">
        <f t="shared" si="499"/>
        <v>2.07.01</v>
      </c>
      <c r="R2125" s="841" t="str">
        <f t="shared" si="500"/>
        <v>ALAT STUDIO</v>
      </c>
      <c r="S2125" s="860">
        <f t="shared" si="501"/>
        <v>5</v>
      </c>
      <c r="T2125" s="861">
        <f t="shared" si="502"/>
        <v>5888425.6920968397</v>
      </c>
      <c r="U2125" s="860">
        <f t="shared" si="506"/>
        <v>-1</v>
      </c>
      <c r="V2125" s="861"/>
      <c r="W2125" s="861"/>
      <c r="X2125" s="861">
        <f t="shared" si="507"/>
        <v>5888425.6920968397</v>
      </c>
      <c r="Y2125" s="861">
        <f t="shared" si="508"/>
        <v>5888425.6920968397</v>
      </c>
      <c r="Z2125" s="861">
        <f t="shared" si="509"/>
        <v>5888425.6920968397</v>
      </c>
      <c r="AA2125" s="861">
        <f t="shared" si="510"/>
        <v>5888425.6920968397</v>
      </c>
      <c r="AB2125" s="876">
        <f t="shared" si="503"/>
        <v>2015</v>
      </c>
      <c r="AC2125" s="861">
        <f t="shared" si="504"/>
        <v>29442128.460484199</v>
      </c>
      <c r="AD2125" s="877">
        <f t="shared" si="505"/>
        <v>5888425.6920968406</v>
      </c>
    </row>
    <row r="2126" spans="1:30" s="821" customFormat="1" ht="25.5" hidden="1" customHeight="1">
      <c r="A2126" s="873" t="s">
        <v>4688</v>
      </c>
      <c r="B2126" s="852" t="s">
        <v>36</v>
      </c>
      <c r="C2126" s="885" t="s">
        <v>2078</v>
      </c>
      <c r="D2126" s="873" t="s">
        <v>4689</v>
      </c>
      <c r="E2126" s="864">
        <v>3</v>
      </c>
      <c r="F2126" s="873" t="s">
        <v>4690</v>
      </c>
      <c r="G2126" s="838"/>
      <c r="H2126" s="873"/>
      <c r="I2126" s="872">
        <v>2015</v>
      </c>
      <c r="J2126" s="838"/>
      <c r="K2126" s="836"/>
      <c r="L2126" s="838"/>
      <c r="M2126" s="838"/>
      <c r="N2126" s="838"/>
      <c r="O2126" s="872" t="s">
        <v>133</v>
      </c>
      <c r="P2126" s="894">
        <v>8078502.8240375435</v>
      </c>
      <c r="Q2126" s="853" t="str">
        <f t="shared" si="499"/>
        <v>2.07.01</v>
      </c>
      <c r="R2126" s="841" t="str">
        <f t="shared" si="500"/>
        <v>ALAT STUDIO</v>
      </c>
      <c r="S2126" s="860">
        <f t="shared" si="501"/>
        <v>5</v>
      </c>
      <c r="T2126" s="861">
        <f t="shared" si="502"/>
        <v>1615700.5648075086</v>
      </c>
      <c r="U2126" s="860">
        <f t="shared" si="506"/>
        <v>-1</v>
      </c>
      <c r="V2126" s="861"/>
      <c r="W2126" s="861"/>
      <c r="X2126" s="861">
        <f t="shared" si="507"/>
        <v>1615700.5648075086</v>
      </c>
      <c r="Y2126" s="861">
        <f t="shared" si="508"/>
        <v>1615700.5648075086</v>
      </c>
      <c r="Z2126" s="861">
        <f t="shared" si="509"/>
        <v>1615700.5648075086</v>
      </c>
      <c r="AA2126" s="861">
        <f t="shared" si="510"/>
        <v>1615700.5648075086</v>
      </c>
      <c r="AB2126" s="876">
        <f t="shared" si="503"/>
        <v>2015</v>
      </c>
      <c r="AC2126" s="861">
        <f t="shared" si="504"/>
        <v>8078502.8240375435</v>
      </c>
      <c r="AD2126" s="877">
        <f t="shared" si="505"/>
        <v>1615700.5648075091</v>
      </c>
    </row>
    <row r="2127" spans="1:30" s="821" customFormat="1" ht="15" hidden="1" customHeight="1">
      <c r="A2127" s="835"/>
      <c r="B2127" s="852" t="s">
        <v>36</v>
      </c>
      <c r="C2127" s="873" t="s">
        <v>2077</v>
      </c>
      <c r="D2127" s="873" t="s">
        <v>4691</v>
      </c>
      <c r="E2127" s="864">
        <v>1</v>
      </c>
      <c r="F2127" s="873" t="s">
        <v>4692</v>
      </c>
      <c r="G2127" s="838"/>
      <c r="H2127" s="873"/>
      <c r="I2127" s="872">
        <v>2015</v>
      </c>
      <c r="J2127" s="838"/>
      <c r="K2127" s="836"/>
      <c r="L2127" s="838"/>
      <c r="M2127" s="838"/>
      <c r="N2127" s="838"/>
      <c r="O2127" s="872" t="s">
        <v>133</v>
      </c>
      <c r="P2127" s="894">
        <v>10743110.324349018</v>
      </c>
      <c r="Q2127" s="853" t="str">
        <f t="shared" si="499"/>
        <v>2.07.02</v>
      </c>
      <c r="R2127" s="841" t="str">
        <f t="shared" si="500"/>
        <v>ALAT KOMUNIKASI</v>
      </c>
      <c r="S2127" s="860">
        <f t="shared" si="501"/>
        <v>5</v>
      </c>
      <c r="T2127" s="861">
        <f t="shared" si="502"/>
        <v>2148622.0648698034</v>
      </c>
      <c r="U2127" s="860">
        <f t="shared" si="506"/>
        <v>-1</v>
      </c>
      <c r="V2127" s="861"/>
      <c r="W2127" s="861"/>
      <c r="X2127" s="861">
        <f t="shared" si="507"/>
        <v>2148622.0648698034</v>
      </c>
      <c r="Y2127" s="861">
        <f t="shared" si="508"/>
        <v>2148622.0648698034</v>
      </c>
      <c r="Z2127" s="861">
        <f t="shared" si="509"/>
        <v>2148622.0648698034</v>
      </c>
      <c r="AA2127" s="861">
        <f t="shared" si="510"/>
        <v>2148622.0648698034</v>
      </c>
      <c r="AB2127" s="876">
        <f t="shared" si="503"/>
        <v>2015</v>
      </c>
      <c r="AC2127" s="861">
        <f t="shared" si="504"/>
        <v>10743110.324349018</v>
      </c>
      <c r="AD2127" s="877">
        <f t="shared" si="505"/>
        <v>2148622.0648698043</v>
      </c>
    </row>
    <row r="2128" spans="1:30" s="821" customFormat="1" ht="25.5" hidden="1" customHeight="1">
      <c r="A2128" s="873" t="s">
        <v>4693</v>
      </c>
      <c r="B2128" s="852" t="s">
        <v>36</v>
      </c>
      <c r="C2128" s="873" t="s">
        <v>2078</v>
      </c>
      <c r="D2128" s="873" t="s">
        <v>4694</v>
      </c>
      <c r="E2128" s="864">
        <v>695</v>
      </c>
      <c r="F2128" s="873" t="s">
        <v>4695</v>
      </c>
      <c r="G2128" s="838"/>
      <c r="H2128" s="873"/>
      <c r="I2128" s="872">
        <v>2015</v>
      </c>
      <c r="J2128" s="838"/>
      <c r="K2128" s="836"/>
      <c r="L2128" s="838"/>
      <c r="M2128" s="838"/>
      <c r="N2128" s="838"/>
      <c r="O2128" s="872" t="s">
        <v>133</v>
      </c>
      <c r="P2128" s="894">
        <v>85039841.397067994</v>
      </c>
      <c r="Q2128" s="853" t="str">
        <f t="shared" si="499"/>
        <v>2.07.01</v>
      </c>
      <c r="R2128" s="841" t="str">
        <f t="shared" si="500"/>
        <v>ALAT STUDIO</v>
      </c>
      <c r="S2128" s="860">
        <f t="shared" si="501"/>
        <v>5</v>
      </c>
      <c r="T2128" s="861">
        <f t="shared" si="502"/>
        <v>17007968.2794136</v>
      </c>
      <c r="U2128" s="860">
        <f t="shared" si="506"/>
        <v>-1</v>
      </c>
      <c r="V2128" s="861"/>
      <c r="W2128" s="861"/>
      <c r="X2128" s="861">
        <f t="shared" si="507"/>
        <v>17007968.2794136</v>
      </c>
      <c r="Y2128" s="861">
        <f t="shared" si="508"/>
        <v>17007968.2794136</v>
      </c>
      <c r="Z2128" s="861">
        <f t="shared" si="509"/>
        <v>17007968.2794136</v>
      </c>
      <c r="AA2128" s="861">
        <f t="shared" si="510"/>
        <v>17007968.2794136</v>
      </c>
      <c r="AB2128" s="876">
        <f t="shared" si="503"/>
        <v>2015</v>
      </c>
      <c r="AC2128" s="861">
        <f t="shared" si="504"/>
        <v>85039841.397067994</v>
      </c>
      <c r="AD2128" s="877">
        <f t="shared" si="505"/>
        <v>17007968.279413596</v>
      </c>
    </row>
    <row r="2129" spans="1:31" s="821" customFormat="1" ht="25.5" hidden="1" customHeight="1">
      <c r="A2129" s="873" t="s">
        <v>4696</v>
      </c>
      <c r="B2129" s="852" t="s">
        <v>36</v>
      </c>
      <c r="C2129" s="873" t="s">
        <v>2078</v>
      </c>
      <c r="D2129" s="873" t="s">
        <v>4697</v>
      </c>
      <c r="E2129" s="864">
        <v>1</v>
      </c>
      <c r="F2129" s="873"/>
      <c r="G2129" s="838"/>
      <c r="H2129" s="873"/>
      <c r="I2129" s="872">
        <v>2015</v>
      </c>
      <c r="J2129" s="838"/>
      <c r="K2129" s="836"/>
      <c r="L2129" s="838"/>
      <c r="M2129" s="838"/>
      <c r="N2129" s="838"/>
      <c r="O2129" s="872" t="s">
        <v>133</v>
      </c>
      <c r="P2129" s="894">
        <v>25492638.190954801</v>
      </c>
      <c r="Q2129" s="853" t="str">
        <f t="shared" si="499"/>
        <v>2.07.01</v>
      </c>
      <c r="R2129" s="841" t="str">
        <f t="shared" si="500"/>
        <v>ALAT STUDIO</v>
      </c>
      <c r="S2129" s="860">
        <f t="shared" si="501"/>
        <v>5</v>
      </c>
      <c r="T2129" s="861">
        <f t="shared" si="502"/>
        <v>5098527.6381909605</v>
      </c>
      <c r="U2129" s="860">
        <f t="shared" si="506"/>
        <v>-1</v>
      </c>
      <c r="V2129" s="861"/>
      <c r="W2129" s="861"/>
      <c r="X2129" s="861">
        <f t="shared" si="507"/>
        <v>5098527.6381909605</v>
      </c>
      <c r="Y2129" s="861">
        <f t="shared" si="508"/>
        <v>5098527.6381909605</v>
      </c>
      <c r="Z2129" s="861">
        <f t="shared" si="509"/>
        <v>5098527.6381909605</v>
      </c>
      <c r="AA2129" s="861">
        <f t="shared" si="510"/>
        <v>5098527.6381909605</v>
      </c>
      <c r="AB2129" s="876">
        <f t="shared" si="503"/>
        <v>2015</v>
      </c>
      <c r="AC2129" s="861">
        <f t="shared" si="504"/>
        <v>25492638.190954801</v>
      </c>
      <c r="AD2129" s="877">
        <f t="shared" si="505"/>
        <v>5098527.6381909586</v>
      </c>
    </row>
    <row r="2130" spans="1:31" s="821" customFormat="1" ht="15" hidden="1" customHeight="1">
      <c r="A2130" s="835"/>
      <c r="B2130" s="852" t="s">
        <v>36</v>
      </c>
      <c r="C2130" s="873" t="s">
        <v>1074</v>
      </c>
      <c r="D2130" s="873" t="s">
        <v>377</v>
      </c>
      <c r="E2130" s="864">
        <v>1</v>
      </c>
      <c r="F2130" s="873"/>
      <c r="G2130" s="838"/>
      <c r="H2130" s="873"/>
      <c r="I2130" s="872">
        <v>2015</v>
      </c>
      <c r="J2130" s="838"/>
      <c r="K2130" s="836"/>
      <c r="L2130" s="838"/>
      <c r="M2130" s="838"/>
      <c r="N2130" s="838"/>
      <c r="O2130" s="872" t="s">
        <v>133</v>
      </c>
      <c r="P2130" s="894">
        <v>11843700</v>
      </c>
      <c r="Q2130" s="853" t="str">
        <f t="shared" si="499"/>
        <v>2.07.01</v>
      </c>
      <c r="R2130" s="841" t="str">
        <f t="shared" si="500"/>
        <v>ALAT STUDIO</v>
      </c>
      <c r="S2130" s="860">
        <f t="shared" si="501"/>
        <v>5</v>
      </c>
      <c r="T2130" s="861">
        <f t="shared" si="502"/>
        <v>2368740</v>
      </c>
      <c r="U2130" s="860">
        <f t="shared" si="506"/>
        <v>-1</v>
      </c>
      <c r="V2130" s="861"/>
      <c r="W2130" s="861"/>
      <c r="X2130" s="861">
        <f t="shared" si="507"/>
        <v>2368740</v>
      </c>
      <c r="Y2130" s="861">
        <f t="shared" si="508"/>
        <v>2368740</v>
      </c>
      <c r="Z2130" s="861">
        <f t="shared" si="509"/>
        <v>2368740</v>
      </c>
      <c r="AA2130" s="861">
        <f t="shared" si="510"/>
        <v>2368740</v>
      </c>
      <c r="AB2130" s="876">
        <f t="shared" si="503"/>
        <v>2015</v>
      </c>
      <c r="AC2130" s="861">
        <f t="shared" si="504"/>
        <v>11843700</v>
      </c>
      <c r="AD2130" s="877">
        <f t="shared" si="505"/>
        <v>2368740</v>
      </c>
    </row>
    <row r="2131" spans="1:31" s="821" customFormat="1" ht="15" hidden="1" customHeight="1">
      <c r="A2131" s="835"/>
      <c r="B2131" s="852" t="s">
        <v>36</v>
      </c>
      <c r="C2131" s="873" t="s">
        <v>1074</v>
      </c>
      <c r="D2131" s="873" t="s">
        <v>377</v>
      </c>
      <c r="E2131" s="864">
        <v>15</v>
      </c>
      <c r="F2131" s="873" t="s">
        <v>4698</v>
      </c>
      <c r="G2131" s="838"/>
      <c r="H2131" s="873"/>
      <c r="I2131" s="872">
        <v>2015</v>
      </c>
      <c r="J2131" s="838"/>
      <c r="K2131" s="836"/>
      <c r="L2131" s="838"/>
      <c r="M2131" s="838"/>
      <c r="N2131" s="838"/>
      <c r="O2131" s="872" t="s">
        <v>133</v>
      </c>
      <c r="P2131" s="894">
        <v>195036773.18282998</v>
      </c>
      <c r="Q2131" s="853" t="str">
        <f t="shared" si="499"/>
        <v>2.07.01</v>
      </c>
      <c r="R2131" s="841" t="str">
        <f t="shared" si="500"/>
        <v>ALAT STUDIO</v>
      </c>
      <c r="S2131" s="860">
        <f t="shared" si="501"/>
        <v>5</v>
      </c>
      <c r="T2131" s="861">
        <f t="shared" si="502"/>
        <v>39007354.636565998</v>
      </c>
      <c r="U2131" s="860">
        <f t="shared" si="506"/>
        <v>-1</v>
      </c>
      <c r="V2131" s="861"/>
      <c r="W2131" s="861"/>
      <c r="X2131" s="861">
        <f t="shared" si="507"/>
        <v>39007354.636565998</v>
      </c>
      <c r="Y2131" s="861">
        <f t="shared" si="508"/>
        <v>39007354.636565998</v>
      </c>
      <c r="Z2131" s="861">
        <f t="shared" si="509"/>
        <v>39007354.636565998</v>
      </c>
      <c r="AA2131" s="861">
        <f t="shared" si="510"/>
        <v>39007354.636565998</v>
      </c>
      <c r="AB2131" s="876">
        <f t="shared" si="503"/>
        <v>2015</v>
      </c>
      <c r="AC2131" s="861">
        <f t="shared" si="504"/>
        <v>195036773.18282998</v>
      </c>
      <c r="AD2131" s="877">
        <f t="shared" si="505"/>
        <v>39007354.636565983</v>
      </c>
    </row>
    <row r="2132" spans="1:31" s="821" customFormat="1" ht="15" hidden="1" customHeight="1">
      <c r="A2132" s="835"/>
      <c r="B2132" s="852" t="s">
        <v>36</v>
      </c>
      <c r="C2132" s="873" t="s">
        <v>2083</v>
      </c>
      <c r="D2132" s="873" t="s">
        <v>4699</v>
      </c>
      <c r="E2132" s="864">
        <v>2</v>
      </c>
      <c r="F2132" s="873" t="s">
        <v>4700</v>
      </c>
      <c r="G2132" s="838"/>
      <c r="H2132" s="873"/>
      <c r="I2132" s="872">
        <v>2015</v>
      </c>
      <c r="J2132" s="838"/>
      <c r="K2132" s="836"/>
      <c r="L2132" s="838"/>
      <c r="M2132" s="838"/>
      <c r="N2132" s="838"/>
      <c r="O2132" s="872" t="s">
        <v>133</v>
      </c>
      <c r="P2132" s="894">
        <v>70013207.547169805</v>
      </c>
      <c r="Q2132" s="853" t="str">
        <f t="shared" si="499"/>
        <v>2.07.01</v>
      </c>
      <c r="R2132" s="841" t="str">
        <f t="shared" si="500"/>
        <v>ALAT STUDIO</v>
      </c>
      <c r="S2132" s="860">
        <f t="shared" si="501"/>
        <v>5</v>
      </c>
      <c r="T2132" s="861">
        <f t="shared" si="502"/>
        <v>14002641.509433961</v>
      </c>
      <c r="U2132" s="860">
        <f t="shared" si="506"/>
        <v>-1</v>
      </c>
      <c r="V2132" s="861"/>
      <c r="W2132" s="861"/>
      <c r="X2132" s="861">
        <f t="shared" si="507"/>
        <v>14002641.509433961</v>
      </c>
      <c r="Y2132" s="861">
        <f t="shared" si="508"/>
        <v>14002641.509433961</v>
      </c>
      <c r="Z2132" s="861">
        <f t="shared" si="509"/>
        <v>14002641.509433961</v>
      </c>
      <c r="AA2132" s="861">
        <f t="shared" si="510"/>
        <v>14002641.509433961</v>
      </c>
      <c r="AB2132" s="876">
        <f t="shared" si="503"/>
        <v>2015</v>
      </c>
      <c r="AC2132" s="861">
        <f t="shared" si="504"/>
        <v>70013207.547169805</v>
      </c>
      <c r="AD2132" s="877">
        <f t="shared" si="505"/>
        <v>14002641.509433962</v>
      </c>
    </row>
    <row r="2133" spans="1:31" s="821" customFormat="1" ht="24.75" hidden="1" customHeight="1">
      <c r="A2133" s="873" t="s">
        <v>4701</v>
      </c>
      <c r="B2133" s="852" t="s">
        <v>36</v>
      </c>
      <c r="C2133" s="873" t="s">
        <v>2078</v>
      </c>
      <c r="D2133" s="873" t="s">
        <v>4702</v>
      </c>
      <c r="E2133" s="864" t="s">
        <v>4141</v>
      </c>
      <c r="F2133" s="873"/>
      <c r="G2133" s="838"/>
      <c r="H2133" s="873"/>
      <c r="I2133" s="872">
        <v>2016</v>
      </c>
      <c r="J2133" s="838"/>
      <c r="K2133" s="836"/>
      <c r="L2133" s="838"/>
      <c r="M2133" s="838"/>
      <c r="N2133" s="838"/>
      <c r="O2133" s="872" t="s">
        <v>133</v>
      </c>
      <c r="P2133" s="894">
        <v>11979000</v>
      </c>
      <c r="Q2133" s="853" t="str">
        <f t="shared" si="499"/>
        <v>2.07.01</v>
      </c>
      <c r="R2133" s="841" t="str">
        <f t="shared" si="500"/>
        <v>ALAT STUDIO</v>
      </c>
      <c r="S2133" s="860">
        <f t="shared" si="501"/>
        <v>5</v>
      </c>
      <c r="T2133" s="861">
        <f t="shared" si="502"/>
        <v>2395800</v>
      </c>
      <c r="U2133" s="860">
        <f t="shared" si="506"/>
        <v>-2</v>
      </c>
      <c r="V2133" s="861"/>
      <c r="W2133" s="861"/>
      <c r="X2133" s="861"/>
      <c r="Y2133" s="861">
        <f t="shared" si="508"/>
        <v>2395800</v>
      </c>
      <c r="Z2133" s="861">
        <f t="shared" si="509"/>
        <v>2395800</v>
      </c>
      <c r="AA2133" s="861">
        <f t="shared" si="510"/>
        <v>2395800</v>
      </c>
      <c r="AB2133" s="876">
        <f t="shared" si="503"/>
        <v>2016</v>
      </c>
      <c r="AC2133" s="861">
        <f t="shared" si="504"/>
        <v>11979000</v>
      </c>
      <c r="AD2133" s="877">
        <f t="shared" si="505"/>
        <v>4791600</v>
      </c>
    </row>
    <row r="2134" spans="1:31" s="821" customFormat="1" ht="15" hidden="1" customHeight="1">
      <c r="A2134" s="873" t="s">
        <v>4703</v>
      </c>
      <c r="B2134" s="852" t="s">
        <v>36</v>
      </c>
      <c r="C2134" s="873" t="s">
        <v>2078</v>
      </c>
      <c r="D2134" s="873" t="s">
        <v>4704</v>
      </c>
      <c r="E2134" s="864" t="s">
        <v>4705</v>
      </c>
      <c r="F2134" s="873" t="s">
        <v>4706</v>
      </c>
      <c r="G2134" s="838"/>
      <c r="H2134" s="873"/>
      <c r="I2134" s="872">
        <v>2016</v>
      </c>
      <c r="J2134" s="838"/>
      <c r="K2134" s="836"/>
      <c r="L2134" s="838"/>
      <c r="M2134" s="838"/>
      <c r="N2134" s="838"/>
      <c r="O2134" s="872" t="s">
        <v>133</v>
      </c>
      <c r="P2134" s="894">
        <v>29700000</v>
      </c>
      <c r="Q2134" s="853" t="str">
        <f t="shared" si="499"/>
        <v>2.07.01</v>
      </c>
      <c r="R2134" s="841" t="str">
        <f t="shared" si="500"/>
        <v>ALAT STUDIO</v>
      </c>
      <c r="S2134" s="860">
        <f t="shared" si="501"/>
        <v>5</v>
      </c>
      <c r="T2134" s="861">
        <f t="shared" si="502"/>
        <v>5940000</v>
      </c>
      <c r="U2134" s="860">
        <f t="shared" si="506"/>
        <v>-2</v>
      </c>
      <c r="V2134" s="861"/>
      <c r="W2134" s="861"/>
      <c r="X2134" s="861"/>
      <c r="Y2134" s="861">
        <f t="shared" si="508"/>
        <v>5940000</v>
      </c>
      <c r="Z2134" s="861">
        <f t="shared" si="509"/>
        <v>5940000</v>
      </c>
      <c r="AA2134" s="861">
        <f t="shared" si="510"/>
        <v>5940000</v>
      </c>
      <c r="AB2134" s="876">
        <f t="shared" si="503"/>
        <v>2016</v>
      </c>
      <c r="AC2134" s="861">
        <f t="shared" si="504"/>
        <v>29700000</v>
      </c>
      <c r="AD2134" s="877">
        <f t="shared" si="505"/>
        <v>11880000</v>
      </c>
    </row>
    <row r="2135" spans="1:31" s="821" customFormat="1" ht="15" hidden="1" customHeight="1">
      <c r="A2135" s="835"/>
      <c r="B2135" s="852" t="s">
        <v>36</v>
      </c>
      <c r="C2135" s="873" t="s">
        <v>1074</v>
      </c>
      <c r="D2135" s="873" t="s">
        <v>4575</v>
      </c>
      <c r="E2135" s="864" t="s">
        <v>4705</v>
      </c>
      <c r="F2135" s="873" t="s">
        <v>4707</v>
      </c>
      <c r="G2135" s="838"/>
      <c r="H2135" s="873"/>
      <c r="I2135" s="872">
        <v>2016</v>
      </c>
      <c r="J2135" s="838"/>
      <c r="K2135" s="836"/>
      <c r="L2135" s="838"/>
      <c r="M2135" s="838"/>
      <c r="N2135" s="838"/>
      <c r="O2135" s="872" t="s">
        <v>133</v>
      </c>
      <c r="P2135" s="894">
        <v>24960000</v>
      </c>
      <c r="Q2135" s="853" t="str">
        <f t="shared" si="499"/>
        <v>2.07.01</v>
      </c>
      <c r="R2135" s="841" t="str">
        <f t="shared" si="500"/>
        <v>ALAT STUDIO</v>
      </c>
      <c r="S2135" s="860">
        <f t="shared" si="501"/>
        <v>5</v>
      </c>
      <c r="T2135" s="861">
        <f t="shared" si="502"/>
        <v>4992000</v>
      </c>
      <c r="U2135" s="860">
        <f t="shared" si="506"/>
        <v>-2</v>
      </c>
      <c r="V2135" s="861"/>
      <c r="W2135" s="861"/>
      <c r="X2135" s="861"/>
      <c r="Y2135" s="861">
        <f t="shared" si="508"/>
        <v>4992000</v>
      </c>
      <c r="Z2135" s="861">
        <f t="shared" si="509"/>
        <v>4992000</v>
      </c>
      <c r="AA2135" s="861">
        <f t="shared" si="510"/>
        <v>4992000</v>
      </c>
      <c r="AB2135" s="876">
        <f t="shared" si="503"/>
        <v>2016</v>
      </c>
      <c r="AC2135" s="861">
        <f t="shared" si="504"/>
        <v>24960000</v>
      </c>
      <c r="AD2135" s="877">
        <f t="shared" si="505"/>
        <v>9984000</v>
      </c>
    </row>
    <row r="2136" spans="1:31" s="821" customFormat="1" ht="15" hidden="1" customHeight="1">
      <c r="A2136" s="835"/>
      <c r="B2136" s="852" t="s">
        <v>36</v>
      </c>
      <c r="C2136" s="873" t="s">
        <v>1074</v>
      </c>
      <c r="D2136" s="873" t="s">
        <v>377</v>
      </c>
      <c r="E2136" s="864" t="s">
        <v>444</v>
      </c>
      <c r="F2136" s="873"/>
      <c r="G2136" s="838"/>
      <c r="H2136" s="873"/>
      <c r="I2136" s="872">
        <v>2017</v>
      </c>
      <c r="J2136" s="838"/>
      <c r="K2136" s="836"/>
      <c r="L2136" s="838"/>
      <c r="M2136" s="838"/>
      <c r="N2136" s="838"/>
      <c r="O2136" s="872" t="s">
        <v>133</v>
      </c>
      <c r="P2136" s="894">
        <v>25321250</v>
      </c>
      <c r="Q2136" s="853" t="str">
        <f t="shared" si="499"/>
        <v>2.07.01</v>
      </c>
      <c r="R2136" s="841" t="str">
        <f t="shared" si="500"/>
        <v>ALAT STUDIO</v>
      </c>
      <c r="S2136" s="860">
        <f t="shared" si="501"/>
        <v>5</v>
      </c>
      <c r="T2136" s="861">
        <f t="shared" si="502"/>
        <v>5064250</v>
      </c>
      <c r="U2136" s="860">
        <f t="shared" si="506"/>
        <v>-3</v>
      </c>
      <c r="V2136" s="861"/>
      <c r="W2136" s="861"/>
      <c r="X2136" s="861"/>
      <c r="Y2136" s="861"/>
      <c r="Z2136" s="861">
        <f t="shared" si="509"/>
        <v>5064250</v>
      </c>
      <c r="AA2136" s="861">
        <f t="shared" si="510"/>
        <v>5064250</v>
      </c>
      <c r="AB2136" s="876">
        <f t="shared" si="503"/>
        <v>2017</v>
      </c>
      <c r="AC2136" s="861">
        <f t="shared" si="504"/>
        <v>25321250</v>
      </c>
      <c r="AD2136" s="877">
        <f t="shared" si="505"/>
        <v>15192750</v>
      </c>
    </row>
    <row r="2137" spans="1:31" s="821" customFormat="1" ht="15" hidden="1" customHeight="1">
      <c r="A2137" s="873" t="s">
        <v>3852</v>
      </c>
      <c r="B2137" s="852" t="s">
        <v>36</v>
      </c>
      <c r="C2137" s="873" t="s">
        <v>1074</v>
      </c>
      <c r="D2137" s="873" t="s">
        <v>3852</v>
      </c>
      <c r="E2137" s="864" t="s">
        <v>4144</v>
      </c>
      <c r="F2137" s="873"/>
      <c r="G2137" s="838"/>
      <c r="H2137" s="873"/>
      <c r="I2137" s="872">
        <v>2017</v>
      </c>
      <c r="J2137" s="838"/>
      <c r="K2137" s="836"/>
      <c r="L2137" s="838"/>
      <c r="M2137" s="838"/>
      <c r="N2137" s="838"/>
      <c r="O2137" s="872" t="s">
        <v>133</v>
      </c>
      <c r="P2137" s="894">
        <v>133741000</v>
      </c>
      <c r="Q2137" s="853" t="str">
        <f t="shared" si="499"/>
        <v>2.07.01</v>
      </c>
      <c r="R2137" s="841" t="str">
        <f t="shared" si="500"/>
        <v>ALAT STUDIO</v>
      </c>
      <c r="S2137" s="860">
        <f t="shared" si="501"/>
        <v>5</v>
      </c>
      <c r="T2137" s="861">
        <f t="shared" si="502"/>
        <v>26748200</v>
      </c>
      <c r="U2137" s="860">
        <f t="shared" si="506"/>
        <v>-3</v>
      </c>
      <c r="V2137" s="861"/>
      <c r="W2137" s="861"/>
      <c r="X2137" s="861"/>
      <c r="Y2137" s="861"/>
      <c r="Z2137" s="861">
        <f t="shared" si="509"/>
        <v>26748200</v>
      </c>
      <c r="AA2137" s="861">
        <f t="shared" si="510"/>
        <v>26748200</v>
      </c>
      <c r="AB2137" s="876">
        <f t="shared" si="503"/>
        <v>2017</v>
      </c>
      <c r="AC2137" s="861">
        <f t="shared" si="504"/>
        <v>133741000</v>
      </c>
      <c r="AD2137" s="877">
        <f t="shared" si="505"/>
        <v>80244600</v>
      </c>
    </row>
    <row r="2138" spans="1:31" s="821" customFormat="1" ht="15" hidden="1" customHeight="1">
      <c r="A2138" s="835"/>
      <c r="B2138" s="852" t="s">
        <v>36</v>
      </c>
      <c r="C2138" s="873" t="s">
        <v>2087</v>
      </c>
      <c r="D2138" s="873" t="s">
        <v>4621</v>
      </c>
      <c r="E2138" s="864" t="s">
        <v>4150</v>
      </c>
      <c r="F2138" s="873"/>
      <c r="G2138" s="838"/>
      <c r="H2138" s="873"/>
      <c r="I2138" s="872">
        <v>2017</v>
      </c>
      <c r="J2138" s="838"/>
      <c r="K2138" s="836"/>
      <c r="L2138" s="838"/>
      <c r="M2138" s="838"/>
      <c r="N2138" s="838"/>
      <c r="O2138" s="872" t="s">
        <v>133</v>
      </c>
      <c r="P2138" s="894">
        <v>64008410</v>
      </c>
      <c r="Q2138" s="853" t="str">
        <f t="shared" si="499"/>
        <v>2.07.02</v>
      </c>
      <c r="R2138" s="841" t="str">
        <f t="shared" si="500"/>
        <v>ALAT KOMUNIKASI</v>
      </c>
      <c r="S2138" s="860">
        <f t="shared" si="501"/>
        <v>5</v>
      </c>
      <c r="T2138" s="861">
        <f t="shared" si="502"/>
        <v>12801682</v>
      </c>
      <c r="U2138" s="860">
        <f t="shared" si="506"/>
        <v>-3</v>
      </c>
      <c r="V2138" s="861"/>
      <c r="W2138" s="861"/>
      <c r="X2138" s="861"/>
      <c r="Y2138" s="861"/>
      <c r="Z2138" s="861">
        <f t="shared" si="509"/>
        <v>12801682</v>
      </c>
      <c r="AA2138" s="861">
        <f t="shared" si="510"/>
        <v>12801682</v>
      </c>
      <c r="AB2138" s="876">
        <f t="shared" si="503"/>
        <v>2017</v>
      </c>
      <c r="AC2138" s="861">
        <f t="shared" si="504"/>
        <v>64008410</v>
      </c>
      <c r="AD2138" s="877">
        <f t="shared" si="505"/>
        <v>38405046</v>
      </c>
    </row>
    <row r="2139" spans="1:31" s="919" customFormat="1" ht="22.5" hidden="1" customHeight="1">
      <c r="A2139" s="916"/>
      <c r="B2139" s="917" t="s">
        <v>36</v>
      </c>
      <c r="C2139" s="900" t="s">
        <v>1074</v>
      </c>
      <c r="D2139" s="900" t="s">
        <v>3852</v>
      </c>
      <c r="E2139" s="901" t="s">
        <v>444</v>
      </c>
      <c r="F2139" s="900"/>
      <c r="G2139" s="902" t="s">
        <v>1150</v>
      </c>
      <c r="H2139" s="900" t="s">
        <v>1870</v>
      </c>
      <c r="I2139" s="903">
        <v>2018</v>
      </c>
      <c r="J2139" s="902"/>
      <c r="K2139" s="918"/>
      <c r="L2139" s="902"/>
      <c r="M2139" s="902"/>
      <c r="N2139" s="902"/>
      <c r="O2139" s="903" t="s">
        <v>133</v>
      </c>
      <c r="P2139" s="906">
        <v>90299000</v>
      </c>
      <c r="Q2139" s="853" t="str">
        <f t="shared" si="499"/>
        <v>2.07.01</v>
      </c>
      <c r="R2139" s="841" t="str">
        <f t="shared" si="500"/>
        <v>ALAT STUDIO</v>
      </c>
      <c r="S2139" s="860">
        <f t="shared" si="501"/>
        <v>5</v>
      </c>
      <c r="T2139" s="861">
        <f t="shared" si="502"/>
        <v>18059800</v>
      </c>
      <c r="U2139" s="860">
        <f t="shared" si="506"/>
        <v>-4</v>
      </c>
      <c r="V2139" s="861"/>
      <c r="W2139" s="861"/>
      <c r="X2139" s="861"/>
      <c r="Y2139" s="861"/>
      <c r="Z2139" s="861"/>
      <c r="AA2139" s="861">
        <f t="shared" si="510"/>
        <v>18059800</v>
      </c>
      <c r="AB2139" s="876">
        <f t="shared" si="503"/>
        <v>2018</v>
      </c>
      <c r="AC2139" s="861">
        <f>P2139</f>
        <v>90299000</v>
      </c>
      <c r="AD2139" s="877">
        <f t="shared" si="505"/>
        <v>72239200</v>
      </c>
    </row>
    <row r="2140" spans="1:31" s="821" customFormat="1" ht="15" hidden="1" customHeight="1">
      <c r="A2140" s="835"/>
      <c r="B2140" s="838"/>
      <c r="C2140" s="873"/>
      <c r="D2140" s="873" t="s">
        <v>150</v>
      </c>
      <c r="E2140" s="839"/>
      <c r="F2140" s="873"/>
      <c r="G2140" s="838"/>
      <c r="H2140" s="873"/>
      <c r="I2140" s="872"/>
      <c r="J2140" s="838"/>
      <c r="K2140" s="836"/>
      <c r="L2140" s="838"/>
      <c r="M2140" s="838"/>
      <c r="N2140" s="838"/>
      <c r="O2140" s="872"/>
      <c r="P2140" s="894"/>
      <c r="Q2140" s="853"/>
      <c r="R2140" s="835"/>
      <c r="S2140" s="835"/>
      <c r="T2140" s="835"/>
      <c r="U2140" s="835"/>
      <c r="V2140" s="835"/>
      <c r="W2140" s="835"/>
      <c r="X2140" s="835"/>
      <c r="Y2140" s="835"/>
      <c r="Z2140" s="835"/>
      <c r="AA2140" s="835"/>
      <c r="AB2140" s="835"/>
      <c r="AC2140" s="835"/>
      <c r="AD2140" s="835"/>
    </row>
    <row r="2141" spans="1:31" s="821" customFormat="1" ht="15" hidden="1" customHeight="1">
      <c r="A2141" s="835"/>
      <c r="B2141" s="838"/>
      <c r="C2141" s="873"/>
      <c r="D2141" s="873" t="s">
        <v>150</v>
      </c>
      <c r="E2141" s="839"/>
      <c r="F2141" s="873"/>
      <c r="G2141" s="838"/>
      <c r="H2141" s="873"/>
      <c r="I2141" s="872"/>
      <c r="J2141" s="838"/>
      <c r="K2141" s="836"/>
      <c r="L2141" s="838"/>
      <c r="M2141" s="838"/>
      <c r="N2141" s="838"/>
      <c r="O2141" s="872"/>
      <c r="P2141" s="894"/>
      <c r="Q2141" s="853"/>
      <c r="R2141" s="835"/>
      <c r="S2141" s="835"/>
      <c r="T2141" s="835"/>
      <c r="U2141" s="835"/>
      <c r="V2141" s="835"/>
      <c r="W2141" s="835"/>
      <c r="X2141" s="835"/>
      <c r="Y2141" s="835"/>
      <c r="Z2141" s="835"/>
      <c r="AA2141" s="835"/>
      <c r="AB2141" s="835"/>
      <c r="AC2141" s="835"/>
      <c r="AD2141" s="835"/>
    </row>
    <row r="2142" spans="1:31" s="856" customFormat="1" ht="15" hidden="1" customHeight="1">
      <c r="A2142" s="848"/>
      <c r="B2142" s="852" t="s">
        <v>38</v>
      </c>
      <c r="C2142" s="837" t="s">
        <v>39</v>
      </c>
      <c r="D2142" s="837" t="s">
        <v>150</v>
      </c>
      <c r="E2142" s="832"/>
      <c r="F2142" s="837"/>
      <c r="G2142" s="852"/>
      <c r="H2142" s="837"/>
      <c r="I2142" s="891"/>
      <c r="J2142" s="852"/>
      <c r="K2142" s="842"/>
      <c r="L2142" s="852"/>
      <c r="M2142" s="852"/>
      <c r="N2142" s="852"/>
      <c r="O2142" s="891"/>
      <c r="P2142" s="892">
        <f>SUM(P2143:P2151)</f>
        <v>181715150</v>
      </c>
      <c r="Q2142" s="853"/>
      <c r="R2142" s="848"/>
      <c r="S2142" s="848"/>
      <c r="T2142" s="848"/>
      <c r="U2142" s="848"/>
      <c r="V2142" s="920">
        <f t="shared" ref="V2142:AA2142" si="511">SUM(V2143:V2151)</f>
        <v>71004760</v>
      </c>
      <c r="W2142" s="920">
        <f t="shared" si="511"/>
        <v>28873030</v>
      </c>
      <c r="X2142" s="920">
        <f t="shared" si="511"/>
        <v>26465120</v>
      </c>
      <c r="Y2142" s="920">
        <f t="shared" si="511"/>
        <v>26465120</v>
      </c>
      <c r="Z2142" s="920">
        <f t="shared" si="511"/>
        <v>26465120</v>
      </c>
      <c r="AA2142" s="920">
        <f t="shared" si="511"/>
        <v>2442000</v>
      </c>
      <c r="AB2142" s="920"/>
      <c r="AC2142" s="920">
        <f>SUM(AC2143:AC2151)</f>
        <v>181715150</v>
      </c>
      <c r="AD2142" s="920">
        <f>SUM(AD2143:AD2151)</f>
        <v>0</v>
      </c>
      <c r="AE2142" s="855">
        <f>SUM(V2142:AA2142)</f>
        <v>181715150</v>
      </c>
    </row>
    <row r="2143" spans="1:31" s="821" customFormat="1" ht="15" hidden="1" customHeight="1">
      <c r="A2143" s="835"/>
      <c r="B2143" s="852" t="s">
        <v>38</v>
      </c>
      <c r="C2143" s="873" t="s">
        <v>4708</v>
      </c>
      <c r="D2143" s="873" t="s">
        <v>1873</v>
      </c>
      <c r="E2143" s="839"/>
      <c r="F2143" s="873"/>
      <c r="G2143" s="838"/>
      <c r="H2143" s="873"/>
      <c r="I2143" s="872" t="s">
        <v>991</v>
      </c>
      <c r="J2143" s="838"/>
      <c r="K2143" s="836"/>
      <c r="L2143" s="838"/>
      <c r="M2143" s="838"/>
      <c r="N2143" s="838"/>
      <c r="O2143" s="872" t="s">
        <v>133</v>
      </c>
      <c r="P2143" s="894">
        <v>7200000</v>
      </c>
      <c r="Q2143" s="853" t="str">
        <f t="shared" ref="Q2143:Q2151" si="512">MID(C2143,2,7)</f>
        <v>2.04.03</v>
      </c>
      <c r="R2143" s="841" t="str">
        <f t="shared" ref="R2143:R2151" si="513">VLOOKUP(Q2143,kelompok,2,0)</f>
        <v>ALAT UKUR</v>
      </c>
      <c r="S2143" s="860">
        <f t="shared" ref="S2143:S2151" si="514">VLOOKUP(Q2143,MASAMANFAAT,4,0)</f>
        <v>5</v>
      </c>
      <c r="T2143" s="861">
        <f t="shared" ref="T2143:T2151" si="515">(P2143)/S2143</f>
        <v>1440000</v>
      </c>
      <c r="U2143" s="860">
        <f t="shared" ref="U2143:U2151" si="516">2013-AB2143+1</f>
        <v>9</v>
      </c>
      <c r="V2143" s="921">
        <f>IF(U2143&gt;S2143,P2143,T2143*U2143)</f>
        <v>7200000</v>
      </c>
      <c r="W2143" s="921">
        <f>IF(P2143=V2143,0,T2143)</f>
        <v>0</v>
      </c>
      <c r="X2143" s="921">
        <f>IF(P2143=V2143+W2143,0,T2143)</f>
        <v>0</v>
      </c>
      <c r="Y2143" s="921">
        <f>IF(P2143=V2143+W2143+X2143,0,T2143)</f>
        <v>0</v>
      </c>
      <c r="Z2143" s="921">
        <f>IF(P2143=W2143+X2143+Y2143+V2143,0,T2143)</f>
        <v>0</v>
      </c>
      <c r="AA2143" s="921">
        <f>IF(P2143=+X2143+Y2143+Z2143+W2143+V2143,0,T2143)</f>
        <v>0</v>
      </c>
      <c r="AB2143" s="860" t="str">
        <f t="shared" ref="AB2143:AB2151" si="517">I2143</f>
        <v>2005</v>
      </c>
      <c r="AC2143" s="862">
        <f t="shared" ref="AC2143:AC2151" si="518">P2143</f>
        <v>7200000</v>
      </c>
      <c r="AD2143" s="863">
        <f t="shared" ref="AD2143:AD2151" si="519">P2143-(V2143+W2143+X2143+Y2143+Z2143+AA2143)</f>
        <v>0</v>
      </c>
    </row>
    <row r="2144" spans="1:31" s="821" customFormat="1" ht="15" hidden="1" customHeight="1">
      <c r="A2144" s="835"/>
      <c r="B2144" s="852" t="s">
        <v>38</v>
      </c>
      <c r="C2144" s="873" t="s">
        <v>4708</v>
      </c>
      <c r="D2144" s="873" t="s">
        <v>1873</v>
      </c>
      <c r="E2144" s="839"/>
      <c r="F2144" s="873"/>
      <c r="G2144" s="838"/>
      <c r="H2144" s="873"/>
      <c r="I2144" s="872" t="s">
        <v>991</v>
      </c>
      <c r="J2144" s="838"/>
      <c r="K2144" s="836"/>
      <c r="L2144" s="838"/>
      <c r="M2144" s="838"/>
      <c r="N2144" s="838"/>
      <c r="O2144" s="872" t="s">
        <v>133</v>
      </c>
      <c r="P2144" s="894">
        <v>3150000</v>
      </c>
      <c r="Q2144" s="853" t="str">
        <f t="shared" si="512"/>
        <v>2.04.03</v>
      </c>
      <c r="R2144" s="841" t="str">
        <f t="shared" si="513"/>
        <v>ALAT UKUR</v>
      </c>
      <c r="S2144" s="860">
        <f t="shared" si="514"/>
        <v>5</v>
      </c>
      <c r="T2144" s="861">
        <f t="shared" si="515"/>
        <v>630000</v>
      </c>
      <c r="U2144" s="860">
        <f t="shared" si="516"/>
        <v>9</v>
      </c>
      <c r="V2144" s="921">
        <f t="shared" ref="V2144:V2151" si="520">IF(U2144&gt;S2144,P2144,T2144*U2144)</f>
        <v>3150000</v>
      </c>
      <c r="W2144" s="921">
        <f t="shared" ref="W2144:W2151" si="521">IF(P2144=V2144,0,T2144)</f>
        <v>0</v>
      </c>
      <c r="X2144" s="921">
        <f t="shared" ref="X2144:X2151" si="522">IF(P2144=V2144+W2144,0,T2144)</f>
        <v>0</v>
      </c>
      <c r="Y2144" s="921">
        <f t="shared" ref="Y2144:Y2151" si="523">IF(P2144=V2144+W2144+X2144,0,T2144)</f>
        <v>0</v>
      </c>
      <c r="Z2144" s="921">
        <f t="shared" ref="Z2144:Z2151" si="524">IF(P2144=W2144+X2144+Y2144+V2144,0,T2144)</f>
        <v>0</v>
      </c>
      <c r="AA2144" s="921">
        <f t="shared" ref="AA2144:AA2151" si="525">IF(P2144=+X2144+Y2144+Z2144+W2144+V2144,0,T2144)</f>
        <v>0</v>
      </c>
      <c r="AB2144" s="860" t="str">
        <f t="shared" si="517"/>
        <v>2005</v>
      </c>
      <c r="AC2144" s="862">
        <f t="shared" si="518"/>
        <v>3150000</v>
      </c>
      <c r="AD2144" s="863">
        <f t="shared" si="519"/>
        <v>0</v>
      </c>
    </row>
    <row r="2145" spans="1:31" s="821" customFormat="1" ht="15" hidden="1" customHeight="1">
      <c r="A2145" s="873" t="s">
        <v>4709</v>
      </c>
      <c r="B2145" s="852" t="s">
        <v>38</v>
      </c>
      <c r="C2145" s="873" t="s">
        <v>4710</v>
      </c>
      <c r="D2145" s="873" t="s">
        <v>4709</v>
      </c>
      <c r="E2145" s="839"/>
      <c r="F2145" s="873"/>
      <c r="G2145" s="838"/>
      <c r="H2145" s="873"/>
      <c r="I2145" s="872" t="s">
        <v>4711</v>
      </c>
      <c r="J2145" s="838"/>
      <c r="K2145" s="836"/>
      <c r="L2145" s="838"/>
      <c r="M2145" s="838"/>
      <c r="N2145" s="838"/>
      <c r="O2145" s="872" t="s">
        <v>133</v>
      </c>
      <c r="P2145" s="894">
        <v>27000000</v>
      </c>
      <c r="Q2145" s="853" t="str">
        <f t="shared" si="512"/>
        <v>2.04.03</v>
      </c>
      <c r="R2145" s="841" t="str">
        <f t="shared" si="513"/>
        <v>ALAT UKUR</v>
      </c>
      <c r="S2145" s="860">
        <f t="shared" si="514"/>
        <v>5</v>
      </c>
      <c r="T2145" s="861">
        <f t="shared" si="515"/>
        <v>5400000</v>
      </c>
      <c r="U2145" s="860">
        <f t="shared" si="516"/>
        <v>7</v>
      </c>
      <c r="V2145" s="921">
        <f t="shared" si="520"/>
        <v>27000000</v>
      </c>
      <c r="W2145" s="921">
        <f t="shared" si="521"/>
        <v>0</v>
      </c>
      <c r="X2145" s="921">
        <f t="shared" si="522"/>
        <v>0</v>
      </c>
      <c r="Y2145" s="921">
        <f t="shared" si="523"/>
        <v>0</v>
      </c>
      <c r="Z2145" s="921">
        <f t="shared" si="524"/>
        <v>0</v>
      </c>
      <c r="AA2145" s="921">
        <f t="shared" si="525"/>
        <v>0</v>
      </c>
      <c r="AB2145" s="860" t="str">
        <f t="shared" si="517"/>
        <v>2007</v>
      </c>
      <c r="AC2145" s="862">
        <f t="shared" si="518"/>
        <v>27000000</v>
      </c>
      <c r="AD2145" s="863">
        <f t="shared" si="519"/>
        <v>0</v>
      </c>
    </row>
    <row r="2146" spans="1:31" s="821" customFormat="1" ht="15" hidden="1" customHeight="1">
      <c r="A2146" s="835"/>
      <c r="B2146" s="852" t="s">
        <v>38</v>
      </c>
      <c r="C2146" s="873" t="s">
        <v>4708</v>
      </c>
      <c r="D2146" s="873" t="s">
        <v>4712</v>
      </c>
      <c r="E2146" s="839" t="s">
        <v>444</v>
      </c>
      <c r="F2146" s="873"/>
      <c r="G2146" s="838"/>
      <c r="H2146" s="873"/>
      <c r="I2146" s="872">
        <v>2010</v>
      </c>
      <c r="J2146" s="838"/>
      <c r="K2146" s="836"/>
      <c r="L2146" s="838"/>
      <c r="M2146" s="838"/>
      <c r="N2146" s="838"/>
      <c r="O2146" s="872" t="s">
        <v>133</v>
      </c>
      <c r="P2146" s="894">
        <v>9955000</v>
      </c>
      <c r="Q2146" s="853" t="str">
        <f t="shared" si="512"/>
        <v>2.04.03</v>
      </c>
      <c r="R2146" s="841" t="str">
        <f t="shared" si="513"/>
        <v>ALAT UKUR</v>
      </c>
      <c r="S2146" s="860">
        <f t="shared" si="514"/>
        <v>5</v>
      </c>
      <c r="T2146" s="861">
        <f t="shared" si="515"/>
        <v>1991000</v>
      </c>
      <c r="U2146" s="860">
        <f t="shared" si="516"/>
        <v>4</v>
      </c>
      <c r="V2146" s="921">
        <f t="shared" si="520"/>
        <v>7964000</v>
      </c>
      <c r="W2146" s="921">
        <f t="shared" si="521"/>
        <v>1991000</v>
      </c>
      <c r="X2146" s="921">
        <f t="shared" si="522"/>
        <v>0</v>
      </c>
      <c r="Y2146" s="921">
        <f t="shared" si="523"/>
        <v>0</v>
      </c>
      <c r="Z2146" s="921">
        <f t="shared" si="524"/>
        <v>0</v>
      </c>
      <c r="AA2146" s="921">
        <f t="shared" si="525"/>
        <v>0</v>
      </c>
      <c r="AB2146" s="860">
        <f t="shared" si="517"/>
        <v>2010</v>
      </c>
      <c r="AC2146" s="862">
        <f t="shared" si="518"/>
        <v>9955000</v>
      </c>
      <c r="AD2146" s="863">
        <f t="shared" si="519"/>
        <v>0</v>
      </c>
    </row>
    <row r="2147" spans="1:31" s="821" customFormat="1" ht="15" hidden="1" customHeight="1">
      <c r="A2147" s="873" t="s">
        <v>4713</v>
      </c>
      <c r="B2147" s="852" t="s">
        <v>38</v>
      </c>
      <c r="C2147" s="873" t="s">
        <v>4710</v>
      </c>
      <c r="D2147" s="873" t="s">
        <v>4714</v>
      </c>
      <c r="E2147" s="839" t="s">
        <v>444</v>
      </c>
      <c r="F2147" s="873"/>
      <c r="G2147" s="838"/>
      <c r="H2147" s="873"/>
      <c r="I2147" s="872">
        <v>2010</v>
      </c>
      <c r="J2147" s="838"/>
      <c r="K2147" s="836"/>
      <c r="L2147" s="838"/>
      <c r="M2147" s="838"/>
      <c r="N2147" s="838"/>
      <c r="O2147" s="872" t="s">
        <v>133</v>
      </c>
      <c r="P2147" s="894">
        <v>2084550</v>
      </c>
      <c r="Q2147" s="853" t="str">
        <f t="shared" si="512"/>
        <v>2.04.03</v>
      </c>
      <c r="R2147" s="841" t="str">
        <f t="shared" si="513"/>
        <v>ALAT UKUR</v>
      </c>
      <c r="S2147" s="860">
        <f t="shared" si="514"/>
        <v>5</v>
      </c>
      <c r="T2147" s="861">
        <f t="shared" si="515"/>
        <v>416910</v>
      </c>
      <c r="U2147" s="860">
        <f t="shared" si="516"/>
        <v>4</v>
      </c>
      <c r="V2147" s="921">
        <f t="shared" si="520"/>
        <v>1667640</v>
      </c>
      <c r="W2147" s="921">
        <f t="shared" si="521"/>
        <v>416910</v>
      </c>
      <c r="X2147" s="921">
        <f t="shared" si="522"/>
        <v>0</v>
      </c>
      <c r="Y2147" s="921">
        <f t="shared" si="523"/>
        <v>0</v>
      </c>
      <c r="Z2147" s="921">
        <f t="shared" si="524"/>
        <v>0</v>
      </c>
      <c r="AA2147" s="921">
        <f t="shared" si="525"/>
        <v>0</v>
      </c>
      <c r="AB2147" s="860">
        <f t="shared" si="517"/>
        <v>2010</v>
      </c>
      <c r="AC2147" s="862">
        <f t="shared" si="518"/>
        <v>2084550</v>
      </c>
      <c r="AD2147" s="863">
        <f t="shared" si="519"/>
        <v>0</v>
      </c>
    </row>
    <row r="2148" spans="1:31" s="821" customFormat="1" ht="15" hidden="1" customHeight="1">
      <c r="A2148" s="835"/>
      <c r="B2148" s="852" t="s">
        <v>38</v>
      </c>
      <c r="C2148" s="873" t="s">
        <v>4708</v>
      </c>
      <c r="D2148" s="873" t="s">
        <v>1873</v>
      </c>
      <c r="E2148" s="864" t="s">
        <v>4270</v>
      </c>
      <c r="F2148" s="873"/>
      <c r="G2148" s="838"/>
      <c r="H2148" s="873"/>
      <c r="I2148" s="872">
        <v>2013</v>
      </c>
      <c r="J2148" s="838"/>
      <c r="K2148" s="836"/>
      <c r="L2148" s="838"/>
      <c r="M2148" s="838"/>
      <c r="N2148" s="838"/>
      <c r="O2148" s="872" t="s">
        <v>133</v>
      </c>
      <c r="P2148" s="894">
        <v>63641600</v>
      </c>
      <c r="Q2148" s="853" t="str">
        <f t="shared" si="512"/>
        <v>2.04.03</v>
      </c>
      <c r="R2148" s="841" t="str">
        <f t="shared" si="513"/>
        <v>ALAT UKUR</v>
      </c>
      <c r="S2148" s="860">
        <f t="shared" si="514"/>
        <v>5</v>
      </c>
      <c r="T2148" s="861">
        <f t="shared" si="515"/>
        <v>12728320</v>
      </c>
      <c r="U2148" s="860">
        <f t="shared" si="516"/>
        <v>1</v>
      </c>
      <c r="V2148" s="921">
        <f t="shared" si="520"/>
        <v>12728320</v>
      </c>
      <c r="W2148" s="921">
        <f t="shared" si="521"/>
        <v>12728320</v>
      </c>
      <c r="X2148" s="921">
        <f t="shared" si="522"/>
        <v>12728320</v>
      </c>
      <c r="Y2148" s="921">
        <f t="shared" si="523"/>
        <v>12728320</v>
      </c>
      <c r="Z2148" s="921">
        <f t="shared" si="524"/>
        <v>12728320</v>
      </c>
      <c r="AA2148" s="921">
        <f t="shared" si="525"/>
        <v>0</v>
      </c>
      <c r="AB2148" s="860">
        <f t="shared" si="517"/>
        <v>2013</v>
      </c>
      <c r="AC2148" s="862">
        <f t="shared" si="518"/>
        <v>63641600</v>
      </c>
      <c r="AD2148" s="863">
        <f t="shared" si="519"/>
        <v>0</v>
      </c>
    </row>
    <row r="2149" spans="1:31" s="821" customFormat="1" ht="15" hidden="1" customHeight="1">
      <c r="A2149" s="835"/>
      <c r="B2149" s="852" t="s">
        <v>38</v>
      </c>
      <c r="C2149" s="873" t="s">
        <v>4708</v>
      </c>
      <c r="D2149" s="873" t="s">
        <v>1873</v>
      </c>
      <c r="E2149" s="864" t="s">
        <v>444</v>
      </c>
      <c r="F2149" s="873"/>
      <c r="G2149" s="838"/>
      <c r="H2149" s="873"/>
      <c r="I2149" s="872">
        <v>2013</v>
      </c>
      <c r="J2149" s="838"/>
      <c r="K2149" s="836"/>
      <c r="L2149" s="838"/>
      <c r="M2149" s="838"/>
      <c r="N2149" s="838"/>
      <c r="O2149" s="872" t="s">
        <v>133</v>
      </c>
      <c r="P2149" s="894">
        <v>14740000</v>
      </c>
      <c r="Q2149" s="853" t="str">
        <f t="shared" si="512"/>
        <v>2.04.03</v>
      </c>
      <c r="R2149" s="841" t="str">
        <f t="shared" si="513"/>
        <v>ALAT UKUR</v>
      </c>
      <c r="S2149" s="860">
        <f t="shared" si="514"/>
        <v>5</v>
      </c>
      <c r="T2149" s="861">
        <f t="shared" si="515"/>
        <v>2948000</v>
      </c>
      <c r="U2149" s="860">
        <f t="shared" si="516"/>
        <v>1</v>
      </c>
      <c r="V2149" s="921">
        <f t="shared" si="520"/>
        <v>2948000</v>
      </c>
      <c r="W2149" s="921">
        <f t="shared" si="521"/>
        <v>2948000</v>
      </c>
      <c r="X2149" s="921">
        <f t="shared" si="522"/>
        <v>2948000</v>
      </c>
      <c r="Y2149" s="921">
        <f t="shared" si="523"/>
        <v>2948000</v>
      </c>
      <c r="Z2149" s="921">
        <f t="shared" si="524"/>
        <v>2948000</v>
      </c>
      <c r="AA2149" s="921">
        <f t="shared" si="525"/>
        <v>0</v>
      </c>
      <c r="AB2149" s="860">
        <f t="shared" si="517"/>
        <v>2013</v>
      </c>
      <c r="AC2149" s="862">
        <f t="shared" si="518"/>
        <v>14740000</v>
      </c>
      <c r="AD2149" s="863">
        <f t="shared" si="519"/>
        <v>0</v>
      </c>
    </row>
    <row r="2150" spans="1:31" s="821" customFormat="1" ht="15" hidden="1" customHeight="1">
      <c r="A2150" s="873" t="s">
        <v>4713</v>
      </c>
      <c r="B2150" s="852" t="s">
        <v>38</v>
      </c>
      <c r="C2150" s="873" t="s">
        <v>4710</v>
      </c>
      <c r="D2150" s="873" t="s">
        <v>4713</v>
      </c>
      <c r="E2150" s="864" t="s">
        <v>4270</v>
      </c>
      <c r="F2150" s="873"/>
      <c r="G2150" s="838"/>
      <c r="H2150" s="873"/>
      <c r="I2150" s="872">
        <v>2013</v>
      </c>
      <c r="J2150" s="838"/>
      <c r="K2150" s="836"/>
      <c r="L2150" s="838"/>
      <c r="M2150" s="838"/>
      <c r="N2150" s="838"/>
      <c r="O2150" s="872" t="s">
        <v>133</v>
      </c>
      <c r="P2150" s="894">
        <v>41734000</v>
      </c>
      <c r="Q2150" s="853" t="str">
        <f t="shared" si="512"/>
        <v>2.04.03</v>
      </c>
      <c r="R2150" s="841" t="str">
        <f t="shared" si="513"/>
        <v>ALAT UKUR</v>
      </c>
      <c r="S2150" s="860">
        <f t="shared" si="514"/>
        <v>5</v>
      </c>
      <c r="T2150" s="861">
        <f t="shared" si="515"/>
        <v>8346800</v>
      </c>
      <c r="U2150" s="860">
        <f t="shared" si="516"/>
        <v>1</v>
      </c>
      <c r="V2150" s="921">
        <f t="shared" si="520"/>
        <v>8346800</v>
      </c>
      <c r="W2150" s="921">
        <f t="shared" si="521"/>
        <v>8346800</v>
      </c>
      <c r="X2150" s="921">
        <f t="shared" si="522"/>
        <v>8346800</v>
      </c>
      <c r="Y2150" s="921">
        <f t="shared" si="523"/>
        <v>8346800</v>
      </c>
      <c r="Z2150" s="921">
        <f t="shared" si="524"/>
        <v>8346800</v>
      </c>
      <c r="AA2150" s="921">
        <f t="shared" si="525"/>
        <v>0</v>
      </c>
      <c r="AB2150" s="860">
        <f t="shared" si="517"/>
        <v>2013</v>
      </c>
      <c r="AC2150" s="862">
        <f t="shared" si="518"/>
        <v>41734000</v>
      </c>
      <c r="AD2150" s="863">
        <f t="shared" si="519"/>
        <v>0</v>
      </c>
    </row>
    <row r="2151" spans="1:31" s="821" customFormat="1" ht="15" hidden="1" customHeight="1">
      <c r="A2151" s="835"/>
      <c r="B2151" s="852" t="s">
        <v>38</v>
      </c>
      <c r="C2151" s="873" t="s">
        <v>4708</v>
      </c>
      <c r="D2151" s="873" t="s">
        <v>1873</v>
      </c>
      <c r="E2151" s="864" t="s">
        <v>444</v>
      </c>
      <c r="F2151" s="873"/>
      <c r="G2151" s="838"/>
      <c r="H2151" s="873"/>
      <c r="I2151" s="872">
        <v>2014</v>
      </c>
      <c r="J2151" s="838"/>
      <c r="K2151" s="836"/>
      <c r="L2151" s="838"/>
      <c r="M2151" s="838"/>
      <c r="N2151" s="838"/>
      <c r="O2151" s="872" t="s">
        <v>133</v>
      </c>
      <c r="P2151" s="894">
        <v>12210000</v>
      </c>
      <c r="Q2151" s="853" t="str">
        <f t="shared" si="512"/>
        <v>2.04.03</v>
      </c>
      <c r="R2151" s="841" t="str">
        <f t="shared" si="513"/>
        <v>ALAT UKUR</v>
      </c>
      <c r="S2151" s="860">
        <f t="shared" si="514"/>
        <v>5</v>
      </c>
      <c r="T2151" s="861">
        <f t="shared" si="515"/>
        <v>2442000</v>
      </c>
      <c r="U2151" s="860">
        <f t="shared" si="516"/>
        <v>0</v>
      </c>
      <c r="V2151" s="921">
        <f t="shared" si="520"/>
        <v>0</v>
      </c>
      <c r="W2151" s="921">
        <f t="shared" si="521"/>
        <v>2442000</v>
      </c>
      <c r="X2151" s="921">
        <f t="shared" si="522"/>
        <v>2442000</v>
      </c>
      <c r="Y2151" s="921">
        <f t="shared" si="523"/>
        <v>2442000</v>
      </c>
      <c r="Z2151" s="921">
        <f t="shared" si="524"/>
        <v>2442000</v>
      </c>
      <c r="AA2151" s="921">
        <f t="shared" si="525"/>
        <v>2442000</v>
      </c>
      <c r="AB2151" s="860">
        <f t="shared" si="517"/>
        <v>2014</v>
      </c>
      <c r="AC2151" s="862">
        <f t="shared" si="518"/>
        <v>12210000</v>
      </c>
      <c r="AD2151" s="863">
        <f t="shared" si="519"/>
        <v>0</v>
      </c>
    </row>
    <row r="2152" spans="1:31" s="821" customFormat="1" ht="15" hidden="1" customHeight="1">
      <c r="A2152" s="835"/>
      <c r="B2152" s="838"/>
      <c r="C2152" s="873"/>
      <c r="D2152" s="873" t="s">
        <v>150</v>
      </c>
      <c r="E2152" s="839"/>
      <c r="F2152" s="873"/>
      <c r="G2152" s="838"/>
      <c r="H2152" s="873"/>
      <c r="I2152" s="872"/>
      <c r="J2152" s="838"/>
      <c r="K2152" s="836"/>
      <c r="L2152" s="838"/>
      <c r="M2152" s="838"/>
      <c r="N2152" s="838"/>
      <c r="O2152" s="872"/>
      <c r="P2152" s="894"/>
      <c r="Q2152" s="853"/>
      <c r="R2152" s="835"/>
      <c r="S2152" s="835"/>
      <c r="T2152" s="835"/>
      <c r="U2152" s="835"/>
      <c r="V2152" s="835"/>
      <c r="W2152" s="835"/>
      <c r="X2152" s="835"/>
      <c r="Y2152" s="835"/>
      <c r="Z2152" s="835"/>
      <c r="AA2152" s="835"/>
      <c r="AB2152" s="835"/>
      <c r="AC2152" s="835"/>
      <c r="AD2152" s="835"/>
    </row>
    <row r="2153" spans="1:31" s="821" customFormat="1" ht="15" hidden="1" customHeight="1">
      <c r="A2153" s="835"/>
      <c r="B2153" s="838"/>
      <c r="C2153" s="873"/>
      <c r="D2153" s="873" t="s">
        <v>150</v>
      </c>
      <c r="E2153" s="839"/>
      <c r="F2153" s="873"/>
      <c r="G2153" s="838"/>
      <c r="H2153" s="873"/>
      <c r="I2153" s="872"/>
      <c r="J2153" s="838"/>
      <c r="K2153" s="836"/>
      <c r="L2153" s="838"/>
      <c r="M2153" s="838"/>
      <c r="N2153" s="838"/>
      <c r="O2153" s="872"/>
      <c r="P2153" s="894"/>
      <c r="Q2153" s="853"/>
      <c r="R2153" s="835"/>
      <c r="S2153" s="835"/>
      <c r="T2153" s="835"/>
      <c r="U2153" s="835"/>
      <c r="V2153" s="835"/>
      <c r="W2153" s="835"/>
      <c r="X2153" s="835"/>
      <c r="Y2153" s="835"/>
      <c r="Z2153" s="835"/>
      <c r="AA2153" s="835"/>
      <c r="AB2153" s="835"/>
      <c r="AC2153" s="835"/>
      <c r="AD2153" s="835"/>
    </row>
    <row r="2154" spans="1:31" s="821" customFormat="1" ht="15" hidden="1" customHeight="1">
      <c r="A2154" s="835"/>
      <c r="B2154" s="838"/>
      <c r="C2154" s="873"/>
      <c r="D2154" s="873" t="s">
        <v>150</v>
      </c>
      <c r="E2154" s="839"/>
      <c r="F2154" s="873"/>
      <c r="G2154" s="838"/>
      <c r="H2154" s="873"/>
      <c r="I2154" s="872"/>
      <c r="J2154" s="838"/>
      <c r="K2154" s="836"/>
      <c r="L2154" s="838"/>
      <c r="M2154" s="838"/>
      <c r="N2154" s="838"/>
      <c r="O2154" s="872"/>
      <c r="P2154" s="894"/>
      <c r="Q2154" s="853"/>
      <c r="R2154" s="835"/>
      <c r="S2154" s="835"/>
      <c r="T2154" s="835"/>
      <c r="U2154" s="835"/>
      <c r="V2154" s="835"/>
      <c r="W2154" s="835"/>
      <c r="X2154" s="835"/>
      <c r="Y2154" s="835"/>
      <c r="Z2154" s="835"/>
      <c r="AA2154" s="835"/>
      <c r="AB2154" s="835"/>
      <c r="AC2154" s="835"/>
      <c r="AD2154" s="835"/>
    </row>
    <row r="2155" spans="1:31" s="821" customFormat="1" ht="27.75" hidden="1" customHeight="1">
      <c r="A2155" s="835"/>
      <c r="B2155" s="838" t="s">
        <v>40</v>
      </c>
      <c r="C2155" s="873" t="s">
        <v>41</v>
      </c>
      <c r="D2155" s="873" t="s">
        <v>150</v>
      </c>
      <c r="E2155" s="839"/>
      <c r="F2155" s="873"/>
      <c r="G2155" s="838"/>
      <c r="H2155" s="873"/>
      <c r="I2155" s="872"/>
      <c r="J2155" s="838"/>
      <c r="K2155" s="836"/>
      <c r="L2155" s="838"/>
      <c r="M2155" s="838"/>
      <c r="N2155" s="838"/>
      <c r="O2155" s="872"/>
      <c r="P2155" s="894"/>
      <c r="Q2155" s="853"/>
      <c r="R2155" s="835"/>
      <c r="S2155" s="835"/>
      <c r="T2155" s="835"/>
      <c r="U2155" s="835"/>
      <c r="V2155" s="835"/>
      <c r="W2155" s="835"/>
      <c r="X2155" s="835"/>
      <c r="Y2155" s="835"/>
      <c r="Z2155" s="835"/>
      <c r="AA2155" s="835"/>
      <c r="AB2155" s="835"/>
      <c r="AC2155" s="835"/>
      <c r="AD2155" s="835"/>
    </row>
    <row r="2156" spans="1:31" s="821" customFormat="1" ht="15" hidden="1" customHeight="1">
      <c r="A2156" s="835"/>
      <c r="B2156" s="838"/>
      <c r="C2156" s="873"/>
      <c r="D2156" s="873" t="s">
        <v>150</v>
      </c>
      <c r="E2156" s="839"/>
      <c r="F2156" s="873"/>
      <c r="G2156" s="838"/>
      <c r="H2156" s="873"/>
      <c r="I2156" s="872"/>
      <c r="J2156" s="838"/>
      <c r="K2156" s="836"/>
      <c r="L2156" s="838"/>
      <c r="M2156" s="838"/>
      <c r="N2156" s="838"/>
      <c r="O2156" s="872"/>
      <c r="P2156" s="894"/>
      <c r="Q2156" s="853"/>
      <c r="R2156" s="835"/>
      <c r="S2156" s="835"/>
      <c r="T2156" s="835"/>
      <c r="U2156" s="835"/>
      <c r="V2156" s="835"/>
      <c r="W2156" s="835"/>
      <c r="X2156" s="835"/>
      <c r="Y2156" s="835"/>
      <c r="Z2156" s="835"/>
      <c r="AA2156" s="835"/>
      <c r="AB2156" s="835"/>
      <c r="AC2156" s="835"/>
      <c r="AD2156" s="835"/>
    </row>
    <row r="2157" spans="1:31" s="821" customFormat="1" ht="23.25" hidden="1" customHeight="1">
      <c r="A2157" s="835"/>
      <c r="B2157" s="838" t="s">
        <v>42</v>
      </c>
      <c r="C2157" s="873" t="s">
        <v>43</v>
      </c>
      <c r="D2157" s="873" t="s">
        <v>150</v>
      </c>
      <c r="E2157" s="839"/>
      <c r="F2157" s="873"/>
      <c r="G2157" s="838"/>
      <c r="H2157" s="873"/>
      <c r="I2157" s="872"/>
      <c r="J2157" s="838"/>
      <c r="K2157" s="836"/>
      <c r="L2157" s="838"/>
      <c r="M2157" s="838"/>
      <c r="N2157" s="838"/>
      <c r="O2157" s="872"/>
      <c r="P2157" s="894"/>
      <c r="Q2157" s="853"/>
      <c r="R2157" s="835"/>
      <c r="S2157" s="835"/>
      <c r="T2157" s="835"/>
      <c r="U2157" s="835"/>
      <c r="V2157" s="835"/>
      <c r="W2157" s="835"/>
      <c r="X2157" s="835"/>
      <c r="Y2157" s="835"/>
      <c r="Z2157" s="835"/>
      <c r="AA2157" s="835"/>
      <c r="AB2157" s="835"/>
      <c r="AC2157" s="835"/>
      <c r="AD2157" s="835"/>
    </row>
    <row r="2158" spans="1:31" s="821" customFormat="1" ht="15" hidden="1" customHeight="1">
      <c r="A2158" s="835"/>
      <c r="B2158" s="838"/>
      <c r="C2158" s="873"/>
      <c r="D2158" s="873" t="s">
        <v>150</v>
      </c>
      <c r="E2158" s="839"/>
      <c r="F2158" s="873"/>
      <c r="G2158" s="838"/>
      <c r="H2158" s="873"/>
      <c r="I2158" s="872"/>
      <c r="J2158" s="838"/>
      <c r="K2158" s="836"/>
      <c r="L2158" s="838"/>
      <c r="M2158" s="838"/>
      <c r="N2158" s="838"/>
      <c r="O2158" s="872"/>
      <c r="P2158" s="894"/>
      <c r="Q2158" s="853"/>
      <c r="R2158" s="835"/>
      <c r="S2158" s="835"/>
      <c r="T2158" s="835"/>
      <c r="U2158" s="835"/>
      <c r="V2158" s="835"/>
      <c r="W2158" s="835"/>
      <c r="X2158" s="835"/>
      <c r="Y2158" s="835"/>
      <c r="Z2158" s="835"/>
      <c r="AA2158" s="835"/>
      <c r="AB2158" s="835"/>
      <c r="AC2158" s="835"/>
      <c r="AD2158" s="835"/>
    </row>
    <row r="2159" spans="1:31" s="821" customFormat="1" ht="30.75" hidden="1" customHeight="1">
      <c r="A2159" s="835"/>
      <c r="B2159" s="852" t="s">
        <v>44</v>
      </c>
      <c r="C2159" s="837" t="s">
        <v>45</v>
      </c>
      <c r="D2159" s="837" t="s">
        <v>150</v>
      </c>
      <c r="E2159" s="832"/>
      <c r="F2159" s="837"/>
      <c r="G2159" s="852"/>
      <c r="H2159" s="837"/>
      <c r="I2159" s="891"/>
      <c r="J2159" s="852"/>
      <c r="K2159" s="842"/>
      <c r="L2159" s="852"/>
      <c r="M2159" s="852"/>
      <c r="N2159" s="852"/>
      <c r="O2159" s="891"/>
      <c r="P2159" s="892">
        <f>SUM(P2160:P2161)</f>
        <v>143950000</v>
      </c>
      <c r="Q2159" s="853"/>
      <c r="R2159" s="835"/>
      <c r="S2159" s="835"/>
      <c r="T2159" s="835"/>
      <c r="U2159" s="835"/>
      <c r="V2159" s="892">
        <f t="shared" ref="V2159:AA2159" si="526">SUM(V2160:V2161)</f>
        <v>143950000</v>
      </c>
      <c r="W2159" s="892">
        <f t="shared" si="526"/>
        <v>0</v>
      </c>
      <c r="X2159" s="892">
        <f t="shared" si="526"/>
        <v>0</v>
      </c>
      <c r="Y2159" s="892">
        <f t="shared" si="526"/>
        <v>0</v>
      </c>
      <c r="Z2159" s="892">
        <f t="shared" si="526"/>
        <v>0</v>
      </c>
      <c r="AA2159" s="892">
        <f t="shared" si="526"/>
        <v>0</v>
      </c>
      <c r="AB2159" s="835"/>
      <c r="AC2159" s="892">
        <f>SUM(AC2160:AC2161)</f>
        <v>143950000</v>
      </c>
      <c r="AD2159" s="892">
        <f>SUM(AD2160:AD2161)</f>
        <v>0</v>
      </c>
      <c r="AE2159" s="855">
        <f>SUM(V2159:AA2159)</f>
        <v>143950000</v>
      </c>
    </row>
    <row r="2160" spans="1:31" s="821" customFormat="1" ht="38.25" hidden="1" customHeight="1">
      <c r="A2160" s="873" t="s">
        <v>4715</v>
      </c>
      <c r="B2160" s="852" t="s">
        <v>44</v>
      </c>
      <c r="C2160" s="873" t="s">
        <v>4716</v>
      </c>
      <c r="D2160" s="873" t="s">
        <v>4717</v>
      </c>
      <c r="E2160" s="839" t="s">
        <v>444</v>
      </c>
      <c r="F2160" s="873"/>
      <c r="G2160" s="838"/>
      <c r="H2160" s="873" t="s">
        <v>863</v>
      </c>
      <c r="I2160" s="872">
        <v>2007</v>
      </c>
      <c r="J2160" s="838"/>
      <c r="K2160" s="836"/>
      <c r="L2160" s="838"/>
      <c r="M2160" s="838"/>
      <c r="N2160" s="838"/>
      <c r="O2160" s="872" t="s">
        <v>133</v>
      </c>
      <c r="P2160" s="894">
        <v>106750000</v>
      </c>
      <c r="Q2160" s="853" t="str">
        <f>MID(C2160,2,7)</f>
        <v>2.10.02</v>
      </c>
      <c r="R2160" s="841" t="str">
        <f t="shared" ref="R2160:R2161" si="527">VLOOKUP(Q2160,kelompok,2,0)</f>
        <v>PERSENJATAAN NON SENJATA API</v>
      </c>
      <c r="S2160" s="860">
        <f t="shared" ref="S2160:S2161" si="528">VLOOKUP(Q2160,MASAMANFAAT,4,0)</f>
        <v>3</v>
      </c>
      <c r="T2160" s="861">
        <f t="shared" ref="T2160:T2161" si="529">(P2160)/S2160</f>
        <v>35583333.333333336</v>
      </c>
      <c r="U2160" s="860">
        <f t="shared" ref="U2160:U2161" si="530">2013-AB2160+1</f>
        <v>7</v>
      </c>
      <c r="V2160" s="861">
        <f t="shared" ref="V2160:V2161" si="531">IF(U2160&gt;S2160,P2160,T2160*U2160)</f>
        <v>106750000</v>
      </c>
      <c r="W2160" s="921">
        <f t="shared" ref="W2160:W2161" si="532">IF(P2160=V2160,0,T2160)</f>
        <v>0</v>
      </c>
      <c r="X2160" s="921">
        <f t="shared" ref="X2160:X2161" si="533">IF(P2160=V2160+W2160,0,T2160)</f>
        <v>0</v>
      </c>
      <c r="Y2160" s="921">
        <f t="shared" ref="Y2160:Y2161" si="534">IF(P2160=V2160+W2160+X2160,0,T2160)</f>
        <v>0</v>
      </c>
      <c r="Z2160" s="921">
        <f t="shared" ref="Z2160:Z2161" si="535">IF(P2160=W2160+X2160+Y2160+V2160,0,T2160)</f>
        <v>0</v>
      </c>
      <c r="AA2160" s="921">
        <f t="shared" ref="AA2160:AA2161" si="536">IF(P2160=+X2160+Y2160+Z2160+W2160+V2160,0,T2160)</f>
        <v>0</v>
      </c>
      <c r="AB2160" s="860">
        <f>I2160</f>
        <v>2007</v>
      </c>
      <c r="AC2160" s="862">
        <f>P2160</f>
        <v>106750000</v>
      </c>
      <c r="AD2160" s="863">
        <f t="shared" ref="AD2160:AD2161" si="537">P2160-(V2160+W2160+X2160+Y2160+Z2160)</f>
        <v>0</v>
      </c>
    </row>
    <row r="2161" spans="1:30" s="821" customFormat="1" ht="26.25" hidden="1" customHeight="1">
      <c r="A2161" s="835"/>
      <c r="B2161" s="852" t="s">
        <v>44</v>
      </c>
      <c r="C2161" s="873" t="s">
        <v>4718</v>
      </c>
      <c r="D2161" s="873" t="s">
        <v>4719</v>
      </c>
      <c r="E2161" s="839" t="s">
        <v>444</v>
      </c>
      <c r="F2161" s="873"/>
      <c r="G2161" s="838"/>
      <c r="H2161" s="873" t="s">
        <v>863</v>
      </c>
      <c r="I2161" s="872">
        <v>2007</v>
      </c>
      <c r="J2161" s="838"/>
      <c r="K2161" s="836"/>
      <c r="L2161" s="838"/>
      <c r="M2161" s="838"/>
      <c r="N2161" s="838"/>
      <c r="O2161" s="872" t="s">
        <v>133</v>
      </c>
      <c r="P2161" s="894">
        <v>37200000</v>
      </c>
      <c r="Q2161" s="853" t="str">
        <f>MID(C2161,2,7)</f>
        <v>2.10.02</v>
      </c>
      <c r="R2161" s="841" t="str">
        <f t="shared" si="527"/>
        <v>PERSENJATAAN NON SENJATA API</v>
      </c>
      <c r="S2161" s="860">
        <f t="shared" si="528"/>
        <v>3</v>
      </c>
      <c r="T2161" s="861">
        <f t="shared" si="529"/>
        <v>12400000</v>
      </c>
      <c r="U2161" s="860">
        <f t="shared" si="530"/>
        <v>7</v>
      </c>
      <c r="V2161" s="861">
        <f t="shared" si="531"/>
        <v>37200000</v>
      </c>
      <c r="W2161" s="921">
        <f t="shared" si="532"/>
        <v>0</v>
      </c>
      <c r="X2161" s="921">
        <f t="shared" si="533"/>
        <v>0</v>
      </c>
      <c r="Y2161" s="921">
        <f t="shared" si="534"/>
        <v>0</v>
      </c>
      <c r="Z2161" s="921">
        <f t="shared" si="535"/>
        <v>0</v>
      </c>
      <c r="AA2161" s="921">
        <f t="shared" si="536"/>
        <v>0</v>
      </c>
      <c r="AB2161" s="860">
        <f>I2161</f>
        <v>2007</v>
      </c>
      <c r="AC2161" s="862">
        <f>P2161</f>
        <v>37200000</v>
      </c>
      <c r="AD2161" s="863">
        <f t="shared" si="537"/>
        <v>0</v>
      </c>
    </row>
    <row r="2162" spans="1:30" s="821" customFormat="1">
      <c r="B2162" s="922"/>
      <c r="C2162" s="922"/>
      <c r="D2162" s="922"/>
      <c r="E2162" s="923"/>
      <c r="F2162" s="922"/>
      <c r="G2162" s="922"/>
      <c r="H2162" s="922"/>
      <c r="I2162" s="923"/>
      <c r="J2162" s="922"/>
      <c r="K2162" s="922"/>
      <c r="L2162" s="922"/>
      <c r="M2162" s="922"/>
      <c r="N2162" s="922"/>
      <c r="O2162" s="923"/>
      <c r="P2162" s="924"/>
      <c r="Q2162" s="925"/>
    </row>
    <row r="2163" spans="1:30" s="821" customFormat="1">
      <c r="B2163" s="922"/>
      <c r="C2163" s="922"/>
      <c r="D2163" s="922"/>
      <c r="E2163" s="923"/>
      <c r="F2163" s="922"/>
      <c r="G2163" s="922"/>
      <c r="H2163" s="922"/>
      <c r="I2163" s="923"/>
      <c r="J2163" s="922"/>
      <c r="K2163" s="922"/>
      <c r="L2163" s="922"/>
      <c r="M2163" s="923"/>
      <c r="N2163" s="923"/>
      <c r="O2163" s="923"/>
      <c r="P2163" s="923"/>
      <c r="Q2163" s="925"/>
    </row>
    <row r="2164" spans="1:30" s="821" customFormat="1">
      <c r="B2164" s="922"/>
      <c r="C2164" s="926" t="s">
        <v>1970</v>
      </c>
      <c r="D2164" s="926"/>
      <c r="E2164" s="926"/>
      <c r="F2164" s="926"/>
      <c r="G2164" s="926"/>
      <c r="H2164" s="926"/>
      <c r="I2164" s="927"/>
      <c r="J2164" s="927"/>
      <c r="K2164" s="928"/>
      <c r="L2164" s="926"/>
      <c r="M2164" s="926" t="s">
        <v>4720</v>
      </c>
      <c r="N2164" s="926"/>
      <c r="O2164" s="926"/>
      <c r="P2164" s="929"/>
      <c r="Q2164" s="925"/>
    </row>
    <row r="2165" spans="1:30" s="821" customFormat="1">
      <c r="B2165" s="922"/>
      <c r="C2165" s="926" t="s">
        <v>4721</v>
      </c>
      <c r="D2165" s="926"/>
      <c r="E2165" s="926"/>
      <c r="F2165" s="926"/>
      <c r="G2165" s="926"/>
      <c r="H2165" s="926"/>
      <c r="I2165" s="927"/>
      <c r="J2165" s="927"/>
      <c r="K2165" s="928"/>
      <c r="L2165" s="926"/>
      <c r="M2165" s="926" t="s">
        <v>117</v>
      </c>
      <c r="N2165" s="926"/>
      <c r="O2165" s="926"/>
      <c r="P2165" s="922"/>
      <c r="Q2165" s="925"/>
    </row>
    <row r="2166" spans="1:30" s="821" customFormat="1">
      <c r="B2166" s="922"/>
      <c r="C2166" s="926" t="s">
        <v>121</v>
      </c>
      <c r="D2166" s="926"/>
      <c r="E2166" s="926"/>
      <c r="F2166" s="926"/>
      <c r="G2166" s="926"/>
      <c r="H2166" s="926"/>
      <c r="I2166" s="927"/>
      <c r="J2166" s="927"/>
      <c r="K2166" s="928"/>
      <c r="L2166" s="926"/>
      <c r="M2166" s="928"/>
      <c r="N2166" s="928"/>
      <c r="O2166" s="928"/>
      <c r="P2166" s="822"/>
      <c r="Q2166" s="925"/>
    </row>
    <row r="2167" spans="1:30" s="821" customFormat="1">
      <c r="B2167" s="922"/>
      <c r="C2167" s="926"/>
      <c r="D2167" s="926"/>
      <c r="E2167" s="926"/>
      <c r="F2167" s="926"/>
      <c r="G2167" s="928"/>
      <c r="H2167" s="928"/>
      <c r="I2167" s="927"/>
      <c r="J2167" s="927"/>
      <c r="K2167" s="928"/>
      <c r="L2167" s="926"/>
      <c r="M2167" s="928"/>
      <c r="N2167" s="928"/>
      <c r="O2167" s="928"/>
      <c r="P2167" s="922"/>
      <c r="Q2167" s="925"/>
    </row>
    <row r="2168" spans="1:30" s="821" customFormat="1">
      <c r="B2168" s="922"/>
      <c r="C2168" s="926"/>
      <c r="D2168" s="926"/>
      <c r="E2168" s="926"/>
      <c r="F2168" s="926"/>
      <c r="G2168" s="928"/>
      <c r="H2168" s="928"/>
      <c r="I2168" s="927"/>
      <c r="J2168" s="927"/>
      <c r="K2168" s="928"/>
      <c r="L2168" s="926"/>
      <c r="M2168" s="928"/>
      <c r="N2168" s="928"/>
      <c r="O2168" s="928"/>
      <c r="P2168" s="922"/>
      <c r="Q2168" s="925"/>
      <c r="S2168" s="930"/>
    </row>
    <row r="2169" spans="1:30" s="821" customFormat="1">
      <c r="B2169" s="922"/>
      <c r="C2169" s="926"/>
      <c r="D2169" s="926"/>
      <c r="E2169" s="926"/>
      <c r="F2169" s="926"/>
      <c r="G2169" s="928"/>
      <c r="H2169" s="928"/>
      <c r="I2169" s="927"/>
      <c r="J2169" s="927"/>
      <c r="K2169" s="928"/>
      <c r="L2169" s="926"/>
      <c r="M2169" s="928"/>
      <c r="N2169" s="928"/>
      <c r="O2169" s="928"/>
      <c r="P2169" s="922"/>
      <c r="Q2169" s="925"/>
    </row>
    <row r="2170" spans="1:30" s="821" customFormat="1">
      <c r="B2170" s="922"/>
      <c r="C2170" s="926"/>
      <c r="D2170" s="926"/>
      <c r="E2170" s="926"/>
      <c r="F2170" s="926"/>
      <c r="G2170" s="928"/>
      <c r="H2170" s="928"/>
      <c r="I2170" s="927"/>
      <c r="J2170" s="927"/>
      <c r="K2170" s="928"/>
      <c r="L2170" s="926"/>
      <c r="M2170" s="928"/>
      <c r="N2170" s="928"/>
      <c r="O2170" s="928"/>
      <c r="P2170" s="922"/>
      <c r="Q2170" s="925"/>
    </row>
    <row r="2171" spans="1:30" s="821" customFormat="1">
      <c r="B2171" s="922"/>
      <c r="C2171" s="926"/>
      <c r="D2171" s="926"/>
      <c r="E2171" s="928"/>
      <c r="F2171" s="928"/>
      <c r="G2171" s="928"/>
      <c r="H2171" s="928"/>
      <c r="I2171" s="927"/>
      <c r="J2171" s="927"/>
      <c r="K2171" s="928"/>
      <c r="L2171" s="926"/>
      <c r="M2171" s="928"/>
      <c r="N2171" s="928"/>
      <c r="O2171" s="928"/>
      <c r="P2171" s="922"/>
      <c r="Q2171" s="925"/>
    </row>
    <row r="2172" spans="1:30" s="821" customFormat="1">
      <c r="B2172" s="922"/>
      <c r="C2172" s="931" t="s">
        <v>4722</v>
      </c>
      <c r="D2172" s="931"/>
      <c r="E2172" s="931"/>
      <c r="F2172" s="931"/>
      <c r="G2172" s="931"/>
      <c r="H2172" s="931"/>
      <c r="I2172" s="932"/>
      <c r="J2172" s="932"/>
      <c r="K2172" s="933"/>
      <c r="L2172" s="934"/>
      <c r="M2172" s="931" t="s">
        <v>4723</v>
      </c>
      <c r="N2172" s="931"/>
      <c r="O2172" s="931"/>
      <c r="P2172" s="935"/>
      <c r="Q2172" s="925"/>
    </row>
    <row r="2173" spans="1:30" s="821" customFormat="1">
      <c r="B2173" s="936"/>
      <c r="C2173" s="934" t="s">
        <v>4724</v>
      </c>
      <c r="D2173" s="934"/>
      <c r="E2173" s="934"/>
      <c r="F2173" s="934"/>
      <c r="G2173" s="934"/>
      <c r="H2173" s="934"/>
      <c r="I2173" s="932"/>
      <c r="J2173" s="932"/>
      <c r="K2173" s="933"/>
      <c r="L2173" s="934"/>
      <c r="M2173" s="934" t="s">
        <v>4725</v>
      </c>
      <c r="N2173" s="934"/>
      <c r="O2173" s="934"/>
      <c r="P2173" s="937"/>
      <c r="Q2173" s="925"/>
    </row>
    <row r="2174" spans="1:30" s="821" customFormat="1">
      <c r="B2174" s="922"/>
      <c r="C2174" s="922"/>
      <c r="D2174" s="922"/>
      <c r="E2174" s="923"/>
      <c r="F2174" s="922"/>
      <c r="G2174" s="922"/>
      <c r="H2174" s="922"/>
      <c r="I2174" s="923"/>
      <c r="J2174" s="922"/>
      <c r="K2174" s="922"/>
      <c r="L2174" s="922"/>
      <c r="M2174" s="922"/>
      <c r="N2174" s="922"/>
      <c r="O2174" s="922"/>
      <c r="P2174" s="922"/>
      <c r="Q2174" s="925"/>
    </row>
    <row r="2175" spans="1:30" s="821" customFormat="1">
      <c r="B2175" s="922"/>
      <c r="C2175" s="922"/>
      <c r="D2175" s="922"/>
      <c r="E2175" s="923"/>
      <c r="F2175" s="922"/>
      <c r="G2175" s="922"/>
      <c r="H2175" s="922"/>
      <c r="I2175" s="923"/>
      <c r="J2175" s="922"/>
      <c r="K2175" s="922"/>
      <c r="L2175" s="922"/>
      <c r="M2175" s="922"/>
      <c r="N2175" s="922"/>
      <c r="O2175" s="923"/>
      <c r="P2175" s="922"/>
      <c r="Q2175" s="925"/>
    </row>
    <row r="2176" spans="1:30" s="821" customFormat="1">
      <c r="B2176" s="922"/>
      <c r="C2176" s="922"/>
      <c r="D2176" s="922"/>
      <c r="E2176" s="923"/>
      <c r="F2176" s="922"/>
      <c r="G2176" s="922"/>
      <c r="H2176" s="922"/>
      <c r="I2176" s="923"/>
      <c r="J2176" s="922"/>
      <c r="K2176" s="922"/>
      <c r="L2176" s="922"/>
      <c r="M2176" s="922"/>
      <c r="N2176" s="922"/>
      <c r="O2176" s="923"/>
      <c r="P2176" s="922"/>
      <c r="Q2176" s="925"/>
    </row>
    <row r="2177" spans="5:17" s="821" customFormat="1">
      <c r="E2177" s="822"/>
      <c r="I2177" s="822"/>
      <c r="O2177" s="822"/>
      <c r="Q2177" s="925"/>
    </row>
    <row r="2178" spans="5:17" s="821" customFormat="1">
      <c r="E2178" s="822"/>
      <c r="I2178" s="822"/>
      <c r="O2178" s="822"/>
      <c r="Q2178" s="925"/>
    </row>
    <row r="2179" spans="5:17" s="821" customFormat="1">
      <c r="E2179" s="822"/>
      <c r="I2179" s="822"/>
      <c r="O2179" s="822"/>
      <c r="Q2179" s="925"/>
    </row>
    <row r="2180" spans="5:17" s="821" customFormat="1">
      <c r="E2180" s="822"/>
      <c r="I2180" s="822"/>
      <c r="O2180" s="822"/>
      <c r="Q2180" s="925"/>
    </row>
    <row r="2181" spans="5:17" s="821" customFormat="1">
      <c r="E2181" s="822"/>
      <c r="I2181" s="822"/>
      <c r="O2181" s="822"/>
      <c r="Q2181" s="925"/>
    </row>
    <row r="2182" spans="5:17" s="821" customFormat="1">
      <c r="E2182" s="822"/>
      <c r="I2182" s="822"/>
      <c r="O2182" s="822"/>
      <c r="Q2182" s="925"/>
    </row>
    <row r="2183" spans="5:17" s="821" customFormat="1">
      <c r="E2183" s="822"/>
      <c r="I2183" s="822"/>
      <c r="O2183" s="822"/>
      <c r="Q2183" s="925"/>
    </row>
    <row r="2184" spans="5:17" s="821" customFormat="1">
      <c r="E2184" s="822"/>
      <c r="I2184" s="822"/>
      <c r="O2184" s="822"/>
      <c r="Q2184" s="925"/>
    </row>
    <row r="2185" spans="5:17" s="821" customFormat="1">
      <c r="E2185" s="822"/>
      <c r="I2185" s="822"/>
      <c r="O2185" s="822"/>
      <c r="Q2185" s="925"/>
    </row>
    <row r="2186" spans="5:17" s="821" customFormat="1">
      <c r="E2186" s="822"/>
      <c r="I2186" s="822"/>
      <c r="O2186" s="822"/>
      <c r="Q2186" s="925"/>
    </row>
    <row r="2187" spans="5:17" s="821" customFormat="1">
      <c r="E2187" s="822"/>
      <c r="I2187" s="822"/>
      <c r="O2187" s="822"/>
      <c r="Q2187" s="925"/>
    </row>
    <row r="2188" spans="5:17" s="821" customFormat="1">
      <c r="E2188" s="822"/>
      <c r="I2188" s="822"/>
      <c r="O2188" s="822"/>
      <c r="Q2188" s="925"/>
    </row>
    <row r="2189" spans="5:17" s="821" customFormat="1">
      <c r="E2189" s="822"/>
      <c r="I2189" s="822"/>
      <c r="O2189" s="822"/>
      <c r="Q2189" s="925"/>
    </row>
    <row r="2190" spans="5:17" s="821" customFormat="1">
      <c r="E2190" s="822"/>
      <c r="I2190" s="822"/>
      <c r="O2190" s="822"/>
      <c r="Q2190" s="925"/>
    </row>
    <row r="2191" spans="5:17" s="821" customFormat="1">
      <c r="E2191" s="822"/>
      <c r="I2191" s="822"/>
      <c r="O2191" s="822"/>
      <c r="Q2191" s="925"/>
    </row>
    <row r="2192" spans="5:17" s="821" customFormat="1">
      <c r="E2192" s="822"/>
      <c r="I2192" s="822"/>
      <c r="O2192" s="822"/>
      <c r="Q2192" s="925"/>
    </row>
    <row r="2193" spans="5:17" s="821" customFormat="1">
      <c r="E2193" s="822"/>
      <c r="I2193" s="822"/>
      <c r="O2193" s="822"/>
      <c r="Q2193" s="925"/>
    </row>
    <row r="2194" spans="5:17" s="821" customFormat="1">
      <c r="E2194" s="822"/>
      <c r="I2194" s="822"/>
      <c r="O2194" s="822"/>
      <c r="Q2194" s="925"/>
    </row>
    <row r="2195" spans="5:17" s="821" customFormat="1">
      <c r="E2195" s="822"/>
      <c r="I2195" s="822"/>
      <c r="O2195" s="822"/>
      <c r="Q2195" s="925"/>
    </row>
    <row r="2196" spans="5:17" s="821" customFormat="1">
      <c r="E2196" s="822"/>
      <c r="I2196" s="822"/>
      <c r="O2196" s="822"/>
      <c r="Q2196" s="925"/>
    </row>
    <row r="2197" spans="5:17" s="821" customFormat="1">
      <c r="E2197" s="822"/>
      <c r="I2197" s="822"/>
      <c r="O2197" s="822"/>
      <c r="Q2197" s="925"/>
    </row>
    <row r="2198" spans="5:17" s="821" customFormat="1">
      <c r="E2198" s="822"/>
      <c r="I2198" s="822"/>
      <c r="O2198" s="822"/>
      <c r="Q2198" s="925"/>
    </row>
    <row r="2199" spans="5:17" s="821" customFormat="1">
      <c r="E2199" s="822"/>
      <c r="I2199" s="822"/>
      <c r="O2199" s="822"/>
      <c r="Q2199" s="925"/>
    </row>
    <row r="2200" spans="5:17" s="821" customFormat="1">
      <c r="E2200" s="822"/>
      <c r="I2200" s="822"/>
      <c r="O2200" s="822"/>
      <c r="Q2200" s="925"/>
    </row>
    <row r="2201" spans="5:17" s="821" customFormat="1">
      <c r="E2201" s="822"/>
      <c r="I2201" s="822"/>
      <c r="O2201" s="822"/>
      <c r="Q2201" s="925"/>
    </row>
    <row r="2202" spans="5:17" s="821" customFormat="1">
      <c r="E2202" s="822"/>
      <c r="I2202" s="822"/>
      <c r="O2202" s="822"/>
      <c r="Q2202" s="925"/>
    </row>
    <row r="2203" spans="5:17" s="821" customFormat="1">
      <c r="E2203" s="822"/>
      <c r="I2203" s="822"/>
      <c r="O2203" s="822"/>
      <c r="Q2203" s="925"/>
    </row>
    <row r="2204" spans="5:17" s="821" customFormat="1">
      <c r="E2204" s="822"/>
      <c r="I2204" s="822"/>
      <c r="O2204" s="822"/>
      <c r="Q2204" s="925"/>
    </row>
    <row r="2205" spans="5:17" s="821" customFormat="1" ht="15" customHeight="1">
      <c r="E2205" s="822"/>
      <c r="I2205" s="822"/>
      <c r="O2205" s="822"/>
      <c r="Q2205" s="925"/>
    </row>
    <row r="2206" spans="5:17" s="821" customFormat="1" ht="15" customHeight="1">
      <c r="E2206" s="822"/>
      <c r="I2206" s="822"/>
      <c r="O2206" s="822"/>
      <c r="Q2206" s="925"/>
    </row>
    <row r="2207" spans="5:17" s="821" customFormat="1" ht="15" customHeight="1">
      <c r="E2207" s="822"/>
      <c r="I2207" s="822"/>
      <c r="O2207" s="822"/>
      <c r="Q2207" s="925"/>
    </row>
    <row r="2208" spans="5:17" s="821" customFormat="1" ht="15" customHeight="1">
      <c r="E2208" s="822"/>
      <c r="I2208" s="822"/>
      <c r="O2208" s="822"/>
      <c r="Q2208" s="925"/>
    </row>
    <row r="2209" spans="5:17" s="821" customFormat="1" ht="15" customHeight="1">
      <c r="E2209" s="822"/>
      <c r="I2209" s="822"/>
      <c r="O2209" s="822"/>
      <c r="Q2209" s="925"/>
    </row>
    <row r="2210" spans="5:17" s="821" customFormat="1" ht="15" customHeight="1">
      <c r="E2210" s="822"/>
      <c r="I2210" s="822"/>
      <c r="O2210" s="822"/>
      <c r="Q2210" s="925"/>
    </row>
    <row r="2211" spans="5:17" s="821" customFormat="1" ht="15" customHeight="1">
      <c r="E2211" s="822"/>
      <c r="I2211" s="822"/>
      <c r="O2211" s="822"/>
      <c r="Q2211" s="925"/>
    </row>
    <row r="2212" spans="5:17" s="821" customFormat="1" ht="15" customHeight="1">
      <c r="E2212" s="822"/>
      <c r="I2212" s="822"/>
      <c r="O2212" s="822"/>
      <c r="Q2212" s="925"/>
    </row>
    <row r="2213" spans="5:17" s="821" customFormat="1" ht="15" customHeight="1">
      <c r="E2213" s="822"/>
      <c r="I2213" s="822"/>
      <c r="O2213" s="822"/>
      <c r="Q2213" s="925"/>
    </row>
    <row r="2214" spans="5:17" s="821" customFormat="1" ht="15" customHeight="1">
      <c r="E2214" s="822"/>
      <c r="I2214" s="822"/>
      <c r="O2214" s="822"/>
      <c r="Q2214" s="925"/>
    </row>
    <row r="2215" spans="5:17" s="821" customFormat="1" ht="15" customHeight="1">
      <c r="E2215" s="822"/>
      <c r="I2215" s="822"/>
      <c r="O2215" s="822"/>
      <c r="Q2215" s="925"/>
    </row>
    <row r="2216" spans="5:17" s="821" customFormat="1" ht="15" customHeight="1">
      <c r="E2216" s="822"/>
      <c r="I2216" s="822"/>
      <c r="O2216" s="822"/>
      <c r="Q2216" s="925"/>
    </row>
    <row r="2217" spans="5:17" s="821" customFormat="1" ht="15" customHeight="1">
      <c r="E2217" s="822"/>
      <c r="I2217" s="822"/>
      <c r="O2217" s="822"/>
      <c r="Q2217" s="925"/>
    </row>
    <row r="2218" spans="5:17" s="821" customFormat="1" ht="15" customHeight="1">
      <c r="E2218" s="822"/>
      <c r="I2218" s="822"/>
      <c r="O2218" s="822"/>
      <c r="Q2218" s="925"/>
    </row>
    <row r="2219" spans="5:17" s="821" customFormat="1" ht="15" customHeight="1">
      <c r="E2219" s="822"/>
      <c r="I2219" s="822"/>
      <c r="O2219" s="822"/>
      <c r="Q2219" s="925"/>
    </row>
    <row r="2220" spans="5:17" s="821" customFormat="1" ht="15" customHeight="1">
      <c r="E2220" s="822"/>
      <c r="I2220" s="822"/>
      <c r="O2220" s="822"/>
      <c r="Q2220" s="925"/>
    </row>
    <row r="2221" spans="5:17" s="821" customFormat="1" ht="15" customHeight="1">
      <c r="E2221" s="822"/>
      <c r="I2221" s="822"/>
      <c r="O2221" s="822"/>
      <c r="Q2221" s="925"/>
    </row>
    <row r="2222" spans="5:17" s="821" customFormat="1" ht="15" customHeight="1">
      <c r="E2222" s="822"/>
      <c r="I2222" s="822"/>
      <c r="O2222" s="822"/>
      <c r="Q2222" s="925"/>
    </row>
    <row r="2223" spans="5:17" s="821" customFormat="1" ht="15" customHeight="1">
      <c r="E2223" s="822"/>
      <c r="I2223" s="822"/>
      <c r="O2223" s="822"/>
      <c r="Q2223" s="925"/>
    </row>
    <row r="2224" spans="5:17" s="821" customFormat="1" ht="15" customHeight="1">
      <c r="E2224" s="822"/>
      <c r="I2224" s="822"/>
      <c r="O2224" s="822"/>
      <c r="Q2224" s="925"/>
    </row>
    <row r="2225" spans="5:17" s="821" customFormat="1" ht="15" customHeight="1">
      <c r="E2225" s="822"/>
      <c r="I2225" s="822"/>
      <c r="O2225" s="822"/>
      <c r="Q2225" s="925"/>
    </row>
    <row r="2226" spans="5:17" s="821" customFormat="1" ht="15" customHeight="1">
      <c r="E2226" s="822"/>
      <c r="I2226" s="822"/>
      <c r="O2226" s="822"/>
      <c r="Q2226" s="925"/>
    </row>
    <row r="2227" spans="5:17" s="821" customFormat="1" ht="15" customHeight="1">
      <c r="E2227" s="822"/>
      <c r="I2227" s="822"/>
      <c r="O2227" s="822"/>
      <c r="Q2227" s="925"/>
    </row>
    <row r="2228" spans="5:17" s="821" customFormat="1" ht="15" customHeight="1">
      <c r="E2228" s="822"/>
      <c r="I2228" s="822"/>
      <c r="O2228" s="822"/>
      <c r="Q2228" s="925"/>
    </row>
    <row r="2229" spans="5:17" s="821" customFormat="1" ht="15" customHeight="1">
      <c r="E2229" s="822"/>
      <c r="I2229" s="822"/>
      <c r="O2229" s="822"/>
      <c r="Q2229" s="925"/>
    </row>
    <row r="2230" spans="5:17" s="821" customFormat="1" ht="15" customHeight="1">
      <c r="E2230" s="822"/>
      <c r="I2230" s="822"/>
      <c r="O2230" s="822"/>
      <c r="Q2230" s="925"/>
    </row>
    <row r="2231" spans="5:17" s="821" customFormat="1" ht="15" customHeight="1">
      <c r="E2231" s="822"/>
      <c r="I2231" s="822"/>
      <c r="O2231" s="822"/>
      <c r="Q2231" s="925"/>
    </row>
    <row r="2232" spans="5:17" s="821" customFormat="1" ht="15" customHeight="1">
      <c r="E2232" s="822"/>
      <c r="I2232" s="822"/>
      <c r="O2232" s="822"/>
      <c r="Q2232" s="925"/>
    </row>
    <row r="2233" spans="5:17" s="821" customFormat="1">
      <c r="E2233" s="822"/>
      <c r="I2233" s="822"/>
      <c r="O2233" s="822"/>
      <c r="Q2233" s="925"/>
    </row>
    <row r="2234" spans="5:17" s="821" customFormat="1">
      <c r="E2234" s="822"/>
      <c r="I2234" s="822"/>
      <c r="O2234" s="822"/>
      <c r="Q2234" s="925"/>
    </row>
    <row r="2235" spans="5:17" s="821" customFormat="1">
      <c r="E2235" s="822"/>
      <c r="I2235" s="822"/>
      <c r="O2235" s="822"/>
      <c r="Q2235" s="925"/>
    </row>
    <row r="2236" spans="5:17" s="821" customFormat="1">
      <c r="E2236" s="822"/>
      <c r="I2236" s="822"/>
      <c r="O2236" s="822"/>
      <c r="Q2236" s="925"/>
    </row>
    <row r="2237" spans="5:17" s="821" customFormat="1">
      <c r="E2237" s="822"/>
      <c r="I2237" s="822"/>
      <c r="O2237" s="822"/>
      <c r="Q2237" s="925"/>
    </row>
    <row r="2238" spans="5:17" s="821" customFormat="1">
      <c r="E2238" s="822"/>
      <c r="I2238" s="822"/>
      <c r="O2238" s="822"/>
      <c r="Q2238" s="925"/>
    </row>
    <row r="2239" spans="5:17" s="821" customFormat="1">
      <c r="E2239" s="822"/>
      <c r="I2239" s="822"/>
      <c r="O2239" s="822"/>
      <c r="Q2239" s="925"/>
    </row>
    <row r="2240" spans="5:17" s="821" customFormat="1">
      <c r="E2240" s="822"/>
      <c r="I2240" s="822"/>
      <c r="O2240" s="822"/>
      <c r="Q2240" s="925"/>
    </row>
    <row r="2241" spans="5:17" s="821" customFormat="1">
      <c r="E2241" s="822"/>
      <c r="I2241" s="822"/>
      <c r="O2241" s="822"/>
      <c r="Q2241" s="925"/>
    </row>
    <row r="2242" spans="5:17" s="821" customFormat="1">
      <c r="E2242" s="822"/>
      <c r="I2242" s="822"/>
      <c r="O2242" s="822"/>
      <c r="Q2242" s="925"/>
    </row>
    <row r="2243" spans="5:17" s="821" customFormat="1">
      <c r="E2243" s="822"/>
      <c r="I2243" s="822"/>
      <c r="O2243" s="822"/>
      <c r="Q2243" s="925"/>
    </row>
    <row r="2244" spans="5:17" s="821" customFormat="1">
      <c r="E2244" s="822"/>
      <c r="I2244" s="822"/>
      <c r="O2244" s="822"/>
      <c r="Q2244" s="925"/>
    </row>
    <row r="2245" spans="5:17" s="821" customFormat="1">
      <c r="E2245" s="822"/>
      <c r="I2245" s="822"/>
      <c r="O2245" s="822"/>
      <c r="Q2245" s="925"/>
    </row>
    <row r="2246" spans="5:17" s="821" customFormat="1">
      <c r="E2246" s="822"/>
      <c r="I2246" s="822"/>
      <c r="O2246" s="822"/>
      <c r="Q2246" s="925"/>
    </row>
    <row r="2247" spans="5:17" s="821" customFormat="1">
      <c r="E2247" s="822"/>
      <c r="I2247" s="822"/>
      <c r="O2247" s="822"/>
      <c r="Q2247" s="925"/>
    </row>
    <row r="2248" spans="5:17" s="821" customFormat="1">
      <c r="E2248" s="822"/>
      <c r="I2248" s="822"/>
      <c r="O2248" s="822"/>
      <c r="Q2248" s="925"/>
    </row>
    <row r="2249" spans="5:17" s="821" customFormat="1">
      <c r="E2249" s="822"/>
      <c r="I2249" s="822"/>
      <c r="O2249" s="822"/>
      <c r="Q2249" s="925"/>
    </row>
    <row r="2250" spans="5:17" s="821" customFormat="1">
      <c r="E2250" s="822"/>
      <c r="I2250" s="822"/>
      <c r="O2250" s="822"/>
      <c r="Q2250" s="925"/>
    </row>
    <row r="2251" spans="5:17" s="821" customFormat="1">
      <c r="E2251" s="822"/>
      <c r="I2251" s="822"/>
      <c r="O2251" s="822"/>
      <c r="Q2251" s="925"/>
    </row>
    <row r="2252" spans="5:17" s="821" customFormat="1">
      <c r="E2252" s="822"/>
      <c r="I2252" s="822"/>
      <c r="O2252" s="822"/>
      <c r="Q2252" s="925"/>
    </row>
    <row r="2253" spans="5:17" s="821" customFormat="1">
      <c r="E2253" s="822"/>
      <c r="I2253" s="822"/>
      <c r="O2253" s="822"/>
      <c r="Q2253" s="925"/>
    </row>
    <row r="2254" spans="5:17" s="821" customFormat="1">
      <c r="E2254" s="822"/>
      <c r="I2254" s="822"/>
      <c r="O2254" s="822"/>
      <c r="Q2254" s="925"/>
    </row>
    <row r="2255" spans="5:17" s="821" customFormat="1">
      <c r="E2255" s="822"/>
      <c r="I2255" s="822"/>
      <c r="O2255" s="822"/>
      <c r="Q2255" s="925"/>
    </row>
    <row r="2256" spans="5:17" s="821" customFormat="1">
      <c r="E2256" s="822"/>
      <c r="I2256" s="822"/>
      <c r="O2256" s="822"/>
      <c r="Q2256" s="925"/>
    </row>
    <row r="2257" spans="5:17" s="821" customFormat="1">
      <c r="E2257" s="822"/>
      <c r="I2257" s="822"/>
      <c r="O2257" s="822"/>
      <c r="Q2257" s="925"/>
    </row>
    <row r="2258" spans="5:17" s="821" customFormat="1">
      <c r="E2258" s="822"/>
      <c r="I2258" s="822"/>
      <c r="O2258" s="822"/>
      <c r="Q2258" s="925"/>
    </row>
    <row r="2259" spans="5:17" s="821" customFormat="1">
      <c r="E2259" s="822"/>
      <c r="I2259" s="822"/>
      <c r="O2259" s="822"/>
      <c r="Q2259" s="925"/>
    </row>
    <row r="2260" spans="5:17" s="821" customFormat="1">
      <c r="E2260" s="822"/>
      <c r="I2260" s="822"/>
      <c r="O2260" s="822"/>
      <c r="Q2260" s="925"/>
    </row>
    <row r="2261" spans="5:17" s="821" customFormat="1">
      <c r="E2261" s="822"/>
      <c r="I2261" s="822"/>
      <c r="O2261" s="822"/>
      <c r="Q2261" s="925"/>
    </row>
    <row r="2262" spans="5:17">
      <c r="Q2262" s="925"/>
    </row>
    <row r="2263" spans="5:17">
      <c r="Q2263" s="925"/>
    </row>
    <row r="2264" spans="5:17">
      <c r="Q2264" s="925"/>
    </row>
    <row r="2265" spans="5:17">
      <c r="Q2265" s="925"/>
    </row>
    <row r="2266" spans="5:17">
      <c r="Q2266" s="925"/>
    </row>
    <row r="2267" spans="5:17">
      <c r="Q2267" s="925"/>
    </row>
    <row r="2268" spans="5:17">
      <c r="Q2268" s="925"/>
    </row>
    <row r="2269" spans="5:17">
      <c r="Q2269" s="925"/>
    </row>
    <row r="2270" spans="5:17">
      <c r="Q2270" s="925"/>
    </row>
    <row r="2271" spans="5:17">
      <c r="Q2271" s="925"/>
    </row>
    <row r="2272" spans="5:17">
      <c r="Q2272" s="925"/>
    </row>
    <row r="2273" spans="17:17">
      <c r="Q2273" s="925"/>
    </row>
    <row r="2274" spans="17:17">
      <c r="Q2274" s="925"/>
    </row>
    <row r="2275" spans="17:17">
      <c r="Q2275" s="925"/>
    </row>
    <row r="2276" spans="17:17">
      <c r="Q2276" s="925"/>
    </row>
    <row r="2277" spans="17:17">
      <c r="Q2277" s="925"/>
    </row>
    <row r="2278" spans="17:17">
      <c r="Q2278" s="925"/>
    </row>
    <row r="2279" spans="17:17">
      <c r="Q2279" s="925"/>
    </row>
    <row r="2280" spans="17:17">
      <c r="Q2280" s="925"/>
    </row>
    <row r="2281" spans="17:17">
      <c r="Q2281" s="925"/>
    </row>
    <row r="2282" spans="17:17">
      <c r="Q2282" s="925"/>
    </row>
    <row r="2283" spans="17:17">
      <c r="Q2283" s="925"/>
    </row>
    <row r="2284" spans="17:17">
      <c r="Q2284" s="925"/>
    </row>
    <row r="2285" spans="17:17">
      <c r="Q2285" s="925"/>
    </row>
    <row r="2286" spans="17:17">
      <c r="Q2286" s="925"/>
    </row>
    <row r="2287" spans="17:17">
      <c r="Q2287" s="925"/>
    </row>
    <row r="2288" spans="17:17">
      <c r="Q2288" s="925"/>
    </row>
    <row r="2289" spans="17:17">
      <c r="Q2289" s="925"/>
    </row>
    <row r="2290" spans="17:17">
      <c r="Q2290" s="925"/>
    </row>
    <row r="2291" spans="17:17">
      <c r="Q2291" s="925"/>
    </row>
    <row r="2292" spans="17:17">
      <c r="Q2292" s="925"/>
    </row>
    <row r="2293" spans="17:17">
      <c r="Q2293" s="925"/>
    </row>
    <row r="2294" spans="17:17">
      <c r="Q2294" s="925"/>
    </row>
    <row r="2295" spans="17:17">
      <c r="Q2295" s="925"/>
    </row>
    <row r="2296" spans="17:17">
      <c r="Q2296" s="925"/>
    </row>
    <row r="2297" spans="17:17">
      <c r="Q2297" s="925"/>
    </row>
    <row r="2298" spans="17:17">
      <c r="Q2298" s="925"/>
    </row>
    <row r="2299" spans="17:17">
      <c r="Q2299" s="925"/>
    </row>
    <row r="2300" spans="17:17">
      <c r="Q2300" s="925"/>
    </row>
    <row r="2301" spans="17:17">
      <c r="Q2301" s="925"/>
    </row>
    <row r="2302" spans="17:17">
      <c r="Q2302" s="925"/>
    </row>
    <row r="2303" spans="17:17">
      <c r="Q2303" s="925"/>
    </row>
    <row r="2304" spans="17:17">
      <c r="Q2304" s="925"/>
    </row>
    <row r="2305" spans="17:17">
      <c r="Q2305" s="925"/>
    </row>
    <row r="2306" spans="17:17">
      <c r="Q2306" s="925"/>
    </row>
    <row r="2307" spans="17:17">
      <c r="Q2307" s="925"/>
    </row>
    <row r="2308" spans="17:17">
      <c r="Q2308" s="925"/>
    </row>
    <row r="2309" spans="17:17">
      <c r="Q2309" s="925"/>
    </row>
    <row r="2310" spans="17:17">
      <c r="Q2310" s="925"/>
    </row>
    <row r="2311" spans="17:17">
      <c r="Q2311" s="925"/>
    </row>
    <row r="2312" spans="17:17">
      <c r="Q2312" s="925"/>
    </row>
    <row r="2313" spans="17:17">
      <c r="Q2313" s="925"/>
    </row>
    <row r="2314" spans="17:17">
      <c r="Q2314" s="925"/>
    </row>
    <row r="2315" spans="17:17">
      <c r="Q2315" s="925"/>
    </row>
    <row r="2316" spans="17:17">
      <c r="Q2316" s="925"/>
    </row>
    <row r="2317" spans="17:17">
      <c r="Q2317" s="925"/>
    </row>
    <row r="2318" spans="17:17">
      <c r="Q2318" s="925"/>
    </row>
    <row r="2319" spans="17:17">
      <c r="Q2319" s="925"/>
    </row>
    <row r="2320" spans="17:17">
      <c r="Q2320" s="925"/>
    </row>
    <row r="2321" spans="17:17">
      <c r="Q2321" s="925"/>
    </row>
    <row r="2322" spans="17:17">
      <c r="Q2322" s="925"/>
    </row>
    <row r="2323" spans="17:17">
      <c r="Q2323" s="925"/>
    </row>
    <row r="2324" spans="17:17">
      <c r="Q2324" s="925"/>
    </row>
    <row r="2325" spans="17:17">
      <c r="Q2325" s="925"/>
    </row>
    <row r="2326" spans="17:17">
      <c r="Q2326" s="925"/>
    </row>
    <row r="2327" spans="17:17">
      <c r="Q2327" s="925"/>
    </row>
    <row r="2328" spans="17:17">
      <c r="Q2328" s="925"/>
    </row>
    <row r="2329" spans="17:17">
      <c r="Q2329" s="925"/>
    </row>
    <row r="2330" spans="17:17">
      <c r="Q2330" s="925"/>
    </row>
    <row r="2331" spans="17:17">
      <c r="Q2331" s="925"/>
    </row>
    <row r="2332" spans="17:17">
      <c r="Q2332" s="925"/>
    </row>
    <row r="2333" spans="17:17">
      <c r="Q2333" s="925"/>
    </row>
    <row r="2334" spans="17:17">
      <c r="Q2334" s="925"/>
    </row>
    <row r="2335" spans="17:17">
      <c r="Q2335" s="925"/>
    </row>
    <row r="2336" spans="17:17">
      <c r="Q2336" s="925"/>
    </row>
    <row r="2337" spans="17:17">
      <c r="Q2337" s="925"/>
    </row>
    <row r="2338" spans="17:17">
      <c r="Q2338" s="925"/>
    </row>
    <row r="2339" spans="17:17">
      <c r="Q2339" s="925"/>
    </row>
    <row r="2340" spans="17:17">
      <c r="Q2340" s="925"/>
    </row>
    <row r="2341" spans="17:17">
      <c r="Q2341" s="925"/>
    </row>
    <row r="2342" spans="17:17">
      <c r="Q2342" s="925"/>
    </row>
    <row r="2343" spans="17:17">
      <c r="Q2343" s="925"/>
    </row>
    <row r="2344" spans="17:17">
      <c r="Q2344" s="925"/>
    </row>
    <row r="2345" spans="17:17">
      <c r="Q2345" s="925"/>
    </row>
    <row r="2346" spans="17:17">
      <c r="Q2346" s="925"/>
    </row>
    <row r="2347" spans="17:17">
      <c r="Q2347" s="925"/>
    </row>
    <row r="2348" spans="17:17">
      <c r="Q2348" s="925"/>
    </row>
    <row r="2349" spans="17:17">
      <c r="Q2349" s="925"/>
    </row>
    <row r="2350" spans="17:17">
      <c r="Q2350" s="925"/>
    </row>
    <row r="2351" spans="17:17">
      <c r="Q2351" s="925"/>
    </row>
    <row r="2352" spans="17:17">
      <c r="Q2352" s="925"/>
    </row>
    <row r="2353" spans="17:17">
      <c r="Q2353" s="925"/>
    </row>
    <row r="2354" spans="17:17">
      <c r="Q2354" s="925"/>
    </row>
    <row r="2355" spans="17:17">
      <c r="Q2355" s="925"/>
    </row>
    <row r="2356" spans="17:17">
      <c r="Q2356" s="925"/>
    </row>
    <row r="2357" spans="17:17">
      <c r="Q2357" s="925"/>
    </row>
    <row r="2358" spans="17:17">
      <c r="Q2358" s="925"/>
    </row>
    <row r="2359" spans="17:17">
      <c r="Q2359" s="925"/>
    </row>
    <row r="2360" spans="17:17">
      <c r="Q2360" s="925"/>
    </row>
    <row r="2361" spans="17:17">
      <c r="Q2361" s="925"/>
    </row>
    <row r="2362" spans="17:17">
      <c r="Q2362" s="925"/>
    </row>
    <row r="2363" spans="17:17">
      <c r="Q2363" s="925"/>
    </row>
    <row r="2364" spans="17:17">
      <c r="Q2364" s="925"/>
    </row>
    <row r="2365" spans="17:17">
      <c r="Q2365" s="925"/>
    </row>
    <row r="2366" spans="17:17">
      <c r="Q2366" s="925"/>
    </row>
    <row r="2367" spans="17:17">
      <c r="Q2367" s="925"/>
    </row>
    <row r="2368" spans="17:17">
      <c r="Q2368" s="925"/>
    </row>
    <row r="2369" spans="17:17">
      <c r="Q2369" s="925"/>
    </row>
    <row r="2370" spans="17:17">
      <c r="Q2370" s="925"/>
    </row>
    <row r="2371" spans="17:17">
      <c r="Q2371" s="925"/>
    </row>
    <row r="2372" spans="17:17">
      <c r="Q2372" s="925"/>
    </row>
    <row r="2373" spans="17:17">
      <c r="Q2373" s="925"/>
    </row>
    <row r="2374" spans="17:17">
      <c r="Q2374" s="925"/>
    </row>
    <row r="2375" spans="17:17">
      <c r="Q2375" s="925"/>
    </row>
    <row r="2376" spans="17:17">
      <c r="Q2376" s="925"/>
    </row>
    <row r="2377" spans="17:17">
      <c r="Q2377" s="925"/>
    </row>
    <row r="2378" spans="17:17">
      <c r="Q2378" s="925"/>
    </row>
    <row r="2379" spans="17:17">
      <c r="Q2379" s="925"/>
    </row>
    <row r="2380" spans="17:17">
      <c r="Q2380" s="925"/>
    </row>
    <row r="2381" spans="17:17">
      <c r="Q2381" s="925"/>
    </row>
    <row r="2382" spans="17:17">
      <c r="Q2382" s="925"/>
    </row>
    <row r="2383" spans="17:17">
      <c r="Q2383" s="925"/>
    </row>
    <row r="2384" spans="17:17">
      <c r="Q2384" s="925"/>
    </row>
    <row r="2385" spans="17:17">
      <c r="Q2385" s="925"/>
    </row>
    <row r="2386" spans="17:17">
      <c r="Q2386" s="925"/>
    </row>
    <row r="2387" spans="17:17">
      <c r="Q2387" s="925"/>
    </row>
    <row r="2388" spans="17:17">
      <c r="Q2388" s="925"/>
    </row>
    <row r="2389" spans="17:17">
      <c r="Q2389" s="925"/>
    </row>
    <row r="2390" spans="17:17">
      <c r="Q2390" s="925"/>
    </row>
    <row r="2391" spans="17:17">
      <c r="Q2391" s="925"/>
    </row>
    <row r="2392" spans="17:17">
      <c r="Q2392" s="925"/>
    </row>
    <row r="2393" spans="17:17">
      <c r="Q2393" s="925"/>
    </row>
    <row r="2394" spans="17:17">
      <c r="Q2394" s="925"/>
    </row>
    <row r="2395" spans="17:17">
      <c r="Q2395" s="925"/>
    </row>
    <row r="2396" spans="17:17">
      <c r="Q2396" s="925"/>
    </row>
    <row r="2397" spans="17:17">
      <c r="Q2397" s="925"/>
    </row>
    <row r="2398" spans="17:17">
      <c r="Q2398" s="925"/>
    </row>
    <row r="2399" spans="17:17">
      <c r="Q2399" s="925"/>
    </row>
    <row r="2400" spans="17:17">
      <c r="Q2400" s="925"/>
    </row>
    <row r="2401" spans="17:17">
      <c r="Q2401" s="925"/>
    </row>
    <row r="2402" spans="17:17">
      <c r="Q2402" s="925"/>
    </row>
    <row r="2403" spans="17:17">
      <c r="Q2403" s="925"/>
    </row>
    <row r="2404" spans="17:17">
      <c r="Q2404" s="925"/>
    </row>
    <row r="2405" spans="17:17">
      <c r="Q2405" s="925"/>
    </row>
    <row r="2406" spans="17:17">
      <c r="Q2406" s="925"/>
    </row>
    <row r="2407" spans="17:17">
      <c r="Q2407" s="925"/>
    </row>
    <row r="2408" spans="17:17">
      <c r="Q2408" s="925"/>
    </row>
    <row r="2409" spans="17:17">
      <c r="Q2409" s="925"/>
    </row>
    <row r="2410" spans="17:17">
      <c r="Q2410" s="925"/>
    </row>
    <row r="2411" spans="17:17">
      <c r="Q2411" s="925"/>
    </row>
    <row r="2412" spans="17:17">
      <c r="Q2412" s="925"/>
    </row>
    <row r="2413" spans="17:17">
      <c r="Q2413" s="925"/>
    </row>
    <row r="2414" spans="17:17">
      <c r="Q2414" s="925"/>
    </row>
    <row r="2415" spans="17:17">
      <c r="Q2415" s="925"/>
    </row>
    <row r="2416" spans="17:17">
      <c r="Q2416" s="925"/>
    </row>
    <row r="2417" spans="17:17">
      <c r="Q2417" s="925"/>
    </row>
    <row r="2418" spans="17:17">
      <c r="Q2418" s="925"/>
    </row>
    <row r="2419" spans="17:17">
      <c r="Q2419" s="925"/>
    </row>
    <row r="2420" spans="17:17">
      <c r="Q2420" s="925"/>
    </row>
    <row r="2421" spans="17:17">
      <c r="Q2421" s="925"/>
    </row>
    <row r="2422" spans="17:17">
      <c r="Q2422" s="925"/>
    </row>
    <row r="2423" spans="17:17">
      <c r="Q2423" s="925"/>
    </row>
    <row r="2424" spans="17:17">
      <c r="Q2424" s="925"/>
    </row>
    <row r="2425" spans="17:17">
      <c r="Q2425" s="925"/>
    </row>
    <row r="2426" spans="17:17">
      <c r="Q2426" s="925"/>
    </row>
    <row r="2427" spans="17:17">
      <c r="Q2427" s="925"/>
    </row>
    <row r="2428" spans="17:17">
      <c r="Q2428" s="925"/>
    </row>
    <row r="2429" spans="17:17">
      <c r="Q2429" s="925"/>
    </row>
    <row r="2430" spans="17:17">
      <c r="Q2430" s="925"/>
    </row>
    <row r="2431" spans="17:17">
      <c r="Q2431" s="925"/>
    </row>
    <row r="2432" spans="17:17">
      <c r="Q2432" s="925"/>
    </row>
    <row r="2433" spans="17:17">
      <c r="Q2433" s="925"/>
    </row>
    <row r="2434" spans="17:17">
      <c r="Q2434" s="925"/>
    </row>
    <row r="2435" spans="17:17">
      <c r="Q2435" s="925"/>
    </row>
    <row r="2436" spans="17:17">
      <c r="Q2436" s="925"/>
    </row>
    <row r="2437" spans="17:17">
      <c r="Q2437" s="925"/>
    </row>
    <row r="2438" spans="17:17">
      <c r="Q2438" s="925"/>
    </row>
    <row r="2439" spans="17:17">
      <c r="Q2439" s="925"/>
    </row>
    <row r="2440" spans="17:17">
      <c r="Q2440" s="925"/>
    </row>
    <row r="2441" spans="17:17">
      <c r="Q2441" s="925"/>
    </row>
    <row r="2442" spans="17:17">
      <c r="Q2442" s="925"/>
    </row>
    <row r="2443" spans="17:17">
      <c r="Q2443" s="925"/>
    </row>
    <row r="2444" spans="17:17">
      <c r="Q2444" s="925"/>
    </row>
    <row r="2445" spans="17:17">
      <c r="Q2445" s="925"/>
    </row>
    <row r="2446" spans="17:17">
      <c r="Q2446" s="925"/>
    </row>
    <row r="2447" spans="17:17">
      <c r="Q2447" s="925"/>
    </row>
    <row r="2448" spans="17:17">
      <c r="Q2448" s="925"/>
    </row>
    <row r="2449" spans="17:17">
      <c r="Q2449" s="925"/>
    </row>
    <row r="2450" spans="17:17">
      <c r="Q2450" s="925"/>
    </row>
    <row r="2451" spans="17:17">
      <c r="Q2451" s="925"/>
    </row>
    <row r="2452" spans="17:17">
      <c r="Q2452" s="925"/>
    </row>
    <row r="2453" spans="17:17">
      <c r="Q2453" s="925"/>
    </row>
    <row r="2454" spans="17:17">
      <c r="Q2454" s="925"/>
    </row>
    <row r="2455" spans="17:17">
      <c r="Q2455" s="925"/>
    </row>
    <row r="2456" spans="17:17">
      <c r="Q2456" s="925"/>
    </row>
    <row r="2457" spans="17:17">
      <c r="Q2457" s="925"/>
    </row>
    <row r="2458" spans="17:17">
      <c r="Q2458" s="925"/>
    </row>
    <row r="2459" spans="17:17">
      <c r="Q2459" s="925"/>
    </row>
    <row r="2460" spans="17:17">
      <c r="Q2460" s="925"/>
    </row>
    <row r="2461" spans="17:17">
      <c r="Q2461" s="925"/>
    </row>
    <row r="2462" spans="17:17">
      <c r="Q2462" s="925"/>
    </row>
    <row r="2463" spans="17:17">
      <c r="Q2463" s="925"/>
    </row>
    <row r="2464" spans="17:17">
      <c r="Q2464" s="925"/>
    </row>
    <row r="2465" spans="17:17">
      <c r="Q2465" s="925"/>
    </row>
    <row r="2466" spans="17:17">
      <c r="Q2466" s="925"/>
    </row>
    <row r="2467" spans="17:17">
      <c r="Q2467" s="925"/>
    </row>
    <row r="2468" spans="17:17">
      <c r="Q2468" s="925"/>
    </row>
    <row r="2469" spans="17:17">
      <c r="Q2469" s="925"/>
    </row>
    <row r="2470" spans="17:17">
      <c r="Q2470" s="925"/>
    </row>
    <row r="2471" spans="17:17">
      <c r="Q2471" s="925"/>
    </row>
    <row r="2472" spans="17:17">
      <c r="Q2472" s="925"/>
    </row>
    <row r="2473" spans="17:17">
      <c r="Q2473" s="925"/>
    </row>
    <row r="2474" spans="17:17">
      <c r="Q2474" s="925"/>
    </row>
    <row r="2475" spans="17:17">
      <c r="Q2475" s="925"/>
    </row>
    <row r="2476" spans="17:17">
      <c r="Q2476" s="925"/>
    </row>
    <row r="2477" spans="17:17">
      <c r="Q2477" s="925"/>
    </row>
    <row r="2478" spans="17:17">
      <c r="Q2478" s="925"/>
    </row>
    <row r="2479" spans="17:17">
      <c r="Q2479" s="925"/>
    </row>
    <row r="2480" spans="17:17">
      <c r="Q2480" s="925"/>
    </row>
    <row r="2481" spans="17:17">
      <c r="Q2481" s="925"/>
    </row>
    <row r="2482" spans="17:17">
      <c r="Q2482" s="925"/>
    </row>
    <row r="2483" spans="17:17">
      <c r="Q2483" s="925"/>
    </row>
    <row r="2484" spans="17:17">
      <c r="Q2484" s="925"/>
    </row>
    <row r="2485" spans="17:17">
      <c r="Q2485" s="925"/>
    </row>
    <row r="2486" spans="17:17">
      <c r="Q2486" s="925"/>
    </row>
    <row r="2487" spans="17:17">
      <c r="Q2487" s="925"/>
    </row>
    <row r="2488" spans="17:17">
      <c r="Q2488" s="925"/>
    </row>
    <row r="2489" spans="17:17">
      <c r="Q2489" s="925"/>
    </row>
    <row r="2490" spans="17:17">
      <c r="Q2490" s="925"/>
    </row>
    <row r="2491" spans="17:17">
      <c r="Q2491" s="925"/>
    </row>
    <row r="2492" spans="17:17">
      <c r="Q2492" s="925"/>
    </row>
    <row r="2493" spans="17:17">
      <c r="Q2493" s="925"/>
    </row>
    <row r="2494" spans="17:17">
      <c r="Q2494" s="925"/>
    </row>
    <row r="2495" spans="17:17">
      <c r="Q2495" s="925"/>
    </row>
    <row r="2496" spans="17:17">
      <c r="Q2496" s="925"/>
    </row>
    <row r="2497" spans="17:17">
      <c r="Q2497" s="925"/>
    </row>
    <row r="2498" spans="17:17">
      <c r="Q2498" s="925"/>
    </row>
    <row r="2499" spans="17:17">
      <c r="Q2499" s="925"/>
    </row>
    <row r="2500" spans="17:17">
      <c r="Q2500" s="925"/>
    </row>
    <row r="2501" spans="17:17">
      <c r="Q2501" s="925"/>
    </row>
    <row r="2502" spans="17:17">
      <c r="Q2502" s="925"/>
    </row>
    <row r="2503" spans="17:17">
      <c r="Q2503" s="925"/>
    </row>
    <row r="2504" spans="17:17">
      <c r="Q2504" s="925"/>
    </row>
    <row r="2505" spans="17:17">
      <c r="Q2505" s="925"/>
    </row>
    <row r="2506" spans="17:17">
      <c r="Q2506" s="925"/>
    </row>
    <row r="2507" spans="17:17">
      <c r="Q2507" s="925"/>
    </row>
    <row r="2508" spans="17:17">
      <c r="Q2508" s="925"/>
    </row>
    <row r="2509" spans="17:17">
      <c r="Q2509" s="925"/>
    </row>
    <row r="2510" spans="17:17">
      <c r="Q2510" s="925"/>
    </row>
    <row r="2511" spans="17:17">
      <c r="Q2511" s="925"/>
    </row>
    <row r="2512" spans="17:17">
      <c r="Q2512" s="925"/>
    </row>
    <row r="2513" spans="17:17">
      <c r="Q2513" s="925"/>
    </row>
    <row r="2514" spans="17:17">
      <c r="Q2514" s="925"/>
    </row>
    <row r="2515" spans="17:17">
      <c r="Q2515" s="925"/>
    </row>
    <row r="2516" spans="17:17">
      <c r="Q2516" s="925"/>
    </row>
    <row r="2517" spans="17:17">
      <c r="Q2517" s="925"/>
    </row>
    <row r="2518" spans="17:17">
      <c r="Q2518" s="925"/>
    </row>
    <row r="2519" spans="17:17">
      <c r="Q2519" s="925"/>
    </row>
    <row r="2520" spans="17:17">
      <c r="Q2520" s="925"/>
    </row>
    <row r="2521" spans="17:17">
      <c r="Q2521" s="925"/>
    </row>
    <row r="2522" spans="17:17">
      <c r="Q2522" s="925"/>
    </row>
    <row r="2523" spans="17:17">
      <c r="Q2523" s="925"/>
    </row>
    <row r="2524" spans="17:17">
      <c r="Q2524" s="925"/>
    </row>
    <row r="2525" spans="17:17">
      <c r="Q2525" s="925"/>
    </row>
    <row r="2526" spans="17:17">
      <c r="Q2526" s="925"/>
    </row>
    <row r="2527" spans="17:17">
      <c r="Q2527" s="925"/>
    </row>
    <row r="2528" spans="17:17">
      <c r="Q2528" s="925"/>
    </row>
    <row r="2529" spans="17:17">
      <c r="Q2529" s="925"/>
    </row>
    <row r="2530" spans="17:17">
      <c r="Q2530" s="925"/>
    </row>
    <row r="2531" spans="17:17">
      <c r="Q2531" s="925"/>
    </row>
    <row r="2532" spans="17:17">
      <c r="Q2532" s="925"/>
    </row>
    <row r="2533" spans="17:17">
      <c r="Q2533" s="925"/>
    </row>
    <row r="2534" spans="17:17">
      <c r="Q2534" s="925"/>
    </row>
    <row r="2535" spans="17:17">
      <c r="Q2535" s="925"/>
    </row>
    <row r="2536" spans="17:17">
      <c r="Q2536" s="925"/>
    </row>
    <row r="2537" spans="17:17">
      <c r="Q2537" s="925"/>
    </row>
    <row r="2538" spans="17:17">
      <c r="Q2538" s="925"/>
    </row>
    <row r="2539" spans="17:17">
      <c r="Q2539" s="925"/>
    </row>
    <row r="2540" spans="17:17">
      <c r="Q2540" s="925"/>
    </row>
    <row r="2541" spans="17:17">
      <c r="Q2541" s="925"/>
    </row>
    <row r="2542" spans="17:17">
      <c r="Q2542" s="925"/>
    </row>
    <row r="2543" spans="17:17">
      <c r="Q2543" s="925"/>
    </row>
    <row r="2544" spans="17:17">
      <c r="Q2544" s="925"/>
    </row>
    <row r="2545" spans="17:17">
      <c r="Q2545" s="925"/>
    </row>
    <row r="2546" spans="17:17">
      <c r="Q2546" s="925"/>
    </row>
    <row r="2547" spans="17:17">
      <c r="Q2547" s="925"/>
    </row>
    <row r="2548" spans="17:17">
      <c r="Q2548" s="925"/>
    </row>
    <row r="2549" spans="17:17">
      <c r="Q2549" s="925"/>
    </row>
    <row r="2550" spans="17:17">
      <c r="Q2550" s="925"/>
    </row>
    <row r="2551" spans="17:17">
      <c r="Q2551" s="925"/>
    </row>
    <row r="2552" spans="17:17">
      <c r="Q2552" s="925"/>
    </row>
    <row r="2553" spans="17:17">
      <c r="Q2553" s="925"/>
    </row>
    <row r="2554" spans="17:17">
      <c r="Q2554" s="925"/>
    </row>
    <row r="2555" spans="17:17">
      <c r="Q2555" s="925"/>
    </row>
    <row r="2556" spans="17:17">
      <c r="Q2556" s="925"/>
    </row>
    <row r="2557" spans="17:17">
      <c r="Q2557" s="925"/>
    </row>
    <row r="2558" spans="17:17">
      <c r="Q2558" s="925"/>
    </row>
    <row r="2559" spans="17:17">
      <c r="Q2559" s="925"/>
    </row>
    <row r="2560" spans="17:17">
      <c r="Q2560" s="925"/>
    </row>
    <row r="2561" spans="17:17">
      <c r="Q2561" s="925"/>
    </row>
    <row r="2562" spans="17:17">
      <c r="Q2562" s="925"/>
    </row>
    <row r="2563" spans="17:17">
      <c r="Q2563" s="925"/>
    </row>
    <row r="2564" spans="17:17">
      <c r="Q2564" s="925"/>
    </row>
    <row r="2565" spans="17:17">
      <c r="Q2565" s="925"/>
    </row>
    <row r="2566" spans="17:17">
      <c r="Q2566" s="925"/>
    </row>
    <row r="2567" spans="17:17">
      <c r="Q2567" s="925"/>
    </row>
    <row r="2568" spans="17:17">
      <c r="Q2568" s="925"/>
    </row>
    <row r="2569" spans="17:17">
      <c r="Q2569" s="925"/>
    </row>
    <row r="2570" spans="17:17">
      <c r="Q2570" s="925"/>
    </row>
    <row r="2571" spans="17:17">
      <c r="Q2571" s="925"/>
    </row>
    <row r="2572" spans="17:17">
      <c r="Q2572" s="925"/>
    </row>
    <row r="2573" spans="17:17">
      <c r="Q2573" s="925"/>
    </row>
    <row r="2574" spans="17:17">
      <c r="Q2574" s="925"/>
    </row>
    <row r="2575" spans="17:17">
      <c r="Q2575" s="925"/>
    </row>
    <row r="2576" spans="17:17">
      <c r="Q2576" s="925"/>
    </row>
    <row r="2577" spans="17:17">
      <c r="Q2577" s="925"/>
    </row>
    <row r="2578" spans="17:17">
      <c r="Q2578" s="925"/>
    </row>
    <row r="2579" spans="17:17">
      <c r="Q2579" s="925"/>
    </row>
    <row r="2580" spans="17:17">
      <c r="Q2580" s="925"/>
    </row>
    <row r="2581" spans="17:17">
      <c r="Q2581" s="925"/>
    </row>
    <row r="2582" spans="17:17">
      <c r="Q2582" s="925"/>
    </row>
    <row r="2583" spans="17:17">
      <c r="Q2583" s="925"/>
    </row>
    <row r="2584" spans="17:17">
      <c r="Q2584" s="925"/>
    </row>
    <row r="2585" spans="17:17">
      <c r="Q2585" s="925"/>
    </row>
    <row r="2586" spans="17:17">
      <c r="Q2586" s="925"/>
    </row>
    <row r="2587" spans="17:17">
      <c r="Q2587" s="925"/>
    </row>
    <row r="2588" spans="17:17">
      <c r="Q2588" s="925"/>
    </row>
    <row r="2589" spans="17:17">
      <c r="Q2589" s="925"/>
    </row>
    <row r="2590" spans="17:17">
      <c r="Q2590" s="925"/>
    </row>
    <row r="2591" spans="17:17">
      <c r="Q2591" s="925"/>
    </row>
    <row r="2592" spans="17:17">
      <c r="Q2592" s="925"/>
    </row>
    <row r="2593" spans="17:17">
      <c r="Q2593" s="925"/>
    </row>
    <row r="2594" spans="17:17">
      <c r="Q2594" s="925"/>
    </row>
    <row r="2595" spans="17:17">
      <c r="Q2595" s="925"/>
    </row>
    <row r="2596" spans="17:17">
      <c r="Q2596" s="925"/>
    </row>
    <row r="2597" spans="17:17">
      <c r="Q2597" s="925"/>
    </row>
    <row r="2598" spans="17:17">
      <c r="Q2598" s="925"/>
    </row>
    <row r="2599" spans="17:17">
      <c r="Q2599" s="925"/>
    </row>
    <row r="2600" spans="17:17">
      <c r="Q2600" s="925"/>
    </row>
    <row r="2601" spans="17:17">
      <c r="Q2601" s="925"/>
    </row>
    <row r="2602" spans="17:17">
      <c r="Q2602" s="925"/>
    </row>
    <row r="2603" spans="17:17">
      <c r="Q2603" s="925"/>
    </row>
    <row r="2604" spans="17:17">
      <c r="Q2604" s="925"/>
    </row>
    <row r="2605" spans="17:17">
      <c r="Q2605" s="925"/>
    </row>
    <row r="2606" spans="17:17">
      <c r="Q2606" s="925"/>
    </row>
    <row r="2607" spans="17:17">
      <c r="Q2607" s="925"/>
    </row>
    <row r="2608" spans="17:17">
      <c r="Q2608" s="925"/>
    </row>
    <row r="2609" spans="17:17">
      <c r="Q2609" s="925"/>
    </row>
    <row r="2610" spans="17:17">
      <c r="Q2610" s="925"/>
    </row>
    <row r="2611" spans="17:17">
      <c r="Q2611" s="925"/>
    </row>
    <row r="2612" spans="17:17">
      <c r="Q2612" s="925"/>
    </row>
    <row r="2613" spans="17:17">
      <c r="Q2613" s="925"/>
    </row>
    <row r="2614" spans="17:17">
      <c r="Q2614" s="925"/>
    </row>
    <row r="2615" spans="17:17">
      <c r="Q2615" s="925"/>
    </row>
    <row r="2616" spans="17:17">
      <c r="Q2616" s="925"/>
    </row>
    <row r="2617" spans="17:17">
      <c r="Q2617" s="925"/>
    </row>
    <row r="2618" spans="17:17">
      <c r="Q2618" s="925"/>
    </row>
    <row r="2619" spans="17:17">
      <c r="Q2619" s="925"/>
    </row>
    <row r="2620" spans="17:17">
      <c r="Q2620" s="925"/>
    </row>
    <row r="2621" spans="17:17">
      <c r="Q2621" s="925"/>
    </row>
    <row r="2622" spans="17:17">
      <c r="Q2622" s="925"/>
    </row>
    <row r="2623" spans="17:17">
      <c r="Q2623" s="925"/>
    </row>
    <row r="2624" spans="17:17">
      <c r="Q2624" s="925"/>
    </row>
    <row r="2625" spans="17:17">
      <c r="Q2625" s="925"/>
    </row>
    <row r="2626" spans="17:17">
      <c r="Q2626" s="925"/>
    </row>
    <row r="2627" spans="17:17">
      <c r="Q2627" s="925"/>
    </row>
    <row r="2628" spans="17:17">
      <c r="Q2628" s="925"/>
    </row>
    <row r="2629" spans="17:17">
      <c r="Q2629" s="925"/>
    </row>
    <row r="2630" spans="17:17">
      <c r="Q2630" s="925"/>
    </row>
    <row r="2631" spans="17:17">
      <c r="Q2631" s="925"/>
    </row>
    <row r="2632" spans="17:17">
      <c r="Q2632" s="925"/>
    </row>
    <row r="2633" spans="17:17">
      <c r="Q2633" s="925"/>
    </row>
    <row r="2634" spans="17:17">
      <c r="Q2634" s="925"/>
    </row>
    <row r="2635" spans="17:17">
      <c r="Q2635" s="925"/>
    </row>
    <row r="2636" spans="17:17">
      <c r="Q2636" s="925"/>
    </row>
    <row r="2637" spans="17:17">
      <c r="Q2637" s="925"/>
    </row>
    <row r="2638" spans="17:17">
      <c r="Q2638" s="925"/>
    </row>
    <row r="2639" spans="17:17">
      <c r="Q2639" s="925"/>
    </row>
    <row r="2640" spans="17:17">
      <c r="Q2640" s="925"/>
    </row>
    <row r="2641" spans="17:17">
      <c r="Q2641" s="925"/>
    </row>
    <row r="2642" spans="17:17">
      <c r="Q2642" s="925"/>
    </row>
    <row r="2643" spans="17:17">
      <c r="Q2643" s="925"/>
    </row>
    <row r="2644" spans="17:17">
      <c r="Q2644" s="925"/>
    </row>
    <row r="2645" spans="17:17">
      <c r="Q2645" s="925"/>
    </row>
    <row r="2646" spans="17:17">
      <c r="Q2646" s="925"/>
    </row>
    <row r="2647" spans="17:17">
      <c r="Q2647" s="925"/>
    </row>
    <row r="2648" spans="17:17">
      <c r="Q2648" s="925"/>
    </row>
    <row r="2649" spans="17:17">
      <c r="Q2649" s="925"/>
    </row>
    <row r="2650" spans="17:17">
      <c r="Q2650" s="925"/>
    </row>
    <row r="2651" spans="17:17">
      <c r="Q2651" s="925"/>
    </row>
    <row r="2652" spans="17:17">
      <c r="Q2652" s="925"/>
    </row>
    <row r="2653" spans="17:17">
      <c r="Q2653" s="925"/>
    </row>
    <row r="2654" spans="17:17">
      <c r="Q2654" s="925"/>
    </row>
    <row r="2655" spans="17:17">
      <c r="Q2655" s="925"/>
    </row>
    <row r="2656" spans="17:17">
      <c r="Q2656" s="925"/>
    </row>
    <row r="2657" spans="17:17">
      <c r="Q2657" s="925"/>
    </row>
    <row r="2658" spans="17:17">
      <c r="Q2658" s="925"/>
    </row>
    <row r="2659" spans="17:17">
      <c r="Q2659" s="925"/>
    </row>
    <row r="2660" spans="17:17">
      <c r="Q2660" s="925"/>
    </row>
    <row r="2661" spans="17:17">
      <c r="Q2661" s="925"/>
    </row>
    <row r="2662" spans="17:17">
      <c r="Q2662" s="925"/>
    </row>
    <row r="2663" spans="17:17">
      <c r="Q2663" s="925"/>
    </row>
    <row r="2664" spans="17:17">
      <c r="Q2664" s="925"/>
    </row>
    <row r="2665" spans="17:17">
      <c r="Q2665" s="925"/>
    </row>
    <row r="2666" spans="17:17">
      <c r="Q2666" s="925"/>
    </row>
    <row r="2667" spans="17:17">
      <c r="Q2667" s="925"/>
    </row>
    <row r="2668" spans="17:17">
      <c r="Q2668" s="925"/>
    </row>
    <row r="2669" spans="17:17">
      <c r="Q2669" s="925"/>
    </row>
    <row r="2670" spans="17:17">
      <c r="Q2670" s="925"/>
    </row>
    <row r="2671" spans="17:17">
      <c r="Q2671" s="925"/>
    </row>
    <row r="2672" spans="17:17">
      <c r="Q2672" s="925"/>
    </row>
    <row r="2673" spans="17:17">
      <c r="Q2673" s="925"/>
    </row>
    <row r="2674" spans="17:17">
      <c r="Q2674" s="925"/>
    </row>
    <row r="2675" spans="17:17">
      <c r="Q2675" s="925"/>
    </row>
    <row r="2676" spans="17:17">
      <c r="Q2676" s="925"/>
    </row>
    <row r="2677" spans="17:17">
      <c r="Q2677" s="925"/>
    </row>
    <row r="2678" spans="17:17">
      <c r="Q2678" s="925"/>
    </row>
    <row r="2679" spans="17:17">
      <c r="Q2679" s="925"/>
    </row>
    <row r="2680" spans="17:17">
      <c r="Q2680" s="925"/>
    </row>
    <row r="2681" spans="17:17">
      <c r="Q2681" s="925"/>
    </row>
    <row r="2682" spans="17:17">
      <c r="Q2682" s="925"/>
    </row>
    <row r="2683" spans="17:17">
      <c r="Q2683" s="925"/>
    </row>
    <row r="2684" spans="17:17">
      <c r="Q2684" s="925"/>
    </row>
    <row r="2685" spans="17:17">
      <c r="Q2685" s="925"/>
    </row>
    <row r="2686" spans="17:17">
      <c r="Q2686" s="925"/>
    </row>
    <row r="2687" spans="17:17">
      <c r="Q2687" s="925"/>
    </row>
    <row r="2688" spans="17:17">
      <c r="Q2688" s="925"/>
    </row>
    <row r="2689" spans="17:17">
      <c r="Q2689" s="925"/>
    </row>
    <row r="2690" spans="17:17">
      <c r="Q2690" s="925"/>
    </row>
    <row r="2691" spans="17:17">
      <c r="Q2691" s="925"/>
    </row>
    <row r="2692" spans="17:17">
      <c r="Q2692" s="925"/>
    </row>
    <row r="2693" spans="17:17">
      <c r="Q2693" s="925"/>
    </row>
    <row r="2694" spans="17:17">
      <c r="Q2694" s="925"/>
    </row>
    <row r="2695" spans="17:17">
      <c r="Q2695" s="925"/>
    </row>
    <row r="2696" spans="17:17">
      <c r="Q2696" s="925"/>
    </row>
    <row r="2697" spans="17:17">
      <c r="Q2697" s="925"/>
    </row>
    <row r="2698" spans="17:17">
      <c r="Q2698" s="925"/>
    </row>
    <row r="2699" spans="17:17">
      <c r="Q2699" s="925"/>
    </row>
    <row r="2700" spans="17:17">
      <c r="Q2700" s="925"/>
    </row>
    <row r="2701" spans="17:17">
      <c r="Q2701" s="925"/>
    </row>
    <row r="2702" spans="17:17">
      <c r="Q2702" s="925"/>
    </row>
    <row r="2703" spans="17:17">
      <c r="Q2703" s="925"/>
    </row>
    <row r="2704" spans="17:17">
      <c r="Q2704" s="925"/>
    </row>
    <row r="2705" spans="17:17">
      <c r="Q2705" s="925"/>
    </row>
    <row r="2706" spans="17:17">
      <c r="Q2706" s="925"/>
    </row>
    <row r="2707" spans="17:17">
      <c r="Q2707" s="925"/>
    </row>
    <row r="2708" spans="17:17">
      <c r="Q2708" s="925"/>
    </row>
    <row r="2709" spans="17:17">
      <c r="Q2709" s="925"/>
    </row>
    <row r="2710" spans="17:17">
      <c r="Q2710" s="925"/>
    </row>
    <row r="2711" spans="17:17">
      <c r="Q2711" s="925"/>
    </row>
    <row r="2712" spans="17:17">
      <c r="Q2712" s="925"/>
    </row>
    <row r="2713" spans="17:17">
      <c r="Q2713" s="925"/>
    </row>
    <row r="2714" spans="17:17">
      <c r="Q2714" s="925"/>
    </row>
    <row r="2715" spans="17:17">
      <c r="Q2715" s="925"/>
    </row>
    <row r="2716" spans="17:17">
      <c r="Q2716" s="925"/>
    </row>
    <row r="2717" spans="17:17">
      <c r="Q2717" s="925"/>
    </row>
    <row r="2718" spans="17:17">
      <c r="Q2718" s="925"/>
    </row>
    <row r="2719" spans="17:17">
      <c r="Q2719" s="925"/>
    </row>
    <row r="2720" spans="17:17">
      <c r="Q2720" s="925"/>
    </row>
    <row r="2721" spans="17:17">
      <c r="Q2721" s="925"/>
    </row>
    <row r="2722" spans="17:17">
      <c r="Q2722" s="925"/>
    </row>
    <row r="2723" spans="17:17">
      <c r="Q2723" s="925"/>
    </row>
    <row r="2724" spans="17:17">
      <c r="Q2724" s="925"/>
    </row>
    <row r="2725" spans="17:17">
      <c r="Q2725" s="925"/>
    </row>
    <row r="2726" spans="17:17">
      <c r="Q2726" s="925"/>
    </row>
    <row r="2727" spans="17:17">
      <c r="Q2727" s="925"/>
    </row>
    <row r="2728" spans="17:17">
      <c r="Q2728" s="925"/>
    </row>
    <row r="2729" spans="17:17">
      <c r="Q2729" s="925"/>
    </row>
    <row r="2730" spans="17:17">
      <c r="Q2730" s="925"/>
    </row>
    <row r="2731" spans="17:17">
      <c r="Q2731" s="925"/>
    </row>
    <row r="2732" spans="17:17">
      <c r="Q2732" s="925"/>
    </row>
    <row r="2733" spans="17:17">
      <c r="Q2733" s="925"/>
    </row>
    <row r="2734" spans="17:17">
      <c r="Q2734" s="925"/>
    </row>
    <row r="2735" spans="17:17">
      <c r="Q2735" s="925"/>
    </row>
    <row r="2736" spans="17:17">
      <c r="Q2736" s="925"/>
    </row>
    <row r="2737" spans="17:17">
      <c r="Q2737" s="925"/>
    </row>
    <row r="2738" spans="17:17">
      <c r="Q2738" s="925"/>
    </row>
    <row r="2739" spans="17:17">
      <c r="Q2739" s="925"/>
    </row>
    <row r="2740" spans="17:17">
      <c r="Q2740" s="925"/>
    </row>
    <row r="2741" spans="17:17">
      <c r="Q2741" s="925"/>
    </row>
    <row r="2742" spans="17:17">
      <c r="Q2742" s="925"/>
    </row>
    <row r="2743" spans="17:17">
      <c r="Q2743" s="925"/>
    </row>
    <row r="2744" spans="17:17">
      <c r="Q2744" s="925"/>
    </row>
    <row r="2745" spans="17:17">
      <c r="Q2745" s="925"/>
    </row>
    <row r="2746" spans="17:17">
      <c r="Q2746" s="925"/>
    </row>
    <row r="2747" spans="17:17">
      <c r="Q2747" s="925"/>
    </row>
    <row r="2748" spans="17:17">
      <c r="Q2748" s="925"/>
    </row>
    <row r="2749" spans="17:17">
      <c r="Q2749" s="925"/>
    </row>
    <row r="2750" spans="17:17">
      <c r="Q2750" s="925"/>
    </row>
    <row r="2751" spans="17:17">
      <c r="Q2751" s="925"/>
    </row>
    <row r="2752" spans="17:17">
      <c r="Q2752" s="925"/>
    </row>
    <row r="2753" spans="17:17">
      <c r="Q2753" s="925"/>
    </row>
    <row r="2754" spans="17:17">
      <c r="Q2754" s="925"/>
    </row>
    <row r="2755" spans="17:17">
      <c r="Q2755" s="925"/>
    </row>
    <row r="2756" spans="17:17">
      <c r="Q2756" s="925"/>
    </row>
    <row r="2757" spans="17:17">
      <c r="Q2757" s="925"/>
    </row>
    <row r="2758" spans="17:17">
      <c r="Q2758" s="925"/>
    </row>
    <row r="2759" spans="17:17">
      <c r="Q2759" s="925"/>
    </row>
    <row r="2760" spans="17:17">
      <c r="Q2760" s="925"/>
    </row>
    <row r="2761" spans="17:17">
      <c r="Q2761" s="925"/>
    </row>
    <row r="2762" spans="17:17">
      <c r="Q2762" s="925"/>
    </row>
    <row r="2763" spans="17:17">
      <c r="Q2763" s="925"/>
    </row>
    <row r="2764" spans="17:17">
      <c r="Q2764" s="925"/>
    </row>
    <row r="2765" spans="17:17">
      <c r="Q2765" s="925"/>
    </row>
    <row r="2766" spans="17:17">
      <c r="Q2766" s="925"/>
    </row>
    <row r="2767" spans="17:17">
      <c r="Q2767" s="925"/>
    </row>
    <row r="2768" spans="17:17">
      <c r="Q2768" s="925"/>
    </row>
    <row r="2769" spans="17:17">
      <c r="Q2769" s="925"/>
    </row>
    <row r="2770" spans="17:17">
      <c r="Q2770" s="925"/>
    </row>
    <row r="2771" spans="17:17">
      <c r="Q2771" s="925"/>
    </row>
    <row r="2772" spans="17:17">
      <c r="Q2772" s="925"/>
    </row>
    <row r="2773" spans="17:17">
      <c r="Q2773" s="925"/>
    </row>
    <row r="2774" spans="17:17">
      <c r="Q2774" s="925"/>
    </row>
    <row r="2775" spans="17:17">
      <c r="Q2775" s="925"/>
    </row>
    <row r="2776" spans="17:17">
      <c r="Q2776" s="925"/>
    </row>
    <row r="2777" spans="17:17">
      <c r="Q2777" s="925"/>
    </row>
    <row r="2778" spans="17:17">
      <c r="Q2778" s="925"/>
    </row>
    <row r="2779" spans="17:17">
      <c r="Q2779" s="925"/>
    </row>
    <row r="2780" spans="17:17">
      <c r="Q2780" s="925"/>
    </row>
    <row r="2781" spans="17:17">
      <c r="Q2781" s="925"/>
    </row>
    <row r="2782" spans="17:17">
      <c r="Q2782" s="925"/>
    </row>
    <row r="2783" spans="17:17">
      <c r="Q2783" s="925"/>
    </row>
    <row r="2784" spans="17:17">
      <c r="Q2784" s="925"/>
    </row>
    <row r="2785" spans="17:17">
      <c r="Q2785" s="925"/>
    </row>
    <row r="2786" spans="17:17">
      <c r="Q2786" s="925"/>
    </row>
    <row r="2787" spans="17:17">
      <c r="Q2787" s="925"/>
    </row>
    <row r="2788" spans="17:17">
      <c r="Q2788" s="925"/>
    </row>
    <row r="2789" spans="17:17">
      <c r="Q2789" s="925"/>
    </row>
    <row r="2790" spans="17:17">
      <c r="Q2790" s="925"/>
    </row>
    <row r="2791" spans="17:17">
      <c r="Q2791" s="925"/>
    </row>
    <row r="2792" spans="17:17">
      <c r="Q2792" s="925"/>
    </row>
    <row r="2793" spans="17:17">
      <c r="Q2793" s="925"/>
    </row>
    <row r="2794" spans="17:17">
      <c r="Q2794" s="925"/>
    </row>
    <row r="2795" spans="17:17">
      <c r="Q2795" s="925"/>
    </row>
    <row r="2796" spans="17:17">
      <c r="Q2796" s="925"/>
    </row>
    <row r="2797" spans="17:17">
      <c r="Q2797" s="925"/>
    </row>
    <row r="2798" spans="17:17">
      <c r="Q2798" s="925"/>
    </row>
    <row r="2799" spans="17:17">
      <c r="Q2799" s="925"/>
    </row>
    <row r="2800" spans="17:17">
      <c r="Q2800" s="925"/>
    </row>
    <row r="2801" spans="17:17">
      <c r="Q2801" s="925"/>
    </row>
    <row r="2802" spans="17:17">
      <c r="Q2802" s="925"/>
    </row>
    <row r="2803" spans="17:17">
      <c r="Q2803" s="925"/>
    </row>
    <row r="2804" spans="17:17">
      <c r="Q2804" s="925"/>
    </row>
    <row r="2805" spans="17:17">
      <c r="Q2805" s="925"/>
    </row>
    <row r="2806" spans="17:17">
      <c r="Q2806" s="925"/>
    </row>
    <row r="2807" spans="17:17">
      <c r="Q2807" s="925"/>
    </row>
    <row r="2808" spans="17:17">
      <c r="Q2808" s="925"/>
    </row>
    <row r="2809" spans="17:17">
      <c r="Q2809" s="925"/>
    </row>
    <row r="2810" spans="17:17">
      <c r="Q2810" s="925"/>
    </row>
    <row r="2811" spans="17:17">
      <c r="Q2811" s="925"/>
    </row>
    <row r="2812" spans="17:17">
      <c r="Q2812" s="925"/>
    </row>
    <row r="2813" spans="17:17">
      <c r="Q2813" s="925"/>
    </row>
    <row r="2814" spans="17:17">
      <c r="Q2814" s="925"/>
    </row>
    <row r="2815" spans="17:17">
      <c r="Q2815" s="925"/>
    </row>
    <row r="2816" spans="17:17">
      <c r="Q2816" s="925"/>
    </row>
    <row r="2817" spans="17:17">
      <c r="Q2817" s="925"/>
    </row>
    <row r="2818" spans="17:17">
      <c r="Q2818" s="925"/>
    </row>
    <row r="2819" spans="17:17">
      <c r="Q2819" s="925"/>
    </row>
    <row r="2820" spans="17:17">
      <c r="Q2820" s="925"/>
    </row>
    <row r="2821" spans="17:17">
      <c r="Q2821" s="925"/>
    </row>
    <row r="2822" spans="17:17">
      <c r="Q2822" s="925"/>
    </row>
    <row r="2823" spans="17:17">
      <c r="Q2823" s="925"/>
    </row>
    <row r="2824" spans="17:17">
      <c r="Q2824" s="925"/>
    </row>
    <row r="2825" spans="17:17">
      <c r="Q2825" s="925"/>
    </row>
    <row r="2826" spans="17:17">
      <c r="Q2826" s="925"/>
    </row>
    <row r="2827" spans="17:17">
      <c r="Q2827" s="925"/>
    </row>
    <row r="2828" spans="17:17">
      <c r="Q2828" s="925"/>
    </row>
    <row r="2829" spans="17:17">
      <c r="Q2829" s="925"/>
    </row>
    <row r="2830" spans="17:17">
      <c r="Q2830" s="925"/>
    </row>
    <row r="2831" spans="17:17">
      <c r="Q2831" s="925"/>
    </row>
    <row r="2832" spans="17:17">
      <c r="Q2832" s="925"/>
    </row>
    <row r="2833" spans="17:17">
      <c r="Q2833" s="925"/>
    </row>
    <row r="2834" spans="17:17">
      <c r="Q2834" s="925"/>
    </row>
    <row r="2835" spans="17:17">
      <c r="Q2835" s="925"/>
    </row>
    <row r="2836" spans="17:17">
      <c r="Q2836" s="925"/>
    </row>
    <row r="2837" spans="17:17">
      <c r="Q2837" s="925"/>
    </row>
    <row r="2838" spans="17:17">
      <c r="Q2838" s="925"/>
    </row>
    <row r="2839" spans="17:17">
      <c r="Q2839" s="925"/>
    </row>
    <row r="2840" spans="17:17">
      <c r="Q2840" s="925"/>
    </row>
    <row r="2841" spans="17:17">
      <c r="Q2841" s="925"/>
    </row>
    <row r="2842" spans="17:17">
      <c r="Q2842" s="925"/>
    </row>
    <row r="2843" spans="17:17">
      <c r="Q2843" s="925"/>
    </row>
    <row r="2844" spans="17:17">
      <c r="Q2844" s="925"/>
    </row>
    <row r="2845" spans="17:17">
      <c r="Q2845" s="925"/>
    </row>
    <row r="2846" spans="17:17">
      <c r="Q2846" s="925"/>
    </row>
    <row r="2847" spans="17:17">
      <c r="Q2847" s="925"/>
    </row>
    <row r="2848" spans="17:17">
      <c r="Q2848" s="925"/>
    </row>
    <row r="2849" spans="17:17">
      <c r="Q2849" s="925"/>
    </row>
    <row r="2850" spans="17:17">
      <c r="Q2850" s="925"/>
    </row>
    <row r="2851" spans="17:17">
      <c r="Q2851" s="925"/>
    </row>
    <row r="2852" spans="17:17">
      <c r="Q2852" s="925"/>
    </row>
    <row r="2853" spans="17:17">
      <c r="Q2853" s="925"/>
    </row>
    <row r="2854" spans="17:17">
      <c r="Q2854" s="925"/>
    </row>
    <row r="2855" spans="17:17">
      <c r="Q2855" s="925"/>
    </row>
    <row r="2856" spans="17:17">
      <c r="Q2856" s="925"/>
    </row>
    <row r="2857" spans="17:17">
      <c r="Q2857" s="925"/>
    </row>
    <row r="2858" spans="17:17">
      <c r="Q2858" s="925"/>
    </row>
    <row r="2859" spans="17:17">
      <c r="Q2859" s="925"/>
    </row>
    <row r="2860" spans="17:17">
      <c r="Q2860" s="925"/>
    </row>
    <row r="2861" spans="17:17">
      <c r="Q2861" s="925"/>
    </row>
    <row r="2862" spans="17:17">
      <c r="Q2862" s="925"/>
    </row>
    <row r="2863" spans="17:17">
      <c r="Q2863" s="925"/>
    </row>
    <row r="2864" spans="17:17">
      <c r="Q2864" s="925"/>
    </row>
    <row r="2865" spans="17:17">
      <c r="Q2865" s="925"/>
    </row>
    <row r="2866" spans="17:17">
      <c r="Q2866" s="925"/>
    </row>
    <row r="2867" spans="17:17">
      <c r="Q2867" s="925"/>
    </row>
    <row r="2868" spans="17:17">
      <c r="Q2868" s="925"/>
    </row>
    <row r="2869" spans="17:17">
      <c r="Q2869" s="925"/>
    </row>
    <row r="2870" spans="17:17">
      <c r="Q2870" s="925"/>
    </row>
    <row r="2871" spans="17:17">
      <c r="Q2871" s="925"/>
    </row>
    <row r="2872" spans="17:17">
      <c r="Q2872" s="925"/>
    </row>
    <row r="2873" spans="17:17">
      <c r="Q2873" s="925"/>
    </row>
    <row r="2874" spans="17:17">
      <c r="Q2874" s="925"/>
    </row>
    <row r="2875" spans="17:17">
      <c r="Q2875" s="925"/>
    </row>
    <row r="2876" spans="17:17">
      <c r="Q2876" s="925"/>
    </row>
    <row r="2877" spans="17:17">
      <c r="Q2877" s="925"/>
    </row>
    <row r="2878" spans="17:17">
      <c r="Q2878" s="925"/>
    </row>
    <row r="2879" spans="17:17">
      <c r="Q2879" s="925"/>
    </row>
    <row r="2880" spans="17:17">
      <c r="Q2880" s="925"/>
    </row>
    <row r="2881" spans="17:17">
      <c r="Q2881" s="925"/>
    </row>
    <row r="2882" spans="17:17">
      <c r="Q2882" s="925"/>
    </row>
    <row r="2883" spans="17:17">
      <c r="Q2883" s="925"/>
    </row>
    <row r="2884" spans="17:17">
      <c r="Q2884" s="925"/>
    </row>
    <row r="2885" spans="17:17">
      <c r="Q2885" s="925"/>
    </row>
    <row r="2886" spans="17:17">
      <c r="Q2886" s="925"/>
    </row>
    <row r="2887" spans="17:17">
      <c r="Q2887" s="925"/>
    </row>
    <row r="2888" spans="17:17">
      <c r="Q2888" s="925"/>
    </row>
    <row r="2889" spans="17:17">
      <c r="Q2889" s="925"/>
    </row>
    <row r="2890" spans="17:17">
      <c r="Q2890" s="925"/>
    </row>
    <row r="2891" spans="17:17">
      <c r="Q2891" s="925"/>
    </row>
    <row r="2892" spans="17:17">
      <c r="Q2892" s="925"/>
    </row>
    <row r="2893" spans="17:17">
      <c r="Q2893" s="925"/>
    </row>
    <row r="2894" spans="17:17">
      <c r="Q2894" s="925"/>
    </row>
    <row r="2895" spans="17:17">
      <c r="Q2895" s="925"/>
    </row>
    <row r="2896" spans="17:17">
      <c r="Q2896" s="925"/>
    </row>
    <row r="2897" spans="17:17">
      <c r="Q2897" s="925"/>
    </row>
    <row r="2898" spans="17:17">
      <c r="Q2898" s="925"/>
    </row>
    <row r="2899" spans="17:17">
      <c r="Q2899" s="925"/>
    </row>
    <row r="2900" spans="17:17">
      <c r="Q2900" s="925"/>
    </row>
    <row r="2901" spans="17:17">
      <c r="Q2901" s="925"/>
    </row>
    <row r="2902" spans="17:17">
      <c r="Q2902" s="925"/>
    </row>
    <row r="2903" spans="17:17">
      <c r="Q2903" s="925"/>
    </row>
    <row r="2904" spans="17:17">
      <c r="Q2904" s="925"/>
    </row>
    <row r="2905" spans="17:17">
      <c r="Q2905" s="925"/>
    </row>
    <row r="2906" spans="17:17">
      <c r="Q2906" s="925"/>
    </row>
    <row r="2907" spans="17:17">
      <c r="Q2907" s="925"/>
    </row>
    <row r="2908" spans="17:17">
      <c r="Q2908" s="925"/>
    </row>
    <row r="2909" spans="17:17">
      <c r="Q2909" s="925"/>
    </row>
    <row r="2910" spans="17:17">
      <c r="Q2910" s="925"/>
    </row>
    <row r="2911" spans="17:17">
      <c r="Q2911" s="925"/>
    </row>
    <row r="2912" spans="17:17">
      <c r="Q2912" s="925"/>
    </row>
    <row r="2913" spans="17:17">
      <c r="Q2913" s="925"/>
    </row>
    <row r="2914" spans="17:17">
      <c r="Q2914" s="925"/>
    </row>
    <row r="2915" spans="17:17">
      <c r="Q2915" s="925"/>
    </row>
    <row r="2916" spans="17:17">
      <c r="Q2916" s="925"/>
    </row>
    <row r="2917" spans="17:17">
      <c r="Q2917" s="925"/>
    </row>
    <row r="2918" spans="17:17">
      <c r="Q2918" s="925"/>
    </row>
    <row r="2919" spans="17:17">
      <c r="Q2919" s="925"/>
    </row>
    <row r="2920" spans="17:17">
      <c r="Q2920" s="925"/>
    </row>
    <row r="2921" spans="17:17">
      <c r="Q2921" s="925"/>
    </row>
    <row r="2922" spans="17:17">
      <c r="Q2922" s="925"/>
    </row>
    <row r="2923" spans="17:17">
      <c r="Q2923" s="925"/>
    </row>
    <row r="2924" spans="17:17">
      <c r="Q2924" s="925"/>
    </row>
    <row r="2925" spans="17:17">
      <c r="Q2925" s="925"/>
    </row>
    <row r="2926" spans="17:17">
      <c r="Q2926" s="925"/>
    </row>
    <row r="2927" spans="17:17">
      <c r="Q2927" s="925"/>
    </row>
    <row r="2928" spans="17:17">
      <c r="Q2928" s="925"/>
    </row>
    <row r="2929" spans="17:17">
      <c r="Q2929" s="925"/>
    </row>
    <row r="2930" spans="17:17">
      <c r="Q2930" s="925"/>
    </row>
    <row r="2931" spans="17:17">
      <c r="Q2931" s="925"/>
    </row>
    <row r="2932" spans="17:17">
      <c r="Q2932" s="925"/>
    </row>
    <row r="2933" spans="17:17">
      <c r="Q2933" s="925"/>
    </row>
    <row r="2934" spans="17:17">
      <c r="Q2934" s="925"/>
    </row>
    <row r="2935" spans="17:17">
      <c r="Q2935" s="925"/>
    </row>
    <row r="2936" spans="17:17">
      <c r="Q2936" s="925"/>
    </row>
    <row r="2937" spans="17:17">
      <c r="Q2937" s="925"/>
    </row>
    <row r="2938" spans="17:17">
      <c r="Q2938" s="925"/>
    </row>
    <row r="2939" spans="17:17">
      <c r="Q2939" s="925"/>
    </row>
    <row r="2940" spans="17:17">
      <c r="Q2940" s="925"/>
    </row>
    <row r="2941" spans="17:17">
      <c r="Q2941" s="925"/>
    </row>
    <row r="2942" spans="17:17">
      <c r="Q2942" s="925"/>
    </row>
    <row r="2943" spans="17:17">
      <c r="Q2943" s="925"/>
    </row>
    <row r="2944" spans="17:17">
      <c r="Q2944" s="925"/>
    </row>
    <row r="2945" spans="17:17">
      <c r="Q2945" s="925"/>
    </row>
    <row r="2946" spans="17:17">
      <c r="Q2946" s="925"/>
    </row>
    <row r="2947" spans="17:17">
      <c r="Q2947" s="925"/>
    </row>
    <row r="2948" spans="17:17">
      <c r="Q2948" s="925"/>
    </row>
    <row r="2949" spans="17:17">
      <c r="Q2949" s="925"/>
    </row>
    <row r="2950" spans="17:17">
      <c r="Q2950" s="925"/>
    </row>
    <row r="2951" spans="17:17">
      <c r="Q2951" s="925"/>
    </row>
    <row r="2952" spans="17:17">
      <c r="Q2952" s="925"/>
    </row>
    <row r="2953" spans="17:17">
      <c r="Q2953" s="925"/>
    </row>
    <row r="2954" spans="17:17">
      <c r="Q2954" s="925"/>
    </row>
    <row r="2955" spans="17:17">
      <c r="Q2955" s="925"/>
    </row>
    <row r="2956" spans="17:17">
      <c r="Q2956" s="925"/>
    </row>
    <row r="2957" spans="17:17">
      <c r="Q2957" s="925"/>
    </row>
    <row r="2958" spans="17:17">
      <c r="Q2958" s="925"/>
    </row>
    <row r="2959" spans="17:17">
      <c r="Q2959" s="925"/>
    </row>
    <row r="2960" spans="17:17">
      <c r="Q2960" s="925"/>
    </row>
    <row r="2961" spans="17:17">
      <c r="Q2961" s="925"/>
    </row>
    <row r="2962" spans="17:17">
      <c r="Q2962" s="925"/>
    </row>
    <row r="2963" spans="17:17">
      <c r="Q2963" s="925"/>
    </row>
    <row r="2964" spans="17:17">
      <c r="Q2964" s="925"/>
    </row>
    <row r="2965" spans="17:17">
      <c r="Q2965" s="925"/>
    </row>
    <row r="2966" spans="17:17">
      <c r="Q2966" s="925"/>
    </row>
    <row r="2967" spans="17:17">
      <c r="Q2967" s="925"/>
    </row>
    <row r="2968" spans="17:17">
      <c r="Q2968" s="925"/>
    </row>
    <row r="2969" spans="17:17">
      <c r="Q2969" s="925"/>
    </row>
    <row r="2970" spans="17:17">
      <c r="Q2970" s="925"/>
    </row>
    <row r="2971" spans="17:17">
      <c r="Q2971" s="925"/>
    </row>
    <row r="2972" spans="17:17">
      <c r="Q2972" s="925"/>
    </row>
    <row r="2973" spans="17:17">
      <c r="Q2973" s="925"/>
    </row>
    <row r="2974" spans="17:17">
      <c r="Q2974" s="925"/>
    </row>
    <row r="2975" spans="17:17">
      <c r="Q2975" s="925"/>
    </row>
    <row r="2976" spans="17:17">
      <c r="Q2976" s="925"/>
    </row>
    <row r="2977" spans="17:17">
      <c r="Q2977" s="925"/>
    </row>
    <row r="2978" spans="17:17">
      <c r="Q2978" s="925"/>
    </row>
    <row r="2979" spans="17:17">
      <c r="Q2979" s="925"/>
    </row>
    <row r="2980" spans="17:17">
      <c r="Q2980" s="925"/>
    </row>
    <row r="2981" spans="17:17">
      <c r="Q2981" s="925"/>
    </row>
    <row r="2982" spans="17:17">
      <c r="Q2982" s="925"/>
    </row>
    <row r="2983" spans="17:17">
      <c r="Q2983" s="925"/>
    </row>
    <row r="2984" spans="17:17">
      <c r="Q2984" s="925"/>
    </row>
    <row r="2985" spans="17:17">
      <c r="Q2985" s="925"/>
    </row>
    <row r="2986" spans="17:17">
      <c r="Q2986" s="925"/>
    </row>
    <row r="2987" spans="17:17">
      <c r="Q2987" s="925"/>
    </row>
    <row r="2988" spans="17:17">
      <c r="Q2988" s="925"/>
    </row>
    <row r="2989" spans="17:17">
      <c r="Q2989" s="925"/>
    </row>
    <row r="2990" spans="17:17">
      <c r="Q2990" s="925"/>
    </row>
    <row r="2991" spans="17:17">
      <c r="Q2991" s="925"/>
    </row>
    <row r="2992" spans="17:17">
      <c r="Q2992" s="925"/>
    </row>
    <row r="2993" spans="17:17">
      <c r="Q2993" s="925"/>
    </row>
    <row r="2994" spans="17:17">
      <c r="Q2994" s="925"/>
    </row>
    <row r="2995" spans="17:17">
      <c r="Q2995" s="925"/>
    </row>
    <row r="2996" spans="17:17">
      <c r="Q2996" s="925"/>
    </row>
    <row r="2997" spans="17:17">
      <c r="Q2997" s="925"/>
    </row>
    <row r="2998" spans="17:17">
      <c r="Q2998" s="925"/>
    </row>
    <row r="2999" spans="17:17">
      <c r="Q2999" s="925"/>
    </row>
    <row r="3000" spans="17:17">
      <c r="Q3000" s="925"/>
    </row>
    <row r="3001" spans="17:17">
      <c r="Q3001" s="925"/>
    </row>
    <row r="3002" spans="17:17">
      <c r="Q3002" s="925"/>
    </row>
    <row r="3003" spans="17:17">
      <c r="Q3003" s="925"/>
    </row>
    <row r="3004" spans="17:17">
      <c r="Q3004" s="925"/>
    </row>
    <row r="3005" spans="17:17">
      <c r="Q3005" s="925"/>
    </row>
    <row r="3006" spans="17:17">
      <c r="Q3006" s="925"/>
    </row>
    <row r="3007" spans="17:17">
      <c r="Q3007" s="925"/>
    </row>
    <row r="3008" spans="17:17">
      <c r="Q3008" s="925"/>
    </row>
    <row r="3009" spans="17:17">
      <c r="Q3009" s="925"/>
    </row>
    <row r="3010" spans="17:17">
      <c r="Q3010" s="925"/>
    </row>
    <row r="3011" spans="17:17">
      <c r="Q3011" s="925"/>
    </row>
    <row r="3012" spans="17:17">
      <c r="Q3012" s="925"/>
    </row>
    <row r="3013" spans="17:17">
      <c r="Q3013" s="925"/>
    </row>
    <row r="3014" spans="17:17">
      <c r="Q3014" s="925"/>
    </row>
    <row r="3015" spans="17:17">
      <c r="Q3015" s="925"/>
    </row>
    <row r="3016" spans="17:17">
      <c r="Q3016" s="925"/>
    </row>
    <row r="3017" spans="17:17">
      <c r="Q3017" s="925"/>
    </row>
    <row r="3018" spans="17:17">
      <c r="Q3018" s="925"/>
    </row>
    <row r="3019" spans="17:17">
      <c r="Q3019" s="925"/>
    </row>
    <row r="3020" spans="17:17">
      <c r="Q3020" s="925"/>
    </row>
    <row r="3021" spans="17:17">
      <c r="Q3021" s="925"/>
    </row>
    <row r="3022" spans="17:17">
      <c r="Q3022" s="925"/>
    </row>
    <row r="3023" spans="17:17">
      <c r="Q3023" s="925"/>
    </row>
    <row r="3024" spans="17:17">
      <c r="Q3024" s="925"/>
    </row>
    <row r="3025" spans="17:17">
      <c r="Q3025" s="925"/>
    </row>
    <row r="3026" spans="17:17">
      <c r="Q3026" s="925"/>
    </row>
    <row r="3027" spans="17:17">
      <c r="Q3027" s="925"/>
    </row>
    <row r="3028" spans="17:17">
      <c r="Q3028" s="925"/>
    </row>
    <row r="3029" spans="17:17">
      <c r="Q3029" s="925"/>
    </row>
    <row r="3030" spans="17:17">
      <c r="Q3030" s="925"/>
    </row>
    <row r="3031" spans="17:17">
      <c r="Q3031" s="925"/>
    </row>
    <row r="3032" spans="17:17">
      <c r="Q3032" s="925"/>
    </row>
    <row r="3033" spans="17:17">
      <c r="Q3033" s="925"/>
    </row>
    <row r="3034" spans="17:17">
      <c r="Q3034" s="925"/>
    </row>
    <row r="3035" spans="17:17">
      <c r="Q3035" s="925"/>
    </row>
    <row r="3036" spans="17:17">
      <c r="Q3036" s="925"/>
    </row>
    <row r="3037" spans="17:17">
      <c r="Q3037" s="925"/>
    </row>
    <row r="3038" spans="17:17">
      <c r="Q3038" s="925"/>
    </row>
    <row r="3039" spans="17:17">
      <c r="Q3039" s="925"/>
    </row>
    <row r="3040" spans="17:17">
      <c r="Q3040" s="925"/>
    </row>
    <row r="3041" spans="17:17">
      <c r="Q3041" s="925"/>
    </row>
    <row r="3042" spans="17:17">
      <c r="Q3042" s="925"/>
    </row>
    <row r="3043" spans="17:17">
      <c r="Q3043" s="925"/>
    </row>
    <row r="3044" spans="17:17">
      <c r="Q3044" s="925"/>
    </row>
    <row r="3045" spans="17:17">
      <c r="Q3045" s="925"/>
    </row>
    <row r="3046" spans="17:17">
      <c r="Q3046" s="925"/>
    </row>
    <row r="3047" spans="17:17">
      <c r="Q3047" s="925"/>
    </row>
    <row r="3048" spans="17:17">
      <c r="Q3048" s="925"/>
    </row>
    <row r="3049" spans="17:17">
      <c r="Q3049" s="925"/>
    </row>
    <row r="3050" spans="17:17">
      <c r="Q3050" s="925"/>
    </row>
    <row r="3051" spans="17:17">
      <c r="Q3051" s="925"/>
    </row>
    <row r="3052" spans="17:17">
      <c r="Q3052" s="925"/>
    </row>
    <row r="3053" spans="17:17">
      <c r="Q3053" s="925"/>
    </row>
    <row r="3054" spans="17:17">
      <c r="Q3054" s="925"/>
    </row>
    <row r="3055" spans="17:17">
      <c r="Q3055" s="925"/>
    </row>
    <row r="3056" spans="17:17">
      <c r="Q3056" s="925"/>
    </row>
    <row r="3057" spans="17:17">
      <c r="Q3057" s="925"/>
    </row>
    <row r="3058" spans="17:17">
      <c r="Q3058" s="925"/>
    </row>
    <row r="3059" spans="17:17">
      <c r="Q3059" s="925"/>
    </row>
    <row r="3060" spans="17:17">
      <c r="Q3060" s="925"/>
    </row>
    <row r="3061" spans="17:17">
      <c r="Q3061" s="925"/>
    </row>
    <row r="3062" spans="17:17">
      <c r="Q3062" s="925"/>
    </row>
    <row r="3063" spans="17:17">
      <c r="Q3063" s="925"/>
    </row>
    <row r="3064" spans="17:17">
      <c r="Q3064" s="925"/>
    </row>
    <row r="3065" spans="17:17">
      <c r="Q3065" s="925"/>
    </row>
    <row r="3066" spans="17:17">
      <c r="Q3066" s="925"/>
    </row>
    <row r="3067" spans="17:17">
      <c r="Q3067" s="925"/>
    </row>
    <row r="3068" spans="17:17">
      <c r="Q3068" s="925"/>
    </row>
    <row r="3069" spans="17:17">
      <c r="Q3069" s="925"/>
    </row>
    <row r="3070" spans="17:17">
      <c r="Q3070" s="925"/>
    </row>
    <row r="3071" spans="17:17">
      <c r="Q3071" s="925"/>
    </row>
    <row r="3072" spans="17:17">
      <c r="Q3072" s="925"/>
    </row>
    <row r="3073" spans="17:17">
      <c r="Q3073" s="925"/>
    </row>
    <row r="3074" spans="17:17">
      <c r="Q3074" s="925"/>
    </row>
    <row r="3075" spans="17:17">
      <c r="Q3075" s="925"/>
    </row>
    <row r="3076" spans="17:17">
      <c r="Q3076" s="925"/>
    </row>
    <row r="3077" spans="17:17">
      <c r="Q3077" s="925"/>
    </row>
    <row r="3078" spans="17:17">
      <c r="Q3078" s="925"/>
    </row>
    <row r="3079" spans="17:17">
      <c r="Q3079" s="925"/>
    </row>
    <row r="3080" spans="17:17">
      <c r="Q3080" s="925"/>
    </row>
    <row r="3081" spans="17:17">
      <c r="Q3081" s="925"/>
    </row>
    <row r="3082" spans="17:17">
      <c r="Q3082" s="925"/>
    </row>
    <row r="3083" spans="17:17">
      <c r="Q3083" s="925"/>
    </row>
    <row r="3084" spans="17:17">
      <c r="Q3084" s="925"/>
    </row>
    <row r="3085" spans="17:17">
      <c r="Q3085" s="925"/>
    </row>
    <row r="3086" spans="17:17">
      <c r="Q3086" s="925"/>
    </row>
    <row r="3087" spans="17:17">
      <c r="Q3087" s="925"/>
    </row>
    <row r="3088" spans="17:17">
      <c r="Q3088" s="925"/>
    </row>
    <row r="3089" spans="17:17">
      <c r="Q3089" s="925"/>
    </row>
    <row r="3090" spans="17:17">
      <c r="Q3090" s="925"/>
    </row>
    <row r="3091" spans="17:17">
      <c r="Q3091" s="925"/>
    </row>
    <row r="3092" spans="17:17">
      <c r="Q3092" s="925"/>
    </row>
    <row r="3093" spans="17:17">
      <c r="Q3093" s="925"/>
    </row>
    <row r="3094" spans="17:17">
      <c r="Q3094" s="925"/>
    </row>
    <row r="3095" spans="17:17">
      <c r="Q3095" s="925"/>
    </row>
    <row r="3096" spans="17:17">
      <c r="Q3096" s="925"/>
    </row>
    <row r="3097" spans="17:17">
      <c r="Q3097" s="925"/>
    </row>
    <row r="3098" spans="17:17">
      <c r="Q3098" s="925"/>
    </row>
    <row r="3099" spans="17:17">
      <c r="Q3099" s="925"/>
    </row>
    <row r="3100" spans="17:17">
      <c r="Q3100" s="925"/>
    </row>
    <row r="3101" spans="17:17">
      <c r="Q3101" s="925"/>
    </row>
    <row r="3102" spans="17:17">
      <c r="Q3102" s="925"/>
    </row>
    <row r="3103" spans="17:17">
      <c r="Q3103" s="925"/>
    </row>
    <row r="3104" spans="17:17">
      <c r="Q3104" s="925"/>
    </row>
    <row r="3105" spans="17:17">
      <c r="Q3105" s="925"/>
    </row>
    <row r="3106" spans="17:17">
      <c r="Q3106" s="925"/>
    </row>
    <row r="3107" spans="17:17">
      <c r="Q3107" s="925"/>
    </row>
    <row r="3108" spans="17:17">
      <c r="Q3108" s="925"/>
    </row>
    <row r="3109" spans="17:17">
      <c r="Q3109" s="925"/>
    </row>
    <row r="3110" spans="17:17">
      <c r="Q3110" s="925"/>
    </row>
    <row r="3111" spans="17:17">
      <c r="Q3111" s="925"/>
    </row>
    <row r="3112" spans="17:17">
      <c r="Q3112" s="925"/>
    </row>
    <row r="3113" spans="17:17">
      <c r="Q3113" s="925"/>
    </row>
    <row r="3114" spans="17:17">
      <c r="Q3114" s="925"/>
    </row>
    <row r="3115" spans="17:17">
      <c r="Q3115" s="925"/>
    </row>
    <row r="3116" spans="17:17">
      <c r="Q3116" s="925"/>
    </row>
    <row r="3117" spans="17:17">
      <c r="Q3117" s="925"/>
    </row>
    <row r="3118" spans="17:17">
      <c r="Q3118" s="925"/>
    </row>
    <row r="3119" spans="17:17">
      <c r="Q3119" s="925"/>
    </row>
    <row r="3120" spans="17:17">
      <c r="Q3120" s="925"/>
    </row>
    <row r="3121" spans="17:17">
      <c r="Q3121" s="925"/>
    </row>
    <row r="3122" spans="17:17">
      <c r="Q3122" s="925"/>
    </row>
    <row r="3123" spans="17:17">
      <c r="Q3123" s="925"/>
    </row>
    <row r="3124" spans="17:17">
      <c r="Q3124" s="925"/>
    </row>
    <row r="3125" spans="17:17">
      <c r="Q3125" s="925"/>
    </row>
    <row r="3126" spans="17:17">
      <c r="Q3126" s="925"/>
    </row>
    <row r="3127" spans="17:17">
      <c r="Q3127" s="925"/>
    </row>
    <row r="3128" spans="17:17">
      <c r="Q3128" s="925"/>
    </row>
    <row r="3129" spans="17:17">
      <c r="Q3129" s="925"/>
    </row>
    <row r="3130" spans="17:17">
      <c r="Q3130" s="925"/>
    </row>
    <row r="3131" spans="17:17">
      <c r="Q3131" s="925"/>
    </row>
    <row r="3132" spans="17:17">
      <c r="Q3132" s="925"/>
    </row>
    <row r="3133" spans="17:17">
      <c r="Q3133" s="925"/>
    </row>
    <row r="3134" spans="17:17">
      <c r="Q3134" s="925"/>
    </row>
    <row r="3135" spans="17:17">
      <c r="Q3135" s="925"/>
    </row>
    <row r="3136" spans="17:17">
      <c r="Q3136" s="925"/>
    </row>
    <row r="3137" spans="17:17">
      <c r="Q3137" s="925"/>
    </row>
    <row r="3138" spans="17:17">
      <c r="Q3138" s="925"/>
    </row>
    <row r="3139" spans="17:17">
      <c r="Q3139" s="925"/>
    </row>
    <row r="3140" spans="17:17">
      <c r="Q3140" s="925"/>
    </row>
    <row r="3141" spans="17:17">
      <c r="Q3141" s="925"/>
    </row>
    <row r="3142" spans="17:17">
      <c r="Q3142" s="925"/>
    </row>
    <row r="3143" spans="17:17">
      <c r="Q3143" s="925"/>
    </row>
    <row r="3144" spans="17:17">
      <c r="Q3144" s="925"/>
    </row>
    <row r="3145" spans="17:17">
      <c r="Q3145" s="925"/>
    </row>
    <row r="3146" spans="17:17">
      <c r="Q3146" s="925"/>
    </row>
    <row r="3147" spans="17:17">
      <c r="Q3147" s="925"/>
    </row>
    <row r="3148" spans="17:17">
      <c r="Q3148" s="925"/>
    </row>
    <row r="3149" spans="17:17">
      <c r="Q3149" s="925"/>
    </row>
    <row r="3150" spans="17:17">
      <c r="Q3150" s="925"/>
    </row>
    <row r="3151" spans="17:17">
      <c r="Q3151" s="925"/>
    </row>
    <row r="3152" spans="17:17">
      <c r="Q3152" s="925"/>
    </row>
    <row r="3153" spans="17:17">
      <c r="Q3153" s="925"/>
    </row>
    <row r="3154" spans="17:17">
      <c r="Q3154" s="925"/>
    </row>
    <row r="3155" spans="17:17">
      <c r="Q3155" s="925"/>
    </row>
    <row r="3156" spans="17:17">
      <c r="Q3156" s="925"/>
    </row>
    <row r="3157" spans="17:17">
      <c r="Q3157" s="925"/>
    </row>
    <row r="3158" spans="17:17">
      <c r="Q3158" s="925"/>
    </row>
    <row r="3159" spans="17:17">
      <c r="Q3159" s="925"/>
    </row>
    <row r="3160" spans="17:17">
      <c r="Q3160" s="925"/>
    </row>
    <row r="3161" spans="17:17">
      <c r="Q3161" s="925"/>
    </row>
    <row r="3162" spans="17:17">
      <c r="Q3162" s="925"/>
    </row>
    <row r="3163" spans="17:17">
      <c r="Q3163" s="925"/>
    </row>
    <row r="3164" spans="17:17">
      <c r="Q3164" s="925"/>
    </row>
    <row r="3165" spans="17:17">
      <c r="Q3165" s="925"/>
    </row>
    <row r="3166" spans="17:17">
      <c r="Q3166" s="925"/>
    </row>
    <row r="3167" spans="17:17">
      <c r="Q3167" s="925"/>
    </row>
    <row r="3168" spans="17:17">
      <c r="Q3168" s="925"/>
    </row>
    <row r="3169" spans="17:17">
      <c r="Q3169" s="925"/>
    </row>
    <row r="3170" spans="17:17">
      <c r="Q3170" s="925"/>
    </row>
    <row r="3171" spans="17:17">
      <c r="Q3171" s="925"/>
    </row>
    <row r="3172" spans="17:17">
      <c r="Q3172" s="925"/>
    </row>
    <row r="3173" spans="17:17">
      <c r="Q3173" s="925"/>
    </row>
    <row r="3174" spans="17:17">
      <c r="Q3174" s="925"/>
    </row>
    <row r="3175" spans="17:17">
      <c r="Q3175" s="925"/>
    </row>
    <row r="3176" spans="17:17">
      <c r="Q3176" s="925"/>
    </row>
    <row r="3177" spans="17:17">
      <c r="Q3177" s="925"/>
    </row>
    <row r="3178" spans="17:17">
      <c r="Q3178" s="925"/>
    </row>
    <row r="3179" spans="17:17">
      <c r="Q3179" s="925"/>
    </row>
    <row r="3180" spans="17:17">
      <c r="Q3180" s="925"/>
    </row>
    <row r="3181" spans="17:17">
      <c r="Q3181" s="925"/>
    </row>
    <row r="3182" spans="17:17">
      <c r="Q3182" s="925"/>
    </row>
    <row r="3183" spans="17:17">
      <c r="Q3183" s="925"/>
    </row>
    <row r="3184" spans="17:17">
      <c r="Q3184" s="925"/>
    </row>
    <row r="3185" spans="17:17">
      <c r="Q3185" s="925"/>
    </row>
    <row r="3186" spans="17:17">
      <c r="Q3186" s="925"/>
    </row>
    <row r="3187" spans="17:17">
      <c r="Q3187" s="925"/>
    </row>
    <row r="3188" spans="17:17">
      <c r="Q3188" s="925"/>
    </row>
    <row r="3189" spans="17:17">
      <c r="Q3189" s="925"/>
    </row>
    <row r="3190" spans="17:17">
      <c r="Q3190" s="925"/>
    </row>
    <row r="3191" spans="17:17">
      <c r="Q3191" s="925"/>
    </row>
    <row r="3192" spans="17:17">
      <c r="Q3192" s="925"/>
    </row>
    <row r="3193" spans="17:17">
      <c r="Q3193" s="925"/>
    </row>
    <row r="3194" spans="17:17">
      <c r="Q3194" s="925"/>
    </row>
    <row r="3195" spans="17:17">
      <c r="Q3195" s="925"/>
    </row>
    <row r="3196" spans="17:17">
      <c r="Q3196" s="925"/>
    </row>
    <row r="3197" spans="17:17">
      <c r="Q3197" s="925"/>
    </row>
    <row r="3198" spans="17:17">
      <c r="Q3198" s="925"/>
    </row>
    <row r="3199" spans="17:17">
      <c r="Q3199" s="925"/>
    </row>
    <row r="3200" spans="17:17">
      <c r="Q3200" s="925"/>
    </row>
    <row r="3201" spans="17:17">
      <c r="Q3201" s="925"/>
    </row>
    <row r="3202" spans="17:17">
      <c r="Q3202" s="925"/>
    </row>
    <row r="3203" spans="17:17">
      <c r="Q3203" s="925"/>
    </row>
    <row r="3204" spans="17:17">
      <c r="Q3204" s="925"/>
    </row>
    <row r="3205" spans="17:17">
      <c r="Q3205" s="925"/>
    </row>
    <row r="3206" spans="17:17">
      <c r="Q3206" s="925"/>
    </row>
    <row r="3207" spans="17:17">
      <c r="Q3207" s="925"/>
    </row>
    <row r="3208" spans="17:17">
      <c r="Q3208" s="925"/>
    </row>
    <row r="3209" spans="17:17">
      <c r="Q3209" s="925"/>
    </row>
    <row r="3210" spans="17:17">
      <c r="Q3210" s="925"/>
    </row>
    <row r="3211" spans="17:17">
      <c r="Q3211" s="925"/>
    </row>
    <row r="3212" spans="17:17">
      <c r="Q3212" s="925"/>
    </row>
    <row r="3213" spans="17:17">
      <c r="Q3213" s="925"/>
    </row>
    <row r="3214" spans="17:17">
      <c r="Q3214" s="925"/>
    </row>
    <row r="3215" spans="17:17">
      <c r="Q3215" s="925"/>
    </row>
    <row r="3216" spans="17:17">
      <c r="Q3216" s="925"/>
    </row>
    <row r="3217" spans="17:17">
      <c r="Q3217" s="925"/>
    </row>
    <row r="3218" spans="17:17">
      <c r="Q3218" s="925"/>
    </row>
    <row r="3219" spans="17:17">
      <c r="Q3219" s="925"/>
    </row>
    <row r="3220" spans="17:17">
      <c r="Q3220" s="925"/>
    </row>
    <row r="3221" spans="17:17">
      <c r="Q3221" s="925"/>
    </row>
    <row r="3222" spans="17:17">
      <c r="Q3222" s="925"/>
    </row>
    <row r="3223" spans="17:17">
      <c r="Q3223" s="925"/>
    </row>
    <row r="3224" spans="17:17">
      <c r="Q3224" s="925"/>
    </row>
    <row r="3225" spans="17:17">
      <c r="Q3225" s="925"/>
    </row>
    <row r="3226" spans="17:17">
      <c r="Q3226" s="925"/>
    </row>
    <row r="3227" spans="17:17">
      <c r="Q3227" s="925"/>
    </row>
    <row r="3228" spans="17:17">
      <c r="Q3228" s="925"/>
    </row>
    <row r="3229" spans="17:17">
      <c r="Q3229" s="925"/>
    </row>
    <row r="3230" spans="17:17">
      <c r="Q3230" s="925"/>
    </row>
    <row r="3231" spans="17:17">
      <c r="Q3231" s="925"/>
    </row>
    <row r="3232" spans="17:17">
      <c r="Q3232" s="925"/>
    </row>
    <row r="3233" spans="17:17">
      <c r="Q3233" s="925"/>
    </row>
    <row r="3234" spans="17:17">
      <c r="Q3234" s="925"/>
    </row>
    <row r="3235" spans="17:17">
      <c r="Q3235" s="925"/>
    </row>
    <row r="3236" spans="17:17">
      <c r="Q3236" s="925"/>
    </row>
    <row r="3237" spans="17:17">
      <c r="Q3237" s="925"/>
    </row>
    <row r="3238" spans="17:17">
      <c r="Q3238" s="925"/>
    </row>
    <row r="3239" spans="17:17">
      <c r="Q3239" s="925"/>
    </row>
    <row r="3240" spans="17:17">
      <c r="Q3240" s="925"/>
    </row>
    <row r="3241" spans="17:17">
      <c r="Q3241" s="925"/>
    </row>
    <row r="3242" spans="17:17">
      <c r="Q3242" s="925"/>
    </row>
    <row r="3243" spans="17:17">
      <c r="Q3243" s="925"/>
    </row>
    <row r="3244" spans="17:17">
      <c r="Q3244" s="925"/>
    </row>
    <row r="3245" spans="17:17">
      <c r="Q3245" s="925"/>
    </row>
    <row r="3246" spans="17:17">
      <c r="Q3246" s="925"/>
    </row>
    <row r="3247" spans="17:17">
      <c r="Q3247" s="925"/>
    </row>
    <row r="3248" spans="17:17">
      <c r="Q3248" s="925"/>
    </row>
    <row r="3249" spans="17:17">
      <c r="Q3249" s="925"/>
    </row>
    <row r="3250" spans="17:17">
      <c r="Q3250" s="925"/>
    </row>
    <row r="3251" spans="17:17">
      <c r="Q3251" s="925"/>
    </row>
    <row r="3252" spans="17:17">
      <c r="Q3252" s="925"/>
    </row>
    <row r="3253" spans="17:17">
      <c r="Q3253" s="925"/>
    </row>
    <row r="3254" spans="17:17">
      <c r="Q3254" s="925"/>
    </row>
    <row r="3255" spans="17:17">
      <c r="Q3255" s="925"/>
    </row>
    <row r="3256" spans="17:17">
      <c r="Q3256" s="925"/>
    </row>
    <row r="3257" spans="17:17">
      <c r="Q3257" s="925"/>
    </row>
    <row r="3258" spans="17:17">
      <c r="Q3258" s="925"/>
    </row>
    <row r="3259" spans="17:17">
      <c r="Q3259" s="925"/>
    </row>
    <row r="3260" spans="17:17">
      <c r="Q3260" s="925"/>
    </row>
    <row r="3261" spans="17:17">
      <c r="Q3261" s="925"/>
    </row>
    <row r="3262" spans="17:17">
      <c r="Q3262" s="925"/>
    </row>
    <row r="3263" spans="17:17">
      <c r="Q3263" s="925"/>
    </row>
    <row r="3264" spans="17:17">
      <c r="Q3264" s="925"/>
    </row>
    <row r="3265" spans="17:17">
      <c r="Q3265" s="925"/>
    </row>
    <row r="3266" spans="17:17">
      <c r="Q3266" s="925"/>
    </row>
    <row r="3267" spans="17:17">
      <c r="Q3267" s="925"/>
    </row>
    <row r="3268" spans="17:17">
      <c r="Q3268" s="925"/>
    </row>
    <row r="3269" spans="17:17">
      <c r="Q3269" s="925"/>
    </row>
    <row r="3270" spans="17:17">
      <c r="Q3270" s="925"/>
    </row>
    <row r="3271" spans="17:17">
      <c r="Q3271" s="925"/>
    </row>
    <row r="3272" spans="17:17">
      <c r="Q3272" s="925"/>
    </row>
    <row r="3273" spans="17:17">
      <c r="Q3273" s="925"/>
    </row>
    <row r="3274" spans="17:17">
      <c r="Q3274" s="925"/>
    </row>
    <row r="3275" spans="17:17">
      <c r="Q3275" s="925"/>
    </row>
    <row r="3276" spans="17:17">
      <c r="Q3276" s="925"/>
    </row>
    <row r="3277" spans="17:17">
      <c r="Q3277" s="925"/>
    </row>
    <row r="3278" spans="17:17">
      <c r="Q3278" s="925"/>
    </row>
    <row r="3279" spans="17:17">
      <c r="Q3279" s="925"/>
    </row>
    <row r="3280" spans="17:17">
      <c r="Q3280" s="925"/>
    </row>
    <row r="3281" spans="17:17">
      <c r="Q3281" s="925"/>
    </row>
    <row r="3282" spans="17:17">
      <c r="Q3282" s="925"/>
    </row>
    <row r="3283" spans="17:17">
      <c r="Q3283" s="925"/>
    </row>
    <row r="3284" spans="17:17">
      <c r="Q3284" s="925"/>
    </row>
    <row r="3285" spans="17:17">
      <c r="Q3285" s="925"/>
    </row>
    <row r="3286" spans="17:17">
      <c r="Q3286" s="925"/>
    </row>
    <row r="3287" spans="17:17">
      <c r="Q3287" s="925"/>
    </row>
    <row r="3288" spans="17:17">
      <c r="Q3288" s="925"/>
    </row>
    <row r="3289" spans="17:17">
      <c r="Q3289" s="925"/>
    </row>
    <row r="3290" spans="17:17">
      <c r="Q3290" s="925"/>
    </row>
    <row r="3291" spans="17:17">
      <c r="Q3291" s="925"/>
    </row>
    <row r="3292" spans="17:17">
      <c r="Q3292" s="925"/>
    </row>
    <row r="3293" spans="17:17">
      <c r="Q3293" s="925"/>
    </row>
    <row r="3294" spans="17:17">
      <c r="Q3294" s="925"/>
    </row>
    <row r="3295" spans="17:17">
      <c r="Q3295" s="925"/>
    </row>
    <row r="3296" spans="17:17">
      <c r="Q3296" s="925"/>
    </row>
    <row r="3297" spans="17:17">
      <c r="Q3297" s="925"/>
    </row>
    <row r="3298" spans="17:17">
      <c r="Q3298" s="925"/>
    </row>
    <row r="3299" spans="17:17">
      <c r="Q3299" s="925"/>
    </row>
    <row r="3300" spans="17:17">
      <c r="Q3300" s="925"/>
    </row>
    <row r="3301" spans="17:17">
      <c r="Q3301" s="925"/>
    </row>
    <row r="3302" spans="17:17">
      <c r="Q3302" s="925"/>
    </row>
    <row r="3303" spans="17:17">
      <c r="Q3303" s="925"/>
    </row>
    <row r="3304" spans="17:17">
      <c r="Q3304" s="925"/>
    </row>
    <row r="3305" spans="17:17">
      <c r="Q3305" s="925"/>
    </row>
    <row r="3306" spans="17:17">
      <c r="Q3306" s="925"/>
    </row>
    <row r="3307" spans="17:17">
      <c r="Q3307" s="925"/>
    </row>
    <row r="3308" spans="17:17">
      <c r="Q3308" s="925"/>
    </row>
    <row r="3309" spans="17:17">
      <c r="Q3309" s="925"/>
    </row>
    <row r="3310" spans="17:17">
      <c r="Q3310" s="925"/>
    </row>
    <row r="3311" spans="17:17">
      <c r="Q3311" s="925"/>
    </row>
    <row r="3312" spans="17:17">
      <c r="Q3312" s="925"/>
    </row>
    <row r="3313" spans="17:17">
      <c r="Q3313" s="925"/>
    </row>
    <row r="3314" spans="17:17">
      <c r="Q3314" s="925"/>
    </row>
    <row r="3315" spans="17:17">
      <c r="Q3315" s="925"/>
    </row>
    <row r="3316" spans="17:17">
      <c r="Q3316" s="925"/>
    </row>
    <row r="3317" spans="17:17">
      <c r="Q3317" s="925"/>
    </row>
    <row r="3318" spans="17:17">
      <c r="Q3318" s="925"/>
    </row>
    <row r="3319" spans="17:17">
      <c r="Q3319" s="925"/>
    </row>
    <row r="3320" spans="17:17">
      <c r="Q3320" s="925"/>
    </row>
    <row r="3321" spans="17:17">
      <c r="Q3321" s="925"/>
    </row>
    <row r="3322" spans="17:17">
      <c r="Q3322" s="925"/>
    </row>
    <row r="3323" spans="17:17">
      <c r="Q3323" s="925"/>
    </row>
    <row r="3324" spans="17:17">
      <c r="Q3324" s="925"/>
    </row>
    <row r="3325" spans="17:17">
      <c r="Q3325" s="925"/>
    </row>
    <row r="3326" spans="17:17">
      <c r="Q3326" s="925"/>
    </row>
    <row r="3327" spans="17:17">
      <c r="Q3327" s="925"/>
    </row>
    <row r="3328" spans="17:17">
      <c r="Q3328" s="925"/>
    </row>
    <row r="3329" spans="17:17">
      <c r="Q3329" s="925"/>
    </row>
    <row r="3330" spans="17:17">
      <c r="Q3330" s="925"/>
    </row>
    <row r="3331" spans="17:17">
      <c r="Q3331" s="925"/>
    </row>
    <row r="3332" spans="17:17">
      <c r="Q3332" s="925"/>
    </row>
    <row r="3333" spans="17:17">
      <c r="Q3333" s="925"/>
    </row>
    <row r="3334" spans="17:17">
      <c r="Q3334" s="925"/>
    </row>
    <row r="3335" spans="17:17">
      <c r="Q3335" s="925"/>
    </row>
    <row r="3336" spans="17:17">
      <c r="Q3336" s="925"/>
    </row>
    <row r="3337" spans="17:17">
      <c r="Q3337" s="925"/>
    </row>
    <row r="3338" spans="17:17">
      <c r="Q3338" s="925"/>
    </row>
    <row r="3339" spans="17:17">
      <c r="Q3339" s="925"/>
    </row>
    <row r="3340" spans="17:17">
      <c r="Q3340" s="925"/>
    </row>
    <row r="3341" spans="17:17">
      <c r="Q3341" s="925"/>
    </row>
    <row r="3342" spans="17:17">
      <c r="Q3342" s="925"/>
    </row>
    <row r="3343" spans="17:17">
      <c r="Q3343" s="925"/>
    </row>
    <row r="3344" spans="17:17">
      <c r="Q3344" s="925"/>
    </row>
    <row r="3345" spans="17:17">
      <c r="Q3345" s="925"/>
    </row>
    <row r="3346" spans="17:17">
      <c r="Q3346" s="925"/>
    </row>
    <row r="3347" spans="17:17">
      <c r="Q3347" s="925"/>
    </row>
    <row r="3348" spans="17:17">
      <c r="Q3348" s="925"/>
    </row>
    <row r="3349" spans="17:17">
      <c r="Q3349" s="925"/>
    </row>
    <row r="3350" spans="17:17">
      <c r="Q3350" s="925"/>
    </row>
    <row r="3351" spans="17:17">
      <c r="Q3351" s="925"/>
    </row>
    <row r="3352" spans="17:17">
      <c r="Q3352" s="925"/>
    </row>
    <row r="3353" spans="17:17">
      <c r="Q3353" s="925"/>
    </row>
    <row r="3354" spans="17:17">
      <c r="Q3354" s="925"/>
    </row>
    <row r="3355" spans="17:17">
      <c r="Q3355" s="925"/>
    </row>
    <row r="3356" spans="17:17">
      <c r="Q3356" s="925"/>
    </row>
    <row r="3357" spans="17:17">
      <c r="Q3357" s="925"/>
    </row>
    <row r="3358" spans="17:17">
      <c r="Q3358" s="925"/>
    </row>
    <row r="3359" spans="17:17">
      <c r="Q3359" s="925"/>
    </row>
    <row r="3360" spans="17:17">
      <c r="Q3360" s="925"/>
    </row>
    <row r="3361" spans="17:17">
      <c r="Q3361" s="925"/>
    </row>
    <row r="3362" spans="17:17">
      <c r="Q3362" s="925"/>
    </row>
    <row r="3363" spans="17:17">
      <c r="Q3363" s="925"/>
    </row>
    <row r="3364" spans="17:17">
      <c r="Q3364" s="925"/>
    </row>
    <row r="3365" spans="17:17">
      <c r="Q3365" s="925"/>
    </row>
    <row r="3366" spans="17:17">
      <c r="Q3366" s="925"/>
    </row>
    <row r="3367" spans="17:17">
      <c r="Q3367" s="925"/>
    </row>
    <row r="3368" spans="17:17">
      <c r="Q3368" s="925"/>
    </row>
    <row r="3369" spans="17:17">
      <c r="Q3369" s="925"/>
    </row>
    <row r="3370" spans="17:17">
      <c r="Q3370" s="925"/>
    </row>
    <row r="3371" spans="17:17">
      <c r="Q3371" s="925"/>
    </row>
    <row r="3372" spans="17:17">
      <c r="Q3372" s="925"/>
    </row>
    <row r="3373" spans="17:17">
      <c r="Q3373" s="925"/>
    </row>
    <row r="3374" spans="17:17">
      <c r="Q3374" s="925"/>
    </row>
    <row r="3375" spans="17:17">
      <c r="Q3375" s="925"/>
    </row>
    <row r="3376" spans="17:17">
      <c r="Q3376" s="925"/>
    </row>
    <row r="3377" spans="17:17">
      <c r="Q3377" s="925"/>
    </row>
    <row r="3378" spans="17:17">
      <c r="Q3378" s="925"/>
    </row>
    <row r="3379" spans="17:17">
      <c r="Q3379" s="925"/>
    </row>
    <row r="3380" spans="17:17">
      <c r="Q3380" s="925"/>
    </row>
    <row r="3381" spans="17:17">
      <c r="Q3381" s="925"/>
    </row>
    <row r="3382" spans="17:17">
      <c r="Q3382" s="925"/>
    </row>
    <row r="3383" spans="17:17">
      <c r="Q3383" s="925"/>
    </row>
    <row r="3384" spans="17:17">
      <c r="Q3384" s="925"/>
    </row>
    <row r="3385" spans="17:17">
      <c r="Q3385" s="925"/>
    </row>
    <row r="3386" spans="17:17">
      <c r="Q3386" s="925"/>
    </row>
    <row r="3387" spans="17:17">
      <c r="Q3387" s="925"/>
    </row>
    <row r="3388" spans="17:17">
      <c r="Q3388" s="925"/>
    </row>
    <row r="3389" spans="17:17">
      <c r="Q3389" s="925"/>
    </row>
    <row r="3390" spans="17:17">
      <c r="Q3390" s="925"/>
    </row>
    <row r="3391" spans="17:17">
      <c r="Q3391" s="925"/>
    </row>
    <row r="3392" spans="17:17">
      <c r="Q3392" s="925"/>
    </row>
    <row r="3393" spans="17:17">
      <c r="Q3393" s="925"/>
    </row>
    <row r="3394" spans="17:17">
      <c r="Q3394" s="925"/>
    </row>
    <row r="3395" spans="17:17">
      <c r="Q3395" s="925"/>
    </row>
    <row r="3396" spans="17:17">
      <c r="Q3396" s="925"/>
    </row>
    <row r="3397" spans="17:17">
      <c r="Q3397" s="925"/>
    </row>
    <row r="3398" spans="17:17">
      <c r="Q3398" s="925"/>
    </row>
    <row r="3399" spans="17:17">
      <c r="Q3399" s="925"/>
    </row>
    <row r="3400" spans="17:17">
      <c r="Q3400" s="925"/>
    </row>
    <row r="3401" spans="17:17">
      <c r="Q3401" s="925"/>
    </row>
    <row r="3402" spans="17:17">
      <c r="Q3402" s="925"/>
    </row>
    <row r="3403" spans="17:17">
      <c r="Q3403" s="925"/>
    </row>
    <row r="3404" spans="17:17">
      <c r="Q3404" s="925"/>
    </row>
    <row r="3405" spans="17:17">
      <c r="Q3405" s="925"/>
    </row>
    <row r="3406" spans="17:17">
      <c r="Q3406" s="925"/>
    </row>
    <row r="3407" spans="17:17">
      <c r="Q3407" s="925"/>
    </row>
    <row r="3408" spans="17:17">
      <c r="Q3408" s="925"/>
    </row>
    <row r="3409" spans="17:17">
      <c r="Q3409" s="925"/>
    </row>
    <row r="3410" spans="17:17">
      <c r="Q3410" s="925"/>
    </row>
    <row r="3411" spans="17:17">
      <c r="Q3411" s="925"/>
    </row>
    <row r="3412" spans="17:17">
      <c r="Q3412" s="925"/>
    </row>
    <row r="3413" spans="17:17">
      <c r="Q3413" s="925"/>
    </row>
    <row r="3414" spans="17:17">
      <c r="Q3414" s="925"/>
    </row>
    <row r="3415" spans="17:17">
      <c r="Q3415" s="925"/>
    </row>
    <row r="3416" spans="17:17">
      <c r="Q3416" s="925"/>
    </row>
    <row r="3417" spans="17:17">
      <c r="Q3417" s="925"/>
    </row>
    <row r="3418" spans="17:17">
      <c r="Q3418" s="925"/>
    </row>
    <row r="3419" spans="17:17">
      <c r="Q3419" s="925"/>
    </row>
    <row r="3420" spans="17:17">
      <c r="Q3420" s="925"/>
    </row>
    <row r="3421" spans="17:17">
      <c r="Q3421" s="925"/>
    </row>
    <row r="3422" spans="17:17">
      <c r="Q3422" s="925"/>
    </row>
    <row r="3423" spans="17:17">
      <c r="Q3423" s="925"/>
    </row>
    <row r="3424" spans="17:17">
      <c r="Q3424" s="925"/>
    </row>
    <row r="3425" spans="17:17">
      <c r="Q3425" s="925"/>
    </row>
    <row r="3426" spans="17:17">
      <c r="Q3426" s="925"/>
    </row>
    <row r="3427" spans="17:17">
      <c r="Q3427" s="925"/>
    </row>
    <row r="3428" spans="17:17">
      <c r="Q3428" s="925"/>
    </row>
    <row r="3429" spans="17:17">
      <c r="Q3429" s="925"/>
    </row>
    <row r="3430" spans="17:17">
      <c r="Q3430" s="925"/>
    </row>
    <row r="3431" spans="17:17">
      <c r="Q3431" s="925"/>
    </row>
    <row r="3432" spans="17:17">
      <c r="Q3432" s="925"/>
    </row>
    <row r="3433" spans="17:17">
      <c r="Q3433" s="925"/>
    </row>
    <row r="3434" spans="17:17">
      <c r="Q3434" s="925"/>
    </row>
    <row r="3435" spans="17:17">
      <c r="Q3435" s="925"/>
    </row>
    <row r="3436" spans="17:17">
      <c r="Q3436" s="925"/>
    </row>
    <row r="3437" spans="17:17">
      <c r="Q3437" s="925"/>
    </row>
    <row r="3438" spans="17:17">
      <c r="Q3438" s="925"/>
    </row>
    <row r="3439" spans="17:17">
      <c r="Q3439" s="925"/>
    </row>
    <row r="3440" spans="17:17">
      <c r="Q3440" s="925"/>
    </row>
    <row r="3441" spans="17:17">
      <c r="Q3441" s="925"/>
    </row>
    <row r="3442" spans="17:17">
      <c r="Q3442" s="925"/>
    </row>
    <row r="3443" spans="17:17">
      <c r="Q3443" s="925"/>
    </row>
    <row r="3444" spans="17:17">
      <c r="Q3444" s="925"/>
    </row>
    <row r="3445" spans="17:17">
      <c r="Q3445" s="925"/>
    </row>
    <row r="3446" spans="17:17">
      <c r="Q3446" s="925"/>
    </row>
    <row r="3447" spans="17:17">
      <c r="Q3447" s="925"/>
    </row>
    <row r="3448" spans="17:17">
      <c r="Q3448" s="925"/>
    </row>
    <row r="3449" spans="17:17">
      <c r="Q3449" s="925"/>
    </row>
    <row r="3450" spans="17:17">
      <c r="Q3450" s="925"/>
    </row>
    <row r="3451" spans="17:17">
      <c r="Q3451" s="925"/>
    </row>
    <row r="3452" spans="17:17">
      <c r="Q3452" s="925"/>
    </row>
    <row r="3453" spans="17:17">
      <c r="Q3453" s="925"/>
    </row>
    <row r="3454" spans="17:17">
      <c r="Q3454" s="925"/>
    </row>
    <row r="3455" spans="17:17">
      <c r="Q3455" s="925"/>
    </row>
    <row r="3456" spans="17:17">
      <c r="Q3456" s="925"/>
    </row>
    <row r="3457" spans="17:17">
      <c r="Q3457" s="925"/>
    </row>
    <row r="3458" spans="17:17">
      <c r="Q3458" s="925"/>
    </row>
    <row r="3459" spans="17:17">
      <c r="Q3459" s="925"/>
    </row>
    <row r="3460" spans="17:17">
      <c r="Q3460" s="925"/>
    </row>
    <row r="3461" spans="17:17">
      <c r="Q3461" s="925"/>
    </row>
    <row r="3462" spans="17:17">
      <c r="Q3462" s="925"/>
    </row>
    <row r="3463" spans="17:17">
      <c r="Q3463" s="925"/>
    </row>
    <row r="3464" spans="17:17">
      <c r="Q3464" s="925"/>
    </row>
    <row r="3465" spans="17:17">
      <c r="Q3465" s="925"/>
    </row>
    <row r="3466" spans="17:17">
      <c r="Q3466" s="925"/>
    </row>
    <row r="3467" spans="17:17">
      <c r="Q3467" s="925"/>
    </row>
    <row r="3468" spans="17:17">
      <c r="Q3468" s="925"/>
    </row>
    <row r="3469" spans="17:17">
      <c r="Q3469" s="925"/>
    </row>
    <row r="3470" spans="17:17">
      <c r="Q3470" s="925"/>
    </row>
    <row r="3471" spans="17:17">
      <c r="Q3471" s="925"/>
    </row>
    <row r="3472" spans="17:17">
      <c r="Q3472" s="925"/>
    </row>
    <row r="3473" spans="17:17">
      <c r="Q3473" s="925"/>
    </row>
    <row r="3474" spans="17:17">
      <c r="Q3474" s="925"/>
    </row>
    <row r="3475" spans="17:17">
      <c r="Q3475" s="925"/>
    </row>
    <row r="3476" spans="17:17">
      <c r="Q3476" s="925"/>
    </row>
    <row r="3477" spans="17:17">
      <c r="Q3477" s="925"/>
    </row>
    <row r="3478" spans="17:17">
      <c r="Q3478" s="925"/>
    </row>
    <row r="3479" spans="17:17">
      <c r="Q3479" s="925"/>
    </row>
    <row r="3480" spans="17:17">
      <c r="Q3480" s="925"/>
    </row>
    <row r="3481" spans="17:17">
      <c r="Q3481" s="925"/>
    </row>
    <row r="3482" spans="17:17">
      <c r="Q3482" s="925"/>
    </row>
    <row r="3483" spans="17:17">
      <c r="Q3483" s="925"/>
    </row>
    <row r="3484" spans="17:17">
      <c r="Q3484" s="925"/>
    </row>
    <row r="3485" spans="17:17">
      <c r="Q3485" s="925"/>
    </row>
    <row r="3486" spans="17:17">
      <c r="Q3486" s="925"/>
    </row>
    <row r="3487" spans="17:17">
      <c r="Q3487" s="925"/>
    </row>
    <row r="3488" spans="17:17">
      <c r="Q3488" s="925"/>
    </row>
    <row r="3489" spans="17:17">
      <c r="Q3489" s="925"/>
    </row>
    <row r="3490" spans="17:17">
      <c r="Q3490" s="925"/>
    </row>
    <row r="3491" spans="17:17">
      <c r="Q3491" s="925"/>
    </row>
    <row r="3492" spans="17:17">
      <c r="Q3492" s="925"/>
    </row>
    <row r="3493" spans="17:17">
      <c r="Q3493" s="925"/>
    </row>
    <row r="3494" spans="17:17">
      <c r="Q3494" s="925"/>
    </row>
    <row r="3495" spans="17:17">
      <c r="Q3495" s="925"/>
    </row>
    <row r="3496" spans="17:17">
      <c r="Q3496" s="925"/>
    </row>
    <row r="3497" spans="17:17">
      <c r="Q3497" s="925"/>
    </row>
    <row r="3498" spans="17:17">
      <c r="Q3498" s="925"/>
    </row>
    <row r="3499" spans="17:17">
      <c r="Q3499" s="925"/>
    </row>
    <row r="3500" spans="17:17">
      <c r="Q3500" s="925"/>
    </row>
    <row r="3501" spans="17:17">
      <c r="Q3501" s="925"/>
    </row>
    <row r="3502" spans="17:17">
      <c r="Q3502" s="925"/>
    </row>
    <row r="3503" spans="17:17">
      <c r="Q3503" s="925"/>
    </row>
    <row r="3504" spans="17:17">
      <c r="Q3504" s="925"/>
    </row>
    <row r="3505" spans="17:17">
      <c r="Q3505" s="925"/>
    </row>
    <row r="3506" spans="17:17">
      <c r="Q3506" s="925"/>
    </row>
    <row r="3507" spans="17:17">
      <c r="Q3507" s="925"/>
    </row>
    <row r="3508" spans="17:17">
      <c r="Q3508" s="925"/>
    </row>
    <row r="3509" spans="17:17">
      <c r="Q3509" s="925"/>
    </row>
    <row r="3510" spans="17:17">
      <c r="Q3510" s="925"/>
    </row>
    <row r="3511" spans="17:17">
      <c r="Q3511" s="925"/>
    </row>
    <row r="3512" spans="17:17">
      <c r="Q3512" s="925"/>
    </row>
    <row r="3513" spans="17:17">
      <c r="Q3513" s="925"/>
    </row>
    <row r="3514" spans="17:17">
      <c r="Q3514" s="925"/>
    </row>
    <row r="3515" spans="17:17">
      <c r="Q3515" s="925"/>
    </row>
    <row r="3516" spans="17:17">
      <c r="Q3516" s="925"/>
    </row>
    <row r="3517" spans="17:17">
      <c r="Q3517" s="925"/>
    </row>
    <row r="3518" spans="17:17">
      <c r="Q3518" s="925"/>
    </row>
    <row r="3519" spans="17:17">
      <c r="Q3519" s="925"/>
    </row>
    <row r="3520" spans="17:17">
      <c r="Q3520" s="925"/>
    </row>
    <row r="3521" spans="17:17">
      <c r="Q3521" s="925"/>
    </row>
    <row r="3522" spans="17:17">
      <c r="Q3522" s="925"/>
    </row>
    <row r="3523" spans="17:17">
      <c r="Q3523" s="925"/>
    </row>
    <row r="3524" spans="17:17">
      <c r="Q3524" s="925"/>
    </row>
    <row r="3525" spans="17:17">
      <c r="Q3525" s="925"/>
    </row>
    <row r="3526" spans="17:17">
      <c r="Q3526" s="925"/>
    </row>
    <row r="3527" spans="17:17">
      <c r="Q3527" s="925"/>
    </row>
    <row r="3528" spans="17:17">
      <c r="Q3528" s="925"/>
    </row>
    <row r="3529" spans="17:17">
      <c r="Q3529" s="925"/>
    </row>
    <row r="3530" spans="17:17">
      <c r="Q3530" s="925"/>
    </row>
    <row r="3531" spans="17:17">
      <c r="Q3531" s="925"/>
    </row>
    <row r="3532" spans="17:17">
      <c r="Q3532" s="925"/>
    </row>
    <row r="3533" spans="17:17">
      <c r="Q3533" s="925"/>
    </row>
    <row r="3534" spans="17:17">
      <c r="Q3534" s="925"/>
    </row>
    <row r="3535" spans="17:17">
      <c r="Q3535" s="925"/>
    </row>
    <row r="3536" spans="17:17">
      <c r="Q3536" s="925"/>
    </row>
    <row r="3537" spans="17:17">
      <c r="Q3537" s="925"/>
    </row>
    <row r="3538" spans="17:17">
      <c r="Q3538" s="925"/>
    </row>
    <row r="3539" spans="17:17">
      <c r="Q3539" s="925"/>
    </row>
    <row r="3540" spans="17:17">
      <c r="Q3540" s="925"/>
    </row>
    <row r="3541" spans="17:17">
      <c r="Q3541" s="925"/>
    </row>
    <row r="3542" spans="17:17">
      <c r="Q3542" s="925"/>
    </row>
    <row r="3543" spans="17:17">
      <c r="Q3543" s="925"/>
    </row>
    <row r="3544" spans="17:17">
      <c r="Q3544" s="925"/>
    </row>
    <row r="3545" spans="17:17">
      <c r="Q3545" s="925"/>
    </row>
    <row r="3546" spans="17:17">
      <c r="Q3546" s="925"/>
    </row>
    <row r="3547" spans="17:17">
      <c r="Q3547" s="925"/>
    </row>
    <row r="3548" spans="17:17">
      <c r="Q3548" s="925"/>
    </row>
    <row r="3549" spans="17:17">
      <c r="Q3549" s="925"/>
    </row>
    <row r="3550" spans="17:17">
      <c r="Q3550" s="925"/>
    </row>
    <row r="3551" spans="17:17">
      <c r="Q3551" s="925"/>
    </row>
    <row r="3552" spans="17:17">
      <c r="Q3552" s="925"/>
    </row>
    <row r="3553" spans="17:17">
      <c r="Q3553" s="925"/>
    </row>
    <row r="3554" spans="17:17">
      <c r="Q3554" s="925"/>
    </row>
    <row r="3555" spans="17:17">
      <c r="Q3555" s="925"/>
    </row>
    <row r="3556" spans="17:17">
      <c r="Q3556" s="925"/>
    </row>
    <row r="3557" spans="17:17">
      <c r="Q3557" s="925"/>
    </row>
    <row r="3558" spans="17:17">
      <c r="Q3558" s="925"/>
    </row>
    <row r="3559" spans="17:17">
      <c r="Q3559" s="925"/>
    </row>
    <row r="3560" spans="17:17">
      <c r="Q3560" s="925"/>
    </row>
    <row r="3561" spans="17:17">
      <c r="Q3561" s="925"/>
    </row>
    <row r="3562" spans="17:17">
      <c r="Q3562" s="925"/>
    </row>
    <row r="3563" spans="17:17">
      <c r="Q3563" s="925"/>
    </row>
    <row r="3564" spans="17:17">
      <c r="Q3564" s="925"/>
    </row>
    <row r="3565" spans="17:17">
      <c r="Q3565" s="925"/>
    </row>
    <row r="3566" spans="17:17">
      <c r="Q3566" s="925"/>
    </row>
    <row r="3567" spans="17:17">
      <c r="Q3567" s="925"/>
    </row>
    <row r="3568" spans="17:17">
      <c r="Q3568" s="925"/>
    </row>
    <row r="3569" spans="17:17">
      <c r="Q3569" s="925"/>
    </row>
    <row r="3570" spans="17:17">
      <c r="Q3570" s="925"/>
    </row>
    <row r="3571" spans="17:17">
      <c r="Q3571" s="925"/>
    </row>
    <row r="3572" spans="17:17">
      <c r="Q3572" s="925"/>
    </row>
    <row r="3573" spans="17:17">
      <c r="Q3573" s="925"/>
    </row>
    <row r="3574" spans="17:17">
      <c r="Q3574" s="925"/>
    </row>
    <row r="3575" spans="17:17">
      <c r="Q3575" s="925"/>
    </row>
    <row r="3576" spans="17:17">
      <c r="Q3576" s="925"/>
    </row>
    <row r="3577" spans="17:17">
      <c r="Q3577" s="925"/>
    </row>
    <row r="3578" spans="17:17">
      <c r="Q3578" s="925"/>
    </row>
    <row r="3579" spans="17:17">
      <c r="Q3579" s="925"/>
    </row>
    <row r="3580" spans="17:17">
      <c r="Q3580" s="925"/>
    </row>
    <row r="3581" spans="17:17">
      <c r="Q3581" s="925"/>
    </row>
    <row r="3582" spans="17:17">
      <c r="Q3582" s="925"/>
    </row>
    <row r="3583" spans="17:17">
      <c r="Q3583" s="925"/>
    </row>
    <row r="3584" spans="17:17">
      <c r="Q3584" s="925"/>
    </row>
    <row r="3585" spans="17:17">
      <c r="Q3585" s="925"/>
    </row>
    <row r="3586" spans="17:17">
      <c r="Q3586" s="925"/>
    </row>
    <row r="3587" spans="17:17">
      <c r="Q3587" s="925"/>
    </row>
    <row r="3588" spans="17:17">
      <c r="Q3588" s="925"/>
    </row>
    <row r="3589" spans="17:17">
      <c r="Q3589" s="925"/>
    </row>
    <row r="3590" spans="17:17">
      <c r="Q3590" s="925"/>
    </row>
    <row r="3591" spans="17:17">
      <c r="Q3591" s="925"/>
    </row>
    <row r="3592" spans="17:17">
      <c r="Q3592" s="925"/>
    </row>
    <row r="3593" spans="17:17">
      <c r="Q3593" s="925"/>
    </row>
    <row r="3594" spans="17:17">
      <c r="Q3594" s="925"/>
    </row>
    <row r="3595" spans="17:17">
      <c r="Q3595" s="925"/>
    </row>
    <row r="3596" spans="17:17">
      <c r="Q3596" s="925"/>
    </row>
    <row r="3597" spans="17:17">
      <c r="Q3597" s="925"/>
    </row>
    <row r="3598" spans="17:17">
      <c r="Q3598" s="925"/>
    </row>
    <row r="3599" spans="17:17">
      <c r="Q3599" s="925"/>
    </row>
    <row r="3600" spans="17:17">
      <c r="Q3600" s="925"/>
    </row>
    <row r="3601" spans="17:17">
      <c r="Q3601" s="925"/>
    </row>
    <row r="3602" spans="17:17">
      <c r="Q3602" s="925"/>
    </row>
    <row r="3603" spans="17:17">
      <c r="Q3603" s="925"/>
    </row>
    <row r="3604" spans="17:17">
      <c r="Q3604" s="925"/>
    </row>
    <row r="3605" spans="17:17">
      <c r="Q3605" s="925"/>
    </row>
    <row r="3606" spans="17:17">
      <c r="Q3606" s="925"/>
    </row>
    <row r="3607" spans="17:17">
      <c r="Q3607" s="925"/>
    </row>
    <row r="3608" spans="17:17">
      <c r="Q3608" s="925"/>
    </row>
    <row r="3609" spans="17:17">
      <c r="Q3609" s="925"/>
    </row>
    <row r="3610" spans="17:17">
      <c r="Q3610" s="925"/>
    </row>
    <row r="3611" spans="17:17">
      <c r="Q3611" s="925"/>
    </row>
    <row r="3612" spans="17:17">
      <c r="Q3612" s="925"/>
    </row>
    <row r="3613" spans="17:17">
      <c r="Q3613" s="925"/>
    </row>
    <row r="3614" spans="17:17">
      <c r="Q3614" s="925"/>
    </row>
    <row r="3615" spans="17:17">
      <c r="Q3615" s="925"/>
    </row>
    <row r="3616" spans="17:17">
      <c r="Q3616" s="925"/>
    </row>
    <row r="3617" spans="17:17">
      <c r="Q3617" s="925"/>
    </row>
    <row r="3618" spans="17:17">
      <c r="Q3618" s="925"/>
    </row>
    <row r="3619" spans="17:17">
      <c r="Q3619" s="925"/>
    </row>
    <row r="3620" spans="17:17">
      <c r="Q3620" s="925"/>
    </row>
    <row r="3621" spans="17:17">
      <c r="Q3621" s="925"/>
    </row>
    <row r="3622" spans="17:17">
      <c r="Q3622" s="925"/>
    </row>
    <row r="3623" spans="17:17">
      <c r="Q3623" s="925"/>
    </row>
    <row r="3624" spans="17:17">
      <c r="Q3624" s="925"/>
    </row>
    <row r="3625" spans="17:17">
      <c r="Q3625" s="925"/>
    </row>
    <row r="3626" spans="17:17">
      <c r="Q3626" s="925"/>
    </row>
    <row r="3627" spans="17:17">
      <c r="Q3627" s="925"/>
    </row>
    <row r="3628" spans="17:17">
      <c r="Q3628" s="925"/>
    </row>
    <row r="3629" spans="17:17">
      <c r="Q3629" s="925"/>
    </row>
    <row r="3630" spans="17:17">
      <c r="Q3630" s="925"/>
    </row>
    <row r="3631" spans="17:17">
      <c r="Q3631" s="925"/>
    </row>
    <row r="3632" spans="17:17">
      <c r="Q3632" s="925"/>
    </row>
    <row r="3633" spans="17:17">
      <c r="Q3633" s="925"/>
    </row>
    <row r="3634" spans="17:17">
      <c r="Q3634" s="925"/>
    </row>
    <row r="3635" spans="17:17">
      <c r="Q3635" s="925"/>
    </row>
    <row r="3636" spans="17:17">
      <c r="Q3636" s="925"/>
    </row>
    <row r="3637" spans="17:17">
      <c r="Q3637" s="925"/>
    </row>
    <row r="3638" spans="17:17">
      <c r="Q3638" s="925"/>
    </row>
    <row r="3639" spans="17:17">
      <c r="Q3639" s="925"/>
    </row>
    <row r="3640" spans="17:17">
      <c r="Q3640" s="925"/>
    </row>
    <row r="3641" spans="17:17">
      <c r="Q3641" s="925"/>
    </row>
    <row r="3642" spans="17:17">
      <c r="Q3642" s="925"/>
    </row>
    <row r="3643" spans="17:17">
      <c r="Q3643" s="925"/>
    </row>
    <row r="3644" spans="17:17">
      <c r="Q3644" s="925"/>
    </row>
    <row r="3645" spans="17:17">
      <c r="Q3645" s="925"/>
    </row>
    <row r="3646" spans="17:17">
      <c r="Q3646" s="925"/>
    </row>
    <row r="3647" spans="17:17">
      <c r="Q3647" s="925"/>
    </row>
    <row r="3648" spans="17:17">
      <c r="Q3648" s="925"/>
    </row>
    <row r="3649" spans="17:17">
      <c r="Q3649" s="925"/>
    </row>
    <row r="3650" spans="17:17">
      <c r="Q3650" s="925"/>
    </row>
    <row r="3651" spans="17:17">
      <c r="Q3651" s="925"/>
    </row>
    <row r="3652" spans="17:17">
      <c r="Q3652" s="925"/>
    </row>
    <row r="3653" spans="17:17">
      <c r="Q3653" s="925"/>
    </row>
    <row r="3654" spans="17:17">
      <c r="Q3654" s="925"/>
    </row>
    <row r="3655" spans="17:17">
      <c r="Q3655" s="925"/>
    </row>
    <row r="3656" spans="17:17">
      <c r="Q3656" s="925"/>
    </row>
    <row r="3657" spans="17:17">
      <c r="Q3657" s="925"/>
    </row>
    <row r="3658" spans="17:17">
      <c r="Q3658" s="925"/>
    </row>
    <row r="3659" spans="17:17">
      <c r="Q3659" s="925"/>
    </row>
    <row r="3660" spans="17:17">
      <c r="Q3660" s="925"/>
    </row>
    <row r="3661" spans="17:17">
      <c r="Q3661" s="925"/>
    </row>
    <row r="3662" spans="17:17">
      <c r="Q3662" s="925"/>
    </row>
    <row r="3663" spans="17:17">
      <c r="Q3663" s="925"/>
    </row>
    <row r="3664" spans="17:17">
      <c r="Q3664" s="925"/>
    </row>
    <row r="3665" spans="17:17">
      <c r="Q3665" s="925"/>
    </row>
    <row r="3666" spans="17:17">
      <c r="Q3666" s="925"/>
    </row>
    <row r="3667" spans="17:17">
      <c r="Q3667" s="925"/>
    </row>
    <row r="3668" spans="17:17">
      <c r="Q3668" s="925"/>
    </row>
    <row r="3669" spans="17:17">
      <c r="Q3669" s="925"/>
    </row>
    <row r="3670" spans="17:17">
      <c r="Q3670" s="925"/>
    </row>
    <row r="3671" spans="17:17">
      <c r="Q3671" s="925"/>
    </row>
    <row r="3672" spans="17:17">
      <c r="Q3672" s="925"/>
    </row>
    <row r="3673" spans="17:17">
      <c r="Q3673" s="925"/>
    </row>
    <row r="3674" spans="17:17">
      <c r="Q3674" s="925"/>
    </row>
    <row r="3675" spans="17:17">
      <c r="Q3675" s="925"/>
    </row>
    <row r="3676" spans="17:17">
      <c r="Q3676" s="925"/>
    </row>
    <row r="3677" spans="17:17">
      <c r="Q3677" s="925"/>
    </row>
    <row r="3678" spans="17:17">
      <c r="Q3678" s="925"/>
    </row>
    <row r="3679" spans="17:17">
      <c r="Q3679" s="925"/>
    </row>
    <row r="3680" spans="17:17">
      <c r="Q3680" s="925"/>
    </row>
    <row r="3681" spans="17:17">
      <c r="Q3681" s="925"/>
    </row>
    <row r="3682" spans="17:17">
      <c r="Q3682" s="925"/>
    </row>
    <row r="3683" spans="17:17">
      <c r="Q3683" s="925"/>
    </row>
    <row r="3684" spans="17:17">
      <c r="Q3684" s="925"/>
    </row>
    <row r="3685" spans="17:17">
      <c r="Q3685" s="925"/>
    </row>
    <row r="3686" spans="17:17">
      <c r="Q3686" s="925"/>
    </row>
    <row r="3687" spans="17:17">
      <c r="Q3687" s="925"/>
    </row>
    <row r="3688" spans="17:17">
      <c r="Q3688" s="925"/>
    </row>
    <row r="3689" spans="17:17">
      <c r="Q3689" s="925"/>
    </row>
    <row r="3690" spans="17:17">
      <c r="Q3690" s="925"/>
    </row>
    <row r="3691" spans="17:17">
      <c r="Q3691" s="925"/>
    </row>
    <row r="3692" spans="17:17">
      <c r="Q3692" s="925"/>
    </row>
    <row r="3693" spans="17:17">
      <c r="Q3693" s="925"/>
    </row>
    <row r="3694" spans="17:17">
      <c r="Q3694" s="925"/>
    </row>
    <row r="3695" spans="17:17">
      <c r="Q3695" s="925"/>
    </row>
    <row r="3696" spans="17:17">
      <c r="Q3696" s="925"/>
    </row>
    <row r="3697" spans="17:17">
      <c r="Q3697" s="925"/>
    </row>
    <row r="3698" spans="17:17">
      <c r="Q3698" s="925"/>
    </row>
    <row r="3699" spans="17:17">
      <c r="Q3699" s="925"/>
    </row>
    <row r="3700" spans="17:17">
      <c r="Q3700" s="925"/>
    </row>
    <row r="3701" spans="17:17">
      <c r="Q3701" s="925"/>
    </row>
    <row r="3702" spans="17:17">
      <c r="Q3702" s="925"/>
    </row>
    <row r="3703" spans="17:17">
      <c r="Q3703" s="925"/>
    </row>
    <row r="3704" spans="17:17">
      <c r="Q3704" s="925"/>
    </row>
    <row r="3705" spans="17:17">
      <c r="Q3705" s="925"/>
    </row>
    <row r="3706" spans="17:17">
      <c r="Q3706" s="925"/>
    </row>
    <row r="3707" spans="17:17">
      <c r="Q3707" s="925"/>
    </row>
    <row r="3708" spans="17:17">
      <c r="Q3708" s="925"/>
    </row>
    <row r="3709" spans="17:17">
      <c r="Q3709" s="925"/>
    </row>
    <row r="3710" spans="17:17">
      <c r="Q3710" s="925"/>
    </row>
    <row r="3711" spans="17:17">
      <c r="Q3711" s="925"/>
    </row>
    <row r="3712" spans="17:17">
      <c r="Q3712" s="925"/>
    </row>
    <row r="3713" spans="17:17">
      <c r="Q3713" s="925"/>
    </row>
    <row r="3714" spans="17:17">
      <c r="Q3714" s="925"/>
    </row>
    <row r="3715" spans="17:17">
      <c r="Q3715" s="925"/>
    </row>
    <row r="3716" spans="17:17">
      <c r="Q3716" s="925"/>
    </row>
    <row r="3717" spans="17:17">
      <c r="Q3717" s="925"/>
    </row>
    <row r="3718" spans="17:17">
      <c r="Q3718" s="925"/>
    </row>
    <row r="3719" spans="17:17">
      <c r="Q3719" s="925"/>
    </row>
    <row r="3720" spans="17:17">
      <c r="Q3720" s="925"/>
    </row>
    <row r="3721" spans="17:17">
      <c r="Q3721" s="925"/>
    </row>
    <row r="3722" spans="17:17">
      <c r="Q3722" s="925"/>
    </row>
    <row r="3723" spans="17:17">
      <c r="Q3723" s="925"/>
    </row>
    <row r="3724" spans="17:17">
      <c r="Q3724" s="925"/>
    </row>
    <row r="3725" spans="17:17">
      <c r="Q3725" s="925"/>
    </row>
    <row r="3726" spans="17:17">
      <c r="Q3726" s="925"/>
    </row>
    <row r="3727" spans="17:17">
      <c r="Q3727" s="925"/>
    </row>
    <row r="3728" spans="17:17">
      <c r="Q3728" s="925"/>
    </row>
    <row r="3729" spans="17:17">
      <c r="Q3729" s="925"/>
    </row>
    <row r="3730" spans="17:17">
      <c r="Q3730" s="925"/>
    </row>
    <row r="3731" spans="17:17">
      <c r="Q3731" s="925"/>
    </row>
    <row r="3732" spans="17:17">
      <c r="Q3732" s="925"/>
    </row>
    <row r="3733" spans="17:17">
      <c r="Q3733" s="925"/>
    </row>
    <row r="3734" spans="17:17">
      <c r="Q3734" s="925"/>
    </row>
    <row r="3735" spans="17:17">
      <c r="Q3735" s="925"/>
    </row>
    <row r="3736" spans="17:17">
      <c r="Q3736" s="925"/>
    </row>
    <row r="3737" spans="17:17">
      <c r="Q3737" s="925"/>
    </row>
    <row r="3738" spans="17:17">
      <c r="Q3738" s="925"/>
    </row>
    <row r="3739" spans="17:17">
      <c r="Q3739" s="925"/>
    </row>
    <row r="3740" spans="17:17">
      <c r="Q3740" s="925"/>
    </row>
    <row r="3741" spans="17:17">
      <c r="Q3741" s="925"/>
    </row>
    <row r="3742" spans="17:17">
      <c r="Q3742" s="925"/>
    </row>
    <row r="3743" spans="17:17">
      <c r="Q3743" s="925"/>
    </row>
    <row r="3744" spans="17:17">
      <c r="Q3744" s="925"/>
    </row>
    <row r="3745" spans="17:17">
      <c r="Q3745" s="925"/>
    </row>
    <row r="3746" spans="17:17">
      <c r="Q3746" s="925"/>
    </row>
    <row r="3747" spans="17:17">
      <c r="Q3747" s="925"/>
    </row>
    <row r="3748" spans="17:17">
      <c r="Q3748" s="925"/>
    </row>
    <row r="3749" spans="17:17">
      <c r="Q3749" s="925"/>
    </row>
    <row r="3750" spans="17:17">
      <c r="Q3750" s="925"/>
    </row>
    <row r="3751" spans="17:17">
      <c r="Q3751" s="925"/>
    </row>
    <row r="3752" spans="17:17">
      <c r="Q3752" s="925"/>
    </row>
    <row r="3753" spans="17:17">
      <c r="Q3753" s="925"/>
    </row>
    <row r="3754" spans="17:17">
      <c r="Q3754" s="925"/>
    </row>
    <row r="3755" spans="17:17">
      <c r="Q3755" s="925"/>
    </row>
    <row r="3756" spans="17:17">
      <c r="Q3756" s="925"/>
    </row>
    <row r="3757" spans="17:17">
      <c r="Q3757" s="925"/>
    </row>
    <row r="3758" spans="17:17">
      <c r="Q3758" s="925"/>
    </row>
    <row r="3759" spans="17:17">
      <c r="Q3759" s="925"/>
    </row>
    <row r="3760" spans="17:17">
      <c r="Q3760" s="925"/>
    </row>
    <row r="3761" spans="17:17">
      <c r="Q3761" s="925"/>
    </row>
    <row r="3762" spans="17:17">
      <c r="Q3762" s="925"/>
    </row>
    <row r="3763" spans="17:17">
      <c r="Q3763" s="925"/>
    </row>
    <row r="3764" spans="17:17">
      <c r="Q3764" s="925"/>
    </row>
    <row r="3765" spans="17:17">
      <c r="Q3765" s="925"/>
    </row>
    <row r="3766" spans="17:17">
      <c r="Q3766" s="925"/>
    </row>
    <row r="3767" spans="17:17">
      <c r="Q3767" s="925"/>
    </row>
    <row r="3768" spans="17:17">
      <c r="Q3768" s="925"/>
    </row>
    <row r="3769" spans="17:17">
      <c r="Q3769" s="925"/>
    </row>
    <row r="3770" spans="17:17">
      <c r="Q3770" s="925"/>
    </row>
    <row r="3771" spans="17:17">
      <c r="Q3771" s="925"/>
    </row>
    <row r="3772" spans="17:17">
      <c r="Q3772" s="925"/>
    </row>
    <row r="3773" spans="17:17">
      <c r="Q3773" s="925"/>
    </row>
    <row r="3774" spans="17:17">
      <c r="Q3774" s="925"/>
    </row>
    <row r="3775" spans="17:17">
      <c r="Q3775" s="925"/>
    </row>
    <row r="3776" spans="17:17">
      <c r="Q3776" s="925"/>
    </row>
    <row r="3777" spans="17:17">
      <c r="Q3777" s="925"/>
    </row>
    <row r="3778" spans="17:17">
      <c r="Q3778" s="925"/>
    </row>
    <row r="3779" spans="17:17">
      <c r="Q3779" s="925"/>
    </row>
    <row r="3780" spans="17:17">
      <c r="Q3780" s="925"/>
    </row>
    <row r="3781" spans="17:17">
      <c r="Q3781" s="925"/>
    </row>
    <row r="3782" spans="17:17">
      <c r="Q3782" s="925"/>
    </row>
    <row r="3783" spans="17:17">
      <c r="Q3783" s="925"/>
    </row>
    <row r="3784" spans="17:17">
      <c r="Q3784" s="925"/>
    </row>
    <row r="3785" spans="17:17">
      <c r="Q3785" s="925"/>
    </row>
    <row r="3786" spans="17:17">
      <c r="Q3786" s="925"/>
    </row>
    <row r="3787" spans="17:17">
      <c r="Q3787" s="925"/>
    </row>
    <row r="3788" spans="17:17">
      <c r="Q3788" s="925"/>
    </row>
    <row r="3789" spans="17:17">
      <c r="Q3789" s="925"/>
    </row>
    <row r="3790" spans="17:17">
      <c r="Q3790" s="925"/>
    </row>
    <row r="3791" spans="17:17">
      <c r="Q3791" s="925"/>
    </row>
    <row r="3792" spans="17:17">
      <c r="Q3792" s="925"/>
    </row>
    <row r="3793" spans="17:17">
      <c r="Q3793" s="925"/>
    </row>
    <row r="3794" spans="17:17">
      <c r="Q3794" s="925"/>
    </row>
    <row r="3795" spans="17:17">
      <c r="Q3795" s="925"/>
    </row>
    <row r="3796" spans="17:17">
      <c r="Q3796" s="925"/>
    </row>
    <row r="3797" spans="17:17">
      <c r="Q3797" s="925"/>
    </row>
    <row r="3798" spans="17:17">
      <c r="Q3798" s="925"/>
    </row>
    <row r="3799" spans="17:17">
      <c r="Q3799" s="925"/>
    </row>
    <row r="3800" spans="17:17">
      <c r="Q3800" s="925"/>
    </row>
    <row r="3801" spans="17:17">
      <c r="Q3801" s="925"/>
    </row>
    <row r="3802" spans="17:17">
      <c r="Q3802" s="925"/>
    </row>
    <row r="3803" spans="17:17">
      <c r="Q3803" s="925"/>
    </row>
    <row r="3804" spans="17:17">
      <c r="Q3804" s="925"/>
    </row>
    <row r="3805" spans="17:17">
      <c r="Q3805" s="925"/>
    </row>
    <row r="3806" spans="17:17">
      <c r="Q3806" s="925"/>
    </row>
    <row r="3807" spans="17:17">
      <c r="Q3807" s="925"/>
    </row>
    <row r="3808" spans="17:17">
      <c r="Q3808" s="925"/>
    </row>
    <row r="3809" spans="17:17">
      <c r="Q3809" s="925"/>
    </row>
    <row r="3810" spans="17:17">
      <c r="Q3810" s="925"/>
    </row>
    <row r="3811" spans="17:17">
      <c r="Q3811" s="925"/>
    </row>
    <row r="3812" spans="17:17">
      <c r="Q3812" s="925"/>
    </row>
    <row r="3813" spans="17:17">
      <c r="Q3813" s="925"/>
    </row>
    <row r="3814" spans="17:17">
      <c r="Q3814" s="925"/>
    </row>
    <row r="3815" spans="17:17">
      <c r="Q3815" s="925"/>
    </row>
    <row r="3816" spans="17:17">
      <c r="Q3816" s="925"/>
    </row>
    <row r="3817" spans="17:17">
      <c r="Q3817" s="925"/>
    </row>
    <row r="3818" spans="17:17">
      <c r="Q3818" s="925"/>
    </row>
    <row r="3819" spans="17:17">
      <c r="Q3819" s="925"/>
    </row>
    <row r="3820" spans="17:17">
      <c r="Q3820" s="925"/>
    </row>
    <row r="3821" spans="17:17">
      <c r="Q3821" s="925"/>
    </row>
    <row r="3822" spans="17:17">
      <c r="Q3822" s="925"/>
    </row>
    <row r="3823" spans="17:17">
      <c r="Q3823" s="925"/>
    </row>
    <row r="3824" spans="17:17">
      <c r="Q3824" s="925"/>
    </row>
    <row r="3825" spans="17:17">
      <c r="Q3825" s="925"/>
    </row>
    <row r="3826" spans="17:17">
      <c r="Q3826" s="925"/>
    </row>
    <row r="3827" spans="17:17">
      <c r="Q3827" s="925"/>
    </row>
    <row r="3828" spans="17:17">
      <c r="Q3828" s="925"/>
    </row>
    <row r="3829" spans="17:17">
      <c r="Q3829" s="925"/>
    </row>
    <row r="3830" spans="17:17">
      <c r="Q3830" s="925"/>
    </row>
    <row r="3831" spans="17:17">
      <c r="Q3831" s="925"/>
    </row>
    <row r="3832" spans="17:17">
      <c r="Q3832" s="925"/>
    </row>
    <row r="3833" spans="17:17">
      <c r="Q3833" s="925"/>
    </row>
    <row r="3834" spans="17:17">
      <c r="Q3834" s="925"/>
    </row>
    <row r="3835" spans="17:17">
      <c r="Q3835" s="925"/>
    </row>
    <row r="3836" spans="17:17">
      <c r="Q3836" s="925"/>
    </row>
    <row r="3837" spans="17:17">
      <c r="Q3837" s="925"/>
    </row>
    <row r="3838" spans="17:17">
      <c r="Q3838" s="925"/>
    </row>
    <row r="3839" spans="17:17">
      <c r="Q3839" s="925"/>
    </row>
    <row r="3840" spans="17:17">
      <c r="Q3840" s="925"/>
    </row>
    <row r="3841" spans="17:17">
      <c r="Q3841" s="925"/>
    </row>
    <row r="3842" spans="17:17">
      <c r="Q3842" s="925"/>
    </row>
    <row r="3843" spans="17:17">
      <c r="Q3843" s="925"/>
    </row>
    <row r="3844" spans="17:17">
      <c r="Q3844" s="925"/>
    </row>
    <row r="3845" spans="17:17">
      <c r="Q3845" s="925"/>
    </row>
    <row r="3846" spans="17:17">
      <c r="Q3846" s="925"/>
    </row>
    <row r="3847" spans="17:17">
      <c r="Q3847" s="925"/>
    </row>
    <row r="3848" spans="17:17">
      <c r="Q3848" s="925"/>
    </row>
    <row r="3849" spans="17:17">
      <c r="Q3849" s="925"/>
    </row>
    <row r="3850" spans="17:17">
      <c r="Q3850" s="925"/>
    </row>
    <row r="3851" spans="17:17">
      <c r="Q3851" s="925"/>
    </row>
    <row r="3852" spans="17:17">
      <c r="Q3852" s="925"/>
    </row>
    <row r="3853" spans="17:17">
      <c r="Q3853" s="925"/>
    </row>
    <row r="3854" spans="17:17">
      <c r="Q3854" s="925"/>
    </row>
    <row r="3855" spans="17:17">
      <c r="Q3855" s="925"/>
    </row>
    <row r="3856" spans="17:17">
      <c r="Q3856" s="925"/>
    </row>
    <row r="3857" spans="17:17">
      <c r="Q3857" s="925"/>
    </row>
    <row r="3858" spans="17:17">
      <c r="Q3858" s="925"/>
    </row>
    <row r="3859" spans="17:17">
      <c r="Q3859" s="925"/>
    </row>
    <row r="3860" spans="17:17">
      <c r="Q3860" s="925"/>
    </row>
    <row r="3861" spans="17:17">
      <c r="Q3861" s="925"/>
    </row>
    <row r="3862" spans="17:17">
      <c r="Q3862" s="925"/>
    </row>
    <row r="3863" spans="17:17">
      <c r="Q3863" s="925"/>
    </row>
    <row r="3864" spans="17:17">
      <c r="Q3864" s="925"/>
    </row>
    <row r="3865" spans="17:17">
      <c r="Q3865" s="925"/>
    </row>
    <row r="3866" spans="17:17">
      <c r="Q3866" s="925"/>
    </row>
    <row r="3867" spans="17:17">
      <c r="Q3867" s="925"/>
    </row>
    <row r="3868" spans="17:17">
      <c r="Q3868" s="925"/>
    </row>
    <row r="3869" spans="17:17">
      <c r="Q3869" s="925"/>
    </row>
    <row r="3870" spans="17:17">
      <c r="Q3870" s="925"/>
    </row>
    <row r="3871" spans="17:17">
      <c r="Q3871" s="925"/>
    </row>
    <row r="3872" spans="17:17">
      <c r="Q3872" s="925"/>
    </row>
    <row r="3873" spans="17:17">
      <c r="Q3873" s="925"/>
    </row>
    <row r="3874" spans="17:17">
      <c r="Q3874" s="925"/>
    </row>
    <row r="3875" spans="17:17">
      <c r="Q3875" s="925"/>
    </row>
    <row r="3876" spans="17:17">
      <c r="Q3876" s="925"/>
    </row>
    <row r="3877" spans="17:17">
      <c r="Q3877" s="925"/>
    </row>
    <row r="3878" spans="17:17">
      <c r="Q3878" s="925"/>
    </row>
    <row r="3879" spans="17:17">
      <c r="Q3879" s="925"/>
    </row>
    <row r="3880" spans="17:17">
      <c r="Q3880" s="925"/>
    </row>
    <row r="3881" spans="17:17">
      <c r="Q3881" s="925"/>
    </row>
    <row r="3882" spans="17:17">
      <c r="Q3882" s="925"/>
    </row>
    <row r="3883" spans="17:17">
      <c r="Q3883" s="925"/>
    </row>
    <row r="3884" spans="17:17">
      <c r="Q3884" s="925"/>
    </row>
    <row r="3885" spans="17:17">
      <c r="Q3885" s="925"/>
    </row>
    <row r="3886" spans="17:17">
      <c r="Q3886" s="925"/>
    </row>
    <row r="3887" spans="17:17">
      <c r="Q3887" s="925"/>
    </row>
    <row r="3888" spans="17:17">
      <c r="Q3888" s="925"/>
    </row>
    <row r="3889" spans="17:17">
      <c r="Q3889" s="925"/>
    </row>
    <row r="3890" spans="17:17">
      <c r="Q3890" s="925"/>
    </row>
    <row r="3891" spans="17:17">
      <c r="Q3891" s="925"/>
    </row>
    <row r="3892" spans="17:17">
      <c r="Q3892" s="925"/>
    </row>
    <row r="3893" spans="17:17">
      <c r="Q3893" s="925"/>
    </row>
    <row r="3894" spans="17:17">
      <c r="Q3894" s="925"/>
    </row>
    <row r="3895" spans="17:17">
      <c r="Q3895" s="925"/>
    </row>
    <row r="3896" spans="17:17">
      <c r="Q3896" s="925"/>
    </row>
    <row r="3897" spans="17:17">
      <c r="Q3897" s="925"/>
    </row>
    <row r="3898" spans="17:17">
      <c r="Q3898" s="925"/>
    </row>
    <row r="3899" spans="17:17">
      <c r="Q3899" s="925"/>
    </row>
    <row r="3900" spans="17:17">
      <c r="Q3900" s="925"/>
    </row>
    <row r="3901" spans="17:17">
      <c r="Q3901" s="925"/>
    </row>
    <row r="3902" spans="17:17">
      <c r="Q3902" s="925"/>
    </row>
    <row r="3903" spans="17:17">
      <c r="Q3903" s="925"/>
    </row>
    <row r="3904" spans="17:17">
      <c r="Q3904" s="925"/>
    </row>
    <row r="3905" spans="17:17">
      <c r="Q3905" s="925"/>
    </row>
    <row r="3906" spans="17:17">
      <c r="Q3906" s="925"/>
    </row>
    <row r="3907" spans="17:17">
      <c r="Q3907" s="925"/>
    </row>
    <row r="3908" spans="17:17">
      <c r="Q3908" s="925"/>
    </row>
    <row r="3909" spans="17:17">
      <c r="Q3909" s="925"/>
    </row>
    <row r="3910" spans="17:17">
      <c r="Q3910" s="925"/>
    </row>
    <row r="3911" spans="17:17">
      <c r="Q3911" s="925"/>
    </row>
    <row r="3912" spans="17:17">
      <c r="Q3912" s="925"/>
    </row>
    <row r="3913" spans="17:17">
      <c r="Q3913" s="925"/>
    </row>
    <row r="3914" spans="17:17">
      <c r="Q3914" s="925"/>
    </row>
    <row r="3915" spans="17:17">
      <c r="Q3915" s="925"/>
    </row>
    <row r="3916" spans="17:17">
      <c r="Q3916" s="925"/>
    </row>
    <row r="3917" spans="17:17">
      <c r="Q3917" s="925"/>
    </row>
    <row r="3918" spans="17:17">
      <c r="Q3918" s="925"/>
    </row>
    <row r="3919" spans="17:17">
      <c r="Q3919" s="925"/>
    </row>
    <row r="3920" spans="17:17">
      <c r="Q3920" s="925"/>
    </row>
    <row r="3921" spans="17:17">
      <c r="Q3921" s="925"/>
    </row>
    <row r="3922" spans="17:17">
      <c r="Q3922" s="925"/>
    </row>
    <row r="3923" spans="17:17">
      <c r="Q3923" s="925"/>
    </row>
    <row r="3924" spans="17:17">
      <c r="Q3924" s="925"/>
    </row>
    <row r="3925" spans="17:17">
      <c r="Q3925" s="925"/>
    </row>
    <row r="3926" spans="17:17">
      <c r="Q3926" s="925"/>
    </row>
    <row r="3927" spans="17:17">
      <c r="Q3927" s="925"/>
    </row>
    <row r="3928" spans="17:17">
      <c r="Q3928" s="925"/>
    </row>
    <row r="3929" spans="17:17">
      <c r="Q3929" s="925"/>
    </row>
    <row r="3930" spans="17:17">
      <c r="Q3930" s="925"/>
    </row>
    <row r="3931" spans="17:17">
      <c r="Q3931" s="925"/>
    </row>
    <row r="3932" spans="17:17">
      <c r="Q3932" s="925"/>
    </row>
    <row r="3933" spans="17:17">
      <c r="Q3933" s="925"/>
    </row>
    <row r="3934" spans="17:17">
      <c r="Q3934" s="925"/>
    </row>
    <row r="3935" spans="17:17">
      <c r="Q3935" s="925"/>
    </row>
    <row r="3936" spans="17:17">
      <c r="Q3936" s="925"/>
    </row>
    <row r="3937" spans="17:17">
      <c r="Q3937" s="925"/>
    </row>
    <row r="3938" spans="17:17">
      <c r="Q3938" s="925"/>
    </row>
    <row r="3939" spans="17:17">
      <c r="Q3939" s="925"/>
    </row>
    <row r="3940" spans="17:17">
      <c r="Q3940" s="925"/>
    </row>
    <row r="3941" spans="17:17">
      <c r="Q3941" s="925"/>
    </row>
    <row r="3942" spans="17:17">
      <c r="Q3942" s="925"/>
    </row>
    <row r="3943" spans="17:17">
      <c r="Q3943" s="925"/>
    </row>
    <row r="3944" spans="17:17">
      <c r="Q3944" s="925"/>
    </row>
    <row r="3945" spans="17:17">
      <c r="Q3945" s="925"/>
    </row>
    <row r="3946" spans="17:17">
      <c r="Q3946" s="925"/>
    </row>
    <row r="3947" spans="17:17">
      <c r="Q3947" s="925"/>
    </row>
    <row r="3948" spans="17:17">
      <c r="Q3948" s="925"/>
    </row>
    <row r="3949" spans="17:17">
      <c r="Q3949" s="925"/>
    </row>
    <row r="3950" spans="17:17">
      <c r="Q3950" s="925"/>
    </row>
    <row r="3951" spans="17:17">
      <c r="Q3951" s="925"/>
    </row>
    <row r="3952" spans="17:17">
      <c r="Q3952" s="925"/>
    </row>
    <row r="3953" spans="17:17">
      <c r="Q3953" s="925"/>
    </row>
    <row r="3954" spans="17:17">
      <c r="Q3954" s="925"/>
    </row>
    <row r="3955" spans="17:17">
      <c r="Q3955" s="925"/>
    </row>
    <row r="3956" spans="17:17">
      <c r="Q3956" s="925"/>
    </row>
    <row r="3957" spans="17:17">
      <c r="Q3957" s="925"/>
    </row>
    <row r="3958" spans="17:17">
      <c r="Q3958" s="925"/>
    </row>
    <row r="3959" spans="17:17">
      <c r="Q3959" s="925"/>
    </row>
    <row r="3960" spans="17:17">
      <c r="Q3960" s="925"/>
    </row>
    <row r="3961" spans="17:17">
      <c r="Q3961" s="925"/>
    </row>
    <row r="3962" spans="17:17">
      <c r="Q3962" s="925"/>
    </row>
    <row r="3963" spans="17:17">
      <c r="Q3963" s="925"/>
    </row>
    <row r="3964" spans="17:17">
      <c r="Q3964" s="925"/>
    </row>
    <row r="3965" spans="17:17">
      <c r="Q3965" s="925"/>
    </row>
    <row r="3966" spans="17:17">
      <c r="Q3966" s="925"/>
    </row>
    <row r="3967" spans="17:17">
      <c r="Q3967" s="925"/>
    </row>
    <row r="3968" spans="17:17">
      <c r="Q3968" s="925"/>
    </row>
    <row r="3969" spans="17:17">
      <c r="Q3969" s="925"/>
    </row>
    <row r="3970" spans="17:17">
      <c r="Q3970" s="925"/>
    </row>
    <row r="3971" spans="17:17">
      <c r="Q3971" s="925"/>
    </row>
    <row r="3972" spans="17:17">
      <c r="Q3972" s="925"/>
    </row>
    <row r="3973" spans="17:17">
      <c r="Q3973" s="925"/>
    </row>
    <row r="3974" spans="17:17">
      <c r="Q3974" s="925"/>
    </row>
    <row r="3975" spans="17:17">
      <c r="Q3975" s="925"/>
    </row>
    <row r="3976" spans="17:17">
      <c r="Q3976" s="925"/>
    </row>
    <row r="3977" spans="17:17">
      <c r="Q3977" s="925"/>
    </row>
    <row r="3978" spans="17:17">
      <c r="Q3978" s="925"/>
    </row>
    <row r="3979" spans="17:17">
      <c r="Q3979" s="925"/>
    </row>
    <row r="3980" spans="17:17">
      <c r="Q3980" s="925"/>
    </row>
    <row r="3981" spans="17:17">
      <c r="Q3981" s="925"/>
    </row>
    <row r="3982" spans="17:17">
      <c r="Q3982" s="925"/>
    </row>
    <row r="3983" spans="17:17">
      <c r="Q3983" s="925"/>
    </row>
    <row r="3984" spans="17:17">
      <c r="Q3984" s="925"/>
    </row>
    <row r="3985" spans="17:17">
      <c r="Q3985" s="925"/>
    </row>
    <row r="3986" spans="17:17">
      <c r="Q3986" s="925"/>
    </row>
    <row r="3987" spans="17:17">
      <c r="Q3987" s="925"/>
    </row>
    <row r="3988" spans="17:17">
      <c r="Q3988" s="925"/>
    </row>
    <row r="3989" spans="17:17">
      <c r="Q3989" s="925"/>
    </row>
    <row r="3990" spans="17:17">
      <c r="Q3990" s="925"/>
    </row>
    <row r="3991" spans="17:17">
      <c r="Q3991" s="925"/>
    </row>
    <row r="3992" spans="17:17">
      <c r="Q3992" s="925"/>
    </row>
    <row r="3993" spans="17:17">
      <c r="Q3993" s="925"/>
    </row>
    <row r="3994" spans="17:17">
      <c r="Q3994" s="925"/>
    </row>
    <row r="3995" spans="17:17">
      <c r="Q3995" s="925"/>
    </row>
    <row r="3996" spans="17:17">
      <c r="Q3996" s="925"/>
    </row>
    <row r="3997" spans="17:17">
      <c r="Q3997" s="925"/>
    </row>
    <row r="3998" spans="17:17">
      <c r="Q3998" s="925"/>
    </row>
    <row r="3999" spans="17:17">
      <c r="Q3999" s="925"/>
    </row>
    <row r="4000" spans="17:17">
      <c r="Q4000" s="925"/>
    </row>
    <row r="4001" spans="17:17">
      <c r="Q4001" s="925"/>
    </row>
    <row r="4002" spans="17:17">
      <c r="Q4002" s="925"/>
    </row>
    <row r="4003" spans="17:17">
      <c r="Q4003" s="925"/>
    </row>
    <row r="4004" spans="17:17">
      <c r="Q4004" s="925"/>
    </row>
    <row r="4005" spans="17:17">
      <c r="Q4005" s="925"/>
    </row>
    <row r="4006" spans="17:17">
      <c r="Q4006" s="925"/>
    </row>
    <row r="4007" spans="17:17">
      <c r="Q4007" s="925"/>
    </row>
    <row r="4008" spans="17:17">
      <c r="Q4008" s="925"/>
    </row>
    <row r="4009" spans="17:17">
      <c r="Q4009" s="925"/>
    </row>
    <row r="4010" spans="17:17">
      <c r="Q4010" s="925"/>
    </row>
    <row r="4011" spans="17:17">
      <c r="Q4011" s="925"/>
    </row>
    <row r="4012" spans="17:17">
      <c r="Q4012" s="925"/>
    </row>
    <row r="4013" spans="17:17">
      <c r="Q4013" s="925"/>
    </row>
    <row r="4014" spans="17:17">
      <c r="Q4014" s="925"/>
    </row>
    <row r="4015" spans="17:17">
      <c r="Q4015" s="925"/>
    </row>
    <row r="4016" spans="17:17">
      <c r="Q4016" s="925"/>
    </row>
    <row r="4017" spans="17:17">
      <c r="Q4017" s="925"/>
    </row>
    <row r="4018" spans="17:17">
      <c r="Q4018" s="925"/>
    </row>
    <row r="4019" spans="17:17">
      <c r="Q4019" s="925"/>
    </row>
    <row r="4020" spans="17:17">
      <c r="Q4020" s="925"/>
    </row>
    <row r="4021" spans="17:17">
      <c r="Q4021" s="925"/>
    </row>
    <row r="4022" spans="17:17">
      <c r="Q4022" s="925"/>
    </row>
    <row r="4023" spans="17:17">
      <c r="Q4023" s="925"/>
    </row>
    <row r="4024" spans="17:17">
      <c r="Q4024" s="925"/>
    </row>
    <row r="4025" spans="17:17">
      <c r="Q4025" s="925"/>
    </row>
    <row r="4026" spans="17:17">
      <c r="Q4026" s="925"/>
    </row>
    <row r="4027" spans="17:17">
      <c r="Q4027" s="925"/>
    </row>
    <row r="4028" spans="17:17">
      <c r="Q4028" s="925"/>
    </row>
    <row r="4029" spans="17:17">
      <c r="Q4029" s="925"/>
    </row>
    <row r="4030" spans="17:17">
      <c r="Q4030" s="925"/>
    </row>
    <row r="4031" spans="17:17">
      <c r="Q4031" s="925"/>
    </row>
    <row r="4032" spans="17:17">
      <c r="Q4032" s="925"/>
    </row>
    <row r="4033" spans="17:17">
      <c r="Q4033" s="925"/>
    </row>
    <row r="4034" spans="17:17">
      <c r="Q4034" s="925"/>
    </row>
    <row r="4035" spans="17:17">
      <c r="Q4035" s="925"/>
    </row>
    <row r="4036" spans="17:17">
      <c r="Q4036" s="925"/>
    </row>
    <row r="4037" spans="17:17">
      <c r="Q4037" s="925"/>
    </row>
    <row r="4038" spans="17:17">
      <c r="Q4038" s="925"/>
    </row>
    <row r="4039" spans="17:17">
      <c r="Q4039" s="925"/>
    </row>
    <row r="4040" spans="17:17">
      <c r="Q4040" s="925"/>
    </row>
    <row r="4041" spans="17:17">
      <c r="Q4041" s="925"/>
    </row>
    <row r="4042" spans="17:17">
      <c r="Q4042" s="925"/>
    </row>
    <row r="4043" spans="17:17">
      <c r="Q4043" s="925"/>
    </row>
    <row r="4044" spans="17:17">
      <c r="Q4044" s="925"/>
    </row>
    <row r="4045" spans="17:17">
      <c r="Q4045" s="925"/>
    </row>
    <row r="4046" spans="17:17">
      <c r="Q4046" s="925"/>
    </row>
    <row r="4047" spans="17:17">
      <c r="Q4047" s="925"/>
    </row>
    <row r="4048" spans="17:17">
      <c r="Q4048" s="925"/>
    </row>
    <row r="4049" spans="17:17">
      <c r="Q4049" s="925"/>
    </row>
    <row r="4050" spans="17:17">
      <c r="Q4050" s="925"/>
    </row>
    <row r="4051" spans="17:17">
      <c r="Q4051" s="925"/>
    </row>
    <row r="4052" spans="17:17">
      <c r="Q4052" s="925"/>
    </row>
    <row r="4053" spans="17:17">
      <c r="Q4053" s="925"/>
    </row>
    <row r="4054" spans="17:17">
      <c r="Q4054" s="925"/>
    </row>
    <row r="4055" spans="17:17">
      <c r="Q4055" s="925"/>
    </row>
    <row r="4056" spans="17:17">
      <c r="Q4056" s="925"/>
    </row>
    <row r="4057" spans="17:17">
      <c r="Q4057" s="925"/>
    </row>
    <row r="4058" spans="17:17">
      <c r="Q4058" s="925"/>
    </row>
    <row r="4059" spans="17:17">
      <c r="Q4059" s="925"/>
    </row>
    <row r="4060" spans="17:17">
      <c r="Q4060" s="925"/>
    </row>
    <row r="4061" spans="17:17">
      <c r="Q4061" s="925"/>
    </row>
    <row r="4062" spans="17:17">
      <c r="Q4062" s="925"/>
    </row>
    <row r="4063" spans="17:17">
      <c r="Q4063" s="925"/>
    </row>
    <row r="4064" spans="17:17">
      <c r="Q4064" s="925"/>
    </row>
    <row r="4065" spans="17:17">
      <c r="Q4065" s="925"/>
    </row>
    <row r="4066" spans="17:17">
      <c r="Q4066" s="925"/>
    </row>
    <row r="4067" spans="17:17">
      <c r="Q4067" s="925"/>
    </row>
    <row r="4068" spans="17:17">
      <c r="Q4068" s="925"/>
    </row>
    <row r="4069" spans="17:17">
      <c r="Q4069" s="925"/>
    </row>
    <row r="4070" spans="17:17">
      <c r="Q4070" s="925"/>
    </row>
    <row r="4071" spans="17:17">
      <c r="Q4071" s="925"/>
    </row>
    <row r="4072" spans="17:17">
      <c r="Q4072" s="925"/>
    </row>
    <row r="4073" spans="17:17">
      <c r="Q4073" s="925"/>
    </row>
    <row r="4074" spans="17:17">
      <c r="Q4074" s="925"/>
    </row>
    <row r="4075" spans="17:17">
      <c r="Q4075" s="925"/>
    </row>
    <row r="4076" spans="17:17">
      <c r="Q4076" s="925"/>
    </row>
    <row r="4077" spans="17:17">
      <c r="Q4077" s="925"/>
    </row>
    <row r="4078" spans="17:17">
      <c r="Q4078" s="925"/>
    </row>
    <row r="4079" spans="17:17">
      <c r="Q4079" s="925"/>
    </row>
    <row r="4080" spans="17:17">
      <c r="Q4080" s="925"/>
    </row>
    <row r="4081" spans="17:17">
      <c r="Q4081" s="925"/>
    </row>
    <row r="4082" spans="17:17">
      <c r="Q4082" s="925"/>
    </row>
    <row r="4083" spans="17:17">
      <c r="Q4083" s="925"/>
    </row>
    <row r="4084" spans="17:17">
      <c r="Q4084" s="925"/>
    </row>
    <row r="4085" spans="17:17">
      <c r="Q4085" s="925"/>
    </row>
    <row r="4086" spans="17:17">
      <c r="Q4086" s="925"/>
    </row>
    <row r="4087" spans="17:17">
      <c r="Q4087" s="925"/>
    </row>
    <row r="4088" spans="17:17">
      <c r="Q4088" s="925"/>
    </row>
    <row r="4089" spans="17:17">
      <c r="Q4089" s="925"/>
    </row>
    <row r="4090" spans="17:17">
      <c r="Q4090" s="925"/>
    </row>
    <row r="4091" spans="17:17">
      <c r="Q4091" s="925"/>
    </row>
    <row r="4092" spans="17:17">
      <c r="Q4092" s="925"/>
    </row>
    <row r="4093" spans="17:17">
      <c r="Q4093" s="925"/>
    </row>
    <row r="4094" spans="17:17">
      <c r="Q4094" s="925"/>
    </row>
    <row r="4095" spans="17:17">
      <c r="Q4095" s="925"/>
    </row>
    <row r="4096" spans="17:17">
      <c r="Q4096" s="925"/>
    </row>
    <row r="4097" spans="17:17">
      <c r="Q4097" s="925"/>
    </row>
    <row r="4098" spans="17:17">
      <c r="Q4098" s="925"/>
    </row>
    <row r="4099" spans="17:17">
      <c r="Q4099" s="925"/>
    </row>
    <row r="4100" spans="17:17">
      <c r="Q4100" s="925"/>
    </row>
    <row r="4101" spans="17:17">
      <c r="Q4101" s="925"/>
    </row>
    <row r="4102" spans="17:17">
      <c r="Q4102" s="925"/>
    </row>
    <row r="4103" spans="17:17">
      <c r="Q4103" s="925"/>
    </row>
    <row r="4104" spans="17:17">
      <c r="Q4104" s="925"/>
    </row>
    <row r="4105" spans="17:17">
      <c r="Q4105" s="925"/>
    </row>
    <row r="4106" spans="17:17">
      <c r="Q4106" s="925"/>
    </row>
    <row r="4107" spans="17:17">
      <c r="Q4107" s="925"/>
    </row>
    <row r="4108" spans="17:17">
      <c r="Q4108" s="925"/>
    </row>
    <row r="4109" spans="17:17">
      <c r="Q4109" s="925"/>
    </row>
    <row r="4110" spans="17:17">
      <c r="Q4110" s="925"/>
    </row>
    <row r="4111" spans="17:17">
      <c r="Q4111" s="925"/>
    </row>
    <row r="4112" spans="17:17">
      <c r="Q4112" s="925"/>
    </row>
    <row r="4113" spans="17:17">
      <c r="Q4113" s="925"/>
    </row>
    <row r="4114" spans="17:17">
      <c r="Q4114" s="925"/>
    </row>
    <row r="4115" spans="17:17">
      <c r="Q4115" s="925"/>
    </row>
    <row r="4116" spans="17:17">
      <c r="Q4116" s="925"/>
    </row>
    <row r="4117" spans="17:17">
      <c r="Q4117" s="925"/>
    </row>
    <row r="4118" spans="17:17">
      <c r="Q4118" s="925"/>
    </row>
    <row r="4119" spans="17:17">
      <c r="Q4119" s="925"/>
    </row>
    <row r="4120" spans="17:17">
      <c r="Q4120" s="925"/>
    </row>
    <row r="4121" spans="17:17">
      <c r="Q4121" s="925"/>
    </row>
    <row r="4122" spans="17:17">
      <c r="Q4122" s="925"/>
    </row>
    <row r="4123" spans="17:17">
      <c r="Q4123" s="925"/>
    </row>
    <row r="4124" spans="17:17">
      <c r="Q4124" s="925"/>
    </row>
    <row r="4125" spans="17:17">
      <c r="Q4125" s="925"/>
    </row>
    <row r="4126" spans="17:17">
      <c r="Q4126" s="925"/>
    </row>
    <row r="4127" spans="17:17">
      <c r="Q4127" s="925"/>
    </row>
    <row r="4128" spans="17:17">
      <c r="Q4128" s="925"/>
    </row>
    <row r="4129" spans="17:17">
      <c r="Q4129" s="925"/>
    </row>
    <row r="4130" spans="17:17">
      <c r="Q4130" s="925"/>
    </row>
    <row r="4131" spans="17:17">
      <c r="Q4131" s="925"/>
    </row>
    <row r="4132" spans="17:17">
      <c r="Q4132" s="925"/>
    </row>
    <row r="4133" spans="17:17">
      <c r="Q4133" s="925"/>
    </row>
    <row r="4134" spans="17:17">
      <c r="Q4134" s="925"/>
    </row>
    <row r="4135" spans="17:17">
      <c r="Q4135" s="925"/>
    </row>
    <row r="4136" spans="17:17">
      <c r="Q4136" s="925"/>
    </row>
    <row r="4137" spans="17:17">
      <c r="Q4137" s="925"/>
    </row>
    <row r="4138" spans="17:17">
      <c r="Q4138" s="925"/>
    </row>
    <row r="4139" spans="17:17">
      <c r="Q4139" s="925"/>
    </row>
    <row r="4140" spans="17:17">
      <c r="Q4140" s="925"/>
    </row>
    <row r="4141" spans="17:17">
      <c r="Q4141" s="925"/>
    </row>
    <row r="4142" spans="17:17">
      <c r="Q4142" s="925"/>
    </row>
    <row r="4143" spans="17:17">
      <c r="Q4143" s="925"/>
    </row>
    <row r="4144" spans="17:17">
      <c r="Q4144" s="925"/>
    </row>
    <row r="4145" spans="17:17">
      <c r="Q4145" s="925"/>
    </row>
    <row r="4146" spans="17:17">
      <c r="Q4146" s="925"/>
    </row>
    <row r="4147" spans="17:17">
      <c r="Q4147" s="925"/>
    </row>
    <row r="4148" spans="17:17">
      <c r="Q4148" s="925"/>
    </row>
    <row r="4149" spans="17:17">
      <c r="Q4149" s="925"/>
    </row>
    <row r="4150" spans="17:17">
      <c r="Q4150" s="925"/>
    </row>
    <row r="4151" spans="17:17">
      <c r="Q4151" s="925"/>
    </row>
    <row r="4152" spans="17:17">
      <c r="Q4152" s="925"/>
    </row>
    <row r="4153" spans="17:17">
      <c r="Q4153" s="925"/>
    </row>
    <row r="4154" spans="17:17">
      <c r="Q4154" s="925"/>
    </row>
    <row r="4155" spans="17:17">
      <c r="Q4155" s="925"/>
    </row>
    <row r="4156" spans="17:17">
      <c r="Q4156" s="925"/>
    </row>
    <row r="4157" spans="17:17">
      <c r="Q4157" s="925"/>
    </row>
    <row r="4158" spans="17:17">
      <c r="Q4158" s="925"/>
    </row>
    <row r="4159" spans="17:17">
      <c r="Q4159" s="925"/>
    </row>
    <row r="4160" spans="17:17">
      <c r="Q4160" s="925"/>
    </row>
    <row r="4161" spans="17:17">
      <c r="Q4161" s="925"/>
    </row>
    <row r="4162" spans="17:17">
      <c r="Q4162" s="925"/>
    </row>
    <row r="4163" spans="17:17">
      <c r="Q4163" s="925"/>
    </row>
    <row r="4164" spans="17:17">
      <c r="Q4164" s="925"/>
    </row>
    <row r="4165" spans="17:17">
      <c r="Q4165" s="925"/>
    </row>
    <row r="4166" spans="17:17">
      <c r="Q4166" s="925"/>
    </row>
    <row r="4167" spans="17:17">
      <c r="Q4167" s="925"/>
    </row>
    <row r="4168" spans="17:17">
      <c r="Q4168" s="925"/>
    </row>
    <row r="4169" spans="17:17">
      <c r="Q4169" s="925"/>
    </row>
    <row r="4170" spans="17:17">
      <c r="Q4170" s="925"/>
    </row>
    <row r="4171" spans="17:17">
      <c r="Q4171" s="925"/>
    </row>
    <row r="4172" spans="17:17">
      <c r="Q4172" s="925"/>
    </row>
    <row r="4173" spans="17:17">
      <c r="Q4173" s="925"/>
    </row>
    <row r="4174" spans="17:17">
      <c r="Q4174" s="925"/>
    </row>
    <row r="4175" spans="17:17">
      <c r="Q4175" s="925"/>
    </row>
    <row r="4176" spans="17:17">
      <c r="Q4176" s="925"/>
    </row>
    <row r="4177" spans="17:17">
      <c r="Q4177" s="925"/>
    </row>
    <row r="4178" spans="17:17">
      <c r="Q4178" s="925"/>
    </row>
    <row r="4179" spans="17:17">
      <c r="Q4179" s="925"/>
    </row>
    <row r="4180" spans="17:17">
      <c r="Q4180" s="925"/>
    </row>
    <row r="4181" spans="17:17">
      <c r="Q4181" s="925"/>
    </row>
    <row r="4182" spans="17:17">
      <c r="Q4182" s="925"/>
    </row>
    <row r="4183" spans="17:17">
      <c r="Q4183" s="925"/>
    </row>
    <row r="4184" spans="17:17">
      <c r="Q4184" s="925"/>
    </row>
    <row r="4185" spans="17:17">
      <c r="Q4185" s="925"/>
    </row>
    <row r="4186" spans="17:17">
      <c r="Q4186" s="925"/>
    </row>
    <row r="4187" spans="17:17">
      <c r="Q4187" s="925"/>
    </row>
    <row r="4188" spans="17:17">
      <c r="Q4188" s="925"/>
    </row>
    <row r="4189" spans="17:17">
      <c r="Q4189" s="925"/>
    </row>
    <row r="4190" spans="17:17">
      <c r="Q4190" s="925"/>
    </row>
    <row r="4191" spans="17:17">
      <c r="Q4191" s="925"/>
    </row>
    <row r="4192" spans="17:17">
      <c r="Q4192" s="925"/>
    </row>
    <row r="4193" spans="17:17">
      <c r="Q4193" s="925"/>
    </row>
    <row r="4194" spans="17:17">
      <c r="Q4194" s="925"/>
    </row>
    <row r="4195" spans="17:17">
      <c r="Q4195" s="925"/>
    </row>
    <row r="4196" spans="17:17">
      <c r="Q4196" s="925"/>
    </row>
    <row r="4197" spans="17:17">
      <c r="Q4197" s="925"/>
    </row>
    <row r="4198" spans="17:17">
      <c r="Q4198" s="925"/>
    </row>
    <row r="4199" spans="17:17">
      <c r="Q4199" s="925"/>
    </row>
    <row r="4200" spans="17:17">
      <c r="Q4200" s="925"/>
    </row>
    <row r="4201" spans="17:17">
      <c r="Q4201" s="925"/>
    </row>
    <row r="4202" spans="17:17">
      <c r="Q4202" s="925"/>
    </row>
    <row r="4203" spans="17:17">
      <c r="Q4203" s="925"/>
    </row>
    <row r="4204" spans="17:17">
      <c r="Q4204" s="925"/>
    </row>
    <row r="4205" spans="17:17">
      <c r="Q4205" s="925"/>
    </row>
    <row r="4206" spans="17:17">
      <c r="Q4206" s="925"/>
    </row>
    <row r="4207" spans="17:17">
      <c r="Q4207" s="925"/>
    </row>
    <row r="4208" spans="17:17">
      <c r="Q4208" s="925"/>
    </row>
    <row r="4209" spans="17:17">
      <c r="Q4209" s="925"/>
    </row>
    <row r="4210" spans="17:17">
      <c r="Q4210" s="925"/>
    </row>
    <row r="4211" spans="17:17">
      <c r="Q4211" s="925"/>
    </row>
    <row r="4212" spans="17:17">
      <c r="Q4212" s="925"/>
    </row>
    <row r="4213" spans="17:17">
      <c r="Q4213" s="925"/>
    </row>
    <row r="4214" spans="17:17">
      <c r="Q4214" s="925"/>
    </row>
    <row r="4215" spans="17:17">
      <c r="Q4215" s="925"/>
    </row>
    <row r="4216" spans="17:17">
      <c r="Q4216" s="925"/>
    </row>
    <row r="4217" spans="17:17">
      <c r="Q4217" s="925"/>
    </row>
    <row r="4218" spans="17:17">
      <c r="Q4218" s="925"/>
    </row>
    <row r="4219" spans="17:17">
      <c r="Q4219" s="925"/>
    </row>
    <row r="4220" spans="17:17">
      <c r="Q4220" s="925"/>
    </row>
    <row r="4221" spans="17:17">
      <c r="Q4221" s="925"/>
    </row>
    <row r="4222" spans="17:17">
      <c r="Q4222" s="925"/>
    </row>
    <row r="4223" spans="17:17">
      <c r="Q4223" s="925"/>
    </row>
    <row r="4224" spans="17:17">
      <c r="Q4224" s="925"/>
    </row>
    <row r="4225" spans="17:17">
      <c r="Q4225" s="925"/>
    </row>
    <row r="4226" spans="17:17">
      <c r="Q4226" s="925"/>
    </row>
    <row r="4227" spans="17:17">
      <c r="Q4227" s="925"/>
    </row>
    <row r="4228" spans="17:17">
      <c r="Q4228" s="925"/>
    </row>
    <row r="4229" spans="17:17">
      <c r="Q4229" s="925"/>
    </row>
    <row r="4230" spans="17:17">
      <c r="Q4230" s="925"/>
    </row>
    <row r="4231" spans="17:17">
      <c r="Q4231" s="925"/>
    </row>
    <row r="4232" spans="17:17">
      <c r="Q4232" s="925"/>
    </row>
    <row r="4233" spans="17:17">
      <c r="Q4233" s="925"/>
    </row>
    <row r="4234" spans="17:17">
      <c r="Q4234" s="925"/>
    </row>
    <row r="4235" spans="17:17">
      <c r="Q4235" s="925"/>
    </row>
    <row r="4236" spans="17:17">
      <c r="Q4236" s="925"/>
    </row>
    <row r="4237" spans="17:17">
      <c r="Q4237" s="925"/>
    </row>
    <row r="4238" spans="17:17">
      <c r="Q4238" s="925"/>
    </row>
    <row r="4239" spans="17:17">
      <c r="Q4239" s="925"/>
    </row>
    <row r="4240" spans="17:17">
      <c r="Q4240" s="925"/>
    </row>
    <row r="4241" spans="17:17">
      <c r="Q4241" s="925"/>
    </row>
    <row r="4242" spans="17:17">
      <c r="Q4242" s="925"/>
    </row>
    <row r="4243" spans="17:17">
      <c r="Q4243" s="925"/>
    </row>
    <row r="4244" spans="17:17">
      <c r="Q4244" s="925"/>
    </row>
    <row r="4245" spans="17:17">
      <c r="Q4245" s="925"/>
    </row>
    <row r="4246" spans="17:17">
      <c r="Q4246" s="925"/>
    </row>
    <row r="4247" spans="17:17">
      <c r="Q4247" s="925"/>
    </row>
    <row r="4248" spans="17:17">
      <c r="Q4248" s="925"/>
    </row>
    <row r="4249" spans="17:17">
      <c r="Q4249" s="925"/>
    </row>
    <row r="4250" spans="17:17">
      <c r="Q4250" s="925"/>
    </row>
    <row r="4251" spans="17:17">
      <c r="Q4251" s="925"/>
    </row>
    <row r="4252" spans="17:17">
      <c r="Q4252" s="925"/>
    </row>
    <row r="4253" spans="17:17">
      <c r="Q4253" s="925"/>
    </row>
    <row r="4254" spans="17:17">
      <c r="Q4254" s="925"/>
    </row>
    <row r="4255" spans="17:17">
      <c r="Q4255" s="925"/>
    </row>
    <row r="4256" spans="17:17">
      <c r="Q4256" s="925"/>
    </row>
    <row r="4257" spans="17:17">
      <c r="Q4257" s="925"/>
    </row>
    <row r="4258" spans="17:17">
      <c r="Q4258" s="925"/>
    </row>
    <row r="4259" spans="17:17">
      <c r="Q4259" s="925"/>
    </row>
    <row r="4260" spans="17:17">
      <c r="Q4260" s="925"/>
    </row>
    <row r="4261" spans="17:17">
      <c r="Q4261" s="925"/>
    </row>
    <row r="4262" spans="17:17">
      <c r="Q4262" s="925"/>
    </row>
    <row r="4263" spans="17:17">
      <c r="Q4263" s="925"/>
    </row>
    <row r="4264" spans="17:17">
      <c r="Q4264" s="925"/>
    </row>
    <row r="4265" spans="17:17">
      <c r="Q4265" s="925"/>
    </row>
    <row r="4266" spans="17:17">
      <c r="Q4266" s="925"/>
    </row>
    <row r="4267" spans="17:17">
      <c r="Q4267" s="925"/>
    </row>
    <row r="4268" spans="17:17">
      <c r="Q4268" s="925"/>
    </row>
    <row r="4269" spans="17:17">
      <c r="Q4269" s="925"/>
    </row>
    <row r="4270" spans="17:17">
      <c r="Q4270" s="925"/>
    </row>
    <row r="4271" spans="17:17">
      <c r="Q4271" s="925"/>
    </row>
    <row r="4272" spans="17:17">
      <c r="Q4272" s="925"/>
    </row>
    <row r="4273" spans="17:17">
      <c r="Q4273" s="925"/>
    </row>
    <row r="4274" spans="17:17">
      <c r="Q4274" s="925"/>
    </row>
    <row r="4275" spans="17:17">
      <c r="Q4275" s="925"/>
    </row>
    <row r="4276" spans="17:17">
      <c r="Q4276" s="925"/>
    </row>
    <row r="4277" spans="17:17">
      <c r="Q4277" s="925"/>
    </row>
    <row r="4278" spans="17:17">
      <c r="Q4278" s="925"/>
    </row>
    <row r="4279" spans="17:17">
      <c r="Q4279" s="925"/>
    </row>
    <row r="4280" spans="17:17">
      <c r="Q4280" s="925"/>
    </row>
    <row r="4281" spans="17:17">
      <c r="Q4281" s="925"/>
    </row>
    <row r="4282" spans="17:17">
      <c r="Q4282" s="925"/>
    </row>
    <row r="4283" spans="17:17">
      <c r="Q4283" s="925"/>
    </row>
    <row r="4284" spans="17:17">
      <c r="Q4284" s="925"/>
    </row>
    <row r="4285" spans="17:17">
      <c r="Q4285" s="925"/>
    </row>
    <row r="4286" spans="17:17">
      <c r="Q4286" s="925"/>
    </row>
    <row r="4287" spans="17:17">
      <c r="Q4287" s="925"/>
    </row>
    <row r="4288" spans="17:17">
      <c r="Q4288" s="925"/>
    </row>
    <row r="4289" spans="17:17">
      <c r="Q4289" s="925"/>
    </row>
    <row r="4290" spans="17:17">
      <c r="Q4290" s="925"/>
    </row>
    <row r="4291" spans="17:17">
      <c r="Q4291" s="925"/>
    </row>
    <row r="4292" spans="17:17">
      <c r="Q4292" s="925"/>
    </row>
    <row r="4293" spans="17:17">
      <c r="Q4293" s="925"/>
    </row>
    <row r="4294" spans="17:17">
      <c r="Q4294" s="925"/>
    </row>
    <row r="4295" spans="17:17">
      <c r="Q4295" s="925"/>
    </row>
    <row r="4296" spans="17:17">
      <c r="Q4296" s="925"/>
    </row>
    <row r="4297" spans="17:17">
      <c r="Q4297" s="925"/>
    </row>
    <row r="4298" spans="17:17">
      <c r="Q4298" s="925"/>
    </row>
    <row r="4299" spans="17:17">
      <c r="Q4299" s="925"/>
    </row>
    <row r="4300" spans="17:17">
      <c r="Q4300" s="925"/>
    </row>
    <row r="4301" spans="17:17">
      <c r="Q4301" s="925"/>
    </row>
    <row r="4302" spans="17:17">
      <c r="Q4302" s="925"/>
    </row>
    <row r="4303" spans="17:17">
      <c r="Q4303" s="925"/>
    </row>
    <row r="4304" spans="17:17">
      <c r="Q4304" s="925"/>
    </row>
    <row r="4305" spans="17:17">
      <c r="Q4305" s="925"/>
    </row>
    <row r="4306" spans="17:17">
      <c r="Q4306" s="925"/>
    </row>
    <row r="4307" spans="17:17">
      <c r="Q4307" s="925"/>
    </row>
    <row r="4308" spans="17:17">
      <c r="Q4308" s="925"/>
    </row>
    <row r="4309" spans="17:17">
      <c r="Q4309" s="925"/>
    </row>
    <row r="4310" spans="17:17">
      <c r="Q4310" s="925"/>
    </row>
    <row r="4311" spans="17:17">
      <c r="Q4311" s="925"/>
    </row>
    <row r="4312" spans="17:17">
      <c r="Q4312" s="925"/>
    </row>
    <row r="4313" spans="17:17">
      <c r="Q4313" s="925"/>
    </row>
    <row r="4314" spans="17:17">
      <c r="Q4314" s="925"/>
    </row>
    <row r="4315" spans="17:17">
      <c r="Q4315" s="925"/>
    </row>
    <row r="4316" spans="17:17">
      <c r="Q4316" s="925"/>
    </row>
    <row r="4317" spans="17:17">
      <c r="Q4317" s="925"/>
    </row>
    <row r="4318" spans="17:17">
      <c r="Q4318" s="925"/>
    </row>
    <row r="4319" spans="17:17">
      <c r="Q4319" s="925"/>
    </row>
    <row r="4320" spans="17:17">
      <c r="Q4320" s="925"/>
    </row>
    <row r="4321" spans="17:17">
      <c r="Q4321" s="925"/>
    </row>
    <row r="4322" spans="17:17">
      <c r="Q4322" s="925"/>
    </row>
    <row r="4323" spans="17:17">
      <c r="Q4323" s="925"/>
    </row>
    <row r="4324" spans="17:17">
      <c r="Q4324" s="925"/>
    </row>
    <row r="4325" spans="17:17">
      <c r="Q4325" s="925"/>
    </row>
    <row r="4326" spans="17:17">
      <c r="Q4326" s="925"/>
    </row>
    <row r="4327" spans="17:17">
      <c r="Q4327" s="925"/>
    </row>
    <row r="4328" spans="17:17">
      <c r="Q4328" s="925"/>
    </row>
    <row r="4329" spans="17:17">
      <c r="Q4329" s="925"/>
    </row>
    <row r="4330" spans="17:17">
      <c r="Q4330" s="925"/>
    </row>
    <row r="4331" spans="17:17">
      <c r="Q4331" s="925"/>
    </row>
    <row r="4332" spans="17:17">
      <c r="Q4332" s="925"/>
    </row>
    <row r="4333" spans="17:17">
      <c r="Q4333" s="925"/>
    </row>
    <row r="4334" spans="17:17">
      <c r="Q4334" s="925"/>
    </row>
    <row r="4335" spans="17:17">
      <c r="Q4335" s="925"/>
    </row>
    <row r="4336" spans="17:17">
      <c r="Q4336" s="925"/>
    </row>
    <row r="4337" spans="17:17">
      <c r="Q4337" s="925"/>
    </row>
    <row r="4338" spans="17:17">
      <c r="Q4338" s="925"/>
    </row>
    <row r="4339" spans="17:17">
      <c r="Q4339" s="925"/>
    </row>
    <row r="4340" spans="17:17">
      <c r="Q4340" s="925"/>
    </row>
    <row r="4341" spans="17:17">
      <c r="Q4341" s="925"/>
    </row>
    <row r="4342" spans="17:17">
      <c r="Q4342" s="925"/>
    </row>
    <row r="4343" spans="17:17">
      <c r="Q4343" s="925"/>
    </row>
    <row r="4344" spans="17:17">
      <c r="Q4344" s="925"/>
    </row>
    <row r="4345" spans="17:17">
      <c r="Q4345" s="925"/>
    </row>
    <row r="4346" spans="17:17">
      <c r="Q4346" s="925"/>
    </row>
    <row r="4347" spans="17:17">
      <c r="Q4347" s="925"/>
    </row>
    <row r="4348" spans="17:17">
      <c r="Q4348" s="925"/>
    </row>
    <row r="4349" spans="17:17">
      <c r="Q4349" s="925"/>
    </row>
    <row r="4350" spans="17:17">
      <c r="Q4350" s="925"/>
    </row>
    <row r="4351" spans="17:17">
      <c r="Q4351" s="925"/>
    </row>
    <row r="4352" spans="17:17">
      <c r="Q4352" s="925"/>
    </row>
    <row r="4353" spans="17:17">
      <c r="Q4353" s="925"/>
    </row>
    <row r="4354" spans="17:17">
      <c r="Q4354" s="925"/>
    </row>
    <row r="4355" spans="17:17">
      <c r="Q4355" s="925"/>
    </row>
    <row r="4356" spans="17:17">
      <c r="Q4356" s="925"/>
    </row>
    <row r="4357" spans="17:17">
      <c r="Q4357" s="925"/>
    </row>
    <row r="4358" spans="17:17">
      <c r="Q4358" s="925"/>
    </row>
    <row r="4359" spans="17:17">
      <c r="Q4359" s="925"/>
    </row>
    <row r="4360" spans="17:17">
      <c r="Q4360" s="925"/>
    </row>
    <row r="4361" spans="17:17">
      <c r="Q4361" s="925"/>
    </row>
    <row r="4362" spans="17:17">
      <c r="Q4362" s="925"/>
    </row>
    <row r="4363" spans="17:17">
      <c r="Q4363" s="925"/>
    </row>
    <row r="4364" spans="17:17">
      <c r="Q4364" s="925"/>
    </row>
    <row r="4365" spans="17:17">
      <c r="Q4365" s="925"/>
    </row>
    <row r="4366" spans="17:17">
      <c r="Q4366" s="925"/>
    </row>
    <row r="4367" spans="17:17">
      <c r="Q4367" s="925"/>
    </row>
    <row r="4368" spans="17:17">
      <c r="Q4368" s="925"/>
    </row>
    <row r="4369" spans="17:17">
      <c r="Q4369" s="925"/>
    </row>
    <row r="4370" spans="17:17">
      <c r="Q4370" s="925"/>
    </row>
    <row r="4371" spans="17:17">
      <c r="Q4371" s="925"/>
    </row>
    <row r="4372" spans="17:17">
      <c r="Q4372" s="925"/>
    </row>
    <row r="4373" spans="17:17">
      <c r="Q4373" s="925"/>
    </row>
    <row r="4374" spans="17:17">
      <c r="Q4374" s="925"/>
    </row>
    <row r="4375" spans="17:17">
      <c r="Q4375" s="925"/>
    </row>
    <row r="4376" spans="17:17">
      <c r="Q4376" s="925"/>
    </row>
    <row r="4377" spans="17:17">
      <c r="Q4377" s="925"/>
    </row>
    <row r="4378" spans="17:17">
      <c r="Q4378" s="925"/>
    </row>
    <row r="4379" spans="17:17">
      <c r="Q4379" s="925"/>
    </row>
    <row r="4380" spans="17:17">
      <c r="Q4380" s="925"/>
    </row>
    <row r="4381" spans="17:17">
      <c r="Q4381" s="925"/>
    </row>
    <row r="4382" spans="17:17">
      <c r="Q4382" s="925"/>
    </row>
    <row r="4383" spans="17:17">
      <c r="Q4383" s="925"/>
    </row>
    <row r="4384" spans="17:17">
      <c r="Q4384" s="925"/>
    </row>
    <row r="4385" spans="17:17">
      <c r="Q4385" s="925"/>
    </row>
    <row r="4386" spans="17:17">
      <c r="Q4386" s="925"/>
    </row>
    <row r="4387" spans="17:17">
      <c r="Q4387" s="925"/>
    </row>
    <row r="4388" spans="17:17">
      <c r="Q4388" s="925"/>
    </row>
    <row r="4389" spans="17:17">
      <c r="Q4389" s="925"/>
    </row>
    <row r="4390" spans="17:17">
      <c r="Q4390" s="925"/>
    </row>
    <row r="4391" spans="17:17">
      <c r="Q4391" s="925"/>
    </row>
    <row r="4392" spans="17:17">
      <c r="Q4392" s="925"/>
    </row>
    <row r="4393" spans="17:17">
      <c r="Q4393" s="925"/>
    </row>
    <row r="4394" spans="17:17">
      <c r="Q4394" s="925"/>
    </row>
    <row r="4395" spans="17:17">
      <c r="Q4395" s="925"/>
    </row>
    <row r="4396" spans="17:17">
      <c r="Q4396" s="925"/>
    </row>
    <row r="4397" spans="17:17">
      <c r="Q4397" s="925"/>
    </row>
    <row r="4398" spans="17:17">
      <c r="Q4398" s="925"/>
    </row>
    <row r="4399" spans="17:17">
      <c r="Q4399" s="925"/>
    </row>
    <row r="4400" spans="17:17">
      <c r="Q4400" s="925"/>
    </row>
    <row r="4401" spans="17:17">
      <c r="Q4401" s="925"/>
    </row>
    <row r="4402" spans="17:17">
      <c r="Q4402" s="925"/>
    </row>
    <row r="4403" spans="17:17">
      <c r="Q4403" s="925"/>
    </row>
    <row r="4404" spans="17:17">
      <c r="Q4404" s="925"/>
    </row>
    <row r="4405" spans="17:17">
      <c r="Q4405" s="925"/>
    </row>
    <row r="4406" spans="17:17">
      <c r="Q4406" s="925"/>
    </row>
    <row r="4407" spans="17:17">
      <c r="Q4407" s="925"/>
    </row>
    <row r="4408" spans="17:17">
      <c r="Q4408" s="925"/>
    </row>
    <row r="4409" spans="17:17">
      <c r="Q4409" s="925"/>
    </row>
    <row r="4410" spans="17:17">
      <c r="Q4410" s="925"/>
    </row>
    <row r="4411" spans="17:17">
      <c r="Q4411" s="925"/>
    </row>
    <row r="4412" spans="17:17">
      <c r="Q4412" s="925"/>
    </row>
    <row r="4413" spans="17:17">
      <c r="Q4413" s="925"/>
    </row>
    <row r="4414" spans="17:17">
      <c r="Q4414" s="925"/>
    </row>
    <row r="4415" spans="17:17">
      <c r="Q4415" s="925"/>
    </row>
    <row r="4416" spans="17:17">
      <c r="Q4416" s="925"/>
    </row>
    <row r="4417" spans="17:17">
      <c r="Q4417" s="925"/>
    </row>
    <row r="4418" spans="17:17">
      <c r="Q4418" s="925"/>
    </row>
    <row r="4419" spans="17:17">
      <c r="Q4419" s="925"/>
    </row>
    <row r="4420" spans="17:17">
      <c r="Q4420" s="925"/>
    </row>
    <row r="4421" spans="17:17">
      <c r="Q4421" s="925"/>
    </row>
    <row r="4422" spans="17:17">
      <c r="Q4422" s="925"/>
    </row>
    <row r="4423" spans="17:17">
      <c r="Q4423" s="925"/>
    </row>
    <row r="4424" spans="17:17">
      <c r="Q4424" s="925"/>
    </row>
    <row r="4425" spans="17:17">
      <c r="Q4425" s="925"/>
    </row>
    <row r="4426" spans="17:17">
      <c r="Q4426" s="925"/>
    </row>
    <row r="4427" spans="17:17">
      <c r="Q4427" s="925"/>
    </row>
    <row r="4428" spans="17:17">
      <c r="Q4428" s="925"/>
    </row>
    <row r="4429" spans="17:17">
      <c r="Q4429" s="925"/>
    </row>
    <row r="4430" spans="17:17">
      <c r="Q4430" s="925"/>
    </row>
    <row r="4431" spans="17:17">
      <c r="Q4431" s="925"/>
    </row>
    <row r="4432" spans="17:17">
      <c r="Q4432" s="925"/>
    </row>
    <row r="4433" spans="17:17">
      <c r="Q4433" s="925"/>
    </row>
    <row r="4434" spans="17:17">
      <c r="Q4434" s="925"/>
    </row>
    <row r="4435" spans="17:17">
      <c r="Q4435" s="925"/>
    </row>
    <row r="4436" spans="17:17">
      <c r="Q4436" s="925"/>
    </row>
    <row r="4437" spans="17:17">
      <c r="Q4437" s="925"/>
    </row>
    <row r="4438" spans="17:17">
      <c r="Q4438" s="925"/>
    </row>
    <row r="4439" spans="17:17">
      <c r="Q4439" s="925"/>
    </row>
    <row r="4440" spans="17:17">
      <c r="Q4440" s="925"/>
    </row>
    <row r="4441" spans="17:17">
      <c r="Q4441" s="925"/>
    </row>
    <row r="4442" spans="17:17">
      <c r="Q4442" s="925"/>
    </row>
    <row r="4443" spans="17:17">
      <c r="Q4443" s="925"/>
    </row>
    <row r="4444" spans="17:17">
      <c r="Q4444" s="925"/>
    </row>
    <row r="4445" spans="17:17">
      <c r="Q4445" s="925"/>
    </row>
    <row r="4446" spans="17:17">
      <c r="Q4446" s="925"/>
    </row>
    <row r="4447" spans="17:17">
      <c r="Q4447" s="925"/>
    </row>
    <row r="4448" spans="17:17">
      <c r="Q4448" s="925"/>
    </row>
    <row r="4449" spans="17:17">
      <c r="Q4449" s="925"/>
    </row>
    <row r="4450" spans="17:17">
      <c r="Q4450" s="925"/>
    </row>
    <row r="4451" spans="17:17">
      <c r="Q4451" s="925"/>
    </row>
    <row r="4452" spans="17:17">
      <c r="Q4452" s="925"/>
    </row>
    <row r="4453" spans="17:17">
      <c r="Q4453" s="925"/>
    </row>
    <row r="4454" spans="17:17">
      <c r="Q4454" s="925"/>
    </row>
    <row r="4455" spans="17:17">
      <c r="Q4455" s="925"/>
    </row>
    <row r="4456" spans="17:17">
      <c r="Q4456" s="925"/>
    </row>
    <row r="4457" spans="17:17">
      <c r="Q4457" s="925"/>
    </row>
    <row r="4458" spans="17:17">
      <c r="Q4458" s="925"/>
    </row>
    <row r="4459" spans="17:17">
      <c r="Q4459" s="925"/>
    </row>
    <row r="4460" spans="17:17">
      <c r="Q4460" s="925"/>
    </row>
    <row r="4461" spans="17:17">
      <c r="Q4461" s="925"/>
    </row>
    <row r="4462" spans="17:17">
      <c r="Q4462" s="925"/>
    </row>
    <row r="4463" spans="17:17">
      <c r="Q4463" s="925"/>
    </row>
    <row r="4464" spans="17:17">
      <c r="Q4464" s="925"/>
    </row>
    <row r="4465" spans="17:17">
      <c r="Q4465" s="925"/>
    </row>
    <row r="4466" spans="17:17">
      <c r="Q4466" s="925"/>
    </row>
    <row r="4467" spans="17:17">
      <c r="Q4467" s="925"/>
    </row>
    <row r="4468" spans="17:17">
      <c r="Q4468" s="925"/>
    </row>
    <row r="4469" spans="17:17">
      <c r="Q4469" s="925"/>
    </row>
    <row r="4470" spans="17:17">
      <c r="Q4470" s="925"/>
    </row>
    <row r="4471" spans="17:17">
      <c r="Q4471" s="925"/>
    </row>
    <row r="4472" spans="17:17">
      <c r="Q4472" s="925"/>
    </row>
    <row r="4473" spans="17:17">
      <c r="Q4473" s="925"/>
    </row>
    <row r="4474" spans="17:17">
      <c r="Q4474" s="925"/>
    </row>
    <row r="4475" spans="17:17">
      <c r="Q4475" s="925"/>
    </row>
    <row r="4476" spans="17:17">
      <c r="Q4476" s="925"/>
    </row>
    <row r="4477" spans="17:17">
      <c r="Q4477" s="925"/>
    </row>
    <row r="4478" spans="17:17">
      <c r="Q4478" s="925"/>
    </row>
    <row r="4479" spans="17:17">
      <c r="Q4479" s="925"/>
    </row>
    <row r="4480" spans="17:17">
      <c r="Q4480" s="925"/>
    </row>
    <row r="4481" spans="17:17">
      <c r="Q4481" s="925"/>
    </row>
    <row r="4482" spans="17:17">
      <c r="Q4482" s="925"/>
    </row>
    <row r="4483" spans="17:17">
      <c r="Q4483" s="925"/>
    </row>
    <row r="4484" spans="17:17">
      <c r="Q4484" s="925"/>
    </row>
    <row r="4485" spans="17:17">
      <c r="Q4485" s="925"/>
    </row>
    <row r="4486" spans="17:17">
      <c r="Q4486" s="925"/>
    </row>
    <row r="4487" spans="17:17">
      <c r="Q4487" s="925"/>
    </row>
    <row r="4488" spans="17:17">
      <c r="Q4488" s="925"/>
    </row>
    <row r="4489" spans="17:17">
      <c r="Q4489" s="925"/>
    </row>
    <row r="4490" spans="17:17">
      <c r="Q4490" s="925"/>
    </row>
    <row r="4491" spans="17:17">
      <c r="Q4491" s="925"/>
    </row>
    <row r="4492" spans="17:17">
      <c r="Q4492" s="925"/>
    </row>
    <row r="4493" spans="17:17">
      <c r="Q4493" s="925"/>
    </row>
    <row r="4494" spans="17:17">
      <c r="Q4494" s="925"/>
    </row>
    <row r="4495" spans="17:17">
      <c r="Q4495" s="925"/>
    </row>
    <row r="4496" spans="17:17">
      <c r="Q4496" s="925"/>
    </row>
    <row r="4497" spans="17:17">
      <c r="Q4497" s="925"/>
    </row>
    <row r="4498" spans="17:17">
      <c r="Q4498" s="925"/>
    </row>
    <row r="4499" spans="17:17">
      <c r="Q4499" s="925"/>
    </row>
    <row r="4500" spans="17:17">
      <c r="Q4500" s="925"/>
    </row>
    <row r="4501" spans="17:17">
      <c r="Q4501" s="925"/>
    </row>
    <row r="4502" spans="17:17">
      <c r="Q4502" s="925"/>
    </row>
    <row r="4503" spans="17:17">
      <c r="Q4503" s="925"/>
    </row>
    <row r="4504" spans="17:17">
      <c r="Q4504" s="925"/>
    </row>
    <row r="4505" spans="17:17">
      <c r="Q4505" s="925"/>
    </row>
    <row r="4506" spans="17:17">
      <c r="Q4506" s="925"/>
    </row>
    <row r="4507" spans="17:17">
      <c r="Q4507" s="925"/>
    </row>
    <row r="4508" spans="17:17">
      <c r="Q4508" s="925"/>
    </row>
    <row r="4509" spans="17:17">
      <c r="Q4509" s="925"/>
    </row>
    <row r="4510" spans="17:17">
      <c r="Q4510" s="925"/>
    </row>
    <row r="4511" spans="17:17">
      <c r="Q4511" s="925"/>
    </row>
    <row r="4512" spans="17:17">
      <c r="Q4512" s="925"/>
    </row>
    <row r="4513" spans="17:17">
      <c r="Q4513" s="925"/>
    </row>
    <row r="4514" spans="17:17">
      <c r="Q4514" s="925"/>
    </row>
    <row r="4515" spans="17:17">
      <c r="Q4515" s="925"/>
    </row>
    <row r="4516" spans="17:17">
      <c r="Q4516" s="925"/>
    </row>
    <row r="4517" spans="17:17">
      <c r="Q4517" s="925"/>
    </row>
    <row r="4518" spans="17:17">
      <c r="Q4518" s="925"/>
    </row>
    <row r="4519" spans="17:17">
      <c r="Q4519" s="925"/>
    </row>
    <row r="4520" spans="17:17">
      <c r="Q4520" s="925"/>
    </row>
    <row r="4521" spans="17:17">
      <c r="Q4521" s="925"/>
    </row>
    <row r="4522" spans="17:17">
      <c r="Q4522" s="925"/>
    </row>
    <row r="4523" spans="17:17">
      <c r="Q4523" s="925"/>
    </row>
    <row r="4524" spans="17:17">
      <c r="Q4524" s="925"/>
    </row>
    <row r="4525" spans="17:17">
      <c r="Q4525" s="925"/>
    </row>
    <row r="4526" spans="17:17">
      <c r="Q4526" s="925"/>
    </row>
    <row r="4527" spans="17:17">
      <c r="Q4527" s="925"/>
    </row>
    <row r="4528" spans="17:17">
      <c r="Q4528" s="925"/>
    </row>
    <row r="4529" spans="17:17">
      <c r="Q4529" s="925"/>
    </row>
    <row r="4530" spans="17:17">
      <c r="Q4530" s="925"/>
    </row>
    <row r="4531" spans="17:17">
      <c r="Q4531" s="925"/>
    </row>
    <row r="4532" spans="17:17">
      <c r="Q4532" s="925"/>
    </row>
    <row r="4533" spans="17:17">
      <c r="Q4533" s="925"/>
    </row>
    <row r="4534" spans="17:17">
      <c r="Q4534" s="925"/>
    </row>
    <row r="4535" spans="17:17">
      <c r="Q4535" s="925"/>
    </row>
    <row r="4536" spans="17:17">
      <c r="Q4536" s="925"/>
    </row>
    <row r="4537" spans="17:17">
      <c r="Q4537" s="925"/>
    </row>
    <row r="4538" spans="17:17">
      <c r="Q4538" s="925"/>
    </row>
    <row r="4539" spans="17:17">
      <c r="Q4539" s="925"/>
    </row>
    <row r="4540" spans="17:17">
      <c r="Q4540" s="925"/>
    </row>
    <row r="4541" spans="17:17">
      <c r="Q4541" s="925"/>
    </row>
    <row r="4542" spans="17:17">
      <c r="Q4542" s="925"/>
    </row>
    <row r="4543" spans="17:17">
      <c r="Q4543" s="925"/>
    </row>
    <row r="4544" spans="17:17">
      <c r="Q4544" s="925"/>
    </row>
    <row r="4545" spans="17:17">
      <c r="Q4545" s="925"/>
    </row>
    <row r="4546" spans="17:17">
      <c r="Q4546" s="925"/>
    </row>
    <row r="4547" spans="17:17">
      <c r="Q4547" s="925"/>
    </row>
    <row r="4548" spans="17:17">
      <c r="Q4548" s="925"/>
    </row>
    <row r="4549" spans="17:17">
      <c r="Q4549" s="925"/>
    </row>
    <row r="4550" spans="17:17">
      <c r="Q4550" s="925"/>
    </row>
    <row r="4551" spans="17:17">
      <c r="Q4551" s="925"/>
    </row>
    <row r="4552" spans="17:17">
      <c r="Q4552" s="925"/>
    </row>
    <row r="4553" spans="17:17">
      <c r="Q4553" s="925"/>
    </row>
    <row r="4554" spans="17:17">
      <c r="Q4554" s="925"/>
    </row>
    <row r="4555" spans="17:17">
      <c r="Q4555" s="925"/>
    </row>
    <row r="4556" spans="17:17">
      <c r="Q4556" s="925"/>
    </row>
    <row r="4557" spans="17:17">
      <c r="Q4557" s="925"/>
    </row>
    <row r="4558" spans="17:17">
      <c r="Q4558" s="925"/>
    </row>
    <row r="4559" spans="17:17">
      <c r="Q4559" s="925"/>
    </row>
    <row r="4560" spans="17:17">
      <c r="Q4560" s="925"/>
    </row>
    <row r="4561" spans="17:17">
      <c r="Q4561" s="925"/>
    </row>
    <row r="4562" spans="17:17">
      <c r="Q4562" s="925"/>
    </row>
    <row r="4563" spans="17:17">
      <c r="Q4563" s="925"/>
    </row>
    <row r="4564" spans="17:17">
      <c r="Q4564" s="925"/>
    </row>
    <row r="4565" spans="17:17">
      <c r="Q4565" s="925"/>
    </row>
    <row r="4566" spans="17:17">
      <c r="Q4566" s="925"/>
    </row>
    <row r="4567" spans="17:17">
      <c r="Q4567" s="925"/>
    </row>
    <row r="4568" spans="17:17">
      <c r="Q4568" s="925"/>
    </row>
    <row r="4569" spans="17:17">
      <c r="Q4569" s="925"/>
    </row>
    <row r="4570" spans="17:17">
      <c r="Q4570" s="925"/>
    </row>
    <row r="4571" spans="17:17">
      <c r="Q4571" s="925"/>
    </row>
    <row r="4572" spans="17:17">
      <c r="Q4572" s="925"/>
    </row>
    <row r="4573" spans="17:17">
      <c r="Q4573" s="925"/>
    </row>
    <row r="4574" spans="17:17">
      <c r="Q4574" s="925"/>
    </row>
    <row r="4575" spans="17:17">
      <c r="Q4575" s="925"/>
    </row>
    <row r="4576" spans="17:17">
      <c r="Q4576" s="925"/>
    </row>
    <row r="4577" spans="17:17">
      <c r="Q4577" s="925"/>
    </row>
    <row r="4578" spans="17:17">
      <c r="Q4578" s="925"/>
    </row>
    <row r="4579" spans="17:17">
      <c r="Q4579" s="925"/>
    </row>
    <row r="4580" spans="17:17">
      <c r="Q4580" s="925"/>
    </row>
    <row r="4581" spans="17:17">
      <c r="Q4581" s="925"/>
    </row>
    <row r="4582" spans="17:17">
      <c r="Q4582" s="925"/>
    </row>
    <row r="4583" spans="17:17">
      <c r="Q4583" s="925"/>
    </row>
    <row r="4584" spans="17:17">
      <c r="Q4584" s="925"/>
    </row>
    <row r="4585" spans="17:17">
      <c r="Q4585" s="925"/>
    </row>
    <row r="4586" spans="17:17">
      <c r="Q4586" s="925"/>
    </row>
    <row r="4587" spans="17:17">
      <c r="Q4587" s="925"/>
    </row>
    <row r="4588" spans="17:17">
      <c r="Q4588" s="925"/>
    </row>
    <row r="4589" spans="17:17">
      <c r="Q4589" s="925"/>
    </row>
    <row r="4590" spans="17:17">
      <c r="Q4590" s="925"/>
    </row>
    <row r="4591" spans="17:17">
      <c r="Q4591" s="925"/>
    </row>
    <row r="4592" spans="17:17">
      <c r="Q4592" s="925"/>
    </row>
    <row r="4593" spans="17:17">
      <c r="Q4593" s="925"/>
    </row>
    <row r="4594" spans="17:17">
      <c r="Q4594" s="925"/>
    </row>
    <row r="4595" spans="17:17">
      <c r="Q4595" s="925"/>
    </row>
    <row r="4596" spans="17:17">
      <c r="Q4596" s="925"/>
    </row>
    <row r="4597" spans="17:17">
      <c r="Q4597" s="925"/>
    </row>
    <row r="4598" spans="17:17">
      <c r="Q4598" s="925"/>
    </row>
    <row r="4599" spans="17:17">
      <c r="Q4599" s="925"/>
    </row>
    <row r="4600" spans="17:17">
      <c r="Q4600" s="925"/>
    </row>
    <row r="4601" spans="17:17">
      <c r="Q4601" s="925"/>
    </row>
    <row r="4602" spans="17:17">
      <c r="Q4602" s="925"/>
    </row>
    <row r="4603" spans="17:17">
      <c r="Q4603" s="925"/>
    </row>
    <row r="4604" spans="17:17">
      <c r="Q4604" s="925"/>
    </row>
    <row r="4605" spans="17:17">
      <c r="Q4605" s="925"/>
    </row>
    <row r="4606" spans="17:17">
      <c r="Q4606" s="925"/>
    </row>
    <row r="4607" spans="17:17">
      <c r="Q4607" s="925"/>
    </row>
    <row r="4608" spans="17:17">
      <c r="Q4608" s="925"/>
    </row>
    <row r="4609" spans="17:17">
      <c r="Q4609" s="925"/>
    </row>
    <row r="4610" spans="17:17">
      <c r="Q4610" s="925"/>
    </row>
    <row r="4611" spans="17:17">
      <c r="Q4611" s="925"/>
    </row>
    <row r="4612" spans="17:17">
      <c r="Q4612" s="925"/>
    </row>
    <row r="4613" spans="17:17">
      <c r="Q4613" s="925"/>
    </row>
    <row r="4614" spans="17:17">
      <c r="Q4614" s="925"/>
    </row>
    <row r="4615" spans="17:17">
      <c r="Q4615" s="925"/>
    </row>
    <row r="4616" spans="17:17">
      <c r="Q4616" s="925"/>
    </row>
    <row r="4617" spans="17:17">
      <c r="Q4617" s="925"/>
    </row>
    <row r="4618" spans="17:17">
      <c r="Q4618" s="925"/>
    </row>
    <row r="4619" spans="17:17">
      <c r="Q4619" s="925"/>
    </row>
    <row r="4620" spans="17:17">
      <c r="Q4620" s="925"/>
    </row>
    <row r="4621" spans="17:17">
      <c r="Q4621" s="925"/>
    </row>
    <row r="4622" spans="17:17">
      <c r="Q4622" s="925"/>
    </row>
    <row r="4623" spans="17:17">
      <c r="Q4623" s="925"/>
    </row>
    <row r="4624" spans="17:17">
      <c r="Q4624" s="925"/>
    </row>
    <row r="4625" spans="17:17">
      <c r="Q4625" s="925"/>
    </row>
    <row r="4626" spans="17:17">
      <c r="Q4626" s="925"/>
    </row>
    <row r="4627" spans="17:17">
      <c r="Q4627" s="925"/>
    </row>
    <row r="4628" spans="17:17">
      <c r="Q4628" s="925"/>
    </row>
    <row r="4629" spans="17:17">
      <c r="Q4629" s="925"/>
    </row>
    <row r="4630" spans="17:17">
      <c r="Q4630" s="925"/>
    </row>
    <row r="4631" spans="17:17">
      <c r="Q4631" s="925"/>
    </row>
    <row r="4632" spans="17:17">
      <c r="Q4632" s="925"/>
    </row>
    <row r="4633" spans="17:17">
      <c r="Q4633" s="925"/>
    </row>
    <row r="4634" spans="17:17">
      <c r="Q4634" s="925"/>
    </row>
    <row r="4635" spans="17:17">
      <c r="Q4635" s="925"/>
    </row>
    <row r="4636" spans="17:17">
      <c r="Q4636" s="925"/>
    </row>
    <row r="4637" spans="17:17">
      <c r="Q4637" s="925"/>
    </row>
    <row r="4638" spans="17:17">
      <c r="Q4638" s="925"/>
    </row>
    <row r="4639" spans="17:17">
      <c r="Q4639" s="925"/>
    </row>
    <row r="4640" spans="17:17">
      <c r="Q4640" s="925"/>
    </row>
    <row r="4641" spans="17:17">
      <c r="Q4641" s="925"/>
    </row>
    <row r="4642" spans="17:17">
      <c r="Q4642" s="925"/>
    </row>
    <row r="4643" spans="17:17">
      <c r="Q4643" s="925"/>
    </row>
    <row r="4644" spans="17:17">
      <c r="Q4644" s="925"/>
    </row>
    <row r="4645" spans="17:17">
      <c r="Q4645" s="925"/>
    </row>
    <row r="4646" spans="17:17">
      <c r="Q4646" s="925"/>
    </row>
    <row r="4647" spans="17:17">
      <c r="Q4647" s="925"/>
    </row>
    <row r="4648" spans="17:17">
      <c r="Q4648" s="925"/>
    </row>
    <row r="4649" spans="17:17">
      <c r="Q4649" s="925"/>
    </row>
    <row r="4650" spans="17:17">
      <c r="Q4650" s="925"/>
    </row>
    <row r="4651" spans="17:17">
      <c r="Q4651" s="925"/>
    </row>
    <row r="4652" spans="17:17">
      <c r="Q4652" s="925"/>
    </row>
    <row r="4653" spans="17:17">
      <c r="Q4653" s="925"/>
    </row>
    <row r="4654" spans="17:17">
      <c r="Q4654" s="925"/>
    </row>
    <row r="4655" spans="17:17">
      <c r="Q4655" s="925"/>
    </row>
    <row r="4656" spans="17:17">
      <c r="Q4656" s="925"/>
    </row>
    <row r="4657" spans="17:17">
      <c r="Q4657" s="925"/>
    </row>
    <row r="4658" spans="17:17">
      <c r="Q4658" s="925"/>
    </row>
    <row r="4659" spans="17:17">
      <c r="Q4659" s="925"/>
    </row>
    <row r="4660" spans="17:17">
      <c r="Q4660" s="925"/>
    </row>
    <row r="4661" spans="17:17">
      <c r="Q4661" s="925"/>
    </row>
    <row r="4662" spans="17:17">
      <c r="Q4662" s="925"/>
    </row>
    <row r="4663" spans="17:17">
      <c r="Q4663" s="925"/>
    </row>
    <row r="4664" spans="17:17">
      <c r="Q4664" s="925"/>
    </row>
    <row r="4665" spans="17:17">
      <c r="Q4665" s="925"/>
    </row>
    <row r="4666" spans="17:17">
      <c r="Q4666" s="925"/>
    </row>
    <row r="4667" spans="17:17">
      <c r="Q4667" s="925"/>
    </row>
    <row r="4668" spans="17:17">
      <c r="Q4668" s="925"/>
    </row>
    <row r="4669" spans="17:17">
      <c r="Q4669" s="925"/>
    </row>
    <row r="4670" spans="17:17">
      <c r="Q4670" s="925"/>
    </row>
    <row r="4671" spans="17:17">
      <c r="Q4671" s="925"/>
    </row>
    <row r="4672" spans="17:17">
      <c r="Q4672" s="925"/>
    </row>
    <row r="4673" spans="17:17">
      <c r="Q4673" s="925"/>
    </row>
    <row r="4674" spans="17:17">
      <c r="Q4674" s="925"/>
    </row>
    <row r="4675" spans="17:17">
      <c r="Q4675" s="925"/>
    </row>
    <row r="4676" spans="17:17">
      <c r="Q4676" s="925"/>
    </row>
    <row r="4677" spans="17:17">
      <c r="Q4677" s="925"/>
    </row>
    <row r="4678" spans="17:17">
      <c r="Q4678" s="925"/>
    </row>
    <row r="4679" spans="17:17">
      <c r="Q4679" s="925"/>
    </row>
    <row r="4680" spans="17:17">
      <c r="Q4680" s="925"/>
    </row>
    <row r="4681" spans="17:17">
      <c r="Q4681" s="925"/>
    </row>
    <row r="4682" spans="17:17">
      <c r="Q4682" s="925"/>
    </row>
    <row r="4683" spans="17:17">
      <c r="Q4683" s="925"/>
    </row>
    <row r="4684" spans="17:17">
      <c r="Q4684" s="925"/>
    </row>
    <row r="4685" spans="17:17">
      <c r="Q4685" s="925"/>
    </row>
    <row r="4686" spans="17:17">
      <c r="Q4686" s="925"/>
    </row>
    <row r="4687" spans="17:17">
      <c r="Q4687" s="925"/>
    </row>
    <row r="4688" spans="17:17">
      <c r="Q4688" s="925"/>
    </row>
    <row r="4689" spans="17:17">
      <c r="Q4689" s="925"/>
    </row>
    <row r="4690" spans="17:17">
      <c r="Q4690" s="925"/>
    </row>
    <row r="4691" spans="17:17">
      <c r="Q4691" s="925"/>
    </row>
    <row r="4692" spans="17:17">
      <c r="Q4692" s="925"/>
    </row>
    <row r="4693" spans="17:17">
      <c r="Q4693" s="925"/>
    </row>
    <row r="4694" spans="17:17">
      <c r="Q4694" s="925"/>
    </row>
    <row r="4695" spans="17:17">
      <c r="Q4695" s="925"/>
    </row>
    <row r="4696" spans="17:17">
      <c r="Q4696" s="925"/>
    </row>
    <row r="4697" spans="17:17">
      <c r="Q4697" s="925"/>
    </row>
    <row r="4698" spans="17:17">
      <c r="Q4698" s="925"/>
    </row>
    <row r="4699" spans="17:17">
      <c r="Q4699" s="925"/>
    </row>
    <row r="4700" spans="17:17">
      <c r="Q4700" s="925"/>
    </row>
    <row r="4701" spans="17:17">
      <c r="Q4701" s="925"/>
    </row>
    <row r="4702" spans="17:17">
      <c r="Q4702" s="925"/>
    </row>
    <row r="4703" spans="17:17">
      <c r="Q4703" s="925"/>
    </row>
    <row r="4704" spans="17:17">
      <c r="Q4704" s="925"/>
    </row>
    <row r="4705" spans="17:17">
      <c r="Q4705" s="925"/>
    </row>
    <row r="4706" spans="17:17">
      <c r="Q4706" s="925"/>
    </row>
    <row r="4707" spans="17:17">
      <c r="Q4707" s="925"/>
    </row>
    <row r="4708" spans="17:17">
      <c r="Q4708" s="925"/>
    </row>
    <row r="4709" spans="17:17">
      <c r="Q4709" s="925"/>
    </row>
    <row r="4710" spans="17:17">
      <c r="Q4710" s="925"/>
    </row>
    <row r="4711" spans="17:17">
      <c r="Q4711" s="925"/>
    </row>
    <row r="4712" spans="17:17">
      <c r="Q4712" s="925"/>
    </row>
    <row r="4713" spans="17:17">
      <c r="Q4713" s="925"/>
    </row>
    <row r="4714" spans="17:17">
      <c r="Q4714" s="925"/>
    </row>
    <row r="4715" spans="17:17">
      <c r="Q4715" s="925"/>
    </row>
    <row r="4716" spans="17:17">
      <c r="Q4716" s="925"/>
    </row>
    <row r="4717" spans="17:17">
      <c r="Q4717" s="925"/>
    </row>
    <row r="4718" spans="17:17">
      <c r="Q4718" s="925"/>
    </row>
    <row r="4719" spans="17:17">
      <c r="Q4719" s="925"/>
    </row>
    <row r="4720" spans="17:17">
      <c r="Q4720" s="925"/>
    </row>
    <row r="4721" spans="17:17">
      <c r="Q4721" s="925"/>
    </row>
    <row r="4722" spans="17:17">
      <c r="Q4722" s="925"/>
    </row>
    <row r="4723" spans="17:17">
      <c r="Q4723" s="925"/>
    </row>
    <row r="4724" spans="17:17">
      <c r="Q4724" s="925"/>
    </row>
    <row r="4725" spans="17:17">
      <c r="Q4725" s="925"/>
    </row>
    <row r="4726" spans="17:17">
      <c r="Q4726" s="925"/>
    </row>
    <row r="4727" spans="17:17">
      <c r="Q4727" s="925"/>
    </row>
    <row r="4728" spans="17:17">
      <c r="Q4728" s="925"/>
    </row>
    <row r="4729" spans="17:17">
      <c r="Q4729" s="925"/>
    </row>
    <row r="4730" spans="17:17">
      <c r="Q4730" s="925"/>
    </row>
    <row r="4731" spans="17:17">
      <c r="Q4731" s="925"/>
    </row>
    <row r="4732" spans="17:17">
      <c r="Q4732" s="925"/>
    </row>
    <row r="4733" spans="17:17">
      <c r="Q4733" s="925"/>
    </row>
    <row r="4734" spans="17:17">
      <c r="Q4734" s="925"/>
    </row>
    <row r="4735" spans="17:17">
      <c r="Q4735" s="925"/>
    </row>
    <row r="4736" spans="17:17">
      <c r="Q4736" s="925"/>
    </row>
    <row r="4737" spans="17:17">
      <c r="Q4737" s="925"/>
    </row>
    <row r="4738" spans="17:17">
      <c r="Q4738" s="925"/>
    </row>
    <row r="4739" spans="17:17">
      <c r="Q4739" s="925"/>
    </row>
    <row r="4740" spans="17:17">
      <c r="Q4740" s="925"/>
    </row>
    <row r="4741" spans="17:17">
      <c r="Q4741" s="925"/>
    </row>
    <row r="4742" spans="17:17">
      <c r="Q4742" s="925"/>
    </row>
    <row r="4743" spans="17:17">
      <c r="Q4743" s="925"/>
    </row>
    <row r="4744" spans="17:17">
      <c r="Q4744" s="925"/>
    </row>
    <row r="4745" spans="17:17">
      <c r="Q4745" s="925"/>
    </row>
    <row r="4746" spans="17:17">
      <c r="Q4746" s="925"/>
    </row>
    <row r="4747" spans="17:17">
      <c r="Q4747" s="925"/>
    </row>
    <row r="4748" spans="17:17">
      <c r="Q4748" s="925"/>
    </row>
    <row r="4749" spans="17:17">
      <c r="Q4749" s="925"/>
    </row>
    <row r="4750" spans="17:17">
      <c r="Q4750" s="925"/>
    </row>
    <row r="4751" spans="17:17">
      <c r="Q4751" s="925"/>
    </row>
    <row r="4752" spans="17:17">
      <c r="Q4752" s="925"/>
    </row>
    <row r="4753" spans="17:17">
      <c r="Q4753" s="925"/>
    </row>
    <row r="4754" spans="17:17">
      <c r="Q4754" s="925"/>
    </row>
    <row r="4755" spans="17:17">
      <c r="Q4755" s="925"/>
    </row>
    <row r="4756" spans="17:17">
      <c r="Q4756" s="925"/>
    </row>
    <row r="4757" spans="17:17">
      <c r="Q4757" s="925"/>
    </row>
    <row r="4758" spans="17:17">
      <c r="Q4758" s="925"/>
    </row>
    <row r="4759" spans="17:17">
      <c r="Q4759" s="925"/>
    </row>
    <row r="4760" spans="17:17">
      <c r="Q4760" s="925"/>
    </row>
    <row r="4761" spans="17:17">
      <c r="Q4761" s="925"/>
    </row>
    <row r="4762" spans="17:17">
      <c r="Q4762" s="925"/>
    </row>
    <row r="4763" spans="17:17">
      <c r="Q4763" s="925"/>
    </row>
    <row r="4764" spans="17:17">
      <c r="Q4764" s="925"/>
    </row>
    <row r="4765" spans="17:17">
      <c r="Q4765" s="925"/>
    </row>
    <row r="4766" spans="17:17">
      <c r="Q4766" s="925"/>
    </row>
    <row r="4767" spans="17:17">
      <c r="Q4767" s="925"/>
    </row>
    <row r="4768" spans="17:17">
      <c r="Q4768" s="925"/>
    </row>
    <row r="4769" spans="17:17">
      <c r="Q4769" s="925"/>
    </row>
    <row r="4770" spans="17:17">
      <c r="Q4770" s="925"/>
    </row>
    <row r="4771" spans="17:17">
      <c r="Q4771" s="925"/>
    </row>
    <row r="4772" spans="17:17">
      <c r="Q4772" s="925"/>
    </row>
    <row r="4773" spans="17:17">
      <c r="Q4773" s="925"/>
    </row>
    <row r="4774" spans="17:17">
      <c r="Q4774" s="925"/>
    </row>
    <row r="4775" spans="17:17">
      <c r="Q4775" s="925"/>
    </row>
    <row r="4776" spans="17:17">
      <c r="Q4776" s="925"/>
    </row>
    <row r="4777" spans="17:17">
      <c r="Q4777" s="925"/>
    </row>
    <row r="4778" spans="17:17">
      <c r="Q4778" s="925"/>
    </row>
    <row r="4779" spans="17:17">
      <c r="Q4779" s="925"/>
    </row>
    <row r="4780" spans="17:17">
      <c r="Q4780" s="925"/>
    </row>
    <row r="4781" spans="17:17">
      <c r="Q4781" s="925"/>
    </row>
    <row r="4782" spans="17:17">
      <c r="Q4782" s="925"/>
    </row>
    <row r="4783" spans="17:17">
      <c r="Q4783" s="925"/>
    </row>
    <row r="4784" spans="17:17">
      <c r="Q4784" s="925"/>
    </row>
    <row r="4785" spans="17:17">
      <c r="Q4785" s="925"/>
    </row>
    <row r="4786" spans="17:17">
      <c r="Q4786" s="925"/>
    </row>
    <row r="4787" spans="17:17">
      <c r="Q4787" s="925"/>
    </row>
    <row r="4788" spans="17:17">
      <c r="Q4788" s="925"/>
    </row>
    <row r="4789" spans="17:17">
      <c r="Q4789" s="925"/>
    </row>
    <row r="4790" spans="17:17">
      <c r="Q4790" s="925"/>
    </row>
    <row r="4791" spans="17:17">
      <c r="Q4791" s="925"/>
    </row>
    <row r="4792" spans="17:17">
      <c r="Q4792" s="925"/>
    </row>
    <row r="4793" spans="17:17">
      <c r="Q4793" s="925"/>
    </row>
    <row r="4794" spans="17:17">
      <c r="Q4794" s="925"/>
    </row>
    <row r="4795" spans="17:17">
      <c r="Q4795" s="925"/>
    </row>
    <row r="4796" spans="17:17">
      <c r="Q4796" s="925"/>
    </row>
    <row r="4797" spans="17:17">
      <c r="Q4797" s="925"/>
    </row>
    <row r="4798" spans="17:17">
      <c r="Q4798" s="925"/>
    </row>
    <row r="4799" spans="17:17">
      <c r="Q4799" s="925"/>
    </row>
    <row r="4800" spans="17:17">
      <c r="Q4800" s="925"/>
    </row>
    <row r="4801" spans="17:17">
      <c r="Q4801" s="925"/>
    </row>
    <row r="4802" spans="17:17">
      <c r="Q4802" s="925"/>
    </row>
    <row r="4803" spans="17:17">
      <c r="Q4803" s="925"/>
    </row>
    <row r="4804" spans="17:17">
      <c r="Q4804" s="925"/>
    </row>
    <row r="4805" spans="17:17">
      <c r="Q4805" s="925"/>
    </row>
    <row r="4806" spans="17:17">
      <c r="Q4806" s="925"/>
    </row>
    <row r="4807" spans="17:17">
      <c r="Q4807" s="925"/>
    </row>
    <row r="4808" spans="17:17">
      <c r="Q4808" s="925"/>
    </row>
    <row r="4809" spans="17:17">
      <c r="Q4809" s="925"/>
    </row>
    <row r="4810" spans="17:17">
      <c r="Q4810" s="925"/>
    </row>
    <row r="4811" spans="17:17">
      <c r="Q4811" s="925"/>
    </row>
    <row r="4812" spans="17:17">
      <c r="Q4812" s="925"/>
    </row>
    <row r="4813" spans="17:17">
      <c r="Q4813" s="925"/>
    </row>
    <row r="4814" spans="17:17">
      <c r="Q4814" s="925"/>
    </row>
    <row r="4815" spans="17:17">
      <c r="Q4815" s="925"/>
    </row>
    <row r="4816" spans="17:17">
      <c r="Q4816" s="925"/>
    </row>
    <row r="4817" spans="17:17">
      <c r="Q4817" s="925"/>
    </row>
    <row r="4818" spans="17:17">
      <c r="Q4818" s="925"/>
    </row>
    <row r="4819" spans="17:17">
      <c r="Q4819" s="925"/>
    </row>
    <row r="4820" spans="17:17">
      <c r="Q4820" s="925"/>
    </row>
    <row r="4821" spans="17:17">
      <c r="Q4821" s="925"/>
    </row>
    <row r="4822" spans="17:17">
      <c r="Q4822" s="925"/>
    </row>
    <row r="4823" spans="17:17">
      <c r="Q4823" s="925"/>
    </row>
    <row r="4824" spans="17:17">
      <c r="Q4824" s="925"/>
    </row>
    <row r="4825" spans="17:17">
      <c r="Q4825" s="925"/>
    </row>
    <row r="4826" spans="17:17">
      <c r="Q4826" s="925"/>
    </row>
    <row r="4827" spans="17:17">
      <c r="Q4827" s="925"/>
    </row>
    <row r="4828" spans="17:17">
      <c r="Q4828" s="925"/>
    </row>
    <row r="4829" spans="17:17">
      <c r="Q4829" s="925"/>
    </row>
    <row r="4830" spans="17:17">
      <c r="Q4830" s="925"/>
    </row>
    <row r="4831" spans="17:17">
      <c r="Q4831" s="925"/>
    </row>
    <row r="4832" spans="17:17">
      <c r="Q4832" s="925"/>
    </row>
    <row r="4833" spans="17:17">
      <c r="Q4833" s="925"/>
    </row>
    <row r="4834" spans="17:17">
      <c r="Q4834" s="925"/>
    </row>
    <row r="4835" spans="17:17">
      <c r="Q4835" s="925"/>
    </row>
    <row r="4836" spans="17:17">
      <c r="Q4836" s="925"/>
    </row>
    <row r="4837" spans="17:17">
      <c r="Q4837" s="925"/>
    </row>
    <row r="4838" spans="17:17">
      <c r="Q4838" s="925"/>
    </row>
    <row r="4839" spans="17:17">
      <c r="Q4839" s="925"/>
    </row>
    <row r="4840" spans="17:17">
      <c r="Q4840" s="925"/>
    </row>
    <row r="4841" spans="17:17">
      <c r="Q4841" s="925"/>
    </row>
    <row r="4842" spans="17:17">
      <c r="Q4842" s="925"/>
    </row>
    <row r="4843" spans="17:17">
      <c r="Q4843" s="925"/>
    </row>
    <row r="4844" spans="17:17">
      <c r="Q4844" s="925"/>
    </row>
    <row r="4845" spans="17:17">
      <c r="Q4845" s="925"/>
    </row>
    <row r="4846" spans="17:17">
      <c r="Q4846" s="925"/>
    </row>
    <row r="4847" spans="17:17">
      <c r="Q4847" s="925"/>
    </row>
    <row r="4848" spans="17:17">
      <c r="Q4848" s="925"/>
    </row>
    <row r="4849" spans="17:17">
      <c r="Q4849" s="925"/>
    </row>
    <row r="4850" spans="17:17">
      <c r="Q4850" s="925"/>
    </row>
    <row r="4851" spans="17:17">
      <c r="Q4851" s="925"/>
    </row>
    <row r="4852" spans="17:17">
      <c r="Q4852" s="925"/>
    </row>
    <row r="4853" spans="17:17">
      <c r="Q4853" s="925"/>
    </row>
    <row r="4854" spans="17:17">
      <c r="Q4854" s="925"/>
    </row>
    <row r="4855" spans="17:17">
      <c r="Q4855" s="925"/>
    </row>
    <row r="4856" spans="17:17">
      <c r="Q4856" s="925"/>
    </row>
    <row r="4857" spans="17:17">
      <c r="Q4857" s="925"/>
    </row>
    <row r="4858" spans="17:17">
      <c r="Q4858" s="925"/>
    </row>
    <row r="4859" spans="17:17">
      <c r="Q4859" s="925"/>
    </row>
    <row r="4860" spans="17:17">
      <c r="Q4860" s="925"/>
    </row>
    <row r="4861" spans="17:17">
      <c r="Q4861" s="925"/>
    </row>
    <row r="4862" spans="17:17">
      <c r="Q4862" s="925"/>
    </row>
    <row r="4863" spans="17:17">
      <c r="Q4863" s="925"/>
    </row>
    <row r="4864" spans="17:17">
      <c r="Q4864" s="925"/>
    </row>
    <row r="4865" spans="17:17">
      <c r="Q4865" s="925"/>
    </row>
    <row r="4866" spans="17:17">
      <c r="Q4866" s="925"/>
    </row>
    <row r="4867" spans="17:17">
      <c r="Q4867" s="925"/>
    </row>
    <row r="4868" spans="17:17">
      <c r="Q4868" s="925"/>
    </row>
    <row r="4869" spans="17:17">
      <c r="Q4869" s="925"/>
    </row>
    <row r="4870" spans="17:17">
      <c r="Q4870" s="925"/>
    </row>
    <row r="4871" spans="17:17">
      <c r="Q4871" s="925"/>
    </row>
    <row r="4872" spans="17:17">
      <c r="Q4872" s="925"/>
    </row>
    <row r="4873" spans="17:17">
      <c r="Q4873" s="925"/>
    </row>
    <row r="4874" spans="17:17">
      <c r="Q4874" s="925"/>
    </row>
    <row r="4875" spans="17:17">
      <c r="Q4875" s="925"/>
    </row>
    <row r="4876" spans="17:17">
      <c r="Q4876" s="925"/>
    </row>
    <row r="4877" spans="17:17">
      <c r="Q4877" s="925"/>
    </row>
    <row r="4878" spans="17:17">
      <c r="Q4878" s="925"/>
    </row>
    <row r="4879" spans="17:17">
      <c r="Q4879" s="925"/>
    </row>
    <row r="4880" spans="17:17">
      <c r="Q4880" s="925"/>
    </row>
    <row r="4881" spans="17:17">
      <c r="Q4881" s="925"/>
    </row>
    <row r="4882" spans="17:17">
      <c r="Q4882" s="925"/>
    </row>
    <row r="4883" spans="17:17">
      <c r="Q4883" s="925"/>
    </row>
    <row r="4884" spans="17:17">
      <c r="Q4884" s="925"/>
    </row>
    <row r="4885" spans="17:17">
      <c r="Q4885" s="925"/>
    </row>
    <row r="4886" spans="17:17">
      <c r="Q4886" s="925"/>
    </row>
    <row r="4887" spans="17:17">
      <c r="Q4887" s="925"/>
    </row>
    <row r="4888" spans="17:17">
      <c r="Q4888" s="925"/>
    </row>
    <row r="4889" spans="17:17">
      <c r="Q4889" s="925"/>
    </row>
    <row r="4890" spans="17:17">
      <c r="Q4890" s="925"/>
    </row>
    <row r="4891" spans="17:17">
      <c r="Q4891" s="925"/>
    </row>
    <row r="4892" spans="17:17">
      <c r="Q4892" s="925"/>
    </row>
    <row r="4893" spans="17:17">
      <c r="Q4893" s="925"/>
    </row>
    <row r="4894" spans="17:17">
      <c r="Q4894" s="925"/>
    </row>
    <row r="4895" spans="17:17">
      <c r="Q4895" s="925"/>
    </row>
    <row r="4896" spans="17:17">
      <c r="Q4896" s="925"/>
    </row>
    <row r="4897" spans="17:17">
      <c r="Q4897" s="925"/>
    </row>
    <row r="4898" spans="17:17">
      <c r="Q4898" s="925"/>
    </row>
    <row r="4899" spans="17:17">
      <c r="Q4899" s="925"/>
    </row>
    <row r="4900" spans="17:17">
      <c r="Q4900" s="925"/>
    </row>
    <row r="4901" spans="17:17">
      <c r="Q4901" s="925"/>
    </row>
    <row r="4902" spans="17:17">
      <c r="Q4902" s="925"/>
    </row>
    <row r="4903" spans="17:17">
      <c r="Q4903" s="925"/>
    </row>
    <row r="4904" spans="17:17">
      <c r="Q4904" s="925"/>
    </row>
    <row r="4905" spans="17:17">
      <c r="Q4905" s="925"/>
    </row>
    <row r="4906" spans="17:17">
      <c r="Q4906" s="925"/>
    </row>
    <row r="4907" spans="17:17">
      <c r="Q4907" s="925"/>
    </row>
    <row r="4908" spans="17:17">
      <c r="Q4908" s="925"/>
    </row>
    <row r="4909" spans="17:17">
      <c r="Q4909" s="925"/>
    </row>
    <row r="4910" spans="17:17">
      <c r="Q4910" s="925"/>
    </row>
    <row r="4911" spans="17:17">
      <c r="Q4911" s="925"/>
    </row>
    <row r="4912" spans="17:17">
      <c r="Q4912" s="925"/>
    </row>
    <row r="4913" spans="17:17">
      <c r="Q4913" s="925"/>
    </row>
    <row r="4914" spans="17:17">
      <c r="Q4914" s="925"/>
    </row>
    <row r="4915" spans="17:17">
      <c r="Q4915" s="925"/>
    </row>
    <row r="4916" spans="17:17">
      <c r="Q4916" s="925"/>
    </row>
    <row r="4917" spans="17:17">
      <c r="Q4917" s="925"/>
    </row>
    <row r="4918" spans="17:17">
      <c r="Q4918" s="925"/>
    </row>
    <row r="4919" spans="17:17">
      <c r="Q4919" s="925"/>
    </row>
    <row r="4920" spans="17:17">
      <c r="Q4920" s="925"/>
    </row>
    <row r="4921" spans="17:17">
      <c r="Q4921" s="925"/>
    </row>
    <row r="4922" spans="17:17">
      <c r="Q4922" s="925"/>
    </row>
    <row r="4923" spans="17:17">
      <c r="Q4923" s="925"/>
    </row>
    <row r="4924" spans="17:17">
      <c r="Q4924" s="925"/>
    </row>
    <row r="4925" spans="17:17">
      <c r="Q4925" s="925"/>
    </row>
    <row r="4926" spans="17:17">
      <c r="Q4926" s="925"/>
    </row>
    <row r="4927" spans="17:17">
      <c r="Q4927" s="925"/>
    </row>
    <row r="4928" spans="17:17">
      <c r="Q4928" s="925"/>
    </row>
    <row r="4929" spans="17:17">
      <c r="Q4929" s="925"/>
    </row>
    <row r="4930" spans="17:17">
      <c r="Q4930" s="925"/>
    </row>
    <row r="4931" spans="17:17">
      <c r="Q4931" s="925"/>
    </row>
    <row r="4932" spans="17:17">
      <c r="Q4932" s="925"/>
    </row>
    <row r="4933" spans="17:17">
      <c r="Q4933" s="925"/>
    </row>
    <row r="4934" spans="17:17">
      <c r="Q4934" s="925"/>
    </row>
    <row r="4935" spans="17:17">
      <c r="Q4935" s="925"/>
    </row>
    <row r="4936" spans="17:17">
      <c r="Q4936" s="925"/>
    </row>
    <row r="4937" spans="17:17">
      <c r="Q4937" s="925"/>
    </row>
    <row r="4938" spans="17:17">
      <c r="Q4938" s="925"/>
    </row>
    <row r="4939" spans="17:17">
      <c r="Q4939" s="925"/>
    </row>
    <row r="4940" spans="17:17">
      <c r="Q4940" s="925"/>
    </row>
    <row r="4941" spans="17:17">
      <c r="Q4941" s="925"/>
    </row>
    <row r="4942" spans="17:17">
      <c r="Q4942" s="925"/>
    </row>
    <row r="4943" spans="17:17">
      <c r="Q4943" s="925"/>
    </row>
    <row r="4944" spans="17:17">
      <c r="Q4944" s="925"/>
    </row>
    <row r="4945" spans="17:17">
      <c r="Q4945" s="925"/>
    </row>
    <row r="4946" spans="17:17">
      <c r="Q4946" s="925"/>
    </row>
    <row r="4947" spans="17:17">
      <c r="Q4947" s="925"/>
    </row>
    <row r="4948" spans="17:17">
      <c r="Q4948" s="925"/>
    </row>
    <row r="4949" spans="17:17">
      <c r="Q4949" s="925"/>
    </row>
    <row r="4950" spans="17:17">
      <c r="Q4950" s="925"/>
    </row>
    <row r="4951" spans="17:17">
      <c r="Q4951" s="925"/>
    </row>
    <row r="4952" spans="17:17">
      <c r="Q4952" s="925"/>
    </row>
    <row r="4953" spans="17:17">
      <c r="Q4953" s="925"/>
    </row>
    <row r="4954" spans="17:17">
      <c r="Q4954" s="925"/>
    </row>
    <row r="4955" spans="17:17">
      <c r="Q4955" s="925"/>
    </row>
    <row r="4956" spans="17:17">
      <c r="Q4956" s="925"/>
    </row>
    <row r="4957" spans="17:17">
      <c r="Q4957" s="925"/>
    </row>
    <row r="4958" spans="17:17">
      <c r="Q4958" s="925"/>
    </row>
    <row r="4959" spans="17:17">
      <c r="Q4959" s="925"/>
    </row>
    <row r="4960" spans="17:17">
      <c r="Q4960" s="925"/>
    </row>
    <row r="4961" spans="17:17">
      <c r="Q4961" s="925"/>
    </row>
    <row r="4962" spans="17:17">
      <c r="Q4962" s="925"/>
    </row>
    <row r="4963" spans="17:17">
      <c r="Q4963" s="925"/>
    </row>
    <row r="4964" spans="17:17">
      <c r="Q4964" s="925"/>
    </row>
    <row r="4965" spans="17:17">
      <c r="Q4965" s="925"/>
    </row>
    <row r="4966" spans="17:17">
      <c r="Q4966" s="925"/>
    </row>
    <row r="4967" spans="17:17">
      <c r="Q4967" s="925"/>
    </row>
    <row r="4968" spans="17:17">
      <c r="Q4968" s="925"/>
    </row>
    <row r="4969" spans="17:17">
      <c r="Q4969" s="925"/>
    </row>
    <row r="4970" spans="17:17">
      <c r="Q4970" s="925"/>
    </row>
    <row r="4971" spans="17:17">
      <c r="Q4971" s="925"/>
    </row>
    <row r="4972" spans="17:17">
      <c r="Q4972" s="925"/>
    </row>
    <row r="4973" spans="17:17">
      <c r="Q4973" s="925"/>
    </row>
    <row r="4974" spans="17:17">
      <c r="Q4974" s="925"/>
    </row>
    <row r="4975" spans="17:17">
      <c r="Q4975" s="925"/>
    </row>
    <row r="4976" spans="17:17">
      <c r="Q4976" s="925"/>
    </row>
    <row r="4977" spans="17:17">
      <c r="Q4977" s="925"/>
    </row>
    <row r="4978" spans="17:17">
      <c r="Q4978" s="925"/>
    </row>
    <row r="4979" spans="17:17">
      <c r="Q4979" s="925"/>
    </row>
    <row r="4980" spans="17:17">
      <c r="Q4980" s="925"/>
    </row>
    <row r="4981" spans="17:17">
      <c r="Q4981" s="925"/>
    </row>
    <row r="4982" spans="17:17">
      <c r="Q4982" s="925"/>
    </row>
    <row r="4983" spans="17:17">
      <c r="Q4983" s="925"/>
    </row>
    <row r="4984" spans="17:17">
      <c r="Q4984" s="925"/>
    </row>
    <row r="4985" spans="17:17">
      <c r="Q4985" s="925"/>
    </row>
    <row r="4986" spans="17:17">
      <c r="Q4986" s="925"/>
    </row>
    <row r="4987" spans="17:17">
      <c r="Q4987" s="925"/>
    </row>
    <row r="4988" spans="17:17">
      <c r="Q4988" s="925"/>
    </row>
    <row r="4989" spans="17:17">
      <c r="Q4989" s="925"/>
    </row>
    <row r="4990" spans="17:17">
      <c r="Q4990" s="925"/>
    </row>
    <row r="4991" spans="17:17">
      <c r="Q4991" s="925"/>
    </row>
    <row r="4992" spans="17:17">
      <c r="Q4992" s="925"/>
    </row>
    <row r="4993" spans="17:17">
      <c r="Q4993" s="925"/>
    </row>
    <row r="4994" spans="17:17">
      <c r="Q4994" s="925"/>
    </row>
    <row r="4995" spans="17:17">
      <c r="Q4995" s="925"/>
    </row>
    <row r="4996" spans="17:17">
      <c r="Q4996" s="925"/>
    </row>
    <row r="4997" spans="17:17">
      <c r="Q4997" s="925"/>
    </row>
    <row r="4998" spans="17:17">
      <c r="Q4998" s="925"/>
    </row>
    <row r="4999" spans="17:17">
      <c r="Q4999" s="925"/>
    </row>
    <row r="5000" spans="17:17">
      <c r="Q5000" s="925"/>
    </row>
    <row r="5001" spans="17:17">
      <c r="Q5001" s="925"/>
    </row>
    <row r="5002" spans="17:17">
      <c r="Q5002" s="925"/>
    </row>
    <row r="5003" spans="17:17">
      <c r="Q5003" s="925"/>
    </row>
    <row r="5004" spans="17:17">
      <c r="Q5004" s="925"/>
    </row>
    <row r="5005" spans="17:17">
      <c r="Q5005" s="925"/>
    </row>
    <row r="5006" spans="17:17">
      <c r="Q5006" s="925"/>
    </row>
    <row r="5007" spans="17:17">
      <c r="Q5007" s="925"/>
    </row>
    <row r="5008" spans="17:17">
      <c r="Q5008" s="925"/>
    </row>
    <row r="5009" spans="17:17">
      <c r="Q5009" s="925"/>
    </row>
    <row r="5010" spans="17:17">
      <c r="Q5010" s="925"/>
    </row>
    <row r="5011" spans="17:17">
      <c r="Q5011" s="925"/>
    </row>
    <row r="5012" spans="17:17">
      <c r="Q5012" s="925"/>
    </row>
    <row r="5013" spans="17:17">
      <c r="Q5013" s="925"/>
    </row>
    <row r="5014" spans="17:17">
      <c r="Q5014" s="925"/>
    </row>
    <row r="5015" spans="17:17">
      <c r="Q5015" s="925"/>
    </row>
    <row r="5016" spans="17:17">
      <c r="Q5016" s="925"/>
    </row>
    <row r="5017" spans="17:17">
      <c r="Q5017" s="925"/>
    </row>
    <row r="5018" spans="17:17">
      <c r="Q5018" s="925"/>
    </row>
    <row r="5019" spans="17:17">
      <c r="Q5019" s="925"/>
    </row>
    <row r="5020" spans="17:17">
      <c r="Q5020" s="925"/>
    </row>
    <row r="5021" spans="17:17">
      <c r="Q5021" s="925"/>
    </row>
    <row r="5022" spans="17:17">
      <c r="Q5022" s="925"/>
    </row>
    <row r="5023" spans="17:17">
      <c r="Q5023" s="925"/>
    </row>
    <row r="5024" spans="17:17">
      <c r="Q5024" s="925"/>
    </row>
    <row r="5025" spans="17:17">
      <c r="Q5025" s="925"/>
    </row>
    <row r="5026" spans="17:17">
      <c r="Q5026" s="925"/>
    </row>
    <row r="5027" spans="17:17">
      <c r="Q5027" s="925"/>
    </row>
    <row r="5028" spans="17:17">
      <c r="Q5028" s="925"/>
    </row>
    <row r="5029" spans="17:17">
      <c r="Q5029" s="925"/>
    </row>
    <row r="5030" spans="17:17">
      <c r="Q5030" s="925"/>
    </row>
    <row r="5031" spans="17:17">
      <c r="Q5031" s="925"/>
    </row>
    <row r="5032" spans="17:17">
      <c r="Q5032" s="925"/>
    </row>
    <row r="5033" spans="17:17">
      <c r="Q5033" s="925"/>
    </row>
    <row r="5034" spans="17:17">
      <c r="Q5034" s="925"/>
    </row>
    <row r="5035" spans="17:17">
      <c r="Q5035" s="925"/>
    </row>
    <row r="5036" spans="17:17">
      <c r="Q5036" s="925"/>
    </row>
    <row r="5037" spans="17:17">
      <c r="Q5037" s="925"/>
    </row>
    <row r="5038" spans="17:17">
      <c r="Q5038" s="925"/>
    </row>
    <row r="5039" spans="17:17">
      <c r="Q5039" s="925"/>
    </row>
    <row r="5040" spans="17:17">
      <c r="Q5040" s="925"/>
    </row>
    <row r="5041" spans="17:17">
      <c r="Q5041" s="925"/>
    </row>
    <row r="5042" spans="17:17">
      <c r="Q5042" s="925"/>
    </row>
    <row r="5043" spans="17:17">
      <c r="Q5043" s="925"/>
    </row>
    <row r="5044" spans="17:17">
      <c r="Q5044" s="925"/>
    </row>
    <row r="5045" spans="17:17">
      <c r="Q5045" s="925"/>
    </row>
    <row r="5046" spans="17:17">
      <c r="Q5046" s="925"/>
    </row>
    <row r="5047" spans="17:17">
      <c r="Q5047" s="925"/>
    </row>
    <row r="5048" spans="17:17">
      <c r="Q5048" s="925"/>
    </row>
    <row r="5049" spans="17:17">
      <c r="Q5049" s="925"/>
    </row>
    <row r="5050" spans="17:17">
      <c r="Q5050" s="925"/>
    </row>
    <row r="5051" spans="17:17">
      <c r="Q5051" s="925"/>
    </row>
    <row r="5052" spans="17:17">
      <c r="Q5052" s="925"/>
    </row>
    <row r="5053" spans="17:17">
      <c r="Q5053" s="925"/>
    </row>
    <row r="5054" spans="17:17">
      <c r="Q5054" s="925"/>
    </row>
    <row r="5055" spans="17:17">
      <c r="Q5055" s="925"/>
    </row>
    <row r="5056" spans="17:17">
      <c r="Q5056" s="925"/>
    </row>
    <row r="5057" spans="17:17">
      <c r="Q5057" s="925"/>
    </row>
    <row r="5058" spans="17:17">
      <c r="Q5058" s="925"/>
    </row>
    <row r="5059" spans="17:17">
      <c r="Q5059" s="925"/>
    </row>
    <row r="5060" spans="17:17">
      <c r="Q5060" s="925"/>
    </row>
    <row r="5061" spans="17:17">
      <c r="Q5061" s="925"/>
    </row>
    <row r="5062" spans="17:17">
      <c r="Q5062" s="925"/>
    </row>
    <row r="5063" spans="17:17">
      <c r="Q5063" s="925"/>
    </row>
    <row r="5064" spans="17:17">
      <c r="Q5064" s="925"/>
    </row>
    <row r="5065" spans="17:17">
      <c r="Q5065" s="925"/>
    </row>
    <row r="5066" spans="17:17">
      <c r="Q5066" s="925"/>
    </row>
    <row r="5067" spans="17:17">
      <c r="Q5067" s="925"/>
    </row>
    <row r="5068" spans="17:17">
      <c r="Q5068" s="925"/>
    </row>
    <row r="5069" spans="17:17">
      <c r="Q5069" s="925"/>
    </row>
    <row r="5070" spans="17:17">
      <c r="Q5070" s="925"/>
    </row>
    <row r="5071" spans="17:17">
      <c r="Q5071" s="925"/>
    </row>
    <row r="5072" spans="17:17">
      <c r="Q5072" s="925"/>
    </row>
    <row r="5073" spans="17:17">
      <c r="Q5073" s="925"/>
    </row>
    <row r="5074" spans="17:17">
      <c r="Q5074" s="925"/>
    </row>
    <row r="5075" spans="17:17">
      <c r="Q5075" s="925"/>
    </row>
    <row r="5076" spans="17:17">
      <c r="Q5076" s="925"/>
    </row>
    <row r="5077" spans="17:17">
      <c r="Q5077" s="925"/>
    </row>
    <row r="5078" spans="17:17">
      <c r="Q5078" s="925"/>
    </row>
    <row r="5079" spans="17:17">
      <c r="Q5079" s="925"/>
    </row>
    <row r="5080" spans="17:17">
      <c r="Q5080" s="925"/>
    </row>
    <row r="5081" spans="17:17">
      <c r="Q5081" s="925"/>
    </row>
    <row r="5082" spans="17:17">
      <c r="Q5082" s="925"/>
    </row>
    <row r="5083" spans="17:17">
      <c r="Q5083" s="925"/>
    </row>
    <row r="5084" spans="17:17">
      <c r="Q5084" s="925"/>
    </row>
    <row r="5085" spans="17:17">
      <c r="Q5085" s="925"/>
    </row>
    <row r="5086" spans="17:17">
      <c r="Q5086" s="925"/>
    </row>
    <row r="5087" spans="17:17">
      <c r="Q5087" s="925"/>
    </row>
    <row r="5088" spans="17:17">
      <c r="Q5088" s="925"/>
    </row>
    <row r="5089" spans="17:17">
      <c r="Q5089" s="925"/>
    </row>
    <row r="5090" spans="17:17">
      <c r="Q5090" s="925"/>
    </row>
    <row r="5091" spans="17:17">
      <c r="Q5091" s="925"/>
    </row>
    <row r="5092" spans="17:17">
      <c r="Q5092" s="925"/>
    </row>
    <row r="5093" spans="17:17">
      <c r="Q5093" s="925"/>
    </row>
    <row r="5094" spans="17:17">
      <c r="Q5094" s="925"/>
    </row>
    <row r="5095" spans="17:17">
      <c r="Q5095" s="925"/>
    </row>
    <row r="5096" spans="17:17">
      <c r="Q5096" s="925"/>
    </row>
    <row r="5097" spans="17:17">
      <c r="Q5097" s="925"/>
    </row>
    <row r="5098" spans="17:17">
      <c r="Q5098" s="925"/>
    </row>
    <row r="5099" spans="17:17">
      <c r="Q5099" s="925"/>
    </row>
    <row r="5100" spans="17:17">
      <c r="Q5100" s="925"/>
    </row>
    <row r="5101" spans="17:17">
      <c r="Q5101" s="925"/>
    </row>
    <row r="5102" spans="17:17">
      <c r="Q5102" s="925"/>
    </row>
    <row r="5103" spans="17:17">
      <c r="Q5103" s="925"/>
    </row>
    <row r="5104" spans="17:17">
      <c r="Q5104" s="925"/>
    </row>
    <row r="5105" spans="17:17">
      <c r="Q5105" s="925"/>
    </row>
    <row r="5106" spans="17:17">
      <c r="Q5106" s="925"/>
    </row>
    <row r="5107" spans="17:17">
      <c r="Q5107" s="925"/>
    </row>
    <row r="5108" spans="17:17">
      <c r="Q5108" s="925"/>
    </row>
    <row r="5109" spans="17:17">
      <c r="Q5109" s="925"/>
    </row>
    <row r="5110" spans="17:17">
      <c r="Q5110" s="925"/>
    </row>
    <row r="5111" spans="17:17">
      <c r="Q5111" s="925"/>
    </row>
    <row r="5112" spans="17:17">
      <c r="Q5112" s="925"/>
    </row>
    <row r="5113" spans="17:17">
      <c r="Q5113" s="925"/>
    </row>
    <row r="5114" spans="17:17">
      <c r="Q5114" s="925"/>
    </row>
    <row r="5115" spans="17:17">
      <c r="Q5115" s="925"/>
    </row>
    <row r="5116" spans="17:17">
      <c r="Q5116" s="925"/>
    </row>
    <row r="5117" spans="17:17">
      <c r="Q5117" s="925"/>
    </row>
    <row r="5118" spans="17:17">
      <c r="Q5118" s="925"/>
    </row>
    <row r="5119" spans="17:17">
      <c r="Q5119" s="925"/>
    </row>
    <row r="5120" spans="17:17">
      <c r="Q5120" s="925"/>
    </row>
    <row r="5121" spans="17:17">
      <c r="Q5121" s="925"/>
    </row>
    <row r="5122" spans="17:17">
      <c r="Q5122" s="925"/>
    </row>
    <row r="5123" spans="17:17">
      <c r="Q5123" s="925"/>
    </row>
    <row r="5124" spans="17:17">
      <c r="Q5124" s="925"/>
    </row>
    <row r="5125" spans="17:17">
      <c r="Q5125" s="925"/>
    </row>
    <row r="5126" spans="17:17">
      <c r="Q5126" s="925"/>
    </row>
    <row r="5127" spans="17:17">
      <c r="Q5127" s="925"/>
    </row>
    <row r="5128" spans="17:17">
      <c r="Q5128" s="925"/>
    </row>
    <row r="5129" spans="17:17">
      <c r="Q5129" s="925"/>
    </row>
    <row r="5130" spans="17:17">
      <c r="Q5130" s="925"/>
    </row>
    <row r="5131" spans="17:17">
      <c r="Q5131" s="925"/>
    </row>
    <row r="5132" spans="17:17">
      <c r="Q5132" s="925"/>
    </row>
    <row r="5133" spans="17:17">
      <c r="Q5133" s="925"/>
    </row>
    <row r="5134" spans="17:17">
      <c r="Q5134" s="925"/>
    </row>
    <row r="5135" spans="17:17">
      <c r="Q5135" s="925"/>
    </row>
    <row r="5136" spans="17:17">
      <c r="Q5136" s="925"/>
    </row>
    <row r="5137" spans="17:17">
      <c r="Q5137" s="925"/>
    </row>
    <row r="5138" spans="17:17">
      <c r="Q5138" s="925"/>
    </row>
    <row r="5139" spans="17:17">
      <c r="Q5139" s="925"/>
    </row>
    <row r="5140" spans="17:17">
      <c r="Q5140" s="925"/>
    </row>
    <row r="5141" spans="17:17">
      <c r="Q5141" s="925"/>
    </row>
    <row r="5142" spans="17:17">
      <c r="Q5142" s="925"/>
    </row>
    <row r="5143" spans="17:17">
      <c r="Q5143" s="925"/>
    </row>
    <row r="5144" spans="17:17">
      <c r="Q5144" s="925"/>
    </row>
    <row r="5145" spans="17:17">
      <c r="Q5145" s="925"/>
    </row>
    <row r="5146" spans="17:17">
      <c r="Q5146" s="925"/>
    </row>
    <row r="5147" spans="17:17">
      <c r="Q5147" s="925"/>
    </row>
    <row r="5148" spans="17:17">
      <c r="Q5148" s="925"/>
    </row>
    <row r="5149" spans="17:17">
      <c r="Q5149" s="925"/>
    </row>
    <row r="5150" spans="17:17">
      <c r="Q5150" s="925"/>
    </row>
    <row r="5151" spans="17:17">
      <c r="Q5151" s="925"/>
    </row>
    <row r="5152" spans="17:17">
      <c r="Q5152" s="925"/>
    </row>
    <row r="5153" spans="17:17">
      <c r="Q5153" s="925"/>
    </row>
    <row r="5154" spans="17:17">
      <c r="Q5154" s="925"/>
    </row>
    <row r="5155" spans="17:17">
      <c r="Q5155" s="925"/>
    </row>
    <row r="5156" spans="17:17">
      <c r="Q5156" s="925"/>
    </row>
    <row r="5157" spans="17:17">
      <c r="Q5157" s="925"/>
    </row>
    <row r="5158" spans="17:17">
      <c r="Q5158" s="925"/>
    </row>
    <row r="5159" spans="17:17">
      <c r="Q5159" s="925"/>
    </row>
    <row r="5160" spans="17:17">
      <c r="Q5160" s="925"/>
    </row>
    <row r="5161" spans="17:17">
      <c r="Q5161" s="925"/>
    </row>
    <row r="5162" spans="17:17">
      <c r="Q5162" s="925"/>
    </row>
    <row r="5163" spans="17:17">
      <c r="Q5163" s="925"/>
    </row>
    <row r="5164" spans="17:17">
      <c r="Q5164" s="925"/>
    </row>
    <row r="5165" spans="17:17">
      <c r="Q5165" s="925"/>
    </row>
    <row r="5166" spans="17:17">
      <c r="Q5166" s="925"/>
    </row>
    <row r="5167" spans="17:17">
      <c r="Q5167" s="925"/>
    </row>
    <row r="5168" spans="17:17">
      <c r="Q5168" s="925"/>
    </row>
    <row r="5169" spans="17:17">
      <c r="Q5169" s="925"/>
    </row>
    <row r="5170" spans="17:17">
      <c r="Q5170" s="925"/>
    </row>
    <row r="5171" spans="17:17">
      <c r="Q5171" s="925"/>
    </row>
    <row r="5172" spans="17:17">
      <c r="Q5172" s="925"/>
    </row>
    <row r="5173" spans="17:17">
      <c r="Q5173" s="925"/>
    </row>
    <row r="5174" spans="17:17">
      <c r="Q5174" s="925"/>
    </row>
    <row r="5175" spans="17:17">
      <c r="Q5175" s="925"/>
    </row>
    <row r="5176" spans="17:17">
      <c r="Q5176" s="925"/>
    </row>
    <row r="5177" spans="17:17">
      <c r="Q5177" s="925"/>
    </row>
    <row r="5178" spans="17:17">
      <c r="Q5178" s="925"/>
    </row>
    <row r="5179" spans="17:17">
      <c r="Q5179" s="925"/>
    </row>
    <row r="5180" spans="17:17">
      <c r="Q5180" s="925"/>
    </row>
    <row r="5181" spans="17:17">
      <c r="Q5181" s="925"/>
    </row>
    <row r="5182" spans="17:17">
      <c r="Q5182" s="925"/>
    </row>
    <row r="5183" spans="17:17">
      <c r="Q5183" s="925"/>
    </row>
    <row r="5184" spans="17:17">
      <c r="Q5184" s="925"/>
    </row>
    <row r="5185" spans="17:17">
      <c r="Q5185" s="925"/>
    </row>
    <row r="5186" spans="17:17">
      <c r="Q5186" s="925"/>
    </row>
    <row r="5187" spans="17:17">
      <c r="Q5187" s="925"/>
    </row>
    <row r="5188" spans="17:17">
      <c r="Q5188" s="925"/>
    </row>
    <row r="5189" spans="17:17">
      <c r="Q5189" s="925"/>
    </row>
    <row r="5190" spans="17:17">
      <c r="Q5190" s="925"/>
    </row>
    <row r="5191" spans="17:17">
      <c r="Q5191" s="925"/>
    </row>
    <row r="5192" spans="17:17">
      <c r="Q5192" s="925"/>
    </row>
    <row r="5193" spans="17:17">
      <c r="Q5193" s="925"/>
    </row>
    <row r="5194" spans="17:17">
      <c r="Q5194" s="925"/>
    </row>
    <row r="5195" spans="17:17">
      <c r="Q5195" s="925"/>
    </row>
    <row r="5196" spans="17:17">
      <c r="Q5196" s="925"/>
    </row>
    <row r="5197" spans="17:17">
      <c r="Q5197" s="925"/>
    </row>
    <row r="5198" spans="17:17">
      <c r="Q5198" s="925"/>
    </row>
    <row r="5199" spans="17:17">
      <c r="Q5199" s="925"/>
    </row>
    <row r="5200" spans="17:17">
      <c r="Q5200" s="925"/>
    </row>
    <row r="5201" spans="17:17">
      <c r="Q5201" s="925"/>
    </row>
    <row r="5202" spans="17:17">
      <c r="Q5202" s="925"/>
    </row>
    <row r="5203" spans="17:17">
      <c r="Q5203" s="925"/>
    </row>
    <row r="5204" spans="17:17">
      <c r="Q5204" s="925"/>
    </row>
    <row r="5205" spans="17:17">
      <c r="Q5205" s="925"/>
    </row>
    <row r="5206" spans="17:17">
      <c r="Q5206" s="925"/>
    </row>
    <row r="5207" spans="17:17">
      <c r="Q5207" s="925"/>
    </row>
    <row r="5208" spans="17:17">
      <c r="Q5208" s="925"/>
    </row>
    <row r="5209" spans="17:17">
      <c r="Q5209" s="925"/>
    </row>
    <row r="5210" spans="17:17">
      <c r="Q5210" s="925"/>
    </row>
    <row r="5211" spans="17:17">
      <c r="Q5211" s="925"/>
    </row>
    <row r="5212" spans="17:17">
      <c r="Q5212" s="925"/>
    </row>
    <row r="5213" spans="17:17">
      <c r="Q5213" s="925"/>
    </row>
    <row r="5214" spans="17:17">
      <c r="Q5214" s="925"/>
    </row>
    <row r="5215" spans="17:17">
      <c r="Q5215" s="925"/>
    </row>
    <row r="5216" spans="17:17">
      <c r="Q5216" s="925"/>
    </row>
    <row r="5217" spans="17:17">
      <c r="Q5217" s="925"/>
    </row>
    <row r="5218" spans="17:17">
      <c r="Q5218" s="925"/>
    </row>
    <row r="5219" spans="17:17">
      <c r="Q5219" s="925"/>
    </row>
    <row r="5220" spans="17:17">
      <c r="Q5220" s="925"/>
    </row>
    <row r="5221" spans="17:17">
      <c r="Q5221" s="925"/>
    </row>
    <row r="5222" spans="17:17">
      <c r="Q5222" s="925"/>
    </row>
    <row r="5223" spans="17:17">
      <c r="Q5223" s="925"/>
    </row>
    <row r="5224" spans="17:17">
      <c r="Q5224" s="925"/>
    </row>
    <row r="5225" spans="17:17">
      <c r="Q5225" s="925"/>
    </row>
    <row r="5226" spans="17:17">
      <c r="Q5226" s="925"/>
    </row>
    <row r="5227" spans="17:17">
      <c r="Q5227" s="925"/>
    </row>
    <row r="5228" spans="17:17">
      <c r="Q5228" s="925"/>
    </row>
    <row r="5229" spans="17:17">
      <c r="Q5229" s="925"/>
    </row>
    <row r="5230" spans="17:17">
      <c r="Q5230" s="925"/>
    </row>
    <row r="5231" spans="17:17">
      <c r="Q5231" s="925"/>
    </row>
    <row r="5232" spans="17:17">
      <c r="Q5232" s="925"/>
    </row>
    <row r="5233" spans="17:17">
      <c r="Q5233" s="925"/>
    </row>
    <row r="5234" spans="17:17">
      <c r="Q5234" s="925"/>
    </row>
    <row r="5235" spans="17:17">
      <c r="Q5235" s="925"/>
    </row>
    <row r="5236" spans="17:17">
      <c r="Q5236" s="925"/>
    </row>
    <row r="5237" spans="17:17">
      <c r="Q5237" s="925"/>
    </row>
    <row r="5238" spans="17:17">
      <c r="Q5238" s="925"/>
    </row>
    <row r="5239" spans="17:17">
      <c r="Q5239" s="925"/>
    </row>
    <row r="5240" spans="17:17">
      <c r="Q5240" s="925"/>
    </row>
    <row r="5241" spans="17:17">
      <c r="Q5241" s="925"/>
    </row>
    <row r="5242" spans="17:17">
      <c r="Q5242" s="925"/>
    </row>
    <row r="5243" spans="17:17">
      <c r="Q5243" s="925"/>
    </row>
    <row r="5244" spans="17:17">
      <c r="Q5244" s="925"/>
    </row>
    <row r="5245" spans="17:17">
      <c r="Q5245" s="925"/>
    </row>
    <row r="5246" spans="17:17">
      <c r="Q5246" s="925"/>
    </row>
    <row r="5247" spans="17:17">
      <c r="Q5247" s="925"/>
    </row>
    <row r="5248" spans="17:17">
      <c r="Q5248" s="925"/>
    </row>
    <row r="5249" spans="17:17">
      <c r="Q5249" s="925"/>
    </row>
    <row r="5250" spans="17:17">
      <c r="Q5250" s="925"/>
    </row>
    <row r="5251" spans="17:17">
      <c r="Q5251" s="925"/>
    </row>
    <row r="5252" spans="17:17">
      <c r="Q5252" s="925"/>
    </row>
    <row r="5253" spans="17:17">
      <c r="Q5253" s="925"/>
    </row>
    <row r="5254" spans="17:17">
      <c r="Q5254" s="925"/>
    </row>
    <row r="5255" spans="17:17">
      <c r="Q5255" s="925"/>
    </row>
    <row r="5256" spans="17:17">
      <c r="Q5256" s="925"/>
    </row>
    <row r="5257" spans="17:17">
      <c r="Q5257" s="925"/>
    </row>
    <row r="5258" spans="17:17">
      <c r="Q5258" s="925"/>
    </row>
    <row r="5259" spans="17:17">
      <c r="Q5259" s="925"/>
    </row>
    <row r="5260" spans="17:17">
      <c r="Q5260" s="925"/>
    </row>
    <row r="5261" spans="17:17">
      <c r="Q5261" s="925"/>
    </row>
    <row r="5262" spans="17:17">
      <c r="Q5262" s="925"/>
    </row>
    <row r="5263" spans="17:17">
      <c r="Q5263" s="925"/>
    </row>
    <row r="5264" spans="17:17">
      <c r="Q5264" s="925"/>
    </row>
    <row r="5265" spans="17:17">
      <c r="Q5265" s="925"/>
    </row>
    <row r="5266" spans="17:17">
      <c r="Q5266" s="925"/>
    </row>
    <row r="5267" spans="17:17">
      <c r="Q5267" s="925"/>
    </row>
    <row r="5268" spans="17:17">
      <c r="Q5268" s="925"/>
    </row>
    <row r="5269" spans="17:17">
      <c r="Q5269" s="925"/>
    </row>
    <row r="5270" spans="17:17">
      <c r="Q5270" s="925"/>
    </row>
    <row r="5271" spans="17:17">
      <c r="Q5271" s="925"/>
    </row>
    <row r="5272" spans="17:17">
      <c r="Q5272" s="925"/>
    </row>
    <row r="5273" spans="17:17">
      <c r="Q5273" s="925"/>
    </row>
    <row r="5274" spans="17:17">
      <c r="Q5274" s="925"/>
    </row>
    <row r="5275" spans="17:17">
      <c r="Q5275" s="925"/>
    </row>
    <row r="5276" spans="17:17">
      <c r="Q5276" s="925"/>
    </row>
    <row r="5277" spans="17:17">
      <c r="Q5277" s="925"/>
    </row>
    <row r="5278" spans="17:17">
      <c r="Q5278" s="925"/>
    </row>
    <row r="5279" spans="17:17">
      <c r="Q5279" s="925"/>
    </row>
    <row r="5280" spans="17:17">
      <c r="Q5280" s="925"/>
    </row>
    <row r="5281" spans="17:17">
      <c r="Q5281" s="925"/>
    </row>
    <row r="5282" spans="17:17">
      <c r="Q5282" s="925"/>
    </row>
    <row r="5283" spans="17:17">
      <c r="Q5283" s="925"/>
    </row>
    <row r="5284" spans="17:17">
      <c r="Q5284" s="925"/>
    </row>
    <row r="5285" spans="17:17">
      <c r="Q5285" s="925"/>
    </row>
    <row r="5286" spans="17:17">
      <c r="Q5286" s="925"/>
    </row>
    <row r="5287" spans="17:17">
      <c r="Q5287" s="925"/>
    </row>
    <row r="5288" spans="17:17">
      <c r="Q5288" s="925"/>
    </row>
    <row r="5289" spans="17:17">
      <c r="Q5289" s="925"/>
    </row>
    <row r="5290" spans="17:17">
      <c r="Q5290" s="925"/>
    </row>
    <row r="5291" spans="17:17">
      <c r="Q5291" s="925"/>
    </row>
    <row r="5292" spans="17:17">
      <c r="Q5292" s="925"/>
    </row>
    <row r="5293" spans="17:17">
      <c r="Q5293" s="925"/>
    </row>
    <row r="5294" spans="17:17">
      <c r="Q5294" s="925"/>
    </row>
    <row r="5295" spans="17:17">
      <c r="Q5295" s="925"/>
    </row>
    <row r="5296" spans="17:17">
      <c r="Q5296" s="925"/>
    </row>
    <row r="5297" spans="17:17">
      <c r="Q5297" s="925"/>
    </row>
    <row r="5298" spans="17:17">
      <c r="Q5298" s="925"/>
    </row>
    <row r="5299" spans="17:17">
      <c r="Q5299" s="925"/>
    </row>
    <row r="5300" spans="17:17">
      <c r="Q5300" s="925"/>
    </row>
    <row r="5301" spans="17:17">
      <c r="Q5301" s="925"/>
    </row>
    <row r="5302" spans="17:17">
      <c r="Q5302" s="925"/>
    </row>
    <row r="5303" spans="17:17">
      <c r="Q5303" s="925"/>
    </row>
    <row r="5304" spans="17:17">
      <c r="Q5304" s="925"/>
    </row>
    <row r="5305" spans="17:17">
      <c r="Q5305" s="925"/>
    </row>
    <row r="5306" spans="17:17">
      <c r="Q5306" s="925"/>
    </row>
    <row r="5307" spans="17:17">
      <c r="Q5307" s="925"/>
    </row>
    <row r="5308" spans="17:17">
      <c r="Q5308" s="925"/>
    </row>
    <row r="5309" spans="17:17">
      <c r="Q5309" s="925"/>
    </row>
    <row r="5310" spans="17:17">
      <c r="Q5310" s="925"/>
    </row>
    <row r="5311" spans="17:17">
      <c r="Q5311" s="925"/>
    </row>
    <row r="5312" spans="17:17">
      <c r="Q5312" s="925"/>
    </row>
    <row r="5313" spans="17:17">
      <c r="Q5313" s="925"/>
    </row>
    <row r="5314" spans="17:17">
      <c r="Q5314" s="925"/>
    </row>
    <row r="5315" spans="17:17">
      <c r="Q5315" s="925"/>
    </row>
    <row r="5316" spans="17:17">
      <c r="Q5316" s="925"/>
    </row>
    <row r="5317" spans="17:17">
      <c r="Q5317" s="925"/>
    </row>
    <row r="5318" spans="17:17">
      <c r="Q5318" s="925"/>
    </row>
    <row r="5319" spans="17:17">
      <c r="Q5319" s="925"/>
    </row>
    <row r="5320" spans="17:17">
      <c r="Q5320" s="925"/>
    </row>
    <row r="5321" spans="17:17">
      <c r="Q5321" s="925"/>
    </row>
    <row r="5322" spans="17:17">
      <c r="Q5322" s="925"/>
    </row>
    <row r="5323" spans="17:17">
      <c r="Q5323" s="925"/>
    </row>
    <row r="5324" spans="17:17">
      <c r="Q5324" s="925"/>
    </row>
    <row r="5325" spans="17:17">
      <c r="Q5325" s="925"/>
    </row>
    <row r="5326" spans="17:17">
      <c r="Q5326" s="925"/>
    </row>
    <row r="5327" spans="17:17">
      <c r="Q5327" s="925"/>
    </row>
    <row r="5328" spans="17:17">
      <c r="Q5328" s="925"/>
    </row>
    <row r="5329" spans="17:17">
      <c r="Q5329" s="925"/>
    </row>
    <row r="5330" spans="17:17">
      <c r="Q5330" s="925"/>
    </row>
    <row r="5331" spans="17:17">
      <c r="Q5331" s="925"/>
    </row>
    <row r="5332" spans="17:17">
      <c r="Q5332" s="925"/>
    </row>
    <row r="5333" spans="17:17">
      <c r="Q5333" s="925"/>
    </row>
    <row r="5334" spans="17:17">
      <c r="Q5334" s="925"/>
    </row>
    <row r="5335" spans="17:17">
      <c r="Q5335" s="925"/>
    </row>
    <row r="5336" spans="17:17">
      <c r="Q5336" s="925"/>
    </row>
    <row r="5337" spans="17:17">
      <c r="Q5337" s="925"/>
    </row>
    <row r="5338" spans="17:17">
      <c r="Q5338" s="925"/>
    </row>
    <row r="5339" spans="17:17">
      <c r="Q5339" s="925"/>
    </row>
    <row r="5340" spans="17:17">
      <c r="Q5340" s="925"/>
    </row>
    <row r="5341" spans="17:17">
      <c r="Q5341" s="925"/>
    </row>
    <row r="5342" spans="17:17">
      <c r="Q5342" s="925"/>
    </row>
    <row r="5343" spans="17:17">
      <c r="Q5343" s="925"/>
    </row>
    <row r="5344" spans="17:17">
      <c r="Q5344" s="925"/>
    </row>
    <row r="5345" spans="17:17">
      <c r="Q5345" s="925"/>
    </row>
    <row r="5346" spans="17:17">
      <c r="Q5346" s="925"/>
    </row>
    <row r="5347" spans="17:17">
      <c r="Q5347" s="925"/>
    </row>
    <row r="5348" spans="17:17">
      <c r="Q5348" s="925"/>
    </row>
    <row r="5349" spans="17:17">
      <c r="Q5349" s="925"/>
    </row>
    <row r="5350" spans="17:17">
      <c r="Q5350" s="925"/>
    </row>
    <row r="5351" spans="17:17">
      <c r="Q5351" s="925"/>
    </row>
    <row r="5352" spans="17:17">
      <c r="Q5352" s="925"/>
    </row>
    <row r="5353" spans="17:17">
      <c r="Q5353" s="925"/>
    </row>
    <row r="5354" spans="17:17">
      <c r="Q5354" s="925"/>
    </row>
    <row r="5355" spans="17:17">
      <c r="Q5355" s="925"/>
    </row>
    <row r="5356" spans="17:17">
      <c r="Q5356" s="925"/>
    </row>
    <row r="5357" spans="17:17">
      <c r="Q5357" s="925"/>
    </row>
    <row r="5358" spans="17:17">
      <c r="Q5358" s="925"/>
    </row>
    <row r="5359" spans="17:17">
      <c r="Q5359" s="925"/>
    </row>
    <row r="5360" spans="17:17">
      <c r="Q5360" s="925"/>
    </row>
    <row r="5361" spans="17:17">
      <c r="Q5361" s="925"/>
    </row>
    <row r="5362" spans="17:17">
      <c r="Q5362" s="925"/>
    </row>
    <row r="5363" spans="17:17">
      <c r="Q5363" s="925"/>
    </row>
    <row r="5364" spans="17:17">
      <c r="Q5364" s="925"/>
    </row>
    <row r="5365" spans="17:17">
      <c r="Q5365" s="925"/>
    </row>
    <row r="5366" spans="17:17">
      <c r="Q5366" s="925"/>
    </row>
    <row r="5367" spans="17:17">
      <c r="Q5367" s="925"/>
    </row>
    <row r="5368" spans="17:17">
      <c r="Q5368" s="925"/>
    </row>
    <row r="5369" spans="17:17">
      <c r="Q5369" s="925"/>
    </row>
    <row r="5370" spans="17:17">
      <c r="Q5370" s="925"/>
    </row>
    <row r="5371" spans="17:17">
      <c r="Q5371" s="925"/>
    </row>
    <row r="5372" spans="17:17">
      <c r="Q5372" s="925"/>
    </row>
    <row r="5373" spans="17:17">
      <c r="Q5373" s="925"/>
    </row>
    <row r="5374" spans="17:17">
      <c r="Q5374" s="925"/>
    </row>
    <row r="5375" spans="17:17">
      <c r="Q5375" s="925"/>
    </row>
    <row r="5376" spans="17:17">
      <c r="Q5376" s="925"/>
    </row>
    <row r="5377" spans="17:17">
      <c r="Q5377" s="925"/>
    </row>
    <row r="5378" spans="17:17">
      <c r="Q5378" s="925"/>
    </row>
    <row r="5379" spans="17:17">
      <c r="Q5379" s="925"/>
    </row>
    <row r="5380" spans="17:17">
      <c r="Q5380" s="925"/>
    </row>
    <row r="5381" spans="17:17">
      <c r="Q5381" s="925"/>
    </row>
    <row r="5382" spans="17:17">
      <c r="Q5382" s="925"/>
    </row>
    <row r="5383" spans="17:17">
      <c r="Q5383" s="925"/>
    </row>
    <row r="5384" spans="17:17">
      <c r="Q5384" s="925"/>
    </row>
    <row r="5385" spans="17:17">
      <c r="Q5385" s="925"/>
    </row>
    <row r="5386" spans="17:17">
      <c r="Q5386" s="925"/>
    </row>
    <row r="5387" spans="17:17">
      <c r="Q5387" s="925"/>
    </row>
    <row r="5388" spans="17:17">
      <c r="Q5388" s="925"/>
    </row>
    <row r="5389" spans="17:17">
      <c r="Q5389" s="925"/>
    </row>
    <row r="5390" spans="17:17">
      <c r="Q5390" s="925"/>
    </row>
    <row r="5391" spans="17:17">
      <c r="Q5391" s="925"/>
    </row>
    <row r="5392" spans="17:17">
      <c r="Q5392" s="925"/>
    </row>
    <row r="5393" spans="17:17">
      <c r="Q5393" s="925"/>
    </row>
    <row r="5394" spans="17:17">
      <c r="Q5394" s="925"/>
    </row>
    <row r="5395" spans="17:17">
      <c r="Q5395" s="925"/>
    </row>
    <row r="5396" spans="17:17">
      <c r="Q5396" s="925"/>
    </row>
    <row r="5397" spans="17:17">
      <c r="Q5397" s="925"/>
    </row>
    <row r="5398" spans="17:17">
      <c r="Q5398" s="925"/>
    </row>
    <row r="5399" spans="17:17">
      <c r="Q5399" s="925"/>
    </row>
    <row r="5400" spans="17:17">
      <c r="Q5400" s="925"/>
    </row>
    <row r="5401" spans="17:17">
      <c r="Q5401" s="925"/>
    </row>
    <row r="5402" spans="17:17">
      <c r="Q5402" s="925"/>
    </row>
    <row r="5403" spans="17:17">
      <c r="Q5403" s="925"/>
    </row>
    <row r="5404" spans="17:17">
      <c r="Q5404" s="925"/>
    </row>
    <row r="5405" spans="17:17">
      <c r="Q5405" s="925"/>
    </row>
    <row r="5406" spans="17:17">
      <c r="Q5406" s="925"/>
    </row>
    <row r="5407" spans="17:17">
      <c r="Q5407" s="925"/>
    </row>
    <row r="5408" spans="17:17">
      <c r="Q5408" s="925"/>
    </row>
    <row r="5409" spans="17:17">
      <c r="Q5409" s="925"/>
    </row>
    <row r="5410" spans="17:17">
      <c r="Q5410" s="925"/>
    </row>
    <row r="5411" spans="17:17">
      <c r="Q5411" s="925"/>
    </row>
    <row r="5412" spans="17:17">
      <c r="Q5412" s="925"/>
    </row>
    <row r="5413" spans="17:17">
      <c r="Q5413" s="925"/>
    </row>
    <row r="5414" spans="17:17">
      <c r="Q5414" s="925"/>
    </row>
    <row r="5415" spans="17:17">
      <c r="Q5415" s="925"/>
    </row>
    <row r="5416" spans="17:17">
      <c r="Q5416" s="925"/>
    </row>
    <row r="5417" spans="17:17">
      <c r="Q5417" s="925"/>
    </row>
    <row r="5418" spans="17:17">
      <c r="Q5418" s="925"/>
    </row>
    <row r="5419" spans="17:17">
      <c r="Q5419" s="925"/>
    </row>
    <row r="5420" spans="17:17">
      <c r="Q5420" s="925"/>
    </row>
    <row r="5421" spans="17:17">
      <c r="Q5421" s="925"/>
    </row>
    <row r="5422" spans="17:17">
      <c r="Q5422" s="925"/>
    </row>
    <row r="5423" spans="17:17">
      <c r="Q5423" s="925"/>
    </row>
    <row r="5424" spans="17:17">
      <c r="Q5424" s="925"/>
    </row>
    <row r="5425" spans="17:17">
      <c r="Q5425" s="925"/>
    </row>
    <row r="5426" spans="17:17">
      <c r="Q5426" s="925"/>
    </row>
    <row r="5427" spans="17:17">
      <c r="Q5427" s="925"/>
    </row>
    <row r="5428" spans="17:17">
      <c r="Q5428" s="925"/>
    </row>
    <row r="5429" spans="17:17">
      <c r="Q5429" s="925"/>
    </row>
    <row r="5430" spans="17:17">
      <c r="Q5430" s="925"/>
    </row>
    <row r="5431" spans="17:17">
      <c r="Q5431" s="925"/>
    </row>
    <row r="5432" spans="17:17">
      <c r="Q5432" s="925"/>
    </row>
    <row r="5433" spans="17:17">
      <c r="Q5433" s="925"/>
    </row>
    <row r="5434" spans="17:17">
      <c r="Q5434" s="925"/>
    </row>
    <row r="5435" spans="17:17">
      <c r="Q5435" s="925"/>
    </row>
    <row r="5436" spans="17:17">
      <c r="Q5436" s="925"/>
    </row>
    <row r="5437" spans="17:17">
      <c r="Q5437" s="925"/>
    </row>
    <row r="5438" spans="17:17">
      <c r="Q5438" s="925"/>
    </row>
    <row r="5439" spans="17:17">
      <c r="Q5439" s="925"/>
    </row>
    <row r="5440" spans="17:17">
      <c r="Q5440" s="925"/>
    </row>
    <row r="5441" spans="17:17">
      <c r="Q5441" s="925"/>
    </row>
    <row r="5442" spans="17:17">
      <c r="Q5442" s="925"/>
    </row>
    <row r="5443" spans="17:17">
      <c r="Q5443" s="925"/>
    </row>
    <row r="5444" spans="17:17">
      <c r="Q5444" s="925"/>
    </row>
    <row r="5445" spans="17:17">
      <c r="Q5445" s="925"/>
    </row>
    <row r="5446" spans="17:17">
      <c r="Q5446" s="925"/>
    </row>
    <row r="5447" spans="17:17">
      <c r="Q5447" s="925"/>
    </row>
    <row r="5448" spans="17:17">
      <c r="Q5448" s="925"/>
    </row>
    <row r="5449" spans="17:17">
      <c r="Q5449" s="925"/>
    </row>
    <row r="5450" spans="17:17">
      <c r="Q5450" s="925"/>
    </row>
    <row r="5451" spans="17:17">
      <c r="Q5451" s="925"/>
    </row>
    <row r="5452" spans="17:17">
      <c r="Q5452" s="925"/>
    </row>
    <row r="5453" spans="17:17">
      <c r="Q5453" s="925"/>
    </row>
    <row r="5454" spans="17:17">
      <c r="Q5454" s="925"/>
    </row>
    <row r="5455" spans="17:17">
      <c r="Q5455" s="925"/>
    </row>
    <row r="5456" spans="17:17">
      <c r="Q5456" s="925"/>
    </row>
    <row r="5457" spans="17:17">
      <c r="Q5457" s="925"/>
    </row>
    <row r="5458" spans="17:17">
      <c r="Q5458" s="925"/>
    </row>
    <row r="5459" spans="17:17">
      <c r="Q5459" s="925"/>
    </row>
    <row r="5460" spans="17:17">
      <c r="Q5460" s="925"/>
    </row>
    <row r="5461" spans="17:17">
      <c r="Q5461" s="925"/>
    </row>
    <row r="5462" spans="17:17">
      <c r="Q5462" s="925"/>
    </row>
    <row r="5463" spans="17:17">
      <c r="Q5463" s="925"/>
    </row>
    <row r="5464" spans="17:17">
      <c r="Q5464" s="925"/>
    </row>
    <row r="5465" spans="17:17">
      <c r="Q5465" s="925"/>
    </row>
    <row r="5466" spans="17:17">
      <c r="Q5466" s="925"/>
    </row>
    <row r="5467" spans="17:17">
      <c r="Q5467" s="925"/>
    </row>
    <row r="5468" spans="17:17">
      <c r="Q5468" s="925"/>
    </row>
    <row r="5469" spans="17:17">
      <c r="Q5469" s="925"/>
    </row>
    <row r="5470" spans="17:17">
      <c r="Q5470" s="925"/>
    </row>
    <row r="5471" spans="17:17">
      <c r="Q5471" s="925"/>
    </row>
    <row r="5472" spans="17:17">
      <c r="Q5472" s="925"/>
    </row>
    <row r="5473" spans="17:17">
      <c r="Q5473" s="925"/>
    </row>
    <row r="5474" spans="17:17">
      <c r="Q5474" s="925"/>
    </row>
    <row r="5475" spans="17:17">
      <c r="Q5475" s="925"/>
    </row>
    <row r="5476" spans="17:17">
      <c r="Q5476" s="925"/>
    </row>
    <row r="5477" spans="17:17">
      <c r="Q5477" s="925"/>
    </row>
    <row r="5478" spans="17:17">
      <c r="Q5478" s="925"/>
    </row>
    <row r="5479" spans="17:17">
      <c r="Q5479" s="925"/>
    </row>
    <row r="5480" spans="17:17">
      <c r="Q5480" s="925"/>
    </row>
    <row r="5481" spans="17:17">
      <c r="Q5481" s="925"/>
    </row>
    <row r="5482" spans="17:17">
      <c r="Q5482" s="925"/>
    </row>
    <row r="5483" spans="17:17">
      <c r="Q5483" s="925"/>
    </row>
    <row r="5484" spans="17:17">
      <c r="Q5484" s="925"/>
    </row>
    <row r="5485" spans="17:17">
      <c r="Q5485" s="925"/>
    </row>
    <row r="5486" spans="17:17">
      <c r="Q5486" s="925"/>
    </row>
    <row r="5487" spans="17:17">
      <c r="Q5487" s="925"/>
    </row>
    <row r="5488" spans="17:17">
      <c r="Q5488" s="925"/>
    </row>
    <row r="5489" spans="17:17">
      <c r="Q5489" s="925"/>
    </row>
    <row r="5490" spans="17:17">
      <c r="Q5490" s="925"/>
    </row>
    <row r="5491" spans="17:17">
      <c r="Q5491" s="925"/>
    </row>
    <row r="5492" spans="17:17">
      <c r="Q5492" s="925"/>
    </row>
    <row r="5493" spans="17:17">
      <c r="Q5493" s="925"/>
    </row>
    <row r="5494" spans="17:17">
      <c r="Q5494" s="925"/>
    </row>
    <row r="5495" spans="17:17">
      <c r="Q5495" s="925"/>
    </row>
    <row r="5496" spans="17:17">
      <c r="Q5496" s="925"/>
    </row>
    <row r="5497" spans="17:17">
      <c r="Q5497" s="925"/>
    </row>
    <row r="5498" spans="17:17">
      <c r="Q5498" s="925"/>
    </row>
    <row r="5499" spans="17:17">
      <c r="Q5499" s="925"/>
    </row>
    <row r="5500" spans="17:17">
      <c r="Q5500" s="925"/>
    </row>
    <row r="5501" spans="17:17">
      <c r="Q5501" s="925"/>
    </row>
    <row r="5502" spans="17:17">
      <c r="Q5502" s="925"/>
    </row>
    <row r="5503" spans="17:17">
      <c r="Q5503" s="925"/>
    </row>
    <row r="5504" spans="17:17">
      <c r="Q5504" s="925"/>
    </row>
    <row r="5505" spans="17:17">
      <c r="Q5505" s="925"/>
    </row>
    <row r="5506" spans="17:17">
      <c r="Q5506" s="925"/>
    </row>
    <row r="5507" spans="17:17">
      <c r="Q5507" s="925"/>
    </row>
    <row r="5508" spans="17:17">
      <c r="Q5508" s="925"/>
    </row>
    <row r="5509" spans="17:17">
      <c r="Q5509" s="925"/>
    </row>
    <row r="5510" spans="17:17">
      <c r="Q5510" s="925"/>
    </row>
    <row r="5511" spans="17:17">
      <c r="Q5511" s="925"/>
    </row>
    <row r="5512" spans="17:17">
      <c r="Q5512" s="925"/>
    </row>
    <row r="5513" spans="17:17">
      <c r="Q5513" s="925"/>
    </row>
    <row r="5514" spans="17:17">
      <c r="Q5514" s="925"/>
    </row>
    <row r="5515" spans="17:17">
      <c r="Q5515" s="925"/>
    </row>
    <row r="5516" spans="17:17">
      <c r="Q5516" s="925"/>
    </row>
    <row r="5517" spans="17:17">
      <c r="Q5517" s="925"/>
    </row>
    <row r="5518" spans="17:17">
      <c r="Q5518" s="925"/>
    </row>
    <row r="5519" spans="17:17">
      <c r="Q5519" s="925"/>
    </row>
    <row r="5520" spans="17:17">
      <c r="Q5520" s="925"/>
    </row>
    <row r="5521" spans="17:17">
      <c r="Q5521" s="925"/>
    </row>
    <row r="5522" spans="17:17">
      <c r="Q5522" s="925"/>
    </row>
    <row r="5523" spans="17:17">
      <c r="Q5523" s="925"/>
    </row>
    <row r="5524" spans="17:17">
      <c r="Q5524" s="925"/>
    </row>
    <row r="5525" spans="17:17">
      <c r="Q5525" s="925"/>
    </row>
    <row r="5526" spans="17:17">
      <c r="Q5526" s="925"/>
    </row>
    <row r="5527" spans="17:17">
      <c r="Q5527" s="925"/>
    </row>
    <row r="5528" spans="17:17">
      <c r="Q5528" s="925"/>
    </row>
    <row r="5529" spans="17:17">
      <c r="Q5529" s="925"/>
    </row>
    <row r="5530" spans="17:17">
      <c r="Q5530" s="925"/>
    </row>
    <row r="5531" spans="17:17">
      <c r="Q5531" s="925"/>
    </row>
    <row r="5532" spans="17:17">
      <c r="Q5532" s="925"/>
    </row>
    <row r="5533" spans="17:17">
      <c r="Q5533" s="925"/>
    </row>
    <row r="5534" spans="17:17">
      <c r="Q5534" s="925"/>
    </row>
    <row r="5535" spans="17:17">
      <c r="Q5535" s="925"/>
    </row>
    <row r="5536" spans="17:17">
      <c r="Q5536" s="925"/>
    </row>
    <row r="5537" spans="17:17">
      <c r="Q5537" s="925"/>
    </row>
    <row r="5538" spans="17:17">
      <c r="Q5538" s="925"/>
    </row>
    <row r="5539" spans="17:17">
      <c r="Q5539" s="925"/>
    </row>
    <row r="5540" spans="17:17">
      <c r="Q5540" s="925"/>
    </row>
    <row r="5541" spans="17:17">
      <c r="Q5541" s="925"/>
    </row>
    <row r="5542" spans="17:17">
      <c r="Q5542" s="925"/>
    </row>
    <row r="5543" spans="17:17">
      <c r="Q5543" s="925"/>
    </row>
    <row r="5544" spans="17:17">
      <c r="Q5544" s="925"/>
    </row>
    <row r="5545" spans="17:17">
      <c r="Q5545" s="925"/>
    </row>
    <row r="5546" spans="17:17">
      <c r="Q5546" s="925"/>
    </row>
    <row r="5547" spans="17:17">
      <c r="Q5547" s="925"/>
    </row>
    <row r="5548" spans="17:17">
      <c r="Q5548" s="925"/>
    </row>
    <row r="5549" spans="17:17">
      <c r="Q5549" s="925"/>
    </row>
    <row r="5550" spans="17:17">
      <c r="Q5550" s="925"/>
    </row>
    <row r="5551" spans="17:17">
      <c r="Q5551" s="925"/>
    </row>
    <row r="5552" spans="17:17">
      <c r="Q5552" s="925"/>
    </row>
    <row r="5553" spans="17:17">
      <c r="Q5553" s="925"/>
    </row>
    <row r="5554" spans="17:17">
      <c r="Q5554" s="925"/>
    </row>
    <row r="5555" spans="17:17">
      <c r="Q5555" s="925"/>
    </row>
    <row r="5556" spans="17:17">
      <c r="Q5556" s="925"/>
    </row>
    <row r="5557" spans="17:17">
      <c r="Q5557" s="925"/>
    </row>
    <row r="5558" spans="17:17">
      <c r="Q5558" s="925"/>
    </row>
    <row r="5559" spans="17:17">
      <c r="Q5559" s="925"/>
    </row>
    <row r="5560" spans="17:17">
      <c r="Q5560" s="925"/>
    </row>
    <row r="5561" spans="17:17">
      <c r="Q5561" s="925"/>
    </row>
    <row r="5562" spans="17:17">
      <c r="Q5562" s="925"/>
    </row>
    <row r="5563" spans="17:17">
      <c r="Q5563" s="925"/>
    </row>
    <row r="5564" spans="17:17">
      <c r="Q5564" s="925"/>
    </row>
    <row r="5565" spans="17:17">
      <c r="Q5565" s="925"/>
    </row>
    <row r="5566" spans="17:17">
      <c r="Q5566" s="925"/>
    </row>
    <row r="5567" spans="17:17">
      <c r="Q5567" s="925"/>
    </row>
    <row r="5568" spans="17:17">
      <c r="Q5568" s="925"/>
    </row>
    <row r="5569" spans="17:17">
      <c r="Q5569" s="925"/>
    </row>
    <row r="5570" spans="17:17">
      <c r="Q5570" s="925"/>
    </row>
    <row r="5571" spans="17:17">
      <c r="Q5571" s="925"/>
    </row>
    <row r="5572" spans="17:17">
      <c r="Q5572" s="925"/>
    </row>
    <row r="5573" spans="17:17">
      <c r="Q5573" s="925"/>
    </row>
    <row r="5574" spans="17:17">
      <c r="Q5574" s="925"/>
    </row>
    <row r="5575" spans="17:17">
      <c r="Q5575" s="925"/>
    </row>
    <row r="5576" spans="17:17">
      <c r="Q5576" s="925"/>
    </row>
    <row r="5577" spans="17:17">
      <c r="Q5577" s="925"/>
    </row>
    <row r="5578" spans="17:17">
      <c r="Q5578" s="925"/>
    </row>
    <row r="5579" spans="17:17">
      <c r="Q5579" s="925"/>
    </row>
    <row r="5580" spans="17:17">
      <c r="Q5580" s="925"/>
    </row>
    <row r="5581" spans="17:17">
      <c r="Q5581" s="925"/>
    </row>
    <row r="5582" spans="17:17">
      <c r="Q5582" s="925"/>
    </row>
    <row r="5583" spans="17:17">
      <c r="Q5583" s="925"/>
    </row>
    <row r="5584" spans="17:17">
      <c r="Q5584" s="925"/>
    </row>
    <row r="5585" spans="17:17">
      <c r="Q5585" s="925"/>
    </row>
    <row r="5586" spans="17:17">
      <c r="Q5586" s="925"/>
    </row>
    <row r="5587" spans="17:17">
      <c r="Q5587" s="925"/>
    </row>
    <row r="5588" spans="17:17">
      <c r="Q5588" s="925"/>
    </row>
    <row r="5589" spans="17:17">
      <c r="Q5589" s="925"/>
    </row>
    <row r="5590" spans="17:17">
      <c r="Q5590" s="925"/>
    </row>
    <row r="5591" spans="17:17">
      <c r="Q5591" s="925"/>
    </row>
    <row r="5592" spans="17:17">
      <c r="Q5592" s="925"/>
    </row>
    <row r="5593" spans="17:17">
      <c r="Q5593" s="925"/>
    </row>
    <row r="5594" spans="17:17">
      <c r="Q5594" s="925"/>
    </row>
    <row r="5595" spans="17:17">
      <c r="Q5595" s="925"/>
    </row>
    <row r="5596" spans="17:17">
      <c r="Q5596" s="925"/>
    </row>
    <row r="5597" spans="17:17">
      <c r="Q5597" s="925"/>
    </row>
    <row r="5598" spans="17:17">
      <c r="Q5598" s="925"/>
    </row>
    <row r="5599" spans="17:17">
      <c r="Q5599" s="925"/>
    </row>
    <row r="5600" spans="17:17">
      <c r="Q5600" s="925"/>
    </row>
    <row r="5601" spans="17:17">
      <c r="Q5601" s="925"/>
    </row>
    <row r="5602" spans="17:17">
      <c r="Q5602" s="925"/>
    </row>
    <row r="5603" spans="17:17">
      <c r="Q5603" s="925"/>
    </row>
    <row r="5604" spans="17:17">
      <c r="Q5604" s="925"/>
    </row>
    <row r="5605" spans="17:17">
      <c r="Q5605" s="925"/>
    </row>
    <row r="5606" spans="17:17">
      <c r="Q5606" s="925"/>
    </row>
    <row r="5607" spans="17:17">
      <c r="Q5607" s="925"/>
    </row>
    <row r="5608" spans="17:17">
      <c r="Q5608" s="925"/>
    </row>
    <row r="5609" spans="17:17">
      <c r="Q5609" s="925"/>
    </row>
    <row r="5610" spans="17:17">
      <c r="Q5610" s="925"/>
    </row>
    <row r="5611" spans="17:17">
      <c r="Q5611" s="925"/>
    </row>
    <row r="5612" spans="17:17">
      <c r="Q5612" s="925"/>
    </row>
    <row r="5613" spans="17:17">
      <c r="Q5613" s="925"/>
    </row>
    <row r="5614" spans="17:17">
      <c r="Q5614" s="925"/>
    </row>
    <row r="5615" spans="17:17">
      <c r="Q5615" s="925"/>
    </row>
    <row r="5616" spans="17:17">
      <c r="Q5616" s="925"/>
    </row>
    <row r="5617" spans="17:17">
      <c r="Q5617" s="925"/>
    </row>
    <row r="5618" spans="17:17">
      <c r="Q5618" s="925"/>
    </row>
    <row r="5619" spans="17:17">
      <c r="Q5619" s="925"/>
    </row>
    <row r="5620" spans="17:17">
      <c r="Q5620" s="925"/>
    </row>
    <row r="5621" spans="17:17">
      <c r="Q5621" s="925"/>
    </row>
    <row r="5622" spans="17:17">
      <c r="Q5622" s="925"/>
    </row>
    <row r="5623" spans="17:17">
      <c r="Q5623" s="925"/>
    </row>
    <row r="5624" spans="17:17">
      <c r="Q5624" s="925"/>
    </row>
    <row r="5625" spans="17:17">
      <c r="Q5625" s="925"/>
    </row>
    <row r="5626" spans="17:17">
      <c r="Q5626" s="925"/>
    </row>
    <row r="5627" spans="17:17">
      <c r="Q5627" s="925"/>
    </row>
    <row r="5628" spans="17:17">
      <c r="Q5628" s="925"/>
    </row>
    <row r="5629" spans="17:17">
      <c r="Q5629" s="925"/>
    </row>
    <row r="5630" spans="17:17">
      <c r="Q5630" s="925"/>
    </row>
    <row r="5631" spans="17:17">
      <c r="Q5631" s="925"/>
    </row>
    <row r="5632" spans="17:17">
      <c r="Q5632" s="925"/>
    </row>
    <row r="5633" spans="17:17">
      <c r="Q5633" s="925"/>
    </row>
    <row r="5634" spans="17:17">
      <c r="Q5634" s="925"/>
    </row>
    <row r="5635" spans="17:17">
      <c r="Q5635" s="925"/>
    </row>
    <row r="5636" spans="17:17">
      <c r="Q5636" s="925"/>
    </row>
    <row r="5637" spans="17:17">
      <c r="Q5637" s="925"/>
    </row>
    <row r="5638" spans="17:17">
      <c r="Q5638" s="925"/>
    </row>
    <row r="5639" spans="17:17">
      <c r="Q5639" s="925"/>
    </row>
    <row r="5640" spans="17:17">
      <c r="Q5640" s="925"/>
    </row>
    <row r="5641" spans="17:17">
      <c r="Q5641" s="925"/>
    </row>
    <row r="5642" spans="17:17">
      <c r="Q5642" s="925"/>
    </row>
    <row r="5643" spans="17:17">
      <c r="Q5643" s="925"/>
    </row>
    <row r="5644" spans="17:17">
      <c r="Q5644" s="925"/>
    </row>
    <row r="5645" spans="17:17">
      <c r="Q5645" s="925"/>
    </row>
    <row r="5646" spans="17:17">
      <c r="Q5646" s="925"/>
    </row>
    <row r="5647" spans="17:17">
      <c r="Q5647" s="925"/>
    </row>
    <row r="5648" spans="17:17">
      <c r="Q5648" s="925"/>
    </row>
    <row r="5649" spans="17:17">
      <c r="Q5649" s="925"/>
    </row>
    <row r="5650" spans="17:17">
      <c r="Q5650" s="925"/>
    </row>
    <row r="5651" spans="17:17">
      <c r="Q5651" s="925"/>
    </row>
    <row r="5652" spans="17:17">
      <c r="Q5652" s="925"/>
    </row>
    <row r="5653" spans="17:17">
      <c r="Q5653" s="925"/>
    </row>
    <row r="5654" spans="17:17">
      <c r="Q5654" s="925"/>
    </row>
    <row r="5655" spans="17:17">
      <c r="Q5655" s="925"/>
    </row>
    <row r="5656" spans="17:17">
      <c r="Q5656" s="925"/>
    </row>
    <row r="5657" spans="17:17">
      <c r="Q5657" s="925"/>
    </row>
    <row r="5658" spans="17:17">
      <c r="Q5658" s="925"/>
    </row>
    <row r="5659" spans="17:17">
      <c r="Q5659" s="925"/>
    </row>
    <row r="5660" spans="17:17">
      <c r="Q5660" s="925"/>
    </row>
    <row r="5661" spans="17:17">
      <c r="Q5661" s="925"/>
    </row>
    <row r="5662" spans="17:17">
      <c r="Q5662" s="925"/>
    </row>
    <row r="5663" spans="17:17">
      <c r="Q5663" s="925"/>
    </row>
    <row r="5664" spans="17:17">
      <c r="Q5664" s="925"/>
    </row>
    <row r="5665" spans="17:17">
      <c r="Q5665" s="925"/>
    </row>
    <row r="5666" spans="17:17">
      <c r="Q5666" s="925"/>
    </row>
    <row r="5667" spans="17:17">
      <c r="Q5667" s="925"/>
    </row>
    <row r="5668" spans="17:17">
      <c r="Q5668" s="925"/>
    </row>
    <row r="5669" spans="17:17">
      <c r="Q5669" s="925"/>
    </row>
    <row r="5670" spans="17:17">
      <c r="Q5670" s="925"/>
    </row>
    <row r="5671" spans="17:17">
      <c r="Q5671" s="925"/>
    </row>
    <row r="5672" spans="17:17">
      <c r="Q5672" s="925"/>
    </row>
    <row r="5673" spans="17:17">
      <c r="Q5673" s="925"/>
    </row>
    <row r="5674" spans="17:17">
      <c r="Q5674" s="925"/>
    </row>
    <row r="5675" spans="17:17">
      <c r="Q5675" s="925"/>
    </row>
    <row r="5676" spans="17:17">
      <c r="Q5676" s="925"/>
    </row>
    <row r="5677" spans="17:17">
      <c r="Q5677" s="925"/>
    </row>
    <row r="5678" spans="17:17">
      <c r="Q5678" s="925"/>
    </row>
    <row r="5679" spans="17:17">
      <c r="Q5679" s="925"/>
    </row>
    <row r="5680" spans="17:17">
      <c r="Q5680" s="925"/>
    </row>
    <row r="5681" spans="17:17">
      <c r="Q5681" s="925"/>
    </row>
    <row r="5682" spans="17:17">
      <c r="Q5682" s="925"/>
    </row>
    <row r="5683" spans="17:17">
      <c r="Q5683" s="925"/>
    </row>
    <row r="5684" spans="17:17">
      <c r="Q5684" s="925"/>
    </row>
    <row r="5685" spans="17:17">
      <c r="Q5685" s="925"/>
    </row>
    <row r="5686" spans="17:17">
      <c r="Q5686" s="925"/>
    </row>
    <row r="5687" spans="17:17">
      <c r="Q5687" s="925"/>
    </row>
    <row r="5688" spans="17:17">
      <c r="Q5688" s="925"/>
    </row>
    <row r="5689" spans="17:17">
      <c r="Q5689" s="925"/>
    </row>
    <row r="5690" spans="17:17">
      <c r="Q5690" s="925"/>
    </row>
    <row r="5691" spans="17:17">
      <c r="Q5691" s="925"/>
    </row>
    <row r="5692" spans="17:17">
      <c r="Q5692" s="925"/>
    </row>
    <row r="5693" spans="17:17">
      <c r="Q5693" s="925"/>
    </row>
    <row r="5694" spans="17:17">
      <c r="Q5694" s="925"/>
    </row>
    <row r="5695" spans="17:17">
      <c r="Q5695" s="925"/>
    </row>
    <row r="5696" spans="17:17">
      <c r="Q5696" s="925"/>
    </row>
    <row r="5697" spans="17:17">
      <c r="Q5697" s="925"/>
    </row>
    <row r="5698" spans="17:17">
      <c r="Q5698" s="925"/>
    </row>
    <row r="5699" spans="17:17">
      <c r="Q5699" s="925"/>
    </row>
    <row r="5700" spans="17:17">
      <c r="Q5700" s="925"/>
    </row>
    <row r="5701" spans="17:17">
      <c r="Q5701" s="925"/>
    </row>
    <row r="5702" spans="17:17">
      <c r="Q5702" s="925"/>
    </row>
    <row r="5703" spans="17:17">
      <c r="Q5703" s="925"/>
    </row>
    <row r="5704" spans="17:17">
      <c r="Q5704" s="925"/>
    </row>
    <row r="5705" spans="17:17">
      <c r="Q5705" s="925"/>
    </row>
    <row r="5706" spans="17:17">
      <c r="Q5706" s="925"/>
    </row>
    <row r="5707" spans="17:17">
      <c r="Q5707" s="925"/>
    </row>
    <row r="5708" spans="17:17">
      <c r="Q5708" s="925"/>
    </row>
    <row r="5709" spans="17:17">
      <c r="Q5709" s="925"/>
    </row>
    <row r="5710" spans="17:17">
      <c r="Q5710" s="925"/>
    </row>
    <row r="5711" spans="17:17">
      <c r="Q5711" s="925"/>
    </row>
    <row r="5712" spans="17:17">
      <c r="Q5712" s="925"/>
    </row>
    <row r="5713" spans="17:17">
      <c r="Q5713" s="925"/>
    </row>
    <row r="5714" spans="17:17">
      <c r="Q5714" s="925"/>
    </row>
    <row r="5715" spans="17:17">
      <c r="Q5715" s="925"/>
    </row>
    <row r="5716" spans="17:17">
      <c r="Q5716" s="925"/>
    </row>
    <row r="5717" spans="17:17">
      <c r="Q5717" s="925"/>
    </row>
    <row r="5718" spans="17:17">
      <c r="Q5718" s="925"/>
    </row>
    <row r="5719" spans="17:17">
      <c r="Q5719" s="925"/>
    </row>
    <row r="5720" spans="17:17">
      <c r="Q5720" s="925"/>
    </row>
    <row r="5721" spans="17:17">
      <c r="Q5721" s="925"/>
    </row>
    <row r="5722" spans="17:17">
      <c r="Q5722" s="925"/>
    </row>
    <row r="5723" spans="17:17">
      <c r="Q5723" s="925"/>
    </row>
    <row r="5724" spans="17:17">
      <c r="Q5724" s="925"/>
    </row>
    <row r="5725" spans="17:17">
      <c r="Q5725" s="925"/>
    </row>
    <row r="5726" spans="17:17">
      <c r="Q5726" s="925"/>
    </row>
    <row r="5727" spans="17:17">
      <c r="Q5727" s="925"/>
    </row>
    <row r="5728" spans="17:17">
      <c r="Q5728" s="925"/>
    </row>
    <row r="5729" spans="17:17">
      <c r="Q5729" s="925"/>
    </row>
    <row r="5730" spans="17:17">
      <c r="Q5730" s="925"/>
    </row>
    <row r="5731" spans="17:17">
      <c r="Q5731" s="925"/>
    </row>
    <row r="5732" spans="17:17">
      <c r="Q5732" s="925"/>
    </row>
    <row r="5733" spans="17:17">
      <c r="Q5733" s="925"/>
    </row>
    <row r="5734" spans="17:17">
      <c r="Q5734" s="925"/>
    </row>
    <row r="5735" spans="17:17">
      <c r="Q5735" s="925"/>
    </row>
    <row r="5736" spans="17:17">
      <c r="Q5736" s="925"/>
    </row>
    <row r="5737" spans="17:17">
      <c r="Q5737" s="925"/>
    </row>
    <row r="5738" spans="17:17">
      <c r="Q5738" s="925"/>
    </row>
    <row r="5739" spans="17:17">
      <c r="Q5739" s="925"/>
    </row>
    <row r="5740" spans="17:17">
      <c r="Q5740" s="925"/>
    </row>
    <row r="5741" spans="17:17">
      <c r="Q5741" s="925"/>
    </row>
    <row r="5742" spans="17:17">
      <c r="Q5742" s="925"/>
    </row>
    <row r="5743" spans="17:17">
      <c r="Q5743" s="925"/>
    </row>
    <row r="5744" spans="17:17">
      <c r="Q5744" s="925"/>
    </row>
    <row r="5745" spans="17:17">
      <c r="Q5745" s="925"/>
    </row>
    <row r="5746" spans="17:17">
      <c r="Q5746" s="925"/>
    </row>
    <row r="5747" spans="17:17">
      <c r="Q5747" s="925"/>
    </row>
    <row r="5748" spans="17:17">
      <c r="Q5748" s="925"/>
    </row>
    <row r="5749" spans="17:17">
      <c r="Q5749" s="925"/>
    </row>
    <row r="5750" spans="17:17">
      <c r="Q5750" s="925"/>
    </row>
    <row r="5751" spans="17:17">
      <c r="Q5751" s="925"/>
    </row>
    <row r="5752" spans="17:17">
      <c r="Q5752" s="925"/>
    </row>
    <row r="5753" spans="17:17">
      <c r="Q5753" s="925"/>
    </row>
    <row r="5754" spans="17:17">
      <c r="Q5754" s="925"/>
    </row>
    <row r="5755" spans="17:17">
      <c r="Q5755" s="925"/>
    </row>
    <row r="5756" spans="17:17">
      <c r="Q5756" s="925"/>
    </row>
    <row r="5757" spans="17:17">
      <c r="Q5757" s="925"/>
    </row>
    <row r="5758" spans="17:17">
      <c r="Q5758" s="925"/>
    </row>
    <row r="5759" spans="17:17">
      <c r="Q5759" s="925"/>
    </row>
    <row r="5760" spans="17:17">
      <c r="Q5760" s="925"/>
    </row>
    <row r="5761" spans="17:17">
      <c r="Q5761" s="925"/>
    </row>
    <row r="5762" spans="17:17">
      <c r="Q5762" s="925"/>
    </row>
    <row r="5763" spans="17:17">
      <c r="Q5763" s="925"/>
    </row>
    <row r="5764" spans="17:17">
      <c r="Q5764" s="925"/>
    </row>
    <row r="5765" spans="17:17">
      <c r="Q5765" s="925"/>
    </row>
    <row r="5766" spans="17:17">
      <c r="Q5766" s="925"/>
    </row>
    <row r="5767" spans="17:17">
      <c r="Q5767" s="925"/>
    </row>
    <row r="5768" spans="17:17">
      <c r="Q5768" s="925"/>
    </row>
    <row r="5769" spans="17:17">
      <c r="Q5769" s="925"/>
    </row>
    <row r="5770" spans="17:17">
      <c r="Q5770" s="925"/>
    </row>
    <row r="5771" spans="17:17">
      <c r="Q5771" s="925"/>
    </row>
    <row r="5772" spans="17:17">
      <c r="Q5772" s="925"/>
    </row>
    <row r="5773" spans="17:17">
      <c r="Q5773" s="925"/>
    </row>
    <row r="5774" spans="17:17">
      <c r="Q5774" s="925"/>
    </row>
    <row r="5775" spans="17:17">
      <c r="Q5775" s="925"/>
    </row>
    <row r="5776" spans="17:17">
      <c r="Q5776" s="925"/>
    </row>
    <row r="5777" spans="17:17">
      <c r="Q5777" s="925"/>
    </row>
    <row r="5778" spans="17:17">
      <c r="Q5778" s="925"/>
    </row>
    <row r="5779" spans="17:17">
      <c r="Q5779" s="925"/>
    </row>
    <row r="5780" spans="17:17">
      <c r="Q5780" s="925"/>
    </row>
    <row r="5781" spans="17:17">
      <c r="Q5781" s="925"/>
    </row>
    <row r="5782" spans="17:17">
      <c r="Q5782" s="925"/>
    </row>
    <row r="5783" spans="17:17">
      <c r="Q5783" s="925"/>
    </row>
    <row r="5784" spans="17:17">
      <c r="Q5784" s="925"/>
    </row>
    <row r="5785" spans="17:17">
      <c r="Q5785" s="925"/>
    </row>
    <row r="5786" spans="17:17">
      <c r="Q5786" s="925"/>
    </row>
    <row r="5787" spans="17:17">
      <c r="Q5787" s="925"/>
    </row>
    <row r="5788" spans="17:17">
      <c r="Q5788" s="925"/>
    </row>
    <row r="5789" spans="17:17">
      <c r="Q5789" s="925"/>
    </row>
    <row r="5790" spans="17:17">
      <c r="Q5790" s="925"/>
    </row>
    <row r="5791" spans="17:17">
      <c r="Q5791" s="925"/>
    </row>
    <row r="5792" spans="17:17">
      <c r="Q5792" s="925"/>
    </row>
    <row r="5793" spans="17:17">
      <c r="Q5793" s="925"/>
    </row>
    <row r="5794" spans="17:17">
      <c r="Q5794" s="925"/>
    </row>
    <row r="5795" spans="17:17">
      <c r="Q5795" s="925"/>
    </row>
    <row r="5796" spans="17:17">
      <c r="Q5796" s="925"/>
    </row>
    <row r="5797" spans="17:17">
      <c r="Q5797" s="925"/>
    </row>
    <row r="5798" spans="17:17">
      <c r="Q5798" s="925"/>
    </row>
    <row r="5799" spans="17:17">
      <c r="Q5799" s="925"/>
    </row>
    <row r="5800" spans="17:17">
      <c r="Q5800" s="925"/>
    </row>
    <row r="5801" spans="17:17">
      <c r="Q5801" s="925"/>
    </row>
    <row r="5802" spans="17:17">
      <c r="Q5802" s="925"/>
    </row>
    <row r="5803" spans="17:17">
      <c r="Q5803" s="925"/>
    </row>
    <row r="5804" spans="17:17">
      <c r="Q5804" s="925"/>
    </row>
    <row r="5805" spans="17:17">
      <c r="Q5805" s="925"/>
    </row>
    <row r="5806" spans="17:17">
      <c r="Q5806" s="925"/>
    </row>
    <row r="5807" spans="17:17">
      <c r="Q5807" s="925"/>
    </row>
    <row r="5808" spans="17:17">
      <c r="Q5808" s="925"/>
    </row>
    <row r="5809" spans="17:17">
      <c r="Q5809" s="925"/>
    </row>
    <row r="5810" spans="17:17">
      <c r="Q5810" s="925"/>
    </row>
    <row r="5811" spans="17:17">
      <c r="Q5811" s="925"/>
    </row>
    <row r="5812" spans="17:17">
      <c r="Q5812" s="925"/>
    </row>
    <row r="5813" spans="17:17">
      <c r="Q5813" s="925"/>
    </row>
    <row r="5814" spans="17:17">
      <c r="Q5814" s="925"/>
    </row>
    <row r="5815" spans="17:17">
      <c r="Q5815" s="925"/>
    </row>
    <row r="5816" spans="17:17">
      <c r="Q5816" s="925"/>
    </row>
    <row r="5817" spans="17:17">
      <c r="Q5817" s="925"/>
    </row>
    <row r="5818" spans="17:17">
      <c r="Q5818" s="925"/>
    </row>
    <row r="5819" spans="17:17">
      <c r="Q5819" s="925"/>
    </row>
    <row r="5820" spans="17:17">
      <c r="Q5820" s="925"/>
    </row>
    <row r="5821" spans="17:17">
      <c r="Q5821" s="925"/>
    </row>
    <row r="5822" spans="17:17">
      <c r="Q5822" s="925"/>
    </row>
    <row r="5823" spans="17:17">
      <c r="Q5823" s="925"/>
    </row>
    <row r="5824" spans="17:17">
      <c r="Q5824" s="925"/>
    </row>
    <row r="5825" spans="17:17">
      <c r="Q5825" s="925"/>
    </row>
    <row r="5826" spans="17:17">
      <c r="Q5826" s="925"/>
    </row>
    <row r="5827" spans="17:17">
      <c r="Q5827" s="925"/>
    </row>
    <row r="5828" spans="17:17">
      <c r="Q5828" s="925"/>
    </row>
    <row r="5829" spans="17:17">
      <c r="Q5829" s="925"/>
    </row>
    <row r="5830" spans="17:17">
      <c r="Q5830" s="925"/>
    </row>
    <row r="5831" spans="17:17">
      <c r="Q5831" s="925"/>
    </row>
    <row r="5832" spans="17:17">
      <c r="Q5832" s="925"/>
    </row>
    <row r="5833" spans="17:17">
      <c r="Q5833" s="925"/>
    </row>
    <row r="5834" spans="17:17">
      <c r="Q5834" s="925"/>
    </row>
    <row r="5835" spans="17:17">
      <c r="Q5835" s="925"/>
    </row>
    <row r="5836" spans="17:17">
      <c r="Q5836" s="925"/>
    </row>
    <row r="5837" spans="17:17">
      <c r="Q5837" s="925"/>
    </row>
    <row r="5838" spans="17:17">
      <c r="Q5838" s="925"/>
    </row>
    <row r="5839" spans="17:17">
      <c r="Q5839" s="925"/>
    </row>
    <row r="5840" spans="17:17">
      <c r="Q5840" s="925"/>
    </row>
    <row r="5841" spans="17:17">
      <c r="Q5841" s="925"/>
    </row>
    <row r="5842" spans="17:17">
      <c r="Q5842" s="925"/>
    </row>
    <row r="5843" spans="17:17">
      <c r="Q5843" s="925"/>
    </row>
    <row r="5844" spans="17:17">
      <c r="Q5844" s="925"/>
    </row>
    <row r="5845" spans="17:17">
      <c r="Q5845" s="925"/>
    </row>
    <row r="5846" spans="17:17">
      <c r="Q5846" s="925"/>
    </row>
    <row r="5847" spans="17:17">
      <c r="Q5847" s="925"/>
    </row>
    <row r="5848" spans="17:17">
      <c r="Q5848" s="925"/>
    </row>
    <row r="5849" spans="17:17">
      <c r="Q5849" s="925"/>
    </row>
    <row r="5850" spans="17:17">
      <c r="Q5850" s="925"/>
    </row>
    <row r="5851" spans="17:17">
      <c r="Q5851" s="925"/>
    </row>
    <row r="5852" spans="17:17">
      <c r="Q5852" s="925"/>
    </row>
    <row r="5853" spans="17:17">
      <c r="Q5853" s="925"/>
    </row>
    <row r="5854" spans="17:17">
      <c r="Q5854" s="925"/>
    </row>
    <row r="5855" spans="17:17">
      <c r="Q5855" s="925"/>
    </row>
    <row r="5856" spans="17:17">
      <c r="Q5856" s="925"/>
    </row>
    <row r="5857" spans="17:17">
      <c r="Q5857" s="925"/>
    </row>
    <row r="5858" spans="17:17">
      <c r="Q5858" s="925"/>
    </row>
    <row r="5859" spans="17:17">
      <c r="Q5859" s="925"/>
    </row>
    <row r="5860" spans="17:17">
      <c r="Q5860" s="925"/>
    </row>
    <row r="5861" spans="17:17">
      <c r="Q5861" s="925"/>
    </row>
    <row r="5862" spans="17:17">
      <c r="Q5862" s="925"/>
    </row>
    <row r="5863" spans="17:17">
      <c r="Q5863" s="925"/>
    </row>
    <row r="5864" spans="17:17">
      <c r="Q5864" s="925"/>
    </row>
    <row r="5865" spans="17:17">
      <c r="Q5865" s="925"/>
    </row>
    <row r="5866" spans="17:17">
      <c r="Q5866" s="925"/>
    </row>
    <row r="5867" spans="17:17">
      <c r="Q5867" s="925"/>
    </row>
    <row r="5868" spans="17:17">
      <c r="Q5868" s="925"/>
    </row>
    <row r="5869" spans="17:17">
      <c r="Q5869" s="925"/>
    </row>
    <row r="5870" spans="17:17">
      <c r="Q5870" s="925"/>
    </row>
    <row r="5871" spans="17:17">
      <c r="Q5871" s="925"/>
    </row>
    <row r="5872" spans="17:17">
      <c r="Q5872" s="925"/>
    </row>
    <row r="5873" spans="17:17">
      <c r="Q5873" s="925"/>
    </row>
    <row r="5874" spans="17:17">
      <c r="Q5874" s="925"/>
    </row>
    <row r="5875" spans="17:17">
      <c r="Q5875" s="925"/>
    </row>
    <row r="5876" spans="17:17">
      <c r="Q5876" s="925"/>
    </row>
    <row r="5877" spans="17:17">
      <c r="Q5877" s="925"/>
    </row>
    <row r="5878" spans="17:17">
      <c r="Q5878" s="925"/>
    </row>
    <row r="5879" spans="17:17">
      <c r="Q5879" s="925"/>
    </row>
    <row r="5880" spans="17:17">
      <c r="Q5880" s="925"/>
    </row>
    <row r="5881" spans="17:17">
      <c r="Q5881" s="925"/>
    </row>
    <row r="5882" spans="17:17">
      <c r="Q5882" s="925"/>
    </row>
    <row r="5883" spans="17:17">
      <c r="Q5883" s="925"/>
    </row>
    <row r="5884" spans="17:17">
      <c r="Q5884" s="925"/>
    </row>
    <row r="5885" spans="17:17">
      <c r="Q5885" s="925"/>
    </row>
    <row r="5886" spans="17:17">
      <c r="Q5886" s="925"/>
    </row>
    <row r="5887" spans="17:17">
      <c r="Q5887" s="925"/>
    </row>
    <row r="5888" spans="17:17">
      <c r="Q5888" s="925"/>
    </row>
    <row r="5889" spans="17:17">
      <c r="Q5889" s="925"/>
    </row>
    <row r="5890" spans="17:17">
      <c r="Q5890" s="925"/>
    </row>
    <row r="5891" spans="17:17">
      <c r="Q5891" s="925"/>
    </row>
    <row r="5892" spans="17:17">
      <c r="Q5892" s="925"/>
    </row>
    <row r="5893" spans="17:17">
      <c r="Q5893" s="925"/>
    </row>
    <row r="5894" spans="17:17">
      <c r="Q5894" s="925"/>
    </row>
    <row r="5895" spans="17:17">
      <c r="Q5895" s="925"/>
    </row>
    <row r="5896" spans="17:17">
      <c r="Q5896" s="925"/>
    </row>
    <row r="5897" spans="17:17">
      <c r="Q5897" s="925"/>
    </row>
    <row r="5898" spans="17:17">
      <c r="Q5898" s="925"/>
    </row>
    <row r="5899" spans="17:17">
      <c r="Q5899" s="925"/>
    </row>
    <row r="5900" spans="17:17">
      <c r="Q5900" s="925"/>
    </row>
    <row r="5901" spans="17:17">
      <c r="Q5901" s="925"/>
    </row>
    <row r="5902" spans="17:17">
      <c r="Q5902" s="925"/>
    </row>
    <row r="5903" spans="17:17">
      <c r="Q5903" s="925"/>
    </row>
    <row r="5904" spans="17:17">
      <c r="Q5904" s="925"/>
    </row>
    <row r="5905" spans="17:17">
      <c r="Q5905" s="925"/>
    </row>
    <row r="5906" spans="17:17">
      <c r="Q5906" s="925"/>
    </row>
    <row r="5907" spans="17:17">
      <c r="Q5907" s="925"/>
    </row>
    <row r="5908" spans="17:17">
      <c r="Q5908" s="925"/>
    </row>
    <row r="5909" spans="17:17">
      <c r="Q5909" s="925"/>
    </row>
    <row r="5910" spans="17:17">
      <c r="Q5910" s="925"/>
    </row>
    <row r="5911" spans="17:17">
      <c r="Q5911" s="925"/>
    </row>
    <row r="5912" spans="17:17">
      <c r="Q5912" s="925"/>
    </row>
    <row r="5913" spans="17:17">
      <c r="Q5913" s="925"/>
    </row>
    <row r="5914" spans="17:17">
      <c r="Q5914" s="925"/>
    </row>
    <row r="5915" spans="17:17">
      <c r="Q5915" s="925"/>
    </row>
    <row r="5916" spans="17:17">
      <c r="Q5916" s="925"/>
    </row>
    <row r="5917" spans="17:17">
      <c r="Q5917" s="925"/>
    </row>
    <row r="5918" spans="17:17">
      <c r="Q5918" s="925"/>
    </row>
    <row r="5919" spans="17:17">
      <c r="Q5919" s="925"/>
    </row>
    <row r="5920" spans="17:17">
      <c r="Q5920" s="925"/>
    </row>
    <row r="5921" spans="17:17">
      <c r="Q5921" s="925"/>
    </row>
    <row r="5922" spans="17:17">
      <c r="Q5922" s="925"/>
    </row>
    <row r="5923" spans="17:17">
      <c r="Q5923" s="925"/>
    </row>
    <row r="5924" spans="17:17">
      <c r="Q5924" s="925"/>
    </row>
    <row r="5925" spans="17:17">
      <c r="Q5925" s="925"/>
    </row>
    <row r="5926" spans="17:17">
      <c r="Q5926" s="925"/>
    </row>
    <row r="5927" spans="17:17">
      <c r="Q5927" s="925"/>
    </row>
    <row r="5928" spans="17:17">
      <c r="Q5928" s="925"/>
    </row>
    <row r="5929" spans="17:17">
      <c r="Q5929" s="925"/>
    </row>
    <row r="5930" spans="17:17">
      <c r="Q5930" s="925"/>
    </row>
    <row r="5931" spans="17:17">
      <c r="Q5931" s="925"/>
    </row>
    <row r="5932" spans="17:17">
      <c r="Q5932" s="925"/>
    </row>
    <row r="5933" spans="17:17">
      <c r="Q5933" s="925"/>
    </row>
    <row r="5934" spans="17:17">
      <c r="Q5934" s="925"/>
    </row>
    <row r="5935" spans="17:17">
      <c r="Q5935" s="925"/>
    </row>
    <row r="5936" spans="17:17">
      <c r="Q5936" s="925"/>
    </row>
    <row r="5937" spans="17:17">
      <c r="Q5937" s="925"/>
    </row>
    <row r="5938" spans="17:17">
      <c r="Q5938" s="925"/>
    </row>
    <row r="5939" spans="17:17">
      <c r="Q5939" s="925"/>
    </row>
    <row r="5940" spans="17:17">
      <c r="Q5940" s="925"/>
    </row>
    <row r="5941" spans="17:17">
      <c r="Q5941" s="925"/>
    </row>
    <row r="5942" spans="17:17">
      <c r="Q5942" s="925"/>
    </row>
    <row r="5943" spans="17:17">
      <c r="Q5943" s="925"/>
    </row>
    <row r="5944" spans="17:17">
      <c r="Q5944" s="925"/>
    </row>
    <row r="5945" spans="17:17">
      <c r="Q5945" s="925"/>
    </row>
    <row r="5946" spans="17:17">
      <c r="Q5946" s="925"/>
    </row>
    <row r="5947" spans="17:17">
      <c r="Q5947" s="925"/>
    </row>
    <row r="5948" spans="17:17">
      <c r="Q5948" s="925"/>
    </row>
    <row r="5949" spans="17:17">
      <c r="Q5949" s="925"/>
    </row>
    <row r="5950" spans="17:17">
      <c r="Q5950" s="925"/>
    </row>
    <row r="5951" spans="17:17">
      <c r="Q5951" s="925"/>
    </row>
    <row r="5952" spans="17:17">
      <c r="Q5952" s="925"/>
    </row>
    <row r="5953" spans="17:17">
      <c r="Q5953" s="925"/>
    </row>
    <row r="5954" spans="17:17">
      <c r="Q5954" s="925"/>
    </row>
    <row r="5955" spans="17:17">
      <c r="Q5955" s="925"/>
    </row>
    <row r="5956" spans="17:17">
      <c r="Q5956" s="925"/>
    </row>
    <row r="5957" spans="17:17">
      <c r="Q5957" s="925"/>
    </row>
    <row r="5958" spans="17:17">
      <c r="Q5958" s="925"/>
    </row>
    <row r="5959" spans="17:17">
      <c r="Q5959" s="925"/>
    </row>
    <row r="5960" spans="17:17">
      <c r="Q5960" s="925"/>
    </row>
    <row r="5961" spans="17:17">
      <c r="Q5961" s="925"/>
    </row>
    <row r="5962" spans="17:17">
      <c r="Q5962" s="925"/>
    </row>
    <row r="5963" spans="17:17">
      <c r="Q5963" s="925"/>
    </row>
    <row r="5964" spans="17:17">
      <c r="Q5964" s="925"/>
    </row>
    <row r="5965" spans="17:17">
      <c r="Q5965" s="925"/>
    </row>
    <row r="5966" spans="17:17">
      <c r="Q5966" s="925"/>
    </row>
    <row r="5967" spans="17:17">
      <c r="Q5967" s="925"/>
    </row>
    <row r="5968" spans="17:17">
      <c r="Q5968" s="925"/>
    </row>
    <row r="5969" spans="17:17">
      <c r="Q5969" s="925"/>
    </row>
    <row r="5970" spans="17:17">
      <c r="Q5970" s="925"/>
    </row>
    <row r="5971" spans="17:17">
      <c r="Q5971" s="925"/>
    </row>
    <row r="5972" spans="17:17">
      <c r="Q5972" s="925"/>
    </row>
    <row r="5973" spans="17:17">
      <c r="Q5973" s="925"/>
    </row>
    <row r="5974" spans="17:17">
      <c r="Q5974" s="925"/>
    </row>
    <row r="5975" spans="17:17">
      <c r="Q5975" s="925"/>
    </row>
    <row r="5976" spans="17:17">
      <c r="Q5976" s="925"/>
    </row>
    <row r="5977" spans="17:17">
      <c r="Q5977" s="925"/>
    </row>
    <row r="5978" spans="17:17">
      <c r="Q5978" s="925"/>
    </row>
    <row r="5979" spans="17:17">
      <c r="Q5979" s="925"/>
    </row>
    <row r="5980" spans="17:17">
      <c r="Q5980" s="925"/>
    </row>
    <row r="5981" spans="17:17">
      <c r="Q5981" s="925"/>
    </row>
    <row r="5982" spans="17:17">
      <c r="Q5982" s="925"/>
    </row>
    <row r="5983" spans="17:17">
      <c r="Q5983" s="925"/>
    </row>
    <row r="5984" spans="17:17">
      <c r="Q5984" s="925"/>
    </row>
    <row r="5985" spans="17:17">
      <c r="Q5985" s="925"/>
    </row>
    <row r="5986" spans="17:17">
      <c r="Q5986" s="925"/>
    </row>
    <row r="5987" spans="17:17">
      <c r="Q5987" s="925"/>
    </row>
    <row r="5988" spans="17:17">
      <c r="Q5988" s="925"/>
    </row>
    <row r="5989" spans="17:17">
      <c r="Q5989" s="925"/>
    </row>
    <row r="5990" spans="17:17">
      <c r="Q5990" s="925"/>
    </row>
    <row r="5991" spans="17:17">
      <c r="Q5991" s="925"/>
    </row>
    <row r="5992" spans="17:17">
      <c r="Q5992" s="925"/>
    </row>
    <row r="5993" spans="17:17">
      <c r="Q5993" s="925"/>
    </row>
    <row r="5994" spans="17:17">
      <c r="Q5994" s="925"/>
    </row>
    <row r="5995" spans="17:17">
      <c r="Q5995" s="925"/>
    </row>
    <row r="5996" spans="17:17">
      <c r="Q5996" s="925"/>
    </row>
    <row r="5997" spans="17:17">
      <c r="Q5997" s="925"/>
    </row>
    <row r="5998" spans="17:17">
      <c r="Q5998" s="925"/>
    </row>
    <row r="5999" spans="17:17">
      <c r="Q5999" s="925"/>
    </row>
    <row r="6000" spans="17:17">
      <c r="Q6000" s="925"/>
    </row>
    <row r="6001" spans="17:17">
      <c r="Q6001" s="925"/>
    </row>
    <row r="6002" spans="17:17">
      <c r="Q6002" s="925"/>
    </row>
    <row r="6003" spans="17:17">
      <c r="Q6003" s="925"/>
    </row>
    <row r="6004" spans="17:17">
      <c r="Q6004" s="925"/>
    </row>
    <row r="6005" spans="17:17">
      <c r="Q6005" s="925"/>
    </row>
    <row r="6006" spans="17:17">
      <c r="Q6006" s="925"/>
    </row>
    <row r="6007" spans="17:17">
      <c r="Q6007" s="925"/>
    </row>
    <row r="6008" spans="17:17">
      <c r="Q6008" s="925"/>
    </row>
    <row r="6009" spans="17:17">
      <c r="Q6009" s="925"/>
    </row>
    <row r="6010" spans="17:17">
      <c r="Q6010" s="925"/>
    </row>
    <row r="6011" spans="17:17">
      <c r="Q6011" s="925"/>
    </row>
    <row r="6012" spans="17:17">
      <c r="Q6012" s="925"/>
    </row>
    <row r="6013" spans="17:17">
      <c r="Q6013" s="925"/>
    </row>
    <row r="6014" spans="17:17">
      <c r="Q6014" s="925"/>
    </row>
    <row r="6015" spans="17:17">
      <c r="Q6015" s="925"/>
    </row>
    <row r="6016" spans="17:17">
      <c r="Q6016" s="925"/>
    </row>
    <row r="6017" spans="17:17">
      <c r="Q6017" s="925"/>
    </row>
    <row r="6018" spans="17:17">
      <c r="Q6018" s="925"/>
    </row>
    <row r="6019" spans="17:17">
      <c r="Q6019" s="925"/>
    </row>
    <row r="6020" spans="17:17">
      <c r="Q6020" s="925"/>
    </row>
    <row r="6021" spans="17:17">
      <c r="Q6021" s="925"/>
    </row>
    <row r="6022" spans="17:17">
      <c r="Q6022" s="925"/>
    </row>
    <row r="6023" spans="17:17">
      <c r="Q6023" s="925"/>
    </row>
    <row r="6024" spans="17:17">
      <c r="Q6024" s="925"/>
    </row>
    <row r="6025" spans="17:17">
      <c r="Q6025" s="925"/>
    </row>
    <row r="6026" spans="17:17">
      <c r="Q6026" s="925"/>
    </row>
    <row r="6027" spans="17:17">
      <c r="Q6027" s="925"/>
    </row>
    <row r="6028" spans="17:17">
      <c r="Q6028" s="925"/>
    </row>
    <row r="6029" spans="17:17">
      <c r="Q6029" s="925"/>
    </row>
    <row r="6030" spans="17:17">
      <c r="Q6030" s="925"/>
    </row>
    <row r="6031" spans="17:17">
      <c r="Q6031" s="925"/>
    </row>
    <row r="6032" spans="17:17">
      <c r="Q6032" s="925"/>
    </row>
    <row r="6033" spans="17:17">
      <c r="Q6033" s="925"/>
    </row>
    <row r="6034" spans="17:17">
      <c r="Q6034" s="925"/>
    </row>
    <row r="6035" spans="17:17">
      <c r="Q6035" s="925"/>
    </row>
    <row r="6036" spans="17:17">
      <c r="Q6036" s="925"/>
    </row>
    <row r="6037" spans="17:17">
      <c r="Q6037" s="925"/>
    </row>
    <row r="6038" spans="17:17">
      <c r="Q6038" s="925"/>
    </row>
    <row r="6039" spans="17:17">
      <c r="Q6039" s="925"/>
    </row>
    <row r="6040" spans="17:17">
      <c r="Q6040" s="925"/>
    </row>
    <row r="6041" spans="17:17">
      <c r="Q6041" s="925"/>
    </row>
    <row r="6042" spans="17:17">
      <c r="Q6042" s="925"/>
    </row>
    <row r="6043" spans="17:17">
      <c r="Q6043" s="925"/>
    </row>
    <row r="6044" spans="17:17">
      <c r="Q6044" s="925"/>
    </row>
    <row r="6045" spans="17:17">
      <c r="Q6045" s="925"/>
    </row>
    <row r="6046" spans="17:17">
      <c r="Q6046" s="925"/>
    </row>
    <row r="6047" spans="17:17">
      <c r="Q6047" s="925"/>
    </row>
    <row r="6048" spans="17:17">
      <c r="Q6048" s="925"/>
    </row>
    <row r="6049" spans="17:17">
      <c r="Q6049" s="925"/>
    </row>
    <row r="6050" spans="17:17">
      <c r="Q6050" s="925"/>
    </row>
    <row r="6051" spans="17:17">
      <c r="Q6051" s="925"/>
    </row>
    <row r="6052" spans="17:17">
      <c r="Q6052" s="925"/>
    </row>
    <row r="6053" spans="17:17">
      <c r="Q6053" s="925"/>
    </row>
    <row r="6054" spans="17:17">
      <c r="Q6054" s="925"/>
    </row>
    <row r="6055" spans="17:17">
      <c r="Q6055" s="925"/>
    </row>
    <row r="6056" spans="17:17">
      <c r="Q6056" s="925"/>
    </row>
    <row r="6057" spans="17:17">
      <c r="Q6057" s="925"/>
    </row>
    <row r="6058" spans="17:17">
      <c r="Q6058" s="925"/>
    </row>
    <row r="6059" spans="17:17">
      <c r="Q6059" s="925"/>
    </row>
    <row r="6060" spans="17:17">
      <c r="Q6060" s="925"/>
    </row>
    <row r="6061" spans="17:17">
      <c r="Q6061" s="925"/>
    </row>
    <row r="6062" spans="17:17">
      <c r="Q6062" s="925"/>
    </row>
    <row r="6063" spans="17:17">
      <c r="Q6063" s="925"/>
    </row>
    <row r="6064" spans="17:17">
      <c r="Q6064" s="925"/>
    </row>
    <row r="6065" spans="17:17">
      <c r="Q6065" s="925"/>
    </row>
    <row r="6066" spans="17:17">
      <c r="Q6066" s="925"/>
    </row>
    <row r="6067" spans="17:17">
      <c r="Q6067" s="925"/>
    </row>
    <row r="6068" spans="17:17">
      <c r="Q6068" s="925"/>
    </row>
    <row r="6069" spans="17:17">
      <c r="Q6069" s="925"/>
    </row>
    <row r="6070" spans="17:17">
      <c r="Q6070" s="925"/>
    </row>
    <row r="6071" spans="17:17">
      <c r="Q6071" s="925"/>
    </row>
    <row r="6072" spans="17:17">
      <c r="Q6072" s="925"/>
    </row>
    <row r="6073" spans="17:17">
      <c r="Q6073" s="925"/>
    </row>
    <row r="6074" spans="17:17">
      <c r="Q6074" s="925"/>
    </row>
    <row r="6075" spans="17:17">
      <c r="Q6075" s="925"/>
    </row>
    <row r="6076" spans="17:17">
      <c r="Q6076" s="925"/>
    </row>
    <row r="6077" spans="17:17">
      <c r="Q6077" s="925"/>
    </row>
    <row r="6078" spans="17:17">
      <c r="Q6078" s="925"/>
    </row>
    <row r="6079" spans="17:17">
      <c r="Q6079" s="925"/>
    </row>
    <row r="6080" spans="17:17">
      <c r="Q6080" s="925"/>
    </row>
    <row r="6081" spans="17:17">
      <c r="Q6081" s="925"/>
    </row>
    <row r="6082" spans="17:17">
      <c r="Q6082" s="925"/>
    </row>
    <row r="6083" spans="17:17">
      <c r="Q6083" s="925"/>
    </row>
    <row r="6084" spans="17:17">
      <c r="Q6084" s="925"/>
    </row>
    <row r="6085" spans="17:17">
      <c r="Q6085" s="925"/>
    </row>
    <row r="6086" spans="17:17">
      <c r="Q6086" s="925"/>
    </row>
    <row r="6087" spans="17:17">
      <c r="Q6087" s="925"/>
    </row>
    <row r="6088" spans="17:17">
      <c r="Q6088" s="925"/>
    </row>
    <row r="6089" spans="17:17">
      <c r="Q6089" s="925"/>
    </row>
    <row r="6090" spans="17:17">
      <c r="Q6090" s="925"/>
    </row>
    <row r="6091" spans="17:17">
      <c r="Q6091" s="925"/>
    </row>
    <row r="6092" spans="17:17">
      <c r="Q6092" s="925"/>
    </row>
    <row r="6093" spans="17:17">
      <c r="Q6093" s="925"/>
    </row>
    <row r="6094" spans="17:17">
      <c r="Q6094" s="925"/>
    </row>
    <row r="6095" spans="17:17">
      <c r="Q6095" s="925"/>
    </row>
    <row r="6096" spans="17:17">
      <c r="Q6096" s="925"/>
    </row>
    <row r="6097" spans="17:17">
      <c r="Q6097" s="925"/>
    </row>
    <row r="6098" spans="17:17">
      <c r="Q6098" s="925"/>
    </row>
    <row r="6099" spans="17:17">
      <c r="Q6099" s="925"/>
    </row>
    <row r="6100" spans="17:17">
      <c r="Q6100" s="925"/>
    </row>
    <row r="6101" spans="17:17">
      <c r="Q6101" s="925"/>
    </row>
    <row r="6102" spans="17:17">
      <c r="Q6102" s="925"/>
    </row>
    <row r="6103" spans="17:17">
      <c r="Q6103" s="925"/>
    </row>
    <row r="6104" spans="17:17">
      <c r="Q6104" s="925"/>
    </row>
    <row r="6105" spans="17:17">
      <c r="Q6105" s="925"/>
    </row>
    <row r="6106" spans="17:17">
      <c r="Q6106" s="925"/>
    </row>
    <row r="6107" spans="17:17">
      <c r="Q6107" s="925"/>
    </row>
    <row r="6108" spans="17:17">
      <c r="Q6108" s="925"/>
    </row>
    <row r="6109" spans="17:17">
      <c r="Q6109" s="925"/>
    </row>
    <row r="6110" spans="17:17">
      <c r="Q6110" s="925"/>
    </row>
    <row r="6111" spans="17:17">
      <c r="Q6111" s="925"/>
    </row>
    <row r="6112" spans="17:17">
      <c r="Q6112" s="925"/>
    </row>
    <row r="6113" spans="17:17">
      <c r="Q6113" s="925"/>
    </row>
    <row r="6114" spans="17:17">
      <c r="Q6114" s="925"/>
    </row>
    <row r="6115" spans="17:17">
      <c r="Q6115" s="925"/>
    </row>
    <row r="6116" spans="17:17">
      <c r="Q6116" s="925"/>
    </row>
    <row r="6117" spans="17:17">
      <c r="Q6117" s="925"/>
    </row>
    <row r="6118" spans="17:17">
      <c r="Q6118" s="925"/>
    </row>
    <row r="6119" spans="17:17">
      <c r="Q6119" s="925"/>
    </row>
    <row r="6120" spans="17:17">
      <c r="Q6120" s="925"/>
    </row>
    <row r="6121" spans="17:17">
      <c r="Q6121" s="925"/>
    </row>
    <row r="6122" spans="17:17">
      <c r="Q6122" s="925"/>
    </row>
    <row r="6123" spans="17:17">
      <c r="Q6123" s="925"/>
    </row>
    <row r="6124" spans="17:17">
      <c r="Q6124" s="925"/>
    </row>
    <row r="6125" spans="17:17">
      <c r="Q6125" s="925"/>
    </row>
    <row r="6126" spans="17:17">
      <c r="Q6126" s="925"/>
    </row>
    <row r="6127" spans="17:17">
      <c r="Q6127" s="925"/>
    </row>
    <row r="6128" spans="17:17">
      <c r="Q6128" s="925"/>
    </row>
    <row r="6129" spans="17:17">
      <c r="Q6129" s="925"/>
    </row>
    <row r="6130" spans="17:17">
      <c r="Q6130" s="925"/>
    </row>
    <row r="6131" spans="17:17">
      <c r="Q6131" s="925"/>
    </row>
    <row r="6132" spans="17:17">
      <c r="Q6132" s="925"/>
    </row>
    <row r="6133" spans="17:17">
      <c r="Q6133" s="925"/>
    </row>
    <row r="6134" spans="17:17">
      <c r="Q6134" s="925"/>
    </row>
    <row r="6135" spans="17:17">
      <c r="Q6135" s="925"/>
    </row>
    <row r="6136" spans="17:17">
      <c r="Q6136" s="925"/>
    </row>
    <row r="6137" spans="17:17">
      <c r="Q6137" s="925"/>
    </row>
    <row r="6138" spans="17:17">
      <c r="Q6138" s="925"/>
    </row>
    <row r="6139" spans="17:17">
      <c r="Q6139" s="925"/>
    </row>
    <row r="6140" spans="17:17">
      <c r="Q6140" s="925"/>
    </row>
    <row r="6141" spans="17:17">
      <c r="Q6141" s="925"/>
    </row>
    <row r="6142" spans="17:17">
      <c r="Q6142" s="925"/>
    </row>
    <row r="6143" spans="17:17">
      <c r="Q6143" s="925"/>
    </row>
    <row r="6144" spans="17:17">
      <c r="Q6144" s="925"/>
    </row>
    <row r="6145" spans="17:17">
      <c r="Q6145" s="925"/>
    </row>
    <row r="6146" spans="17:17">
      <c r="Q6146" s="925"/>
    </row>
    <row r="6147" spans="17:17">
      <c r="Q6147" s="925"/>
    </row>
    <row r="6148" spans="17:17">
      <c r="Q6148" s="925"/>
    </row>
    <row r="6149" spans="17:17">
      <c r="Q6149" s="925"/>
    </row>
    <row r="6150" spans="17:17">
      <c r="Q6150" s="925"/>
    </row>
    <row r="6151" spans="17:17">
      <c r="Q6151" s="925"/>
    </row>
    <row r="6152" spans="17:17">
      <c r="Q6152" s="925"/>
    </row>
    <row r="6153" spans="17:17">
      <c r="Q6153" s="925"/>
    </row>
    <row r="6154" spans="17:17">
      <c r="Q6154" s="925"/>
    </row>
    <row r="6155" spans="17:17">
      <c r="Q6155" s="925"/>
    </row>
    <row r="6156" spans="17:17">
      <c r="Q6156" s="925"/>
    </row>
    <row r="6157" spans="17:17">
      <c r="Q6157" s="925"/>
    </row>
    <row r="6158" spans="17:17">
      <c r="Q6158" s="925"/>
    </row>
    <row r="6159" spans="17:17">
      <c r="Q6159" s="925"/>
    </row>
    <row r="6160" spans="17:17">
      <c r="Q6160" s="925"/>
    </row>
    <row r="6161" spans="17:17">
      <c r="Q6161" s="925"/>
    </row>
    <row r="6162" spans="17:17">
      <c r="Q6162" s="925"/>
    </row>
    <row r="6163" spans="17:17">
      <c r="Q6163" s="925"/>
    </row>
    <row r="6164" spans="17:17">
      <c r="Q6164" s="925"/>
    </row>
    <row r="6165" spans="17:17">
      <c r="Q6165" s="925"/>
    </row>
    <row r="6166" spans="17:17">
      <c r="Q6166" s="925"/>
    </row>
    <row r="6167" spans="17:17">
      <c r="Q6167" s="925"/>
    </row>
    <row r="6168" spans="17:17">
      <c r="Q6168" s="925"/>
    </row>
    <row r="6169" spans="17:17">
      <c r="Q6169" s="925"/>
    </row>
    <row r="6170" spans="17:17">
      <c r="Q6170" s="925"/>
    </row>
    <row r="6171" spans="17:17">
      <c r="Q6171" s="925"/>
    </row>
    <row r="6172" spans="17:17">
      <c r="Q6172" s="925"/>
    </row>
    <row r="6173" spans="17:17">
      <c r="Q6173" s="925"/>
    </row>
    <row r="6174" spans="17:17">
      <c r="Q6174" s="925"/>
    </row>
    <row r="6175" spans="17:17">
      <c r="Q6175" s="925"/>
    </row>
    <row r="6176" spans="17:17">
      <c r="Q6176" s="925"/>
    </row>
    <row r="6177" spans="17:17">
      <c r="Q6177" s="925"/>
    </row>
    <row r="6178" spans="17:17">
      <c r="Q6178" s="925"/>
    </row>
    <row r="6179" spans="17:17">
      <c r="Q6179" s="925"/>
    </row>
    <row r="6180" spans="17:17">
      <c r="Q6180" s="925"/>
    </row>
    <row r="6181" spans="17:17">
      <c r="Q6181" s="925"/>
    </row>
    <row r="6182" spans="17:17">
      <c r="Q6182" s="925"/>
    </row>
    <row r="6183" spans="17:17">
      <c r="Q6183" s="925"/>
    </row>
    <row r="6184" spans="17:17">
      <c r="Q6184" s="925"/>
    </row>
    <row r="6185" spans="17:17">
      <c r="Q6185" s="925"/>
    </row>
    <row r="6186" spans="17:17">
      <c r="Q6186" s="925"/>
    </row>
    <row r="6187" spans="17:17">
      <c r="Q6187" s="925"/>
    </row>
    <row r="6188" spans="17:17">
      <c r="Q6188" s="925"/>
    </row>
    <row r="6189" spans="17:17">
      <c r="Q6189" s="925"/>
    </row>
    <row r="6190" spans="17:17">
      <c r="Q6190" s="925"/>
    </row>
    <row r="6191" spans="17:17">
      <c r="Q6191" s="925"/>
    </row>
    <row r="6192" spans="17:17">
      <c r="Q6192" s="925"/>
    </row>
    <row r="6193" spans="17:17">
      <c r="Q6193" s="925"/>
    </row>
    <row r="6194" spans="17:17">
      <c r="Q6194" s="925"/>
    </row>
    <row r="6195" spans="17:17">
      <c r="Q6195" s="925"/>
    </row>
    <row r="6196" spans="17:17">
      <c r="Q6196" s="925"/>
    </row>
    <row r="6197" spans="17:17">
      <c r="Q6197" s="925"/>
    </row>
    <row r="6198" spans="17:17">
      <c r="Q6198" s="925"/>
    </row>
    <row r="6199" spans="17:17">
      <c r="Q6199" s="925"/>
    </row>
    <row r="6200" spans="17:17">
      <c r="Q6200" s="925"/>
    </row>
    <row r="6201" spans="17:17">
      <c r="Q6201" s="925"/>
    </row>
    <row r="6202" spans="17:17">
      <c r="Q6202" s="925"/>
    </row>
    <row r="6203" spans="17:17">
      <c r="Q6203" s="925"/>
    </row>
    <row r="6204" spans="17:17">
      <c r="Q6204" s="925"/>
    </row>
    <row r="6205" spans="17:17">
      <c r="Q6205" s="925"/>
    </row>
    <row r="6206" spans="17:17">
      <c r="Q6206" s="925"/>
    </row>
    <row r="6207" spans="17:17">
      <c r="Q6207" s="925"/>
    </row>
    <row r="6208" spans="17:17">
      <c r="Q6208" s="925"/>
    </row>
    <row r="6209" spans="17:17">
      <c r="Q6209" s="925"/>
    </row>
    <row r="6210" spans="17:17">
      <c r="Q6210" s="925"/>
    </row>
    <row r="6211" spans="17:17">
      <c r="Q6211" s="925"/>
    </row>
    <row r="6212" spans="17:17">
      <c r="Q6212" s="925"/>
    </row>
    <row r="6213" spans="17:17">
      <c r="Q6213" s="925"/>
    </row>
    <row r="6214" spans="17:17">
      <c r="Q6214" s="925"/>
    </row>
    <row r="6215" spans="17:17">
      <c r="Q6215" s="925"/>
    </row>
    <row r="6216" spans="17:17">
      <c r="Q6216" s="925"/>
    </row>
    <row r="6217" spans="17:17">
      <c r="Q6217" s="925"/>
    </row>
    <row r="6218" spans="17:17">
      <c r="Q6218" s="925"/>
    </row>
    <row r="6219" spans="17:17">
      <c r="Q6219" s="925"/>
    </row>
    <row r="6220" spans="17:17">
      <c r="Q6220" s="925"/>
    </row>
    <row r="6221" spans="17:17">
      <c r="Q6221" s="925"/>
    </row>
    <row r="6222" spans="17:17">
      <c r="Q6222" s="925"/>
    </row>
    <row r="6223" spans="17:17">
      <c r="Q6223" s="925"/>
    </row>
    <row r="6224" spans="17:17">
      <c r="Q6224" s="925"/>
    </row>
    <row r="6225" spans="17:17">
      <c r="Q6225" s="925"/>
    </row>
    <row r="6226" spans="17:17">
      <c r="Q6226" s="925"/>
    </row>
    <row r="6227" spans="17:17">
      <c r="Q6227" s="925"/>
    </row>
    <row r="6228" spans="17:17">
      <c r="Q6228" s="925"/>
    </row>
    <row r="6229" spans="17:17">
      <c r="Q6229" s="925"/>
    </row>
    <row r="6230" spans="17:17">
      <c r="Q6230" s="925"/>
    </row>
    <row r="6231" spans="17:17">
      <c r="Q6231" s="925"/>
    </row>
    <row r="6232" spans="17:17">
      <c r="Q6232" s="925"/>
    </row>
    <row r="6233" spans="17:17">
      <c r="Q6233" s="925"/>
    </row>
    <row r="6234" spans="17:17">
      <c r="Q6234" s="925"/>
    </row>
    <row r="6235" spans="17:17">
      <c r="Q6235" s="925"/>
    </row>
    <row r="6236" spans="17:17">
      <c r="Q6236" s="925"/>
    </row>
    <row r="6237" spans="17:17">
      <c r="Q6237" s="925"/>
    </row>
    <row r="6238" spans="17:17">
      <c r="Q6238" s="925"/>
    </row>
    <row r="6239" spans="17:17">
      <c r="Q6239" s="925"/>
    </row>
    <row r="6240" spans="17:17">
      <c r="Q6240" s="925"/>
    </row>
    <row r="6241" spans="17:17">
      <c r="Q6241" s="925"/>
    </row>
    <row r="6242" spans="17:17">
      <c r="Q6242" s="925"/>
    </row>
    <row r="6243" spans="17:17">
      <c r="Q6243" s="925"/>
    </row>
    <row r="6244" spans="17:17">
      <c r="Q6244" s="925"/>
    </row>
    <row r="6245" spans="17:17">
      <c r="Q6245" s="925"/>
    </row>
    <row r="6246" spans="17:17">
      <c r="Q6246" s="925"/>
    </row>
    <row r="6247" spans="17:17">
      <c r="Q6247" s="925"/>
    </row>
    <row r="6248" spans="17:17">
      <c r="Q6248" s="925"/>
    </row>
    <row r="6249" spans="17:17">
      <c r="Q6249" s="925"/>
    </row>
    <row r="6250" spans="17:17">
      <c r="Q6250" s="925"/>
    </row>
    <row r="6251" spans="17:17">
      <c r="Q6251" s="925"/>
    </row>
    <row r="6252" spans="17:17">
      <c r="Q6252" s="925"/>
    </row>
    <row r="6253" spans="17:17">
      <c r="Q6253" s="925"/>
    </row>
    <row r="6254" spans="17:17">
      <c r="Q6254" s="925"/>
    </row>
    <row r="6255" spans="17:17">
      <c r="Q6255" s="925"/>
    </row>
    <row r="6256" spans="17:17">
      <c r="Q6256" s="925"/>
    </row>
    <row r="6257" spans="17:17">
      <c r="Q6257" s="925"/>
    </row>
    <row r="6258" spans="17:17">
      <c r="Q6258" s="925"/>
    </row>
    <row r="6259" spans="17:17">
      <c r="Q6259" s="925"/>
    </row>
    <row r="6260" spans="17:17">
      <c r="Q6260" s="925"/>
    </row>
    <row r="6261" spans="17:17">
      <c r="Q6261" s="925"/>
    </row>
    <row r="6262" spans="17:17">
      <c r="Q6262" s="925"/>
    </row>
    <row r="6263" spans="17:17">
      <c r="Q6263" s="925"/>
    </row>
    <row r="6264" spans="17:17">
      <c r="Q6264" s="925"/>
    </row>
    <row r="6265" spans="17:17">
      <c r="Q6265" s="925"/>
    </row>
    <row r="6266" spans="17:17">
      <c r="Q6266" s="925"/>
    </row>
    <row r="6267" spans="17:17">
      <c r="Q6267" s="925"/>
    </row>
    <row r="6268" spans="17:17">
      <c r="Q6268" s="925"/>
    </row>
    <row r="6269" spans="17:17">
      <c r="Q6269" s="925"/>
    </row>
    <row r="6270" spans="17:17">
      <c r="Q6270" s="925"/>
    </row>
    <row r="6271" spans="17:17">
      <c r="Q6271" s="925"/>
    </row>
    <row r="6272" spans="17:17">
      <c r="Q6272" s="925"/>
    </row>
    <row r="6273" spans="17:17">
      <c r="Q6273" s="925"/>
    </row>
    <row r="6274" spans="17:17">
      <c r="Q6274" s="925"/>
    </row>
    <row r="6275" spans="17:17">
      <c r="Q6275" s="925"/>
    </row>
    <row r="6276" spans="17:17">
      <c r="Q6276" s="925"/>
    </row>
    <row r="6277" spans="17:17">
      <c r="Q6277" s="925"/>
    </row>
    <row r="6278" spans="17:17">
      <c r="Q6278" s="925"/>
    </row>
    <row r="6279" spans="17:17">
      <c r="Q6279" s="925"/>
    </row>
    <row r="6280" spans="17:17">
      <c r="Q6280" s="925"/>
    </row>
    <row r="6281" spans="17:17">
      <c r="Q6281" s="925"/>
    </row>
    <row r="6282" spans="17:17">
      <c r="Q6282" s="925"/>
    </row>
    <row r="6283" spans="17:17">
      <c r="Q6283" s="925"/>
    </row>
    <row r="6284" spans="17:17">
      <c r="Q6284" s="925"/>
    </row>
    <row r="6285" spans="17:17">
      <c r="Q6285" s="925"/>
    </row>
    <row r="6286" spans="17:17">
      <c r="Q6286" s="925"/>
    </row>
    <row r="6287" spans="17:17">
      <c r="Q6287" s="925"/>
    </row>
    <row r="6288" spans="17:17">
      <c r="Q6288" s="925"/>
    </row>
    <row r="6289" spans="17:17">
      <c r="Q6289" s="925"/>
    </row>
    <row r="6290" spans="17:17">
      <c r="Q6290" s="925"/>
    </row>
    <row r="6291" spans="17:17">
      <c r="Q6291" s="925"/>
    </row>
    <row r="6292" spans="17:17">
      <c r="Q6292" s="925"/>
    </row>
    <row r="6293" spans="17:17">
      <c r="Q6293" s="925"/>
    </row>
    <row r="6294" spans="17:17">
      <c r="Q6294" s="925"/>
    </row>
    <row r="6295" spans="17:17">
      <c r="Q6295" s="925"/>
    </row>
    <row r="6296" spans="17:17">
      <c r="Q6296" s="925"/>
    </row>
    <row r="6297" spans="17:17">
      <c r="Q6297" s="925"/>
    </row>
    <row r="6298" spans="17:17">
      <c r="Q6298" s="925"/>
    </row>
    <row r="6299" spans="17:17">
      <c r="Q6299" s="925"/>
    </row>
    <row r="6300" spans="17:17">
      <c r="Q6300" s="925"/>
    </row>
    <row r="6301" spans="17:17">
      <c r="Q6301" s="925"/>
    </row>
    <row r="6302" spans="17:17">
      <c r="Q6302" s="925"/>
    </row>
    <row r="6303" spans="17:17">
      <c r="Q6303" s="925"/>
    </row>
    <row r="6304" spans="17:17">
      <c r="Q6304" s="925"/>
    </row>
    <row r="6305" spans="17:17">
      <c r="Q6305" s="925"/>
    </row>
    <row r="6306" spans="17:17">
      <c r="Q6306" s="925"/>
    </row>
    <row r="6307" spans="17:17">
      <c r="Q6307" s="925"/>
    </row>
    <row r="6308" spans="17:17">
      <c r="Q6308" s="925"/>
    </row>
    <row r="6309" spans="17:17">
      <c r="Q6309" s="925"/>
    </row>
    <row r="6310" spans="17:17">
      <c r="Q6310" s="925"/>
    </row>
    <row r="6311" spans="17:17">
      <c r="Q6311" s="925"/>
    </row>
    <row r="6312" spans="17:17">
      <c r="Q6312" s="925"/>
    </row>
    <row r="6313" spans="17:17">
      <c r="Q6313" s="925"/>
    </row>
    <row r="6314" spans="17:17">
      <c r="Q6314" s="925"/>
    </row>
    <row r="6315" spans="17:17">
      <c r="Q6315" s="925"/>
    </row>
    <row r="6316" spans="17:17">
      <c r="Q6316" s="925"/>
    </row>
    <row r="6317" spans="17:17">
      <c r="Q6317" s="925"/>
    </row>
    <row r="6318" spans="17:17">
      <c r="Q6318" s="925"/>
    </row>
    <row r="6319" spans="17:17">
      <c r="Q6319" s="925"/>
    </row>
    <row r="6320" spans="17:17">
      <c r="Q6320" s="925"/>
    </row>
    <row r="6321" spans="17:17">
      <c r="Q6321" s="925"/>
    </row>
    <row r="6322" spans="17:17">
      <c r="Q6322" s="925"/>
    </row>
    <row r="6323" spans="17:17">
      <c r="Q6323" s="925"/>
    </row>
    <row r="6324" spans="17:17">
      <c r="Q6324" s="925"/>
    </row>
    <row r="6325" spans="17:17">
      <c r="Q6325" s="925"/>
    </row>
    <row r="6326" spans="17:17">
      <c r="Q6326" s="925"/>
    </row>
    <row r="6327" spans="17:17">
      <c r="Q6327" s="925"/>
    </row>
    <row r="6328" spans="17:17">
      <c r="Q6328" s="925"/>
    </row>
    <row r="6329" spans="17:17">
      <c r="Q6329" s="925"/>
    </row>
    <row r="6330" spans="17:17">
      <c r="Q6330" s="925"/>
    </row>
    <row r="6331" spans="17:17">
      <c r="Q6331" s="925"/>
    </row>
    <row r="6332" spans="17:17">
      <c r="Q6332" s="925"/>
    </row>
    <row r="6333" spans="17:17">
      <c r="Q6333" s="925"/>
    </row>
    <row r="6334" spans="17:17">
      <c r="Q6334" s="925"/>
    </row>
    <row r="6335" spans="17:17">
      <c r="Q6335" s="925"/>
    </row>
    <row r="6336" spans="17:17">
      <c r="Q6336" s="925"/>
    </row>
    <row r="6337" spans="17:17">
      <c r="Q6337" s="925"/>
    </row>
    <row r="6338" spans="17:17">
      <c r="Q6338" s="925"/>
    </row>
    <row r="6339" spans="17:17">
      <c r="Q6339" s="925"/>
    </row>
    <row r="6340" spans="17:17">
      <c r="Q6340" s="925"/>
    </row>
    <row r="6341" spans="17:17">
      <c r="Q6341" s="925"/>
    </row>
    <row r="6342" spans="17:17">
      <c r="Q6342" s="925"/>
    </row>
    <row r="6343" spans="17:17">
      <c r="Q6343" s="925"/>
    </row>
    <row r="6344" spans="17:17">
      <c r="Q6344" s="925"/>
    </row>
    <row r="6345" spans="17:17">
      <c r="Q6345" s="925"/>
    </row>
    <row r="6346" spans="17:17">
      <c r="Q6346" s="925"/>
    </row>
    <row r="6347" spans="17:17">
      <c r="Q6347" s="925"/>
    </row>
    <row r="6348" spans="17:17">
      <c r="Q6348" s="925"/>
    </row>
    <row r="6349" spans="17:17">
      <c r="Q6349" s="925"/>
    </row>
    <row r="6350" spans="17:17">
      <c r="Q6350" s="925"/>
    </row>
    <row r="6351" spans="17:17">
      <c r="Q6351" s="925"/>
    </row>
    <row r="6352" spans="17:17">
      <c r="Q6352" s="925"/>
    </row>
    <row r="6353" spans="17:17">
      <c r="Q6353" s="925"/>
    </row>
    <row r="6354" spans="17:17">
      <c r="Q6354" s="925"/>
    </row>
    <row r="6355" spans="17:17">
      <c r="Q6355" s="925"/>
    </row>
    <row r="6356" spans="17:17">
      <c r="Q6356" s="925"/>
    </row>
    <row r="6357" spans="17:17">
      <c r="Q6357" s="925"/>
    </row>
    <row r="6358" spans="17:17">
      <c r="Q6358" s="925"/>
    </row>
    <row r="6359" spans="17:17">
      <c r="Q6359" s="925"/>
    </row>
    <row r="6360" spans="17:17">
      <c r="Q6360" s="925"/>
    </row>
    <row r="6361" spans="17:17">
      <c r="Q6361" s="925"/>
    </row>
    <row r="6362" spans="17:17">
      <c r="Q6362" s="925"/>
    </row>
    <row r="6363" spans="17:17">
      <c r="Q6363" s="925"/>
    </row>
    <row r="6364" spans="17:17">
      <c r="Q6364" s="925"/>
    </row>
    <row r="6365" spans="17:17">
      <c r="Q6365" s="925"/>
    </row>
    <row r="6366" spans="17:17">
      <c r="Q6366" s="925"/>
    </row>
    <row r="6367" spans="17:17">
      <c r="Q6367" s="925"/>
    </row>
    <row r="6368" spans="17:17">
      <c r="Q6368" s="925"/>
    </row>
    <row r="6369" spans="17:17">
      <c r="Q6369" s="925"/>
    </row>
    <row r="6370" spans="17:17">
      <c r="Q6370" s="925"/>
    </row>
    <row r="6371" spans="17:17">
      <c r="Q6371" s="925"/>
    </row>
    <row r="6372" spans="17:17">
      <c r="Q6372" s="925"/>
    </row>
    <row r="6373" spans="17:17">
      <c r="Q6373" s="925"/>
    </row>
    <row r="6374" spans="17:17">
      <c r="Q6374" s="925"/>
    </row>
    <row r="6375" spans="17:17">
      <c r="Q6375" s="925"/>
    </row>
    <row r="6376" spans="17:17">
      <c r="Q6376" s="925"/>
    </row>
    <row r="6377" spans="17:17">
      <c r="Q6377" s="925"/>
    </row>
    <row r="6378" spans="17:17">
      <c r="Q6378" s="925"/>
    </row>
    <row r="6379" spans="17:17">
      <c r="Q6379" s="925"/>
    </row>
    <row r="6380" spans="17:17">
      <c r="Q6380" s="925"/>
    </row>
    <row r="6381" spans="17:17">
      <c r="Q6381" s="925"/>
    </row>
    <row r="6382" spans="17:17">
      <c r="Q6382" s="925"/>
    </row>
    <row r="6383" spans="17:17">
      <c r="Q6383" s="925"/>
    </row>
    <row r="6384" spans="17:17">
      <c r="Q6384" s="925"/>
    </row>
    <row r="6385" spans="17:17">
      <c r="Q6385" s="925"/>
    </row>
    <row r="6386" spans="17:17">
      <c r="Q6386" s="925"/>
    </row>
    <row r="6387" spans="17:17">
      <c r="Q6387" s="925"/>
    </row>
    <row r="6388" spans="17:17">
      <c r="Q6388" s="925"/>
    </row>
    <row r="6389" spans="17:17">
      <c r="Q6389" s="925"/>
    </row>
    <row r="6390" spans="17:17">
      <c r="Q6390" s="925"/>
    </row>
    <row r="6391" spans="17:17">
      <c r="Q6391" s="925"/>
    </row>
    <row r="6392" spans="17:17">
      <c r="Q6392" s="925"/>
    </row>
    <row r="6393" spans="17:17">
      <c r="Q6393" s="925"/>
    </row>
    <row r="6394" spans="17:17">
      <c r="Q6394" s="925"/>
    </row>
    <row r="6395" spans="17:17">
      <c r="Q6395" s="925"/>
    </row>
    <row r="6396" spans="17:17">
      <c r="Q6396" s="925"/>
    </row>
    <row r="6397" spans="17:17">
      <c r="Q6397" s="925"/>
    </row>
    <row r="6398" spans="17:17">
      <c r="Q6398" s="925"/>
    </row>
    <row r="6399" spans="17:17">
      <c r="Q6399" s="925"/>
    </row>
    <row r="6400" spans="17:17">
      <c r="Q6400" s="925"/>
    </row>
    <row r="6401" spans="17:17">
      <c r="Q6401" s="925"/>
    </row>
    <row r="6402" spans="17:17">
      <c r="Q6402" s="925"/>
    </row>
    <row r="6403" spans="17:17">
      <c r="Q6403" s="925"/>
    </row>
    <row r="6404" spans="17:17">
      <c r="Q6404" s="925"/>
    </row>
    <row r="6405" spans="17:17">
      <c r="Q6405" s="925"/>
    </row>
    <row r="6406" spans="17:17">
      <c r="Q6406" s="925"/>
    </row>
    <row r="6407" spans="17:17">
      <c r="Q6407" s="925"/>
    </row>
    <row r="6408" spans="17:17">
      <c r="Q6408" s="925"/>
    </row>
    <row r="6409" spans="17:17">
      <c r="Q6409" s="925"/>
    </row>
    <row r="6410" spans="17:17">
      <c r="Q6410" s="925"/>
    </row>
    <row r="6411" spans="17:17">
      <c r="Q6411" s="925"/>
    </row>
    <row r="6412" spans="17:17">
      <c r="Q6412" s="925"/>
    </row>
    <row r="6413" spans="17:17">
      <c r="Q6413" s="925"/>
    </row>
    <row r="6414" spans="17:17">
      <c r="Q6414" s="925"/>
    </row>
    <row r="6415" spans="17:17">
      <c r="Q6415" s="925"/>
    </row>
    <row r="6416" spans="17:17">
      <c r="Q6416" s="925"/>
    </row>
    <row r="6417" spans="17:17">
      <c r="Q6417" s="925"/>
    </row>
    <row r="6418" spans="17:17">
      <c r="Q6418" s="925"/>
    </row>
    <row r="6419" spans="17:17">
      <c r="Q6419" s="925"/>
    </row>
    <row r="6420" spans="17:17">
      <c r="Q6420" s="925"/>
    </row>
    <row r="6421" spans="17:17">
      <c r="Q6421" s="925"/>
    </row>
    <row r="6422" spans="17:17">
      <c r="Q6422" s="925"/>
    </row>
    <row r="6423" spans="17:17">
      <c r="Q6423" s="925"/>
    </row>
    <row r="6424" spans="17:17">
      <c r="Q6424" s="925"/>
    </row>
    <row r="6425" spans="17:17">
      <c r="Q6425" s="925"/>
    </row>
    <row r="6426" spans="17:17">
      <c r="Q6426" s="925"/>
    </row>
    <row r="6427" spans="17:17">
      <c r="Q6427" s="925"/>
    </row>
    <row r="6428" spans="17:17">
      <c r="Q6428" s="925"/>
    </row>
    <row r="6429" spans="17:17">
      <c r="Q6429" s="925"/>
    </row>
    <row r="6430" spans="17:17">
      <c r="Q6430" s="925"/>
    </row>
    <row r="6431" spans="17:17">
      <c r="Q6431" s="925"/>
    </row>
    <row r="6432" spans="17:17">
      <c r="Q6432" s="925"/>
    </row>
    <row r="6433" spans="17:17">
      <c r="Q6433" s="925"/>
    </row>
    <row r="6434" spans="17:17">
      <c r="Q6434" s="925"/>
    </row>
    <row r="6435" spans="17:17">
      <c r="Q6435" s="925"/>
    </row>
    <row r="6436" spans="17:17">
      <c r="Q6436" s="925"/>
    </row>
    <row r="6437" spans="17:17">
      <c r="Q6437" s="925"/>
    </row>
    <row r="6438" spans="17:17">
      <c r="Q6438" s="925"/>
    </row>
    <row r="6439" spans="17:17">
      <c r="Q6439" s="925"/>
    </row>
    <row r="6440" spans="17:17">
      <c r="Q6440" s="925"/>
    </row>
    <row r="6441" spans="17:17">
      <c r="Q6441" s="925"/>
    </row>
    <row r="6442" spans="17:17">
      <c r="Q6442" s="925"/>
    </row>
    <row r="6443" spans="17:17">
      <c r="Q6443" s="925"/>
    </row>
    <row r="6444" spans="17:17">
      <c r="Q6444" s="925"/>
    </row>
    <row r="6445" spans="17:17">
      <c r="Q6445" s="925"/>
    </row>
    <row r="6446" spans="17:17">
      <c r="Q6446" s="925"/>
    </row>
    <row r="6447" spans="17:17">
      <c r="Q6447" s="925"/>
    </row>
    <row r="6448" spans="17:17">
      <c r="Q6448" s="925"/>
    </row>
    <row r="6449" spans="17:17">
      <c r="Q6449" s="925"/>
    </row>
    <row r="6450" spans="17:17">
      <c r="Q6450" s="925"/>
    </row>
    <row r="6451" spans="17:17">
      <c r="Q6451" s="925"/>
    </row>
    <row r="6452" spans="17:17">
      <c r="Q6452" s="925"/>
    </row>
    <row r="6453" spans="17:17">
      <c r="Q6453" s="925"/>
    </row>
    <row r="6454" spans="17:17">
      <c r="Q6454" s="925"/>
    </row>
    <row r="6455" spans="17:17">
      <c r="Q6455" s="925"/>
    </row>
    <row r="6456" spans="17:17">
      <c r="Q6456" s="925"/>
    </row>
    <row r="6457" spans="17:17">
      <c r="Q6457" s="925"/>
    </row>
    <row r="6458" spans="17:17">
      <c r="Q6458" s="925"/>
    </row>
    <row r="6459" spans="17:17">
      <c r="Q6459" s="925"/>
    </row>
    <row r="6460" spans="17:17">
      <c r="Q6460" s="925"/>
    </row>
    <row r="6461" spans="17:17">
      <c r="Q6461" s="925"/>
    </row>
    <row r="6462" spans="17:17">
      <c r="Q6462" s="925"/>
    </row>
    <row r="6463" spans="17:17">
      <c r="Q6463" s="925"/>
    </row>
    <row r="6464" spans="17:17">
      <c r="Q6464" s="925"/>
    </row>
    <row r="6465" spans="17:17">
      <c r="Q6465" s="925"/>
    </row>
    <row r="6466" spans="17:17">
      <c r="Q6466" s="925"/>
    </row>
    <row r="6467" spans="17:17">
      <c r="Q6467" s="925"/>
    </row>
    <row r="6468" spans="17:17">
      <c r="Q6468" s="925"/>
    </row>
    <row r="6469" spans="17:17">
      <c r="Q6469" s="925"/>
    </row>
    <row r="6470" spans="17:17">
      <c r="Q6470" s="925"/>
    </row>
    <row r="6471" spans="17:17">
      <c r="Q6471" s="925"/>
    </row>
    <row r="6472" spans="17:17">
      <c r="Q6472" s="925"/>
    </row>
    <row r="6473" spans="17:17">
      <c r="Q6473" s="925"/>
    </row>
    <row r="6474" spans="17:17">
      <c r="Q6474" s="925"/>
    </row>
    <row r="6475" spans="17:17">
      <c r="Q6475" s="925"/>
    </row>
    <row r="6476" spans="17:17">
      <c r="Q6476" s="925"/>
    </row>
    <row r="6477" spans="17:17">
      <c r="Q6477" s="925"/>
    </row>
    <row r="6478" spans="17:17">
      <c r="Q6478" s="925"/>
    </row>
    <row r="6479" spans="17:17">
      <c r="Q6479" s="925"/>
    </row>
    <row r="6480" spans="17:17">
      <c r="Q6480" s="925"/>
    </row>
    <row r="6481" spans="17:17">
      <c r="Q6481" s="925"/>
    </row>
    <row r="6482" spans="17:17">
      <c r="Q6482" s="925"/>
    </row>
    <row r="6483" spans="17:17">
      <c r="Q6483" s="925"/>
    </row>
    <row r="6484" spans="17:17">
      <c r="Q6484" s="925"/>
    </row>
    <row r="6485" spans="17:17">
      <c r="Q6485" s="925"/>
    </row>
    <row r="6486" spans="17:17">
      <c r="Q6486" s="925"/>
    </row>
    <row r="6487" spans="17:17">
      <c r="Q6487" s="925"/>
    </row>
    <row r="6488" spans="17:17">
      <c r="Q6488" s="925"/>
    </row>
    <row r="6489" spans="17:17">
      <c r="Q6489" s="925"/>
    </row>
    <row r="6490" spans="17:17">
      <c r="Q6490" s="925"/>
    </row>
    <row r="6491" spans="17:17">
      <c r="Q6491" s="925"/>
    </row>
    <row r="6492" spans="17:17">
      <c r="Q6492" s="925"/>
    </row>
    <row r="6493" spans="17:17">
      <c r="Q6493" s="925"/>
    </row>
    <row r="6494" spans="17:17">
      <c r="Q6494" s="925"/>
    </row>
    <row r="6495" spans="17:17">
      <c r="Q6495" s="925"/>
    </row>
    <row r="6496" spans="17:17">
      <c r="Q6496" s="925"/>
    </row>
    <row r="6497" spans="17:17">
      <c r="Q6497" s="925"/>
    </row>
    <row r="6498" spans="17:17">
      <c r="Q6498" s="925"/>
    </row>
    <row r="6499" spans="17:17">
      <c r="Q6499" s="925"/>
    </row>
    <row r="6500" spans="17:17">
      <c r="Q6500" s="925"/>
    </row>
    <row r="6501" spans="17:17">
      <c r="Q6501" s="925"/>
    </row>
    <row r="6502" spans="17:17">
      <c r="Q6502" s="925"/>
    </row>
    <row r="6503" spans="17:17">
      <c r="Q6503" s="925"/>
    </row>
    <row r="6504" spans="17:17">
      <c r="Q6504" s="925"/>
    </row>
    <row r="6505" spans="17:17">
      <c r="Q6505" s="925"/>
    </row>
    <row r="6506" spans="17:17">
      <c r="Q6506" s="925"/>
    </row>
    <row r="6507" spans="17:17">
      <c r="Q6507" s="925"/>
    </row>
    <row r="6508" spans="17:17">
      <c r="Q6508" s="925"/>
    </row>
    <row r="6509" spans="17:17">
      <c r="Q6509" s="925"/>
    </row>
    <row r="6510" spans="17:17">
      <c r="Q6510" s="925"/>
    </row>
    <row r="6511" spans="17:17">
      <c r="Q6511" s="925"/>
    </row>
    <row r="6512" spans="17:17">
      <c r="Q6512" s="925"/>
    </row>
    <row r="6513" spans="17:17">
      <c r="Q6513" s="925"/>
    </row>
    <row r="6514" spans="17:17">
      <c r="Q6514" s="925"/>
    </row>
    <row r="6515" spans="17:17">
      <c r="Q6515" s="925"/>
    </row>
    <row r="6516" spans="17:17">
      <c r="Q6516" s="925"/>
    </row>
    <row r="6517" spans="17:17">
      <c r="Q6517" s="925"/>
    </row>
    <row r="6518" spans="17:17">
      <c r="Q6518" s="925"/>
    </row>
    <row r="6519" spans="17:17">
      <c r="Q6519" s="925"/>
    </row>
    <row r="6520" spans="17:17">
      <c r="Q6520" s="925"/>
    </row>
    <row r="6521" spans="17:17">
      <c r="Q6521" s="925"/>
    </row>
    <row r="6522" spans="17:17">
      <c r="Q6522" s="925"/>
    </row>
    <row r="6523" spans="17:17">
      <c r="Q6523" s="925"/>
    </row>
    <row r="6524" spans="17:17">
      <c r="Q6524" s="925"/>
    </row>
    <row r="6525" spans="17:17">
      <c r="Q6525" s="925"/>
    </row>
    <row r="6526" spans="17:17">
      <c r="Q6526" s="925"/>
    </row>
    <row r="6527" spans="17:17">
      <c r="Q6527" s="925"/>
    </row>
    <row r="6528" spans="17:17">
      <c r="Q6528" s="925"/>
    </row>
    <row r="6529" spans="17:17">
      <c r="Q6529" s="925"/>
    </row>
    <row r="6530" spans="17:17">
      <c r="Q6530" s="925"/>
    </row>
    <row r="6531" spans="17:17">
      <c r="Q6531" s="925"/>
    </row>
    <row r="6532" spans="17:17">
      <c r="Q6532" s="925"/>
    </row>
    <row r="6533" spans="17:17">
      <c r="Q6533" s="925"/>
    </row>
    <row r="6534" spans="17:17">
      <c r="Q6534" s="925"/>
    </row>
    <row r="6535" spans="17:17">
      <c r="Q6535" s="925"/>
    </row>
    <row r="6536" spans="17:17">
      <c r="Q6536" s="925"/>
    </row>
    <row r="6537" spans="17:17">
      <c r="Q6537" s="925"/>
    </row>
    <row r="6538" spans="17:17">
      <c r="Q6538" s="925"/>
    </row>
    <row r="6539" spans="17:17">
      <c r="Q6539" s="925"/>
    </row>
    <row r="6540" spans="17:17">
      <c r="Q6540" s="925"/>
    </row>
    <row r="6541" spans="17:17">
      <c r="Q6541" s="925"/>
    </row>
    <row r="6542" spans="17:17">
      <c r="Q6542" s="925"/>
    </row>
    <row r="6543" spans="17:17">
      <c r="Q6543" s="925"/>
    </row>
    <row r="6544" spans="17:17">
      <c r="Q6544" s="925"/>
    </row>
    <row r="6545" spans="17:17">
      <c r="Q6545" s="925"/>
    </row>
    <row r="6546" spans="17:17">
      <c r="Q6546" s="925"/>
    </row>
    <row r="6547" spans="17:17">
      <c r="Q6547" s="925"/>
    </row>
    <row r="6548" spans="17:17">
      <c r="Q6548" s="925"/>
    </row>
    <row r="6549" spans="17:17">
      <c r="Q6549" s="925"/>
    </row>
    <row r="6550" spans="17:17">
      <c r="Q6550" s="925"/>
    </row>
    <row r="6551" spans="17:17">
      <c r="Q6551" s="925"/>
    </row>
    <row r="6552" spans="17:17">
      <c r="Q6552" s="925"/>
    </row>
    <row r="6553" spans="17:17">
      <c r="Q6553" s="925"/>
    </row>
    <row r="6554" spans="17:17">
      <c r="Q6554" s="925"/>
    </row>
    <row r="6555" spans="17:17">
      <c r="Q6555" s="925"/>
    </row>
    <row r="6556" spans="17:17">
      <c r="Q6556" s="925"/>
    </row>
    <row r="6557" spans="17:17">
      <c r="Q6557" s="925"/>
    </row>
    <row r="6558" spans="17:17">
      <c r="Q6558" s="925"/>
    </row>
    <row r="6559" spans="17:17">
      <c r="Q6559" s="925"/>
    </row>
    <row r="6560" spans="17:17">
      <c r="Q6560" s="925"/>
    </row>
    <row r="6561" spans="17:17">
      <c r="Q6561" s="925"/>
    </row>
    <row r="6562" spans="17:17">
      <c r="Q6562" s="925"/>
    </row>
    <row r="6563" spans="17:17">
      <c r="Q6563" s="925"/>
    </row>
    <row r="6564" spans="17:17">
      <c r="Q6564" s="925"/>
    </row>
    <row r="6565" spans="17:17">
      <c r="Q6565" s="925"/>
    </row>
    <row r="6566" spans="17:17">
      <c r="Q6566" s="925"/>
    </row>
    <row r="6567" spans="17:17">
      <c r="Q6567" s="925"/>
    </row>
    <row r="6568" spans="17:17">
      <c r="Q6568" s="925"/>
    </row>
    <row r="6569" spans="17:17">
      <c r="Q6569" s="925"/>
    </row>
    <row r="6570" spans="17:17">
      <c r="Q6570" s="925"/>
    </row>
    <row r="6571" spans="17:17">
      <c r="Q6571" s="925"/>
    </row>
    <row r="6572" spans="17:17">
      <c r="Q6572" s="925"/>
    </row>
    <row r="6573" spans="17:17">
      <c r="Q6573" s="925"/>
    </row>
    <row r="6574" spans="17:17">
      <c r="Q6574" s="925"/>
    </row>
    <row r="6575" spans="17:17">
      <c r="Q6575" s="925"/>
    </row>
    <row r="6576" spans="17:17">
      <c r="Q6576" s="925"/>
    </row>
    <row r="6577" spans="17:17">
      <c r="Q6577" s="925"/>
    </row>
    <row r="6578" spans="17:17">
      <c r="Q6578" s="925"/>
    </row>
    <row r="6579" spans="17:17">
      <c r="Q6579" s="925"/>
    </row>
    <row r="6580" spans="17:17">
      <c r="Q6580" s="925"/>
    </row>
    <row r="6581" spans="17:17">
      <c r="Q6581" s="925"/>
    </row>
    <row r="6582" spans="17:17">
      <c r="Q6582" s="925"/>
    </row>
    <row r="6583" spans="17:17">
      <c r="Q6583" s="925"/>
    </row>
    <row r="6584" spans="17:17">
      <c r="Q6584" s="925"/>
    </row>
    <row r="6585" spans="17:17">
      <c r="Q6585" s="925"/>
    </row>
    <row r="6586" spans="17:17">
      <c r="Q6586" s="925"/>
    </row>
    <row r="6587" spans="17:17">
      <c r="Q6587" s="925"/>
    </row>
    <row r="6588" spans="17:17">
      <c r="Q6588" s="925"/>
    </row>
    <row r="6589" spans="17:17">
      <c r="Q6589" s="925"/>
    </row>
    <row r="6590" spans="17:17">
      <c r="Q6590" s="925"/>
    </row>
    <row r="6591" spans="17:17">
      <c r="Q6591" s="925"/>
    </row>
    <row r="6592" spans="17:17">
      <c r="Q6592" s="925"/>
    </row>
    <row r="6593" spans="17:17">
      <c r="Q6593" s="925"/>
    </row>
    <row r="6594" spans="17:17">
      <c r="Q6594" s="925"/>
    </row>
    <row r="6595" spans="17:17">
      <c r="Q6595" s="925"/>
    </row>
    <row r="6596" spans="17:17">
      <c r="Q6596" s="925"/>
    </row>
    <row r="6597" spans="17:17">
      <c r="Q6597" s="925"/>
    </row>
    <row r="6598" spans="17:17">
      <c r="Q6598" s="925"/>
    </row>
    <row r="6599" spans="17:17">
      <c r="Q6599" s="925"/>
    </row>
    <row r="6600" spans="17:17">
      <c r="Q6600" s="925"/>
    </row>
    <row r="6601" spans="17:17">
      <c r="Q6601" s="925"/>
    </row>
    <row r="6602" spans="17:17">
      <c r="Q6602" s="925"/>
    </row>
    <row r="6603" spans="17:17">
      <c r="Q6603" s="925"/>
    </row>
    <row r="6604" spans="17:17">
      <c r="Q6604" s="925"/>
    </row>
    <row r="6605" spans="17:17">
      <c r="Q6605" s="925"/>
    </row>
    <row r="6606" spans="17:17">
      <c r="Q6606" s="925"/>
    </row>
    <row r="6607" spans="17:17">
      <c r="Q6607" s="925"/>
    </row>
    <row r="6608" spans="17:17">
      <c r="Q6608" s="925"/>
    </row>
    <row r="6609" spans="17:17">
      <c r="Q6609" s="925"/>
    </row>
    <row r="6610" spans="17:17">
      <c r="Q6610" s="925"/>
    </row>
    <row r="6611" spans="17:17">
      <c r="Q6611" s="925"/>
    </row>
    <row r="6612" spans="17:17">
      <c r="Q6612" s="925"/>
    </row>
    <row r="6613" spans="17:17">
      <c r="Q6613" s="925"/>
    </row>
    <row r="6614" spans="17:17">
      <c r="Q6614" s="925"/>
    </row>
    <row r="6615" spans="17:17">
      <c r="Q6615" s="925"/>
    </row>
    <row r="6616" spans="17:17">
      <c r="Q6616" s="925"/>
    </row>
    <row r="6617" spans="17:17">
      <c r="Q6617" s="925"/>
    </row>
    <row r="6618" spans="17:17">
      <c r="Q6618" s="925"/>
    </row>
    <row r="6619" spans="17:17">
      <c r="Q6619" s="925"/>
    </row>
    <row r="6620" spans="17:17">
      <c r="Q6620" s="925"/>
    </row>
    <row r="6621" spans="17:17">
      <c r="Q6621" s="925"/>
    </row>
    <row r="6622" spans="17:17">
      <c r="Q6622" s="925"/>
    </row>
    <row r="6623" spans="17:17">
      <c r="Q6623" s="925"/>
    </row>
    <row r="6624" spans="17:17">
      <c r="Q6624" s="925"/>
    </row>
    <row r="6625" spans="17:17">
      <c r="Q6625" s="925"/>
    </row>
    <row r="6626" spans="17:17">
      <c r="Q6626" s="925"/>
    </row>
    <row r="6627" spans="17:17">
      <c r="Q6627" s="925"/>
    </row>
    <row r="6628" spans="17:17">
      <c r="Q6628" s="925"/>
    </row>
    <row r="6629" spans="17:17">
      <c r="Q6629" s="925"/>
    </row>
    <row r="6630" spans="17:17">
      <c r="Q6630" s="925"/>
    </row>
    <row r="6631" spans="17:17">
      <c r="Q6631" s="925"/>
    </row>
    <row r="6632" spans="17:17">
      <c r="Q6632" s="925"/>
    </row>
    <row r="6633" spans="17:17">
      <c r="Q6633" s="925"/>
    </row>
    <row r="6634" spans="17:17">
      <c r="Q6634" s="925"/>
    </row>
    <row r="6635" spans="17:17">
      <c r="Q6635" s="925"/>
    </row>
    <row r="6636" spans="17:17">
      <c r="Q6636" s="925"/>
    </row>
    <row r="6637" spans="17:17">
      <c r="Q6637" s="925"/>
    </row>
    <row r="6638" spans="17:17">
      <c r="Q6638" s="925"/>
    </row>
    <row r="6639" spans="17:17">
      <c r="Q6639" s="925"/>
    </row>
    <row r="6640" spans="17:17">
      <c r="Q6640" s="925"/>
    </row>
    <row r="6641" spans="17:17">
      <c r="Q6641" s="925"/>
    </row>
    <row r="6642" spans="17:17">
      <c r="Q6642" s="925"/>
    </row>
    <row r="6643" spans="17:17">
      <c r="Q6643" s="925"/>
    </row>
    <row r="6644" spans="17:17">
      <c r="Q6644" s="925"/>
    </row>
    <row r="6645" spans="17:17">
      <c r="Q6645" s="925"/>
    </row>
    <row r="6646" spans="17:17">
      <c r="Q6646" s="925"/>
    </row>
    <row r="6647" spans="17:17">
      <c r="Q6647" s="925"/>
    </row>
    <row r="6648" spans="17:17">
      <c r="Q6648" s="925"/>
    </row>
    <row r="6649" spans="17:17">
      <c r="Q6649" s="925"/>
    </row>
    <row r="6650" spans="17:17">
      <c r="Q6650" s="925"/>
    </row>
    <row r="6651" spans="17:17">
      <c r="Q6651" s="925"/>
    </row>
    <row r="6652" spans="17:17">
      <c r="Q6652" s="925"/>
    </row>
    <row r="6653" spans="17:17">
      <c r="Q6653" s="925"/>
    </row>
    <row r="6654" spans="17:17">
      <c r="Q6654" s="925"/>
    </row>
    <row r="6655" spans="17:17">
      <c r="Q6655" s="925"/>
    </row>
    <row r="6656" spans="17:17">
      <c r="Q6656" s="925"/>
    </row>
    <row r="6657" spans="17:17">
      <c r="Q6657" s="925"/>
    </row>
    <row r="6658" spans="17:17">
      <c r="Q6658" s="925"/>
    </row>
    <row r="6659" spans="17:17">
      <c r="Q6659" s="925"/>
    </row>
    <row r="6660" spans="17:17">
      <c r="Q6660" s="925"/>
    </row>
    <row r="6661" spans="17:17">
      <c r="Q6661" s="925"/>
    </row>
    <row r="6662" spans="17:17">
      <c r="Q6662" s="925"/>
    </row>
    <row r="6663" spans="17:17">
      <c r="Q6663" s="925"/>
    </row>
    <row r="6664" spans="17:17">
      <c r="Q6664" s="925"/>
    </row>
    <row r="6665" spans="17:17">
      <c r="Q6665" s="925"/>
    </row>
    <row r="6666" spans="17:17">
      <c r="Q6666" s="925"/>
    </row>
    <row r="6667" spans="17:17">
      <c r="Q6667" s="925"/>
    </row>
    <row r="6668" spans="17:17">
      <c r="Q6668" s="925"/>
    </row>
    <row r="6669" spans="17:17">
      <c r="Q6669" s="925"/>
    </row>
    <row r="6670" spans="17:17">
      <c r="Q6670" s="925"/>
    </row>
    <row r="6671" spans="17:17">
      <c r="Q6671" s="925"/>
    </row>
    <row r="6672" spans="17:17">
      <c r="Q6672" s="925"/>
    </row>
    <row r="6673" spans="17:17">
      <c r="Q6673" s="925"/>
    </row>
    <row r="6674" spans="17:17">
      <c r="Q6674" s="925"/>
    </row>
    <row r="6675" spans="17:17">
      <c r="Q6675" s="925"/>
    </row>
    <row r="6676" spans="17:17">
      <c r="Q6676" s="925"/>
    </row>
    <row r="6677" spans="17:17">
      <c r="Q6677" s="925"/>
    </row>
    <row r="6678" spans="17:17">
      <c r="Q6678" s="925"/>
    </row>
    <row r="6679" spans="17:17">
      <c r="Q6679" s="925"/>
    </row>
    <row r="6680" spans="17:17">
      <c r="Q6680" s="925"/>
    </row>
    <row r="6681" spans="17:17">
      <c r="Q6681" s="925"/>
    </row>
    <row r="6682" spans="17:17">
      <c r="Q6682" s="925"/>
    </row>
    <row r="6683" spans="17:17">
      <c r="Q6683" s="925"/>
    </row>
    <row r="6684" spans="17:17">
      <c r="Q6684" s="925"/>
    </row>
    <row r="6685" spans="17:17">
      <c r="Q6685" s="925"/>
    </row>
    <row r="6686" spans="17:17">
      <c r="Q6686" s="925"/>
    </row>
    <row r="6687" spans="17:17">
      <c r="Q6687" s="925"/>
    </row>
    <row r="6688" spans="17:17">
      <c r="Q6688" s="925"/>
    </row>
    <row r="6689" spans="17:17">
      <c r="Q6689" s="925"/>
    </row>
    <row r="6690" spans="17:17">
      <c r="Q6690" s="925"/>
    </row>
    <row r="6691" spans="17:17">
      <c r="Q6691" s="925"/>
    </row>
    <row r="6692" spans="17:17">
      <c r="Q6692" s="925"/>
    </row>
    <row r="6693" spans="17:17">
      <c r="Q6693" s="925"/>
    </row>
    <row r="6694" spans="17:17">
      <c r="Q6694" s="925"/>
    </row>
    <row r="6695" spans="17:17">
      <c r="Q6695" s="925"/>
    </row>
    <row r="6696" spans="17:17">
      <c r="Q6696" s="925"/>
    </row>
    <row r="6697" spans="17:17">
      <c r="Q6697" s="925"/>
    </row>
    <row r="6698" spans="17:17">
      <c r="Q6698" s="925"/>
    </row>
    <row r="6699" spans="17:17">
      <c r="Q6699" s="925"/>
    </row>
    <row r="6700" spans="17:17">
      <c r="Q6700" s="925"/>
    </row>
    <row r="6701" spans="17:17">
      <c r="Q6701" s="925"/>
    </row>
    <row r="6702" spans="17:17">
      <c r="Q6702" s="925"/>
    </row>
    <row r="6703" spans="17:17">
      <c r="Q6703" s="925"/>
    </row>
    <row r="6704" spans="17:17">
      <c r="Q6704" s="925"/>
    </row>
    <row r="6705" spans="17:17">
      <c r="Q6705" s="925"/>
    </row>
    <row r="6706" spans="17:17">
      <c r="Q6706" s="925"/>
    </row>
    <row r="6707" spans="17:17">
      <c r="Q6707" s="925"/>
    </row>
    <row r="6708" spans="17:17">
      <c r="Q6708" s="925"/>
    </row>
    <row r="6709" spans="17:17">
      <c r="Q6709" s="925"/>
    </row>
    <row r="6710" spans="17:17">
      <c r="Q6710" s="925"/>
    </row>
    <row r="6711" spans="17:17">
      <c r="Q6711" s="925"/>
    </row>
    <row r="6712" spans="17:17">
      <c r="Q6712" s="925"/>
    </row>
    <row r="6713" spans="17:17">
      <c r="Q6713" s="925"/>
    </row>
    <row r="6714" spans="17:17">
      <c r="Q6714" s="925"/>
    </row>
    <row r="6715" spans="17:17">
      <c r="Q6715" s="925"/>
    </row>
    <row r="6716" spans="17:17">
      <c r="Q6716" s="925"/>
    </row>
    <row r="6717" spans="17:17">
      <c r="Q6717" s="925"/>
    </row>
    <row r="6718" spans="17:17">
      <c r="Q6718" s="925"/>
    </row>
    <row r="6719" spans="17:17">
      <c r="Q6719" s="925"/>
    </row>
    <row r="6720" spans="17:17">
      <c r="Q6720" s="925"/>
    </row>
    <row r="6721" spans="17:17">
      <c r="Q6721" s="925"/>
    </row>
    <row r="6722" spans="17:17">
      <c r="Q6722" s="925"/>
    </row>
    <row r="6723" spans="17:17">
      <c r="Q6723" s="925"/>
    </row>
    <row r="6724" spans="17:17">
      <c r="Q6724" s="925"/>
    </row>
    <row r="6725" spans="17:17">
      <c r="Q6725" s="925"/>
    </row>
    <row r="6726" spans="17:17">
      <c r="Q6726" s="925"/>
    </row>
    <row r="6727" spans="17:17">
      <c r="Q6727" s="925"/>
    </row>
    <row r="6728" spans="17:17">
      <c r="Q6728" s="925"/>
    </row>
    <row r="6729" spans="17:17">
      <c r="Q6729" s="925"/>
    </row>
    <row r="6730" spans="17:17">
      <c r="Q6730" s="925"/>
    </row>
    <row r="6731" spans="17:17">
      <c r="Q6731" s="925"/>
    </row>
    <row r="6732" spans="17:17">
      <c r="Q6732" s="925"/>
    </row>
    <row r="6733" spans="17:17">
      <c r="Q6733" s="925"/>
    </row>
    <row r="6734" spans="17:17">
      <c r="Q6734" s="925"/>
    </row>
    <row r="6735" spans="17:17">
      <c r="Q6735" s="925"/>
    </row>
    <row r="6736" spans="17:17">
      <c r="Q6736" s="925"/>
    </row>
    <row r="6737" spans="17:17">
      <c r="Q6737" s="925"/>
    </row>
    <row r="6738" spans="17:17">
      <c r="Q6738" s="925"/>
    </row>
    <row r="6739" spans="17:17">
      <c r="Q6739" s="925"/>
    </row>
    <row r="6740" spans="17:17">
      <c r="Q6740" s="925"/>
    </row>
    <row r="6741" spans="17:17">
      <c r="Q6741" s="925"/>
    </row>
    <row r="6742" spans="17:17">
      <c r="Q6742" s="925"/>
    </row>
    <row r="6743" spans="17:17">
      <c r="Q6743" s="925"/>
    </row>
    <row r="6744" spans="17:17">
      <c r="Q6744" s="925"/>
    </row>
    <row r="6745" spans="17:17">
      <c r="Q6745" s="925"/>
    </row>
    <row r="6746" spans="17:17">
      <c r="Q6746" s="925"/>
    </row>
    <row r="6747" spans="17:17">
      <c r="Q6747" s="925"/>
    </row>
    <row r="6748" spans="17:17">
      <c r="Q6748" s="925"/>
    </row>
    <row r="6749" spans="17:17">
      <c r="Q6749" s="925"/>
    </row>
    <row r="6750" spans="17:17">
      <c r="Q6750" s="925"/>
    </row>
    <row r="6751" spans="17:17">
      <c r="Q6751" s="925"/>
    </row>
    <row r="6752" spans="17:17">
      <c r="Q6752" s="925"/>
    </row>
    <row r="6753" spans="17:17">
      <c r="Q6753" s="925"/>
    </row>
    <row r="6754" spans="17:17">
      <c r="Q6754" s="925"/>
    </row>
    <row r="6755" spans="17:17">
      <c r="Q6755" s="925"/>
    </row>
    <row r="6756" spans="17:17">
      <c r="Q6756" s="925"/>
    </row>
    <row r="6757" spans="17:17">
      <c r="Q6757" s="925"/>
    </row>
    <row r="6758" spans="17:17">
      <c r="Q6758" s="925"/>
    </row>
    <row r="6759" spans="17:17">
      <c r="Q6759" s="925"/>
    </row>
    <row r="6760" spans="17:17">
      <c r="Q6760" s="925"/>
    </row>
    <row r="6761" spans="17:17">
      <c r="Q6761" s="925"/>
    </row>
    <row r="6762" spans="17:17">
      <c r="Q6762" s="925"/>
    </row>
    <row r="6763" spans="17:17">
      <c r="Q6763" s="925"/>
    </row>
    <row r="6764" spans="17:17">
      <c r="Q6764" s="925"/>
    </row>
    <row r="6765" spans="17:17">
      <c r="Q6765" s="925"/>
    </row>
    <row r="6766" spans="17:17">
      <c r="Q6766" s="925"/>
    </row>
    <row r="6767" spans="17:17">
      <c r="Q6767" s="925"/>
    </row>
    <row r="6768" spans="17:17">
      <c r="Q6768" s="925"/>
    </row>
    <row r="6769" spans="17:17">
      <c r="Q6769" s="925"/>
    </row>
    <row r="6770" spans="17:17">
      <c r="Q6770" s="925"/>
    </row>
    <row r="6771" spans="17:17">
      <c r="Q6771" s="925"/>
    </row>
    <row r="6772" spans="17:17">
      <c r="Q6772" s="925"/>
    </row>
    <row r="6773" spans="17:17">
      <c r="Q6773" s="925"/>
    </row>
    <row r="6774" spans="17:17">
      <c r="Q6774" s="925"/>
    </row>
    <row r="6775" spans="17:17">
      <c r="Q6775" s="925"/>
    </row>
    <row r="6776" spans="17:17">
      <c r="Q6776" s="925"/>
    </row>
    <row r="6777" spans="17:17">
      <c r="Q6777" s="925"/>
    </row>
    <row r="6778" spans="17:17">
      <c r="Q6778" s="925"/>
    </row>
    <row r="6779" spans="17:17">
      <c r="Q6779" s="925"/>
    </row>
    <row r="6780" spans="17:17">
      <c r="Q6780" s="925"/>
    </row>
    <row r="6781" spans="17:17">
      <c r="Q6781" s="925"/>
    </row>
    <row r="6782" spans="17:17">
      <c r="Q6782" s="925"/>
    </row>
    <row r="6783" spans="17:17">
      <c r="Q6783" s="925"/>
    </row>
    <row r="6784" spans="17:17">
      <c r="Q6784" s="925"/>
    </row>
    <row r="6785" spans="17:17">
      <c r="Q6785" s="925"/>
    </row>
    <row r="6786" spans="17:17">
      <c r="Q6786" s="925"/>
    </row>
    <row r="6787" spans="17:17">
      <c r="Q6787" s="925"/>
    </row>
    <row r="6788" spans="17:17">
      <c r="Q6788" s="925"/>
    </row>
    <row r="6789" spans="17:17">
      <c r="Q6789" s="925"/>
    </row>
    <row r="6790" spans="17:17">
      <c r="Q6790" s="925"/>
    </row>
    <row r="6791" spans="17:17">
      <c r="Q6791" s="925"/>
    </row>
    <row r="6792" spans="17:17">
      <c r="Q6792" s="925"/>
    </row>
    <row r="6793" spans="17:17">
      <c r="Q6793" s="925"/>
    </row>
    <row r="6794" spans="17:17">
      <c r="Q6794" s="925"/>
    </row>
    <row r="6795" spans="17:17">
      <c r="Q6795" s="925"/>
    </row>
    <row r="6796" spans="17:17">
      <c r="Q6796" s="925"/>
    </row>
    <row r="6797" spans="17:17">
      <c r="Q6797" s="925"/>
    </row>
    <row r="6798" spans="17:17">
      <c r="Q6798" s="925"/>
    </row>
    <row r="6799" spans="17:17">
      <c r="Q6799" s="925"/>
    </row>
    <row r="6800" spans="17:17">
      <c r="Q6800" s="925"/>
    </row>
    <row r="6801" spans="17:17">
      <c r="Q6801" s="925"/>
    </row>
    <row r="6802" spans="17:17">
      <c r="Q6802" s="925"/>
    </row>
    <row r="6803" spans="17:17">
      <c r="Q6803" s="925"/>
    </row>
    <row r="6804" spans="17:17">
      <c r="Q6804" s="925"/>
    </row>
    <row r="6805" spans="17:17">
      <c r="Q6805" s="925"/>
    </row>
    <row r="6806" spans="17:17">
      <c r="Q6806" s="925"/>
    </row>
    <row r="6807" spans="17:17">
      <c r="Q6807" s="925"/>
    </row>
    <row r="6808" spans="17:17">
      <c r="Q6808" s="925"/>
    </row>
    <row r="6809" spans="17:17">
      <c r="Q6809" s="925"/>
    </row>
    <row r="6810" spans="17:17">
      <c r="Q6810" s="925"/>
    </row>
    <row r="6811" spans="17:17">
      <c r="Q6811" s="925"/>
    </row>
    <row r="6812" spans="17:17">
      <c r="Q6812" s="925"/>
    </row>
    <row r="6813" spans="17:17">
      <c r="Q6813" s="925"/>
    </row>
    <row r="6814" spans="17:17">
      <c r="Q6814" s="925"/>
    </row>
    <row r="6815" spans="17:17">
      <c r="Q6815" s="925"/>
    </row>
    <row r="6816" spans="17:17">
      <c r="Q6816" s="925"/>
    </row>
    <row r="6817" spans="17:17">
      <c r="Q6817" s="925"/>
    </row>
    <row r="6818" spans="17:17">
      <c r="Q6818" s="925"/>
    </row>
    <row r="6819" spans="17:17">
      <c r="Q6819" s="925"/>
    </row>
    <row r="6820" spans="17:17">
      <c r="Q6820" s="925"/>
    </row>
    <row r="6821" spans="17:17">
      <c r="Q6821" s="925"/>
    </row>
    <row r="6822" spans="17:17">
      <c r="Q6822" s="925"/>
    </row>
    <row r="6823" spans="17:17">
      <c r="Q6823" s="925"/>
    </row>
    <row r="6824" spans="17:17">
      <c r="Q6824" s="925"/>
    </row>
    <row r="6825" spans="17:17">
      <c r="Q6825" s="925"/>
    </row>
    <row r="6826" spans="17:17">
      <c r="Q6826" s="925"/>
    </row>
    <row r="6827" spans="17:17">
      <c r="Q6827" s="925"/>
    </row>
    <row r="6828" spans="17:17">
      <c r="Q6828" s="925"/>
    </row>
    <row r="6829" spans="17:17">
      <c r="Q6829" s="925"/>
    </row>
    <row r="6830" spans="17:17">
      <c r="Q6830" s="925"/>
    </row>
    <row r="6831" spans="17:17">
      <c r="Q6831" s="925"/>
    </row>
    <row r="6832" spans="17:17">
      <c r="Q6832" s="925"/>
    </row>
    <row r="6833" spans="17:17">
      <c r="Q6833" s="925"/>
    </row>
    <row r="6834" spans="17:17">
      <c r="Q6834" s="925"/>
    </row>
    <row r="6835" spans="17:17">
      <c r="Q6835" s="925"/>
    </row>
    <row r="6836" spans="17:17">
      <c r="Q6836" s="925"/>
    </row>
    <row r="6837" spans="17:17">
      <c r="Q6837" s="925"/>
    </row>
    <row r="6838" spans="17:17">
      <c r="Q6838" s="925"/>
    </row>
    <row r="6839" spans="17:17">
      <c r="Q6839" s="925"/>
    </row>
    <row r="6840" spans="17:17">
      <c r="Q6840" s="925"/>
    </row>
    <row r="6841" spans="17:17">
      <c r="Q6841" s="925"/>
    </row>
    <row r="6842" spans="17:17">
      <c r="Q6842" s="925"/>
    </row>
    <row r="6843" spans="17:17">
      <c r="Q6843" s="925"/>
    </row>
    <row r="6844" spans="17:17">
      <c r="Q6844" s="925"/>
    </row>
    <row r="6845" spans="17:17">
      <c r="Q6845" s="925"/>
    </row>
    <row r="6846" spans="17:17">
      <c r="Q6846" s="925"/>
    </row>
    <row r="6847" spans="17:17">
      <c r="Q6847" s="925"/>
    </row>
    <row r="6848" spans="17:17">
      <c r="Q6848" s="925"/>
    </row>
    <row r="6849" spans="17:17">
      <c r="Q6849" s="925"/>
    </row>
    <row r="6850" spans="17:17">
      <c r="Q6850" s="925"/>
    </row>
    <row r="6851" spans="17:17">
      <c r="Q6851" s="925"/>
    </row>
    <row r="6852" spans="17:17">
      <c r="Q6852" s="925"/>
    </row>
    <row r="6853" spans="17:17">
      <c r="Q6853" s="925"/>
    </row>
    <row r="6854" spans="17:17">
      <c r="Q6854" s="925"/>
    </row>
    <row r="6855" spans="17:17">
      <c r="Q6855" s="925"/>
    </row>
    <row r="6856" spans="17:17">
      <c r="Q6856" s="925"/>
    </row>
    <row r="6857" spans="17:17">
      <c r="Q6857" s="925"/>
    </row>
    <row r="6858" spans="17:17">
      <c r="Q6858" s="925"/>
    </row>
    <row r="6859" spans="17:17">
      <c r="Q6859" s="925"/>
    </row>
    <row r="6860" spans="17:17">
      <c r="Q6860" s="925"/>
    </row>
    <row r="6861" spans="17:17">
      <c r="Q6861" s="925"/>
    </row>
    <row r="6862" spans="17:17">
      <c r="Q6862" s="925"/>
    </row>
    <row r="6863" spans="17:17">
      <c r="Q6863" s="925"/>
    </row>
    <row r="6864" spans="17:17">
      <c r="Q6864" s="925"/>
    </row>
    <row r="6865" spans="17:17">
      <c r="Q6865" s="925"/>
    </row>
    <row r="6866" spans="17:17">
      <c r="Q6866" s="925"/>
    </row>
    <row r="6867" spans="17:17">
      <c r="Q6867" s="925"/>
    </row>
    <row r="6868" spans="17:17">
      <c r="Q6868" s="925"/>
    </row>
    <row r="6869" spans="17:17">
      <c r="Q6869" s="925"/>
    </row>
    <row r="6870" spans="17:17">
      <c r="Q6870" s="925"/>
    </row>
    <row r="6871" spans="17:17">
      <c r="Q6871" s="925"/>
    </row>
    <row r="6872" spans="17:17">
      <c r="Q6872" s="925"/>
    </row>
    <row r="6873" spans="17:17">
      <c r="Q6873" s="925"/>
    </row>
    <row r="6874" spans="17:17">
      <c r="Q6874" s="925"/>
    </row>
    <row r="6875" spans="17:17">
      <c r="Q6875" s="925"/>
    </row>
    <row r="6876" spans="17:17">
      <c r="Q6876" s="925"/>
    </row>
    <row r="6877" spans="17:17">
      <c r="Q6877" s="925"/>
    </row>
    <row r="6878" spans="17:17">
      <c r="Q6878" s="925"/>
    </row>
    <row r="6879" spans="17:17">
      <c r="Q6879" s="925"/>
    </row>
    <row r="6880" spans="17:17">
      <c r="Q6880" s="925"/>
    </row>
    <row r="6881" spans="17:17">
      <c r="Q6881" s="925"/>
    </row>
    <row r="6882" spans="17:17">
      <c r="Q6882" s="925"/>
    </row>
    <row r="6883" spans="17:17">
      <c r="Q6883" s="925"/>
    </row>
    <row r="6884" spans="17:17">
      <c r="Q6884" s="925"/>
    </row>
    <row r="6885" spans="17:17">
      <c r="Q6885" s="925"/>
    </row>
    <row r="6886" spans="17:17">
      <c r="Q6886" s="925"/>
    </row>
    <row r="6887" spans="17:17">
      <c r="Q6887" s="925"/>
    </row>
    <row r="6888" spans="17:17">
      <c r="Q6888" s="925"/>
    </row>
    <row r="6889" spans="17:17">
      <c r="Q6889" s="925"/>
    </row>
    <row r="6890" spans="17:17">
      <c r="Q6890" s="925"/>
    </row>
    <row r="6891" spans="17:17">
      <c r="Q6891" s="925"/>
    </row>
    <row r="6892" spans="17:17">
      <c r="Q6892" s="925"/>
    </row>
    <row r="6893" spans="17:17">
      <c r="Q6893" s="925"/>
    </row>
    <row r="6894" spans="17:17">
      <c r="Q6894" s="925"/>
    </row>
    <row r="6895" spans="17:17">
      <c r="Q6895" s="925"/>
    </row>
    <row r="6896" spans="17:17">
      <c r="Q6896" s="925"/>
    </row>
    <row r="6897" spans="17:17">
      <c r="Q6897" s="925"/>
    </row>
    <row r="6898" spans="17:17">
      <c r="Q6898" s="925"/>
    </row>
    <row r="6899" spans="17:17">
      <c r="Q6899" s="925"/>
    </row>
    <row r="6900" spans="17:17">
      <c r="Q6900" s="925"/>
    </row>
    <row r="6901" spans="17:17">
      <c r="Q6901" s="925"/>
    </row>
    <row r="6902" spans="17:17">
      <c r="Q6902" s="925"/>
    </row>
    <row r="6903" spans="17:17">
      <c r="Q6903" s="925"/>
    </row>
    <row r="6904" spans="17:17">
      <c r="Q6904" s="925"/>
    </row>
    <row r="6905" spans="17:17">
      <c r="Q6905" s="925"/>
    </row>
    <row r="6906" spans="17:17">
      <c r="Q6906" s="925"/>
    </row>
    <row r="6907" spans="17:17">
      <c r="Q6907" s="925"/>
    </row>
    <row r="6908" spans="17:17">
      <c r="Q6908" s="925"/>
    </row>
    <row r="6909" spans="17:17">
      <c r="Q6909" s="925"/>
    </row>
    <row r="6910" spans="17:17">
      <c r="Q6910" s="925"/>
    </row>
    <row r="6911" spans="17:17">
      <c r="Q6911" s="925"/>
    </row>
    <row r="6912" spans="17:17">
      <c r="Q6912" s="925"/>
    </row>
    <row r="6913" spans="17:17">
      <c r="Q6913" s="925"/>
    </row>
    <row r="6914" spans="17:17">
      <c r="Q6914" s="925"/>
    </row>
    <row r="6915" spans="17:17">
      <c r="Q6915" s="925"/>
    </row>
    <row r="6916" spans="17:17">
      <c r="Q6916" s="925"/>
    </row>
    <row r="6917" spans="17:17">
      <c r="Q6917" s="925"/>
    </row>
    <row r="6918" spans="17:17">
      <c r="Q6918" s="925"/>
    </row>
    <row r="6919" spans="17:17">
      <c r="Q6919" s="925"/>
    </row>
    <row r="6920" spans="17:17">
      <c r="Q6920" s="925"/>
    </row>
    <row r="6921" spans="17:17">
      <c r="Q6921" s="925"/>
    </row>
    <row r="6922" spans="17:17">
      <c r="Q6922" s="925"/>
    </row>
    <row r="6923" spans="17:17">
      <c r="Q6923" s="925"/>
    </row>
    <row r="6924" spans="17:17">
      <c r="Q6924" s="925"/>
    </row>
    <row r="6925" spans="17:17">
      <c r="Q6925" s="925"/>
    </row>
    <row r="6926" spans="17:17">
      <c r="Q6926" s="925"/>
    </row>
    <row r="6927" spans="17:17">
      <c r="Q6927" s="925"/>
    </row>
    <row r="6928" spans="17:17">
      <c r="Q6928" s="925"/>
    </row>
    <row r="6929" spans="17:17">
      <c r="Q6929" s="925"/>
    </row>
    <row r="6930" spans="17:17">
      <c r="Q6930" s="925"/>
    </row>
    <row r="6931" spans="17:17">
      <c r="Q6931" s="925"/>
    </row>
    <row r="6932" spans="17:17">
      <c r="Q6932" s="925"/>
    </row>
    <row r="6933" spans="17:17">
      <c r="Q6933" s="925"/>
    </row>
    <row r="6934" spans="17:17">
      <c r="Q6934" s="925"/>
    </row>
    <row r="6935" spans="17:17">
      <c r="Q6935" s="925"/>
    </row>
    <row r="6936" spans="17:17">
      <c r="Q6936" s="925"/>
    </row>
    <row r="6937" spans="17:17">
      <c r="Q6937" s="925"/>
    </row>
    <row r="6938" spans="17:17">
      <c r="Q6938" s="925"/>
    </row>
    <row r="6939" spans="17:17">
      <c r="Q6939" s="925"/>
    </row>
    <row r="6940" spans="17:17">
      <c r="Q6940" s="925"/>
    </row>
    <row r="6941" spans="17:17">
      <c r="Q6941" s="925"/>
    </row>
    <row r="6942" spans="17:17">
      <c r="Q6942" s="925"/>
    </row>
    <row r="6943" spans="17:17">
      <c r="Q6943" s="925"/>
    </row>
    <row r="6944" spans="17:17">
      <c r="Q6944" s="925"/>
    </row>
    <row r="6945" spans="17:17">
      <c r="Q6945" s="925"/>
    </row>
    <row r="6946" spans="17:17">
      <c r="Q6946" s="925"/>
    </row>
    <row r="6947" spans="17:17">
      <c r="Q6947" s="925"/>
    </row>
    <row r="6948" spans="17:17">
      <c r="Q6948" s="925"/>
    </row>
    <row r="6949" spans="17:17">
      <c r="Q6949" s="925"/>
    </row>
    <row r="6950" spans="17:17">
      <c r="Q6950" s="925"/>
    </row>
    <row r="6951" spans="17:17">
      <c r="Q6951" s="925"/>
    </row>
    <row r="6952" spans="17:17">
      <c r="Q6952" s="925"/>
    </row>
    <row r="6953" spans="17:17">
      <c r="Q6953" s="925"/>
    </row>
    <row r="6954" spans="17:17">
      <c r="Q6954" s="925"/>
    </row>
    <row r="6955" spans="17:17">
      <c r="Q6955" s="925"/>
    </row>
    <row r="6956" spans="17:17">
      <c r="Q6956" s="925"/>
    </row>
    <row r="6957" spans="17:17">
      <c r="Q6957" s="925"/>
    </row>
    <row r="6958" spans="17:17">
      <c r="Q6958" s="925"/>
    </row>
    <row r="6959" spans="17:17">
      <c r="Q6959" s="925"/>
    </row>
    <row r="6960" spans="17:17">
      <c r="Q6960" s="925"/>
    </row>
    <row r="6961" spans="17:17">
      <c r="Q6961" s="925"/>
    </row>
    <row r="6962" spans="17:17">
      <c r="Q6962" s="925"/>
    </row>
    <row r="6963" spans="17:17">
      <c r="Q6963" s="925"/>
    </row>
    <row r="6964" spans="17:17">
      <c r="Q6964" s="925"/>
    </row>
    <row r="6965" spans="17:17">
      <c r="Q6965" s="925"/>
    </row>
    <row r="6966" spans="17:17">
      <c r="Q6966" s="925"/>
    </row>
    <row r="6967" spans="17:17">
      <c r="Q6967" s="925"/>
    </row>
    <row r="6968" spans="17:17">
      <c r="Q6968" s="925"/>
    </row>
    <row r="6969" spans="17:17">
      <c r="Q6969" s="925"/>
    </row>
    <row r="6970" spans="17:17">
      <c r="Q6970" s="925"/>
    </row>
    <row r="6971" spans="17:17">
      <c r="Q6971" s="925"/>
    </row>
    <row r="6972" spans="17:17">
      <c r="Q6972" s="925"/>
    </row>
    <row r="6973" spans="17:17">
      <c r="Q6973" s="925"/>
    </row>
    <row r="6974" spans="17:17">
      <c r="Q6974" s="925"/>
    </row>
    <row r="6975" spans="17:17">
      <c r="Q6975" s="925"/>
    </row>
    <row r="6976" spans="17:17">
      <c r="Q6976" s="925"/>
    </row>
    <row r="6977" spans="17:17">
      <c r="Q6977" s="925"/>
    </row>
    <row r="6978" spans="17:17">
      <c r="Q6978" s="925"/>
    </row>
    <row r="6979" spans="17:17">
      <c r="Q6979" s="925"/>
    </row>
    <row r="6980" spans="17:17">
      <c r="Q6980" s="925"/>
    </row>
    <row r="6981" spans="17:17">
      <c r="Q6981" s="925"/>
    </row>
    <row r="6982" spans="17:17">
      <c r="Q6982" s="925"/>
    </row>
    <row r="6983" spans="17:17">
      <c r="Q6983" s="925"/>
    </row>
    <row r="6984" spans="17:17">
      <c r="Q6984" s="925"/>
    </row>
    <row r="6985" spans="17:17">
      <c r="Q6985" s="925"/>
    </row>
    <row r="6986" spans="17:17">
      <c r="Q6986" s="925"/>
    </row>
    <row r="6987" spans="17:17">
      <c r="Q6987" s="925"/>
    </row>
    <row r="6988" spans="17:17">
      <c r="Q6988" s="925"/>
    </row>
    <row r="6989" spans="17:17">
      <c r="Q6989" s="925"/>
    </row>
    <row r="6990" spans="17:17">
      <c r="Q6990" s="925"/>
    </row>
    <row r="6991" spans="17:17">
      <c r="Q6991" s="925"/>
    </row>
    <row r="6992" spans="17:17">
      <c r="Q6992" s="925"/>
    </row>
    <row r="6993" spans="17:17">
      <c r="Q6993" s="925"/>
    </row>
    <row r="6994" spans="17:17">
      <c r="Q6994" s="925"/>
    </row>
    <row r="6995" spans="17:17">
      <c r="Q6995" s="925"/>
    </row>
    <row r="6996" spans="17:17">
      <c r="Q6996" s="925"/>
    </row>
    <row r="6997" spans="17:17">
      <c r="Q6997" s="925"/>
    </row>
    <row r="6998" spans="17:17">
      <c r="Q6998" s="925"/>
    </row>
    <row r="6999" spans="17:17">
      <c r="Q6999" s="925"/>
    </row>
    <row r="7000" spans="17:17">
      <c r="Q7000" s="925"/>
    </row>
    <row r="7001" spans="17:17">
      <c r="Q7001" s="925"/>
    </row>
    <row r="7002" spans="17:17">
      <c r="Q7002" s="925"/>
    </row>
    <row r="7003" spans="17:17">
      <c r="Q7003" s="925"/>
    </row>
    <row r="7004" spans="17:17">
      <c r="Q7004" s="925"/>
    </row>
    <row r="7005" spans="17:17">
      <c r="Q7005" s="925"/>
    </row>
    <row r="7006" spans="17:17">
      <c r="Q7006" s="925"/>
    </row>
    <row r="7007" spans="17:17">
      <c r="Q7007" s="925"/>
    </row>
    <row r="7008" spans="17:17">
      <c r="Q7008" s="925"/>
    </row>
    <row r="7009" spans="17:17">
      <c r="Q7009" s="925"/>
    </row>
    <row r="7010" spans="17:17">
      <c r="Q7010" s="925"/>
    </row>
    <row r="7011" spans="17:17">
      <c r="Q7011" s="925"/>
    </row>
    <row r="7012" spans="17:17">
      <c r="Q7012" s="925"/>
    </row>
    <row r="7013" spans="17:17">
      <c r="Q7013" s="925"/>
    </row>
    <row r="7014" spans="17:17">
      <c r="Q7014" s="925"/>
    </row>
    <row r="7015" spans="17:17">
      <c r="Q7015" s="925"/>
    </row>
    <row r="7016" spans="17:17">
      <c r="Q7016" s="925"/>
    </row>
    <row r="7017" spans="17:17">
      <c r="Q7017" s="925"/>
    </row>
    <row r="7018" spans="17:17">
      <c r="Q7018" s="925"/>
    </row>
    <row r="7019" spans="17:17">
      <c r="Q7019" s="925"/>
    </row>
    <row r="7020" spans="17:17">
      <c r="Q7020" s="925"/>
    </row>
    <row r="7021" spans="17:17">
      <c r="Q7021" s="925"/>
    </row>
    <row r="7022" spans="17:17">
      <c r="Q7022" s="925"/>
    </row>
    <row r="7023" spans="17:17">
      <c r="Q7023" s="925"/>
    </row>
    <row r="7024" spans="17:17">
      <c r="Q7024" s="925"/>
    </row>
    <row r="7025" spans="17:17">
      <c r="Q7025" s="925"/>
    </row>
    <row r="7026" spans="17:17">
      <c r="Q7026" s="925"/>
    </row>
    <row r="7027" spans="17:17">
      <c r="Q7027" s="925"/>
    </row>
    <row r="7028" spans="17:17">
      <c r="Q7028" s="925"/>
    </row>
    <row r="7029" spans="17:17">
      <c r="Q7029" s="925"/>
    </row>
    <row r="7030" spans="17:17">
      <c r="Q7030" s="925"/>
    </row>
    <row r="7031" spans="17:17">
      <c r="Q7031" s="925"/>
    </row>
    <row r="7032" spans="17:17">
      <c r="Q7032" s="925"/>
    </row>
    <row r="7033" spans="17:17">
      <c r="Q7033" s="925"/>
    </row>
    <row r="7034" spans="17:17">
      <c r="Q7034" s="925"/>
    </row>
    <row r="7035" spans="17:17">
      <c r="Q7035" s="925"/>
    </row>
    <row r="7036" spans="17:17">
      <c r="Q7036" s="925"/>
    </row>
    <row r="7037" spans="17:17">
      <c r="Q7037" s="925"/>
    </row>
    <row r="7038" spans="17:17">
      <c r="Q7038" s="925"/>
    </row>
    <row r="7039" spans="17:17">
      <c r="Q7039" s="925"/>
    </row>
    <row r="7040" spans="17:17">
      <c r="Q7040" s="925"/>
    </row>
    <row r="7041" spans="17:17">
      <c r="Q7041" s="925"/>
    </row>
    <row r="7042" spans="17:17">
      <c r="Q7042" s="925"/>
    </row>
    <row r="7043" spans="17:17">
      <c r="Q7043" s="925"/>
    </row>
    <row r="7044" spans="17:17">
      <c r="Q7044" s="925"/>
    </row>
    <row r="7045" spans="17:17">
      <c r="Q7045" s="925"/>
    </row>
    <row r="7046" spans="17:17">
      <c r="Q7046" s="925"/>
    </row>
    <row r="7047" spans="17:17">
      <c r="Q7047" s="925"/>
    </row>
    <row r="7048" spans="17:17">
      <c r="Q7048" s="925"/>
    </row>
    <row r="7049" spans="17:17">
      <c r="Q7049" s="925"/>
    </row>
    <row r="7050" spans="17:17">
      <c r="Q7050" s="925"/>
    </row>
    <row r="7051" spans="17:17">
      <c r="Q7051" s="925"/>
    </row>
    <row r="7052" spans="17:17">
      <c r="Q7052" s="925"/>
    </row>
    <row r="7053" spans="17:17">
      <c r="Q7053" s="925"/>
    </row>
    <row r="7054" spans="17:17">
      <c r="Q7054" s="925"/>
    </row>
    <row r="7055" spans="17:17">
      <c r="Q7055" s="925"/>
    </row>
    <row r="7056" spans="17:17">
      <c r="Q7056" s="925"/>
    </row>
    <row r="7057" spans="17:17">
      <c r="Q7057" s="925"/>
    </row>
    <row r="7058" spans="17:17">
      <c r="Q7058" s="925"/>
    </row>
    <row r="7059" spans="17:17">
      <c r="Q7059" s="925"/>
    </row>
    <row r="7060" spans="17:17">
      <c r="Q7060" s="925"/>
    </row>
    <row r="7061" spans="17:17">
      <c r="Q7061" s="925"/>
    </row>
    <row r="7062" spans="17:17">
      <c r="Q7062" s="925"/>
    </row>
    <row r="7063" spans="17:17">
      <c r="Q7063" s="925"/>
    </row>
    <row r="7064" spans="17:17">
      <c r="Q7064" s="925"/>
    </row>
    <row r="7065" spans="17:17">
      <c r="Q7065" s="925"/>
    </row>
    <row r="7066" spans="17:17">
      <c r="Q7066" s="925"/>
    </row>
    <row r="7067" spans="17:17">
      <c r="Q7067" s="925"/>
    </row>
    <row r="7068" spans="17:17">
      <c r="Q7068" s="925"/>
    </row>
    <row r="7069" spans="17:17">
      <c r="Q7069" s="925"/>
    </row>
    <row r="7070" spans="17:17">
      <c r="Q7070" s="925"/>
    </row>
    <row r="7071" spans="17:17">
      <c r="Q7071" s="925"/>
    </row>
    <row r="7072" spans="17:17">
      <c r="Q7072" s="925"/>
    </row>
    <row r="7073" spans="17:17">
      <c r="Q7073" s="925"/>
    </row>
    <row r="7074" spans="17:17">
      <c r="Q7074" s="925"/>
    </row>
    <row r="7075" spans="17:17">
      <c r="Q7075" s="925"/>
    </row>
    <row r="7076" spans="17:17">
      <c r="Q7076" s="925"/>
    </row>
    <row r="7077" spans="17:17">
      <c r="Q7077" s="925"/>
    </row>
    <row r="7078" spans="17:17">
      <c r="Q7078" s="925"/>
    </row>
    <row r="7079" spans="17:17">
      <c r="Q7079" s="925"/>
    </row>
    <row r="7080" spans="17:17">
      <c r="Q7080" s="925"/>
    </row>
    <row r="7081" spans="17:17">
      <c r="Q7081" s="925"/>
    </row>
    <row r="7082" spans="17:17">
      <c r="Q7082" s="925"/>
    </row>
    <row r="7083" spans="17:17">
      <c r="Q7083" s="925"/>
    </row>
    <row r="7084" spans="17:17">
      <c r="Q7084" s="925"/>
    </row>
    <row r="7085" spans="17:17">
      <c r="Q7085" s="925"/>
    </row>
    <row r="7086" spans="17:17">
      <c r="Q7086" s="925"/>
    </row>
    <row r="7087" spans="17:17">
      <c r="Q7087" s="925"/>
    </row>
    <row r="7088" spans="17:17">
      <c r="Q7088" s="925"/>
    </row>
    <row r="7089" spans="17:17">
      <c r="Q7089" s="925"/>
    </row>
    <row r="7090" spans="17:17">
      <c r="Q7090" s="925"/>
    </row>
    <row r="7091" spans="17:17">
      <c r="Q7091" s="925"/>
    </row>
    <row r="7092" spans="17:17">
      <c r="Q7092" s="925"/>
    </row>
    <row r="7093" spans="17:17">
      <c r="Q7093" s="925"/>
    </row>
    <row r="7094" spans="17:17">
      <c r="Q7094" s="925"/>
    </row>
    <row r="7095" spans="17:17">
      <c r="Q7095" s="925"/>
    </row>
    <row r="7096" spans="17:17">
      <c r="Q7096" s="925"/>
    </row>
    <row r="7097" spans="17:17">
      <c r="Q7097" s="925"/>
    </row>
    <row r="7098" spans="17:17">
      <c r="Q7098" s="925"/>
    </row>
    <row r="7099" spans="17:17">
      <c r="Q7099" s="925"/>
    </row>
    <row r="7100" spans="17:17">
      <c r="Q7100" s="925"/>
    </row>
    <row r="7101" spans="17:17">
      <c r="Q7101" s="925"/>
    </row>
    <row r="7102" spans="17:17">
      <c r="Q7102" s="925"/>
    </row>
    <row r="7103" spans="17:17">
      <c r="Q7103" s="925"/>
    </row>
    <row r="7104" spans="17:17">
      <c r="Q7104" s="925"/>
    </row>
    <row r="7105" spans="17:17">
      <c r="Q7105" s="925"/>
    </row>
    <row r="7106" spans="17:17">
      <c r="Q7106" s="925"/>
    </row>
    <row r="7107" spans="17:17">
      <c r="Q7107" s="925"/>
    </row>
    <row r="7108" spans="17:17">
      <c r="Q7108" s="925"/>
    </row>
    <row r="7109" spans="17:17">
      <c r="Q7109" s="925"/>
    </row>
    <row r="7110" spans="17:17">
      <c r="Q7110" s="925"/>
    </row>
    <row r="7111" spans="17:17">
      <c r="Q7111" s="925"/>
    </row>
    <row r="7112" spans="17:17">
      <c r="Q7112" s="925"/>
    </row>
    <row r="7113" spans="17:17">
      <c r="Q7113" s="925"/>
    </row>
    <row r="7114" spans="17:17">
      <c r="Q7114" s="925"/>
    </row>
    <row r="7115" spans="17:17">
      <c r="Q7115" s="925"/>
    </row>
    <row r="7116" spans="17:17">
      <c r="Q7116" s="925"/>
    </row>
    <row r="7117" spans="17:17">
      <c r="Q7117" s="925"/>
    </row>
    <row r="7118" spans="17:17">
      <c r="Q7118" s="925"/>
    </row>
    <row r="7119" spans="17:17">
      <c r="Q7119" s="925"/>
    </row>
    <row r="7120" spans="17:17">
      <c r="Q7120" s="925"/>
    </row>
    <row r="7121" spans="17:17">
      <c r="Q7121" s="925"/>
    </row>
    <row r="7122" spans="17:17">
      <c r="Q7122" s="925"/>
    </row>
    <row r="7123" spans="17:17">
      <c r="Q7123" s="925"/>
    </row>
    <row r="7124" spans="17:17">
      <c r="Q7124" s="925"/>
    </row>
    <row r="7125" spans="17:17">
      <c r="Q7125" s="925"/>
    </row>
    <row r="7126" spans="17:17">
      <c r="Q7126" s="925"/>
    </row>
    <row r="7127" spans="17:17">
      <c r="Q7127" s="925"/>
    </row>
    <row r="7128" spans="17:17">
      <c r="Q7128" s="925"/>
    </row>
    <row r="7129" spans="17:17">
      <c r="Q7129" s="925"/>
    </row>
    <row r="7130" spans="17:17">
      <c r="Q7130" s="925"/>
    </row>
    <row r="7131" spans="17:17">
      <c r="Q7131" s="925"/>
    </row>
    <row r="7132" spans="17:17">
      <c r="Q7132" s="925"/>
    </row>
    <row r="7133" spans="17:17">
      <c r="Q7133" s="925"/>
    </row>
    <row r="7134" spans="17:17">
      <c r="Q7134" s="925"/>
    </row>
    <row r="7135" spans="17:17">
      <c r="Q7135" s="925"/>
    </row>
    <row r="7136" spans="17:17">
      <c r="Q7136" s="925"/>
    </row>
    <row r="7137" spans="17:17">
      <c r="Q7137" s="925"/>
    </row>
    <row r="7138" spans="17:17">
      <c r="Q7138" s="925"/>
    </row>
    <row r="7139" spans="17:17">
      <c r="Q7139" s="925"/>
    </row>
    <row r="7140" spans="17:17">
      <c r="Q7140" s="925"/>
    </row>
    <row r="7141" spans="17:17">
      <c r="Q7141" s="925"/>
    </row>
    <row r="7142" spans="17:17">
      <c r="Q7142" s="925"/>
    </row>
    <row r="7143" spans="17:17">
      <c r="Q7143" s="925"/>
    </row>
    <row r="7144" spans="17:17">
      <c r="Q7144" s="925"/>
    </row>
    <row r="7145" spans="17:17">
      <c r="Q7145" s="925"/>
    </row>
    <row r="7146" spans="17:17">
      <c r="Q7146" s="925"/>
    </row>
    <row r="7147" spans="17:17">
      <c r="Q7147" s="925"/>
    </row>
    <row r="7148" spans="17:17">
      <c r="Q7148" s="925"/>
    </row>
    <row r="7149" spans="17:17">
      <c r="Q7149" s="925"/>
    </row>
    <row r="7150" spans="17:17">
      <c r="Q7150" s="925"/>
    </row>
    <row r="7151" spans="17:17">
      <c r="Q7151" s="925"/>
    </row>
    <row r="7152" spans="17:17">
      <c r="Q7152" s="925"/>
    </row>
    <row r="7153" spans="17:17">
      <c r="Q7153" s="925"/>
    </row>
    <row r="7154" spans="17:17">
      <c r="Q7154" s="925"/>
    </row>
    <row r="7155" spans="17:17">
      <c r="Q7155" s="925"/>
    </row>
    <row r="7156" spans="17:17">
      <c r="Q7156" s="925"/>
    </row>
    <row r="7157" spans="17:17">
      <c r="Q7157" s="925"/>
    </row>
    <row r="7158" spans="17:17">
      <c r="Q7158" s="925"/>
    </row>
    <row r="7159" spans="17:17">
      <c r="Q7159" s="925"/>
    </row>
    <row r="7160" spans="17:17">
      <c r="Q7160" s="925"/>
    </row>
    <row r="7161" spans="17:17">
      <c r="Q7161" s="925"/>
    </row>
    <row r="7162" spans="17:17">
      <c r="Q7162" s="925"/>
    </row>
    <row r="7163" spans="17:17">
      <c r="Q7163" s="925"/>
    </row>
    <row r="7164" spans="17:17">
      <c r="Q7164" s="925"/>
    </row>
    <row r="7165" spans="17:17">
      <c r="Q7165" s="925"/>
    </row>
    <row r="7166" spans="17:17">
      <c r="Q7166" s="925"/>
    </row>
    <row r="7167" spans="17:17">
      <c r="Q7167" s="925"/>
    </row>
    <row r="7168" spans="17:17">
      <c r="Q7168" s="925"/>
    </row>
    <row r="7169" spans="17:17">
      <c r="Q7169" s="925"/>
    </row>
    <row r="7170" spans="17:17">
      <c r="Q7170" s="925"/>
    </row>
    <row r="7171" spans="17:17">
      <c r="Q7171" s="925"/>
    </row>
    <row r="7172" spans="17:17">
      <c r="Q7172" s="925"/>
    </row>
    <row r="7173" spans="17:17">
      <c r="Q7173" s="925"/>
    </row>
    <row r="7174" spans="17:17">
      <c r="Q7174" s="925"/>
    </row>
    <row r="7175" spans="17:17">
      <c r="Q7175" s="925"/>
    </row>
    <row r="7176" spans="17:17">
      <c r="Q7176" s="925"/>
    </row>
    <row r="7177" spans="17:17">
      <c r="Q7177" s="925"/>
    </row>
    <row r="7178" spans="17:17">
      <c r="Q7178" s="925"/>
    </row>
    <row r="7179" spans="17:17">
      <c r="Q7179" s="925"/>
    </row>
    <row r="7180" spans="17:17">
      <c r="Q7180" s="925"/>
    </row>
    <row r="7181" spans="17:17">
      <c r="Q7181" s="925"/>
    </row>
    <row r="7182" spans="17:17">
      <c r="Q7182" s="925"/>
    </row>
    <row r="7183" spans="17:17">
      <c r="Q7183" s="925"/>
    </row>
    <row r="7184" spans="17:17">
      <c r="Q7184" s="925"/>
    </row>
    <row r="7185" spans="17:17">
      <c r="Q7185" s="925"/>
    </row>
    <row r="7186" spans="17:17">
      <c r="Q7186" s="925"/>
    </row>
    <row r="7187" spans="17:17">
      <c r="Q7187" s="925"/>
    </row>
    <row r="7188" spans="17:17">
      <c r="Q7188" s="925"/>
    </row>
    <row r="7189" spans="17:17">
      <c r="Q7189" s="925"/>
    </row>
    <row r="7190" spans="17:17">
      <c r="Q7190" s="925"/>
    </row>
    <row r="7191" spans="17:17">
      <c r="Q7191" s="925"/>
    </row>
    <row r="7192" spans="17:17">
      <c r="Q7192" s="925"/>
    </row>
    <row r="7193" spans="17:17">
      <c r="Q7193" s="925"/>
    </row>
    <row r="7194" spans="17:17">
      <c r="Q7194" s="925"/>
    </row>
    <row r="7195" spans="17:17">
      <c r="Q7195" s="925"/>
    </row>
    <row r="7196" spans="17:17">
      <c r="Q7196" s="925"/>
    </row>
    <row r="7197" spans="17:17">
      <c r="Q7197" s="925"/>
    </row>
    <row r="7198" spans="17:17">
      <c r="Q7198" s="925"/>
    </row>
    <row r="7199" spans="17:17">
      <c r="Q7199" s="925"/>
    </row>
    <row r="7200" spans="17:17">
      <c r="Q7200" s="925"/>
    </row>
    <row r="7201" spans="17:17">
      <c r="Q7201" s="925"/>
    </row>
    <row r="7202" spans="17:17">
      <c r="Q7202" s="925"/>
    </row>
    <row r="7203" spans="17:17">
      <c r="Q7203" s="925"/>
    </row>
    <row r="7204" spans="17:17">
      <c r="Q7204" s="925"/>
    </row>
    <row r="7205" spans="17:17">
      <c r="Q7205" s="925"/>
    </row>
    <row r="7206" spans="17:17">
      <c r="Q7206" s="925"/>
    </row>
    <row r="7207" spans="17:17">
      <c r="Q7207" s="925"/>
    </row>
    <row r="7208" spans="17:17">
      <c r="Q7208" s="925"/>
    </row>
    <row r="7209" spans="17:17">
      <c r="Q7209" s="925"/>
    </row>
    <row r="7210" spans="17:17">
      <c r="Q7210" s="925"/>
    </row>
    <row r="7211" spans="17:17">
      <c r="Q7211" s="925"/>
    </row>
    <row r="7212" spans="17:17">
      <c r="Q7212" s="925"/>
    </row>
    <row r="7213" spans="17:17">
      <c r="Q7213" s="925"/>
    </row>
    <row r="7214" spans="17:17">
      <c r="Q7214" s="925"/>
    </row>
    <row r="7215" spans="17:17">
      <c r="Q7215" s="925"/>
    </row>
    <row r="7216" spans="17:17">
      <c r="Q7216" s="925"/>
    </row>
    <row r="7217" spans="17:17">
      <c r="Q7217" s="925"/>
    </row>
    <row r="7218" spans="17:17">
      <c r="Q7218" s="925"/>
    </row>
    <row r="7219" spans="17:17">
      <c r="Q7219" s="925"/>
    </row>
    <row r="7220" spans="17:17">
      <c r="Q7220" s="925"/>
    </row>
    <row r="7221" spans="17:17">
      <c r="Q7221" s="925"/>
    </row>
    <row r="7222" spans="17:17">
      <c r="Q7222" s="925"/>
    </row>
    <row r="7223" spans="17:17">
      <c r="Q7223" s="925"/>
    </row>
    <row r="7224" spans="17:17">
      <c r="Q7224" s="925"/>
    </row>
    <row r="7225" spans="17:17">
      <c r="Q7225" s="925"/>
    </row>
    <row r="7226" spans="17:17">
      <c r="Q7226" s="925"/>
    </row>
    <row r="7227" spans="17:17">
      <c r="Q7227" s="925"/>
    </row>
    <row r="7228" spans="17:17">
      <c r="Q7228" s="925"/>
    </row>
    <row r="7229" spans="17:17">
      <c r="Q7229" s="925"/>
    </row>
    <row r="7230" spans="17:17">
      <c r="Q7230" s="925"/>
    </row>
    <row r="7231" spans="17:17">
      <c r="Q7231" s="925"/>
    </row>
    <row r="7232" spans="17:17">
      <c r="Q7232" s="925"/>
    </row>
    <row r="7233" spans="17:17">
      <c r="Q7233" s="925"/>
    </row>
    <row r="7234" spans="17:17">
      <c r="Q7234" s="925"/>
    </row>
    <row r="7235" spans="17:17">
      <c r="Q7235" s="925"/>
    </row>
    <row r="7236" spans="17:17">
      <c r="Q7236" s="925"/>
    </row>
    <row r="7237" spans="17:17">
      <c r="Q7237" s="925"/>
    </row>
    <row r="7238" spans="17:17">
      <c r="Q7238" s="925"/>
    </row>
    <row r="7239" spans="17:17">
      <c r="Q7239" s="925"/>
    </row>
    <row r="7240" spans="17:17">
      <c r="Q7240" s="925"/>
    </row>
    <row r="7241" spans="17:17">
      <c r="Q7241" s="925"/>
    </row>
    <row r="7242" spans="17:17">
      <c r="Q7242" s="925"/>
    </row>
    <row r="7243" spans="17:17">
      <c r="Q7243" s="925"/>
    </row>
    <row r="7244" spans="17:17">
      <c r="Q7244" s="925"/>
    </row>
    <row r="7245" spans="17:17">
      <c r="Q7245" s="925"/>
    </row>
    <row r="7246" spans="17:17">
      <c r="Q7246" s="925"/>
    </row>
    <row r="7247" spans="17:17">
      <c r="Q7247" s="925"/>
    </row>
    <row r="7248" spans="17:17">
      <c r="Q7248" s="925"/>
    </row>
    <row r="7249" spans="17:17">
      <c r="Q7249" s="925"/>
    </row>
    <row r="7250" spans="17:17">
      <c r="Q7250" s="925"/>
    </row>
    <row r="7251" spans="17:17">
      <c r="Q7251" s="925"/>
    </row>
    <row r="7252" spans="17:17">
      <c r="Q7252" s="925"/>
    </row>
    <row r="7253" spans="17:17">
      <c r="Q7253" s="925"/>
    </row>
    <row r="7254" spans="17:17">
      <c r="Q7254" s="925"/>
    </row>
    <row r="7255" spans="17:17">
      <c r="Q7255" s="925"/>
    </row>
    <row r="7256" spans="17:17">
      <c r="Q7256" s="925"/>
    </row>
    <row r="7257" spans="17:17">
      <c r="Q7257" s="925"/>
    </row>
    <row r="7258" spans="17:17">
      <c r="Q7258" s="925"/>
    </row>
    <row r="7259" spans="17:17">
      <c r="Q7259" s="925"/>
    </row>
    <row r="7260" spans="17:17">
      <c r="Q7260" s="925"/>
    </row>
    <row r="7261" spans="17:17">
      <c r="Q7261" s="925"/>
    </row>
    <row r="7262" spans="17:17">
      <c r="Q7262" s="925"/>
    </row>
    <row r="7263" spans="17:17">
      <c r="Q7263" s="925"/>
    </row>
    <row r="7264" spans="17:17">
      <c r="Q7264" s="925"/>
    </row>
    <row r="7265" spans="17:17">
      <c r="Q7265" s="925"/>
    </row>
    <row r="7266" spans="17:17">
      <c r="Q7266" s="925"/>
    </row>
    <row r="7267" spans="17:17">
      <c r="Q7267" s="925"/>
    </row>
    <row r="7268" spans="17:17">
      <c r="Q7268" s="925"/>
    </row>
    <row r="7269" spans="17:17">
      <c r="Q7269" s="925"/>
    </row>
    <row r="7270" spans="17:17">
      <c r="Q7270" s="925"/>
    </row>
    <row r="7271" spans="17:17">
      <c r="Q7271" s="925"/>
    </row>
    <row r="7272" spans="17:17">
      <c r="Q7272" s="925"/>
    </row>
    <row r="7273" spans="17:17">
      <c r="Q7273" s="925"/>
    </row>
    <row r="7274" spans="17:17">
      <c r="Q7274" s="925"/>
    </row>
    <row r="7275" spans="17:17">
      <c r="Q7275" s="925"/>
    </row>
    <row r="7276" spans="17:17">
      <c r="Q7276" s="925"/>
    </row>
    <row r="7277" spans="17:17">
      <c r="Q7277" s="925"/>
    </row>
    <row r="7278" spans="17:17">
      <c r="Q7278" s="925"/>
    </row>
    <row r="7279" spans="17:17">
      <c r="Q7279" s="925"/>
    </row>
    <row r="7280" spans="17:17">
      <c r="Q7280" s="925"/>
    </row>
    <row r="7281" spans="17:17">
      <c r="Q7281" s="925"/>
    </row>
    <row r="7282" spans="17:17">
      <c r="Q7282" s="925"/>
    </row>
    <row r="7283" spans="17:17">
      <c r="Q7283" s="925"/>
    </row>
    <row r="7284" spans="17:17">
      <c r="Q7284" s="925"/>
    </row>
    <row r="7285" spans="17:17">
      <c r="Q7285" s="925"/>
    </row>
    <row r="7286" spans="17:17">
      <c r="Q7286" s="925"/>
    </row>
    <row r="7287" spans="17:17">
      <c r="Q7287" s="925"/>
    </row>
    <row r="7288" spans="17:17">
      <c r="Q7288" s="925"/>
    </row>
    <row r="7289" spans="17:17">
      <c r="Q7289" s="925"/>
    </row>
    <row r="7290" spans="17:17">
      <c r="Q7290" s="925"/>
    </row>
    <row r="7291" spans="17:17">
      <c r="Q7291" s="925"/>
    </row>
    <row r="7292" spans="17:17">
      <c r="Q7292" s="925"/>
    </row>
    <row r="7293" spans="17:17">
      <c r="Q7293" s="925"/>
    </row>
    <row r="7294" spans="17:17">
      <c r="Q7294" s="925"/>
    </row>
    <row r="7295" spans="17:17">
      <c r="Q7295" s="925"/>
    </row>
    <row r="7296" spans="17:17">
      <c r="Q7296" s="925"/>
    </row>
    <row r="7297" spans="17:17">
      <c r="Q7297" s="925"/>
    </row>
    <row r="7298" spans="17:17">
      <c r="Q7298" s="925"/>
    </row>
    <row r="7299" spans="17:17">
      <c r="Q7299" s="925"/>
    </row>
    <row r="7300" spans="17:17">
      <c r="Q7300" s="925"/>
    </row>
    <row r="7301" spans="17:17">
      <c r="Q7301" s="925"/>
    </row>
    <row r="7302" spans="17:17">
      <c r="Q7302" s="925"/>
    </row>
    <row r="7303" spans="17:17">
      <c r="Q7303" s="925"/>
    </row>
    <row r="7304" spans="17:17">
      <c r="Q7304" s="925"/>
    </row>
    <row r="7305" spans="17:17">
      <c r="Q7305" s="925"/>
    </row>
    <row r="7306" spans="17:17">
      <c r="Q7306" s="925"/>
    </row>
    <row r="7307" spans="17:17">
      <c r="Q7307" s="925"/>
    </row>
    <row r="7308" spans="17:17">
      <c r="Q7308" s="925"/>
    </row>
    <row r="7309" spans="17:17">
      <c r="Q7309" s="925"/>
    </row>
    <row r="7310" spans="17:17">
      <c r="Q7310" s="925"/>
    </row>
    <row r="7311" spans="17:17">
      <c r="Q7311" s="925"/>
    </row>
    <row r="7312" spans="17:17">
      <c r="Q7312" s="925"/>
    </row>
    <row r="7313" spans="17:17">
      <c r="Q7313" s="925"/>
    </row>
    <row r="7314" spans="17:17">
      <c r="Q7314" s="925"/>
    </row>
    <row r="7315" spans="17:17">
      <c r="Q7315" s="925"/>
    </row>
    <row r="7316" spans="17:17">
      <c r="Q7316" s="925"/>
    </row>
    <row r="7317" spans="17:17">
      <c r="Q7317" s="925"/>
    </row>
    <row r="7318" spans="17:17">
      <c r="Q7318" s="925"/>
    </row>
    <row r="7319" spans="17:17">
      <c r="Q7319" s="925"/>
    </row>
    <row r="7320" spans="17:17">
      <c r="Q7320" s="925"/>
    </row>
    <row r="7321" spans="17:17">
      <c r="Q7321" s="925"/>
    </row>
    <row r="7322" spans="17:17">
      <c r="Q7322" s="925"/>
    </row>
    <row r="7323" spans="17:17">
      <c r="Q7323" s="925"/>
    </row>
    <row r="7324" spans="17:17">
      <c r="Q7324" s="925"/>
    </row>
    <row r="7325" spans="17:17">
      <c r="Q7325" s="925"/>
    </row>
    <row r="7326" spans="17:17">
      <c r="Q7326" s="925"/>
    </row>
    <row r="7327" spans="17:17">
      <c r="Q7327" s="925"/>
    </row>
    <row r="7328" spans="17:17">
      <c r="Q7328" s="925"/>
    </row>
    <row r="7329" spans="17:17">
      <c r="Q7329" s="925"/>
    </row>
    <row r="7330" spans="17:17">
      <c r="Q7330" s="925"/>
    </row>
    <row r="7331" spans="17:17">
      <c r="Q7331" s="925"/>
    </row>
    <row r="7332" spans="17:17">
      <c r="Q7332" s="925"/>
    </row>
    <row r="7333" spans="17:17">
      <c r="Q7333" s="925"/>
    </row>
    <row r="7334" spans="17:17">
      <c r="Q7334" s="925"/>
    </row>
    <row r="7335" spans="17:17">
      <c r="Q7335" s="925"/>
    </row>
    <row r="7336" spans="17:17">
      <c r="Q7336" s="925"/>
    </row>
    <row r="7337" spans="17:17">
      <c r="Q7337" s="925"/>
    </row>
    <row r="7338" spans="17:17">
      <c r="Q7338" s="925"/>
    </row>
    <row r="7339" spans="17:17">
      <c r="Q7339" s="925"/>
    </row>
    <row r="7340" spans="17:17">
      <c r="Q7340" s="925"/>
    </row>
    <row r="7341" spans="17:17">
      <c r="Q7341" s="925"/>
    </row>
    <row r="7342" spans="17:17">
      <c r="Q7342" s="925"/>
    </row>
    <row r="7343" spans="17:17">
      <c r="Q7343" s="925"/>
    </row>
    <row r="7344" spans="17:17">
      <c r="Q7344" s="925"/>
    </row>
    <row r="7345" spans="17:17">
      <c r="Q7345" s="925"/>
    </row>
    <row r="7346" spans="17:17">
      <c r="Q7346" s="925"/>
    </row>
    <row r="7347" spans="17:17">
      <c r="Q7347" s="925"/>
    </row>
    <row r="7348" spans="17:17">
      <c r="Q7348" s="925"/>
    </row>
    <row r="7349" spans="17:17">
      <c r="Q7349" s="925"/>
    </row>
    <row r="7350" spans="17:17">
      <c r="Q7350" s="925"/>
    </row>
    <row r="7351" spans="17:17">
      <c r="Q7351" s="925"/>
    </row>
    <row r="7352" spans="17:17">
      <c r="Q7352" s="925"/>
    </row>
    <row r="7353" spans="17:17">
      <c r="Q7353" s="925"/>
    </row>
    <row r="7354" spans="17:17">
      <c r="Q7354" s="925"/>
    </row>
    <row r="7355" spans="17:17">
      <c r="Q7355" s="925"/>
    </row>
    <row r="7356" spans="17:17">
      <c r="Q7356" s="925"/>
    </row>
    <row r="7357" spans="17:17">
      <c r="Q7357" s="925"/>
    </row>
    <row r="7358" spans="17:17">
      <c r="Q7358" s="925"/>
    </row>
    <row r="7359" spans="17:17">
      <c r="Q7359" s="925"/>
    </row>
    <row r="7360" spans="17:17">
      <c r="Q7360" s="925"/>
    </row>
    <row r="7361" spans="17:17">
      <c r="Q7361" s="925"/>
    </row>
    <row r="7362" spans="17:17">
      <c r="Q7362" s="925"/>
    </row>
    <row r="7363" spans="17:17">
      <c r="Q7363" s="925"/>
    </row>
    <row r="7364" spans="17:17">
      <c r="Q7364" s="925"/>
    </row>
    <row r="7365" spans="17:17">
      <c r="Q7365" s="925"/>
    </row>
    <row r="7366" spans="17:17">
      <c r="Q7366" s="925"/>
    </row>
    <row r="7367" spans="17:17">
      <c r="Q7367" s="925"/>
    </row>
    <row r="7368" spans="17:17">
      <c r="Q7368" s="925"/>
    </row>
    <row r="7369" spans="17:17">
      <c r="Q7369" s="925"/>
    </row>
    <row r="7370" spans="17:17">
      <c r="Q7370" s="925"/>
    </row>
    <row r="7371" spans="17:17">
      <c r="Q7371" s="925"/>
    </row>
    <row r="7372" spans="17:17">
      <c r="Q7372" s="925"/>
    </row>
    <row r="7373" spans="17:17">
      <c r="Q7373" s="925"/>
    </row>
    <row r="7374" spans="17:17">
      <c r="Q7374" s="925"/>
    </row>
    <row r="7375" spans="17:17">
      <c r="Q7375" s="925"/>
    </row>
    <row r="7376" spans="17:17">
      <c r="Q7376" s="925"/>
    </row>
    <row r="7377" spans="17:17">
      <c r="Q7377" s="925"/>
    </row>
    <row r="7378" spans="17:17">
      <c r="Q7378" s="925"/>
    </row>
    <row r="7379" spans="17:17">
      <c r="Q7379" s="925"/>
    </row>
    <row r="7380" spans="17:17">
      <c r="Q7380" s="925"/>
    </row>
    <row r="7381" spans="17:17">
      <c r="Q7381" s="925"/>
    </row>
    <row r="7382" spans="17:17">
      <c r="Q7382" s="925"/>
    </row>
    <row r="7383" spans="17:17">
      <c r="Q7383" s="925"/>
    </row>
    <row r="7384" spans="17:17">
      <c r="Q7384" s="925"/>
    </row>
    <row r="7385" spans="17:17">
      <c r="Q7385" s="925"/>
    </row>
    <row r="7386" spans="17:17">
      <c r="Q7386" s="925"/>
    </row>
    <row r="7387" spans="17:17">
      <c r="Q7387" s="925"/>
    </row>
    <row r="7388" spans="17:17">
      <c r="Q7388" s="925"/>
    </row>
    <row r="7389" spans="17:17">
      <c r="Q7389" s="925"/>
    </row>
    <row r="7390" spans="17:17">
      <c r="Q7390" s="925"/>
    </row>
    <row r="7391" spans="17:17">
      <c r="Q7391" s="925"/>
    </row>
    <row r="7392" spans="17:17">
      <c r="Q7392" s="925"/>
    </row>
    <row r="7393" spans="17:17">
      <c r="Q7393" s="925"/>
    </row>
    <row r="7394" spans="17:17">
      <c r="Q7394" s="925"/>
    </row>
    <row r="7395" spans="17:17">
      <c r="Q7395" s="925"/>
    </row>
    <row r="7396" spans="17:17">
      <c r="Q7396" s="925"/>
    </row>
    <row r="7397" spans="17:17">
      <c r="Q7397" s="925"/>
    </row>
    <row r="7398" spans="17:17">
      <c r="Q7398" s="925"/>
    </row>
    <row r="7399" spans="17:17">
      <c r="Q7399" s="925"/>
    </row>
    <row r="7400" spans="17:17">
      <c r="Q7400" s="925"/>
    </row>
    <row r="7401" spans="17:17">
      <c r="Q7401" s="925"/>
    </row>
    <row r="7402" spans="17:17">
      <c r="Q7402" s="925"/>
    </row>
    <row r="7403" spans="17:17">
      <c r="Q7403" s="925"/>
    </row>
    <row r="7404" spans="17:17">
      <c r="Q7404" s="925"/>
    </row>
    <row r="7405" spans="17:17">
      <c r="Q7405" s="925"/>
    </row>
    <row r="7406" spans="17:17">
      <c r="Q7406" s="925"/>
    </row>
    <row r="7407" spans="17:17">
      <c r="Q7407" s="925"/>
    </row>
    <row r="7408" spans="17:17">
      <c r="Q7408" s="925"/>
    </row>
    <row r="7409" spans="17:17">
      <c r="Q7409" s="925"/>
    </row>
    <row r="7410" spans="17:17">
      <c r="Q7410" s="925"/>
    </row>
    <row r="7411" spans="17:17">
      <c r="Q7411" s="925"/>
    </row>
    <row r="7412" spans="17:17">
      <c r="Q7412" s="925"/>
    </row>
    <row r="7413" spans="17:17">
      <c r="Q7413" s="925"/>
    </row>
    <row r="7414" spans="17:17">
      <c r="Q7414" s="925"/>
    </row>
    <row r="7415" spans="17:17">
      <c r="Q7415" s="925"/>
    </row>
    <row r="7416" spans="17:17">
      <c r="Q7416" s="925"/>
    </row>
    <row r="7417" spans="17:17">
      <c r="Q7417" s="925"/>
    </row>
    <row r="7418" spans="17:17">
      <c r="Q7418" s="925"/>
    </row>
    <row r="7419" spans="17:17">
      <c r="Q7419" s="925"/>
    </row>
    <row r="7420" spans="17:17">
      <c r="Q7420" s="925"/>
    </row>
    <row r="7421" spans="17:17">
      <c r="Q7421" s="925"/>
    </row>
    <row r="7422" spans="17:17">
      <c r="Q7422" s="925"/>
    </row>
    <row r="7423" spans="17:17">
      <c r="Q7423" s="925"/>
    </row>
    <row r="7424" spans="17:17">
      <c r="Q7424" s="925"/>
    </row>
    <row r="7425" spans="17:17">
      <c r="Q7425" s="925"/>
    </row>
    <row r="7426" spans="17:17">
      <c r="Q7426" s="925"/>
    </row>
    <row r="7427" spans="17:17">
      <c r="Q7427" s="925"/>
    </row>
    <row r="7428" spans="17:17">
      <c r="Q7428" s="925"/>
    </row>
    <row r="7429" spans="17:17">
      <c r="Q7429" s="925"/>
    </row>
    <row r="7430" spans="17:17">
      <c r="Q7430" s="925"/>
    </row>
    <row r="7431" spans="17:17">
      <c r="Q7431" s="925"/>
    </row>
    <row r="7432" spans="17:17">
      <c r="Q7432" s="925"/>
    </row>
    <row r="7433" spans="17:17">
      <c r="Q7433" s="925"/>
    </row>
    <row r="7434" spans="17:17">
      <c r="Q7434" s="925"/>
    </row>
    <row r="7435" spans="17:17">
      <c r="Q7435" s="925"/>
    </row>
    <row r="7436" spans="17:17">
      <c r="Q7436" s="925"/>
    </row>
    <row r="7437" spans="17:17">
      <c r="Q7437" s="925"/>
    </row>
    <row r="7438" spans="17:17">
      <c r="Q7438" s="925"/>
    </row>
    <row r="7439" spans="17:17">
      <c r="Q7439" s="925"/>
    </row>
    <row r="7440" spans="17:17">
      <c r="Q7440" s="925"/>
    </row>
    <row r="7441" spans="17:17">
      <c r="Q7441" s="925"/>
    </row>
    <row r="7442" spans="17:17">
      <c r="Q7442" s="925"/>
    </row>
    <row r="7443" spans="17:17">
      <c r="Q7443" s="925"/>
    </row>
    <row r="7444" spans="17:17">
      <c r="Q7444" s="925"/>
    </row>
    <row r="7445" spans="17:17">
      <c r="Q7445" s="925"/>
    </row>
    <row r="7446" spans="17:17">
      <c r="Q7446" s="925"/>
    </row>
    <row r="7447" spans="17:17">
      <c r="Q7447" s="925"/>
    </row>
    <row r="7448" spans="17:17">
      <c r="Q7448" s="925"/>
    </row>
    <row r="7449" spans="17:17">
      <c r="Q7449" s="925"/>
    </row>
    <row r="7450" spans="17:17">
      <c r="Q7450" s="925"/>
    </row>
    <row r="7451" spans="17:17">
      <c r="Q7451" s="925"/>
    </row>
    <row r="7452" spans="17:17">
      <c r="Q7452" s="925"/>
    </row>
    <row r="7453" spans="17:17">
      <c r="Q7453" s="925"/>
    </row>
    <row r="7454" spans="17:17">
      <c r="Q7454" s="925"/>
    </row>
    <row r="7455" spans="17:17">
      <c r="Q7455" s="925"/>
    </row>
    <row r="7456" spans="17:17">
      <c r="Q7456" s="925"/>
    </row>
    <row r="7457" spans="17:17">
      <c r="Q7457" s="925"/>
    </row>
    <row r="7458" spans="17:17">
      <c r="Q7458" s="925"/>
    </row>
    <row r="7459" spans="17:17">
      <c r="Q7459" s="925"/>
    </row>
    <row r="7460" spans="17:17">
      <c r="Q7460" s="925"/>
    </row>
    <row r="7461" spans="17:17">
      <c r="Q7461" s="925"/>
    </row>
    <row r="7462" spans="17:17">
      <c r="Q7462" s="925"/>
    </row>
    <row r="7463" spans="17:17">
      <c r="Q7463" s="925"/>
    </row>
    <row r="7464" spans="17:17">
      <c r="Q7464" s="925"/>
    </row>
    <row r="7465" spans="17:17">
      <c r="Q7465" s="925"/>
    </row>
    <row r="7466" spans="17:17">
      <c r="Q7466" s="925"/>
    </row>
    <row r="7467" spans="17:17">
      <c r="Q7467" s="925"/>
    </row>
    <row r="7468" spans="17:17">
      <c r="Q7468" s="925"/>
    </row>
    <row r="7469" spans="17:17">
      <c r="Q7469" s="925"/>
    </row>
    <row r="7470" spans="17:17">
      <c r="Q7470" s="925"/>
    </row>
    <row r="7471" spans="17:17">
      <c r="Q7471" s="925"/>
    </row>
    <row r="7472" spans="17:17">
      <c r="Q7472" s="925"/>
    </row>
    <row r="7473" spans="17:17">
      <c r="Q7473" s="925"/>
    </row>
    <row r="7474" spans="17:17">
      <c r="Q7474" s="925"/>
    </row>
    <row r="7475" spans="17:17">
      <c r="Q7475" s="925"/>
    </row>
    <row r="7476" spans="17:17">
      <c r="Q7476" s="925"/>
    </row>
    <row r="7477" spans="17:17">
      <c r="Q7477" s="925"/>
    </row>
    <row r="7478" spans="17:17">
      <c r="Q7478" s="925"/>
    </row>
    <row r="7479" spans="17:17">
      <c r="Q7479" s="925"/>
    </row>
    <row r="7480" spans="17:17">
      <c r="Q7480" s="925"/>
    </row>
    <row r="7481" spans="17:17">
      <c r="Q7481" s="925"/>
    </row>
    <row r="7482" spans="17:17">
      <c r="Q7482" s="925"/>
    </row>
    <row r="7483" spans="17:17">
      <c r="Q7483" s="925"/>
    </row>
    <row r="7484" spans="17:17">
      <c r="Q7484" s="925"/>
    </row>
    <row r="7485" spans="17:17">
      <c r="Q7485" s="925"/>
    </row>
    <row r="7486" spans="17:17">
      <c r="Q7486" s="925"/>
    </row>
    <row r="7487" spans="17:17">
      <c r="Q7487" s="925"/>
    </row>
    <row r="7488" spans="17:17">
      <c r="Q7488" s="925"/>
    </row>
    <row r="7489" spans="17:17">
      <c r="Q7489" s="925"/>
    </row>
    <row r="7490" spans="17:17">
      <c r="Q7490" s="925"/>
    </row>
    <row r="7491" spans="17:17">
      <c r="Q7491" s="925"/>
    </row>
    <row r="7492" spans="17:17">
      <c r="Q7492" s="925"/>
    </row>
    <row r="7493" spans="17:17">
      <c r="Q7493" s="925"/>
    </row>
    <row r="7494" spans="17:17">
      <c r="Q7494" s="925"/>
    </row>
    <row r="7495" spans="17:17">
      <c r="Q7495" s="925"/>
    </row>
    <row r="7496" spans="17:17">
      <c r="Q7496" s="925"/>
    </row>
    <row r="7497" spans="17:17">
      <c r="Q7497" s="925"/>
    </row>
    <row r="7498" spans="17:17">
      <c r="Q7498" s="925"/>
    </row>
    <row r="7499" spans="17:17">
      <c r="Q7499" s="925"/>
    </row>
    <row r="7500" spans="17:17">
      <c r="Q7500" s="925"/>
    </row>
    <row r="7501" spans="17:17">
      <c r="Q7501" s="925"/>
    </row>
    <row r="7502" spans="17:17">
      <c r="Q7502" s="925"/>
    </row>
    <row r="7503" spans="17:17">
      <c r="Q7503" s="925"/>
    </row>
    <row r="7504" spans="17:17">
      <c r="Q7504" s="925"/>
    </row>
    <row r="7505" spans="17:17">
      <c r="Q7505" s="925"/>
    </row>
    <row r="7506" spans="17:17">
      <c r="Q7506" s="925"/>
    </row>
    <row r="7507" spans="17:17">
      <c r="Q7507" s="925"/>
    </row>
    <row r="7508" spans="17:17">
      <c r="Q7508" s="925"/>
    </row>
    <row r="7509" spans="17:17">
      <c r="Q7509" s="925"/>
    </row>
    <row r="7510" spans="17:17">
      <c r="Q7510" s="925"/>
    </row>
    <row r="7511" spans="17:17">
      <c r="Q7511" s="925"/>
    </row>
    <row r="7512" spans="17:17">
      <c r="Q7512" s="925"/>
    </row>
    <row r="7513" spans="17:17">
      <c r="Q7513" s="925"/>
    </row>
    <row r="7514" spans="17:17">
      <c r="Q7514" s="925"/>
    </row>
    <row r="7515" spans="17:17">
      <c r="Q7515" s="925"/>
    </row>
    <row r="7516" spans="17:17">
      <c r="Q7516" s="925"/>
    </row>
    <row r="7517" spans="17:17">
      <c r="Q7517" s="925"/>
    </row>
    <row r="7518" spans="17:17">
      <c r="Q7518" s="925"/>
    </row>
    <row r="7519" spans="17:17">
      <c r="Q7519" s="925"/>
    </row>
    <row r="7520" spans="17:17">
      <c r="Q7520" s="925"/>
    </row>
    <row r="7521" spans="17:17">
      <c r="Q7521" s="925"/>
    </row>
    <row r="7522" spans="17:17">
      <c r="Q7522" s="925"/>
    </row>
    <row r="7523" spans="17:17">
      <c r="Q7523" s="925"/>
    </row>
    <row r="7524" spans="17:17">
      <c r="Q7524" s="925"/>
    </row>
    <row r="7525" spans="17:17">
      <c r="Q7525" s="925"/>
    </row>
    <row r="7526" spans="17:17">
      <c r="Q7526" s="925"/>
    </row>
    <row r="7527" spans="17:17">
      <c r="Q7527" s="925"/>
    </row>
    <row r="7528" spans="17:17">
      <c r="Q7528" s="925"/>
    </row>
    <row r="7529" spans="17:17">
      <c r="Q7529" s="925"/>
    </row>
    <row r="7530" spans="17:17">
      <c r="Q7530" s="925"/>
    </row>
    <row r="7531" spans="17:17">
      <c r="Q7531" s="925"/>
    </row>
    <row r="7532" spans="17:17">
      <c r="Q7532" s="925"/>
    </row>
    <row r="7533" spans="17:17">
      <c r="Q7533" s="925"/>
    </row>
    <row r="7534" spans="17:17">
      <c r="Q7534" s="925"/>
    </row>
    <row r="7535" spans="17:17">
      <c r="Q7535" s="925"/>
    </row>
    <row r="7536" spans="17:17">
      <c r="Q7536" s="925"/>
    </row>
    <row r="7537" spans="17:17">
      <c r="Q7537" s="925"/>
    </row>
    <row r="7538" spans="17:17">
      <c r="Q7538" s="925"/>
    </row>
    <row r="7539" spans="17:17">
      <c r="Q7539" s="925"/>
    </row>
    <row r="7540" spans="17:17">
      <c r="Q7540" s="925"/>
    </row>
    <row r="7541" spans="17:17">
      <c r="Q7541" s="925"/>
    </row>
    <row r="7542" spans="17:17">
      <c r="Q7542" s="925"/>
    </row>
    <row r="7543" spans="17:17">
      <c r="Q7543" s="925"/>
    </row>
    <row r="7544" spans="17:17">
      <c r="Q7544" s="925"/>
    </row>
    <row r="7545" spans="17:17">
      <c r="Q7545" s="925"/>
    </row>
    <row r="7546" spans="17:17">
      <c r="Q7546" s="925"/>
    </row>
    <row r="7547" spans="17:17">
      <c r="Q7547" s="925"/>
    </row>
    <row r="7548" spans="17:17">
      <c r="Q7548" s="925"/>
    </row>
    <row r="7549" spans="17:17">
      <c r="Q7549" s="925"/>
    </row>
    <row r="7550" spans="17:17">
      <c r="Q7550" s="925"/>
    </row>
    <row r="7551" spans="17:17">
      <c r="Q7551" s="925"/>
    </row>
    <row r="7552" spans="17:17">
      <c r="Q7552" s="925"/>
    </row>
    <row r="7553" spans="17:17">
      <c r="Q7553" s="925"/>
    </row>
    <row r="7554" spans="17:17">
      <c r="Q7554" s="925"/>
    </row>
    <row r="7555" spans="17:17">
      <c r="Q7555" s="925"/>
    </row>
    <row r="7556" spans="17:17">
      <c r="Q7556" s="925"/>
    </row>
    <row r="7557" spans="17:17">
      <c r="Q7557" s="925"/>
    </row>
    <row r="7558" spans="17:17">
      <c r="Q7558" s="925"/>
    </row>
    <row r="7559" spans="17:17">
      <c r="Q7559" s="925"/>
    </row>
    <row r="7560" spans="17:17">
      <c r="Q7560" s="925"/>
    </row>
    <row r="7561" spans="17:17">
      <c r="Q7561" s="925"/>
    </row>
    <row r="7562" spans="17:17">
      <c r="Q7562" s="925"/>
    </row>
    <row r="7563" spans="17:17">
      <c r="Q7563" s="925"/>
    </row>
    <row r="7564" spans="17:17">
      <c r="Q7564" s="925"/>
    </row>
    <row r="7565" spans="17:17">
      <c r="Q7565" s="925"/>
    </row>
    <row r="7566" spans="17:17">
      <c r="Q7566" s="925"/>
    </row>
    <row r="7567" spans="17:17">
      <c r="Q7567" s="925"/>
    </row>
    <row r="7568" spans="17:17">
      <c r="Q7568" s="925"/>
    </row>
    <row r="7569" spans="17:17">
      <c r="Q7569" s="925"/>
    </row>
    <row r="7570" spans="17:17">
      <c r="Q7570" s="925"/>
    </row>
    <row r="7571" spans="17:17">
      <c r="Q7571" s="925"/>
    </row>
    <row r="7572" spans="17:17">
      <c r="Q7572" s="925"/>
    </row>
    <row r="7573" spans="17:17">
      <c r="Q7573" s="925"/>
    </row>
    <row r="7574" spans="17:17">
      <c r="Q7574" s="925"/>
    </row>
    <row r="7575" spans="17:17">
      <c r="Q7575" s="925"/>
    </row>
    <row r="7576" spans="17:17">
      <c r="Q7576" s="925"/>
    </row>
    <row r="7577" spans="17:17">
      <c r="Q7577" s="925"/>
    </row>
    <row r="7578" spans="17:17">
      <c r="Q7578" s="925"/>
    </row>
    <row r="7579" spans="17:17">
      <c r="Q7579" s="925"/>
    </row>
    <row r="7580" spans="17:17">
      <c r="Q7580" s="925"/>
    </row>
    <row r="7581" spans="17:17">
      <c r="Q7581" s="925"/>
    </row>
    <row r="7582" spans="17:17">
      <c r="Q7582" s="925"/>
    </row>
    <row r="7583" spans="17:17">
      <c r="Q7583" s="925"/>
    </row>
    <row r="7584" spans="17:17">
      <c r="Q7584" s="925"/>
    </row>
    <row r="7585" spans="17:17">
      <c r="Q7585" s="925"/>
    </row>
    <row r="7586" spans="17:17">
      <c r="Q7586" s="925"/>
    </row>
    <row r="7587" spans="17:17">
      <c r="Q7587" s="925"/>
    </row>
    <row r="7588" spans="17:17">
      <c r="Q7588" s="925"/>
    </row>
    <row r="7589" spans="17:17">
      <c r="Q7589" s="925"/>
    </row>
    <row r="7590" spans="17:17">
      <c r="Q7590" s="925"/>
    </row>
    <row r="7591" spans="17:17">
      <c r="Q7591" s="925"/>
    </row>
    <row r="7592" spans="17:17">
      <c r="Q7592" s="925"/>
    </row>
    <row r="7593" spans="17:17">
      <c r="Q7593" s="925"/>
    </row>
    <row r="7594" spans="17:17">
      <c r="Q7594" s="925"/>
    </row>
    <row r="7595" spans="17:17">
      <c r="Q7595" s="925"/>
    </row>
    <row r="7596" spans="17:17">
      <c r="Q7596" s="925"/>
    </row>
    <row r="7597" spans="17:17">
      <c r="Q7597" s="925"/>
    </row>
    <row r="7598" spans="17:17">
      <c r="Q7598" s="925"/>
    </row>
    <row r="7599" spans="17:17">
      <c r="Q7599" s="925"/>
    </row>
    <row r="7600" spans="17:17">
      <c r="Q7600" s="925"/>
    </row>
    <row r="7601" spans="17:17">
      <c r="Q7601" s="925"/>
    </row>
    <row r="7602" spans="17:17">
      <c r="Q7602" s="925"/>
    </row>
    <row r="7603" spans="17:17">
      <c r="Q7603" s="925"/>
    </row>
    <row r="7604" spans="17:17">
      <c r="Q7604" s="925"/>
    </row>
    <row r="7605" spans="17:17">
      <c r="Q7605" s="925"/>
    </row>
    <row r="7606" spans="17:17">
      <c r="Q7606" s="925"/>
    </row>
    <row r="7607" spans="17:17">
      <c r="Q7607" s="925"/>
    </row>
    <row r="7608" spans="17:17">
      <c r="Q7608" s="925"/>
    </row>
    <row r="7609" spans="17:17">
      <c r="Q7609" s="925"/>
    </row>
    <row r="7610" spans="17:17">
      <c r="Q7610" s="925"/>
    </row>
    <row r="7611" spans="17:17">
      <c r="Q7611" s="925"/>
    </row>
    <row r="7612" spans="17:17">
      <c r="Q7612" s="925"/>
    </row>
    <row r="7613" spans="17:17">
      <c r="Q7613" s="925"/>
    </row>
    <row r="7614" spans="17:17">
      <c r="Q7614" s="925"/>
    </row>
    <row r="7615" spans="17:17">
      <c r="Q7615" s="925"/>
    </row>
    <row r="7616" spans="17:17">
      <c r="Q7616" s="925"/>
    </row>
    <row r="7617" spans="17:17">
      <c r="Q7617" s="925"/>
    </row>
    <row r="7618" spans="17:17">
      <c r="Q7618" s="925"/>
    </row>
    <row r="7619" spans="17:17">
      <c r="Q7619" s="925"/>
    </row>
    <row r="7620" spans="17:17">
      <c r="Q7620" s="925"/>
    </row>
    <row r="7621" spans="17:17">
      <c r="Q7621" s="925"/>
    </row>
    <row r="7622" spans="17:17">
      <c r="Q7622" s="925"/>
    </row>
    <row r="7623" spans="17:17">
      <c r="Q7623" s="925"/>
    </row>
    <row r="7624" spans="17:17">
      <c r="Q7624" s="925"/>
    </row>
    <row r="7625" spans="17:17">
      <c r="Q7625" s="925"/>
    </row>
    <row r="7626" spans="17:17">
      <c r="Q7626" s="925"/>
    </row>
    <row r="7627" spans="17:17">
      <c r="Q7627" s="925"/>
    </row>
    <row r="7628" spans="17:17">
      <c r="Q7628" s="925"/>
    </row>
    <row r="7629" spans="17:17">
      <c r="Q7629" s="925"/>
    </row>
    <row r="7630" spans="17:17">
      <c r="Q7630" s="925"/>
    </row>
    <row r="7631" spans="17:17">
      <c r="Q7631" s="925"/>
    </row>
    <row r="7632" spans="17:17">
      <c r="Q7632" s="925"/>
    </row>
    <row r="7633" spans="17:17">
      <c r="Q7633" s="925"/>
    </row>
    <row r="7634" spans="17:17">
      <c r="Q7634" s="925"/>
    </row>
    <row r="7635" spans="17:17">
      <c r="Q7635" s="925"/>
    </row>
    <row r="7636" spans="17:17">
      <c r="Q7636" s="925"/>
    </row>
    <row r="7637" spans="17:17">
      <c r="Q7637" s="925"/>
    </row>
    <row r="7638" spans="17:17">
      <c r="Q7638" s="925"/>
    </row>
    <row r="7639" spans="17:17">
      <c r="Q7639" s="925"/>
    </row>
    <row r="7640" spans="17:17">
      <c r="Q7640" s="925"/>
    </row>
    <row r="7641" spans="17:17">
      <c r="Q7641" s="925"/>
    </row>
    <row r="7642" spans="17:17">
      <c r="Q7642" s="925"/>
    </row>
    <row r="7643" spans="17:17">
      <c r="Q7643" s="925"/>
    </row>
    <row r="7644" spans="17:17">
      <c r="Q7644" s="925"/>
    </row>
    <row r="7645" spans="17:17">
      <c r="Q7645" s="925"/>
    </row>
    <row r="7646" spans="17:17">
      <c r="Q7646" s="925"/>
    </row>
    <row r="7647" spans="17:17">
      <c r="Q7647" s="925"/>
    </row>
    <row r="7648" spans="17:17">
      <c r="Q7648" s="925"/>
    </row>
    <row r="7649" spans="17:17">
      <c r="Q7649" s="925"/>
    </row>
    <row r="7650" spans="17:17">
      <c r="Q7650" s="925"/>
    </row>
    <row r="7651" spans="17:17">
      <c r="Q7651" s="925"/>
    </row>
    <row r="7652" spans="17:17">
      <c r="Q7652" s="925"/>
    </row>
    <row r="7653" spans="17:17">
      <c r="Q7653" s="925"/>
    </row>
    <row r="7654" spans="17:17">
      <c r="Q7654" s="925"/>
    </row>
    <row r="7655" spans="17:17">
      <c r="Q7655" s="925"/>
    </row>
    <row r="7656" spans="17:17">
      <c r="Q7656" s="925"/>
    </row>
    <row r="7657" spans="17:17">
      <c r="Q7657" s="925"/>
    </row>
    <row r="7658" spans="17:17">
      <c r="Q7658" s="925"/>
    </row>
    <row r="7659" spans="17:17">
      <c r="Q7659" s="925"/>
    </row>
    <row r="7660" spans="17:17">
      <c r="Q7660" s="925"/>
    </row>
    <row r="7661" spans="17:17">
      <c r="Q7661" s="925"/>
    </row>
    <row r="7662" spans="17:17">
      <c r="Q7662" s="925"/>
    </row>
    <row r="7663" spans="17:17">
      <c r="Q7663" s="925"/>
    </row>
    <row r="7664" spans="17:17">
      <c r="Q7664" s="925"/>
    </row>
    <row r="7665" spans="17:17">
      <c r="Q7665" s="925"/>
    </row>
    <row r="7666" spans="17:17">
      <c r="Q7666" s="925"/>
    </row>
    <row r="7667" spans="17:17">
      <c r="Q7667" s="925"/>
    </row>
    <row r="7668" spans="17:17">
      <c r="Q7668" s="925"/>
    </row>
    <row r="7669" spans="17:17">
      <c r="Q7669" s="925"/>
    </row>
    <row r="7670" spans="17:17">
      <c r="Q7670" s="925"/>
    </row>
    <row r="7671" spans="17:17">
      <c r="Q7671" s="925"/>
    </row>
    <row r="7672" spans="17:17">
      <c r="Q7672" s="925"/>
    </row>
    <row r="7673" spans="17:17">
      <c r="Q7673" s="925"/>
    </row>
    <row r="7674" spans="17:17">
      <c r="Q7674" s="925"/>
    </row>
    <row r="7675" spans="17:17">
      <c r="Q7675" s="925"/>
    </row>
    <row r="7676" spans="17:17">
      <c r="Q7676" s="925"/>
    </row>
    <row r="7677" spans="17:17">
      <c r="Q7677" s="925"/>
    </row>
    <row r="7678" spans="17:17">
      <c r="Q7678" s="925"/>
    </row>
    <row r="7679" spans="17:17">
      <c r="Q7679" s="925"/>
    </row>
    <row r="7680" spans="17:17">
      <c r="Q7680" s="925"/>
    </row>
    <row r="7681" spans="17:17">
      <c r="Q7681" s="925"/>
    </row>
    <row r="7682" spans="17:17">
      <c r="Q7682" s="925"/>
    </row>
    <row r="7683" spans="17:17">
      <c r="Q7683" s="925"/>
    </row>
    <row r="7684" spans="17:17">
      <c r="Q7684" s="925"/>
    </row>
    <row r="7685" spans="17:17">
      <c r="Q7685" s="925"/>
    </row>
    <row r="7686" spans="17:17">
      <c r="Q7686" s="925"/>
    </row>
    <row r="7687" spans="17:17">
      <c r="Q7687" s="925"/>
    </row>
    <row r="7688" spans="17:17">
      <c r="Q7688" s="925"/>
    </row>
    <row r="7689" spans="17:17">
      <c r="Q7689" s="925"/>
    </row>
    <row r="7690" spans="17:17">
      <c r="Q7690" s="925"/>
    </row>
    <row r="7691" spans="17:17">
      <c r="Q7691" s="925"/>
    </row>
    <row r="7692" spans="17:17">
      <c r="Q7692" s="925"/>
    </row>
    <row r="7693" spans="17:17">
      <c r="Q7693" s="925"/>
    </row>
    <row r="7694" spans="17:17">
      <c r="Q7694" s="925"/>
    </row>
    <row r="7695" spans="17:17">
      <c r="Q7695" s="925"/>
    </row>
    <row r="7696" spans="17:17">
      <c r="Q7696" s="925"/>
    </row>
    <row r="7697" spans="17:17">
      <c r="Q7697" s="925"/>
    </row>
    <row r="7698" spans="17:17">
      <c r="Q7698" s="925"/>
    </row>
    <row r="7699" spans="17:17">
      <c r="Q7699" s="925"/>
    </row>
    <row r="7700" spans="17:17">
      <c r="Q7700" s="925"/>
    </row>
    <row r="7701" spans="17:17">
      <c r="Q7701" s="925"/>
    </row>
    <row r="7702" spans="17:17">
      <c r="Q7702" s="925"/>
    </row>
    <row r="7703" spans="17:17">
      <c r="Q7703" s="925"/>
    </row>
    <row r="7704" spans="17:17">
      <c r="Q7704" s="925"/>
    </row>
    <row r="7705" spans="17:17">
      <c r="Q7705" s="925"/>
    </row>
    <row r="7706" spans="17:17">
      <c r="Q7706" s="925"/>
    </row>
    <row r="7707" spans="17:17">
      <c r="Q7707" s="925"/>
    </row>
    <row r="7708" spans="17:17">
      <c r="Q7708" s="925"/>
    </row>
    <row r="7709" spans="17:17">
      <c r="Q7709" s="925"/>
    </row>
    <row r="7710" spans="17:17">
      <c r="Q7710" s="925"/>
    </row>
    <row r="7711" spans="17:17">
      <c r="Q7711" s="925"/>
    </row>
    <row r="7712" spans="17:17">
      <c r="Q7712" s="925"/>
    </row>
    <row r="7713" spans="17:17">
      <c r="Q7713" s="925"/>
    </row>
    <row r="7714" spans="17:17">
      <c r="Q7714" s="925"/>
    </row>
    <row r="7715" spans="17:17">
      <c r="Q7715" s="925"/>
    </row>
    <row r="7716" spans="17:17">
      <c r="Q7716" s="925"/>
    </row>
    <row r="7717" spans="17:17">
      <c r="Q7717" s="925"/>
    </row>
    <row r="7718" spans="17:17">
      <c r="Q7718" s="925"/>
    </row>
    <row r="7719" spans="17:17">
      <c r="Q7719" s="925"/>
    </row>
    <row r="7720" spans="17:17">
      <c r="Q7720" s="925"/>
    </row>
    <row r="7721" spans="17:17">
      <c r="Q7721" s="925"/>
    </row>
    <row r="7722" spans="17:17">
      <c r="Q7722" s="925"/>
    </row>
    <row r="7723" spans="17:17">
      <c r="Q7723" s="925"/>
    </row>
    <row r="7724" spans="17:17">
      <c r="Q7724" s="925"/>
    </row>
    <row r="7725" spans="17:17">
      <c r="Q7725" s="925"/>
    </row>
    <row r="7726" spans="17:17">
      <c r="Q7726" s="925"/>
    </row>
    <row r="7727" spans="17:17">
      <c r="Q7727" s="925"/>
    </row>
    <row r="7728" spans="17:17">
      <c r="Q7728" s="925"/>
    </row>
    <row r="7729" spans="17:17">
      <c r="Q7729" s="925"/>
    </row>
    <row r="7730" spans="17:17">
      <c r="Q7730" s="925"/>
    </row>
    <row r="7731" spans="17:17">
      <c r="Q7731" s="925"/>
    </row>
    <row r="7732" spans="17:17">
      <c r="Q7732" s="925"/>
    </row>
    <row r="7733" spans="17:17">
      <c r="Q7733" s="925"/>
    </row>
    <row r="7734" spans="17:17">
      <c r="Q7734" s="925"/>
    </row>
    <row r="7735" spans="17:17">
      <c r="Q7735" s="925"/>
    </row>
    <row r="7736" spans="17:17">
      <c r="Q7736" s="925"/>
    </row>
    <row r="7737" spans="17:17">
      <c r="Q7737" s="925"/>
    </row>
    <row r="7738" spans="17:17">
      <c r="Q7738" s="925"/>
    </row>
    <row r="7739" spans="17:17">
      <c r="Q7739" s="925"/>
    </row>
    <row r="7740" spans="17:17">
      <c r="Q7740" s="925"/>
    </row>
    <row r="7741" spans="17:17">
      <c r="Q7741" s="925"/>
    </row>
    <row r="7742" spans="17:17">
      <c r="Q7742" s="925"/>
    </row>
    <row r="7743" spans="17:17">
      <c r="Q7743" s="925"/>
    </row>
    <row r="7744" spans="17:17">
      <c r="Q7744" s="925"/>
    </row>
    <row r="7745" spans="17:17">
      <c r="Q7745" s="925"/>
    </row>
    <row r="7746" spans="17:17">
      <c r="Q7746" s="925"/>
    </row>
    <row r="7747" spans="17:17">
      <c r="Q7747" s="925"/>
    </row>
    <row r="7748" spans="17:17">
      <c r="Q7748" s="925"/>
    </row>
    <row r="7749" spans="17:17">
      <c r="Q7749" s="925"/>
    </row>
    <row r="7750" spans="17:17">
      <c r="Q7750" s="925"/>
    </row>
    <row r="7751" spans="17:17">
      <c r="Q7751" s="925"/>
    </row>
    <row r="7752" spans="17:17">
      <c r="Q7752" s="925"/>
    </row>
    <row r="7753" spans="17:17">
      <c r="Q7753" s="925"/>
    </row>
    <row r="7754" spans="17:17">
      <c r="Q7754" s="925"/>
    </row>
    <row r="7755" spans="17:17">
      <c r="Q7755" s="925"/>
    </row>
    <row r="7756" spans="17:17">
      <c r="Q7756" s="925"/>
    </row>
    <row r="7757" spans="17:17">
      <c r="Q7757" s="925"/>
    </row>
    <row r="7758" spans="17:17">
      <c r="Q7758" s="925"/>
    </row>
    <row r="7759" spans="17:17">
      <c r="Q7759" s="925"/>
    </row>
    <row r="7760" spans="17:17">
      <c r="Q7760" s="925"/>
    </row>
    <row r="7761" spans="17:17">
      <c r="Q7761" s="925"/>
    </row>
    <row r="7762" spans="17:17">
      <c r="Q7762" s="925"/>
    </row>
    <row r="7763" spans="17:17">
      <c r="Q7763" s="925"/>
    </row>
    <row r="7764" spans="17:17">
      <c r="Q7764" s="925"/>
    </row>
    <row r="7765" spans="17:17">
      <c r="Q7765" s="925"/>
    </row>
    <row r="7766" spans="17:17">
      <c r="Q7766" s="925"/>
    </row>
    <row r="7767" spans="17:17">
      <c r="Q7767" s="925"/>
    </row>
    <row r="7768" spans="17:17">
      <c r="Q7768" s="925"/>
    </row>
    <row r="7769" spans="17:17">
      <c r="Q7769" s="925"/>
    </row>
    <row r="7770" spans="17:17">
      <c r="Q7770" s="925"/>
    </row>
    <row r="7771" spans="17:17">
      <c r="Q7771" s="925"/>
    </row>
    <row r="7772" spans="17:17">
      <c r="Q7772" s="925"/>
    </row>
    <row r="7773" spans="17:17">
      <c r="Q7773" s="925"/>
    </row>
    <row r="7774" spans="17:17">
      <c r="Q7774" s="925"/>
    </row>
    <row r="7775" spans="17:17">
      <c r="Q7775" s="925"/>
    </row>
    <row r="7776" spans="17:17">
      <c r="Q7776" s="925"/>
    </row>
    <row r="7777" spans="17:17">
      <c r="Q7777" s="925"/>
    </row>
    <row r="7778" spans="17:17">
      <c r="Q7778" s="925"/>
    </row>
    <row r="7779" spans="17:17">
      <c r="Q7779" s="925"/>
    </row>
    <row r="7780" spans="17:17">
      <c r="Q7780" s="925"/>
    </row>
    <row r="7781" spans="17:17">
      <c r="Q7781" s="925"/>
    </row>
    <row r="7782" spans="17:17">
      <c r="Q7782" s="925"/>
    </row>
    <row r="7783" spans="17:17">
      <c r="Q7783" s="925"/>
    </row>
    <row r="7784" spans="17:17">
      <c r="Q7784" s="925"/>
    </row>
    <row r="7785" spans="17:17">
      <c r="Q7785" s="925"/>
    </row>
    <row r="7786" spans="17:17">
      <c r="Q7786" s="925"/>
    </row>
    <row r="7787" spans="17:17">
      <c r="Q7787" s="925"/>
    </row>
    <row r="7788" spans="17:17">
      <c r="Q7788" s="925"/>
    </row>
    <row r="7789" spans="17:17">
      <c r="Q7789" s="925"/>
    </row>
    <row r="7790" spans="17:17">
      <c r="Q7790" s="925"/>
    </row>
    <row r="7791" spans="17:17">
      <c r="Q7791" s="925"/>
    </row>
    <row r="7792" spans="17:17">
      <c r="Q7792" s="925"/>
    </row>
    <row r="7793" spans="17:17">
      <c r="Q7793" s="925"/>
    </row>
    <row r="7794" spans="17:17">
      <c r="Q7794" s="925"/>
    </row>
    <row r="7795" spans="17:17">
      <c r="Q7795" s="925"/>
    </row>
    <row r="7796" spans="17:17">
      <c r="Q7796" s="925"/>
    </row>
    <row r="7797" spans="17:17">
      <c r="Q7797" s="925"/>
    </row>
    <row r="7798" spans="17:17">
      <c r="Q7798" s="925"/>
    </row>
    <row r="7799" spans="17:17">
      <c r="Q7799" s="925"/>
    </row>
    <row r="7800" spans="17:17">
      <c r="Q7800" s="925"/>
    </row>
    <row r="7801" spans="17:17">
      <c r="Q7801" s="925"/>
    </row>
    <row r="7802" spans="17:17">
      <c r="Q7802" s="925"/>
    </row>
    <row r="7803" spans="17:17">
      <c r="Q7803" s="925"/>
    </row>
    <row r="7804" spans="17:17">
      <c r="Q7804" s="925"/>
    </row>
    <row r="7805" spans="17:17">
      <c r="Q7805" s="925"/>
    </row>
    <row r="7806" spans="17:17">
      <c r="Q7806" s="925"/>
    </row>
    <row r="7807" spans="17:17">
      <c r="Q7807" s="925"/>
    </row>
    <row r="7808" spans="17:17">
      <c r="Q7808" s="925"/>
    </row>
    <row r="7809" spans="17:17">
      <c r="Q7809" s="925"/>
    </row>
    <row r="7810" spans="17:17">
      <c r="Q7810" s="925"/>
    </row>
    <row r="7811" spans="17:17">
      <c r="Q7811" s="925"/>
    </row>
    <row r="7812" spans="17:17">
      <c r="Q7812" s="925"/>
    </row>
    <row r="7813" spans="17:17">
      <c r="Q7813" s="925"/>
    </row>
    <row r="7814" spans="17:17">
      <c r="Q7814" s="925"/>
    </row>
    <row r="7815" spans="17:17">
      <c r="Q7815" s="925"/>
    </row>
    <row r="7816" spans="17:17">
      <c r="Q7816" s="925"/>
    </row>
    <row r="7817" spans="17:17">
      <c r="Q7817" s="925"/>
    </row>
    <row r="7818" spans="17:17">
      <c r="Q7818" s="925"/>
    </row>
    <row r="7819" spans="17:17">
      <c r="Q7819" s="925"/>
    </row>
    <row r="7820" spans="17:17">
      <c r="Q7820" s="925"/>
    </row>
    <row r="7821" spans="17:17">
      <c r="Q7821" s="925"/>
    </row>
    <row r="7822" spans="17:17">
      <c r="Q7822" s="925"/>
    </row>
    <row r="7823" spans="17:17">
      <c r="Q7823" s="925"/>
    </row>
    <row r="7824" spans="17:17">
      <c r="Q7824" s="925"/>
    </row>
    <row r="7825" spans="17:17">
      <c r="Q7825" s="925"/>
    </row>
    <row r="7826" spans="17:17">
      <c r="Q7826" s="925"/>
    </row>
    <row r="7827" spans="17:17">
      <c r="Q7827" s="925"/>
    </row>
    <row r="7828" spans="17:17">
      <c r="Q7828" s="925"/>
    </row>
    <row r="7829" spans="17:17">
      <c r="Q7829" s="925"/>
    </row>
    <row r="7830" spans="17:17">
      <c r="Q7830" s="925"/>
    </row>
    <row r="7831" spans="17:17">
      <c r="Q7831" s="925"/>
    </row>
    <row r="7832" spans="17:17">
      <c r="Q7832" s="925"/>
    </row>
    <row r="7833" spans="17:17">
      <c r="Q7833" s="925"/>
    </row>
    <row r="7834" spans="17:17">
      <c r="Q7834" s="925"/>
    </row>
    <row r="7835" spans="17:17">
      <c r="Q7835" s="925"/>
    </row>
    <row r="7836" spans="17:17">
      <c r="Q7836" s="925"/>
    </row>
    <row r="7837" spans="17:17">
      <c r="Q7837" s="925"/>
    </row>
    <row r="7838" spans="17:17">
      <c r="Q7838" s="925"/>
    </row>
    <row r="7839" spans="17:17">
      <c r="Q7839" s="925"/>
    </row>
    <row r="7840" spans="17:17">
      <c r="Q7840" s="925"/>
    </row>
    <row r="7841" spans="17:17">
      <c r="Q7841" s="925"/>
    </row>
    <row r="7842" spans="17:17">
      <c r="Q7842" s="925"/>
    </row>
    <row r="7843" spans="17:17">
      <c r="Q7843" s="925"/>
    </row>
    <row r="7844" spans="17:17">
      <c r="Q7844" s="925"/>
    </row>
    <row r="7845" spans="17:17">
      <c r="Q7845" s="925"/>
    </row>
    <row r="7846" spans="17:17">
      <c r="Q7846" s="925"/>
    </row>
    <row r="7847" spans="17:17">
      <c r="Q7847" s="925"/>
    </row>
    <row r="7848" spans="17:17">
      <c r="Q7848" s="925"/>
    </row>
    <row r="7849" spans="17:17">
      <c r="Q7849" s="925"/>
    </row>
    <row r="7850" spans="17:17">
      <c r="Q7850" s="925"/>
    </row>
    <row r="7851" spans="17:17">
      <c r="Q7851" s="925"/>
    </row>
    <row r="7852" spans="17:17">
      <c r="Q7852" s="925"/>
    </row>
    <row r="7853" spans="17:17">
      <c r="Q7853" s="925"/>
    </row>
    <row r="7854" spans="17:17">
      <c r="Q7854" s="925"/>
    </row>
    <row r="7855" spans="17:17">
      <c r="Q7855" s="925"/>
    </row>
    <row r="7856" spans="17:17">
      <c r="Q7856" s="925"/>
    </row>
    <row r="7857" spans="17:17">
      <c r="Q7857" s="925"/>
    </row>
    <row r="7858" spans="17:17">
      <c r="Q7858" s="925"/>
    </row>
    <row r="7859" spans="17:17">
      <c r="Q7859" s="925"/>
    </row>
    <row r="7860" spans="17:17">
      <c r="Q7860" s="925"/>
    </row>
    <row r="7861" spans="17:17">
      <c r="Q7861" s="925"/>
    </row>
    <row r="7862" spans="17:17">
      <c r="Q7862" s="925"/>
    </row>
    <row r="7863" spans="17:17">
      <c r="Q7863" s="925"/>
    </row>
    <row r="7864" spans="17:17">
      <c r="Q7864" s="925"/>
    </row>
    <row r="7865" spans="17:17">
      <c r="Q7865" s="925"/>
    </row>
    <row r="7866" spans="17:17">
      <c r="Q7866" s="925"/>
    </row>
    <row r="7867" spans="17:17">
      <c r="Q7867" s="925"/>
    </row>
    <row r="7868" spans="17:17">
      <c r="Q7868" s="925"/>
    </row>
    <row r="7869" spans="17:17">
      <c r="Q7869" s="925"/>
    </row>
    <row r="7870" spans="17:17">
      <c r="Q7870" s="925"/>
    </row>
    <row r="7871" spans="17:17">
      <c r="Q7871" s="925"/>
    </row>
    <row r="7872" spans="17:17">
      <c r="Q7872" s="925"/>
    </row>
    <row r="7873" spans="17:17">
      <c r="Q7873" s="925"/>
    </row>
    <row r="7874" spans="17:17">
      <c r="Q7874" s="925"/>
    </row>
    <row r="7875" spans="17:17">
      <c r="Q7875" s="925"/>
    </row>
    <row r="7876" spans="17:17">
      <c r="Q7876" s="925"/>
    </row>
    <row r="7877" spans="17:17">
      <c r="Q7877" s="925"/>
    </row>
    <row r="7878" spans="17:17">
      <c r="Q7878" s="925"/>
    </row>
    <row r="7879" spans="17:17">
      <c r="Q7879" s="925"/>
    </row>
    <row r="7880" spans="17:17">
      <c r="Q7880" s="925"/>
    </row>
    <row r="7881" spans="17:17">
      <c r="Q7881" s="925"/>
    </row>
    <row r="7882" spans="17:17">
      <c r="Q7882" s="925"/>
    </row>
    <row r="7883" spans="17:17">
      <c r="Q7883" s="925"/>
    </row>
    <row r="7884" spans="17:17">
      <c r="Q7884" s="925"/>
    </row>
    <row r="7885" spans="17:17">
      <c r="Q7885" s="925"/>
    </row>
    <row r="7886" spans="17:17">
      <c r="Q7886" s="925"/>
    </row>
    <row r="7887" spans="17:17">
      <c r="Q7887" s="925"/>
    </row>
    <row r="7888" spans="17:17">
      <c r="Q7888" s="925"/>
    </row>
    <row r="7889" spans="17:17">
      <c r="Q7889" s="925"/>
    </row>
    <row r="7890" spans="17:17">
      <c r="Q7890" s="925"/>
    </row>
    <row r="7891" spans="17:17">
      <c r="Q7891" s="925"/>
    </row>
    <row r="7892" spans="17:17">
      <c r="Q7892" s="925"/>
    </row>
    <row r="7893" spans="17:17">
      <c r="Q7893" s="925"/>
    </row>
    <row r="7894" spans="17:17">
      <c r="Q7894" s="925"/>
    </row>
    <row r="7895" spans="17:17">
      <c r="Q7895" s="925"/>
    </row>
    <row r="7896" spans="17:17">
      <c r="Q7896" s="925"/>
    </row>
    <row r="7897" spans="17:17">
      <c r="Q7897" s="925"/>
    </row>
    <row r="7898" spans="17:17">
      <c r="Q7898" s="925"/>
    </row>
    <row r="7899" spans="17:17">
      <c r="Q7899" s="925"/>
    </row>
    <row r="7900" spans="17:17">
      <c r="Q7900" s="925"/>
    </row>
    <row r="7901" spans="17:17">
      <c r="Q7901" s="925"/>
    </row>
    <row r="7902" spans="17:17">
      <c r="Q7902" s="925"/>
    </row>
    <row r="7903" spans="17:17">
      <c r="Q7903" s="925"/>
    </row>
    <row r="7904" spans="17:17">
      <c r="Q7904" s="925"/>
    </row>
    <row r="7905" spans="17:17">
      <c r="Q7905" s="925"/>
    </row>
    <row r="7906" spans="17:17">
      <c r="Q7906" s="925"/>
    </row>
    <row r="7907" spans="17:17">
      <c r="Q7907" s="925"/>
    </row>
    <row r="7908" spans="17:17">
      <c r="Q7908" s="925"/>
    </row>
    <row r="7909" spans="17:17">
      <c r="Q7909" s="925"/>
    </row>
    <row r="7910" spans="17:17">
      <c r="Q7910" s="925"/>
    </row>
    <row r="7911" spans="17:17">
      <c r="Q7911" s="925"/>
    </row>
    <row r="7912" spans="17:17">
      <c r="Q7912" s="925"/>
    </row>
    <row r="7913" spans="17:17">
      <c r="Q7913" s="925"/>
    </row>
    <row r="7914" spans="17:17">
      <c r="Q7914" s="925"/>
    </row>
    <row r="7915" spans="17:17">
      <c r="Q7915" s="925"/>
    </row>
    <row r="7916" spans="17:17">
      <c r="Q7916" s="925"/>
    </row>
    <row r="7917" spans="17:17">
      <c r="Q7917" s="925"/>
    </row>
    <row r="7918" spans="17:17">
      <c r="Q7918" s="925"/>
    </row>
    <row r="7919" spans="17:17">
      <c r="Q7919" s="925"/>
    </row>
    <row r="7920" spans="17:17">
      <c r="Q7920" s="925"/>
    </row>
    <row r="7921" spans="17:17">
      <c r="Q7921" s="925"/>
    </row>
    <row r="7922" spans="17:17">
      <c r="Q7922" s="925"/>
    </row>
    <row r="7923" spans="17:17">
      <c r="Q7923" s="925"/>
    </row>
    <row r="7924" spans="17:17">
      <c r="Q7924" s="925"/>
    </row>
    <row r="7925" spans="17:17">
      <c r="Q7925" s="925"/>
    </row>
    <row r="7926" spans="17:17">
      <c r="Q7926" s="925"/>
    </row>
    <row r="7927" spans="17:17">
      <c r="Q7927" s="925"/>
    </row>
    <row r="7928" spans="17:17">
      <c r="Q7928" s="925"/>
    </row>
    <row r="7929" spans="17:17">
      <c r="Q7929" s="925"/>
    </row>
    <row r="7930" spans="17:17">
      <c r="Q7930" s="925"/>
    </row>
    <row r="7931" spans="17:17">
      <c r="Q7931" s="925"/>
    </row>
    <row r="7932" spans="17:17">
      <c r="Q7932" s="925"/>
    </row>
    <row r="7933" spans="17:17">
      <c r="Q7933" s="925"/>
    </row>
    <row r="7934" spans="17:17">
      <c r="Q7934" s="925"/>
    </row>
    <row r="7935" spans="17:17">
      <c r="Q7935" s="925"/>
    </row>
    <row r="7936" spans="17:17">
      <c r="Q7936" s="925"/>
    </row>
    <row r="7937" spans="17:17">
      <c r="Q7937" s="925"/>
    </row>
    <row r="7938" spans="17:17">
      <c r="Q7938" s="925"/>
    </row>
    <row r="7939" spans="17:17">
      <c r="Q7939" s="925"/>
    </row>
    <row r="7940" spans="17:17">
      <c r="Q7940" s="925"/>
    </row>
    <row r="7941" spans="17:17">
      <c r="Q7941" s="925"/>
    </row>
    <row r="7942" spans="17:17">
      <c r="Q7942" s="925"/>
    </row>
    <row r="7943" spans="17:17">
      <c r="Q7943" s="925"/>
    </row>
    <row r="7944" spans="17:17">
      <c r="Q7944" s="925"/>
    </row>
    <row r="7945" spans="17:17">
      <c r="Q7945" s="925"/>
    </row>
    <row r="7946" spans="17:17">
      <c r="Q7946" s="925"/>
    </row>
    <row r="7947" spans="17:17">
      <c r="Q7947" s="925"/>
    </row>
    <row r="7948" spans="17:17">
      <c r="Q7948" s="925"/>
    </row>
    <row r="7949" spans="17:17">
      <c r="Q7949" s="925"/>
    </row>
    <row r="7950" spans="17:17">
      <c r="Q7950" s="925"/>
    </row>
    <row r="7951" spans="17:17">
      <c r="Q7951" s="925"/>
    </row>
    <row r="7952" spans="17:17">
      <c r="Q7952" s="925"/>
    </row>
    <row r="7953" spans="17:17">
      <c r="Q7953" s="925"/>
    </row>
    <row r="7954" spans="17:17">
      <c r="Q7954" s="925"/>
    </row>
    <row r="7955" spans="17:17">
      <c r="Q7955" s="925"/>
    </row>
    <row r="7956" spans="17:17">
      <c r="Q7956" s="925"/>
    </row>
    <row r="7957" spans="17:17">
      <c r="Q7957" s="925"/>
    </row>
    <row r="7958" spans="17:17">
      <c r="Q7958" s="925"/>
    </row>
    <row r="7959" spans="17:17">
      <c r="Q7959" s="925"/>
    </row>
    <row r="7960" spans="17:17">
      <c r="Q7960" s="925"/>
    </row>
    <row r="7961" spans="17:17">
      <c r="Q7961" s="925"/>
    </row>
    <row r="7962" spans="17:17">
      <c r="Q7962" s="925"/>
    </row>
    <row r="7963" spans="17:17">
      <c r="Q7963" s="925"/>
    </row>
    <row r="7964" spans="17:17">
      <c r="Q7964" s="925"/>
    </row>
    <row r="7965" spans="17:17">
      <c r="Q7965" s="925"/>
    </row>
    <row r="7966" spans="17:17">
      <c r="Q7966" s="925"/>
    </row>
    <row r="7967" spans="17:17">
      <c r="Q7967" s="925"/>
    </row>
    <row r="7968" spans="17:17">
      <c r="Q7968" s="925"/>
    </row>
    <row r="7969" spans="17:17">
      <c r="Q7969" s="925"/>
    </row>
    <row r="7970" spans="17:17">
      <c r="Q7970" s="925"/>
    </row>
    <row r="7971" spans="17:17">
      <c r="Q7971" s="925"/>
    </row>
    <row r="7972" spans="17:17">
      <c r="Q7972" s="925"/>
    </row>
    <row r="7973" spans="17:17">
      <c r="Q7973" s="925"/>
    </row>
    <row r="7974" spans="17:17">
      <c r="Q7974" s="925"/>
    </row>
    <row r="7975" spans="17:17">
      <c r="Q7975" s="925"/>
    </row>
    <row r="7976" spans="17:17">
      <c r="Q7976" s="925"/>
    </row>
    <row r="7977" spans="17:17">
      <c r="Q7977" s="925"/>
    </row>
    <row r="7978" spans="17:17">
      <c r="Q7978" s="925"/>
    </row>
    <row r="7979" spans="17:17">
      <c r="Q7979" s="925"/>
    </row>
    <row r="7980" spans="17:17">
      <c r="Q7980" s="925"/>
    </row>
    <row r="7981" spans="17:17">
      <c r="Q7981" s="925"/>
    </row>
    <row r="7982" spans="17:17">
      <c r="Q7982" s="925"/>
    </row>
    <row r="7983" spans="17:17">
      <c r="Q7983" s="925"/>
    </row>
    <row r="7984" spans="17:17">
      <c r="Q7984" s="925"/>
    </row>
    <row r="7985" spans="17:17">
      <c r="Q7985" s="925"/>
    </row>
    <row r="7986" spans="17:17">
      <c r="Q7986" s="925"/>
    </row>
    <row r="7987" spans="17:17">
      <c r="Q7987" s="925"/>
    </row>
    <row r="7988" spans="17:17">
      <c r="Q7988" s="925"/>
    </row>
    <row r="7989" spans="17:17">
      <c r="Q7989" s="925"/>
    </row>
    <row r="7990" spans="17:17">
      <c r="Q7990" s="925"/>
    </row>
    <row r="7991" spans="17:17">
      <c r="Q7991" s="925"/>
    </row>
    <row r="7992" spans="17:17">
      <c r="Q7992" s="925"/>
    </row>
    <row r="7993" spans="17:17">
      <c r="Q7993" s="925"/>
    </row>
    <row r="7994" spans="17:17">
      <c r="Q7994" s="925"/>
    </row>
    <row r="7995" spans="17:17">
      <c r="Q7995" s="925"/>
    </row>
    <row r="7996" spans="17:17">
      <c r="Q7996" s="925"/>
    </row>
    <row r="7997" spans="17:17">
      <c r="Q7997" s="925"/>
    </row>
    <row r="7998" spans="17:17">
      <c r="Q7998" s="925"/>
    </row>
    <row r="7999" spans="17:17">
      <c r="Q7999" s="925"/>
    </row>
    <row r="8000" spans="17:17">
      <c r="Q8000" s="925"/>
    </row>
    <row r="8001" spans="17:17">
      <c r="Q8001" s="925"/>
    </row>
    <row r="8002" spans="17:17">
      <c r="Q8002" s="925"/>
    </row>
    <row r="8003" spans="17:17">
      <c r="Q8003" s="925"/>
    </row>
    <row r="8004" spans="17:17">
      <c r="Q8004" s="925"/>
    </row>
    <row r="8005" spans="17:17">
      <c r="Q8005" s="925"/>
    </row>
    <row r="8006" spans="17:17">
      <c r="Q8006" s="925"/>
    </row>
    <row r="8007" spans="17:17">
      <c r="Q8007" s="925"/>
    </row>
    <row r="8008" spans="17:17">
      <c r="Q8008" s="925"/>
    </row>
    <row r="8009" spans="17:17">
      <c r="Q8009" s="925"/>
    </row>
    <row r="8010" spans="17:17">
      <c r="Q8010" s="925"/>
    </row>
    <row r="8011" spans="17:17">
      <c r="Q8011" s="925"/>
    </row>
    <row r="8012" spans="17:17">
      <c r="Q8012" s="925"/>
    </row>
    <row r="8013" spans="17:17">
      <c r="Q8013" s="925"/>
    </row>
    <row r="8014" spans="17:17">
      <c r="Q8014" s="925"/>
    </row>
    <row r="8015" spans="17:17">
      <c r="Q8015" s="925"/>
    </row>
    <row r="8016" spans="17:17">
      <c r="Q8016" s="925"/>
    </row>
    <row r="8017" spans="17:17">
      <c r="Q8017" s="925"/>
    </row>
    <row r="8018" spans="17:17">
      <c r="Q8018" s="925"/>
    </row>
    <row r="8019" spans="17:17">
      <c r="Q8019" s="925"/>
    </row>
    <row r="8020" spans="17:17">
      <c r="Q8020" s="925"/>
    </row>
    <row r="8021" spans="17:17">
      <c r="Q8021" s="925"/>
    </row>
    <row r="8022" spans="17:17">
      <c r="Q8022" s="925"/>
    </row>
    <row r="8023" spans="17:17">
      <c r="Q8023" s="925"/>
    </row>
    <row r="8024" spans="17:17">
      <c r="Q8024" s="925"/>
    </row>
    <row r="8025" spans="17:17">
      <c r="Q8025" s="925"/>
    </row>
    <row r="8026" spans="17:17">
      <c r="Q8026" s="925"/>
    </row>
    <row r="8027" spans="17:17">
      <c r="Q8027" s="925"/>
    </row>
    <row r="8028" spans="17:17">
      <c r="Q8028" s="925"/>
    </row>
    <row r="8029" spans="17:17">
      <c r="Q8029" s="925"/>
    </row>
    <row r="8030" spans="17:17">
      <c r="Q8030" s="925"/>
    </row>
    <row r="8031" spans="17:17">
      <c r="Q8031" s="925"/>
    </row>
    <row r="8032" spans="17:17">
      <c r="Q8032" s="925"/>
    </row>
    <row r="8033" spans="17:17">
      <c r="Q8033" s="925"/>
    </row>
    <row r="8034" spans="17:17">
      <c r="Q8034" s="925"/>
    </row>
    <row r="8035" spans="17:17">
      <c r="Q8035" s="925"/>
    </row>
    <row r="8036" spans="17:17">
      <c r="Q8036" s="925"/>
    </row>
    <row r="8037" spans="17:17">
      <c r="Q8037" s="925"/>
    </row>
    <row r="8038" spans="17:17">
      <c r="Q8038" s="925"/>
    </row>
    <row r="8039" spans="17:17">
      <c r="Q8039" s="925"/>
    </row>
    <row r="8040" spans="17:17">
      <c r="Q8040" s="925"/>
    </row>
    <row r="8041" spans="17:17">
      <c r="Q8041" s="925"/>
    </row>
    <row r="8042" spans="17:17">
      <c r="Q8042" s="925"/>
    </row>
    <row r="8043" spans="17:17">
      <c r="Q8043" s="925"/>
    </row>
    <row r="8044" spans="17:17">
      <c r="Q8044" s="925"/>
    </row>
    <row r="8045" spans="17:17">
      <c r="Q8045" s="925"/>
    </row>
    <row r="8046" spans="17:17">
      <c r="Q8046" s="925"/>
    </row>
    <row r="8047" spans="17:17">
      <c r="Q8047" s="925"/>
    </row>
    <row r="8048" spans="17:17">
      <c r="Q8048" s="925"/>
    </row>
    <row r="8049" spans="17:17">
      <c r="Q8049" s="925"/>
    </row>
    <row r="8050" spans="17:17">
      <c r="Q8050" s="925"/>
    </row>
    <row r="8051" spans="17:17">
      <c r="Q8051" s="925"/>
    </row>
    <row r="8052" spans="17:17">
      <c r="Q8052" s="925"/>
    </row>
    <row r="8053" spans="17:17">
      <c r="Q8053" s="925"/>
    </row>
    <row r="8054" spans="17:17">
      <c r="Q8054" s="925"/>
    </row>
    <row r="8055" spans="17:17">
      <c r="Q8055" s="925"/>
    </row>
    <row r="8056" spans="17:17">
      <c r="Q8056" s="925"/>
    </row>
    <row r="8057" spans="17:17">
      <c r="Q8057" s="925"/>
    </row>
    <row r="8058" spans="17:17">
      <c r="Q8058" s="925"/>
    </row>
    <row r="8059" spans="17:17">
      <c r="Q8059" s="925"/>
    </row>
    <row r="8060" spans="17:17">
      <c r="Q8060" s="925"/>
    </row>
    <row r="8061" spans="17:17">
      <c r="Q8061" s="925"/>
    </row>
    <row r="8062" spans="17:17">
      <c r="Q8062" s="925"/>
    </row>
    <row r="8063" spans="17:17">
      <c r="Q8063" s="925"/>
    </row>
    <row r="8064" spans="17:17">
      <c r="Q8064" s="925"/>
    </row>
    <row r="8065" spans="17:17">
      <c r="Q8065" s="925"/>
    </row>
    <row r="8066" spans="17:17">
      <c r="Q8066" s="925"/>
    </row>
    <row r="8067" spans="17:17">
      <c r="Q8067" s="925"/>
    </row>
    <row r="8068" spans="17:17">
      <c r="Q8068" s="925"/>
    </row>
    <row r="8069" spans="17:17">
      <c r="Q8069" s="925"/>
    </row>
    <row r="8070" spans="17:17">
      <c r="Q8070" s="925"/>
    </row>
    <row r="8071" spans="17:17">
      <c r="Q8071" s="925"/>
    </row>
    <row r="8072" spans="17:17">
      <c r="Q8072" s="925"/>
    </row>
    <row r="8073" spans="17:17">
      <c r="Q8073" s="925"/>
    </row>
    <row r="8074" spans="17:17">
      <c r="Q8074" s="925"/>
    </row>
    <row r="8075" spans="17:17">
      <c r="Q8075" s="925"/>
    </row>
    <row r="8076" spans="17:17">
      <c r="Q8076" s="925"/>
    </row>
    <row r="8077" spans="17:17">
      <c r="Q8077" s="925"/>
    </row>
    <row r="8078" spans="17:17">
      <c r="Q8078" s="925"/>
    </row>
    <row r="8079" spans="17:17">
      <c r="Q8079" s="925"/>
    </row>
    <row r="8080" spans="17:17">
      <c r="Q8080" s="925"/>
    </row>
    <row r="8081" spans="17:17">
      <c r="Q8081" s="925"/>
    </row>
    <row r="8082" spans="17:17">
      <c r="Q8082" s="925"/>
    </row>
    <row r="8083" spans="17:17">
      <c r="Q8083" s="925"/>
    </row>
    <row r="8084" spans="17:17">
      <c r="Q8084" s="925"/>
    </row>
    <row r="8085" spans="17:17">
      <c r="Q8085" s="925"/>
    </row>
    <row r="8086" spans="17:17">
      <c r="Q8086" s="925"/>
    </row>
    <row r="8087" spans="17:17">
      <c r="Q8087" s="925"/>
    </row>
    <row r="8088" spans="17:17">
      <c r="Q8088" s="925"/>
    </row>
    <row r="8089" spans="17:17">
      <c r="Q8089" s="925"/>
    </row>
    <row r="8090" spans="17:17">
      <c r="Q8090" s="925"/>
    </row>
    <row r="8091" spans="17:17">
      <c r="Q8091" s="925"/>
    </row>
    <row r="8092" spans="17:17">
      <c r="Q8092" s="925"/>
    </row>
    <row r="8093" spans="17:17">
      <c r="Q8093" s="925"/>
    </row>
    <row r="8094" spans="17:17">
      <c r="Q8094" s="925"/>
    </row>
    <row r="8095" spans="17:17">
      <c r="Q8095" s="925"/>
    </row>
    <row r="8096" spans="17:17">
      <c r="Q8096" s="925"/>
    </row>
    <row r="8097" spans="17:17">
      <c r="Q8097" s="925"/>
    </row>
    <row r="8098" spans="17:17">
      <c r="Q8098" s="925"/>
    </row>
    <row r="8099" spans="17:17">
      <c r="Q8099" s="925"/>
    </row>
    <row r="8100" spans="17:17">
      <c r="Q8100" s="925"/>
    </row>
    <row r="8101" spans="17:17">
      <c r="Q8101" s="925"/>
    </row>
    <row r="8102" spans="17:17">
      <c r="Q8102" s="925"/>
    </row>
    <row r="8103" spans="17:17">
      <c r="Q8103" s="925"/>
    </row>
    <row r="8104" spans="17:17">
      <c r="Q8104" s="925"/>
    </row>
    <row r="8105" spans="17:17">
      <c r="Q8105" s="925"/>
    </row>
    <row r="8106" spans="17:17">
      <c r="Q8106" s="925"/>
    </row>
    <row r="8107" spans="17:17">
      <c r="Q8107" s="925"/>
    </row>
    <row r="8108" spans="17:17">
      <c r="Q8108" s="925"/>
    </row>
    <row r="8109" spans="17:17">
      <c r="Q8109" s="925"/>
    </row>
    <row r="8110" spans="17:17">
      <c r="Q8110" s="925"/>
    </row>
    <row r="8111" spans="17:17">
      <c r="Q8111" s="925"/>
    </row>
    <row r="8112" spans="17:17">
      <c r="Q8112" s="925"/>
    </row>
    <row r="8113" spans="17:17">
      <c r="Q8113" s="925"/>
    </row>
    <row r="8114" spans="17:17">
      <c r="Q8114" s="925"/>
    </row>
    <row r="8115" spans="17:17">
      <c r="Q8115" s="925"/>
    </row>
    <row r="8116" spans="17:17">
      <c r="Q8116" s="925"/>
    </row>
    <row r="8117" spans="17:17">
      <c r="Q8117" s="925"/>
    </row>
    <row r="8118" spans="17:17">
      <c r="Q8118" s="925"/>
    </row>
    <row r="8119" spans="17:17">
      <c r="Q8119" s="925"/>
    </row>
    <row r="8120" spans="17:17">
      <c r="Q8120" s="925"/>
    </row>
    <row r="8121" spans="17:17">
      <c r="Q8121" s="925"/>
    </row>
    <row r="8122" spans="17:17">
      <c r="Q8122" s="925"/>
    </row>
    <row r="8123" spans="17:17">
      <c r="Q8123" s="925"/>
    </row>
    <row r="8124" spans="17:17">
      <c r="Q8124" s="925"/>
    </row>
    <row r="8125" spans="17:17">
      <c r="Q8125" s="925"/>
    </row>
    <row r="8126" spans="17:17">
      <c r="Q8126" s="925"/>
    </row>
    <row r="8127" spans="17:17">
      <c r="Q8127" s="925"/>
    </row>
    <row r="8128" spans="17:17">
      <c r="Q8128" s="925"/>
    </row>
    <row r="8129" spans="17:17">
      <c r="Q8129" s="925"/>
    </row>
    <row r="8130" spans="17:17">
      <c r="Q8130" s="925"/>
    </row>
    <row r="8131" spans="17:17">
      <c r="Q8131" s="925"/>
    </row>
    <row r="8132" spans="17:17">
      <c r="Q8132" s="925"/>
    </row>
    <row r="8133" spans="17:17">
      <c r="Q8133" s="925"/>
    </row>
    <row r="8134" spans="17:17">
      <c r="Q8134" s="925"/>
    </row>
    <row r="8135" spans="17:17">
      <c r="Q8135" s="925"/>
    </row>
    <row r="8136" spans="17:17">
      <c r="Q8136" s="925"/>
    </row>
    <row r="8137" spans="17:17">
      <c r="Q8137" s="925"/>
    </row>
    <row r="8138" spans="17:17">
      <c r="Q8138" s="925"/>
    </row>
    <row r="8139" spans="17:17">
      <c r="Q8139" s="925"/>
    </row>
    <row r="8140" spans="17:17">
      <c r="Q8140" s="925"/>
    </row>
    <row r="8141" spans="17:17">
      <c r="Q8141" s="925"/>
    </row>
    <row r="8142" spans="17:17">
      <c r="Q8142" s="925"/>
    </row>
    <row r="8143" spans="17:17">
      <c r="Q8143" s="925"/>
    </row>
    <row r="8144" spans="17:17">
      <c r="Q8144" s="925"/>
    </row>
    <row r="8145" spans="17:17">
      <c r="Q8145" s="925"/>
    </row>
    <row r="8146" spans="17:17">
      <c r="Q8146" s="925"/>
    </row>
    <row r="8147" spans="17:17">
      <c r="Q8147" s="925"/>
    </row>
    <row r="8148" spans="17:17">
      <c r="Q8148" s="925"/>
    </row>
    <row r="8149" spans="17:17">
      <c r="Q8149" s="925"/>
    </row>
    <row r="8150" spans="17:17">
      <c r="Q8150" s="925"/>
    </row>
    <row r="8151" spans="17:17">
      <c r="Q8151" s="925"/>
    </row>
    <row r="8152" spans="17:17">
      <c r="Q8152" s="925"/>
    </row>
    <row r="8153" spans="17:17">
      <c r="Q8153" s="925"/>
    </row>
    <row r="8154" spans="17:17">
      <c r="Q8154" s="925"/>
    </row>
    <row r="8155" spans="17:17">
      <c r="Q8155" s="925"/>
    </row>
    <row r="8156" spans="17:17">
      <c r="Q8156" s="925"/>
    </row>
    <row r="8157" spans="17:17">
      <c r="Q8157" s="925"/>
    </row>
    <row r="8158" spans="17:17">
      <c r="Q8158" s="925"/>
    </row>
    <row r="8159" spans="17:17">
      <c r="Q8159" s="925"/>
    </row>
    <row r="8160" spans="17:17">
      <c r="Q8160" s="925"/>
    </row>
    <row r="8161" spans="17:17">
      <c r="Q8161" s="925"/>
    </row>
    <row r="8162" spans="17:17">
      <c r="Q8162" s="925"/>
    </row>
    <row r="8163" spans="17:17">
      <c r="Q8163" s="925"/>
    </row>
    <row r="8164" spans="17:17">
      <c r="Q8164" s="925"/>
    </row>
    <row r="8165" spans="17:17">
      <c r="Q8165" s="925"/>
    </row>
    <row r="8166" spans="17:17">
      <c r="Q8166" s="925"/>
    </row>
    <row r="8167" spans="17:17">
      <c r="Q8167" s="925"/>
    </row>
    <row r="8168" spans="17:17">
      <c r="Q8168" s="925"/>
    </row>
    <row r="8169" spans="17:17">
      <c r="Q8169" s="925"/>
    </row>
    <row r="8170" spans="17:17">
      <c r="Q8170" s="925"/>
    </row>
    <row r="8171" spans="17:17">
      <c r="Q8171" s="925"/>
    </row>
    <row r="8172" spans="17:17">
      <c r="Q8172" s="925"/>
    </row>
    <row r="8173" spans="17:17">
      <c r="Q8173" s="925"/>
    </row>
    <row r="8174" spans="17:17">
      <c r="Q8174" s="925"/>
    </row>
    <row r="8175" spans="17:17">
      <c r="Q8175" s="925"/>
    </row>
    <row r="8176" spans="17:17">
      <c r="Q8176" s="925"/>
    </row>
    <row r="8177" spans="17:17">
      <c r="Q8177" s="925"/>
    </row>
    <row r="8178" spans="17:17">
      <c r="Q8178" s="925"/>
    </row>
    <row r="8179" spans="17:17">
      <c r="Q8179" s="925"/>
    </row>
    <row r="8180" spans="17:17">
      <c r="Q8180" s="925"/>
    </row>
    <row r="8181" spans="17:17">
      <c r="Q8181" s="925"/>
    </row>
    <row r="8182" spans="17:17">
      <c r="Q8182" s="925"/>
    </row>
    <row r="8183" spans="17:17">
      <c r="Q8183" s="925"/>
    </row>
    <row r="8184" spans="17:17">
      <c r="Q8184" s="925"/>
    </row>
    <row r="8185" spans="17:17">
      <c r="Q8185" s="925"/>
    </row>
    <row r="8186" spans="17:17">
      <c r="Q8186" s="925"/>
    </row>
    <row r="8187" spans="17:17">
      <c r="Q8187" s="925"/>
    </row>
    <row r="8188" spans="17:17">
      <c r="Q8188" s="925"/>
    </row>
    <row r="8189" spans="17:17">
      <c r="Q8189" s="925"/>
    </row>
    <row r="8190" spans="17:17">
      <c r="Q8190" s="925"/>
    </row>
    <row r="8191" spans="17:17">
      <c r="Q8191" s="925"/>
    </row>
    <row r="8192" spans="17:17">
      <c r="Q8192" s="925"/>
    </row>
    <row r="8193" spans="17:17">
      <c r="Q8193" s="925"/>
    </row>
    <row r="8194" spans="17:17">
      <c r="Q8194" s="925"/>
    </row>
    <row r="8195" spans="17:17">
      <c r="Q8195" s="925"/>
    </row>
    <row r="8196" spans="17:17">
      <c r="Q8196" s="925"/>
    </row>
    <row r="8197" spans="17:17">
      <c r="Q8197" s="925"/>
    </row>
    <row r="8198" spans="17:17">
      <c r="Q8198" s="925"/>
    </row>
    <row r="8199" spans="17:17">
      <c r="Q8199" s="925"/>
    </row>
    <row r="8200" spans="17:17">
      <c r="Q8200" s="925"/>
    </row>
    <row r="8201" spans="17:17">
      <c r="Q8201" s="925"/>
    </row>
    <row r="8202" spans="17:17">
      <c r="Q8202" s="925"/>
    </row>
    <row r="8203" spans="17:17">
      <c r="Q8203" s="925"/>
    </row>
    <row r="8204" spans="17:17">
      <c r="Q8204" s="925"/>
    </row>
    <row r="8205" spans="17:17">
      <c r="Q8205" s="925"/>
    </row>
    <row r="8206" spans="17:17">
      <c r="Q8206" s="925"/>
    </row>
    <row r="8207" spans="17:17">
      <c r="Q8207" s="925"/>
    </row>
    <row r="8208" spans="17:17">
      <c r="Q8208" s="925"/>
    </row>
    <row r="8209" spans="17:17">
      <c r="Q8209" s="925"/>
    </row>
    <row r="8210" spans="17:17">
      <c r="Q8210" s="925"/>
    </row>
    <row r="8211" spans="17:17">
      <c r="Q8211" s="925"/>
    </row>
    <row r="8212" spans="17:17">
      <c r="Q8212" s="925"/>
    </row>
    <row r="8213" spans="17:17">
      <c r="Q8213" s="925"/>
    </row>
    <row r="8214" spans="17:17">
      <c r="Q8214" s="925"/>
    </row>
    <row r="8215" spans="17:17">
      <c r="Q8215" s="925"/>
    </row>
    <row r="8216" spans="17:17">
      <c r="Q8216" s="925"/>
    </row>
    <row r="8217" spans="17:17">
      <c r="Q8217" s="925"/>
    </row>
    <row r="8218" spans="17:17">
      <c r="Q8218" s="925"/>
    </row>
    <row r="8219" spans="17:17">
      <c r="Q8219" s="925"/>
    </row>
    <row r="8220" spans="17:17">
      <c r="Q8220" s="925"/>
    </row>
    <row r="8221" spans="17:17">
      <c r="Q8221" s="925"/>
    </row>
    <row r="8222" spans="17:17">
      <c r="Q8222" s="925"/>
    </row>
    <row r="8223" spans="17:17">
      <c r="Q8223" s="925"/>
    </row>
    <row r="8224" spans="17:17">
      <c r="Q8224" s="925"/>
    </row>
    <row r="8225" spans="17:17">
      <c r="Q8225" s="925"/>
    </row>
    <row r="8226" spans="17:17">
      <c r="Q8226" s="925"/>
    </row>
    <row r="8227" spans="17:17">
      <c r="Q8227" s="925"/>
    </row>
    <row r="8228" spans="17:17">
      <c r="Q8228" s="925"/>
    </row>
    <row r="8229" spans="17:17">
      <c r="Q8229" s="925"/>
    </row>
    <row r="8230" spans="17:17">
      <c r="Q8230" s="925"/>
    </row>
    <row r="8231" spans="17:17">
      <c r="Q8231" s="925"/>
    </row>
    <row r="8232" spans="17:17">
      <c r="Q8232" s="925"/>
    </row>
    <row r="8233" spans="17:17">
      <c r="Q8233" s="925"/>
    </row>
    <row r="8234" spans="17:17">
      <c r="Q8234" s="925"/>
    </row>
    <row r="8235" spans="17:17">
      <c r="Q8235" s="925"/>
    </row>
    <row r="8236" spans="17:17">
      <c r="Q8236" s="925"/>
    </row>
    <row r="8237" spans="17:17">
      <c r="Q8237" s="925"/>
    </row>
    <row r="8238" spans="17:17">
      <c r="Q8238" s="925"/>
    </row>
    <row r="8239" spans="17:17">
      <c r="Q8239" s="925"/>
    </row>
    <row r="8240" spans="17:17">
      <c r="Q8240" s="925"/>
    </row>
    <row r="8241" spans="17:17">
      <c r="Q8241" s="925"/>
    </row>
    <row r="8242" spans="17:17">
      <c r="Q8242" s="925"/>
    </row>
    <row r="8243" spans="17:17">
      <c r="Q8243" s="925"/>
    </row>
    <row r="8244" spans="17:17">
      <c r="Q8244" s="925"/>
    </row>
    <row r="8245" spans="17:17">
      <c r="Q8245" s="925"/>
    </row>
    <row r="8246" spans="17:17">
      <c r="Q8246" s="925"/>
    </row>
    <row r="8247" spans="17:17">
      <c r="Q8247" s="925"/>
    </row>
    <row r="8248" spans="17:17">
      <c r="Q8248" s="925"/>
    </row>
    <row r="8249" spans="17:17">
      <c r="Q8249" s="925"/>
    </row>
    <row r="8250" spans="17:17">
      <c r="Q8250" s="925"/>
    </row>
    <row r="8251" spans="17:17">
      <c r="Q8251" s="925"/>
    </row>
    <row r="8252" spans="17:17">
      <c r="Q8252" s="925"/>
    </row>
    <row r="8253" spans="17:17">
      <c r="Q8253" s="925"/>
    </row>
    <row r="8254" spans="17:17">
      <c r="Q8254" s="925"/>
    </row>
    <row r="8255" spans="17:17">
      <c r="Q8255" s="925"/>
    </row>
    <row r="8256" spans="17:17">
      <c r="Q8256" s="925"/>
    </row>
    <row r="8257" spans="17:17">
      <c r="Q8257" s="925"/>
    </row>
    <row r="8258" spans="17:17">
      <c r="Q8258" s="925"/>
    </row>
    <row r="8259" spans="17:17">
      <c r="Q8259" s="925"/>
    </row>
    <row r="8260" spans="17:17">
      <c r="Q8260" s="925"/>
    </row>
    <row r="8261" spans="17:17">
      <c r="Q8261" s="925"/>
    </row>
    <row r="8262" spans="17:17">
      <c r="Q8262" s="925"/>
    </row>
    <row r="8263" spans="17:17">
      <c r="Q8263" s="925"/>
    </row>
    <row r="8264" spans="17:17">
      <c r="Q8264" s="925"/>
    </row>
    <row r="8265" spans="17:17">
      <c r="Q8265" s="925"/>
    </row>
    <row r="8266" spans="17:17">
      <c r="Q8266" s="925"/>
    </row>
    <row r="8267" spans="17:17">
      <c r="Q8267" s="925"/>
    </row>
    <row r="8268" spans="17:17">
      <c r="Q8268" s="925"/>
    </row>
    <row r="8269" spans="17:17">
      <c r="Q8269" s="925"/>
    </row>
    <row r="8270" spans="17:17">
      <c r="Q8270" s="925"/>
    </row>
    <row r="8271" spans="17:17">
      <c r="Q8271" s="925"/>
    </row>
    <row r="8272" spans="17:17">
      <c r="Q8272" s="925"/>
    </row>
    <row r="8273" spans="17:17">
      <c r="Q8273" s="925"/>
    </row>
    <row r="8274" spans="17:17">
      <c r="Q8274" s="925"/>
    </row>
    <row r="8275" spans="17:17">
      <c r="Q8275" s="925"/>
    </row>
    <row r="8276" spans="17:17">
      <c r="Q8276" s="925"/>
    </row>
    <row r="8277" spans="17:17">
      <c r="Q8277" s="925"/>
    </row>
    <row r="8278" spans="17:17">
      <c r="Q8278" s="925"/>
    </row>
    <row r="8279" spans="17:17">
      <c r="Q8279" s="925"/>
    </row>
    <row r="8280" spans="17:17">
      <c r="Q8280" s="925"/>
    </row>
    <row r="8281" spans="17:17">
      <c r="Q8281" s="925"/>
    </row>
    <row r="8282" spans="17:17">
      <c r="Q8282" s="925"/>
    </row>
    <row r="8283" spans="17:17">
      <c r="Q8283" s="925"/>
    </row>
    <row r="8284" spans="17:17">
      <c r="Q8284" s="925"/>
    </row>
    <row r="8285" spans="17:17">
      <c r="Q8285" s="925"/>
    </row>
    <row r="8286" spans="17:17">
      <c r="Q8286" s="925"/>
    </row>
    <row r="8287" spans="17:17">
      <c r="Q8287" s="925"/>
    </row>
    <row r="8288" spans="17:17">
      <c r="Q8288" s="925"/>
    </row>
    <row r="8289" spans="17:17">
      <c r="Q8289" s="925"/>
    </row>
    <row r="8290" spans="17:17">
      <c r="Q8290" s="925"/>
    </row>
    <row r="8291" spans="17:17">
      <c r="Q8291" s="925"/>
    </row>
    <row r="8292" spans="17:17">
      <c r="Q8292" s="925"/>
    </row>
    <row r="8293" spans="17:17">
      <c r="Q8293" s="925"/>
    </row>
    <row r="8294" spans="17:17">
      <c r="Q8294" s="925"/>
    </row>
    <row r="8295" spans="17:17">
      <c r="Q8295" s="925"/>
    </row>
    <row r="8296" spans="17:17">
      <c r="Q8296" s="925"/>
    </row>
    <row r="8297" spans="17:17">
      <c r="Q8297" s="925"/>
    </row>
    <row r="8298" spans="17:17">
      <c r="Q8298" s="925"/>
    </row>
    <row r="8299" spans="17:17">
      <c r="Q8299" s="925"/>
    </row>
    <row r="8300" spans="17:17">
      <c r="Q8300" s="925"/>
    </row>
    <row r="8301" spans="17:17">
      <c r="Q8301" s="925"/>
    </row>
    <row r="8302" spans="17:17">
      <c r="Q8302" s="925"/>
    </row>
    <row r="8303" spans="17:17">
      <c r="Q8303" s="925"/>
    </row>
    <row r="8304" spans="17:17">
      <c r="Q8304" s="925"/>
    </row>
    <row r="8305" spans="17:17">
      <c r="Q8305" s="925"/>
    </row>
    <row r="8306" spans="17:17">
      <c r="Q8306" s="925"/>
    </row>
    <row r="8307" spans="17:17">
      <c r="Q8307" s="925"/>
    </row>
    <row r="8308" spans="17:17">
      <c r="Q8308" s="925"/>
    </row>
    <row r="8309" spans="17:17">
      <c r="Q8309" s="925"/>
    </row>
    <row r="8310" spans="17:17">
      <c r="Q8310" s="925"/>
    </row>
    <row r="8311" spans="17:17">
      <c r="Q8311" s="925"/>
    </row>
    <row r="8312" spans="17:17">
      <c r="Q8312" s="925"/>
    </row>
    <row r="8313" spans="17:17">
      <c r="Q8313" s="925"/>
    </row>
    <row r="8314" spans="17:17">
      <c r="Q8314" s="925"/>
    </row>
    <row r="8315" spans="17:17">
      <c r="Q8315" s="925"/>
    </row>
    <row r="8316" spans="17:17">
      <c r="Q8316" s="925"/>
    </row>
    <row r="8317" spans="17:17">
      <c r="Q8317" s="925"/>
    </row>
    <row r="8318" spans="17:17">
      <c r="Q8318" s="925"/>
    </row>
    <row r="8319" spans="17:17">
      <c r="Q8319" s="925"/>
    </row>
    <row r="8320" spans="17:17">
      <c r="Q8320" s="925"/>
    </row>
    <row r="8321" spans="17:17">
      <c r="Q8321" s="925"/>
    </row>
    <row r="8322" spans="17:17">
      <c r="Q8322" s="925"/>
    </row>
    <row r="8323" spans="17:17">
      <c r="Q8323" s="925"/>
    </row>
    <row r="8324" spans="17:17">
      <c r="Q8324" s="925"/>
    </row>
    <row r="8325" spans="17:17">
      <c r="Q8325" s="925"/>
    </row>
    <row r="8326" spans="17:17">
      <c r="Q8326" s="925"/>
    </row>
    <row r="8327" spans="17:17">
      <c r="Q8327" s="925"/>
    </row>
    <row r="8328" spans="17:17">
      <c r="Q8328" s="925"/>
    </row>
    <row r="8329" spans="17:17">
      <c r="Q8329" s="925"/>
    </row>
    <row r="8330" spans="17:17">
      <c r="Q8330" s="925"/>
    </row>
    <row r="8331" spans="17:17">
      <c r="Q8331" s="925"/>
    </row>
    <row r="8332" spans="17:17">
      <c r="Q8332" s="925"/>
    </row>
    <row r="8333" spans="17:17">
      <c r="Q8333" s="925"/>
    </row>
    <row r="8334" spans="17:17">
      <c r="Q8334" s="925"/>
    </row>
    <row r="8335" spans="17:17">
      <c r="Q8335" s="925"/>
    </row>
    <row r="8336" spans="17:17">
      <c r="Q8336" s="925"/>
    </row>
    <row r="8337" spans="17:17">
      <c r="Q8337" s="925"/>
    </row>
    <row r="8338" spans="17:17">
      <c r="Q8338" s="925"/>
    </row>
    <row r="8339" spans="17:17">
      <c r="Q8339" s="925"/>
    </row>
    <row r="8340" spans="17:17">
      <c r="Q8340" s="925"/>
    </row>
    <row r="8341" spans="17:17">
      <c r="Q8341" s="925"/>
    </row>
    <row r="8342" spans="17:17">
      <c r="Q8342" s="925"/>
    </row>
    <row r="8343" spans="17:17">
      <c r="Q8343" s="925"/>
    </row>
    <row r="8344" spans="17:17">
      <c r="Q8344" s="925"/>
    </row>
    <row r="8345" spans="17:17">
      <c r="Q8345" s="925"/>
    </row>
    <row r="8346" spans="17:17">
      <c r="Q8346" s="925"/>
    </row>
    <row r="8347" spans="17:17">
      <c r="Q8347" s="925"/>
    </row>
    <row r="8348" spans="17:17">
      <c r="Q8348" s="925"/>
    </row>
    <row r="8349" spans="17:17">
      <c r="Q8349" s="925"/>
    </row>
    <row r="8350" spans="17:17">
      <c r="Q8350" s="925"/>
    </row>
    <row r="8351" spans="17:17">
      <c r="Q8351" s="925"/>
    </row>
    <row r="8352" spans="17:17">
      <c r="Q8352" s="925"/>
    </row>
    <row r="8353" spans="17:17">
      <c r="Q8353" s="925"/>
    </row>
    <row r="8354" spans="17:17">
      <c r="Q8354" s="925"/>
    </row>
    <row r="8355" spans="17:17">
      <c r="Q8355" s="925"/>
    </row>
    <row r="8356" spans="17:17">
      <c r="Q8356" s="925"/>
    </row>
    <row r="8357" spans="17:17">
      <c r="Q8357" s="925"/>
    </row>
    <row r="8358" spans="17:17">
      <c r="Q8358" s="925"/>
    </row>
    <row r="8359" spans="17:17">
      <c r="Q8359" s="925"/>
    </row>
    <row r="8360" spans="17:17">
      <c r="Q8360" s="925"/>
    </row>
    <row r="8361" spans="17:17">
      <c r="Q8361" s="925"/>
    </row>
    <row r="8362" spans="17:17">
      <c r="Q8362" s="925"/>
    </row>
    <row r="8363" spans="17:17">
      <c r="Q8363" s="925"/>
    </row>
    <row r="8364" spans="17:17">
      <c r="Q8364" s="925"/>
    </row>
    <row r="8365" spans="17:17">
      <c r="Q8365" s="925"/>
    </row>
    <row r="8366" spans="17:17">
      <c r="Q8366" s="925"/>
    </row>
    <row r="8367" spans="17:17">
      <c r="Q8367" s="925"/>
    </row>
    <row r="8368" spans="17:17">
      <c r="Q8368" s="925"/>
    </row>
    <row r="8369" spans="17:17">
      <c r="Q8369" s="925"/>
    </row>
    <row r="8370" spans="17:17">
      <c r="Q8370" s="925"/>
    </row>
    <row r="8371" spans="17:17">
      <c r="Q8371" s="925"/>
    </row>
    <row r="8372" spans="17:17">
      <c r="Q8372" s="925"/>
    </row>
    <row r="8373" spans="17:17">
      <c r="Q8373" s="925"/>
    </row>
    <row r="8374" spans="17:17">
      <c r="Q8374" s="925"/>
    </row>
    <row r="8375" spans="17:17">
      <c r="Q8375" s="925"/>
    </row>
    <row r="8376" spans="17:17">
      <c r="Q8376" s="925"/>
    </row>
    <row r="8377" spans="17:17">
      <c r="Q8377" s="925"/>
    </row>
    <row r="8378" spans="17:17">
      <c r="Q8378" s="925"/>
    </row>
    <row r="8379" spans="17:17">
      <c r="Q8379" s="925"/>
    </row>
    <row r="8380" spans="17:17">
      <c r="Q8380" s="925"/>
    </row>
    <row r="8381" spans="17:17">
      <c r="Q8381" s="925"/>
    </row>
    <row r="8382" spans="17:17">
      <c r="Q8382" s="925"/>
    </row>
    <row r="8383" spans="17:17">
      <c r="Q8383" s="925"/>
    </row>
    <row r="8384" spans="17:17">
      <c r="Q8384" s="925"/>
    </row>
    <row r="8385" spans="17:17">
      <c r="Q8385" s="925"/>
    </row>
    <row r="8386" spans="17:17">
      <c r="Q8386" s="925"/>
    </row>
    <row r="8387" spans="17:17">
      <c r="Q8387" s="925"/>
    </row>
    <row r="8388" spans="17:17">
      <c r="Q8388" s="925"/>
    </row>
    <row r="8389" spans="17:17">
      <c r="Q8389" s="925"/>
    </row>
    <row r="8390" spans="17:17">
      <c r="Q8390" s="925"/>
    </row>
    <row r="8391" spans="17:17">
      <c r="Q8391" s="925"/>
    </row>
    <row r="8392" spans="17:17">
      <c r="Q8392" s="925"/>
    </row>
    <row r="8393" spans="17:17">
      <c r="Q8393" s="925"/>
    </row>
    <row r="8394" spans="17:17">
      <c r="Q8394" s="925"/>
    </row>
    <row r="8395" spans="17:17">
      <c r="Q8395" s="925"/>
    </row>
    <row r="8396" spans="17:17">
      <c r="Q8396" s="925"/>
    </row>
    <row r="8397" spans="17:17">
      <c r="Q8397" s="925"/>
    </row>
    <row r="8398" spans="17:17">
      <c r="Q8398" s="925"/>
    </row>
    <row r="8399" spans="17:17">
      <c r="Q8399" s="925"/>
    </row>
    <row r="8400" spans="17:17">
      <c r="Q8400" s="925"/>
    </row>
    <row r="8401" spans="17:17">
      <c r="Q8401" s="925"/>
    </row>
    <row r="8402" spans="17:17">
      <c r="Q8402" s="925"/>
    </row>
    <row r="8403" spans="17:17">
      <c r="Q8403" s="925"/>
    </row>
    <row r="8404" spans="17:17">
      <c r="Q8404" s="925"/>
    </row>
    <row r="8405" spans="17:17">
      <c r="Q8405" s="925"/>
    </row>
    <row r="8406" spans="17:17">
      <c r="Q8406" s="925"/>
    </row>
    <row r="8407" spans="17:17">
      <c r="Q8407" s="925"/>
    </row>
    <row r="8408" spans="17:17">
      <c r="Q8408" s="925"/>
    </row>
    <row r="8409" spans="17:17">
      <c r="Q8409" s="925"/>
    </row>
    <row r="8410" spans="17:17">
      <c r="Q8410" s="925"/>
    </row>
    <row r="8411" spans="17:17">
      <c r="Q8411" s="925"/>
    </row>
    <row r="8412" spans="17:17">
      <c r="Q8412" s="925"/>
    </row>
    <row r="8413" spans="17:17">
      <c r="Q8413" s="925"/>
    </row>
    <row r="8414" spans="17:17">
      <c r="Q8414" s="925"/>
    </row>
    <row r="8415" spans="17:17">
      <c r="Q8415" s="925"/>
    </row>
    <row r="8416" spans="17:17">
      <c r="Q8416" s="925"/>
    </row>
    <row r="8417" spans="17:17">
      <c r="Q8417" s="925"/>
    </row>
    <row r="8418" spans="17:17">
      <c r="Q8418" s="925"/>
    </row>
    <row r="8419" spans="17:17">
      <c r="Q8419" s="925"/>
    </row>
    <row r="8420" spans="17:17">
      <c r="Q8420" s="925"/>
    </row>
    <row r="8421" spans="17:17">
      <c r="Q8421" s="925"/>
    </row>
    <row r="8422" spans="17:17">
      <c r="Q8422" s="925"/>
    </row>
    <row r="8423" spans="17:17">
      <c r="Q8423" s="925"/>
    </row>
    <row r="8424" spans="17:17">
      <c r="Q8424" s="925"/>
    </row>
    <row r="8425" spans="17:17">
      <c r="Q8425" s="925"/>
    </row>
    <row r="8426" spans="17:17">
      <c r="Q8426" s="925"/>
    </row>
    <row r="8427" spans="17:17">
      <c r="Q8427" s="925"/>
    </row>
    <row r="8428" spans="17:17">
      <c r="Q8428" s="925"/>
    </row>
    <row r="8429" spans="17:17">
      <c r="Q8429" s="925"/>
    </row>
    <row r="8430" spans="17:17">
      <c r="Q8430" s="925"/>
    </row>
    <row r="8431" spans="17:17">
      <c r="Q8431" s="925"/>
    </row>
    <row r="8432" spans="17:17">
      <c r="Q8432" s="925"/>
    </row>
    <row r="8433" spans="17:17">
      <c r="Q8433" s="925"/>
    </row>
    <row r="8434" spans="17:17">
      <c r="Q8434" s="925"/>
    </row>
    <row r="8435" spans="17:17">
      <c r="Q8435" s="925"/>
    </row>
    <row r="8436" spans="17:17">
      <c r="Q8436" s="925"/>
    </row>
    <row r="8437" spans="17:17">
      <c r="Q8437" s="925"/>
    </row>
    <row r="8438" spans="17:17">
      <c r="Q8438" s="925"/>
    </row>
    <row r="8439" spans="17:17">
      <c r="Q8439" s="925"/>
    </row>
    <row r="8440" spans="17:17">
      <c r="Q8440" s="925"/>
    </row>
    <row r="8441" spans="17:17">
      <c r="Q8441" s="925"/>
    </row>
    <row r="8442" spans="17:17">
      <c r="Q8442" s="925"/>
    </row>
    <row r="8443" spans="17:17">
      <c r="Q8443" s="925"/>
    </row>
    <row r="8444" spans="17:17">
      <c r="Q8444" s="925"/>
    </row>
    <row r="8445" spans="17:17">
      <c r="Q8445" s="925"/>
    </row>
    <row r="8446" spans="17:17">
      <c r="Q8446" s="925"/>
    </row>
    <row r="8447" spans="17:17">
      <c r="Q8447" s="925"/>
    </row>
    <row r="8448" spans="17:17">
      <c r="Q8448" s="925"/>
    </row>
    <row r="8449" spans="17:17">
      <c r="Q8449" s="925"/>
    </row>
    <row r="8450" spans="17:17">
      <c r="Q8450" s="925"/>
    </row>
    <row r="8451" spans="17:17">
      <c r="Q8451" s="925"/>
    </row>
    <row r="8452" spans="17:17">
      <c r="Q8452" s="925"/>
    </row>
    <row r="8453" spans="17:17">
      <c r="Q8453" s="925"/>
    </row>
    <row r="8454" spans="17:17">
      <c r="Q8454" s="925"/>
    </row>
    <row r="8455" spans="17:17">
      <c r="Q8455" s="925"/>
    </row>
    <row r="8456" spans="17:17">
      <c r="Q8456" s="925"/>
    </row>
    <row r="8457" spans="17:17">
      <c r="Q8457" s="925"/>
    </row>
    <row r="8458" spans="17:17">
      <c r="Q8458" s="925"/>
    </row>
    <row r="8459" spans="17:17">
      <c r="Q8459" s="925"/>
    </row>
    <row r="8460" spans="17:17">
      <c r="Q8460" s="925"/>
    </row>
    <row r="8461" spans="17:17">
      <c r="Q8461" s="925"/>
    </row>
    <row r="8462" spans="17:17">
      <c r="Q8462" s="925"/>
    </row>
    <row r="8463" spans="17:17">
      <c r="Q8463" s="925"/>
    </row>
    <row r="8464" spans="17:17">
      <c r="Q8464" s="925"/>
    </row>
    <row r="8465" spans="17:17">
      <c r="Q8465" s="925"/>
    </row>
    <row r="8466" spans="17:17">
      <c r="Q8466" s="925"/>
    </row>
    <row r="8467" spans="17:17">
      <c r="Q8467" s="925"/>
    </row>
    <row r="8468" spans="17:17">
      <c r="Q8468" s="925"/>
    </row>
    <row r="8469" spans="17:17">
      <c r="Q8469" s="925"/>
    </row>
    <row r="8470" spans="17:17">
      <c r="Q8470" s="925"/>
    </row>
    <row r="8471" spans="17:17">
      <c r="Q8471" s="925"/>
    </row>
    <row r="8472" spans="17:17">
      <c r="Q8472" s="925"/>
    </row>
    <row r="8473" spans="17:17">
      <c r="Q8473" s="925"/>
    </row>
    <row r="8474" spans="17:17">
      <c r="Q8474" s="925"/>
    </row>
    <row r="8475" spans="17:17">
      <c r="Q8475" s="925"/>
    </row>
    <row r="8476" spans="17:17">
      <c r="Q8476" s="925"/>
    </row>
    <row r="8477" spans="17:17">
      <c r="Q8477" s="925"/>
    </row>
    <row r="8478" spans="17:17">
      <c r="Q8478" s="925"/>
    </row>
    <row r="8479" spans="17:17">
      <c r="Q8479" s="925"/>
    </row>
    <row r="8480" spans="17:17">
      <c r="Q8480" s="925"/>
    </row>
    <row r="8481" spans="17:17">
      <c r="Q8481" s="925"/>
    </row>
    <row r="8482" spans="17:17">
      <c r="Q8482" s="925"/>
    </row>
    <row r="8483" spans="17:17">
      <c r="Q8483" s="925"/>
    </row>
    <row r="8484" spans="17:17">
      <c r="Q8484" s="925"/>
    </row>
    <row r="8485" spans="17:17">
      <c r="Q8485" s="925"/>
    </row>
    <row r="8486" spans="17:17">
      <c r="Q8486" s="925"/>
    </row>
    <row r="8487" spans="17:17">
      <c r="Q8487" s="925"/>
    </row>
    <row r="8488" spans="17:17">
      <c r="Q8488" s="925"/>
    </row>
    <row r="8489" spans="17:17">
      <c r="Q8489" s="925"/>
    </row>
    <row r="8490" spans="17:17">
      <c r="Q8490" s="925"/>
    </row>
    <row r="8491" spans="17:17">
      <c r="Q8491" s="925"/>
    </row>
    <row r="8492" spans="17:17">
      <c r="Q8492" s="925"/>
    </row>
    <row r="8493" spans="17:17">
      <c r="Q8493" s="925"/>
    </row>
    <row r="8494" spans="17:17">
      <c r="Q8494" s="925"/>
    </row>
    <row r="8495" spans="17:17">
      <c r="Q8495" s="925"/>
    </row>
    <row r="8496" spans="17:17">
      <c r="Q8496" s="925"/>
    </row>
    <row r="8497" spans="17:17">
      <c r="Q8497" s="925"/>
    </row>
    <row r="8498" spans="17:17">
      <c r="Q8498" s="925"/>
    </row>
    <row r="8499" spans="17:17">
      <c r="Q8499" s="925"/>
    </row>
    <row r="8500" spans="17:17">
      <c r="Q8500" s="925"/>
    </row>
    <row r="8501" spans="17:17">
      <c r="Q8501" s="925"/>
    </row>
    <row r="8502" spans="17:17">
      <c r="Q8502" s="925"/>
    </row>
    <row r="8503" spans="17:17">
      <c r="Q8503" s="925"/>
    </row>
    <row r="8504" spans="17:17">
      <c r="Q8504" s="925"/>
    </row>
    <row r="8505" spans="17:17">
      <c r="Q8505" s="925"/>
    </row>
    <row r="8506" spans="17:17">
      <c r="Q8506" s="925"/>
    </row>
    <row r="8507" spans="17:17">
      <c r="Q8507" s="925"/>
    </row>
    <row r="8508" spans="17:17">
      <c r="Q8508" s="925"/>
    </row>
    <row r="8509" spans="17:17">
      <c r="Q8509" s="925"/>
    </row>
    <row r="8510" spans="17:17">
      <c r="Q8510" s="925"/>
    </row>
    <row r="8511" spans="17:17">
      <c r="Q8511" s="925"/>
    </row>
    <row r="8512" spans="17:17">
      <c r="Q8512" s="925"/>
    </row>
    <row r="8513" spans="17:17">
      <c r="Q8513" s="925"/>
    </row>
    <row r="8514" spans="17:17">
      <c r="Q8514" s="925"/>
    </row>
    <row r="8515" spans="17:17">
      <c r="Q8515" s="925"/>
    </row>
    <row r="8516" spans="17:17">
      <c r="Q8516" s="925"/>
    </row>
    <row r="8517" spans="17:17">
      <c r="Q8517" s="925"/>
    </row>
    <row r="8518" spans="17:17">
      <c r="Q8518" s="925"/>
    </row>
    <row r="8519" spans="17:17">
      <c r="Q8519" s="925"/>
    </row>
    <row r="8520" spans="17:17">
      <c r="Q8520" s="925"/>
    </row>
    <row r="8521" spans="17:17">
      <c r="Q8521" s="925"/>
    </row>
    <row r="8522" spans="17:17">
      <c r="Q8522" s="925"/>
    </row>
    <row r="8523" spans="17:17">
      <c r="Q8523" s="925"/>
    </row>
    <row r="8524" spans="17:17">
      <c r="Q8524" s="925"/>
    </row>
    <row r="8525" spans="17:17">
      <c r="Q8525" s="925"/>
    </row>
    <row r="8526" spans="17:17">
      <c r="Q8526" s="925"/>
    </row>
    <row r="8527" spans="17:17">
      <c r="Q8527" s="925"/>
    </row>
    <row r="8528" spans="17:17">
      <c r="Q8528" s="925"/>
    </row>
    <row r="8529" spans="17:17">
      <c r="Q8529" s="925"/>
    </row>
    <row r="8530" spans="17:17">
      <c r="Q8530" s="925"/>
    </row>
    <row r="8531" spans="17:17">
      <c r="Q8531" s="925"/>
    </row>
    <row r="8532" spans="17:17">
      <c r="Q8532" s="925"/>
    </row>
    <row r="8533" spans="17:17">
      <c r="Q8533" s="925"/>
    </row>
    <row r="8534" spans="17:17">
      <c r="Q8534" s="925"/>
    </row>
    <row r="8535" spans="17:17">
      <c r="Q8535" s="925"/>
    </row>
    <row r="8536" spans="17:17">
      <c r="Q8536" s="925"/>
    </row>
    <row r="8537" spans="17:17">
      <c r="Q8537" s="925"/>
    </row>
    <row r="8538" spans="17:17">
      <c r="Q8538" s="925"/>
    </row>
    <row r="8539" spans="17:17">
      <c r="Q8539" s="925"/>
    </row>
    <row r="8540" spans="17:17">
      <c r="Q8540" s="925"/>
    </row>
    <row r="8541" spans="17:17">
      <c r="Q8541" s="925"/>
    </row>
    <row r="8542" spans="17:17">
      <c r="Q8542" s="925"/>
    </row>
    <row r="8543" spans="17:17">
      <c r="Q8543" s="925"/>
    </row>
    <row r="8544" spans="17:17">
      <c r="Q8544" s="925"/>
    </row>
    <row r="8545" spans="17:17">
      <c r="Q8545" s="925"/>
    </row>
    <row r="8546" spans="17:17">
      <c r="Q8546" s="925"/>
    </row>
    <row r="8547" spans="17:17">
      <c r="Q8547" s="925"/>
    </row>
    <row r="8548" spans="17:17">
      <c r="Q8548" s="925"/>
    </row>
    <row r="8549" spans="17:17">
      <c r="Q8549" s="925"/>
    </row>
    <row r="8550" spans="17:17">
      <c r="Q8550" s="925"/>
    </row>
    <row r="8551" spans="17:17">
      <c r="Q8551" s="925"/>
    </row>
    <row r="8552" spans="17:17">
      <c r="Q8552" s="925"/>
    </row>
    <row r="8553" spans="17:17">
      <c r="Q8553" s="925"/>
    </row>
    <row r="8554" spans="17:17">
      <c r="Q8554" s="925"/>
    </row>
    <row r="8555" spans="17:17">
      <c r="Q8555" s="925"/>
    </row>
    <row r="8556" spans="17:17">
      <c r="Q8556" s="925"/>
    </row>
    <row r="8557" spans="17:17">
      <c r="Q8557" s="925"/>
    </row>
    <row r="8558" spans="17:17">
      <c r="Q8558" s="925"/>
    </row>
    <row r="8559" spans="17:17">
      <c r="Q8559" s="925"/>
    </row>
    <row r="8560" spans="17:17">
      <c r="Q8560" s="925"/>
    </row>
    <row r="8561" spans="17:17">
      <c r="Q8561" s="925"/>
    </row>
    <row r="8562" spans="17:17">
      <c r="Q8562" s="925"/>
    </row>
    <row r="8563" spans="17:17">
      <c r="Q8563" s="925"/>
    </row>
    <row r="8564" spans="17:17">
      <c r="Q8564" s="925"/>
    </row>
    <row r="8565" spans="17:17">
      <c r="Q8565" s="925"/>
    </row>
    <row r="8566" spans="17:17">
      <c r="Q8566" s="925"/>
    </row>
    <row r="8567" spans="17:17">
      <c r="Q8567" s="925"/>
    </row>
    <row r="8568" spans="17:17">
      <c r="Q8568" s="925"/>
    </row>
    <row r="8569" spans="17:17">
      <c r="Q8569" s="925"/>
    </row>
    <row r="8570" spans="17:17">
      <c r="Q8570" s="925"/>
    </row>
    <row r="8571" spans="17:17">
      <c r="Q8571" s="925"/>
    </row>
    <row r="8572" spans="17:17">
      <c r="Q8572" s="925"/>
    </row>
    <row r="8573" spans="17:17">
      <c r="Q8573" s="925"/>
    </row>
    <row r="8574" spans="17:17">
      <c r="Q8574" s="925"/>
    </row>
    <row r="8575" spans="17:17">
      <c r="Q8575" s="925"/>
    </row>
    <row r="8576" spans="17:17">
      <c r="Q8576" s="925"/>
    </row>
    <row r="8577" spans="17:17">
      <c r="Q8577" s="925"/>
    </row>
    <row r="8578" spans="17:17">
      <c r="Q8578" s="925"/>
    </row>
    <row r="8579" spans="17:17">
      <c r="Q8579" s="925"/>
    </row>
    <row r="8580" spans="17:17">
      <c r="Q8580" s="925"/>
    </row>
    <row r="8581" spans="17:17">
      <c r="Q8581" s="925"/>
    </row>
    <row r="8582" spans="17:17">
      <c r="Q8582" s="925"/>
    </row>
    <row r="8583" spans="17:17">
      <c r="Q8583" s="925"/>
    </row>
    <row r="8584" spans="17:17">
      <c r="Q8584" s="925"/>
    </row>
    <row r="8585" spans="17:17">
      <c r="Q8585" s="925"/>
    </row>
    <row r="8586" spans="17:17">
      <c r="Q8586" s="925"/>
    </row>
    <row r="8587" spans="17:17">
      <c r="Q8587" s="925"/>
    </row>
    <row r="8588" spans="17:17">
      <c r="Q8588" s="925"/>
    </row>
    <row r="8589" spans="17:17">
      <c r="Q8589" s="925"/>
    </row>
    <row r="8590" spans="17:17">
      <c r="Q8590" s="925"/>
    </row>
    <row r="8591" spans="17:17">
      <c r="Q8591" s="925"/>
    </row>
    <row r="8592" spans="17:17">
      <c r="Q8592" s="925"/>
    </row>
    <row r="8593" spans="17:17">
      <c r="Q8593" s="925"/>
    </row>
    <row r="8594" spans="17:17">
      <c r="Q8594" s="925"/>
    </row>
    <row r="8595" spans="17:17">
      <c r="Q8595" s="925"/>
    </row>
    <row r="8596" spans="17:17">
      <c r="Q8596" s="925"/>
    </row>
    <row r="8597" spans="17:17">
      <c r="Q8597" s="925"/>
    </row>
    <row r="8598" spans="17:17">
      <c r="Q8598" s="925"/>
    </row>
    <row r="8599" spans="17:17">
      <c r="Q8599" s="925"/>
    </row>
    <row r="8600" spans="17:17">
      <c r="Q8600" s="925"/>
    </row>
    <row r="8601" spans="17:17">
      <c r="Q8601" s="925"/>
    </row>
    <row r="8602" spans="17:17">
      <c r="Q8602" s="925"/>
    </row>
    <row r="8603" spans="17:17">
      <c r="Q8603" s="925"/>
    </row>
    <row r="8604" spans="17:17">
      <c r="Q8604" s="925"/>
    </row>
    <row r="8605" spans="17:17">
      <c r="Q8605" s="925"/>
    </row>
    <row r="8606" spans="17:17">
      <c r="Q8606" s="925"/>
    </row>
    <row r="8607" spans="17:17">
      <c r="Q8607" s="925"/>
    </row>
    <row r="8608" spans="17:17">
      <c r="Q8608" s="925"/>
    </row>
    <row r="8609" spans="17:17">
      <c r="Q8609" s="925"/>
    </row>
    <row r="8610" spans="17:17">
      <c r="Q8610" s="925"/>
    </row>
    <row r="8611" spans="17:17">
      <c r="Q8611" s="925"/>
    </row>
    <row r="8612" spans="17:17">
      <c r="Q8612" s="925"/>
    </row>
    <row r="8613" spans="17:17">
      <c r="Q8613" s="925"/>
    </row>
    <row r="8614" spans="17:17">
      <c r="Q8614" s="925"/>
    </row>
    <row r="8615" spans="17:17">
      <c r="Q8615" s="925"/>
    </row>
    <row r="8616" spans="17:17">
      <c r="Q8616" s="925"/>
    </row>
    <row r="8617" spans="17:17">
      <c r="Q8617" s="925"/>
    </row>
    <row r="8618" spans="17:17">
      <c r="Q8618" s="925"/>
    </row>
    <row r="8619" spans="17:17">
      <c r="Q8619" s="925"/>
    </row>
    <row r="8620" spans="17:17">
      <c r="Q8620" s="925"/>
    </row>
    <row r="8621" spans="17:17">
      <c r="Q8621" s="925"/>
    </row>
    <row r="8622" spans="17:17">
      <c r="Q8622" s="925"/>
    </row>
    <row r="8623" spans="17:17">
      <c r="Q8623" s="925"/>
    </row>
    <row r="8624" spans="17:17">
      <c r="Q8624" s="925"/>
    </row>
    <row r="8625" spans="17:17">
      <c r="Q8625" s="925"/>
    </row>
    <row r="8626" spans="17:17">
      <c r="Q8626" s="925"/>
    </row>
    <row r="8627" spans="17:17">
      <c r="Q8627" s="925"/>
    </row>
    <row r="8628" spans="17:17">
      <c r="Q8628" s="925"/>
    </row>
    <row r="8629" spans="17:17">
      <c r="Q8629" s="925"/>
    </row>
    <row r="8630" spans="17:17">
      <c r="Q8630" s="925"/>
    </row>
    <row r="8631" spans="17:17">
      <c r="Q8631" s="925"/>
    </row>
    <row r="8632" spans="17:17">
      <c r="Q8632" s="925"/>
    </row>
    <row r="8633" spans="17:17">
      <c r="Q8633" s="925"/>
    </row>
    <row r="8634" spans="17:17">
      <c r="Q8634" s="925"/>
    </row>
    <row r="8635" spans="17:17">
      <c r="Q8635" s="925"/>
    </row>
    <row r="8636" spans="17:17">
      <c r="Q8636" s="925"/>
    </row>
    <row r="8637" spans="17:17">
      <c r="Q8637" s="925"/>
    </row>
    <row r="8638" spans="17:17">
      <c r="Q8638" s="925"/>
    </row>
    <row r="8639" spans="17:17">
      <c r="Q8639" s="925"/>
    </row>
    <row r="8640" spans="17:17">
      <c r="Q8640" s="925"/>
    </row>
    <row r="8641" spans="17:17">
      <c r="Q8641" s="925"/>
    </row>
    <row r="8642" spans="17:17">
      <c r="Q8642" s="925"/>
    </row>
    <row r="8643" spans="17:17">
      <c r="Q8643" s="925"/>
    </row>
    <row r="8644" spans="17:17">
      <c r="Q8644" s="925"/>
    </row>
    <row r="8645" spans="17:17">
      <c r="Q8645" s="925"/>
    </row>
    <row r="8646" spans="17:17">
      <c r="Q8646" s="925"/>
    </row>
    <row r="8647" spans="17:17">
      <c r="Q8647" s="925"/>
    </row>
    <row r="8648" spans="17:17">
      <c r="Q8648" s="925"/>
    </row>
    <row r="8649" spans="17:17">
      <c r="Q8649" s="925"/>
    </row>
    <row r="8650" spans="17:17">
      <c r="Q8650" s="925"/>
    </row>
    <row r="8651" spans="17:17">
      <c r="Q8651" s="925"/>
    </row>
    <row r="8652" spans="17:17">
      <c r="Q8652" s="925"/>
    </row>
    <row r="8653" spans="17:17">
      <c r="Q8653" s="925"/>
    </row>
    <row r="8654" spans="17:17">
      <c r="Q8654" s="925"/>
    </row>
    <row r="8655" spans="17:17">
      <c r="Q8655" s="925"/>
    </row>
    <row r="8656" spans="17:17">
      <c r="Q8656" s="925"/>
    </row>
    <row r="8657" spans="17:17">
      <c r="Q8657" s="925"/>
    </row>
    <row r="8658" spans="17:17">
      <c r="Q8658" s="925"/>
    </row>
    <row r="8659" spans="17:17">
      <c r="Q8659" s="925"/>
    </row>
    <row r="8660" spans="17:17">
      <c r="Q8660" s="925"/>
    </row>
    <row r="8661" spans="17:17">
      <c r="Q8661" s="925"/>
    </row>
    <row r="8662" spans="17:17">
      <c r="Q8662" s="925"/>
    </row>
    <row r="8663" spans="17:17">
      <c r="Q8663" s="925"/>
    </row>
    <row r="8664" spans="17:17">
      <c r="Q8664" s="925"/>
    </row>
    <row r="8665" spans="17:17">
      <c r="Q8665" s="925"/>
    </row>
    <row r="8666" spans="17:17">
      <c r="Q8666" s="925"/>
    </row>
    <row r="8667" spans="17:17">
      <c r="Q8667" s="925"/>
    </row>
    <row r="8668" spans="17:17">
      <c r="Q8668" s="925"/>
    </row>
    <row r="8669" spans="17:17">
      <c r="Q8669" s="925"/>
    </row>
    <row r="8670" spans="17:17">
      <c r="Q8670" s="925"/>
    </row>
    <row r="8671" spans="17:17">
      <c r="Q8671" s="925"/>
    </row>
    <row r="8672" spans="17:17">
      <c r="Q8672" s="925"/>
    </row>
    <row r="8673" spans="17:17">
      <c r="Q8673" s="925"/>
    </row>
    <row r="8674" spans="17:17">
      <c r="Q8674" s="925"/>
    </row>
    <row r="8675" spans="17:17">
      <c r="Q8675" s="925"/>
    </row>
    <row r="8676" spans="17:17">
      <c r="Q8676" s="925"/>
    </row>
    <row r="8677" spans="17:17">
      <c r="Q8677" s="925"/>
    </row>
    <row r="8678" spans="17:17">
      <c r="Q8678" s="925"/>
    </row>
    <row r="8679" spans="17:17">
      <c r="Q8679" s="925"/>
    </row>
    <row r="8680" spans="17:17">
      <c r="Q8680" s="925"/>
    </row>
    <row r="8681" spans="17:17">
      <c r="Q8681" s="925"/>
    </row>
    <row r="8682" spans="17:17">
      <c r="Q8682" s="925"/>
    </row>
    <row r="8683" spans="17:17">
      <c r="Q8683" s="925"/>
    </row>
    <row r="8684" spans="17:17">
      <c r="Q8684" s="925"/>
    </row>
    <row r="8685" spans="17:17">
      <c r="Q8685" s="925"/>
    </row>
    <row r="8686" spans="17:17">
      <c r="Q8686" s="925"/>
    </row>
    <row r="8687" spans="17:17">
      <c r="Q8687" s="925"/>
    </row>
    <row r="8688" spans="17:17">
      <c r="Q8688" s="925"/>
    </row>
    <row r="8689" spans="17:17">
      <c r="Q8689" s="925"/>
    </row>
    <row r="8690" spans="17:17">
      <c r="Q8690" s="925"/>
    </row>
    <row r="8691" spans="17:17">
      <c r="Q8691" s="925"/>
    </row>
    <row r="8692" spans="17:17">
      <c r="Q8692" s="925"/>
    </row>
    <row r="8693" spans="17:17">
      <c r="Q8693" s="925"/>
    </row>
    <row r="8694" spans="17:17">
      <c r="Q8694" s="925"/>
    </row>
    <row r="8695" spans="17:17">
      <c r="Q8695" s="925"/>
    </row>
    <row r="8696" spans="17:17">
      <c r="Q8696" s="925"/>
    </row>
    <row r="8697" spans="17:17">
      <c r="Q8697" s="925"/>
    </row>
    <row r="8698" spans="17:17">
      <c r="Q8698" s="925"/>
    </row>
    <row r="8699" spans="17:17">
      <c r="Q8699" s="925"/>
    </row>
    <row r="8700" spans="17:17">
      <c r="Q8700" s="925"/>
    </row>
    <row r="8701" spans="17:17">
      <c r="Q8701" s="925"/>
    </row>
    <row r="8702" spans="17:17">
      <c r="Q8702" s="925"/>
    </row>
    <row r="8703" spans="17:17">
      <c r="Q8703" s="925"/>
    </row>
    <row r="8704" spans="17:17">
      <c r="Q8704" s="925"/>
    </row>
    <row r="8705" spans="17:17">
      <c r="Q8705" s="925"/>
    </row>
    <row r="8706" spans="17:17">
      <c r="Q8706" s="925"/>
    </row>
    <row r="8707" spans="17:17">
      <c r="Q8707" s="925"/>
    </row>
    <row r="8708" spans="17:17">
      <c r="Q8708" s="925"/>
    </row>
    <row r="8709" spans="17:17">
      <c r="Q8709" s="925"/>
    </row>
    <row r="8710" spans="17:17">
      <c r="Q8710" s="925"/>
    </row>
    <row r="8711" spans="17:17">
      <c r="Q8711" s="925"/>
    </row>
    <row r="8712" spans="17:17">
      <c r="Q8712" s="925"/>
    </row>
    <row r="8713" spans="17:17">
      <c r="Q8713" s="925"/>
    </row>
    <row r="8714" spans="17:17">
      <c r="Q8714" s="925"/>
    </row>
    <row r="8715" spans="17:17">
      <c r="Q8715" s="925"/>
    </row>
    <row r="8716" spans="17:17">
      <c r="Q8716" s="925"/>
    </row>
    <row r="8717" spans="17:17">
      <c r="Q8717" s="925"/>
    </row>
    <row r="8718" spans="17:17">
      <c r="Q8718" s="925"/>
    </row>
    <row r="8719" spans="17:17">
      <c r="Q8719" s="925"/>
    </row>
    <row r="8720" spans="17:17">
      <c r="Q8720" s="925"/>
    </row>
    <row r="8721" spans="17:17">
      <c r="Q8721" s="925"/>
    </row>
    <row r="8722" spans="17:17">
      <c r="Q8722" s="925"/>
    </row>
    <row r="8723" spans="17:17">
      <c r="Q8723" s="925"/>
    </row>
    <row r="8724" spans="17:17">
      <c r="Q8724" s="925"/>
    </row>
    <row r="8725" spans="17:17">
      <c r="Q8725" s="925"/>
    </row>
    <row r="8726" spans="17:17">
      <c r="Q8726" s="925"/>
    </row>
    <row r="8727" spans="17:17">
      <c r="Q8727" s="925"/>
    </row>
    <row r="8728" spans="17:17">
      <c r="Q8728" s="925"/>
    </row>
    <row r="8729" spans="17:17">
      <c r="Q8729" s="925"/>
    </row>
    <row r="8730" spans="17:17">
      <c r="Q8730" s="925"/>
    </row>
    <row r="8731" spans="17:17">
      <c r="Q8731" s="925"/>
    </row>
    <row r="8732" spans="17:17">
      <c r="Q8732" s="925"/>
    </row>
    <row r="8733" spans="17:17">
      <c r="Q8733" s="925"/>
    </row>
    <row r="8734" spans="17:17">
      <c r="Q8734" s="925"/>
    </row>
    <row r="8735" spans="17:17">
      <c r="Q8735" s="925"/>
    </row>
    <row r="8736" spans="17:17">
      <c r="Q8736" s="925"/>
    </row>
    <row r="8737" spans="17:17">
      <c r="Q8737" s="925"/>
    </row>
    <row r="8738" spans="17:17">
      <c r="Q8738" s="925"/>
    </row>
    <row r="8739" spans="17:17">
      <c r="Q8739" s="925"/>
    </row>
    <row r="8740" spans="17:17">
      <c r="Q8740" s="925"/>
    </row>
    <row r="8741" spans="17:17">
      <c r="Q8741" s="925"/>
    </row>
    <row r="8742" spans="17:17">
      <c r="Q8742" s="925"/>
    </row>
    <row r="8743" spans="17:17">
      <c r="Q8743" s="925"/>
    </row>
    <row r="8744" spans="17:17">
      <c r="Q8744" s="925"/>
    </row>
    <row r="8745" spans="17:17">
      <c r="Q8745" s="925"/>
    </row>
    <row r="8746" spans="17:17">
      <c r="Q8746" s="925"/>
    </row>
    <row r="8747" spans="17:17">
      <c r="Q8747" s="925"/>
    </row>
    <row r="8748" spans="17:17">
      <c r="Q8748" s="925"/>
    </row>
    <row r="8749" spans="17:17">
      <c r="Q8749" s="925"/>
    </row>
    <row r="8750" spans="17:17">
      <c r="Q8750" s="925"/>
    </row>
    <row r="8751" spans="17:17">
      <c r="Q8751" s="925"/>
    </row>
    <row r="8752" spans="17:17">
      <c r="Q8752" s="925"/>
    </row>
    <row r="8753" spans="17:17">
      <c r="Q8753" s="925"/>
    </row>
    <row r="8754" spans="17:17">
      <c r="Q8754" s="925"/>
    </row>
    <row r="8755" spans="17:17">
      <c r="Q8755" s="925"/>
    </row>
    <row r="8756" spans="17:17">
      <c r="Q8756" s="925"/>
    </row>
    <row r="8757" spans="17:17">
      <c r="Q8757" s="925"/>
    </row>
    <row r="8758" spans="17:17">
      <c r="Q8758" s="925"/>
    </row>
    <row r="8759" spans="17:17">
      <c r="Q8759" s="925"/>
    </row>
    <row r="8760" spans="17:17">
      <c r="Q8760" s="925"/>
    </row>
    <row r="8761" spans="17:17">
      <c r="Q8761" s="925"/>
    </row>
    <row r="8762" spans="17:17">
      <c r="Q8762" s="925"/>
    </row>
    <row r="8763" spans="17:17">
      <c r="Q8763" s="925"/>
    </row>
    <row r="8764" spans="17:17">
      <c r="Q8764" s="925"/>
    </row>
    <row r="8765" spans="17:17">
      <c r="Q8765" s="925"/>
    </row>
    <row r="8766" spans="17:17">
      <c r="Q8766" s="925"/>
    </row>
    <row r="8767" spans="17:17">
      <c r="Q8767" s="925"/>
    </row>
    <row r="8768" spans="17:17">
      <c r="Q8768" s="925"/>
    </row>
    <row r="8769" spans="17:17">
      <c r="Q8769" s="925"/>
    </row>
    <row r="8770" spans="17:17">
      <c r="Q8770" s="925"/>
    </row>
    <row r="8771" spans="17:17">
      <c r="Q8771" s="925"/>
    </row>
    <row r="8772" spans="17:17">
      <c r="Q8772" s="925"/>
    </row>
    <row r="8773" spans="17:17">
      <c r="Q8773" s="925"/>
    </row>
    <row r="8774" spans="17:17">
      <c r="Q8774" s="925"/>
    </row>
    <row r="8775" spans="17:17">
      <c r="Q8775" s="925"/>
    </row>
    <row r="8776" spans="17:17">
      <c r="Q8776" s="925"/>
    </row>
    <row r="8777" spans="17:17">
      <c r="Q8777" s="925"/>
    </row>
    <row r="8778" spans="17:17">
      <c r="Q8778" s="925"/>
    </row>
    <row r="8779" spans="17:17">
      <c r="Q8779" s="925"/>
    </row>
    <row r="8780" spans="17:17">
      <c r="Q8780" s="925"/>
    </row>
    <row r="8781" spans="17:17">
      <c r="Q8781" s="925"/>
    </row>
    <row r="8782" spans="17:17">
      <c r="Q8782" s="925"/>
    </row>
    <row r="8783" spans="17:17">
      <c r="Q8783" s="925"/>
    </row>
    <row r="8784" spans="17:17">
      <c r="Q8784" s="925"/>
    </row>
    <row r="8785" spans="17:17">
      <c r="Q8785" s="925"/>
    </row>
    <row r="8786" spans="17:17">
      <c r="Q8786" s="925"/>
    </row>
    <row r="8787" spans="17:17">
      <c r="Q8787" s="925"/>
    </row>
    <row r="8788" spans="17:17">
      <c r="Q8788" s="925"/>
    </row>
    <row r="8789" spans="17:17">
      <c r="Q8789" s="925"/>
    </row>
    <row r="8790" spans="17:17">
      <c r="Q8790" s="925"/>
    </row>
    <row r="8791" spans="17:17">
      <c r="Q8791" s="925"/>
    </row>
    <row r="8792" spans="17:17">
      <c r="Q8792" s="925"/>
    </row>
    <row r="8793" spans="17:17">
      <c r="Q8793" s="925"/>
    </row>
    <row r="8794" spans="17:17">
      <c r="Q8794" s="925"/>
    </row>
    <row r="8795" spans="17:17">
      <c r="Q8795" s="925"/>
    </row>
    <row r="8796" spans="17:17">
      <c r="Q8796" s="925"/>
    </row>
    <row r="8797" spans="17:17">
      <c r="Q8797" s="925"/>
    </row>
    <row r="8798" spans="17:17">
      <c r="Q8798" s="925"/>
    </row>
    <row r="8799" spans="17:17">
      <c r="Q8799" s="925"/>
    </row>
    <row r="8800" spans="17:17">
      <c r="Q8800" s="925"/>
    </row>
    <row r="8801" spans="17:17">
      <c r="Q8801" s="925"/>
    </row>
    <row r="8802" spans="17:17">
      <c r="Q8802" s="925"/>
    </row>
    <row r="8803" spans="17:17">
      <c r="Q8803" s="925"/>
    </row>
    <row r="8804" spans="17:17">
      <c r="Q8804" s="925"/>
    </row>
    <row r="8805" spans="17:17">
      <c r="Q8805" s="925"/>
    </row>
    <row r="8806" spans="17:17">
      <c r="Q8806" s="925"/>
    </row>
    <row r="8807" spans="17:17">
      <c r="Q8807" s="925"/>
    </row>
    <row r="8808" spans="17:17">
      <c r="Q8808" s="925"/>
    </row>
    <row r="8809" spans="17:17">
      <c r="Q8809" s="925"/>
    </row>
    <row r="8810" spans="17:17">
      <c r="Q8810" s="925"/>
    </row>
    <row r="8811" spans="17:17">
      <c r="Q8811" s="925"/>
    </row>
    <row r="8812" spans="17:17">
      <c r="Q8812" s="925"/>
    </row>
    <row r="8813" spans="17:17">
      <c r="Q8813" s="925"/>
    </row>
    <row r="8814" spans="17:17">
      <c r="Q8814" s="925"/>
    </row>
    <row r="8815" spans="17:17">
      <c r="Q8815" s="925"/>
    </row>
    <row r="8816" spans="17:17">
      <c r="Q8816" s="925"/>
    </row>
    <row r="8817" spans="17:17">
      <c r="Q8817" s="925"/>
    </row>
    <row r="8818" spans="17:17">
      <c r="Q8818" s="925"/>
    </row>
    <row r="8819" spans="17:17">
      <c r="Q8819" s="925"/>
    </row>
    <row r="8820" spans="17:17">
      <c r="Q8820" s="925"/>
    </row>
    <row r="8821" spans="17:17">
      <c r="Q8821" s="925"/>
    </row>
    <row r="8822" spans="17:17">
      <c r="Q8822" s="925"/>
    </row>
    <row r="8823" spans="17:17">
      <c r="Q8823" s="925"/>
    </row>
    <row r="8824" spans="17:17">
      <c r="Q8824" s="925"/>
    </row>
    <row r="8825" spans="17:17">
      <c r="Q8825" s="925"/>
    </row>
    <row r="8826" spans="17:17">
      <c r="Q8826" s="925"/>
    </row>
    <row r="8827" spans="17:17">
      <c r="Q8827" s="925"/>
    </row>
    <row r="8828" spans="17:17">
      <c r="Q8828" s="925"/>
    </row>
    <row r="8829" spans="17:17">
      <c r="Q8829" s="925"/>
    </row>
    <row r="8830" spans="17:17">
      <c r="Q8830" s="925"/>
    </row>
    <row r="8831" spans="17:17">
      <c r="Q8831" s="925"/>
    </row>
    <row r="8832" spans="17:17">
      <c r="Q8832" s="925"/>
    </row>
    <row r="8833" spans="17:17">
      <c r="Q8833" s="925"/>
    </row>
    <row r="8834" spans="17:17">
      <c r="Q8834" s="925"/>
    </row>
    <row r="8835" spans="17:17">
      <c r="Q8835" s="925"/>
    </row>
    <row r="8836" spans="17:17">
      <c r="Q8836" s="925"/>
    </row>
    <row r="8837" spans="17:17">
      <c r="Q8837" s="925"/>
    </row>
    <row r="8838" spans="17:17">
      <c r="Q8838" s="925"/>
    </row>
    <row r="8839" spans="17:17">
      <c r="Q8839" s="925"/>
    </row>
    <row r="8840" spans="17:17">
      <c r="Q8840" s="925"/>
    </row>
    <row r="8841" spans="17:17">
      <c r="Q8841" s="925"/>
    </row>
    <row r="8842" spans="17:17">
      <c r="Q8842" s="925"/>
    </row>
    <row r="8843" spans="17:17">
      <c r="Q8843" s="925"/>
    </row>
    <row r="8844" spans="17:17">
      <c r="Q8844" s="925"/>
    </row>
    <row r="8845" spans="17:17">
      <c r="Q8845" s="925"/>
    </row>
    <row r="8846" spans="17:17">
      <c r="Q8846" s="925"/>
    </row>
    <row r="8847" spans="17:17">
      <c r="Q8847" s="925"/>
    </row>
    <row r="8848" spans="17:17">
      <c r="Q8848" s="925"/>
    </row>
    <row r="8849" spans="17:17">
      <c r="Q8849" s="925"/>
    </row>
    <row r="8850" spans="17:17">
      <c r="Q8850" s="925"/>
    </row>
    <row r="8851" spans="17:17">
      <c r="Q8851" s="925"/>
    </row>
    <row r="8852" spans="17:17">
      <c r="Q8852" s="925"/>
    </row>
    <row r="8853" spans="17:17">
      <c r="Q8853" s="925"/>
    </row>
    <row r="8854" spans="17:17">
      <c r="Q8854" s="925"/>
    </row>
    <row r="8855" spans="17:17">
      <c r="Q8855" s="925"/>
    </row>
    <row r="8856" spans="17:17">
      <c r="Q8856" s="925"/>
    </row>
    <row r="8857" spans="17:17">
      <c r="Q8857" s="925"/>
    </row>
    <row r="8858" spans="17:17">
      <c r="Q8858" s="925"/>
    </row>
    <row r="8859" spans="17:17">
      <c r="Q8859" s="925"/>
    </row>
    <row r="8860" spans="17:17">
      <c r="Q8860" s="925"/>
    </row>
    <row r="8861" spans="17:17">
      <c r="Q8861" s="925"/>
    </row>
    <row r="8862" spans="17:17">
      <c r="Q8862" s="925"/>
    </row>
    <row r="8863" spans="17:17">
      <c r="Q8863" s="925"/>
    </row>
    <row r="8864" spans="17:17">
      <c r="Q8864" s="925"/>
    </row>
    <row r="8865" spans="17:17">
      <c r="Q8865" s="925"/>
    </row>
    <row r="8866" spans="17:17">
      <c r="Q8866" s="925"/>
    </row>
    <row r="8867" spans="17:17">
      <c r="Q8867" s="925"/>
    </row>
    <row r="8868" spans="17:17">
      <c r="Q8868" s="925"/>
    </row>
    <row r="8869" spans="17:17">
      <c r="Q8869" s="925"/>
    </row>
    <row r="8870" spans="17:17">
      <c r="Q8870" s="925"/>
    </row>
    <row r="8871" spans="17:17">
      <c r="Q8871" s="925"/>
    </row>
    <row r="8872" spans="17:17">
      <c r="Q8872" s="925"/>
    </row>
    <row r="8873" spans="17:17">
      <c r="Q8873" s="925"/>
    </row>
    <row r="8874" spans="17:17">
      <c r="Q8874" s="925"/>
    </row>
    <row r="8875" spans="17:17">
      <c r="Q8875" s="925"/>
    </row>
    <row r="8876" spans="17:17">
      <c r="Q8876" s="925"/>
    </row>
    <row r="8877" spans="17:17">
      <c r="Q8877" s="925"/>
    </row>
    <row r="8878" spans="17:17">
      <c r="Q8878" s="925"/>
    </row>
    <row r="8879" spans="17:17">
      <c r="Q8879" s="925"/>
    </row>
    <row r="8880" spans="17:17">
      <c r="Q8880" s="925"/>
    </row>
    <row r="8881" spans="17:17">
      <c r="Q8881" s="925"/>
    </row>
    <row r="8882" spans="17:17">
      <c r="Q8882" s="925"/>
    </row>
    <row r="8883" spans="17:17">
      <c r="Q8883" s="925"/>
    </row>
    <row r="8884" spans="17:17">
      <c r="Q8884" s="925"/>
    </row>
    <row r="8885" spans="17:17">
      <c r="Q8885" s="925"/>
    </row>
    <row r="8886" spans="17:17">
      <c r="Q8886" s="925"/>
    </row>
    <row r="8887" spans="17:17">
      <c r="Q8887" s="925"/>
    </row>
    <row r="8888" spans="17:17">
      <c r="Q8888" s="925"/>
    </row>
    <row r="8889" spans="17:17">
      <c r="Q8889" s="925"/>
    </row>
    <row r="8890" spans="17:17">
      <c r="Q8890" s="925"/>
    </row>
    <row r="8891" spans="17:17">
      <c r="Q8891" s="925"/>
    </row>
    <row r="8892" spans="17:17">
      <c r="Q8892" s="925"/>
    </row>
    <row r="8893" spans="17:17">
      <c r="Q8893" s="925"/>
    </row>
    <row r="8894" spans="17:17">
      <c r="Q8894" s="925"/>
    </row>
    <row r="8895" spans="17:17">
      <c r="Q8895" s="925"/>
    </row>
    <row r="8896" spans="17:17">
      <c r="Q8896" s="925"/>
    </row>
    <row r="8897" spans="17:17">
      <c r="Q8897" s="925"/>
    </row>
    <row r="8898" spans="17:17">
      <c r="Q8898" s="925"/>
    </row>
    <row r="8899" spans="17:17">
      <c r="Q8899" s="925"/>
    </row>
    <row r="8900" spans="17:17">
      <c r="Q8900" s="925"/>
    </row>
    <row r="8901" spans="17:17">
      <c r="Q8901" s="925"/>
    </row>
    <row r="8902" spans="17:17">
      <c r="Q8902" s="925"/>
    </row>
    <row r="8903" spans="17:17">
      <c r="Q8903" s="925"/>
    </row>
    <row r="8904" spans="17:17">
      <c r="Q8904" s="925"/>
    </row>
    <row r="8905" spans="17:17">
      <c r="Q8905" s="925"/>
    </row>
    <row r="8906" spans="17:17">
      <c r="Q8906" s="925"/>
    </row>
    <row r="8907" spans="17:17">
      <c r="Q8907" s="925"/>
    </row>
    <row r="8908" spans="17:17">
      <c r="Q8908" s="925"/>
    </row>
    <row r="8909" spans="17:17">
      <c r="Q8909" s="925"/>
    </row>
    <row r="8910" spans="17:17">
      <c r="Q8910" s="925"/>
    </row>
    <row r="8911" spans="17:17">
      <c r="Q8911" s="925"/>
    </row>
    <row r="8912" spans="17:17">
      <c r="Q8912" s="925"/>
    </row>
    <row r="8913" spans="17:17">
      <c r="Q8913" s="925"/>
    </row>
    <row r="8914" spans="17:17">
      <c r="Q8914" s="925"/>
    </row>
    <row r="8915" spans="17:17">
      <c r="Q8915" s="925"/>
    </row>
    <row r="8916" spans="17:17">
      <c r="Q8916" s="925"/>
    </row>
    <row r="8917" spans="17:17">
      <c r="Q8917" s="925"/>
    </row>
    <row r="8918" spans="17:17">
      <c r="Q8918" s="925"/>
    </row>
    <row r="8919" spans="17:17">
      <c r="Q8919" s="925"/>
    </row>
    <row r="8920" spans="17:17">
      <c r="Q8920" s="925"/>
    </row>
    <row r="8921" spans="17:17">
      <c r="Q8921" s="925"/>
    </row>
    <row r="8922" spans="17:17">
      <c r="Q8922" s="925"/>
    </row>
    <row r="8923" spans="17:17">
      <c r="Q8923" s="925"/>
    </row>
    <row r="8924" spans="17:17">
      <c r="Q8924" s="925"/>
    </row>
    <row r="8925" spans="17:17">
      <c r="Q8925" s="925"/>
    </row>
    <row r="8926" spans="17:17">
      <c r="Q8926" s="925"/>
    </row>
    <row r="8927" spans="17:17">
      <c r="Q8927" s="925"/>
    </row>
    <row r="8928" spans="17:17">
      <c r="Q8928" s="925"/>
    </row>
    <row r="8929" spans="17:17">
      <c r="Q8929" s="925"/>
    </row>
    <row r="8930" spans="17:17">
      <c r="Q8930" s="925"/>
    </row>
    <row r="8931" spans="17:17">
      <c r="Q8931" s="925"/>
    </row>
    <row r="8932" spans="17:17">
      <c r="Q8932" s="925"/>
    </row>
    <row r="8933" spans="17:17">
      <c r="Q8933" s="925"/>
    </row>
    <row r="8934" spans="17:17">
      <c r="Q8934" s="925"/>
    </row>
    <row r="8935" spans="17:17">
      <c r="Q8935" s="925"/>
    </row>
    <row r="8936" spans="17:17">
      <c r="Q8936" s="925"/>
    </row>
    <row r="8937" spans="17:17">
      <c r="Q8937" s="925"/>
    </row>
    <row r="8938" spans="17:17">
      <c r="Q8938" s="925"/>
    </row>
    <row r="8939" spans="17:17">
      <c r="Q8939" s="925"/>
    </row>
    <row r="8940" spans="17:17">
      <c r="Q8940" s="925"/>
    </row>
    <row r="8941" spans="17:17">
      <c r="Q8941" s="925"/>
    </row>
    <row r="8942" spans="17:17">
      <c r="Q8942" s="925"/>
    </row>
    <row r="8943" spans="17:17">
      <c r="Q8943" s="925"/>
    </row>
    <row r="8944" spans="17:17">
      <c r="Q8944" s="925"/>
    </row>
    <row r="8945" spans="17:17">
      <c r="Q8945" s="925"/>
    </row>
    <row r="8946" spans="17:17">
      <c r="Q8946" s="925"/>
    </row>
    <row r="8947" spans="17:17">
      <c r="Q8947" s="925"/>
    </row>
    <row r="8948" spans="17:17">
      <c r="Q8948" s="925"/>
    </row>
    <row r="8949" spans="17:17">
      <c r="Q8949" s="925"/>
    </row>
    <row r="8950" spans="17:17">
      <c r="Q8950" s="925"/>
    </row>
    <row r="8951" spans="17:17">
      <c r="Q8951" s="925"/>
    </row>
    <row r="8952" spans="17:17">
      <c r="Q8952" s="925"/>
    </row>
    <row r="8953" spans="17:17">
      <c r="Q8953" s="925"/>
    </row>
    <row r="8954" spans="17:17">
      <c r="Q8954" s="925"/>
    </row>
    <row r="8955" spans="17:17">
      <c r="Q8955" s="925"/>
    </row>
    <row r="8956" spans="17:17">
      <c r="Q8956" s="925"/>
    </row>
    <row r="8957" spans="17:17">
      <c r="Q8957" s="925"/>
    </row>
    <row r="8958" spans="17:17">
      <c r="Q8958" s="925"/>
    </row>
    <row r="8959" spans="17:17">
      <c r="Q8959" s="925"/>
    </row>
    <row r="8960" spans="17:17">
      <c r="Q8960" s="925"/>
    </row>
    <row r="8961" spans="17:17">
      <c r="Q8961" s="925"/>
    </row>
    <row r="8962" spans="17:17">
      <c r="Q8962" s="925"/>
    </row>
    <row r="8963" spans="17:17">
      <c r="Q8963" s="925"/>
    </row>
    <row r="8964" spans="17:17">
      <c r="Q8964" s="925"/>
    </row>
    <row r="8965" spans="17:17">
      <c r="Q8965" s="925"/>
    </row>
    <row r="8966" spans="17:17">
      <c r="Q8966" s="925"/>
    </row>
    <row r="8967" spans="17:17">
      <c r="Q8967" s="925"/>
    </row>
    <row r="8968" spans="17:17">
      <c r="Q8968" s="925"/>
    </row>
    <row r="8969" spans="17:17">
      <c r="Q8969" s="925"/>
    </row>
    <row r="8970" spans="17:17">
      <c r="Q8970" s="925"/>
    </row>
    <row r="8971" spans="17:17">
      <c r="Q8971" s="925"/>
    </row>
    <row r="8972" spans="17:17">
      <c r="Q8972" s="925"/>
    </row>
    <row r="8973" spans="17:17">
      <c r="Q8973" s="925"/>
    </row>
    <row r="8974" spans="17:17">
      <c r="Q8974" s="925"/>
    </row>
    <row r="8975" spans="17:17">
      <c r="Q8975" s="925"/>
    </row>
    <row r="8976" spans="17:17">
      <c r="Q8976" s="925"/>
    </row>
    <row r="8977" spans="17:17">
      <c r="Q8977" s="925"/>
    </row>
    <row r="8978" spans="17:17">
      <c r="Q8978" s="925"/>
    </row>
    <row r="8979" spans="17:17">
      <c r="Q8979" s="925"/>
    </row>
    <row r="8980" spans="17:17">
      <c r="Q8980" s="925"/>
    </row>
    <row r="8981" spans="17:17">
      <c r="Q8981" s="925"/>
    </row>
    <row r="8982" spans="17:17">
      <c r="Q8982" s="925"/>
    </row>
    <row r="8983" spans="17:17">
      <c r="Q8983" s="925"/>
    </row>
    <row r="8984" spans="17:17">
      <c r="Q8984" s="925"/>
    </row>
    <row r="8985" spans="17:17">
      <c r="Q8985" s="925"/>
    </row>
    <row r="8986" spans="17:17">
      <c r="Q8986" s="925"/>
    </row>
    <row r="8987" spans="17:17">
      <c r="Q8987" s="925"/>
    </row>
    <row r="8988" spans="17:17">
      <c r="Q8988" s="925"/>
    </row>
    <row r="8989" spans="17:17">
      <c r="Q8989" s="925"/>
    </row>
    <row r="8990" spans="17:17">
      <c r="Q8990" s="925"/>
    </row>
    <row r="8991" spans="17:17">
      <c r="Q8991" s="925"/>
    </row>
    <row r="8992" spans="17:17">
      <c r="Q8992" s="925"/>
    </row>
    <row r="8993" spans="17:17">
      <c r="Q8993" s="925"/>
    </row>
    <row r="8994" spans="17:17">
      <c r="Q8994" s="925"/>
    </row>
    <row r="8995" spans="17:17">
      <c r="Q8995" s="925"/>
    </row>
    <row r="8996" spans="17:17">
      <c r="Q8996" s="925"/>
    </row>
    <row r="8997" spans="17:17">
      <c r="Q8997" s="925"/>
    </row>
    <row r="8998" spans="17:17">
      <c r="Q8998" s="925"/>
    </row>
    <row r="8999" spans="17:17">
      <c r="Q8999" s="925"/>
    </row>
    <row r="9000" spans="17:17">
      <c r="Q9000" s="925"/>
    </row>
    <row r="9001" spans="17:17">
      <c r="Q9001" s="925"/>
    </row>
    <row r="9002" spans="17:17">
      <c r="Q9002" s="925"/>
    </row>
    <row r="9003" spans="17:17">
      <c r="Q9003" s="925"/>
    </row>
    <row r="9004" spans="17:17">
      <c r="Q9004" s="925"/>
    </row>
    <row r="9005" spans="17:17">
      <c r="Q9005" s="925"/>
    </row>
    <row r="9006" spans="17:17">
      <c r="Q9006" s="925"/>
    </row>
    <row r="9007" spans="17:17">
      <c r="Q9007" s="925"/>
    </row>
    <row r="9008" spans="17:17">
      <c r="Q9008" s="925"/>
    </row>
    <row r="9009" spans="17:17">
      <c r="Q9009" s="925"/>
    </row>
    <row r="9010" spans="17:17">
      <c r="Q9010" s="925"/>
    </row>
    <row r="9011" spans="17:17">
      <c r="Q9011" s="925"/>
    </row>
    <row r="9012" spans="17:17">
      <c r="Q9012" s="925"/>
    </row>
    <row r="9013" spans="17:17">
      <c r="Q9013" s="925"/>
    </row>
    <row r="9014" spans="17:17">
      <c r="Q9014" s="925"/>
    </row>
    <row r="9015" spans="17:17">
      <c r="Q9015" s="925"/>
    </row>
    <row r="9016" spans="17:17">
      <c r="Q9016" s="925"/>
    </row>
    <row r="9017" spans="17:17">
      <c r="Q9017" s="925"/>
    </row>
    <row r="9018" spans="17:17">
      <c r="Q9018" s="925"/>
    </row>
    <row r="9019" spans="17:17">
      <c r="Q9019" s="925"/>
    </row>
    <row r="9020" spans="17:17">
      <c r="Q9020" s="925"/>
    </row>
    <row r="9021" spans="17:17">
      <c r="Q9021" s="925"/>
    </row>
    <row r="9022" spans="17:17">
      <c r="Q9022" s="925"/>
    </row>
    <row r="9023" spans="17:17">
      <c r="Q9023" s="925"/>
    </row>
    <row r="9024" spans="17:17">
      <c r="Q9024" s="925"/>
    </row>
    <row r="9025" spans="17:17">
      <c r="Q9025" s="925"/>
    </row>
    <row r="9026" spans="17:17">
      <c r="Q9026" s="925"/>
    </row>
    <row r="9027" spans="17:17">
      <c r="Q9027" s="925"/>
    </row>
    <row r="9028" spans="17:17">
      <c r="Q9028" s="925"/>
    </row>
    <row r="9029" spans="17:17">
      <c r="Q9029" s="925"/>
    </row>
    <row r="9030" spans="17:17">
      <c r="Q9030" s="925"/>
    </row>
    <row r="9031" spans="17:17">
      <c r="Q9031" s="925"/>
    </row>
    <row r="9032" spans="17:17">
      <c r="Q9032" s="925"/>
    </row>
    <row r="9033" spans="17:17">
      <c r="Q9033" s="925"/>
    </row>
    <row r="9034" spans="17:17">
      <c r="Q9034" s="925"/>
    </row>
    <row r="9035" spans="17:17">
      <c r="Q9035" s="925"/>
    </row>
    <row r="9036" spans="17:17">
      <c r="Q9036" s="925"/>
    </row>
    <row r="9037" spans="17:17">
      <c r="Q9037" s="925"/>
    </row>
    <row r="9038" spans="17:17">
      <c r="Q9038" s="925"/>
    </row>
    <row r="9039" spans="17:17">
      <c r="Q9039" s="925"/>
    </row>
    <row r="9040" spans="17:17">
      <c r="Q9040" s="925"/>
    </row>
    <row r="9041" spans="17:17">
      <c r="Q9041" s="925"/>
    </row>
    <row r="9042" spans="17:17">
      <c r="Q9042" s="925"/>
    </row>
    <row r="9043" spans="17:17">
      <c r="Q9043" s="925"/>
    </row>
    <row r="9044" spans="17:17">
      <c r="Q9044" s="925"/>
    </row>
    <row r="9045" spans="17:17">
      <c r="Q9045" s="925"/>
    </row>
    <row r="9046" spans="17:17">
      <c r="Q9046" s="925"/>
    </row>
    <row r="9047" spans="17:17">
      <c r="Q9047" s="925"/>
    </row>
    <row r="9048" spans="17:17">
      <c r="Q9048" s="925"/>
    </row>
    <row r="9049" spans="17:17">
      <c r="Q9049" s="925"/>
    </row>
    <row r="9050" spans="17:17">
      <c r="Q9050" s="925"/>
    </row>
    <row r="9051" spans="17:17">
      <c r="Q9051" s="925"/>
    </row>
    <row r="9052" spans="17:17">
      <c r="Q9052" s="925"/>
    </row>
    <row r="9053" spans="17:17">
      <c r="Q9053" s="925"/>
    </row>
    <row r="9054" spans="17:17">
      <c r="Q9054" s="925"/>
    </row>
    <row r="9055" spans="17:17">
      <c r="Q9055" s="925"/>
    </row>
    <row r="9056" spans="17:17">
      <c r="Q9056" s="925"/>
    </row>
    <row r="9057" spans="17:17">
      <c r="Q9057" s="925"/>
    </row>
    <row r="9058" spans="17:17">
      <c r="Q9058" s="925"/>
    </row>
    <row r="9059" spans="17:17">
      <c r="Q9059" s="925"/>
    </row>
    <row r="9060" spans="17:17">
      <c r="Q9060" s="925"/>
    </row>
    <row r="9061" spans="17:17">
      <c r="Q9061" s="925"/>
    </row>
    <row r="9062" spans="17:17">
      <c r="Q9062" s="925"/>
    </row>
    <row r="9063" spans="17:17">
      <c r="Q9063" s="925"/>
    </row>
    <row r="9064" spans="17:17">
      <c r="Q9064" s="925"/>
    </row>
    <row r="9065" spans="17:17">
      <c r="Q9065" s="925"/>
    </row>
    <row r="9066" spans="17:17">
      <c r="Q9066" s="925"/>
    </row>
    <row r="9067" spans="17:17">
      <c r="Q9067" s="925"/>
    </row>
    <row r="9068" spans="17:17">
      <c r="Q9068" s="925"/>
    </row>
    <row r="9069" spans="17:17">
      <c r="Q9069" s="925"/>
    </row>
    <row r="9070" spans="17:17">
      <c r="Q9070" s="925"/>
    </row>
    <row r="9071" spans="17:17">
      <c r="Q9071" s="925"/>
    </row>
    <row r="9072" spans="17:17">
      <c r="Q9072" s="925"/>
    </row>
    <row r="9073" spans="17:17">
      <c r="Q9073" s="925"/>
    </row>
    <row r="9074" spans="17:17">
      <c r="Q9074" s="925"/>
    </row>
    <row r="9075" spans="17:17">
      <c r="Q9075" s="925"/>
    </row>
    <row r="9076" spans="17:17">
      <c r="Q9076" s="925"/>
    </row>
    <row r="9077" spans="17:17">
      <c r="Q9077" s="925"/>
    </row>
    <row r="9078" spans="17:17">
      <c r="Q9078" s="925"/>
    </row>
    <row r="9079" spans="17:17">
      <c r="Q9079" s="925"/>
    </row>
    <row r="9080" spans="17:17">
      <c r="Q9080" s="925"/>
    </row>
    <row r="9081" spans="17:17">
      <c r="Q9081" s="925"/>
    </row>
    <row r="9082" spans="17:17">
      <c r="Q9082" s="925"/>
    </row>
    <row r="9083" spans="17:17">
      <c r="Q9083" s="925"/>
    </row>
    <row r="9084" spans="17:17">
      <c r="Q9084" s="925"/>
    </row>
    <row r="9085" spans="17:17">
      <c r="Q9085" s="925"/>
    </row>
    <row r="9086" spans="17:17">
      <c r="Q9086" s="925"/>
    </row>
    <row r="9087" spans="17:17">
      <c r="Q9087" s="925"/>
    </row>
    <row r="9088" spans="17:17">
      <c r="Q9088" s="925"/>
    </row>
    <row r="9089" spans="17:17">
      <c r="Q9089" s="925"/>
    </row>
    <row r="9090" spans="17:17">
      <c r="Q9090" s="925"/>
    </row>
    <row r="9091" spans="17:17">
      <c r="Q9091" s="925"/>
    </row>
    <row r="9092" spans="17:17">
      <c r="Q9092" s="925"/>
    </row>
    <row r="9093" spans="17:17">
      <c r="Q9093" s="925"/>
    </row>
    <row r="9094" spans="17:17">
      <c r="Q9094" s="925"/>
    </row>
    <row r="9095" spans="17:17">
      <c r="Q9095" s="925"/>
    </row>
    <row r="9096" spans="17:17">
      <c r="Q9096" s="925"/>
    </row>
    <row r="9097" spans="17:17">
      <c r="Q9097" s="925"/>
    </row>
    <row r="9098" spans="17:17">
      <c r="Q9098" s="925"/>
    </row>
    <row r="9099" spans="17:17">
      <c r="Q9099" s="925"/>
    </row>
    <row r="9100" spans="17:17">
      <c r="Q9100" s="925"/>
    </row>
    <row r="9101" spans="17:17">
      <c r="Q9101" s="925"/>
    </row>
    <row r="9102" spans="17:17">
      <c r="Q9102" s="925"/>
    </row>
    <row r="9103" spans="17:17">
      <c r="Q9103" s="925"/>
    </row>
    <row r="9104" spans="17:17">
      <c r="Q9104" s="925"/>
    </row>
    <row r="9105" spans="17:17">
      <c r="Q9105" s="925"/>
    </row>
    <row r="9106" spans="17:17">
      <c r="Q9106" s="925"/>
    </row>
    <row r="9107" spans="17:17">
      <c r="Q9107" s="925"/>
    </row>
    <row r="9108" spans="17:17">
      <c r="Q9108" s="925"/>
    </row>
    <row r="9109" spans="17:17">
      <c r="Q9109" s="925"/>
    </row>
    <row r="9110" spans="17:17">
      <c r="Q9110" s="925"/>
    </row>
    <row r="9111" spans="17:17">
      <c r="Q9111" s="925"/>
    </row>
    <row r="9112" spans="17:17">
      <c r="Q9112" s="925"/>
    </row>
    <row r="9113" spans="17:17">
      <c r="Q9113" s="925"/>
    </row>
    <row r="9114" spans="17:17">
      <c r="Q9114" s="925"/>
    </row>
    <row r="9115" spans="17:17">
      <c r="Q9115" s="925"/>
    </row>
    <row r="9116" spans="17:17">
      <c r="Q9116" s="925"/>
    </row>
    <row r="9117" spans="17:17">
      <c r="Q9117" s="925"/>
    </row>
    <row r="9118" spans="17:17">
      <c r="Q9118" s="925"/>
    </row>
    <row r="9119" spans="17:17">
      <c r="Q9119" s="925"/>
    </row>
    <row r="9120" spans="17:17">
      <c r="Q9120" s="925"/>
    </row>
    <row r="9121" spans="17:17">
      <c r="Q9121" s="925"/>
    </row>
    <row r="9122" spans="17:17">
      <c r="Q9122" s="925"/>
    </row>
    <row r="9123" spans="17:17">
      <c r="Q9123" s="925"/>
    </row>
    <row r="9124" spans="17:17">
      <c r="Q9124" s="925"/>
    </row>
    <row r="9125" spans="17:17">
      <c r="Q9125" s="925"/>
    </row>
    <row r="9126" spans="17:17">
      <c r="Q9126" s="925"/>
    </row>
    <row r="9127" spans="17:17">
      <c r="Q9127" s="925"/>
    </row>
    <row r="9128" spans="17:17">
      <c r="Q9128" s="925"/>
    </row>
    <row r="9129" spans="17:17">
      <c r="Q9129" s="925"/>
    </row>
    <row r="9130" spans="17:17">
      <c r="Q9130" s="925"/>
    </row>
    <row r="9131" spans="17:17">
      <c r="Q9131" s="925"/>
    </row>
    <row r="9132" spans="17:17">
      <c r="Q9132" s="925"/>
    </row>
    <row r="9133" spans="17:17">
      <c r="Q9133" s="925"/>
    </row>
    <row r="9134" spans="17:17">
      <c r="Q9134" s="925"/>
    </row>
    <row r="9135" spans="17:17">
      <c r="Q9135" s="925"/>
    </row>
    <row r="9136" spans="17:17">
      <c r="Q9136" s="925"/>
    </row>
    <row r="9137" spans="17:17">
      <c r="Q9137" s="925"/>
    </row>
    <row r="9138" spans="17:17">
      <c r="Q9138" s="925"/>
    </row>
    <row r="9139" spans="17:17">
      <c r="Q9139" s="925"/>
    </row>
    <row r="9140" spans="17:17">
      <c r="Q9140" s="925"/>
    </row>
    <row r="9141" spans="17:17">
      <c r="Q9141" s="925"/>
    </row>
    <row r="9142" spans="17:17">
      <c r="Q9142" s="925"/>
    </row>
    <row r="9143" spans="17:17">
      <c r="Q9143" s="925"/>
    </row>
    <row r="9144" spans="17:17">
      <c r="Q9144" s="925"/>
    </row>
    <row r="9145" spans="17:17">
      <c r="Q9145" s="925"/>
    </row>
    <row r="9146" spans="17:17">
      <c r="Q9146" s="925"/>
    </row>
    <row r="9147" spans="17:17">
      <c r="Q9147" s="925"/>
    </row>
    <row r="9148" spans="17:17">
      <c r="Q9148" s="925"/>
    </row>
    <row r="9149" spans="17:17">
      <c r="Q9149" s="925"/>
    </row>
    <row r="9150" spans="17:17">
      <c r="Q9150" s="925"/>
    </row>
    <row r="9151" spans="17:17">
      <c r="Q9151" s="925"/>
    </row>
    <row r="9152" spans="17:17">
      <c r="Q9152" s="925"/>
    </row>
    <row r="9153" spans="17:17">
      <c r="Q9153" s="925"/>
    </row>
    <row r="9154" spans="17:17">
      <c r="Q9154" s="925"/>
    </row>
    <row r="9155" spans="17:17">
      <c r="Q9155" s="925"/>
    </row>
    <row r="9156" spans="17:17">
      <c r="Q9156" s="925"/>
    </row>
    <row r="9157" spans="17:17">
      <c r="Q9157" s="925"/>
    </row>
    <row r="9158" spans="17:17">
      <c r="Q9158" s="925"/>
    </row>
    <row r="9159" spans="17:17">
      <c r="Q9159" s="925"/>
    </row>
    <row r="9160" spans="17:17">
      <c r="Q9160" s="925"/>
    </row>
    <row r="9161" spans="17:17">
      <c r="Q9161" s="925"/>
    </row>
    <row r="9162" spans="17:17">
      <c r="Q9162" s="925"/>
    </row>
    <row r="9163" spans="17:17">
      <c r="Q9163" s="925"/>
    </row>
    <row r="9164" spans="17:17">
      <c r="Q9164" s="925"/>
    </row>
    <row r="9165" spans="17:17">
      <c r="Q9165" s="925"/>
    </row>
    <row r="9166" spans="17:17">
      <c r="Q9166" s="925"/>
    </row>
    <row r="9167" spans="17:17">
      <c r="Q9167" s="925"/>
    </row>
    <row r="9168" spans="17:17">
      <c r="Q9168" s="925"/>
    </row>
    <row r="9169" spans="17:17">
      <c r="Q9169" s="925"/>
    </row>
    <row r="9170" spans="17:17">
      <c r="Q9170" s="925"/>
    </row>
    <row r="9171" spans="17:17">
      <c r="Q9171" s="925"/>
    </row>
    <row r="9172" spans="17:17">
      <c r="Q9172" s="925"/>
    </row>
    <row r="9173" spans="17:17">
      <c r="Q9173" s="925"/>
    </row>
    <row r="9174" spans="17:17">
      <c r="Q9174" s="925"/>
    </row>
    <row r="9175" spans="17:17">
      <c r="Q9175" s="925"/>
    </row>
    <row r="9176" spans="17:17">
      <c r="Q9176" s="925"/>
    </row>
    <row r="9177" spans="17:17">
      <c r="Q9177" s="925"/>
    </row>
    <row r="9178" spans="17:17">
      <c r="Q9178" s="925"/>
    </row>
    <row r="9179" spans="17:17">
      <c r="Q9179" s="925"/>
    </row>
    <row r="9180" spans="17:17">
      <c r="Q9180" s="925"/>
    </row>
    <row r="9181" spans="17:17">
      <c r="Q9181" s="925"/>
    </row>
    <row r="9182" spans="17:17">
      <c r="Q9182" s="925"/>
    </row>
    <row r="9183" spans="17:17">
      <c r="Q9183" s="925"/>
    </row>
    <row r="9184" spans="17:17">
      <c r="Q9184" s="925"/>
    </row>
    <row r="9185" spans="17:17">
      <c r="Q9185" s="925"/>
    </row>
    <row r="9186" spans="17:17">
      <c r="Q9186" s="925"/>
    </row>
    <row r="9187" spans="17:17">
      <c r="Q9187" s="925"/>
    </row>
    <row r="9188" spans="17:17">
      <c r="Q9188" s="925"/>
    </row>
    <row r="9189" spans="17:17">
      <c r="Q9189" s="925"/>
    </row>
    <row r="9190" spans="17:17">
      <c r="Q9190" s="925"/>
    </row>
    <row r="9191" spans="17:17">
      <c r="Q9191" s="925"/>
    </row>
    <row r="9192" spans="17:17">
      <c r="Q9192" s="925"/>
    </row>
    <row r="9193" spans="17:17">
      <c r="Q9193" s="925"/>
    </row>
    <row r="9194" spans="17:17">
      <c r="Q9194" s="925"/>
    </row>
    <row r="9195" spans="17:17">
      <c r="Q9195" s="925"/>
    </row>
    <row r="9196" spans="17:17">
      <c r="Q9196" s="925"/>
    </row>
    <row r="9197" spans="17:17">
      <c r="Q9197" s="925"/>
    </row>
    <row r="9198" spans="17:17">
      <c r="Q9198" s="925"/>
    </row>
    <row r="9199" spans="17:17">
      <c r="Q9199" s="925"/>
    </row>
    <row r="9200" spans="17:17">
      <c r="Q9200" s="925"/>
    </row>
    <row r="9201" spans="17:17">
      <c r="Q9201" s="925"/>
    </row>
    <row r="9202" spans="17:17">
      <c r="Q9202" s="925"/>
    </row>
    <row r="9203" spans="17:17">
      <c r="Q9203" s="925"/>
    </row>
    <row r="9204" spans="17:17">
      <c r="Q9204" s="925"/>
    </row>
    <row r="9205" spans="17:17">
      <c r="Q9205" s="925"/>
    </row>
    <row r="9206" spans="17:17">
      <c r="Q9206" s="925"/>
    </row>
    <row r="9207" spans="17:17">
      <c r="Q9207" s="925"/>
    </row>
    <row r="9208" spans="17:17">
      <c r="Q9208" s="925"/>
    </row>
    <row r="9209" spans="17:17">
      <c r="Q9209" s="925"/>
    </row>
    <row r="9210" spans="17:17">
      <c r="Q9210" s="925"/>
    </row>
    <row r="9211" spans="17:17">
      <c r="Q9211" s="925"/>
    </row>
    <row r="9212" spans="17:17">
      <c r="Q9212" s="925"/>
    </row>
    <row r="9213" spans="17:17">
      <c r="Q9213" s="925"/>
    </row>
    <row r="9214" spans="17:17">
      <c r="Q9214" s="925"/>
    </row>
    <row r="9215" spans="17:17">
      <c r="Q9215" s="925"/>
    </row>
    <row r="9216" spans="17:17">
      <c r="Q9216" s="925"/>
    </row>
    <row r="9217" spans="17:17">
      <c r="Q9217" s="925"/>
    </row>
    <row r="9218" spans="17:17">
      <c r="Q9218" s="925"/>
    </row>
    <row r="9219" spans="17:17">
      <c r="Q9219" s="925"/>
    </row>
    <row r="9220" spans="17:17">
      <c r="Q9220" s="925"/>
    </row>
    <row r="9221" spans="17:17">
      <c r="Q9221" s="925"/>
    </row>
    <row r="9222" spans="17:17">
      <c r="Q9222" s="925"/>
    </row>
    <row r="9223" spans="17:17">
      <c r="Q9223" s="925"/>
    </row>
    <row r="9224" spans="17:17">
      <c r="Q9224" s="925"/>
    </row>
    <row r="9225" spans="17:17">
      <c r="Q9225" s="925"/>
    </row>
    <row r="9226" spans="17:17">
      <c r="Q9226" s="925"/>
    </row>
    <row r="9227" spans="17:17">
      <c r="Q9227" s="925"/>
    </row>
    <row r="9228" spans="17:17">
      <c r="Q9228" s="925"/>
    </row>
    <row r="9229" spans="17:17">
      <c r="Q9229" s="925"/>
    </row>
    <row r="9230" spans="17:17">
      <c r="Q9230" s="925"/>
    </row>
    <row r="9231" spans="17:17">
      <c r="Q9231" s="925"/>
    </row>
    <row r="9232" spans="17:17">
      <c r="Q9232" s="925"/>
    </row>
    <row r="9233" spans="17:17">
      <c r="Q9233" s="925"/>
    </row>
    <row r="9234" spans="17:17">
      <c r="Q9234" s="925"/>
    </row>
    <row r="9235" spans="17:17">
      <c r="Q9235" s="925"/>
    </row>
    <row r="9236" spans="17:17">
      <c r="Q9236" s="925"/>
    </row>
    <row r="9237" spans="17:17">
      <c r="Q9237" s="925"/>
    </row>
    <row r="9238" spans="17:17">
      <c r="Q9238" s="925"/>
    </row>
    <row r="9239" spans="17:17">
      <c r="Q9239" s="925"/>
    </row>
    <row r="9240" spans="17:17">
      <c r="Q9240" s="925"/>
    </row>
    <row r="9241" spans="17:17">
      <c r="Q9241" s="925"/>
    </row>
    <row r="9242" spans="17:17">
      <c r="Q9242" s="925"/>
    </row>
    <row r="9243" spans="17:17">
      <c r="Q9243" s="925"/>
    </row>
    <row r="9244" spans="17:17">
      <c r="Q9244" s="925"/>
    </row>
    <row r="9245" spans="17:17">
      <c r="Q9245" s="925"/>
    </row>
    <row r="9246" spans="17:17">
      <c r="Q9246" s="925"/>
    </row>
    <row r="9247" spans="17:17">
      <c r="Q9247" s="925"/>
    </row>
    <row r="9248" spans="17:17">
      <c r="Q9248" s="925"/>
    </row>
    <row r="9249" spans="17:17">
      <c r="Q9249" s="925"/>
    </row>
    <row r="9250" spans="17:17">
      <c r="Q9250" s="925"/>
    </row>
    <row r="9251" spans="17:17">
      <c r="Q9251" s="925"/>
    </row>
    <row r="9252" spans="17:17">
      <c r="Q9252" s="925"/>
    </row>
    <row r="9253" spans="17:17">
      <c r="Q9253" s="925"/>
    </row>
    <row r="9254" spans="17:17">
      <c r="Q9254" s="925"/>
    </row>
    <row r="9255" spans="17:17">
      <c r="Q9255" s="925"/>
    </row>
    <row r="9256" spans="17:17">
      <c r="Q9256" s="925"/>
    </row>
    <row r="9257" spans="17:17">
      <c r="Q9257" s="925"/>
    </row>
    <row r="9258" spans="17:17">
      <c r="Q9258" s="925"/>
    </row>
    <row r="9259" spans="17:17">
      <c r="Q9259" s="925"/>
    </row>
    <row r="9260" spans="17:17">
      <c r="Q9260" s="925"/>
    </row>
    <row r="9261" spans="17:17">
      <c r="Q9261" s="925"/>
    </row>
    <row r="9262" spans="17:17">
      <c r="Q9262" s="925"/>
    </row>
    <row r="9263" spans="17:17">
      <c r="Q9263" s="925"/>
    </row>
    <row r="9264" spans="17:17">
      <c r="Q9264" s="925"/>
    </row>
    <row r="9265" spans="17:17">
      <c r="Q9265" s="925"/>
    </row>
    <row r="9266" spans="17:17">
      <c r="Q9266" s="925"/>
    </row>
    <row r="9267" spans="17:17">
      <c r="Q9267" s="925"/>
    </row>
    <row r="9268" spans="17:17">
      <c r="Q9268" s="925"/>
    </row>
    <row r="9269" spans="17:17">
      <c r="Q9269" s="925"/>
    </row>
    <row r="9270" spans="17:17">
      <c r="Q9270" s="925"/>
    </row>
    <row r="9271" spans="17:17">
      <c r="Q9271" s="925"/>
    </row>
    <row r="9272" spans="17:17">
      <c r="Q9272" s="925"/>
    </row>
    <row r="9273" spans="17:17">
      <c r="Q9273" s="925"/>
    </row>
    <row r="9274" spans="17:17">
      <c r="Q9274" s="925"/>
    </row>
    <row r="9275" spans="17:17">
      <c r="Q9275" s="925"/>
    </row>
    <row r="9276" spans="17:17">
      <c r="Q9276" s="925"/>
    </row>
    <row r="9277" spans="17:17">
      <c r="Q9277" s="925"/>
    </row>
    <row r="9278" spans="17:17">
      <c r="Q9278" s="925"/>
    </row>
    <row r="9279" spans="17:17">
      <c r="Q9279" s="925"/>
    </row>
    <row r="9280" spans="17:17">
      <c r="Q9280" s="925"/>
    </row>
    <row r="9281" spans="17:17">
      <c r="Q9281" s="925"/>
    </row>
    <row r="9282" spans="17:17">
      <c r="Q9282" s="925"/>
    </row>
    <row r="9283" spans="17:17">
      <c r="Q9283" s="925"/>
    </row>
    <row r="9284" spans="17:17">
      <c r="Q9284" s="925"/>
    </row>
    <row r="9285" spans="17:17">
      <c r="Q9285" s="925"/>
    </row>
    <row r="9286" spans="17:17">
      <c r="Q9286" s="925"/>
    </row>
    <row r="9287" spans="17:17">
      <c r="Q9287" s="925"/>
    </row>
    <row r="9288" spans="17:17">
      <c r="Q9288" s="925"/>
    </row>
    <row r="9289" spans="17:17">
      <c r="Q9289" s="925"/>
    </row>
    <row r="9290" spans="17:17">
      <c r="Q9290" s="925"/>
    </row>
    <row r="9291" spans="17:17">
      <c r="Q9291" s="925"/>
    </row>
    <row r="9292" spans="17:17">
      <c r="Q9292" s="925"/>
    </row>
    <row r="9293" spans="17:17">
      <c r="Q9293" s="925"/>
    </row>
    <row r="9294" spans="17:17">
      <c r="Q9294" s="925"/>
    </row>
    <row r="9295" spans="17:17">
      <c r="Q9295" s="925"/>
    </row>
    <row r="9296" spans="17:17">
      <c r="Q9296" s="925"/>
    </row>
    <row r="9297" spans="17:17">
      <c r="Q9297" s="925"/>
    </row>
    <row r="9298" spans="17:17">
      <c r="Q9298" s="925"/>
    </row>
    <row r="9299" spans="17:17">
      <c r="Q9299" s="925"/>
    </row>
    <row r="9300" spans="17:17">
      <c r="Q9300" s="925"/>
    </row>
    <row r="9301" spans="17:17">
      <c r="Q9301" s="925"/>
    </row>
    <row r="9302" spans="17:17">
      <c r="Q9302" s="925"/>
    </row>
    <row r="9303" spans="17:17">
      <c r="Q9303" s="925"/>
    </row>
    <row r="9304" spans="17:17">
      <c r="Q9304" s="925"/>
    </row>
    <row r="9305" spans="17:17">
      <c r="Q9305" s="925"/>
    </row>
    <row r="9306" spans="17:17">
      <c r="Q9306" s="925"/>
    </row>
    <row r="9307" spans="17:17">
      <c r="Q9307" s="925"/>
    </row>
    <row r="9308" spans="17:17">
      <c r="Q9308" s="925"/>
    </row>
    <row r="9309" spans="17:17">
      <c r="Q9309" s="925"/>
    </row>
    <row r="9310" spans="17:17">
      <c r="Q9310" s="925"/>
    </row>
    <row r="9311" spans="17:17">
      <c r="Q9311" s="925"/>
    </row>
    <row r="9312" spans="17:17">
      <c r="Q9312" s="925"/>
    </row>
    <row r="9313" spans="17:17">
      <c r="Q9313" s="925"/>
    </row>
    <row r="9314" spans="17:17">
      <c r="Q9314" s="925"/>
    </row>
    <row r="9315" spans="17:17">
      <c r="Q9315" s="925"/>
    </row>
    <row r="9316" spans="17:17">
      <c r="Q9316" s="925"/>
    </row>
    <row r="9317" spans="17:17">
      <c r="Q9317" s="925"/>
    </row>
    <row r="9318" spans="17:17">
      <c r="Q9318" s="925"/>
    </row>
    <row r="9319" spans="17:17">
      <c r="Q9319" s="925"/>
    </row>
    <row r="9320" spans="17:17">
      <c r="Q9320" s="925"/>
    </row>
    <row r="9321" spans="17:17">
      <c r="Q9321" s="925"/>
    </row>
    <row r="9322" spans="17:17">
      <c r="Q9322" s="925"/>
    </row>
    <row r="9323" spans="17:17">
      <c r="Q9323" s="925"/>
    </row>
    <row r="9324" spans="17:17">
      <c r="Q9324" s="925"/>
    </row>
    <row r="9325" spans="17:17">
      <c r="Q9325" s="925"/>
    </row>
    <row r="9326" spans="17:17">
      <c r="Q9326" s="925"/>
    </row>
    <row r="9327" spans="17:17">
      <c r="Q9327" s="925"/>
    </row>
    <row r="9328" spans="17:17">
      <c r="Q9328" s="925"/>
    </row>
    <row r="9329" spans="17:17">
      <c r="Q9329" s="925"/>
    </row>
    <row r="9330" spans="17:17">
      <c r="Q9330" s="925"/>
    </row>
    <row r="9331" spans="17:17">
      <c r="Q9331" s="925"/>
    </row>
    <row r="9332" spans="17:17">
      <c r="Q9332" s="925"/>
    </row>
    <row r="9333" spans="17:17">
      <c r="Q9333" s="925"/>
    </row>
    <row r="9334" spans="17:17">
      <c r="Q9334" s="925"/>
    </row>
    <row r="9335" spans="17:17">
      <c r="Q9335" s="925"/>
    </row>
    <row r="9336" spans="17:17">
      <c r="Q9336" s="925"/>
    </row>
    <row r="9337" spans="17:17">
      <c r="Q9337" s="925"/>
    </row>
    <row r="9338" spans="17:17">
      <c r="Q9338" s="925"/>
    </row>
    <row r="9339" spans="17:17">
      <c r="Q9339" s="925"/>
    </row>
    <row r="9340" spans="17:17">
      <c r="Q9340" s="925"/>
    </row>
    <row r="9341" spans="17:17">
      <c r="Q9341" s="925"/>
    </row>
    <row r="9342" spans="17:17">
      <c r="Q9342" s="925"/>
    </row>
    <row r="9343" spans="17:17">
      <c r="Q9343" s="925"/>
    </row>
    <row r="9344" spans="17:17">
      <c r="Q9344" s="925"/>
    </row>
    <row r="9345" spans="17:17">
      <c r="Q9345" s="925"/>
    </row>
    <row r="9346" spans="17:17">
      <c r="Q9346" s="925"/>
    </row>
    <row r="9347" spans="17:17">
      <c r="Q9347" s="925"/>
    </row>
    <row r="9348" spans="17:17">
      <c r="Q9348" s="925"/>
    </row>
    <row r="9349" spans="17:17">
      <c r="Q9349" s="925"/>
    </row>
    <row r="9350" spans="17:17">
      <c r="Q9350" s="925"/>
    </row>
    <row r="9351" spans="17:17">
      <c r="Q9351" s="925"/>
    </row>
    <row r="9352" spans="17:17">
      <c r="Q9352" s="925"/>
    </row>
    <row r="9353" spans="17:17">
      <c r="Q9353" s="925"/>
    </row>
    <row r="9354" spans="17:17">
      <c r="Q9354" s="925"/>
    </row>
    <row r="9355" spans="17:17">
      <c r="Q9355" s="925"/>
    </row>
    <row r="9356" spans="17:17">
      <c r="Q9356" s="925"/>
    </row>
    <row r="9357" spans="17:17">
      <c r="Q9357" s="925"/>
    </row>
    <row r="9358" spans="17:17">
      <c r="Q9358" s="925"/>
    </row>
    <row r="9359" spans="17:17">
      <c r="Q9359" s="925"/>
    </row>
    <row r="9360" spans="17:17">
      <c r="Q9360" s="925"/>
    </row>
    <row r="9361" spans="17:17">
      <c r="Q9361" s="925"/>
    </row>
    <row r="9362" spans="17:17">
      <c r="Q9362" s="925"/>
    </row>
    <row r="9363" spans="17:17">
      <c r="Q9363" s="925"/>
    </row>
    <row r="9364" spans="17:17">
      <c r="Q9364" s="925"/>
    </row>
    <row r="9365" spans="17:17">
      <c r="Q9365" s="925"/>
    </row>
    <row r="9366" spans="17:17">
      <c r="Q9366" s="925"/>
    </row>
    <row r="9367" spans="17:17">
      <c r="Q9367" s="925"/>
    </row>
    <row r="9368" spans="17:17">
      <c r="Q9368" s="925"/>
    </row>
    <row r="9369" spans="17:17">
      <c r="Q9369" s="925"/>
    </row>
    <row r="9370" spans="17:17">
      <c r="Q9370" s="925"/>
    </row>
    <row r="9371" spans="17:17">
      <c r="Q9371" s="925"/>
    </row>
    <row r="9372" spans="17:17">
      <c r="Q9372" s="925"/>
    </row>
    <row r="9373" spans="17:17">
      <c r="Q9373" s="925"/>
    </row>
    <row r="9374" spans="17:17">
      <c r="Q9374" s="925"/>
    </row>
    <row r="9375" spans="17:17">
      <c r="Q9375" s="925"/>
    </row>
    <row r="9376" spans="17:17">
      <c r="Q9376" s="925"/>
    </row>
    <row r="9377" spans="17:17">
      <c r="Q9377" s="925"/>
    </row>
    <row r="9378" spans="17:17">
      <c r="Q9378" s="925"/>
    </row>
    <row r="9379" spans="17:17">
      <c r="Q9379" s="925"/>
    </row>
    <row r="9380" spans="17:17">
      <c r="Q9380" s="925"/>
    </row>
    <row r="9381" spans="17:17">
      <c r="Q9381" s="925"/>
    </row>
    <row r="9382" spans="17:17">
      <c r="Q9382" s="925"/>
    </row>
    <row r="9383" spans="17:17">
      <c r="Q9383" s="925"/>
    </row>
    <row r="9384" spans="17:17">
      <c r="Q9384" s="925"/>
    </row>
    <row r="9385" spans="17:17">
      <c r="Q9385" s="925"/>
    </row>
    <row r="9386" spans="17:17">
      <c r="Q9386" s="925"/>
    </row>
    <row r="9387" spans="17:17">
      <c r="Q9387" s="925"/>
    </row>
    <row r="9388" spans="17:17">
      <c r="Q9388" s="925"/>
    </row>
    <row r="9389" spans="17:17">
      <c r="Q9389" s="925"/>
    </row>
    <row r="9390" spans="17:17">
      <c r="Q9390" s="925"/>
    </row>
    <row r="9391" spans="17:17">
      <c r="Q9391" s="925"/>
    </row>
    <row r="9392" spans="17:17">
      <c r="Q9392" s="925"/>
    </row>
    <row r="9393" spans="17:17">
      <c r="Q9393" s="925"/>
    </row>
    <row r="9394" spans="17:17">
      <c r="Q9394" s="925"/>
    </row>
    <row r="9395" spans="17:17">
      <c r="Q9395" s="925"/>
    </row>
    <row r="9396" spans="17:17">
      <c r="Q9396" s="925"/>
    </row>
    <row r="9397" spans="17:17">
      <c r="Q9397" s="925"/>
    </row>
    <row r="9398" spans="17:17">
      <c r="Q9398" s="925"/>
    </row>
    <row r="9399" spans="17:17">
      <c r="Q9399" s="925"/>
    </row>
    <row r="9400" spans="17:17">
      <c r="Q9400" s="925"/>
    </row>
    <row r="9401" spans="17:17">
      <c r="Q9401" s="925"/>
    </row>
    <row r="9402" spans="17:17">
      <c r="Q9402" s="925"/>
    </row>
    <row r="9403" spans="17:17">
      <c r="Q9403" s="925"/>
    </row>
    <row r="9404" spans="17:17">
      <c r="Q9404" s="925"/>
    </row>
    <row r="9405" spans="17:17">
      <c r="Q9405" s="925"/>
    </row>
    <row r="9406" spans="17:17">
      <c r="Q9406" s="925"/>
    </row>
    <row r="9407" spans="17:17">
      <c r="Q9407" s="925"/>
    </row>
    <row r="9408" spans="17:17">
      <c r="Q9408" s="925"/>
    </row>
    <row r="9409" spans="17:17">
      <c r="Q9409" s="925"/>
    </row>
    <row r="9410" spans="17:17">
      <c r="Q9410" s="925"/>
    </row>
    <row r="9411" spans="17:17">
      <c r="Q9411" s="925"/>
    </row>
    <row r="9412" spans="17:17">
      <c r="Q9412" s="925"/>
    </row>
    <row r="9413" spans="17:17">
      <c r="Q9413" s="925"/>
    </row>
    <row r="9414" spans="17:17">
      <c r="Q9414" s="925"/>
    </row>
    <row r="9415" spans="17:17">
      <c r="Q9415" s="925"/>
    </row>
    <row r="9416" spans="17:17">
      <c r="Q9416" s="925"/>
    </row>
    <row r="9417" spans="17:17">
      <c r="Q9417" s="925"/>
    </row>
    <row r="9418" spans="17:17">
      <c r="Q9418" s="925"/>
    </row>
    <row r="9419" spans="17:17">
      <c r="Q9419" s="925"/>
    </row>
    <row r="9420" spans="17:17">
      <c r="Q9420" s="925"/>
    </row>
    <row r="9421" spans="17:17">
      <c r="Q9421" s="925"/>
    </row>
    <row r="9422" spans="17:17">
      <c r="Q9422" s="925"/>
    </row>
    <row r="9423" spans="17:17">
      <c r="Q9423" s="925"/>
    </row>
    <row r="9424" spans="17:17">
      <c r="Q9424" s="925"/>
    </row>
    <row r="9425" spans="17:17">
      <c r="Q9425" s="925"/>
    </row>
    <row r="9426" spans="17:17">
      <c r="Q9426" s="925"/>
    </row>
    <row r="9427" spans="17:17">
      <c r="Q9427" s="925"/>
    </row>
    <row r="9428" spans="17:17">
      <c r="Q9428" s="925"/>
    </row>
    <row r="9429" spans="17:17">
      <c r="Q9429" s="925"/>
    </row>
    <row r="9430" spans="17:17">
      <c r="Q9430" s="925"/>
    </row>
    <row r="9431" spans="17:17">
      <c r="Q9431" s="925"/>
    </row>
    <row r="9432" spans="17:17">
      <c r="Q9432" s="925"/>
    </row>
    <row r="9433" spans="17:17">
      <c r="Q9433" s="925"/>
    </row>
    <row r="9434" spans="17:17">
      <c r="Q9434" s="925"/>
    </row>
    <row r="9435" spans="17:17">
      <c r="Q9435" s="925"/>
    </row>
    <row r="9436" spans="17:17">
      <c r="Q9436" s="925"/>
    </row>
    <row r="9437" spans="17:17">
      <c r="Q9437" s="925"/>
    </row>
    <row r="9438" spans="17:17">
      <c r="Q9438" s="925"/>
    </row>
    <row r="9439" spans="17:17">
      <c r="Q9439" s="925"/>
    </row>
    <row r="9440" spans="17:17">
      <c r="Q9440" s="925"/>
    </row>
    <row r="9441" spans="17:17">
      <c r="Q9441" s="925"/>
    </row>
    <row r="9442" spans="17:17">
      <c r="Q9442" s="925"/>
    </row>
    <row r="9443" spans="17:17">
      <c r="Q9443" s="925"/>
    </row>
    <row r="9444" spans="17:17">
      <c r="Q9444" s="925"/>
    </row>
    <row r="9445" spans="17:17">
      <c r="Q9445" s="925"/>
    </row>
    <row r="9446" spans="17:17">
      <c r="Q9446" s="925"/>
    </row>
    <row r="9447" spans="17:17">
      <c r="Q9447" s="925"/>
    </row>
    <row r="9448" spans="17:17">
      <c r="Q9448" s="925"/>
    </row>
    <row r="9449" spans="17:17">
      <c r="Q9449" s="925"/>
    </row>
    <row r="9450" spans="17:17">
      <c r="Q9450" s="925"/>
    </row>
    <row r="9451" spans="17:17">
      <c r="Q9451" s="925"/>
    </row>
    <row r="9452" spans="17:17">
      <c r="Q9452" s="925"/>
    </row>
    <row r="9453" spans="17:17">
      <c r="Q9453" s="925"/>
    </row>
    <row r="9454" spans="17:17">
      <c r="Q9454" s="925"/>
    </row>
    <row r="9455" spans="17:17">
      <c r="Q9455" s="925"/>
    </row>
    <row r="9456" spans="17:17">
      <c r="Q9456" s="925"/>
    </row>
    <row r="9457" spans="17:17">
      <c r="Q9457" s="925"/>
    </row>
    <row r="9458" spans="17:17">
      <c r="Q9458" s="925"/>
    </row>
    <row r="9459" spans="17:17">
      <c r="Q9459" s="925"/>
    </row>
    <row r="9460" spans="17:17">
      <c r="Q9460" s="925"/>
    </row>
    <row r="9461" spans="17:17">
      <c r="Q9461" s="925"/>
    </row>
    <row r="9462" spans="17:17">
      <c r="Q9462" s="925"/>
    </row>
    <row r="9463" spans="17:17">
      <c r="Q9463" s="925"/>
    </row>
    <row r="9464" spans="17:17">
      <c r="Q9464" s="925"/>
    </row>
    <row r="9465" spans="17:17">
      <c r="Q9465" s="925"/>
    </row>
    <row r="9466" spans="17:17">
      <c r="Q9466" s="925"/>
    </row>
    <row r="9467" spans="17:17">
      <c r="Q9467" s="925"/>
    </row>
    <row r="9468" spans="17:17">
      <c r="Q9468" s="925"/>
    </row>
    <row r="9469" spans="17:17">
      <c r="Q9469" s="925"/>
    </row>
    <row r="9470" spans="17:17">
      <c r="Q9470" s="925"/>
    </row>
    <row r="9471" spans="17:17">
      <c r="Q9471" s="925"/>
    </row>
    <row r="9472" spans="17:17">
      <c r="Q9472" s="925"/>
    </row>
    <row r="9473" spans="17:17">
      <c r="Q9473" s="925"/>
    </row>
    <row r="9474" spans="17:17">
      <c r="Q9474" s="925"/>
    </row>
    <row r="9475" spans="17:17">
      <c r="Q9475" s="925"/>
    </row>
    <row r="9476" spans="17:17">
      <c r="Q9476" s="925"/>
    </row>
    <row r="9477" spans="17:17">
      <c r="Q9477" s="925"/>
    </row>
    <row r="9478" spans="17:17">
      <c r="Q9478" s="925"/>
    </row>
    <row r="9479" spans="17:17">
      <c r="Q9479" s="925"/>
    </row>
    <row r="9480" spans="17:17">
      <c r="Q9480" s="925"/>
    </row>
    <row r="9481" spans="17:17">
      <c r="Q9481" s="925"/>
    </row>
    <row r="9482" spans="17:17">
      <c r="Q9482" s="925"/>
    </row>
    <row r="9483" spans="17:17">
      <c r="Q9483" s="925"/>
    </row>
    <row r="9484" spans="17:17">
      <c r="Q9484" s="925"/>
    </row>
    <row r="9485" spans="17:17">
      <c r="Q9485" s="925"/>
    </row>
    <row r="9486" spans="17:17">
      <c r="Q9486" s="925"/>
    </row>
    <row r="9487" spans="17:17">
      <c r="Q9487" s="925"/>
    </row>
    <row r="9488" spans="17:17">
      <c r="Q9488" s="925"/>
    </row>
    <row r="9489" spans="17:17">
      <c r="Q9489" s="925"/>
    </row>
    <row r="9490" spans="17:17">
      <c r="Q9490" s="925"/>
    </row>
    <row r="9491" spans="17:17">
      <c r="Q9491" s="925"/>
    </row>
    <row r="9492" spans="17:17">
      <c r="Q9492" s="925"/>
    </row>
    <row r="9493" spans="17:17">
      <c r="Q9493" s="925"/>
    </row>
    <row r="9494" spans="17:17">
      <c r="Q9494" s="925"/>
    </row>
    <row r="9495" spans="17:17">
      <c r="Q9495" s="925"/>
    </row>
    <row r="9496" spans="17:17">
      <c r="Q9496" s="925"/>
    </row>
    <row r="9497" spans="17:17">
      <c r="Q9497" s="925"/>
    </row>
    <row r="9498" spans="17:17">
      <c r="Q9498" s="925"/>
    </row>
    <row r="9499" spans="17:17">
      <c r="Q9499" s="925"/>
    </row>
    <row r="9500" spans="17:17">
      <c r="Q9500" s="925"/>
    </row>
    <row r="9501" spans="17:17">
      <c r="Q9501" s="925"/>
    </row>
    <row r="9502" spans="17:17">
      <c r="Q9502" s="925"/>
    </row>
    <row r="9503" spans="17:17">
      <c r="Q9503" s="925"/>
    </row>
    <row r="9504" spans="17:17">
      <c r="Q9504" s="925"/>
    </row>
    <row r="9505" spans="17:17">
      <c r="Q9505" s="925"/>
    </row>
    <row r="9506" spans="17:17">
      <c r="Q9506" s="925"/>
    </row>
    <row r="9507" spans="17:17">
      <c r="Q9507" s="925"/>
    </row>
    <row r="9508" spans="17:17">
      <c r="Q9508" s="925"/>
    </row>
    <row r="9509" spans="17:17">
      <c r="Q9509" s="925"/>
    </row>
    <row r="9510" spans="17:17">
      <c r="Q9510" s="925"/>
    </row>
    <row r="9511" spans="17:17">
      <c r="Q9511" s="925"/>
    </row>
    <row r="9512" spans="17:17">
      <c r="Q9512" s="925"/>
    </row>
    <row r="9513" spans="17:17">
      <c r="Q9513" s="925"/>
    </row>
    <row r="9514" spans="17:17">
      <c r="Q9514" s="925"/>
    </row>
    <row r="9515" spans="17:17">
      <c r="Q9515" s="925"/>
    </row>
    <row r="9516" spans="17:17">
      <c r="Q9516" s="925"/>
    </row>
    <row r="9517" spans="17:17">
      <c r="Q9517" s="925"/>
    </row>
    <row r="9518" spans="17:17">
      <c r="Q9518" s="925"/>
    </row>
    <row r="9519" spans="17:17">
      <c r="Q9519" s="925"/>
    </row>
    <row r="9520" spans="17:17">
      <c r="Q9520" s="925"/>
    </row>
    <row r="9521" spans="17:17">
      <c r="Q9521" s="925"/>
    </row>
    <row r="9522" spans="17:17">
      <c r="Q9522" s="925"/>
    </row>
    <row r="9523" spans="17:17">
      <c r="Q9523" s="925"/>
    </row>
    <row r="9524" spans="17:17">
      <c r="Q9524" s="925"/>
    </row>
    <row r="9525" spans="17:17">
      <c r="Q9525" s="925"/>
    </row>
    <row r="9526" spans="17:17">
      <c r="Q9526" s="925"/>
    </row>
    <row r="9527" spans="17:17">
      <c r="Q9527" s="925"/>
    </row>
    <row r="9528" spans="17:17">
      <c r="Q9528" s="925"/>
    </row>
    <row r="9529" spans="17:17">
      <c r="Q9529" s="925"/>
    </row>
    <row r="9530" spans="17:17">
      <c r="Q9530" s="925"/>
    </row>
    <row r="9531" spans="17:17">
      <c r="Q9531" s="925"/>
    </row>
    <row r="9532" spans="17:17">
      <c r="Q9532" s="925"/>
    </row>
    <row r="9533" spans="17:17">
      <c r="Q9533" s="925"/>
    </row>
    <row r="9534" spans="17:17">
      <c r="Q9534" s="925"/>
    </row>
    <row r="9535" spans="17:17">
      <c r="Q9535" s="925"/>
    </row>
    <row r="9536" spans="17:17">
      <c r="Q9536" s="925"/>
    </row>
    <row r="9537" spans="17:17">
      <c r="Q9537" s="925"/>
    </row>
    <row r="9538" spans="17:17">
      <c r="Q9538" s="925"/>
    </row>
    <row r="9539" spans="17:17">
      <c r="Q9539" s="925"/>
    </row>
    <row r="9540" spans="17:17">
      <c r="Q9540" s="925"/>
    </row>
    <row r="9541" spans="17:17">
      <c r="Q9541" s="925"/>
    </row>
    <row r="9542" spans="17:17">
      <c r="Q9542" s="925"/>
    </row>
    <row r="9543" spans="17:17">
      <c r="Q9543" s="925"/>
    </row>
    <row r="9544" spans="17:17">
      <c r="Q9544" s="925"/>
    </row>
    <row r="9545" spans="17:17">
      <c r="Q9545" s="925"/>
    </row>
    <row r="9546" spans="17:17">
      <c r="Q9546" s="925"/>
    </row>
    <row r="9547" spans="17:17">
      <c r="Q9547" s="925"/>
    </row>
    <row r="9548" spans="17:17">
      <c r="Q9548" s="925"/>
    </row>
    <row r="9549" spans="17:17">
      <c r="Q9549" s="925"/>
    </row>
    <row r="9550" spans="17:17">
      <c r="Q9550" s="925"/>
    </row>
    <row r="9551" spans="17:17">
      <c r="Q9551" s="925"/>
    </row>
    <row r="9552" spans="17:17">
      <c r="Q9552" s="925"/>
    </row>
    <row r="9553" spans="17:17">
      <c r="Q9553" s="925"/>
    </row>
    <row r="9554" spans="17:17">
      <c r="Q9554" s="925"/>
    </row>
    <row r="9555" spans="17:17">
      <c r="Q9555" s="925"/>
    </row>
    <row r="9556" spans="17:17">
      <c r="Q9556" s="925"/>
    </row>
    <row r="9557" spans="17:17">
      <c r="Q9557" s="925"/>
    </row>
    <row r="9558" spans="17:17">
      <c r="Q9558" s="925"/>
    </row>
    <row r="9559" spans="17:17">
      <c r="Q9559" s="925"/>
    </row>
    <row r="9560" spans="17:17">
      <c r="Q9560" s="925"/>
    </row>
    <row r="9561" spans="17:17">
      <c r="Q9561" s="925"/>
    </row>
    <row r="9562" spans="17:17">
      <c r="Q9562" s="925"/>
    </row>
    <row r="9563" spans="17:17">
      <c r="Q9563" s="925"/>
    </row>
    <row r="9564" spans="17:17">
      <c r="Q9564" s="925"/>
    </row>
    <row r="9565" spans="17:17">
      <c r="Q9565" s="925"/>
    </row>
    <row r="9566" spans="17:17">
      <c r="Q9566" s="925"/>
    </row>
    <row r="9567" spans="17:17">
      <c r="Q9567" s="925"/>
    </row>
    <row r="9568" spans="17:17">
      <c r="Q9568" s="925"/>
    </row>
    <row r="9569" spans="17:17">
      <c r="Q9569" s="925"/>
    </row>
    <row r="9570" spans="17:17">
      <c r="Q9570" s="925"/>
    </row>
    <row r="9571" spans="17:17">
      <c r="Q9571" s="925"/>
    </row>
    <row r="9572" spans="17:17">
      <c r="Q9572" s="925"/>
    </row>
    <row r="9573" spans="17:17">
      <c r="Q9573" s="925"/>
    </row>
    <row r="9574" spans="17:17">
      <c r="Q9574" s="925"/>
    </row>
    <row r="9575" spans="17:17">
      <c r="Q9575" s="925"/>
    </row>
    <row r="9576" spans="17:17">
      <c r="Q9576" s="925"/>
    </row>
    <row r="9577" spans="17:17">
      <c r="Q9577" s="925"/>
    </row>
    <row r="9578" spans="17:17">
      <c r="Q9578" s="925"/>
    </row>
    <row r="9579" spans="17:17">
      <c r="Q9579" s="925"/>
    </row>
    <row r="9580" spans="17:17">
      <c r="Q9580" s="925"/>
    </row>
    <row r="9581" spans="17:17">
      <c r="Q9581" s="925"/>
    </row>
    <row r="9582" spans="17:17">
      <c r="Q9582" s="925"/>
    </row>
    <row r="9583" spans="17:17">
      <c r="Q9583" s="925"/>
    </row>
    <row r="9584" spans="17:17">
      <c r="Q9584" s="925"/>
    </row>
    <row r="9585" spans="17:17">
      <c r="Q9585" s="925"/>
    </row>
    <row r="9586" spans="17:17">
      <c r="Q9586" s="925"/>
    </row>
    <row r="9587" spans="17:17">
      <c r="Q9587" s="925"/>
    </row>
    <row r="9588" spans="17:17">
      <c r="Q9588" s="925"/>
    </row>
    <row r="9589" spans="17:17">
      <c r="Q9589" s="925"/>
    </row>
    <row r="9590" spans="17:17">
      <c r="Q9590" s="925"/>
    </row>
    <row r="9591" spans="17:17">
      <c r="Q9591" s="925"/>
    </row>
    <row r="9592" spans="17:17">
      <c r="Q9592" s="925"/>
    </row>
    <row r="9593" spans="17:17">
      <c r="Q9593" s="925"/>
    </row>
    <row r="9594" spans="17:17">
      <c r="Q9594" s="925"/>
    </row>
    <row r="9595" spans="17:17">
      <c r="Q9595" s="925"/>
    </row>
    <row r="9596" spans="17:17">
      <c r="Q9596" s="925"/>
    </row>
    <row r="9597" spans="17:17">
      <c r="Q9597" s="925"/>
    </row>
    <row r="9598" spans="17:17">
      <c r="Q9598" s="925"/>
    </row>
    <row r="9599" spans="17:17">
      <c r="Q9599" s="925"/>
    </row>
    <row r="9600" spans="17:17">
      <c r="Q9600" s="925"/>
    </row>
    <row r="9601" spans="17:17">
      <c r="Q9601" s="925"/>
    </row>
    <row r="9602" spans="17:17">
      <c r="Q9602" s="925"/>
    </row>
    <row r="9603" spans="17:17">
      <c r="Q9603" s="925"/>
    </row>
    <row r="9604" spans="17:17">
      <c r="Q9604" s="925"/>
    </row>
    <row r="9605" spans="17:17">
      <c r="Q9605" s="925"/>
    </row>
    <row r="9606" spans="17:17">
      <c r="Q9606" s="925"/>
    </row>
    <row r="9607" spans="17:17">
      <c r="Q9607" s="925"/>
    </row>
    <row r="9608" spans="17:17">
      <c r="Q9608" s="925"/>
    </row>
    <row r="9609" spans="17:17">
      <c r="Q9609" s="925"/>
    </row>
    <row r="9610" spans="17:17">
      <c r="Q9610" s="925"/>
    </row>
    <row r="9611" spans="17:17">
      <c r="Q9611" s="925"/>
    </row>
    <row r="9612" spans="17:17">
      <c r="Q9612" s="925"/>
    </row>
    <row r="9613" spans="17:17">
      <c r="Q9613" s="925"/>
    </row>
    <row r="9614" spans="17:17">
      <c r="Q9614" s="925"/>
    </row>
    <row r="9615" spans="17:17">
      <c r="Q9615" s="925"/>
    </row>
    <row r="9616" spans="17:17">
      <c r="Q9616" s="925"/>
    </row>
    <row r="9617" spans="17:17">
      <c r="Q9617" s="925"/>
    </row>
    <row r="9618" spans="17:17">
      <c r="Q9618" s="925"/>
    </row>
    <row r="9619" spans="17:17">
      <c r="Q9619" s="925"/>
    </row>
    <row r="9620" spans="17:17">
      <c r="Q9620" s="925"/>
    </row>
    <row r="9621" spans="17:17">
      <c r="Q9621" s="925"/>
    </row>
    <row r="9622" spans="17:17">
      <c r="Q9622" s="925"/>
    </row>
    <row r="9623" spans="17:17">
      <c r="Q9623" s="925"/>
    </row>
    <row r="9624" spans="17:17">
      <c r="Q9624" s="925"/>
    </row>
    <row r="9625" spans="17:17">
      <c r="Q9625" s="925"/>
    </row>
    <row r="9626" spans="17:17">
      <c r="Q9626" s="925"/>
    </row>
    <row r="9627" spans="17:17">
      <c r="Q9627" s="925"/>
    </row>
    <row r="9628" spans="17:17">
      <c r="Q9628" s="925"/>
    </row>
    <row r="9629" spans="17:17">
      <c r="Q9629" s="925"/>
    </row>
    <row r="9630" spans="17:17">
      <c r="Q9630" s="925"/>
    </row>
    <row r="9631" spans="17:17">
      <c r="Q9631" s="925"/>
    </row>
    <row r="9632" spans="17:17">
      <c r="Q9632" s="925"/>
    </row>
    <row r="9633" spans="17:17">
      <c r="Q9633" s="925"/>
    </row>
    <row r="9634" spans="17:17">
      <c r="Q9634" s="925"/>
    </row>
    <row r="9635" spans="17:17">
      <c r="Q9635" s="925"/>
    </row>
    <row r="9636" spans="17:17">
      <c r="Q9636" s="925"/>
    </row>
    <row r="9637" spans="17:17">
      <c r="Q9637" s="925"/>
    </row>
    <row r="9638" spans="17:17">
      <c r="Q9638" s="925"/>
    </row>
    <row r="9639" spans="17:17">
      <c r="Q9639" s="925"/>
    </row>
    <row r="9640" spans="17:17">
      <c r="Q9640" s="925"/>
    </row>
    <row r="9641" spans="17:17">
      <c r="Q9641" s="925"/>
    </row>
    <row r="9642" spans="17:17">
      <c r="Q9642" s="925"/>
    </row>
    <row r="9643" spans="17:17">
      <c r="Q9643" s="925"/>
    </row>
    <row r="9644" spans="17:17">
      <c r="Q9644" s="925"/>
    </row>
    <row r="9645" spans="17:17">
      <c r="Q9645" s="925"/>
    </row>
    <row r="9646" spans="17:17">
      <c r="Q9646" s="925"/>
    </row>
    <row r="9647" spans="17:17">
      <c r="Q9647" s="925"/>
    </row>
    <row r="9648" spans="17:17">
      <c r="Q9648" s="925"/>
    </row>
    <row r="9649" spans="17:17">
      <c r="Q9649" s="925"/>
    </row>
    <row r="9650" spans="17:17">
      <c r="Q9650" s="925"/>
    </row>
    <row r="9651" spans="17:17">
      <c r="Q9651" s="925"/>
    </row>
    <row r="9652" spans="17:17">
      <c r="Q9652" s="925"/>
    </row>
    <row r="9653" spans="17:17">
      <c r="Q9653" s="925"/>
    </row>
    <row r="9654" spans="17:17">
      <c r="Q9654" s="925"/>
    </row>
    <row r="9655" spans="17:17">
      <c r="Q9655" s="925"/>
    </row>
    <row r="9656" spans="17:17">
      <c r="Q9656" s="925"/>
    </row>
    <row r="9657" spans="17:17">
      <c r="Q9657" s="925"/>
    </row>
    <row r="9658" spans="17:17">
      <c r="Q9658" s="925"/>
    </row>
    <row r="9659" spans="17:17">
      <c r="Q9659" s="925"/>
    </row>
    <row r="9660" spans="17:17">
      <c r="Q9660" s="925"/>
    </row>
    <row r="9661" spans="17:17">
      <c r="Q9661" s="925"/>
    </row>
    <row r="9662" spans="17:17">
      <c r="Q9662" s="925"/>
    </row>
    <row r="9663" spans="17:17">
      <c r="Q9663" s="925"/>
    </row>
    <row r="9664" spans="17:17">
      <c r="Q9664" s="925"/>
    </row>
    <row r="9665" spans="17:17">
      <c r="Q9665" s="925"/>
    </row>
    <row r="9666" spans="17:17">
      <c r="Q9666" s="925"/>
    </row>
    <row r="9667" spans="17:17">
      <c r="Q9667" s="925"/>
    </row>
    <row r="9668" spans="17:17">
      <c r="Q9668" s="925"/>
    </row>
    <row r="9669" spans="17:17">
      <c r="Q9669" s="925"/>
    </row>
    <row r="9670" spans="17:17">
      <c r="Q9670" s="925"/>
    </row>
    <row r="9671" spans="17:17">
      <c r="Q9671" s="925"/>
    </row>
    <row r="9672" spans="17:17">
      <c r="Q9672" s="925"/>
    </row>
    <row r="9673" spans="17:17">
      <c r="Q9673" s="925"/>
    </row>
    <row r="9674" spans="17:17">
      <c r="Q9674" s="925"/>
    </row>
    <row r="9675" spans="17:17">
      <c r="Q9675" s="925"/>
    </row>
    <row r="9676" spans="17:17">
      <c r="Q9676" s="925"/>
    </row>
    <row r="9677" spans="17:17">
      <c r="Q9677" s="925"/>
    </row>
    <row r="9678" spans="17:17">
      <c r="Q9678" s="925"/>
    </row>
    <row r="9679" spans="17:17">
      <c r="Q9679" s="925"/>
    </row>
    <row r="9680" spans="17:17">
      <c r="Q9680" s="925"/>
    </row>
    <row r="9681" spans="17:17">
      <c r="Q9681" s="925"/>
    </row>
    <row r="9682" spans="17:17">
      <c r="Q9682" s="925"/>
    </row>
    <row r="9683" spans="17:17">
      <c r="Q9683" s="925"/>
    </row>
    <row r="9684" spans="17:17">
      <c r="Q9684" s="925"/>
    </row>
    <row r="9685" spans="17:17">
      <c r="Q9685" s="925"/>
    </row>
    <row r="9686" spans="17:17">
      <c r="Q9686" s="925"/>
    </row>
    <row r="9687" spans="17:17">
      <c r="Q9687" s="925"/>
    </row>
    <row r="9688" spans="17:17">
      <c r="Q9688" s="925"/>
    </row>
    <row r="9689" spans="17:17">
      <c r="Q9689" s="925"/>
    </row>
    <row r="9690" spans="17:17">
      <c r="Q9690" s="925"/>
    </row>
    <row r="9691" spans="17:17">
      <c r="Q9691" s="925"/>
    </row>
    <row r="9692" spans="17:17">
      <c r="Q9692" s="925"/>
    </row>
    <row r="9693" spans="17:17">
      <c r="Q9693" s="925"/>
    </row>
    <row r="9694" spans="17:17">
      <c r="Q9694" s="925"/>
    </row>
    <row r="9695" spans="17:17">
      <c r="Q9695" s="925"/>
    </row>
    <row r="9696" spans="17:17">
      <c r="Q9696" s="925"/>
    </row>
    <row r="9697" spans="17:17">
      <c r="Q9697" s="925"/>
    </row>
    <row r="9698" spans="17:17">
      <c r="Q9698" s="925"/>
    </row>
    <row r="9699" spans="17:17">
      <c r="Q9699" s="925"/>
    </row>
    <row r="9700" spans="17:17">
      <c r="Q9700" s="925"/>
    </row>
    <row r="9701" spans="17:17">
      <c r="Q9701" s="925"/>
    </row>
    <row r="9702" spans="17:17">
      <c r="Q9702" s="925"/>
    </row>
    <row r="9703" spans="17:17">
      <c r="Q9703" s="925"/>
    </row>
    <row r="9704" spans="17:17">
      <c r="Q9704" s="925"/>
    </row>
    <row r="9705" spans="17:17">
      <c r="Q9705" s="925"/>
    </row>
    <row r="9706" spans="17:17">
      <c r="Q9706" s="925"/>
    </row>
    <row r="9707" spans="17:17">
      <c r="Q9707" s="925"/>
    </row>
    <row r="9708" spans="17:17">
      <c r="Q9708" s="925"/>
    </row>
    <row r="9709" spans="17:17">
      <c r="Q9709" s="925"/>
    </row>
    <row r="9710" spans="17:17">
      <c r="Q9710" s="925"/>
    </row>
    <row r="9711" spans="17:17">
      <c r="Q9711" s="925"/>
    </row>
    <row r="9712" spans="17:17">
      <c r="Q9712" s="925"/>
    </row>
    <row r="9713" spans="17:17">
      <c r="Q9713" s="925"/>
    </row>
    <row r="9714" spans="17:17">
      <c r="Q9714" s="925"/>
    </row>
    <row r="9715" spans="17:17">
      <c r="Q9715" s="925"/>
    </row>
    <row r="9716" spans="17:17">
      <c r="Q9716" s="925"/>
    </row>
    <row r="9717" spans="17:17">
      <c r="Q9717" s="925"/>
    </row>
    <row r="9718" spans="17:17">
      <c r="Q9718" s="925"/>
    </row>
    <row r="9719" spans="17:17">
      <c r="Q9719" s="925"/>
    </row>
    <row r="9720" spans="17:17">
      <c r="Q9720" s="925"/>
    </row>
    <row r="9721" spans="17:17">
      <c r="Q9721" s="925"/>
    </row>
    <row r="9722" spans="17:17">
      <c r="Q9722" s="925"/>
    </row>
    <row r="9723" spans="17:17">
      <c r="Q9723" s="925"/>
    </row>
    <row r="9724" spans="17:17">
      <c r="Q9724" s="925"/>
    </row>
    <row r="9725" spans="17:17">
      <c r="Q9725" s="925"/>
    </row>
    <row r="9726" spans="17:17">
      <c r="Q9726" s="925"/>
    </row>
    <row r="9727" spans="17:17">
      <c r="Q9727" s="925"/>
    </row>
    <row r="9728" spans="17:17">
      <c r="Q9728" s="925"/>
    </row>
    <row r="9729" spans="17:17">
      <c r="Q9729" s="925"/>
    </row>
    <row r="9730" spans="17:17">
      <c r="Q9730" s="925"/>
    </row>
    <row r="9731" spans="17:17">
      <c r="Q9731" s="925"/>
    </row>
    <row r="9732" spans="17:17">
      <c r="Q9732" s="925"/>
    </row>
    <row r="9733" spans="17:17">
      <c r="Q9733" s="925"/>
    </row>
    <row r="9734" spans="17:17">
      <c r="Q9734" s="925"/>
    </row>
    <row r="9735" spans="17:17">
      <c r="Q9735" s="925"/>
    </row>
    <row r="9736" spans="17:17">
      <c r="Q9736" s="925"/>
    </row>
    <row r="9737" spans="17:17">
      <c r="Q9737" s="925"/>
    </row>
    <row r="9738" spans="17:17">
      <c r="Q9738" s="925"/>
    </row>
    <row r="9739" spans="17:17">
      <c r="Q9739" s="925"/>
    </row>
    <row r="9740" spans="17:17">
      <c r="Q9740" s="925"/>
    </row>
    <row r="9741" spans="17:17">
      <c r="Q9741" s="925"/>
    </row>
    <row r="9742" spans="17:17">
      <c r="Q9742" s="925"/>
    </row>
    <row r="9743" spans="17:17">
      <c r="Q9743" s="925"/>
    </row>
    <row r="9744" spans="17:17">
      <c r="Q9744" s="925"/>
    </row>
    <row r="9745" spans="17:17">
      <c r="Q9745" s="925"/>
    </row>
    <row r="9746" spans="17:17">
      <c r="Q9746" s="925"/>
    </row>
    <row r="9747" spans="17:17">
      <c r="Q9747" s="925"/>
    </row>
    <row r="9748" spans="17:17">
      <c r="Q9748" s="925"/>
    </row>
    <row r="9749" spans="17:17">
      <c r="Q9749" s="925"/>
    </row>
    <row r="9750" spans="17:17">
      <c r="Q9750" s="925"/>
    </row>
    <row r="9751" spans="17:17">
      <c r="Q9751" s="925"/>
    </row>
    <row r="9752" spans="17:17">
      <c r="Q9752" s="925"/>
    </row>
    <row r="9753" spans="17:17">
      <c r="Q9753" s="925"/>
    </row>
    <row r="9754" spans="17:17">
      <c r="Q9754" s="925"/>
    </row>
    <row r="9755" spans="17:17">
      <c r="Q9755" s="925"/>
    </row>
    <row r="9756" spans="17:17">
      <c r="Q9756" s="925"/>
    </row>
    <row r="9757" spans="17:17">
      <c r="Q9757" s="925"/>
    </row>
    <row r="9758" spans="17:17">
      <c r="Q9758" s="925"/>
    </row>
    <row r="9759" spans="17:17">
      <c r="Q9759" s="925"/>
    </row>
    <row r="9760" spans="17:17">
      <c r="Q9760" s="925"/>
    </row>
    <row r="9761" spans="17:17">
      <c r="Q9761" s="925"/>
    </row>
    <row r="9762" spans="17:17">
      <c r="Q9762" s="925"/>
    </row>
    <row r="9763" spans="17:17">
      <c r="Q9763" s="925"/>
    </row>
    <row r="9764" spans="17:17">
      <c r="Q9764" s="925"/>
    </row>
    <row r="9765" spans="17:17">
      <c r="Q9765" s="925"/>
    </row>
    <row r="9766" spans="17:17">
      <c r="Q9766" s="925"/>
    </row>
    <row r="9767" spans="17:17">
      <c r="Q9767" s="925"/>
    </row>
    <row r="9768" spans="17:17">
      <c r="Q9768" s="925"/>
    </row>
    <row r="9769" spans="17:17">
      <c r="Q9769" s="925"/>
    </row>
    <row r="9770" spans="17:17">
      <c r="Q9770" s="925"/>
    </row>
    <row r="9771" spans="17:17">
      <c r="Q9771" s="925"/>
    </row>
    <row r="9772" spans="17:17">
      <c r="Q9772" s="925"/>
    </row>
    <row r="9773" spans="17:17">
      <c r="Q9773" s="925"/>
    </row>
    <row r="9774" spans="17:17">
      <c r="Q9774" s="925"/>
    </row>
    <row r="9775" spans="17:17">
      <c r="Q9775" s="925"/>
    </row>
    <row r="9776" spans="17:17">
      <c r="Q9776" s="925"/>
    </row>
    <row r="9777" spans="17:17">
      <c r="Q9777" s="925"/>
    </row>
    <row r="9778" spans="17:17">
      <c r="Q9778" s="925"/>
    </row>
    <row r="9779" spans="17:17">
      <c r="Q9779" s="925"/>
    </row>
    <row r="9780" spans="17:17">
      <c r="Q9780" s="925"/>
    </row>
    <row r="9781" spans="17:17">
      <c r="Q9781" s="925"/>
    </row>
    <row r="9782" spans="17:17">
      <c r="Q9782" s="925"/>
    </row>
    <row r="9783" spans="17:17">
      <c r="Q9783" s="925"/>
    </row>
    <row r="9784" spans="17:17">
      <c r="Q9784" s="925"/>
    </row>
    <row r="9785" spans="17:17">
      <c r="Q9785" s="925"/>
    </row>
    <row r="9786" spans="17:17">
      <c r="Q9786" s="925"/>
    </row>
    <row r="9787" spans="17:17">
      <c r="Q9787" s="925"/>
    </row>
    <row r="9788" spans="17:17">
      <c r="Q9788" s="925"/>
    </row>
    <row r="9789" spans="17:17">
      <c r="Q9789" s="925"/>
    </row>
    <row r="9790" spans="17:17">
      <c r="Q9790" s="925"/>
    </row>
    <row r="9791" spans="17:17">
      <c r="Q9791" s="925"/>
    </row>
    <row r="9792" spans="17:17">
      <c r="Q9792" s="925"/>
    </row>
    <row r="9793" spans="17:17">
      <c r="Q9793" s="925"/>
    </row>
    <row r="9794" spans="17:17">
      <c r="Q9794" s="925"/>
    </row>
    <row r="9795" spans="17:17">
      <c r="Q9795" s="925"/>
    </row>
    <row r="9796" spans="17:17">
      <c r="Q9796" s="925"/>
    </row>
    <row r="9797" spans="17:17">
      <c r="Q9797" s="925"/>
    </row>
    <row r="9798" spans="17:17">
      <c r="Q9798" s="925"/>
    </row>
    <row r="9799" spans="17:17">
      <c r="Q9799" s="925"/>
    </row>
    <row r="9800" spans="17:17">
      <c r="Q9800" s="925"/>
    </row>
    <row r="9801" spans="17:17">
      <c r="Q9801" s="925"/>
    </row>
    <row r="9802" spans="17:17">
      <c r="Q9802" s="925"/>
    </row>
    <row r="9803" spans="17:17">
      <c r="Q9803" s="925"/>
    </row>
    <row r="9804" spans="17:17">
      <c r="Q9804" s="925"/>
    </row>
    <row r="9805" spans="17:17">
      <c r="Q9805" s="925"/>
    </row>
    <row r="9806" spans="17:17">
      <c r="Q9806" s="925"/>
    </row>
    <row r="9807" spans="17:17">
      <c r="Q9807" s="925"/>
    </row>
    <row r="9808" spans="17:17">
      <c r="Q9808" s="925"/>
    </row>
    <row r="9809" spans="17:17">
      <c r="Q9809" s="925"/>
    </row>
    <row r="9810" spans="17:17">
      <c r="Q9810" s="925"/>
    </row>
    <row r="9811" spans="17:17">
      <c r="Q9811" s="925"/>
    </row>
    <row r="9812" spans="17:17">
      <c r="Q9812" s="925"/>
    </row>
    <row r="9813" spans="17:17">
      <c r="Q9813" s="925"/>
    </row>
    <row r="9814" spans="17:17">
      <c r="Q9814" s="925"/>
    </row>
    <row r="9815" spans="17:17">
      <c r="Q9815" s="925"/>
    </row>
    <row r="9816" spans="17:17">
      <c r="Q9816" s="925"/>
    </row>
    <row r="9817" spans="17:17">
      <c r="Q9817" s="925"/>
    </row>
    <row r="9818" spans="17:17">
      <c r="Q9818" s="925"/>
    </row>
    <row r="9819" spans="17:17">
      <c r="Q9819" s="925"/>
    </row>
    <row r="9820" spans="17:17">
      <c r="Q9820" s="925"/>
    </row>
    <row r="9821" spans="17:17">
      <c r="Q9821" s="925"/>
    </row>
    <row r="9822" spans="17:17">
      <c r="Q9822" s="925"/>
    </row>
    <row r="9823" spans="17:17">
      <c r="Q9823" s="925"/>
    </row>
    <row r="9824" spans="17:17">
      <c r="Q9824" s="925"/>
    </row>
    <row r="9825" spans="17:17">
      <c r="Q9825" s="925"/>
    </row>
    <row r="9826" spans="17:17">
      <c r="Q9826" s="925"/>
    </row>
    <row r="9827" spans="17:17">
      <c r="Q9827" s="925"/>
    </row>
    <row r="9828" spans="17:17">
      <c r="Q9828" s="925"/>
    </row>
    <row r="9829" spans="17:17">
      <c r="Q9829" s="925"/>
    </row>
    <row r="9830" spans="17:17">
      <c r="Q9830" s="925"/>
    </row>
    <row r="9831" spans="17:17">
      <c r="Q9831" s="925"/>
    </row>
    <row r="9832" spans="17:17">
      <c r="Q9832" s="925"/>
    </row>
    <row r="9833" spans="17:17">
      <c r="Q9833" s="925"/>
    </row>
    <row r="9834" spans="17:17">
      <c r="Q9834" s="925"/>
    </row>
    <row r="9835" spans="17:17">
      <c r="Q9835" s="925"/>
    </row>
    <row r="9836" spans="17:17">
      <c r="Q9836" s="925"/>
    </row>
    <row r="9837" spans="17:17">
      <c r="Q9837" s="925"/>
    </row>
    <row r="9838" spans="17:17">
      <c r="Q9838" s="925"/>
    </row>
    <row r="9839" spans="17:17">
      <c r="Q9839" s="925"/>
    </row>
    <row r="9840" spans="17:17">
      <c r="Q9840" s="925"/>
    </row>
    <row r="9841" spans="17:17">
      <c r="Q9841" s="925"/>
    </row>
    <row r="9842" spans="17:17">
      <c r="Q9842" s="925"/>
    </row>
    <row r="9843" spans="17:17">
      <c r="Q9843" s="925"/>
    </row>
    <row r="9844" spans="17:17">
      <c r="Q9844" s="925"/>
    </row>
    <row r="9845" spans="17:17">
      <c r="Q9845" s="925"/>
    </row>
    <row r="9846" spans="17:17">
      <c r="Q9846" s="925"/>
    </row>
    <row r="9847" spans="17:17">
      <c r="Q9847" s="925"/>
    </row>
    <row r="9848" spans="17:17">
      <c r="Q9848" s="925"/>
    </row>
    <row r="9849" spans="17:17">
      <c r="Q9849" s="925"/>
    </row>
    <row r="9850" spans="17:17">
      <c r="Q9850" s="925"/>
    </row>
    <row r="9851" spans="17:17">
      <c r="Q9851" s="925"/>
    </row>
    <row r="9852" spans="17:17">
      <c r="Q9852" s="925"/>
    </row>
    <row r="9853" spans="17:17">
      <c r="Q9853" s="925"/>
    </row>
    <row r="9854" spans="17:17">
      <c r="Q9854" s="925"/>
    </row>
    <row r="9855" spans="17:17">
      <c r="Q9855" s="925"/>
    </row>
    <row r="9856" spans="17:17">
      <c r="Q9856" s="925"/>
    </row>
    <row r="9857" spans="17:17">
      <c r="Q9857" s="925"/>
    </row>
    <row r="9858" spans="17:17">
      <c r="Q9858" s="925"/>
    </row>
    <row r="9859" spans="17:17">
      <c r="Q9859" s="925"/>
    </row>
    <row r="9860" spans="17:17">
      <c r="Q9860" s="925"/>
    </row>
    <row r="9861" spans="17:17">
      <c r="Q9861" s="925"/>
    </row>
    <row r="9862" spans="17:17">
      <c r="Q9862" s="925"/>
    </row>
    <row r="9863" spans="17:17">
      <c r="Q9863" s="925"/>
    </row>
    <row r="9864" spans="17:17">
      <c r="Q9864" s="925"/>
    </row>
    <row r="9865" spans="17:17">
      <c r="Q9865" s="925"/>
    </row>
    <row r="9866" spans="17:17">
      <c r="Q9866" s="925"/>
    </row>
    <row r="9867" spans="17:17">
      <c r="Q9867" s="925"/>
    </row>
    <row r="9868" spans="17:17">
      <c r="Q9868" s="925"/>
    </row>
    <row r="9869" spans="17:17">
      <c r="Q9869" s="925"/>
    </row>
    <row r="9870" spans="17:17">
      <c r="Q9870" s="925"/>
    </row>
    <row r="9871" spans="17:17">
      <c r="Q9871" s="925"/>
    </row>
    <row r="9872" spans="17:17">
      <c r="Q9872" s="925"/>
    </row>
    <row r="9873" spans="17:17">
      <c r="Q9873" s="925"/>
    </row>
    <row r="9874" spans="17:17">
      <c r="Q9874" s="925"/>
    </row>
    <row r="9875" spans="17:17">
      <c r="Q9875" s="925"/>
    </row>
    <row r="9876" spans="17:17">
      <c r="Q9876" s="925"/>
    </row>
    <row r="9877" spans="17:17">
      <c r="Q9877" s="925"/>
    </row>
    <row r="9878" spans="17:17">
      <c r="Q9878" s="925"/>
    </row>
    <row r="9879" spans="17:17">
      <c r="Q9879" s="925"/>
    </row>
    <row r="9880" spans="17:17">
      <c r="Q9880" s="925"/>
    </row>
    <row r="9881" spans="17:17">
      <c r="Q9881" s="925"/>
    </row>
    <row r="9882" spans="17:17">
      <c r="Q9882" s="925"/>
    </row>
    <row r="9883" spans="17:17">
      <c r="Q9883" s="925"/>
    </row>
    <row r="9884" spans="17:17">
      <c r="Q9884" s="925"/>
    </row>
    <row r="9885" spans="17:17">
      <c r="Q9885" s="925"/>
    </row>
    <row r="9886" spans="17:17">
      <c r="Q9886" s="925"/>
    </row>
    <row r="9887" spans="17:17">
      <c r="Q9887" s="925"/>
    </row>
    <row r="9888" spans="17:17">
      <c r="Q9888" s="925"/>
    </row>
    <row r="9889" spans="17:17">
      <c r="Q9889" s="925"/>
    </row>
    <row r="9890" spans="17:17">
      <c r="Q9890" s="925"/>
    </row>
    <row r="9891" spans="17:17">
      <c r="Q9891" s="925"/>
    </row>
    <row r="9892" spans="17:17">
      <c r="Q9892" s="925"/>
    </row>
    <row r="9893" spans="17:17">
      <c r="Q9893" s="925"/>
    </row>
    <row r="9894" spans="17:17">
      <c r="Q9894" s="925"/>
    </row>
    <row r="9895" spans="17:17">
      <c r="Q9895" s="925"/>
    </row>
    <row r="9896" spans="17:17">
      <c r="Q9896" s="925"/>
    </row>
    <row r="9897" spans="17:17">
      <c r="Q9897" s="925"/>
    </row>
    <row r="9898" spans="17:17">
      <c r="Q9898" s="925"/>
    </row>
    <row r="9899" spans="17:17">
      <c r="Q9899" s="925"/>
    </row>
    <row r="9900" spans="17:17">
      <c r="Q9900" s="925"/>
    </row>
    <row r="9901" spans="17:17">
      <c r="Q9901" s="925"/>
    </row>
    <row r="9902" spans="17:17">
      <c r="Q9902" s="925"/>
    </row>
    <row r="9903" spans="17:17">
      <c r="Q9903" s="925"/>
    </row>
    <row r="9904" spans="17:17">
      <c r="Q9904" s="925"/>
    </row>
    <row r="9905" spans="17:17">
      <c r="Q9905" s="925"/>
    </row>
    <row r="9906" spans="17:17">
      <c r="Q9906" s="925"/>
    </row>
    <row r="9907" spans="17:17">
      <c r="Q9907" s="925"/>
    </row>
    <row r="9908" spans="17:17">
      <c r="Q9908" s="925"/>
    </row>
    <row r="9909" spans="17:17">
      <c r="Q9909" s="925"/>
    </row>
    <row r="9910" spans="17:17">
      <c r="Q9910" s="925"/>
    </row>
    <row r="9911" spans="17:17">
      <c r="Q9911" s="925"/>
    </row>
    <row r="9912" spans="17:17">
      <c r="Q9912" s="925"/>
    </row>
    <row r="9913" spans="17:17">
      <c r="Q9913" s="925"/>
    </row>
    <row r="9914" spans="17:17">
      <c r="Q9914" s="925"/>
    </row>
    <row r="9915" spans="17:17">
      <c r="Q9915" s="925"/>
    </row>
    <row r="9916" spans="17:17">
      <c r="Q9916" s="925"/>
    </row>
    <row r="9917" spans="17:17">
      <c r="Q9917" s="925"/>
    </row>
    <row r="9918" spans="17:17">
      <c r="Q9918" s="925"/>
    </row>
    <row r="9919" spans="17:17">
      <c r="Q9919" s="925"/>
    </row>
    <row r="9920" spans="17:17">
      <c r="Q9920" s="925"/>
    </row>
    <row r="9921" spans="17:17">
      <c r="Q9921" s="925"/>
    </row>
    <row r="9922" spans="17:17">
      <c r="Q9922" s="925"/>
    </row>
    <row r="9923" spans="17:17">
      <c r="Q9923" s="925"/>
    </row>
    <row r="9924" spans="17:17">
      <c r="Q9924" s="925"/>
    </row>
    <row r="9925" spans="17:17">
      <c r="Q9925" s="925"/>
    </row>
    <row r="9926" spans="17:17">
      <c r="Q9926" s="925"/>
    </row>
    <row r="9927" spans="17:17">
      <c r="Q9927" s="925"/>
    </row>
    <row r="9928" spans="17:17">
      <c r="Q9928" s="925"/>
    </row>
    <row r="9929" spans="17:17">
      <c r="Q9929" s="925"/>
    </row>
    <row r="9930" spans="17:17">
      <c r="Q9930" s="925"/>
    </row>
    <row r="9931" spans="17:17">
      <c r="Q9931" s="925"/>
    </row>
    <row r="9932" spans="17:17">
      <c r="Q9932" s="925"/>
    </row>
    <row r="9933" spans="17:17">
      <c r="Q9933" s="925"/>
    </row>
    <row r="9934" spans="17:17">
      <c r="Q9934" s="925"/>
    </row>
    <row r="9935" spans="17:17">
      <c r="Q9935" s="925"/>
    </row>
    <row r="9936" spans="17:17">
      <c r="Q9936" s="925"/>
    </row>
    <row r="9937" spans="17:17">
      <c r="Q9937" s="925"/>
    </row>
    <row r="9938" spans="17:17">
      <c r="Q9938" s="925"/>
    </row>
    <row r="9939" spans="17:17">
      <c r="Q9939" s="925"/>
    </row>
    <row r="9940" spans="17:17">
      <c r="Q9940" s="925"/>
    </row>
    <row r="9941" spans="17:17">
      <c r="Q9941" s="925"/>
    </row>
    <row r="9942" spans="17:17">
      <c r="Q9942" s="925"/>
    </row>
    <row r="9943" spans="17:17">
      <c r="Q9943" s="925"/>
    </row>
    <row r="9944" spans="17:17">
      <c r="Q9944" s="925"/>
    </row>
    <row r="9945" spans="17:17">
      <c r="Q9945" s="925"/>
    </row>
    <row r="9946" spans="17:17">
      <c r="Q9946" s="925"/>
    </row>
    <row r="9947" spans="17:17">
      <c r="Q9947" s="925"/>
    </row>
    <row r="9948" spans="17:17">
      <c r="Q9948" s="925"/>
    </row>
    <row r="9949" spans="17:17">
      <c r="Q9949" s="925"/>
    </row>
    <row r="9950" spans="17:17">
      <c r="Q9950" s="925"/>
    </row>
    <row r="9951" spans="17:17">
      <c r="Q9951" s="925"/>
    </row>
    <row r="9952" spans="17:17">
      <c r="Q9952" s="925"/>
    </row>
    <row r="9953" spans="17:17">
      <c r="Q9953" s="925"/>
    </row>
    <row r="9954" spans="17:17">
      <c r="Q9954" s="925"/>
    </row>
    <row r="9955" spans="17:17">
      <c r="Q9955" s="925"/>
    </row>
    <row r="9956" spans="17:17">
      <c r="Q9956" s="925"/>
    </row>
    <row r="9957" spans="17:17">
      <c r="Q9957" s="925"/>
    </row>
    <row r="9958" spans="17:17">
      <c r="Q9958" s="925"/>
    </row>
    <row r="9959" spans="17:17">
      <c r="Q9959" s="925"/>
    </row>
    <row r="9960" spans="17:17">
      <c r="Q9960" s="925"/>
    </row>
    <row r="9961" spans="17:17">
      <c r="Q9961" s="925"/>
    </row>
    <row r="9962" spans="17:17">
      <c r="Q9962" s="925"/>
    </row>
    <row r="9963" spans="17:17">
      <c r="Q9963" s="925"/>
    </row>
    <row r="9964" spans="17:17">
      <c r="Q9964" s="925"/>
    </row>
    <row r="9965" spans="17:17">
      <c r="Q9965" s="925"/>
    </row>
    <row r="9966" spans="17:17">
      <c r="Q9966" s="925"/>
    </row>
    <row r="9967" spans="17:17">
      <c r="Q9967" s="925"/>
    </row>
    <row r="9968" spans="17:17">
      <c r="Q9968" s="925"/>
    </row>
    <row r="9969" spans="17:17">
      <c r="Q9969" s="925"/>
    </row>
    <row r="9970" spans="17:17">
      <c r="Q9970" s="925"/>
    </row>
    <row r="9971" spans="17:17">
      <c r="Q9971" s="925"/>
    </row>
    <row r="9972" spans="17:17">
      <c r="Q9972" s="925"/>
    </row>
    <row r="9973" spans="17:17">
      <c r="Q9973" s="925"/>
    </row>
    <row r="9974" spans="17:17">
      <c r="Q9974" s="925"/>
    </row>
    <row r="9975" spans="17:17">
      <c r="Q9975" s="925"/>
    </row>
    <row r="9976" spans="17:17">
      <c r="Q9976" s="925"/>
    </row>
    <row r="9977" spans="17:17">
      <c r="Q9977" s="925"/>
    </row>
    <row r="9978" spans="17:17">
      <c r="Q9978" s="925"/>
    </row>
    <row r="9979" spans="17:17">
      <c r="Q9979" s="925"/>
    </row>
    <row r="9980" spans="17:17">
      <c r="Q9980" s="925"/>
    </row>
    <row r="9981" spans="17:17">
      <c r="Q9981" s="925"/>
    </row>
    <row r="9982" spans="17:17">
      <c r="Q9982" s="925"/>
    </row>
    <row r="9983" spans="17:17">
      <c r="Q9983" s="925"/>
    </row>
    <row r="9984" spans="17:17">
      <c r="Q9984" s="925"/>
    </row>
    <row r="9985" spans="17:17">
      <c r="Q9985" s="925"/>
    </row>
    <row r="9986" spans="17:17">
      <c r="Q9986" s="925"/>
    </row>
    <row r="9987" spans="17:17">
      <c r="Q9987" s="925"/>
    </row>
    <row r="9988" spans="17:17">
      <c r="Q9988" s="925"/>
    </row>
    <row r="9989" spans="17:17">
      <c r="Q9989" s="925"/>
    </row>
    <row r="9990" spans="17:17">
      <c r="Q9990" s="925"/>
    </row>
    <row r="9991" spans="17:17">
      <c r="Q9991" s="925"/>
    </row>
    <row r="9992" spans="17:17">
      <c r="Q9992" s="925"/>
    </row>
    <row r="9993" spans="17:17">
      <c r="Q9993" s="925"/>
    </row>
    <row r="9994" spans="17:17">
      <c r="Q9994" s="925"/>
    </row>
    <row r="9995" spans="17:17">
      <c r="Q9995" s="925"/>
    </row>
    <row r="9996" spans="17:17">
      <c r="Q9996" s="925"/>
    </row>
    <row r="9997" spans="17:17">
      <c r="Q9997" s="925"/>
    </row>
    <row r="9998" spans="17:17">
      <c r="Q9998" s="925"/>
    </row>
    <row r="9999" spans="17:17">
      <c r="Q9999" s="925"/>
    </row>
    <row r="10000" spans="17:17">
      <c r="Q10000" s="925"/>
    </row>
    <row r="10001" spans="17:17">
      <c r="Q10001" s="925"/>
    </row>
    <row r="10002" spans="17:17">
      <c r="Q10002" s="925"/>
    </row>
    <row r="10003" spans="17:17">
      <c r="Q10003" s="925"/>
    </row>
    <row r="10004" spans="17:17">
      <c r="Q10004" s="925"/>
    </row>
    <row r="10005" spans="17:17">
      <c r="Q10005" s="925"/>
    </row>
    <row r="10006" spans="17:17">
      <c r="Q10006" s="925"/>
    </row>
    <row r="10007" spans="17:17">
      <c r="Q10007" s="925"/>
    </row>
    <row r="10008" spans="17:17">
      <c r="Q10008" s="925"/>
    </row>
    <row r="10009" spans="17:17">
      <c r="Q10009" s="925"/>
    </row>
    <row r="10010" spans="17:17">
      <c r="Q10010" s="925"/>
    </row>
    <row r="10011" spans="17:17">
      <c r="Q10011" s="925"/>
    </row>
    <row r="10012" spans="17:17">
      <c r="Q10012" s="925"/>
    </row>
    <row r="10013" spans="17:17">
      <c r="Q10013" s="925"/>
    </row>
    <row r="10014" spans="17:17">
      <c r="Q10014" s="925"/>
    </row>
    <row r="10015" spans="17:17">
      <c r="Q10015" s="925"/>
    </row>
    <row r="10016" spans="17:17">
      <c r="Q10016" s="925"/>
    </row>
    <row r="10017" spans="17:17">
      <c r="Q10017" s="925"/>
    </row>
    <row r="10018" spans="17:17">
      <c r="Q10018" s="925"/>
    </row>
    <row r="10019" spans="17:17">
      <c r="Q10019" s="925"/>
    </row>
    <row r="10020" spans="17:17">
      <c r="Q10020" s="925"/>
    </row>
    <row r="10021" spans="17:17">
      <c r="Q10021" s="925"/>
    </row>
    <row r="10022" spans="17:17">
      <c r="Q10022" s="925"/>
    </row>
    <row r="10023" spans="17:17">
      <c r="Q10023" s="925"/>
    </row>
    <row r="10024" spans="17:17">
      <c r="Q10024" s="925"/>
    </row>
    <row r="10025" spans="17:17">
      <c r="Q10025" s="925"/>
    </row>
    <row r="10026" spans="17:17">
      <c r="Q10026" s="925"/>
    </row>
    <row r="10027" spans="17:17">
      <c r="Q10027" s="925"/>
    </row>
    <row r="10028" spans="17:17">
      <c r="Q10028" s="925"/>
    </row>
    <row r="10029" spans="17:17">
      <c r="Q10029" s="925"/>
    </row>
    <row r="10030" spans="17:17">
      <c r="Q10030" s="925"/>
    </row>
    <row r="10031" spans="17:17">
      <c r="Q10031" s="925"/>
    </row>
    <row r="10032" spans="17:17">
      <c r="Q10032" s="925"/>
    </row>
    <row r="10033" spans="17:17">
      <c r="Q10033" s="925"/>
    </row>
    <row r="10034" spans="17:17">
      <c r="Q10034" s="925"/>
    </row>
    <row r="10035" spans="17:17">
      <c r="Q10035" s="925"/>
    </row>
    <row r="10036" spans="17:17">
      <c r="Q10036" s="925"/>
    </row>
    <row r="10037" spans="17:17">
      <c r="Q10037" s="925"/>
    </row>
    <row r="10038" spans="17:17">
      <c r="Q10038" s="925"/>
    </row>
    <row r="10039" spans="17:17">
      <c r="Q10039" s="925"/>
    </row>
    <row r="10040" spans="17:17">
      <c r="Q10040" s="925"/>
    </row>
    <row r="10041" spans="17:17">
      <c r="Q10041" s="925"/>
    </row>
    <row r="10042" spans="17:17">
      <c r="Q10042" s="925"/>
    </row>
    <row r="10043" spans="17:17">
      <c r="Q10043" s="925"/>
    </row>
    <row r="10044" spans="17:17">
      <c r="Q10044" s="925"/>
    </row>
    <row r="10045" spans="17:17">
      <c r="Q10045" s="925"/>
    </row>
    <row r="10046" spans="17:17">
      <c r="Q10046" s="925"/>
    </row>
    <row r="10047" spans="17:17">
      <c r="Q10047" s="925"/>
    </row>
    <row r="10048" spans="17:17">
      <c r="Q10048" s="925"/>
    </row>
    <row r="10049" spans="17:17">
      <c r="Q10049" s="925"/>
    </row>
    <row r="10050" spans="17:17">
      <c r="Q10050" s="925"/>
    </row>
    <row r="10051" spans="17:17">
      <c r="Q10051" s="925"/>
    </row>
    <row r="10052" spans="17:17">
      <c r="Q10052" s="925"/>
    </row>
    <row r="10053" spans="17:17">
      <c r="Q10053" s="925"/>
    </row>
    <row r="10054" spans="17:17">
      <c r="Q10054" s="925"/>
    </row>
    <row r="10055" spans="17:17">
      <c r="Q10055" s="925"/>
    </row>
    <row r="10056" spans="17:17">
      <c r="Q10056" s="925"/>
    </row>
    <row r="10057" spans="17:17">
      <c r="Q10057" s="925"/>
    </row>
    <row r="10058" spans="17:17">
      <c r="Q10058" s="925"/>
    </row>
    <row r="10059" spans="17:17">
      <c r="Q10059" s="925"/>
    </row>
    <row r="10060" spans="17:17">
      <c r="Q10060" s="925"/>
    </row>
    <row r="10061" spans="17:17">
      <c r="Q10061" s="925"/>
    </row>
    <row r="10062" spans="17:17">
      <c r="Q10062" s="925"/>
    </row>
    <row r="10063" spans="17:17">
      <c r="Q10063" s="925"/>
    </row>
    <row r="10064" spans="17:17">
      <c r="Q10064" s="925"/>
    </row>
    <row r="10065" spans="17:17">
      <c r="Q10065" s="925"/>
    </row>
    <row r="10066" spans="17:17">
      <c r="Q10066" s="925"/>
    </row>
    <row r="10067" spans="17:17">
      <c r="Q10067" s="925"/>
    </row>
    <row r="10068" spans="17:17">
      <c r="Q10068" s="925"/>
    </row>
    <row r="10069" spans="17:17">
      <c r="Q10069" s="925"/>
    </row>
    <row r="10070" spans="17:17">
      <c r="Q10070" s="925"/>
    </row>
    <row r="10071" spans="17:17">
      <c r="Q10071" s="925"/>
    </row>
    <row r="10072" spans="17:17">
      <c r="Q10072" s="925"/>
    </row>
    <row r="10073" spans="17:17">
      <c r="Q10073" s="925"/>
    </row>
    <row r="10074" spans="17:17">
      <c r="Q10074" s="925"/>
    </row>
    <row r="10075" spans="17:17">
      <c r="Q10075" s="925"/>
    </row>
    <row r="10076" spans="17:17">
      <c r="Q10076" s="925"/>
    </row>
    <row r="10077" spans="17:17">
      <c r="Q10077" s="925"/>
    </row>
    <row r="10078" spans="17:17">
      <c r="Q10078" s="925"/>
    </row>
    <row r="10079" spans="17:17">
      <c r="Q10079" s="925"/>
    </row>
    <row r="10080" spans="17:17">
      <c r="Q10080" s="925"/>
    </row>
    <row r="10081" spans="17:17">
      <c r="Q10081" s="925"/>
    </row>
    <row r="10082" spans="17:17">
      <c r="Q10082" s="925"/>
    </row>
    <row r="10083" spans="17:17">
      <c r="Q10083" s="925"/>
    </row>
    <row r="10084" spans="17:17">
      <c r="Q10084" s="925"/>
    </row>
    <row r="10085" spans="17:17">
      <c r="Q10085" s="925"/>
    </row>
    <row r="10086" spans="17:17">
      <c r="Q10086" s="925"/>
    </row>
    <row r="10087" spans="17:17">
      <c r="Q10087" s="925"/>
    </row>
    <row r="10088" spans="17:17">
      <c r="Q10088" s="925"/>
    </row>
    <row r="10089" spans="17:17">
      <c r="Q10089" s="925"/>
    </row>
    <row r="10090" spans="17:17">
      <c r="Q10090" s="925"/>
    </row>
    <row r="10091" spans="17:17">
      <c r="Q10091" s="925"/>
    </row>
    <row r="10092" spans="17:17">
      <c r="Q10092" s="925"/>
    </row>
    <row r="10093" spans="17:17">
      <c r="Q10093" s="925"/>
    </row>
    <row r="10094" spans="17:17">
      <c r="Q10094" s="925"/>
    </row>
    <row r="10095" spans="17:17">
      <c r="Q10095" s="925"/>
    </row>
    <row r="10096" spans="17:17">
      <c r="Q10096" s="925"/>
    </row>
    <row r="10097" spans="17:17">
      <c r="Q10097" s="925"/>
    </row>
    <row r="10098" spans="17:17">
      <c r="Q10098" s="925"/>
    </row>
    <row r="10099" spans="17:17">
      <c r="Q10099" s="925"/>
    </row>
    <row r="10100" spans="17:17">
      <c r="Q10100" s="925"/>
    </row>
    <row r="10101" spans="17:17">
      <c r="Q10101" s="925"/>
    </row>
    <row r="10102" spans="17:17">
      <c r="Q10102" s="925"/>
    </row>
    <row r="10103" spans="17:17">
      <c r="Q10103" s="925"/>
    </row>
    <row r="10104" spans="17:17">
      <c r="Q10104" s="925"/>
    </row>
    <row r="10105" spans="17:17">
      <c r="Q10105" s="925"/>
    </row>
    <row r="10106" spans="17:17">
      <c r="Q10106" s="925"/>
    </row>
    <row r="10107" spans="17:17">
      <c r="Q10107" s="925"/>
    </row>
    <row r="10108" spans="17:17">
      <c r="Q10108" s="925"/>
    </row>
    <row r="10109" spans="17:17">
      <c r="Q10109" s="925"/>
    </row>
    <row r="10110" spans="17:17">
      <c r="Q10110" s="925"/>
    </row>
    <row r="10111" spans="17:17">
      <c r="Q10111" s="925"/>
    </row>
    <row r="10112" spans="17:17">
      <c r="Q10112" s="925"/>
    </row>
    <row r="10113" spans="17:17">
      <c r="Q10113" s="925"/>
    </row>
    <row r="10114" spans="17:17">
      <c r="Q10114" s="925"/>
    </row>
    <row r="10115" spans="17:17">
      <c r="Q10115" s="925"/>
    </row>
    <row r="10116" spans="17:17">
      <c r="Q10116" s="925"/>
    </row>
    <row r="10117" spans="17:17">
      <c r="Q10117" s="925"/>
    </row>
    <row r="10118" spans="17:17">
      <c r="Q10118" s="925"/>
    </row>
    <row r="10119" spans="17:17">
      <c r="Q10119" s="925"/>
    </row>
    <row r="10120" spans="17:17">
      <c r="Q10120" s="925"/>
    </row>
    <row r="10121" spans="17:17">
      <c r="Q10121" s="925"/>
    </row>
    <row r="10122" spans="17:17">
      <c r="Q10122" s="925"/>
    </row>
    <row r="10123" spans="17:17">
      <c r="Q10123" s="925"/>
    </row>
    <row r="10124" spans="17:17">
      <c r="Q10124" s="925"/>
    </row>
    <row r="10125" spans="17:17">
      <c r="Q10125" s="925"/>
    </row>
    <row r="10126" spans="17:17">
      <c r="Q10126" s="925"/>
    </row>
    <row r="10127" spans="17:17">
      <c r="Q10127" s="925"/>
    </row>
    <row r="10128" spans="17:17">
      <c r="Q10128" s="925"/>
    </row>
    <row r="10129" spans="17:17">
      <c r="Q10129" s="925"/>
    </row>
    <row r="10130" spans="17:17">
      <c r="Q10130" s="925"/>
    </row>
    <row r="10131" spans="17:17">
      <c r="Q10131" s="925"/>
    </row>
    <row r="10132" spans="17:17">
      <c r="Q10132" s="925"/>
    </row>
    <row r="10133" spans="17:17">
      <c r="Q10133" s="925"/>
    </row>
    <row r="10134" spans="17:17">
      <c r="Q10134" s="925"/>
    </row>
    <row r="10135" spans="17:17">
      <c r="Q10135" s="925"/>
    </row>
    <row r="10136" spans="17:17">
      <c r="Q10136" s="925"/>
    </row>
    <row r="10137" spans="17:17">
      <c r="Q10137" s="925"/>
    </row>
    <row r="10138" spans="17:17">
      <c r="Q10138" s="925"/>
    </row>
    <row r="10139" spans="17:17">
      <c r="Q10139" s="925"/>
    </row>
    <row r="10140" spans="17:17">
      <c r="Q10140" s="925"/>
    </row>
    <row r="10141" spans="17:17">
      <c r="Q10141" s="925"/>
    </row>
    <row r="10142" spans="17:17">
      <c r="Q10142" s="925"/>
    </row>
    <row r="10143" spans="17:17">
      <c r="Q10143" s="925"/>
    </row>
    <row r="10144" spans="17:17">
      <c r="Q10144" s="925"/>
    </row>
    <row r="10145" spans="17:17">
      <c r="Q10145" s="925"/>
    </row>
    <row r="10146" spans="17:17">
      <c r="Q10146" s="925"/>
    </row>
    <row r="10147" spans="17:17">
      <c r="Q10147" s="925"/>
    </row>
    <row r="10148" spans="17:17">
      <c r="Q10148" s="925"/>
    </row>
    <row r="10149" spans="17:17">
      <c r="Q10149" s="925"/>
    </row>
    <row r="10150" spans="17:17">
      <c r="Q10150" s="925"/>
    </row>
    <row r="10151" spans="17:17">
      <c r="Q10151" s="925"/>
    </row>
    <row r="10152" spans="17:17">
      <c r="Q10152" s="925"/>
    </row>
    <row r="10153" spans="17:17">
      <c r="Q10153" s="925"/>
    </row>
    <row r="10154" spans="17:17">
      <c r="Q10154" s="925"/>
    </row>
    <row r="10155" spans="17:17">
      <c r="Q10155" s="925"/>
    </row>
    <row r="10156" spans="17:17">
      <c r="Q10156" s="925"/>
    </row>
    <row r="10157" spans="17:17">
      <c r="Q10157" s="925"/>
    </row>
    <row r="10158" spans="17:17">
      <c r="Q10158" s="925"/>
    </row>
    <row r="10159" spans="17:17">
      <c r="Q10159" s="925"/>
    </row>
    <row r="10160" spans="17:17">
      <c r="Q10160" s="925"/>
    </row>
    <row r="10161" spans="17:17">
      <c r="Q10161" s="925"/>
    </row>
    <row r="10162" spans="17:17">
      <c r="Q10162" s="925"/>
    </row>
    <row r="10163" spans="17:17">
      <c r="Q10163" s="925"/>
    </row>
    <row r="10164" spans="17:17">
      <c r="Q10164" s="925"/>
    </row>
    <row r="10165" spans="17:17">
      <c r="Q10165" s="925"/>
    </row>
    <row r="10166" spans="17:17">
      <c r="Q10166" s="925"/>
    </row>
    <row r="10167" spans="17:17">
      <c r="Q10167" s="925"/>
    </row>
    <row r="10168" spans="17:17">
      <c r="Q10168" s="925"/>
    </row>
    <row r="10169" spans="17:17">
      <c r="Q10169" s="925"/>
    </row>
    <row r="10170" spans="17:17">
      <c r="Q10170" s="925"/>
    </row>
    <row r="10171" spans="17:17">
      <c r="Q10171" s="925"/>
    </row>
    <row r="10172" spans="17:17">
      <c r="Q10172" s="925"/>
    </row>
    <row r="10173" spans="17:17">
      <c r="Q10173" s="925"/>
    </row>
    <row r="10174" spans="17:17">
      <c r="Q10174" s="925"/>
    </row>
    <row r="10175" spans="17:17">
      <c r="Q10175" s="925"/>
    </row>
    <row r="10176" spans="17:17">
      <c r="Q10176" s="925"/>
    </row>
    <row r="10177" spans="17:17">
      <c r="Q10177" s="925"/>
    </row>
    <row r="10178" spans="17:17">
      <c r="Q10178" s="925"/>
    </row>
    <row r="10179" spans="17:17">
      <c r="Q10179" s="925"/>
    </row>
    <row r="10180" spans="17:17">
      <c r="Q10180" s="925"/>
    </row>
    <row r="10181" spans="17:17">
      <c r="Q10181" s="925"/>
    </row>
    <row r="10182" spans="17:17">
      <c r="Q10182" s="925"/>
    </row>
    <row r="10183" spans="17:17">
      <c r="Q10183" s="925"/>
    </row>
    <row r="10184" spans="17:17">
      <c r="Q10184" s="925"/>
    </row>
    <row r="10185" spans="17:17">
      <c r="Q10185" s="925"/>
    </row>
    <row r="10186" spans="17:17">
      <c r="Q10186" s="925"/>
    </row>
    <row r="10187" spans="17:17">
      <c r="Q10187" s="925"/>
    </row>
    <row r="10188" spans="17:17">
      <c r="Q10188" s="925"/>
    </row>
    <row r="10189" spans="17:17">
      <c r="Q10189" s="925"/>
    </row>
    <row r="10190" spans="17:17">
      <c r="Q10190" s="925"/>
    </row>
    <row r="10191" spans="17:17">
      <c r="Q10191" s="925"/>
    </row>
    <row r="10192" spans="17:17">
      <c r="Q10192" s="925"/>
    </row>
    <row r="10193" spans="17:17">
      <c r="Q10193" s="925"/>
    </row>
    <row r="10194" spans="17:17">
      <c r="Q10194" s="925"/>
    </row>
    <row r="10195" spans="17:17">
      <c r="Q10195" s="925"/>
    </row>
    <row r="10196" spans="17:17">
      <c r="Q10196" s="925"/>
    </row>
    <row r="10197" spans="17:17">
      <c r="Q10197" s="925"/>
    </row>
    <row r="10198" spans="17:17">
      <c r="Q10198" s="925"/>
    </row>
    <row r="10199" spans="17:17">
      <c r="Q10199" s="925"/>
    </row>
    <row r="10200" spans="17:17">
      <c r="Q10200" s="925"/>
    </row>
    <row r="10201" spans="17:17">
      <c r="Q10201" s="925"/>
    </row>
    <row r="10202" spans="17:17">
      <c r="Q10202" s="925"/>
    </row>
    <row r="10203" spans="17:17">
      <c r="Q10203" s="925"/>
    </row>
    <row r="10204" spans="17:17">
      <c r="Q10204" s="925"/>
    </row>
    <row r="10205" spans="17:17">
      <c r="Q10205" s="925"/>
    </row>
    <row r="10206" spans="17:17">
      <c r="Q10206" s="925"/>
    </row>
    <row r="10207" spans="17:17">
      <c r="Q10207" s="925"/>
    </row>
    <row r="10208" spans="17:17">
      <c r="Q10208" s="925"/>
    </row>
    <row r="10209" spans="17:17">
      <c r="Q10209" s="925"/>
    </row>
    <row r="10210" spans="17:17">
      <c r="Q10210" s="925"/>
    </row>
    <row r="10211" spans="17:17">
      <c r="Q10211" s="925"/>
    </row>
    <row r="10212" spans="17:17">
      <c r="Q10212" s="925"/>
    </row>
    <row r="10213" spans="17:17">
      <c r="Q10213" s="925"/>
    </row>
    <row r="10214" spans="17:17">
      <c r="Q10214" s="925"/>
    </row>
    <row r="10215" spans="17:17">
      <c r="Q10215" s="925"/>
    </row>
    <row r="10216" spans="17:17">
      <c r="Q10216" s="925"/>
    </row>
    <row r="10217" spans="17:17">
      <c r="Q10217" s="925"/>
    </row>
    <row r="10218" spans="17:17">
      <c r="Q10218" s="925"/>
    </row>
    <row r="10219" spans="17:17">
      <c r="Q10219" s="925"/>
    </row>
    <row r="10220" spans="17:17">
      <c r="Q10220" s="925"/>
    </row>
    <row r="10221" spans="17:17">
      <c r="Q10221" s="925"/>
    </row>
    <row r="10222" spans="17:17">
      <c r="Q10222" s="925"/>
    </row>
    <row r="10223" spans="17:17">
      <c r="Q10223" s="925"/>
    </row>
    <row r="10224" spans="17:17">
      <c r="Q10224" s="925"/>
    </row>
    <row r="10225" spans="17:17">
      <c r="Q10225" s="925"/>
    </row>
    <row r="10226" spans="17:17">
      <c r="Q10226" s="925"/>
    </row>
    <row r="10227" spans="17:17">
      <c r="Q10227" s="925"/>
    </row>
    <row r="10228" spans="17:17">
      <c r="Q10228" s="925"/>
    </row>
    <row r="10229" spans="17:17">
      <c r="Q10229" s="925"/>
    </row>
    <row r="10230" spans="17:17">
      <c r="Q10230" s="925"/>
    </row>
    <row r="10231" spans="17:17">
      <c r="Q10231" s="925"/>
    </row>
    <row r="10232" spans="17:17">
      <c r="Q10232" s="925"/>
    </row>
    <row r="10233" spans="17:17">
      <c r="Q10233" s="925"/>
    </row>
    <row r="10234" spans="17:17">
      <c r="Q10234" s="925"/>
    </row>
    <row r="10235" spans="17:17">
      <c r="Q10235" s="925"/>
    </row>
    <row r="10236" spans="17:17">
      <c r="Q10236" s="925"/>
    </row>
    <row r="10237" spans="17:17">
      <c r="Q10237" s="925"/>
    </row>
    <row r="10238" spans="17:17">
      <c r="Q10238" s="925"/>
    </row>
    <row r="10239" spans="17:17">
      <c r="Q10239" s="925"/>
    </row>
    <row r="10240" spans="17:17">
      <c r="Q10240" s="925"/>
    </row>
    <row r="10241" spans="17:17">
      <c r="Q10241" s="925"/>
    </row>
    <row r="10242" spans="17:17">
      <c r="Q10242" s="925"/>
    </row>
    <row r="10243" spans="17:17">
      <c r="Q10243" s="925"/>
    </row>
    <row r="10244" spans="17:17">
      <c r="Q10244" s="925"/>
    </row>
    <row r="10245" spans="17:17">
      <c r="Q10245" s="925"/>
    </row>
    <row r="10246" spans="17:17">
      <c r="Q10246" s="925"/>
    </row>
    <row r="10247" spans="17:17">
      <c r="Q10247" s="925"/>
    </row>
    <row r="10248" spans="17:17">
      <c r="Q10248" s="925"/>
    </row>
    <row r="10249" spans="17:17">
      <c r="Q10249" s="925"/>
    </row>
    <row r="10250" spans="17:17">
      <c r="Q10250" s="925"/>
    </row>
    <row r="10251" spans="17:17">
      <c r="Q10251" s="925"/>
    </row>
    <row r="10252" spans="17:17">
      <c r="Q10252" s="925"/>
    </row>
    <row r="10253" spans="17:17">
      <c r="Q10253" s="925"/>
    </row>
    <row r="10254" spans="17:17">
      <c r="Q10254" s="925"/>
    </row>
    <row r="10255" spans="17:17">
      <c r="Q10255" s="925"/>
    </row>
    <row r="10256" spans="17:17">
      <c r="Q10256" s="925"/>
    </row>
    <row r="10257" spans="17:17">
      <c r="Q10257" s="925"/>
    </row>
    <row r="10258" spans="17:17">
      <c r="Q10258" s="925"/>
    </row>
    <row r="10259" spans="17:17">
      <c r="Q10259" s="925"/>
    </row>
    <row r="10260" spans="17:17">
      <c r="Q10260" s="925"/>
    </row>
    <row r="10261" spans="17:17">
      <c r="Q10261" s="925"/>
    </row>
    <row r="10262" spans="17:17">
      <c r="Q10262" s="925"/>
    </row>
    <row r="10263" spans="17:17">
      <c r="Q10263" s="925"/>
    </row>
    <row r="10264" spans="17:17">
      <c r="Q10264" s="925"/>
    </row>
    <row r="10265" spans="17:17">
      <c r="Q10265" s="925"/>
    </row>
    <row r="10266" spans="17:17">
      <c r="Q10266" s="925"/>
    </row>
    <row r="10267" spans="17:17">
      <c r="Q10267" s="925"/>
    </row>
    <row r="10268" spans="17:17">
      <c r="Q10268" s="925"/>
    </row>
    <row r="10269" spans="17:17">
      <c r="Q10269" s="925"/>
    </row>
    <row r="10270" spans="17:17">
      <c r="Q10270" s="925"/>
    </row>
    <row r="10271" spans="17:17">
      <c r="Q10271" s="925"/>
    </row>
    <row r="10272" spans="17:17">
      <c r="Q10272" s="925"/>
    </row>
    <row r="10273" spans="17:17">
      <c r="Q10273" s="925"/>
    </row>
    <row r="10274" spans="17:17">
      <c r="Q10274" s="925"/>
    </row>
    <row r="10275" spans="17:17">
      <c r="Q10275" s="925"/>
    </row>
    <row r="10276" spans="17:17">
      <c r="Q10276" s="925"/>
    </row>
    <row r="10277" spans="17:17">
      <c r="Q10277" s="925"/>
    </row>
    <row r="10278" spans="17:17">
      <c r="Q10278" s="925"/>
    </row>
    <row r="10279" spans="17:17">
      <c r="Q10279" s="925"/>
    </row>
    <row r="10280" spans="17:17">
      <c r="Q10280" s="925"/>
    </row>
    <row r="10281" spans="17:17">
      <c r="Q10281" s="925"/>
    </row>
    <row r="10282" spans="17:17">
      <c r="Q10282" s="925"/>
    </row>
    <row r="10283" spans="17:17">
      <c r="Q10283" s="925"/>
    </row>
    <row r="10284" spans="17:17">
      <c r="Q10284" s="925"/>
    </row>
    <row r="10285" spans="17:17">
      <c r="Q10285" s="925"/>
    </row>
    <row r="10286" spans="17:17">
      <c r="Q10286" s="925"/>
    </row>
    <row r="10287" spans="17:17">
      <c r="Q10287" s="925"/>
    </row>
    <row r="10288" spans="17:17">
      <c r="Q10288" s="925"/>
    </row>
    <row r="10289" spans="17:17">
      <c r="Q10289" s="925"/>
    </row>
    <row r="10290" spans="17:17">
      <c r="Q10290" s="925"/>
    </row>
    <row r="10291" spans="17:17">
      <c r="Q10291" s="925"/>
    </row>
    <row r="10292" spans="17:17">
      <c r="Q10292" s="925"/>
    </row>
    <row r="10293" spans="17:17">
      <c r="Q10293" s="925"/>
    </row>
    <row r="10294" spans="17:17">
      <c r="Q10294" s="925"/>
    </row>
    <row r="10295" spans="17:17">
      <c r="Q10295" s="925"/>
    </row>
    <row r="10296" spans="17:17">
      <c r="Q10296" s="925"/>
    </row>
    <row r="10297" spans="17:17">
      <c r="Q10297" s="925"/>
    </row>
    <row r="10298" spans="17:17">
      <c r="Q10298" s="925"/>
    </row>
    <row r="10299" spans="17:17">
      <c r="Q10299" s="925"/>
    </row>
    <row r="10300" spans="17:17">
      <c r="Q10300" s="925"/>
    </row>
    <row r="10301" spans="17:17">
      <c r="Q10301" s="925"/>
    </row>
    <row r="10302" spans="17:17">
      <c r="Q10302" s="925"/>
    </row>
    <row r="10303" spans="17:17">
      <c r="Q10303" s="925"/>
    </row>
    <row r="10304" spans="17:17">
      <c r="Q10304" s="925"/>
    </row>
    <row r="10305" spans="17:17">
      <c r="Q10305" s="925"/>
    </row>
    <row r="10306" spans="17:17">
      <c r="Q10306" s="925"/>
    </row>
    <row r="10307" spans="17:17">
      <c r="Q10307" s="925"/>
    </row>
    <row r="10308" spans="17:17">
      <c r="Q10308" s="925"/>
    </row>
    <row r="10309" spans="17:17">
      <c r="Q10309" s="925"/>
    </row>
    <row r="10310" spans="17:17">
      <c r="Q10310" s="925"/>
    </row>
    <row r="10311" spans="17:17">
      <c r="Q10311" s="925"/>
    </row>
    <row r="10312" spans="17:17">
      <c r="Q10312" s="925"/>
    </row>
    <row r="10313" spans="17:17">
      <c r="Q10313" s="925"/>
    </row>
    <row r="10314" spans="17:17">
      <c r="Q10314" s="925"/>
    </row>
    <row r="10315" spans="17:17">
      <c r="Q10315" s="925"/>
    </row>
    <row r="10316" spans="17:17">
      <c r="Q10316" s="925"/>
    </row>
    <row r="10317" spans="17:17">
      <c r="Q10317" s="925"/>
    </row>
    <row r="10318" spans="17:17">
      <c r="Q10318" s="925"/>
    </row>
    <row r="10319" spans="17:17">
      <c r="Q10319" s="925"/>
    </row>
    <row r="10320" spans="17:17">
      <c r="Q10320" s="925"/>
    </row>
    <row r="10321" spans="17:17">
      <c r="Q10321" s="925"/>
    </row>
    <row r="10322" spans="17:17">
      <c r="Q10322" s="925"/>
    </row>
    <row r="10323" spans="17:17">
      <c r="Q10323" s="925"/>
    </row>
    <row r="10324" spans="17:17">
      <c r="Q10324" s="925"/>
    </row>
    <row r="10325" spans="17:17">
      <c r="Q10325" s="925"/>
    </row>
    <row r="10326" spans="17:17">
      <c r="Q10326" s="925"/>
    </row>
    <row r="10327" spans="17:17">
      <c r="Q10327" s="925"/>
    </row>
    <row r="10328" spans="17:17">
      <c r="Q10328" s="925"/>
    </row>
    <row r="10329" spans="17:17">
      <c r="Q10329" s="925"/>
    </row>
    <row r="10330" spans="17:17">
      <c r="Q10330" s="925"/>
    </row>
    <row r="10331" spans="17:17">
      <c r="Q10331" s="925"/>
    </row>
    <row r="10332" spans="17:17">
      <c r="Q10332" s="925"/>
    </row>
    <row r="10333" spans="17:17">
      <c r="Q10333" s="925"/>
    </row>
    <row r="10334" spans="17:17">
      <c r="Q10334" s="925"/>
    </row>
    <row r="10335" spans="17:17">
      <c r="Q10335" s="925"/>
    </row>
    <row r="10336" spans="17:17">
      <c r="Q10336" s="925"/>
    </row>
    <row r="10337" spans="17:17">
      <c r="Q10337" s="925"/>
    </row>
    <row r="10338" spans="17:17">
      <c r="Q10338" s="925"/>
    </row>
    <row r="10339" spans="17:17">
      <c r="Q10339" s="925"/>
    </row>
    <row r="10340" spans="17:17">
      <c r="Q10340" s="925"/>
    </row>
    <row r="10341" spans="17:17">
      <c r="Q10341" s="925"/>
    </row>
    <row r="10342" spans="17:17">
      <c r="Q10342" s="925"/>
    </row>
    <row r="10343" spans="17:17">
      <c r="Q10343" s="925"/>
    </row>
    <row r="10344" spans="17:17">
      <c r="Q10344" s="925"/>
    </row>
    <row r="10345" spans="17:17">
      <c r="Q10345" s="925"/>
    </row>
    <row r="10346" spans="17:17">
      <c r="Q10346" s="925"/>
    </row>
    <row r="10347" spans="17:17">
      <c r="Q10347" s="925"/>
    </row>
    <row r="10348" spans="17:17">
      <c r="Q10348" s="925"/>
    </row>
    <row r="10349" spans="17:17">
      <c r="Q10349" s="925"/>
    </row>
    <row r="10350" spans="17:17">
      <c r="Q10350" s="925"/>
    </row>
    <row r="10351" spans="17:17">
      <c r="Q10351" s="925"/>
    </row>
    <row r="10352" spans="17:17">
      <c r="Q10352" s="925"/>
    </row>
    <row r="10353" spans="17:17">
      <c r="Q10353" s="925"/>
    </row>
    <row r="10354" spans="17:17">
      <c r="Q10354" s="925"/>
    </row>
    <row r="10355" spans="17:17">
      <c r="Q10355" s="925"/>
    </row>
    <row r="10356" spans="17:17">
      <c r="Q10356" s="925"/>
    </row>
    <row r="10357" spans="17:17">
      <c r="Q10357" s="925"/>
    </row>
    <row r="10358" spans="17:17">
      <c r="Q10358" s="925"/>
    </row>
    <row r="10359" spans="17:17">
      <c r="Q10359" s="925"/>
    </row>
    <row r="10360" spans="17:17">
      <c r="Q10360" s="925"/>
    </row>
    <row r="10361" spans="17:17">
      <c r="Q10361" s="925"/>
    </row>
    <row r="10362" spans="17:17">
      <c r="Q10362" s="925"/>
    </row>
    <row r="10363" spans="17:17">
      <c r="Q10363" s="925"/>
    </row>
    <row r="10364" spans="17:17">
      <c r="Q10364" s="925"/>
    </row>
    <row r="10365" spans="17:17">
      <c r="Q10365" s="925"/>
    </row>
    <row r="10366" spans="17:17">
      <c r="Q10366" s="925"/>
    </row>
    <row r="10367" spans="17:17">
      <c r="Q10367" s="925"/>
    </row>
    <row r="10368" spans="17:17">
      <c r="Q10368" s="925"/>
    </row>
    <row r="10369" spans="17:17">
      <c r="Q10369" s="925"/>
    </row>
    <row r="10370" spans="17:17">
      <c r="Q10370" s="925"/>
    </row>
    <row r="10371" spans="17:17">
      <c r="Q10371" s="925"/>
    </row>
    <row r="10372" spans="17:17">
      <c r="Q10372" s="925"/>
    </row>
    <row r="10373" spans="17:17">
      <c r="Q10373" s="925"/>
    </row>
    <row r="10374" spans="17:17">
      <c r="Q10374" s="925"/>
    </row>
    <row r="10375" spans="17:17">
      <c r="Q10375" s="925"/>
    </row>
    <row r="10376" spans="17:17">
      <c r="Q10376" s="925"/>
    </row>
    <row r="10377" spans="17:17">
      <c r="Q10377" s="925"/>
    </row>
    <row r="10378" spans="17:17">
      <c r="Q10378" s="925"/>
    </row>
    <row r="10379" spans="17:17">
      <c r="Q10379" s="925"/>
    </row>
    <row r="10380" spans="17:17">
      <c r="Q10380" s="925"/>
    </row>
    <row r="10381" spans="17:17">
      <c r="Q10381" s="925"/>
    </row>
    <row r="10382" spans="17:17">
      <c r="Q10382" s="925"/>
    </row>
    <row r="10383" spans="17:17">
      <c r="Q10383" s="925"/>
    </row>
    <row r="10384" spans="17:17">
      <c r="Q10384" s="925"/>
    </row>
    <row r="10385" spans="17:17">
      <c r="Q10385" s="925"/>
    </row>
    <row r="10386" spans="17:17">
      <c r="Q10386" s="925"/>
    </row>
    <row r="10387" spans="17:17">
      <c r="Q10387" s="925"/>
    </row>
    <row r="10388" spans="17:17">
      <c r="Q10388" s="925"/>
    </row>
    <row r="10389" spans="17:17">
      <c r="Q10389" s="925"/>
    </row>
    <row r="10390" spans="17:17">
      <c r="Q10390" s="925"/>
    </row>
    <row r="10391" spans="17:17">
      <c r="Q10391" s="925"/>
    </row>
    <row r="10392" spans="17:17">
      <c r="Q10392" s="925"/>
    </row>
    <row r="10393" spans="17:17">
      <c r="Q10393" s="925"/>
    </row>
    <row r="10394" spans="17:17">
      <c r="Q10394" s="925"/>
    </row>
    <row r="10395" spans="17:17">
      <c r="Q10395" s="925"/>
    </row>
    <row r="10396" spans="17:17">
      <c r="Q10396" s="925"/>
    </row>
    <row r="10397" spans="17:17">
      <c r="Q10397" s="925"/>
    </row>
    <row r="10398" spans="17:17">
      <c r="Q10398" s="925"/>
    </row>
    <row r="10399" spans="17:17">
      <c r="Q10399" s="925"/>
    </row>
    <row r="10400" spans="17:17">
      <c r="Q10400" s="925"/>
    </row>
    <row r="10401" spans="17:17">
      <c r="Q10401" s="925"/>
    </row>
    <row r="10402" spans="17:17">
      <c r="Q10402" s="925"/>
    </row>
    <row r="10403" spans="17:17">
      <c r="Q10403" s="925"/>
    </row>
    <row r="10404" spans="17:17">
      <c r="Q10404" s="925"/>
    </row>
    <row r="10405" spans="17:17">
      <c r="Q10405" s="925"/>
    </row>
    <row r="10406" spans="17:17">
      <c r="Q10406" s="925"/>
    </row>
    <row r="10407" spans="17:17">
      <c r="Q10407" s="925"/>
    </row>
    <row r="10408" spans="17:17">
      <c r="Q10408" s="925"/>
    </row>
    <row r="10409" spans="17:17">
      <c r="Q10409" s="925"/>
    </row>
    <row r="10410" spans="17:17">
      <c r="Q10410" s="925"/>
    </row>
    <row r="10411" spans="17:17">
      <c r="Q10411" s="925"/>
    </row>
    <row r="10412" spans="17:17">
      <c r="Q10412" s="925"/>
    </row>
    <row r="10413" spans="17:17">
      <c r="Q10413" s="925"/>
    </row>
    <row r="10414" spans="17:17">
      <c r="Q10414" s="925"/>
    </row>
    <row r="10415" spans="17:17">
      <c r="Q10415" s="925"/>
    </row>
    <row r="10416" spans="17:17">
      <c r="Q10416" s="925"/>
    </row>
    <row r="10417" spans="17:17">
      <c r="Q10417" s="925"/>
    </row>
    <row r="10418" spans="17:17">
      <c r="Q10418" s="925"/>
    </row>
    <row r="10419" spans="17:17">
      <c r="Q10419" s="925"/>
    </row>
    <row r="10420" spans="17:17">
      <c r="Q10420" s="925"/>
    </row>
    <row r="10421" spans="17:17">
      <c r="Q10421" s="925"/>
    </row>
    <row r="10422" spans="17:17">
      <c r="Q10422" s="925"/>
    </row>
    <row r="10423" spans="17:17">
      <c r="Q10423" s="925"/>
    </row>
    <row r="10424" spans="17:17">
      <c r="Q10424" s="925"/>
    </row>
    <row r="10425" spans="17:17">
      <c r="Q10425" s="925"/>
    </row>
    <row r="10426" spans="17:17">
      <c r="Q10426" s="925"/>
    </row>
    <row r="10427" spans="17:17">
      <c r="Q10427" s="925"/>
    </row>
    <row r="10428" spans="17:17">
      <c r="Q10428" s="925"/>
    </row>
    <row r="10429" spans="17:17">
      <c r="Q10429" s="925"/>
    </row>
    <row r="10430" spans="17:17">
      <c r="Q10430" s="925"/>
    </row>
    <row r="10431" spans="17:17">
      <c r="Q10431" s="925"/>
    </row>
    <row r="10432" spans="17:17">
      <c r="Q10432" s="925"/>
    </row>
    <row r="10433" spans="17:17">
      <c r="Q10433" s="925"/>
    </row>
    <row r="10434" spans="17:17">
      <c r="Q10434" s="925"/>
    </row>
    <row r="10435" spans="17:17">
      <c r="Q10435" s="925"/>
    </row>
    <row r="10436" spans="17:17">
      <c r="Q10436" s="925"/>
    </row>
    <row r="10437" spans="17:17">
      <c r="Q10437" s="925"/>
    </row>
    <row r="10438" spans="17:17">
      <c r="Q10438" s="925"/>
    </row>
    <row r="10439" spans="17:17">
      <c r="Q10439" s="925"/>
    </row>
    <row r="10440" spans="17:17">
      <c r="Q10440" s="925"/>
    </row>
    <row r="10441" spans="17:17">
      <c r="Q10441" s="925"/>
    </row>
    <row r="10442" spans="17:17">
      <c r="Q10442" s="925"/>
    </row>
    <row r="10443" spans="17:17">
      <c r="Q10443" s="925"/>
    </row>
    <row r="10444" spans="17:17">
      <c r="Q10444" s="925"/>
    </row>
    <row r="10445" spans="17:17">
      <c r="Q10445" s="925"/>
    </row>
    <row r="10446" spans="17:17">
      <c r="Q10446" s="925"/>
    </row>
    <row r="10447" spans="17:17">
      <c r="Q10447" s="925"/>
    </row>
    <row r="10448" spans="17:17">
      <c r="Q10448" s="925"/>
    </row>
    <row r="10449" spans="17:17">
      <c r="Q10449" s="925"/>
    </row>
    <row r="10450" spans="17:17">
      <c r="Q10450" s="925"/>
    </row>
    <row r="10451" spans="17:17">
      <c r="Q10451" s="925"/>
    </row>
    <row r="10452" spans="17:17">
      <c r="Q10452" s="925"/>
    </row>
    <row r="10453" spans="17:17">
      <c r="Q10453" s="925"/>
    </row>
    <row r="10454" spans="17:17">
      <c r="Q10454" s="925"/>
    </row>
    <row r="10455" spans="17:17">
      <c r="Q10455" s="925"/>
    </row>
    <row r="10456" spans="17:17">
      <c r="Q10456" s="925"/>
    </row>
    <row r="10457" spans="17:17">
      <c r="Q10457" s="925"/>
    </row>
    <row r="10458" spans="17:17">
      <c r="Q10458" s="925"/>
    </row>
    <row r="10459" spans="17:17">
      <c r="Q10459" s="925"/>
    </row>
    <row r="10460" spans="17:17">
      <c r="Q10460" s="925"/>
    </row>
    <row r="10461" spans="17:17">
      <c r="Q10461" s="925"/>
    </row>
    <row r="10462" spans="17:17">
      <c r="Q10462" s="925"/>
    </row>
    <row r="10463" spans="17:17">
      <c r="Q10463" s="925"/>
    </row>
    <row r="10464" spans="17:17">
      <c r="Q10464" s="925"/>
    </row>
    <row r="10465" spans="17:17">
      <c r="Q10465" s="925"/>
    </row>
    <row r="10466" spans="17:17">
      <c r="Q10466" s="925"/>
    </row>
    <row r="10467" spans="17:17">
      <c r="Q10467" s="925"/>
    </row>
    <row r="10468" spans="17:17">
      <c r="Q10468" s="925"/>
    </row>
    <row r="10469" spans="17:17">
      <c r="Q10469" s="925"/>
    </row>
    <row r="10470" spans="17:17">
      <c r="Q10470" s="925"/>
    </row>
    <row r="10471" spans="17:17">
      <c r="Q10471" s="925"/>
    </row>
    <row r="10472" spans="17:17">
      <c r="Q10472" s="925"/>
    </row>
    <row r="10473" spans="17:17">
      <c r="Q10473" s="925"/>
    </row>
    <row r="10474" spans="17:17">
      <c r="Q10474" s="925"/>
    </row>
    <row r="10475" spans="17:17">
      <c r="Q10475" s="925"/>
    </row>
    <row r="10476" spans="17:17">
      <c r="Q10476" s="925"/>
    </row>
    <row r="10477" spans="17:17">
      <c r="Q10477" s="925"/>
    </row>
    <row r="10478" spans="17:17">
      <c r="Q10478" s="925"/>
    </row>
    <row r="10479" spans="17:17">
      <c r="Q10479" s="925"/>
    </row>
    <row r="10480" spans="17:17">
      <c r="Q10480" s="925"/>
    </row>
    <row r="10481" spans="17:17">
      <c r="Q10481" s="925"/>
    </row>
    <row r="10482" spans="17:17">
      <c r="Q10482" s="925"/>
    </row>
    <row r="10483" spans="17:17">
      <c r="Q10483" s="925"/>
    </row>
    <row r="10484" spans="17:17">
      <c r="Q10484" s="925"/>
    </row>
    <row r="10485" spans="17:17">
      <c r="Q10485" s="925"/>
    </row>
    <row r="10486" spans="17:17">
      <c r="Q10486" s="925"/>
    </row>
    <row r="10487" spans="17:17">
      <c r="Q10487" s="925"/>
    </row>
    <row r="10488" spans="17:17">
      <c r="Q10488" s="925"/>
    </row>
    <row r="10489" spans="17:17">
      <c r="Q10489" s="925"/>
    </row>
    <row r="10490" spans="17:17">
      <c r="Q10490" s="925"/>
    </row>
    <row r="10491" spans="17:17">
      <c r="Q10491" s="925"/>
    </row>
    <row r="10492" spans="17:17">
      <c r="Q10492" s="925"/>
    </row>
    <row r="10493" spans="17:17">
      <c r="Q10493" s="925"/>
    </row>
    <row r="10494" spans="17:17">
      <c r="Q10494" s="925"/>
    </row>
    <row r="10495" spans="17:17">
      <c r="Q10495" s="925"/>
    </row>
    <row r="10496" spans="17:17">
      <c r="Q10496" s="925"/>
    </row>
    <row r="10497" spans="17:17">
      <c r="Q10497" s="925"/>
    </row>
    <row r="10498" spans="17:17">
      <c r="Q10498" s="925"/>
    </row>
    <row r="10499" spans="17:17">
      <c r="Q10499" s="925"/>
    </row>
    <row r="10500" spans="17:17">
      <c r="Q10500" s="925"/>
    </row>
    <row r="10501" spans="17:17">
      <c r="Q10501" s="925"/>
    </row>
    <row r="10502" spans="17:17">
      <c r="Q10502" s="925"/>
    </row>
    <row r="10503" spans="17:17">
      <c r="Q10503" s="925"/>
    </row>
    <row r="10504" spans="17:17">
      <c r="Q10504" s="925"/>
    </row>
    <row r="10505" spans="17:17">
      <c r="Q10505" s="925"/>
    </row>
    <row r="10506" spans="17:17">
      <c r="Q10506" s="925"/>
    </row>
    <row r="10507" spans="17:17">
      <c r="Q10507" s="925"/>
    </row>
    <row r="10508" spans="17:17">
      <c r="Q10508" s="925"/>
    </row>
    <row r="10509" spans="17:17">
      <c r="Q10509" s="925"/>
    </row>
    <row r="10510" spans="17:17">
      <c r="Q10510" s="925"/>
    </row>
    <row r="10511" spans="17:17">
      <c r="Q10511" s="925"/>
    </row>
    <row r="10512" spans="17:17">
      <c r="Q10512" s="925"/>
    </row>
    <row r="10513" spans="17:17">
      <c r="Q10513" s="925"/>
    </row>
    <row r="10514" spans="17:17">
      <c r="Q10514" s="925"/>
    </row>
    <row r="10515" spans="17:17">
      <c r="Q10515" s="925"/>
    </row>
    <row r="10516" spans="17:17">
      <c r="Q10516" s="925"/>
    </row>
    <row r="10517" spans="17:17">
      <c r="Q10517" s="925"/>
    </row>
    <row r="10518" spans="17:17">
      <c r="Q10518" s="925"/>
    </row>
    <row r="10519" spans="17:17">
      <c r="Q10519" s="925"/>
    </row>
    <row r="10520" spans="17:17">
      <c r="Q10520" s="925"/>
    </row>
    <row r="10521" spans="17:17">
      <c r="Q10521" s="925"/>
    </row>
    <row r="10522" spans="17:17">
      <c r="Q10522" s="925"/>
    </row>
    <row r="10523" spans="17:17">
      <c r="Q10523" s="925"/>
    </row>
    <row r="10524" spans="17:17">
      <c r="Q10524" s="925"/>
    </row>
    <row r="10525" spans="17:17">
      <c r="Q10525" s="925"/>
    </row>
    <row r="10526" spans="17:17">
      <c r="Q10526" s="925"/>
    </row>
    <row r="10527" spans="17:17">
      <c r="Q10527" s="925"/>
    </row>
    <row r="10528" spans="17:17">
      <c r="Q10528" s="925"/>
    </row>
    <row r="10529" spans="17:17">
      <c r="Q10529" s="925"/>
    </row>
    <row r="10530" spans="17:17">
      <c r="Q10530" s="925"/>
    </row>
    <row r="10531" spans="17:17">
      <c r="Q10531" s="925"/>
    </row>
    <row r="10532" spans="17:17">
      <c r="Q10532" s="925"/>
    </row>
    <row r="10533" spans="17:17">
      <c r="Q10533" s="925"/>
    </row>
    <row r="10534" spans="17:17">
      <c r="Q10534" s="925"/>
    </row>
    <row r="10535" spans="17:17">
      <c r="Q10535" s="925"/>
    </row>
    <row r="10536" spans="17:17">
      <c r="Q10536" s="925"/>
    </row>
    <row r="10537" spans="17:17">
      <c r="Q10537" s="925"/>
    </row>
    <row r="10538" spans="17:17">
      <c r="Q10538" s="925"/>
    </row>
    <row r="10539" spans="17:17">
      <c r="Q10539" s="925"/>
    </row>
    <row r="10540" spans="17:17">
      <c r="Q10540" s="925"/>
    </row>
    <row r="10541" spans="17:17">
      <c r="Q10541" s="925"/>
    </row>
    <row r="10542" spans="17:17">
      <c r="Q10542" s="925"/>
    </row>
    <row r="10543" spans="17:17">
      <c r="Q10543" s="925"/>
    </row>
    <row r="10544" spans="17:17">
      <c r="Q10544" s="925"/>
    </row>
    <row r="10545" spans="17:17">
      <c r="Q10545" s="925"/>
    </row>
    <row r="10546" spans="17:17">
      <c r="Q10546" s="925"/>
    </row>
    <row r="10547" spans="17:17">
      <c r="Q10547" s="925"/>
    </row>
    <row r="10548" spans="17:17">
      <c r="Q10548" s="925"/>
    </row>
    <row r="10549" spans="17:17">
      <c r="Q10549" s="925"/>
    </row>
    <row r="10550" spans="17:17">
      <c r="Q10550" s="925"/>
    </row>
    <row r="10551" spans="17:17">
      <c r="Q10551" s="925"/>
    </row>
    <row r="10552" spans="17:17">
      <c r="Q10552" s="925"/>
    </row>
    <row r="10553" spans="17:17">
      <c r="Q10553" s="925"/>
    </row>
    <row r="10554" spans="17:17">
      <c r="Q10554" s="925"/>
    </row>
    <row r="10555" spans="17:17">
      <c r="Q10555" s="925"/>
    </row>
    <row r="10556" spans="17:17">
      <c r="Q10556" s="925"/>
    </row>
    <row r="10557" spans="17:17">
      <c r="Q10557" s="925"/>
    </row>
    <row r="10558" spans="17:17">
      <c r="Q10558" s="925"/>
    </row>
    <row r="10559" spans="17:17">
      <c r="Q10559" s="925"/>
    </row>
    <row r="10560" spans="17:17">
      <c r="Q10560" s="925"/>
    </row>
    <row r="10561" spans="17:17">
      <c r="Q10561" s="925"/>
    </row>
    <row r="10562" spans="17:17">
      <c r="Q10562" s="925"/>
    </row>
    <row r="10563" spans="17:17">
      <c r="Q10563" s="925"/>
    </row>
    <row r="10564" spans="17:17">
      <c r="Q10564" s="925"/>
    </row>
    <row r="10565" spans="17:17">
      <c r="Q10565" s="925"/>
    </row>
    <row r="10566" spans="17:17">
      <c r="Q10566" s="925"/>
    </row>
    <row r="10567" spans="17:17">
      <c r="Q10567" s="925"/>
    </row>
    <row r="10568" spans="17:17">
      <c r="Q10568" s="925"/>
    </row>
    <row r="10569" spans="17:17">
      <c r="Q10569" s="925"/>
    </row>
    <row r="10570" spans="17:17">
      <c r="Q10570" s="925"/>
    </row>
    <row r="10571" spans="17:17">
      <c r="Q10571" s="925"/>
    </row>
    <row r="10572" spans="17:17">
      <c r="Q10572" s="925"/>
    </row>
    <row r="10573" spans="17:17">
      <c r="Q10573" s="925"/>
    </row>
    <row r="10574" spans="17:17">
      <c r="Q10574" s="925"/>
    </row>
    <row r="10575" spans="17:17">
      <c r="Q10575" s="925"/>
    </row>
    <row r="10576" spans="17:17">
      <c r="Q10576" s="925"/>
    </row>
    <row r="10577" spans="17:17">
      <c r="Q10577" s="925"/>
    </row>
    <row r="10578" spans="17:17">
      <c r="Q10578" s="925"/>
    </row>
    <row r="10579" spans="17:17">
      <c r="Q10579" s="925"/>
    </row>
    <row r="10580" spans="17:17">
      <c r="Q10580" s="925"/>
    </row>
    <row r="10581" spans="17:17">
      <c r="Q10581" s="925"/>
    </row>
    <row r="10582" spans="17:17">
      <c r="Q10582" s="925"/>
    </row>
    <row r="10583" spans="17:17">
      <c r="Q10583" s="925"/>
    </row>
    <row r="10584" spans="17:17">
      <c r="Q10584" s="925"/>
    </row>
    <row r="10585" spans="17:17">
      <c r="Q10585" s="925"/>
    </row>
    <row r="10586" spans="17:17">
      <c r="Q10586" s="925"/>
    </row>
    <row r="10587" spans="17:17">
      <c r="Q10587" s="925"/>
    </row>
    <row r="10588" spans="17:17">
      <c r="Q10588" s="925"/>
    </row>
    <row r="10589" spans="17:17">
      <c r="Q10589" s="925"/>
    </row>
    <row r="10590" spans="17:17">
      <c r="Q10590" s="925"/>
    </row>
    <row r="10591" spans="17:17">
      <c r="Q10591" s="925"/>
    </row>
    <row r="10592" spans="17:17">
      <c r="Q10592" s="925"/>
    </row>
    <row r="10593" spans="17:17">
      <c r="Q10593" s="925"/>
    </row>
    <row r="10594" spans="17:17">
      <c r="Q10594" s="925"/>
    </row>
    <row r="10595" spans="17:17">
      <c r="Q10595" s="925"/>
    </row>
    <row r="10596" spans="17:17">
      <c r="Q10596" s="925"/>
    </row>
    <row r="10597" spans="17:17">
      <c r="Q10597" s="925"/>
    </row>
    <row r="10598" spans="17:17">
      <c r="Q10598" s="925"/>
    </row>
    <row r="10599" spans="17:17">
      <c r="Q10599" s="925"/>
    </row>
    <row r="10600" spans="17:17">
      <c r="Q10600" s="925"/>
    </row>
    <row r="10601" spans="17:17">
      <c r="Q10601" s="925"/>
    </row>
    <row r="10602" spans="17:17">
      <c r="Q10602" s="925"/>
    </row>
    <row r="10603" spans="17:17">
      <c r="Q10603" s="925"/>
    </row>
    <row r="10604" spans="17:17">
      <c r="Q10604" s="925"/>
    </row>
    <row r="10605" spans="17:17">
      <c r="Q10605" s="925"/>
    </row>
    <row r="10606" spans="17:17">
      <c r="Q10606" s="925"/>
    </row>
    <row r="10607" spans="17:17">
      <c r="Q10607" s="925"/>
    </row>
    <row r="10608" spans="17:17">
      <c r="Q10608" s="925"/>
    </row>
    <row r="10609" spans="17:17">
      <c r="Q10609" s="925"/>
    </row>
    <row r="10610" spans="17:17">
      <c r="Q10610" s="925"/>
    </row>
    <row r="10611" spans="17:17">
      <c r="Q10611" s="925"/>
    </row>
    <row r="10612" spans="17:17">
      <c r="Q10612" s="925"/>
    </row>
    <row r="10613" spans="17:17">
      <c r="Q10613" s="925"/>
    </row>
    <row r="10614" spans="17:17">
      <c r="Q10614" s="925"/>
    </row>
    <row r="10615" spans="17:17">
      <c r="Q10615" s="925"/>
    </row>
    <row r="10616" spans="17:17">
      <c r="Q10616" s="925"/>
    </row>
    <row r="10617" spans="17:17">
      <c r="Q10617" s="925"/>
    </row>
    <row r="10618" spans="17:17">
      <c r="Q10618" s="925"/>
    </row>
    <row r="10619" spans="17:17">
      <c r="Q10619" s="925"/>
    </row>
    <row r="10620" spans="17:17">
      <c r="Q10620" s="925"/>
    </row>
    <row r="10621" spans="17:17">
      <c r="Q10621" s="925"/>
    </row>
    <row r="10622" spans="17:17">
      <c r="Q10622" s="925"/>
    </row>
    <row r="10623" spans="17:17">
      <c r="Q10623" s="925"/>
    </row>
    <row r="10624" spans="17:17">
      <c r="Q10624" s="925"/>
    </row>
    <row r="10625" spans="17:17">
      <c r="Q10625" s="925"/>
    </row>
    <row r="10626" spans="17:17">
      <c r="Q10626" s="925"/>
    </row>
    <row r="10627" spans="17:17">
      <c r="Q10627" s="925"/>
    </row>
    <row r="10628" spans="17:17">
      <c r="Q10628" s="925"/>
    </row>
    <row r="10629" spans="17:17">
      <c r="Q10629" s="925"/>
    </row>
    <row r="10630" spans="17:17">
      <c r="Q10630" s="925"/>
    </row>
    <row r="10631" spans="17:17">
      <c r="Q10631" s="925"/>
    </row>
    <row r="10632" spans="17:17">
      <c r="Q10632" s="925"/>
    </row>
    <row r="10633" spans="17:17">
      <c r="Q10633" s="925"/>
    </row>
    <row r="10634" spans="17:17">
      <c r="Q10634" s="925"/>
    </row>
    <row r="10635" spans="17:17">
      <c r="Q10635" s="925"/>
    </row>
    <row r="10636" spans="17:17">
      <c r="Q10636" s="925"/>
    </row>
    <row r="10637" spans="17:17">
      <c r="Q10637" s="925"/>
    </row>
    <row r="10638" spans="17:17">
      <c r="Q10638" s="925"/>
    </row>
    <row r="10639" spans="17:17">
      <c r="Q10639" s="925"/>
    </row>
    <row r="10640" spans="17:17">
      <c r="Q10640" s="925"/>
    </row>
    <row r="10641" spans="17:17">
      <c r="Q10641" s="925"/>
    </row>
    <row r="10642" spans="17:17">
      <c r="Q10642" s="925"/>
    </row>
    <row r="10643" spans="17:17">
      <c r="Q10643" s="925"/>
    </row>
    <row r="10644" spans="17:17">
      <c r="Q10644" s="925"/>
    </row>
    <row r="10645" spans="17:17">
      <c r="Q10645" s="925"/>
    </row>
    <row r="10646" spans="17:17">
      <c r="Q10646" s="925"/>
    </row>
    <row r="10647" spans="17:17">
      <c r="Q10647" s="925"/>
    </row>
    <row r="10648" spans="17:17">
      <c r="Q10648" s="925"/>
    </row>
    <row r="10649" spans="17:17">
      <c r="Q10649" s="925"/>
    </row>
    <row r="10650" spans="17:17">
      <c r="Q10650" s="925"/>
    </row>
    <row r="10651" spans="17:17">
      <c r="Q10651" s="925"/>
    </row>
    <row r="10652" spans="17:17">
      <c r="Q10652" s="925"/>
    </row>
    <row r="10653" spans="17:17">
      <c r="Q10653" s="925"/>
    </row>
    <row r="10654" spans="17:17">
      <c r="Q10654" s="925"/>
    </row>
    <row r="10655" spans="17:17">
      <c r="Q10655" s="925"/>
    </row>
    <row r="10656" spans="17:17">
      <c r="Q10656" s="925"/>
    </row>
    <row r="10657" spans="17:17">
      <c r="Q10657" s="925"/>
    </row>
    <row r="10658" spans="17:17">
      <c r="Q10658" s="925"/>
    </row>
    <row r="10659" spans="17:17">
      <c r="Q10659" s="925"/>
    </row>
    <row r="10660" spans="17:17">
      <c r="Q10660" s="925"/>
    </row>
    <row r="10661" spans="17:17">
      <c r="Q10661" s="925"/>
    </row>
    <row r="10662" spans="17:17">
      <c r="Q10662" s="925"/>
    </row>
    <row r="10663" spans="17:17">
      <c r="Q10663" s="925"/>
    </row>
    <row r="10664" spans="17:17">
      <c r="Q10664" s="925"/>
    </row>
    <row r="10665" spans="17:17">
      <c r="Q10665" s="925"/>
    </row>
    <row r="10666" spans="17:17">
      <c r="Q10666" s="925"/>
    </row>
    <row r="10667" spans="17:17">
      <c r="Q10667" s="925"/>
    </row>
    <row r="10668" spans="17:17">
      <c r="Q10668" s="925"/>
    </row>
    <row r="10669" spans="17:17">
      <c r="Q10669" s="925"/>
    </row>
    <row r="10670" spans="17:17">
      <c r="Q10670" s="925"/>
    </row>
    <row r="10671" spans="17:17">
      <c r="Q10671" s="925"/>
    </row>
    <row r="10672" spans="17:17">
      <c r="Q10672" s="925"/>
    </row>
    <row r="10673" spans="17:17">
      <c r="Q10673" s="925"/>
    </row>
    <row r="10674" spans="17:17">
      <c r="Q10674" s="925"/>
    </row>
    <row r="10675" spans="17:17">
      <c r="Q10675" s="925"/>
    </row>
    <row r="10676" spans="17:17">
      <c r="Q10676" s="925"/>
    </row>
    <row r="10677" spans="17:17">
      <c r="Q10677" s="925"/>
    </row>
    <row r="10678" spans="17:17">
      <c r="Q10678" s="925"/>
    </row>
    <row r="10679" spans="17:17">
      <c r="Q10679" s="925"/>
    </row>
    <row r="10680" spans="17:17">
      <c r="Q10680" s="925"/>
    </row>
    <row r="10681" spans="17:17">
      <c r="Q10681" s="925"/>
    </row>
    <row r="10682" spans="17:17">
      <c r="Q10682" s="925"/>
    </row>
    <row r="10683" spans="17:17">
      <c r="Q10683" s="925"/>
    </row>
    <row r="10684" spans="17:17">
      <c r="Q10684" s="925"/>
    </row>
    <row r="10685" spans="17:17">
      <c r="Q10685" s="925"/>
    </row>
    <row r="10686" spans="17:17">
      <c r="Q10686" s="925"/>
    </row>
    <row r="10687" spans="17:17">
      <c r="Q10687" s="925"/>
    </row>
    <row r="10688" spans="17:17">
      <c r="Q10688" s="925"/>
    </row>
    <row r="10689" spans="17:17">
      <c r="Q10689" s="925"/>
    </row>
    <row r="10690" spans="17:17">
      <c r="Q10690" s="925"/>
    </row>
    <row r="10691" spans="17:17">
      <c r="Q10691" s="925"/>
    </row>
    <row r="10692" spans="17:17">
      <c r="Q10692" s="925"/>
    </row>
    <row r="10693" spans="17:17">
      <c r="Q10693" s="925"/>
    </row>
    <row r="10694" spans="17:17">
      <c r="Q10694" s="925"/>
    </row>
    <row r="10695" spans="17:17">
      <c r="Q10695" s="925"/>
    </row>
    <row r="10696" spans="17:17">
      <c r="Q10696" s="925"/>
    </row>
    <row r="10697" spans="17:17">
      <c r="Q10697" s="925"/>
    </row>
    <row r="10698" spans="17:17">
      <c r="Q10698" s="925"/>
    </row>
    <row r="10699" spans="17:17">
      <c r="Q10699" s="925"/>
    </row>
    <row r="10700" spans="17:17">
      <c r="Q10700" s="925"/>
    </row>
    <row r="10701" spans="17:17">
      <c r="Q10701" s="925"/>
    </row>
    <row r="10702" spans="17:17">
      <c r="Q10702" s="925"/>
    </row>
    <row r="10703" spans="17:17">
      <c r="Q10703" s="925"/>
    </row>
    <row r="10704" spans="17:17">
      <c r="Q10704" s="925"/>
    </row>
    <row r="10705" spans="17:17">
      <c r="Q10705" s="925"/>
    </row>
    <row r="10706" spans="17:17">
      <c r="Q10706" s="925"/>
    </row>
    <row r="10707" spans="17:17">
      <c r="Q10707" s="925"/>
    </row>
    <row r="10708" spans="17:17">
      <c r="Q10708" s="925"/>
    </row>
    <row r="10709" spans="17:17">
      <c r="Q10709" s="925"/>
    </row>
    <row r="10710" spans="17:17">
      <c r="Q10710" s="925"/>
    </row>
    <row r="10711" spans="17:17">
      <c r="Q10711" s="925"/>
    </row>
    <row r="10712" spans="17:17">
      <c r="Q10712" s="925"/>
    </row>
    <row r="10713" spans="17:17">
      <c r="Q10713" s="925"/>
    </row>
    <row r="10714" spans="17:17">
      <c r="Q10714" s="925"/>
    </row>
    <row r="10715" spans="17:17">
      <c r="Q10715" s="925"/>
    </row>
    <row r="10716" spans="17:17">
      <c r="Q10716" s="925"/>
    </row>
    <row r="10717" spans="17:17">
      <c r="Q10717" s="925"/>
    </row>
    <row r="10718" spans="17:17">
      <c r="Q10718" s="925"/>
    </row>
    <row r="10719" spans="17:17">
      <c r="Q10719" s="925"/>
    </row>
    <row r="10720" spans="17:17">
      <c r="Q10720" s="925"/>
    </row>
    <row r="10721" spans="17:17">
      <c r="Q10721" s="925"/>
    </row>
    <row r="10722" spans="17:17">
      <c r="Q10722" s="925"/>
    </row>
    <row r="10723" spans="17:17">
      <c r="Q10723" s="925"/>
    </row>
    <row r="10724" spans="17:17">
      <c r="Q10724" s="925"/>
    </row>
    <row r="10725" spans="17:17">
      <c r="Q10725" s="925"/>
    </row>
    <row r="10726" spans="17:17">
      <c r="Q10726" s="925"/>
    </row>
    <row r="10727" spans="17:17">
      <c r="Q10727" s="925"/>
    </row>
    <row r="10728" spans="17:17">
      <c r="Q10728" s="925"/>
    </row>
    <row r="10729" spans="17:17">
      <c r="Q10729" s="925"/>
    </row>
    <row r="10730" spans="17:17">
      <c r="Q10730" s="925"/>
    </row>
    <row r="10731" spans="17:17">
      <c r="Q10731" s="925"/>
    </row>
    <row r="10732" spans="17:17">
      <c r="Q10732" s="925"/>
    </row>
    <row r="10733" spans="17:17">
      <c r="Q10733" s="925"/>
    </row>
    <row r="10734" spans="17:17">
      <c r="Q10734" s="925"/>
    </row>
    <row r="10735" spans="17:17">
      <c r="Q10735" s="925"/>
    </row>
    <row r="10736" spans="17:17">
      <c r="Q10736" s="925"/>
    </row>
    <row r="10737" spans="17:17">
      <c r="Q10737" s="925"/>
    </row>
    <row r="10738" spans="17:17">
      <c r="Q10738" s="925"/>
    </row>
    <row r="10739" spans="17:17">
      <c r="Q10739" s="925"/>
    </row>
    <row r="10740" spans="17:17">
      <c r="Q10740" s="925"/>
    </row>
    <row r="10741" spans="17:17">
      <c r="Q10741" s="925"/>
    </row>
    <row r="10742" spans="17:17">
      <c r="Q10742" s="925"/>
    </row>
    <row r="10743" spans="17:17">
      <c r="Q10743" s="925"/>
    </row>
    <row r="10744" spans="17:17">
      <c r="Q10744" s="925"/>
    </row>
    <row r="10745" spans="17:17">
      <c r="Q10745" s="925"/>
    </row>
    <row r="10746" spans="17:17">
      <c r="Q10746" s="925"/>
    </row>
    <row r="10747" spans="17:17">
      <c r="Q10747" s="925"/>
    </row>
    <row r="10748" spans="17:17">
      <c r="Q10748" s="925"/>
    </row>
    <row r="10749" spans="17:17">
      <c r="Q10749" s="925"/>
    </row>
    <row r="10750" spans="17:17">
      <c r="Q10750" s="925"/>
    </row>
    <row r="10751" spans="17:17">
      <c r="Q10751" s="925"/>
    </row>
    <row r="10752" spans="17:17">
      <c r="Q10752" s="925"/>
    </row>
    <row r="10753" spans="17:17">
      <c r="Q10753" s="925"/>
    </row>
    <row r="10754" spans="17:17">
      <c r="Q10754" s="925"/>
    </row>
    <row r="10755" spans="17:17">
      <c r="Q10755" s="925"/>
    </row>
    <row r="10756" spans="17:17">
      <c r="Q10756" s="925"/>
    </row>
    <row r="10757" spans="17:17">
      <c r="Q10757" s="925"/>
    </row>
    <row r="10758" spans="17:17">
      <c r="Q10758" s="925"/>
    </row>
    <row r="10759" spans="17:17">
      <c r="Q10759" s="925"/>
    </row>
    <row r="10760" spans="17:17">
      <c r="Q10760" s="925"/>
    </row>
    <row r="10761" spans="17:17">
      <c r="Q10761" s="925"/>
    </row>
    <row r="10762" spans="17:17">
      <c r="Q10762" s="925"/>
    </row>
    <row r="10763" spans="17:17">
      <c r="Q10763" s="925"/>
    </row>
    <row r="10764" spans="17:17">
      <c r="Q10764" s="925"/>
    </row>
    <row r="10765" spans="17:17">
      <c r="Q10765" s="925"/>
    </row>
    <row r="10766" spans="17:17">
      <c r="Q10766" s="925"/>
    </row>
    <row r="10767" spans="17:17">
      <c r="Q10767" s="925"/>
    </row>
    <row r="10768" spans="17:17">
      <c r="Q10768" s="925"/>
    </row>
    <row r="10769" spans="17:17">
      <c r="Q10769" s="925"/>
    </row>
    <row r="10770" spans="17:17">
      <c r="Q10770" s="925"/>
    </row>
    <row r="10771" spans="17:17">
      <c r="Q10771" s="925"/>
    </row>
    <row r="10772" spans="17:17">
      <c r="Q10772" s="925"/>
    </row>
    <row r="10773" spans="17:17">
      <c r="Q10773" s="925"/>
    </row>
    <row r="10774" spans="17:17">
      <c r="Q10774" s="925"/>
    </row>
    <row r="10775" spans="17:17">
      <c r="Q10775" s="925"/>
    </row>
    <row r="10776" spans="17:17">
      <c r="Q10776" s="925"/>
    </row>
    <row r="10777" spans="17:17">
      <c r="Q10777" s="925"/>
    </row>
    <row r="10778" spans="17:17">
      <c r="Q10778" s="925"/>
    </row>
    <row r="10779" spans="17:17">
      <c r="Q10779" s="925"/>
    </row>
    <row r="10780" spans="17:17">
      <c r="Q10780" s="925"/>
    </row>
    <row r="10781" spans="17:17">
      <c r="Q10781" s="925"/>
    </row>
    <row r="10782" spans="17:17">
      <c r="Q10782" s="925"/>
    </row>
    <row r="10783" spans="17:17">
      <c r="Q10783" s="925"/>
    </row>
    <row r="10784" spans="17:17">
      <c r="Q10784" s="925"/>
    </row>
    <row r="10785" spans="17:17">
      <c r="Q10785" s="925"/>
    </row>
    <row r="10786" spans="17:17">
      <c r="Q10786" s="925"/>
    </row>
    <row r="10787" spans="17:17">
      <c r="Q10787" s="925"/>
    </row>
    <row r="10788" spans="17:17">
      <c r="Q10788" s="925"/>
    </row>
    <row r="10789" spans="17:17">
      <c r="Q10789" s="925"/>
    </row>
    <row r="10790" spans="17:17">
      <c r="Q10790" s="925"/>
    </row>
    <row r="10791" spans="17:17">
      <c r="Q10791" s="925"/>
    </row>
    <row r="10792" spans="17:17">
      <c r="Q10792" s="925"/>
    </row>
    <row r="10793" spans="17:17">
      <c r="Q10793" s="925"/>
    </row>
    <row r="10794" spans="17:17">
      <c r="Q10794" s="925"/>
    </row>
    <row r="10795" spans="17:17">
      <c r="Q10795" s="925"/>
    </row>
    <row r="10796" spans="17:17">
      <c r="Q10796" s="925"/>
    </row>
    <row r="10797" spans="17:17">
      <c r="Q10797" s="925"/>
    </row>
    <row r="10798" spans="17:17">
      <c r="Q10798" s="925"/>
    </row>
    <row r="10799" spans="17:17">
      <c r="Q10799" s="925"/>
    </row>
    <row r="10800" spans="17:17">
      <c r="Q10800" s="925"/>
    </row>
    <row r="10801" spans="17:17">
      <c r="Q10801" s="925"/>
    </row>
    <row r="10802" spans="17:17">
      <c r="Q10802" s="925"/>
    </row>
    <row r="10803" spans="17:17">
      <c r="Q10803" s="925"/>
    </row>
    <row r="10804" spans="17:17">
      <c r="Q10804" s="925"/>
    </row>
    <row r="10805" spans="17:17">
      <c r="Q10805" s="925"/>
    </row>
    <row r="10806" spans="17:17">
      <c r="Q10806" s="925"/>
    </row>
    <row r="10807" spans="17:17">
      <c r="Q10807" s="925"/>
    </row>
    <row r="10808" spans="17:17">
      <c r="Q10808" s="925"/>
    </row>
    <row r="10809" spans="17:17">
      <c r="Q10809" s="925"/>
    </row>
    <row r="10810" spans="17:17">
      <c r="Q10810" s="925"/>
    </row>
    <row r="10811" spans="17:17">
      <c r="Q10811" s="925"/>
    </row>
    <row r="10812" spans="17:17">
      <c r="Q10812" s="925"/>
    </row>
    <row r="10813" spans="17:17">
      <c r="Q10813" s="925"/>
    </row>
    <row r="10814" spans="17:17">
      <c r="Q10814" s="925"/>
    </row>
    <row r="10815" spans="17:17">
      <c r="Q10815" s="925"/>
    </row>
    <row r="10816" spans="17:17">
      <c r="Q10816" s="925"/>
    </row>
    <row r="10817" spans="17:17">
      <c r="Q10817" s="925"/>
    </row>
    <row r="10818" spans="17:17">
      <c r="Q10818" s="925"/>
    </row>
    <row r="10819" spans="17:17">
      <c r="Q10819" s="925"/>
    </row>
    <row r="10820" spans="17:17">
      <c r="Q10820" s="925"/>
    </row>
    <row r="10821" spans="17:17">
      <c r="Q10821" s="925"/>
    </row>
    <row r="10822" spans="17:17">
      <c r="Q10822" s="925"/>
    </row>
    <row r="10823" spans="17:17">
      <c r="Q10823" s="925"/>
    </row>
    <row r="10824" spans="17:17">
      <c r="Q10824" s="925"/>
    </row>
    <row r="10825" spans="17:17">
      <c r="Q10825" s="925"/>
    </row>
    <row r="10826" spans="17:17">
      <c r="Q10826" s="925"/>
    </row>
    <row r="10827" spans="17:17">
      <c r="Q10827" s="925"/>
    </row>
    <row r="10828" spans="17:17">
      <c r="Q10828" s="925"/>
    </row>
    <row r="10829" spans="17:17">
      <c r="Q10829" s="925"/>
    </row>
    <row r="10830" spans="17:17">
      <c r="Q10830" s="925"/>
    </row>
    <row r="10831" spans="17:17">
      <c r="Q10831" s="925"/>
    </row>
    <row r="10832" spans="17:17">
      <c r="Q10832" s="925"/>
    </row>
    <row r="10833" spans="17:17">
      <c r="Q10833" s="925"/>
    </row>
    <row r="10834" spans="17:17">
      <c r="Q10834" s="925"/>
    </row>
    <row r="10835" spans="17:17">
      <c r="Q10835" s="925"/>
    </row>
    <row r="10836" spans="17:17">
      <c r="Q10836" s="925"/>
    </row>
    <row r="10837" spans="17:17">
      <c r="Q10837" s="925"/>
    </row>
    <row r="10838" spans="17:17">
      <c r="Q10838" s="925"/>
    </row>
    <row r="10839" spans="17:17">
      <c r="Q10839" s="925"/>
    </row>
    <row r="10840" spans="17:17">
      <c r="Q10840" s="925"/>
    </row>
    <row r="10841" spans="17:17">
      <c r="Q10841" s="925"/>
    </row>
    <row r="10842" spans="17:17">
      <c r="Q10842" s="925"/>
    </row>
    <row r="10843" spans="17:17">
      <c r="Q10843" s="925"/>
    </row>
    <row r="10844" spans="17:17">
      <c r="Q10844" s="925"/>
    </row>
    <row r="10845" spans="17:17">
      <c r="Q10845" s="925"/>
    </row>
    <row r="10846" spans="17:17">
      <c r="Q10846" s="925"/>
    </row>
    <row r="10847" spans="17:17">
      <c r="Q10847" s="925"/>
    </row>
    <row r="10848" spans="17:17">
      <c r="Q10848" s="925"/>
    </row>
    <row r="10849" spans="17:17">
      <c r="Q10849" s="925"/>
    </row>
    <row r="10850" spans="17:17">
      <c r="Q10850" s="925"/>
    </row>
    <row r="10851" spans="17:17">
      <c r="Q10851" s="925"/>
    </row>
    <row r="10852" spans="17:17">
      <c r="Q10852" s="925"/>
    </row>
    <row r="10853" spans="17:17">
      <c r="Q10853" s="925"/>
    </row>
    <row r="10854" spans="17:17">
      <c r="Q10854" s="925"/>
    </row>
    <row r="10855" spans="17:17">
      <c r="Q10855" s="925"/>
    </row>
    <row r="10856" spans="17:17">
      <c r="Q10856" s="925"/>
    </row>
    <row r="10857" spans="17:17">
      <c r="Q10857" s="925"/>
    </row>
    <row r="10858" spans="17:17">
      <c r="Q10858" s="925"/>
    </row>
    <row r="10859" spans="17:17">
      <c r="Q10859" s="925"/>
    </row>
    <row r="10860" spans="17:17">
      <c r="Q10860" s="925"/>
    </row>
    <row r="10861" spans="17:17">
      <c r="Q10861" s="925"/>
    </row>
    <row r="10862" spans="17:17">
      <c r="Q10862" s="925"/>
    </row>
    <row r="10863" spans="17:17">
      <c r="Q10863" s="925"/>
    </row>
    <row r="10864" spans="17:17">
      <c r="Q10864" s="925"/>
    </row>
    <row r="10865" spans="17:17">
      <c r="Q10865" s="925"/>
    </row>
    <row r="10866" spans="17:17">
      <c r="Q10866" s="925"/>
    </row>
    <row r="10867" spans="17:17">
      <c r="Q10867" s="925"/>
    </row>
    <row r="10868" spans="17:17">
      <c r="Q10868" s="925"/>
    </row>
    <row r="10869" spans="17:17">
      <c r="Q10869" s="925"/>
    </row>
    <row r="10870" spans="17:17">
      <c r="Q10870" s="925"/>
    </row>
    <row r="10871" spans="17:17">
      <c r="Q10871" s="925"/>
    </row>
    <row r="10872" spans="17:17">
      <c r="Q10872" s="925"/>
    </row>
    <row r="10873" spans="17:17">
      <c r="Q10873" s="925"/>
    </row>
    <row r="10874" spans="17:17">
      <c r="Q10874" s="925"/>
    </row>
    <row r="10875" spans="17:17">
      <c r="Q10875" s="925"/>
    </row>
    <row r="10876" spans="17:17">
      <c r="Q10876" s="925"/>
    </row>
    <row r="10877" spans="17:17">
      <c r="Q10877" s="925"/>
    </row>
    <row r="10878" spans="17:17">
      <c r="Q10878" s="925"/>
    </row>
    <row r="10879" spans="17:17">
      <c r="Q10879" s="925"/>
    </row>
    <row r="10880" spans="17:17">
      <c r="Q10880" s="925"/>
    </row>
    <row r="10881" spans="17:17">
      <c r="Q10881" s="925"/>
    </row>
    <row r="10882" spans="17:17">
      <c r="Q10882" s="925"/>
    </row>
    <row r="10883" spans="17:17">
      <c r="Q10883" s="925"/>
    </row>
    <row r="10884" spans="17:17">
      <c r="Q10884" s="925"/>
    </row>
    <row r="10885" spans="17:17">
      <c r="Q10885" s="925"/>
    </row>
    <row r="10886" spans="17:17">
      <c r="Q10886" s="925"/>
    </row>
    <row r="10887" spans="17:17">
      <c r="Q10887" s="925"/>
    </row>
    <row r="10888" spans="17:17">
      <c r="Q10888" s="925"/>
    </row>
    <row r="10889" spans="17:17">
      <c r="Q10889" s="925"/>
    </row>
    <row r="10890" spans="17:17">
      <c r="Q10890" s="925"/>
    </row>
    <row r="10891" spans="17:17">
      <c r="Q10891" s="925"/>
    </row>
    <row r="10892" spans="17:17">
      <c r="Q10892" s="925"/>
    </row>
    <row r="10893" spans="17:17">
      <c r="Q10893" s="925"/>
    </row>
    <row r="10894" spans="17:17">
      <c r="Q10894" s="925"/>
    </row>
    <row r="10895" spans="17:17">
      <c r="Q10895" s="925"/>
    </row>
    <row r="10896" spans="17:17">
      <c r="Q10896" s="925"/>
    </row>
    <row r="10897" spans="17:17">
      <c r="Q10897" s="925"/>
    </row>
    <row r="10898" spans="17:17">
      <c r="Q10898" s="925"/>
    </row>
    <row r="10899" spans="17:17">
      <c r="Q10899" s="925"/>
    </row>
    <row r="10900" spans="17:17">
      <c r="Q10900" s="925"/>
    </row>
    <row r="10901" spans="17:17">
      <c r="Q10901" s="925"/>
    </row>
    <row r="10902" spans="17:17">
      <c r="Q10902" s="925"/>
    </row>
    <row r="10903" spans="17:17">
      <c r="Q10903" s="925"/>
    </row>
    <row r="10904" spans="17:17">
      <c r="Q10904" s="925"/>
    </row>
    <row r="10905" spans="17:17">
      <c r="Q10905" s="925"/>
    </row>
    <row r="10906" spans="17:17">
      <c r="Q10906" s="925"/>
    </row>
    <row r="10907" spans="17:17">
      <c r="Q10907" s="925"/>
    </row>
    <row r="10908" spans="17:17">
      <c r="Q10908" s="925"/>
    </row>
    <row r="10909" spans="17:17">
      <c r="Q10909" s="925"/>
    </row>
    <row r="10910" spans="17:17">
      <c r="Q10910" s="925"/>
    </row>
    <row r="10911" spans="17:17">
      <c r="Q10911" s="925"/>
    </row>
    <row r="10912" spans="17:17">
      <c r="Q10912" s="925"/>
    </row>
    <row r="10913" spans="17:17">
      <c r="Q10913" s="925"/>
    </row>
    <row r="10914" spans="17:17">
      <c r="Q10914" s="925"/>
    </row>
    <row r="10915" spans="17:17">
      <c r="Q10915" s="925"/>
    </row>
    <row r="10916" spans="17:17">
      <c r="Q10916" s="925"/>
    </row>
    <row r="10917" spans="17:17">
      <c r="Q10917" s="925"/>
    </row>
    <row r="10918" spans="17:17">
      <c r="Q10918" s="925"/>
    </row>
    <row r="10919" spans="17:17">
      <c r="Q10919" s="925"/>
    </row>
    <row r="10920" spans="17:17">
      <c r="Q10920" s="925"/>
    </row>
    <row r="10921" spans="17:17">
      <c r="Q10921" s="925"/>
    </row>
    <row r="10922" spans="17:17">
      <c r="Q10922" s="925"/>
    </row>
    <row r="10923" spans="17:17">
      <c r="Q10923" s="925"/>
    </row>
    <row r="10924" spans="17:17">
      <c r="Q10924" s="925"/>
    </row>
    <row r="10925" spans="17:17">
      <c r="Q10925" s="925"/>
    </row>
    <row r="10926" spans="17:17">
      <c r="Q10926" s="925"/>
    </row>
    <row r="10927" spans="17:17">
      <c r="Q10927" s="925"/>
    </row>
    <row r="10928" spans="17:17">
      <c r="Q10928" s="925"/>
    </row>
    <row r="10929" spans="17:17">
      <c r="Q10929" s="925"/>
    </row>
    <row r="10930" spans="17:17">
      <c r="Q10930" s="925"/>
    </row>
    <row r="10931" spans="17:17">
      <c r="Q10931" s="925"/>
    </row>
    <row r="10932" spans="17:17">
      <c r="Q10932" s="925"/>
    </row>
    <row r="10933" spans="17:17">
      <c r="Q10933" s="925"/>
    </row>
    <row r="10934" spans="17:17">
      <c r="Q10934" s="925"/>
    </row>
    <row r="10935" spans="17:17">
      <c r="Q10935" s="925"/>
    </row>
    <row r="10936" spans="17:17">
      <c r="Q10936" s="925"/>
    </row>
    <row r="10937" spans="17:17">
      <c r="Q10937" s="925"/>
    </row>
    <row r="10938" spans="17:17">
      <c r="Q10938" s="925"/>
    </row>
    <row r="10939" spans="17:17">
      <c r="Q10939" s="925"/>
    </row>
    <row r="10940" spans="17:17">
      <c r="Q10940" s="925"/>
    </row>
    <row r="10941" spans="17:17">
      <c r="Q10941" s="925"/>
    </row>
    <row r="10942" spans="17:17">
      <c r="Q10942" s="925"/>
    </row>
    <row r="10943" spans="17:17">
      <c r="Q10943" s="925"/>
    </row>
    <row r="10944" spans="17:17">
      <c r="Q10944" s="925"/>
    </row>
    <row r="10945" spans="17:17">
      <c r="Q10945" s="925"/>
    </row>
    <row r="10946" spans="17:17">
      <c r="Q10946" s="925"/>
    </row>
    <row r="10947" spans="17:17">
      <c r="Q10947" s="925"/>
    </row>
    <row r="10948" spans="17:17">
      <c r="Q10948" s="925"/>
    </row>
    <row r="10949" spans="17:17">
      <c r="Q10949" s="925"/>
    </row>
    <row r="10950" spans="17:17">
      <c r="Q10950" s="925"/>
    </row>
    <row r="10951" spans="17:17">
      <c r="Q10951" s="925"/>
    </row>
    <row r="10952" spans="17:17">
      <c r="Q10952" s="925"/>
    </row>
    <row r="10953" spans="17:17">
      <c r="Q10953" s="925"/>
    </row>
    <row r="10954" spans="17:17">
      <c r="Q10954" s="925"/>
    </row>
    <row r="10955" spans="17:17">
      <c r="Q10955" s="925"/>
    </row>
    <row r="10956" spans="17:17">
      <c r="Q10956" s="925"/>
    </row>
    <row r="10957" spans="17:17">
      <c r="Q10957" s="925"/>
    </row>
    <row r="10958" spans="17:17">
      <c r="Q10958" s="925"/>
    </row>
    <row r="10959" spans="17:17">
      <c r="Q10959" s="925"/>
    </row>
    <row r="10960" spans="17:17">
      <c r="Q10960" s="925"/>
    </row>
    <row r="10961" spans="17:17">
      <c r="Q10961" s="925"/>
    </row>
    <row r="10962" spans="17:17">
      <c r="Q10962" s="925"/>
    </row>
    <row r="10963" spans="17:17">
      <c r="Q10963" s="925"/>
    </row>
    <row r="10964" spans="17:17">
      <c r="Q10964" s="925"/>
    </row>
    <row r="10965" spans="17:17">
      <c r="Q10965" s="925"/>
    </row>
    <row r="10966" spans="17:17">
      <c r="Q10966" s="925"/>
    </row>
    <row r="10967" spans="17:17">
      <c r="Q10967" s="925"/>
    </row>
    <row r="10968" spans="17:17">
      <c r="Q10968" s="925"/>
    </row>
    <row r="10969" spans="17:17">
      <c r="Q10969" s="925"/>
    </row>
    <row r="10970" spans="17:17">
      <c r="Q10970" s="925"/>
    </row>
    <row r="10971" spans="17:17">
      <c r="Q10971" s="925"/>
    </row>
    <row r="10972" spans="17:17">
      <c r="Q10972" s="925"/>
    </row>
    <row r="10973" spans="17:17">
      <c r="Q10973" s="925"/>
    </row>
    <row r="10974" spans="17:17">
      <c r="Q10974" s="925"/>
    </row>
    <row r="10975" spans="17:17">
      <c r="Q10975" s="925"/>
    </row>
    <row r="10976" spans="17:17">
      <c r="Q10976" s="925"/>
    </row>
    <row r="10977" spans="17:17">
      <c r="Q10977" s="925"/>
    </row>
    <row r="10978" spans="17:17">
      <c r="Q10978" s="925"/>
    </row>
    <row r="10979" spans="17:17">
      <c r="Q10979" s="925"/>
    </row>
    <row r="10980" spans="17:17">
      <c r="Q10980" s="925"/>
    </row>
    <row r="10981" spans="17:17">
      <c r="Q10981" s="925"/>
    </row>
    <row r="10982" spans="17:17">
      <c r="Q10982" s="925"/>
    </row>
    <row r="10983" spans="17:17">
      <c r="Q10983" s="925"/>
    </row>
    <row r="10984" spans="17:17">
      <c r="Q10984" s="925"/>
    </row>
    <row r="10985" spans="17:17">
      <c r="Q10985" s="925"/>
    </row>
    <row r="10986" spans="17:17">
      <c r="Q10986" s="925"/>
    </row>
    <row r="10987" spans="17:17">
      <c r="Q10987" s="925"/>
    </row>
    <row r="10988" spans="17:17">
      <c r="Q10988" s="925"/>
    </row>
    <row r="10989" spans="17:17">
      <c r="Q10989" s="925"/>
    </row>
    <row r="10990" spans="17:17">
      <c r="Q10990" s="925"/>
    </row>
    <row r="10991" spans="17:17">
      <c r="Q10991" s="925"/>
    </row>
    <row r="10992" spans="17:17">
      <c r="Q10992" s="925"/>
    </row>
    <row r="10993" spans="17:17">
      <c r="Q10993" s="925"/>
    </row>
    <row r="10994" spans="17:17">
      <c r="Q10994" s="925"/>
    </row>
    <row r="10995" spans="17:17">
      <c r="Q10995" s="925"/>
    </row>
    <row r="10996" spans="17:17">
      <c r="Q10996" s="925"/>
    </row>
    <row r="10997" spans="17:17">
      <c r="Q10997" s="925"/>
    </row>
    <row r="10998" spans="17:17">
      <c r="Q10998" s="925"/>
    </row>
    <row r="10999" spans="17:17">
      <c r="Q10999" s="925"/>
    </row>
    <row r="11000" spans="17:17">
      <c r="Q11000" s="925"/>
    </row>
    <row r="11001" spans="17:17">
      <c r="Q11001" s="925"/>
    </row>
    <row r="11002" spans="17:17">
      <c r="Q11002" s="925"/>
    </row>
    <row r="11003" spans="17:17">
      <c r="Q11003" s="925"/>
    </row>
    <row r="11004" spans="17:17">
      <c r="Q11004" s="925"/>
    </row>
    <row r="11005" spans="17:17">
      <c r="Q11005" s="925"/>
    </row>
    <row r="11006" spans="17:17">
      <c r="Q11006" s="925"/>
    </row>
    <row r="11007" spans="17:17">
      <c r="Q11007" s="925"/>
    </row>
    <row r="11008" spans="17:17">
      <c r="Q11008" s="925"/>
    </row>
    <row r="11009" spans="17:17">
      <c r="Q11009" s="925"/>
    </row>
    <row r="11010" spans="17:17">
      <c r="Q11010" s="925"/>
    </row>
    <row r="11011" spans="17:17">
      <c r="Q11011" s="925"/>
    </row>
    <row r="11012" spans="17:17">
      <c r="Q11012" s="925"/>
    </row>
    <row r="11013" spans="17:17">
      <c r="Q11013" s="925"/>
    </row>
    <row r="11014" spans="17:17">
      <c r="Q11014" s="925"/>
    </row>
    <row r="11015" spans="17:17">
      <c r="Q11015" s="925"/>
    </row>
    <row r="11016" spans="17:17">
      <c r="Q11016" s="925"/>
    </row>
    <row r="11017" spans="17:17">
      <c r="Q11017" s="925"/>
    </row>
    <row r="11018" spans="17:17">
      <c r="Q11018" s="925"/>
    </row>
    <row r="11019" spans="17:17">
      <c r="Q11019" s="925"/>
    </row>
    <row r="11020" spans="17:17">
      <c r="Q11020" s="925"/>
    </row>
    <row r="11021" spans="17:17">
      <c r="Q11021" s="925"/>
    </row>
    <row r="11022" spans="17:17">
      <c r="Q11022" s="925"/>
    </row>
    <row r="11023" spans="17:17">
      <c r="Q11023" s="925"/>
    </row>
    <row r="11024" spans="17:17">
      <c r="Q11024" s="925"/>
    </row>
    <row r="11025" spans="17:17">
      <c r="Q11025" s="925"/>
    </row>
    <row r="11026" spans="17:17">
      <c r="Q11026" s="925"/>
    </row>
    <row r="11027" spans="17:17">
      <c r="Q11027" s="925"/>
    </row>
    <row r="11028" spans="17:17">
      <c r="Q11028" s="925"/>
    </row>
    <row r="11029" spans="17:17">
      <c r="Q11029" s="925"/>
    </row>
    <row r="11030" spans="17:17">
      <c r="Q11030" s="925"/>
    </row>
    <row r="11031" spans="17:17">
      <c r="Q11031" s="925"/>
    </row>
    <row r="11032" spans="17:17">
      <c r="Q11032" s="925"/>
    </row>
    <row r="11033" spans="17:17">
      <c r="Q11033" s="925"/>
    </row>
    <row r="11034" spans="17:17">
      <c r="Q11034" s="925"/>
    </row>
    <row r="11035" spans="17:17">
      <c r="Q11035" s="925"/>
    </row>
    <row r="11036" spans="17:17">
      <c r="Q11036" s="925"/>
    </row>
    <row r="11037" spans="17:17">
      <c r="Q11037" s="925"/>
    </row>
    <row r="11038" spans="17:17">
      <c r="Q11038" s="925"/>
    </row>
    <row r="11039" spans="17:17">
      <c r="Q11039" s="925"/>
    </row>
    <row r="11040" spans="17:17">
      <c r="Q11040" s="925"/>
    </row>
    <row r="11041" spans="17:17">
      <c r="Q11041" s="925"/>
    </row>
    <row r="11042" spans="17:17">
      <c r="Q11042" s="925"/>
    </row>
    <row r="11043" spans="17:17">
      <c r="Q11043" s="925"/>
    </row>
    <row r="11044" spans="17:17">
      <c r="Q11044" s="925"/>
    </row>
    <row r="11045" spans="17:17">
      <c r="Q11045" s="925"/>
    </row>
    <row r="11046" spans="17:17">
      <c r="Q11046" s="925"/>
    </row>
    <row r="11047" spans="17:17">
      <c r="Q11047" s="925"/>
    </row>
    <row r="11048" spans="17:17">
      <c r="Q11048" s="925"/>
    </row>
    <row r="11049" spans="17:17">
      <c r="Q11049" s="925"/>
    </row>
    <row r="11050" spans="17:17">
      <c r="Q11050" s="925"/>
    </row>
    <row r="11051" spans="17:17">
      <c r="Q11051" s="925"/>
    </row>
    <row r="11052" spans="17:17">
      <c r="Q11052" s="925"/>
    </row>
    <row r="11053" spans="17:17">
      <c r="Q11053" s="925"/>
    </row>
    <row r="11054" spans="17:17">
      <c r="Q11054" s="925"/>
    </row>
    <row r="11055" spans="17:17">
      <c r="Q11055" s="925"/>
    </row>
    <row r="11056" spans="17:17">
      <c r="Q11056" s="925"/>
    </row>
    <row r="11057" spans="17:17">
      <c r="Q11057" s="925"/>
    </row>
    <row r="11058" spans="17:17">
      <c r="Q11058" s="925"/>
    </row>
    <row r="11059" spans="17:17">
      <c r="Q11059" s="925"/>
    </row>
    <row r="11060" spans="17:17">
      <c r="Q11060" s="925"/>
    </row>
    <row r="11061" spans="17:17">
      <c r="Q11061" s="925"/>
    </row>
    <row r="11062" spans="17:17">
      <c r="Q11062" s="925"/>
    </row>
    <row r="11063" spans="17:17">
      <c r="Q11063" s="925"/>
    </row>
    <row r="11064" spans="17:17">
      <c r="Q11064" s="925"/>
    </row>
    <row r="11065" spans="17:17">
      <c r="Q11065" s="925"/>
    </row>
    <row r="11066" spans="17:17">
      <c r="Q11066" s="925"/>
    </row>
    <row r="11067" spans="17:17">
      <c r="Q11067" s="925"/>
    </row>
    <row r="11068" spans="17:17">
      <c r="Q11068" s="925"/>
    </row>
    <row r="11069" spans="17:17">
      <c r="Q11069" s="925"/>
    </row>
    <row r="11070" spans="17:17">
      <c r="Q11070" s="925"/>
    </row>
    <row r="11071" spans="17:17">
      <c r="Q11071" s="925"/>
    </row>
    <row r="11072" spans="17:17">
      <c r="Q11072" s="925"/>
    </row>
    <row r="11073" spans="17:17">
      <c r="Q11073" s="925"/>
    </row>
    <row r="11074" spans="17:17">
      <c r="Q11074" s="925"/>
    </row>
    <row r="11075" spans="17:17">
      <c r="Q11075" s="925"/>
    </row>
    <row r="11076" spans="17:17">
      <c r="Q11076" s="925"/>
    </row>
    <row r="11077" spans="17:17">
      <c r="Q11077" s="925"/>
    </row>
    <row r="11078" spans="17:17">
      <c r="Q11078" s="925"/>
    </row>
    <row r="11079" spans="17:17">
      <c r="Q11079" s="925"/>
    </row>
    <row r="11080" spans="17:17">
      <c r="Q11080" s="925"/>
    </row>
    <row r="11081" spans="17:17">
      <c r="Q11081" s="925"/>
    </row>
    <row r="11082" spans="17:17">
      <c r="Q11082" s="925"/>
    </row>
    <row r="11083" spans="17:17">
      <c r="Q11083" s="925"/>
    </row>
    <row r="11084" spans="17:17">
      <c r="Q11084" s="925"/>
    </row>
    <row r="11085" spans="17:17">
      <c r="Q11085" s="925"/>
    </row>
    <row r="11086" spans="17:17">
      <c r="Q11086" s="925"/>
    </row>
    <row r="11087" spans="17:17">
      <c r="Q11087" s="925"/>
    </row>
    <row r="11088" spans="17:17">
      <c r="Q11088" s="925"/>
    </row>
    <row r="11089" spans="17:17">
      <c r="Q11089" s="925"/>
    </row>
    <row r="11090" spans="17:17">
      <c r="Q11090" s="925"/>
    </row>
    <row r="11091" spans="17:17">
      <c r="Q11091" s="925"/>
    </row>
    <row r="11092" spans="17:17">
      <c r="Q11092" s="925"/>
    </row>
    <row r="11093" spans="17:17">
      <c r="Q11093" s="925"/>
    </row>
    <row r="11094" spans="17:17">
      <c r="Q11094" s="925"/>
    </row>
    <row r="11095" spans="17:17">
      <c r="Q11095" s="925"/>
    </row>
    <row r="11096" spans="17:17">
      <c r="Q11096" s="925"/>
    </row>
    <row r="11097" spans="17:17">
      <c r="Q11097" s="925"/>
    </row>
    <row r="11098" spans="17:17">
      <c r="Q11098" s="925"/>
    </row>
    <row r="11099" spans="17:17">
      <c r="Q11099" s="925"/>
    </row>
    <row r="11100" spans="17:17">
      <c r="Q11100" s="925"/>
    </row>
    <row r="11101" spans="17:17">
      <c r="Q11101" s="925"/>
    </row>
    <row r="11102" spans="17:17">
      <c r="Q11102" s="925"/>
    </row>
    <row r="11103" spans="17:17">
      <c r="Q11103" s="925"/>
    </row>
    <row r="11104" spans="17:17">
      <c r="Q11104" s="925"/>
    </row>
    <row r="11105" spans="17:17">
      <c r="Q11105" s="925"/>
    </row>
    <row r="11106" spans="17:17">
      <c r="Q11106" s="925"/>
    </row>
    <row r="11107" spans="17:17">
      <c r="Q11107" s="925"/>
    </row>
    <row r="11108" spans="17:17">
      <c r="Q11108" s="925"/>
    </row>
    <row r="11109" spans="17:17">
      <c r="Q11109" s="925"/>
    </row>
    <row r="11110" spans="17:17">
      <c r="Q11110" s="925"/>
    </row>
    <row r="11111" spans="17:17">
      <c r="Q11111" s="925"/>
    </row>
    <row r="11112" spans="17:17">
      <c r="Q11112" s="925"/>
    </row>
    <row r="11113" spans="17:17">
      <c r="Q11113" s="925"/>
    </row>
    <row r="11114" spans="17:17">
      <c r="Q11114" s="925"/>
    </row>
    <row r="11115" spans="17:17">
      <c r="Q11115" s="925"/>
    </row>
    <row r="11116" spans="17:17">
      <c r="Q11116" s="925"/>
    </row>
    <row r="11117" spans="17:17">
      <c r="Q11117" s="925"/>
    </row>
    <row r="11118" spans="17:17">
      <c r="Q11118" s="925"/>
    </row>
    <row r="11119" spans="17:17">
      <c r="Q11119" s="925"/>
    </row>
    <row r="11120" spans="17:17">
      <c r="Q11120" s="925"/>
    </row>
    <row r="11121" spans="17:17">
      <c r="Q11121" s="925"/>
    </row>
    <row r="11122" spans="17:17">
      <c r="Q11122" s="925"/>
    </row>
    <row r="11123" spans="17:17">
      <c r="Q11123" s="925"/>
    </row>
    <row r="11124" spans="17:17">
      <c r="Q11124" s="925"/>
    </row>
    <row r="11125" spans="17:17">
      <c r="Q11125" s="925"/>
    </row>
    <row r="11126" spans="17:17">
      <c r="Q11126" s="925"/>
    </row>
    <row r="11127" spans="17:17">
      <c r="Q11127" s="925"/>
    </row>
    <row r="11128" spans="17:17">
      <c r="Q11128" s="925"/>
    </row>
    <row r="11129" spans="17:17">
      <c r="Q11129" s="925"/>
    </row>
    <row r="11130" spans="17:17">
      <c r="Q11130" s="925"/>
    </row>
    <row r="11131" spans="17:17">
      <c r="Q11131" s="925"/>
    </row>
    <row r="11132" spans="17:17">
      <c r="Q11132" s="925"/>
    </row>
    <row r="11133" spans="17:17">
      <c r="Q11133" s="925"/>
    </row>
    <row r="11134" spans="17:17">
      <c r="Q11134" s="925"/>
    </row>
    <row r="11135" spans="17:17">
      <c r="Q11135" s="925"/>
    </row>
    <row r="11136" spans="17:17">
      <c r="Q11136" s="925"/>
    </row>
    <row r="11137" spans="17:17">
      <c r="Q11137" s="925"/>
    </row>
    <row r="11138" spans="17:17">
      <c r="Q11138" s="925"/>
    </row>
    <row r="11139" spans="17:17">
      <c r="Q11139" s="925"/>
    </row>
    <row r="11140" spans="17:17">
      <c r="Q11140" s="925"/>
    </row>
    <row r="11141" spans="17:17">
      <c r="Q11141" s="925"/>
    </row>
    <row r="11142" spans="17:17">
      <c r="Q11142" s="925"/>
    </row>
    <row r="11143" spans="17:17">
      <c r="Q11143" s="925"/>
    </row>
    <row r="11144" spans="17:17">
      <c r="Q11144" s="925"/>
    </row>
    <row r="11145" spans="17:17">
      <c r="Q11145" s="925"/>
    </row>
    <row r="11146" spans="17:17">
      <c r="Q11146" s="925"/>
    </row>
    <row r="11147" spans="17:17">
      <c r="Q11147" s="925"/>
    </row>
    <row r="11148" spans="17:17">
      <c r="Q11148" s="925"/>
    </row>
    <row r="11149" spans="17:17">
      <c r="Q11149" s="925"/>
    </row>
    <row r="11150" spans="17:17">
      <c r="Q11150" s="925"/>
    </row>
    <row r="11151" spans="17:17">
      <c r="Q11151" s="925"/>
    </row>
    <row r="11152" spans="17:17">
      <c r="Q11152" s="925"/>
    </row>
    <row r="11153" spans="17:17">
      <c r="Q11153" s="925"/>
    </row>
    <row r="11154" spans="17:17">
      <c r="Q11154" s="925"/>
    </row>
    <row r="11155" spans="17:17">
      <c r="Q11155" s="925"/>
    </row>
    <row r="11156" spans="17:17">
      <c r="Q11156" s="925"/>
    </row>
    <row r="11157" spans="17:17">
      <c r="Q11157" s="925"/>
    </row>
    <row r="11158" spans="17:17">
      <c r="Q11158" s="925"/>
    </row>
    <row r="11159" spans="17:17">
      <c r="Q11159" s="925"/>
    </row>
    <row r="11160" spans="17:17">
      <c r="Q11160" s="925"/>
    </row>
    <row r="11161" spans="17:17">
      <c r="Q11161" s="925"/>
    </row>
    <row r="11162" spans="17:17">
      <c r="Q11162" s="925"/>
    </row>
    <row r="11163" spans="17:17">
      <c r="Q11163" s="925"/>
    </row>
    <row r="11164" spans="17:17">
      <c r="Q11164" s="925"/>
    </row>
    <row r="11165" spans="17:17">
      <c r="Q11165" s="925"/>
    </row>
    <row r="11166" spans="17:17">
      <c r="Q11166" s="925"/>
    </row>
    <row r="11167" spans="17:17">
      <c r="Q11167" s="925"/>
    </row>
    <row r="11168" spans="17:17">
      <c r="Q11168" s="925"/>
    </row>
    <row r="11169" spans="17:17">
      <c r="Q11169" s="925"/>
    </row>
    <row r="11170" spans="17:17">
      <c r="Q11170" s="925"/>
    </row>
    <row r="11171" spans="17:17">
      <c r="Q11171" s="925"/>
    </row>
    <row r="11172" spans="17:17">
      <c r="Q11172" s="925"/>
    </row>
    <row r="11173" spans="17:17">
      <c r="Q11173" s="925"/>
    </row>
    <row r="11174" spans="17:17">
      <c r="Q11174" s="925"/>
    </row>
    <row r="11175" spans="17:17">
      <c r="Q11175" s="925"/>
    </row>
    <row r="11176" spans="17:17">
      <c r="Q11176" s="925"/>
    </row>
    <row r="11177" spans="17:17">
      <c r="Q11177" s="925"/>
    </row>
    <row r="11178" spans="17:17">
      <c r="Q11178" s="925"/>
    </row>
    <row r="11179" spans="17:17">
      <c r="Q11179" s="925"/>
    </row>
    <row r="11180" spans="17:17">
      <c r="Q11180" s="925"/>
    </row>
    <row r="11181" spans="17:17">
      <c r="Q11181" s="925"/>
    </row>
    <row r="11182" spans="17:17">
      <c r="Q11182" s="925"/>
    </row>
    <row r="11183" spans="17:17">
      <c r="Q11183" s="925"/>
    </row>
    <row r="11184" spans="17:17">
      <c r="Q11184" s="925"/>
    </row>
    <row r="11185" spans="17:17">
      <c r="Q11185" s="925"/>
    </row>
    <row r="11186" spans="17:17">
      <c r="Q11186" s="925"/>
    </row>
    <row r="11187" spans="17:17">
      <c r="Q11187" s="925"/>
    </row>
    <row r="11188" spans="17:17">
      <c r="Q11188" s="925"/>
    </row>
    <row r="11189" spans="17:17">
      <c r="Q11189" s="925"/>
    </row>
    <row r="11190" spans="17:17">
      <c r="Q11190" s="925"/>
    </row>
    <row r="11191" spans="17:17">
      <c r="Q11191" s="925"/>
    </row>
    <row r="11192" spans="17:17">
      <c r="Q11192" s="925"/>
    </row>
    <row r="11193" spans="17:17">
      <c r="Q11193" s="925"/>
    </row>
    <row r="11194" spans="17:17">
      <c r="Q11194" s="925"/>
    </row>
    <row r="11195" spans="17:17">
      <c r="Q11195" s="925"/>
    </row>
    <row r="11196" spans="17:17">
      <c r="Q11196" s="925"/>
    </row>
    <row r="11197" spans="17:17">
      <c r="Q11197" s="925"/>
    </row>
    <row r="11198" spans="17:17">
      <c r="Q11198" s="925"/>
    </row>
    <row r="11199" spans="17:17">
      <c r="Q11199" s="925"/>
    </row>
    <row r="11200" spans="17:17">
      <c r="Q11200" s="925"/>
    </row>
    <row r="11201" spans="17:17">
      <c r="Q11201" s="925"/>
    </row>
    <row r="11202" spans="17:17">
      <c r="Q11202" s="925"/>
    </row>
    <row r="11203" spans="17:17">
      <c r="Q11203" s="925"/>
    </row>
    <row r="11204" spans="17:17">
      <c r="Q11204" s="925"/>
    </row>
    <row r="11205" spans="17:17">
      <c r="Q11205" s="925"/>
    </row>
    <row r="11206" spans="17:17">
      <c r="Q11206" s="925"/>
    </row>
    <row r="11207" spans="17:17">
      <c r="Q11207" s="925"/>
    </row>
    <row r="11208" spans="17:17">
      <c r="Q11208" s="925"/>
    </row>
    <row r="11209" spans="17:17">
      <c r="Q11209" s="925"/>
    </row>
    <row r="11210" spans="17:17">
      <c r="Q11210" s="925"/>
    </row>
    <row r="11211" spans="17:17">
      <c r="Q11211" s="925"/>
    </row>
    <row r="11212" spans="17:17">
      <c r="Q11212" s="925"/>
    </row>
    <row r="11213" spans="17:17">
      <c r="Q11213" s="925"/>
    </row>
    <row r="11214" spans="17:17">
      <c r="Q11214" s="925"/>
    </row>
    <row r="11215" spans="17:17">
      <c r="Q11215" s="925"/>
    </row>
    <row r="11216" spans="17:17">
      <c r="Q11216" s="925"/>
    </row>
    <row r="11217" spans="17:17">
      <c r="Q11217" s="925"/>
    </row>
    <row r="11218" spans="17:17">
      <c r="Q11218" s="925"/>
    </row>
    <row r="11219" spans="17:17">
      <c r="Q11219" s="925"/>
    </row>
    <row r="11220" spans="17:17">
      <c r="Q11220" s="925"/>
    </row>
    <row r="11221" spans="17:17">
      <c r="Q11221" s="925"/>
    </row>
    <row r="11222" spans="17:17">
      <c r="Q11222" s="925"/>
    </row>
    <row r="11223" spans="17:17">
      <c r="Q11223" s="925"/>
    </row>
    <row r="11224" spans="17:17">
      <c r="Q11224" s="925"/>
    </row>
    <row r="11225" spans="17:17">
      <c r="Q11225" s="925"/>
    </row>
    <row r="11226" spans="17:17">
      <c r="Q11226" s="925"/>
    </row>
    <row r="11227" spans="17:17">
      <c r="Q11227" s="925"/>
    </row>
    <row r="11228" spans="17:17">
      <c r="Q11228" s="925"/>
    </row>
    <row r="11229" spans="17:17">
      <c r="Q11229" s="925"/>
    </row>
    <row r="11230" spans="17:17">
      <c r="Q11230" s="925"/>
    </row>
    <row r="11231" spans="17:17">
      <c r="Q11231" s="925"/>
    </row>
    <row r="11232" spans="17:17">
      <c r="Q11232" s="925"/>
    </row>
    <row r="11233" spans="17:17">
      <c r="Q11233" s="925"/>
    </row>
    <row r="11234" spans="17:17">
      <c r="Q11234" s="925"/>
    </row>
    <row r="11235" spans="17:17">
      <c r="Q11235" s="925"/>
    </row>
    <row r="11236" spans="17:17">
      <c r="Q11236" s="925"/>
    </row>
    <row r="11237" spans="17:17">
      <c r="Q11237" s="925"/>
    </row>
    <row r="11238" spans="17:17">
      <c r="Q11238" s="925"/>
    </row>
    <row r="11239" spans="17:17">
      <c r="Q11239" s="925"/>
    </row>
    <row r="11240" spans="17:17">
      <c r="Q11240" s="925"/>
    </row>
    <row r="11241" spans="17:17">
      <c r="Q11241" s="925"/>
    </row>
    <row r="11242" spans="17:17">
      <c r="Q11242" s="925"/>
    </row>
    <row r="11243" spans="17:17">
      <c r="Q11243" s="925"/>
    </row>
    <row r="11244" spans="17:17">
      <c r="Q11244" s="925"/>
    </row>
    <row r="11245" spans="17:17">
      <c r="Q11245" s="925"/>
    </row>
    <row r="11246" spans="17:17">
      <c r="Q11246" s="925"/>
    </row>
    <row r="11247" spans="17:17">
      <c r="Q11247" s="925"/>
    </row>
    <row r="11248" spans="17:17">
      <c r="Q11248" s="925"/>
    </row>
    <row r="11249" spans="17:17">
      <c r="Q11249" s="925"/>
    </row>
    <row r="11250" spans="17:17">
      <c r="Q11250" s="925"/>
    </row>
    <row r="11251" spans="17:17">
      <c r="Q11251" s="925"/>
    </row>
    <row r="11252" spans="17:17">
      <c r="Q11252" s="925"/>
    </row>
    <row r="11253" spans="17:17">
      <c r="Q11253" s="925"/>
    </row>
    <row r="11254" spans="17:17">
      <c r="Q11254" s="925"/>
    </row>
    <row r="11255" spans="17:17">
      <c r="Q11255" s="925"/>
    </row>
    <row r="11256" spans="17:17">
      <c r="Q11256" s="925"/>
    </row>
    <row r="11257" spans="17:17">
      <c r="Q11257" s="925"/>
    </row>
    <row r="11258" spans="17:17">
      <c r="Q11258" s="925"/>
    </row>
    <row r="11259" spans="17:17">
      <c r="Q11259" s="925"/>
    </row>
    <row r="11260" spans="17:17">
      <c r="Q11260" s="925"/>
    </row>
    <row r="11261" spans="17:17">
      <c r="Q11261" s="925"/>
    </row>
    <row r="11262" spans="17:17">
      <c r="Q11262" s="925"/>
    </row>
    <row r="11263" spans="17:17">
      <c r="Q11263" s="925"/>
    </row>
    <row r="11264" spans="17:17">
      <c r="Q11264" s="925"/>
    </row>
    <row r="11265" spans="17:17">
      <c r="Q11265" s="925"/>
    </row>
    <row r="11266" spans="17:17">
      <c r="Q11266" s="925"/>
    </row>
    <row r="11267" spans="17:17">
      <c r="Q11267" s="925"/>
    </row>
    <row r="11268" spans="17:17">
      <c r="Q11268" s="925"/>
    </row>
    <row r="11269" spans="17:17">
      <c r="Q11269" s="925"/>
    </row>
    <row r="11270" spans="17:17">
      <c r="Q11270" s="925"/>
    </row>
    <row r="11271" spans="17:17">
      <c r="Q11271" s="925"/>
    </row>
    <row r="11272" spans="17:17">
      <c r="Q11272" s="925"/>
    </row>
    <row r="11273" spans="17:17">
      <c r="Q11273" s="925"/>
    </row>
    <row r="11274" spans="17:17">
      <c r="Q11274" s="925"/>
    </row>
    <row r="11275" spans="17:17">
      <c r="Q11275" s="925"/>
    </row>
    <row r="11276" spans="17:17">
      <c r="Q11276" s="925"/>
    </row>
    <row r="11277" spans="17:17">
      <c r="Q11277" s="925"/>
    </row>
    <row r="11278" spans="17:17">
      <c r="Q11278" s="925"/>
    </row>
    <row r="11279" spans="17:17">
      <c r="Q11279" s="925"/>
    </row>
    <row r="11280" spans="17:17">
      <c r="Q11280" s="925"/>
    </row>
    <row r="11281" spans="17:17">
      <c r="Q11281" s="925"/>
    </row>
    <row r="11282" spans="17:17">
      <c r="Q11282" s="925"/>
    </row>
    <row r="11283" spans="17:17">
      <c r="Q11283" s="925"/>
    </row>
    <row r="11284" spans="17:17">
      <c r="Q11284" s="925"/>
    </row>
    <row r="11285" spans="17:17">
      <c r="Q11285" s="925"/>
    </row>
    <row r="11286" spans="17:17">
      <c r="Q11286" s="925"/>
    </row>
    <row r="11287" spans="17:17">
      <c r="Q11287" s="925"/>
    </row>
    <row r="11288" spans="17:17">
      <c r="Q11288" s="925"/>
    </row>
    <row r="11289" spans="17:17">
      <c r="Q11289" s="925"/>
    </row>
    <row r="11290" spans="17:17">
      <c r="Q11290" s="925"/>
    </row>
    <row r="11291" spans="17:17">
      <c r="Q11291" s="925"/>
    </row>
    <row r="11292" spans="17:17">
      <c r="Q11292" s="925"/>
    </row>
    <row r="11293" spans="17:17">
      <c r="Q11293" s="925"/>
    </row>
    <row r="11294" spans="17:17">
      <c r="Q11294" s="925"/>
    </row>
    <row r="11295" spans="17:17">
      <c r="Q11295" s="925"/>
    </row>
    <row r="11296" spans="17:17">
      <c r="Q11296" s="925"/>
    </row>
    <row r="11297" spans="17:17">
      <c r="Q11297" s="925"/>
    </row>
    <row r="11298" spans="17:17">
      <c r="Q11298" s="925"/>
    </row>
    <row r="11299" spans="17:17">
      <c r="Q11299" s="925"/>
    </row>
    <row r="11300" spans="17:17">
      <c r="Q11300" s="925"/>
    </row>
    <row r="11301" spans="17:17">
      <c r="Q11301" s="925"/>
    </row>
    <row r="11302" spans="17:17">
      <c r="Q11302" s="925"/>
    </row>
    <row r="11303" spans="17:17">
      <c r="Q11303" s="925"/>
    </row>
    <row r="11304" spans="17:17">
      <c r="Q11304" s="925"/>
    </row>
    <row r="11305" spans="17:17">
      <c r="Q11305" s="925"/>
    </row>
    <row r="11306" spans="17:17">
      <c r="Q11306" s="925"/>
    </row>
    <row r="11307" spans="17:17">
      <c r="Q11307" s="925"/>
    </row>
    <row r="11308" spans="17:17">
      <c r="Q11308" s="925"/>
    </row>
    <row r="11309" spans="17:17">
      <c r="Q11309" s="925"/>
    </row>
    <row r="11310" spans="17:17">
      <c r="Q11310" s="925"/>
    </row>
    <row r="11311" spans="17:17">
      <c r="Q11311" s="925"/>
    </row>
    <row r="11312" spans="17:17">
      <c r="Q11312" s="925"/>
    </row>
    <row r="11313" spans="17:17">
      <c r="Q11313" s="925"/>
    </row>
    <row r="11314" spans="17:17">
      <c r="Q11314" s="925"/>
    </row>
    <row r="11315" spans="17:17">
      <c r="Q11315" s="925"/>
    </row>
    <row r="11316" spans="17:17">
      <c r="Q11316" s="925"/>
    </row>
    <row r="11317" spans="17:17">
      <c r="Q11317" s="925"/>
    </row>
    <row r="11318" spans="17:17">
      <c r="Q11318" s="925"/>
    </row>
    <row r="11319" spans="17:17">
      <c r="Q11319" s="925"/>
    </row>
    <row r="11320" spans="17:17">
      <c r="Q11320" s="925"/>
    </row>
    <row r="11321" spans="17:17">
      <c r="Q11321" s="925"/>
    </row>
    <row r="11322" spans="17:17">
      <c r="Q11322" s="925"/>
    </row>
    <row r="11323" spans="17:17">
      <c r="Q11323" s="925"/>
    </row>
    <row r="11324" spans="17:17">
      <c r="Q11324" s="925"/>
    </row>
    <row r="11325" spans="17:17">
      <c r="Q11325" s="925"/>
    </row>
    <row r="11326" spans="17:17">
      <c r="Q11326" s="925"/>
    </row>
    <row r="11327" spans="17:17">
      <c r="Q11327" s="925"/>
    </row>
    <row r="11328" spans="17:17">
      <c r="Q11328" s="925"/>
    </row>
    <row r="11329" spans="17:17">
      <c r="Q11329" s="925"/>
    </row>
    <row r="11330" spans="17:17">
      <c r="Q11330" s="925"/>
    </row>
    <row r="11331" spans="17:17">
      <c r="Q11331" s="925"/>
    </row>
    <row r="11332" spans="17:17">
      <c r="Q11332" s="925"/>
    </row>
    <row r="11333" spans="17:17">
      <c r="Q11333" s="925"/>
    </row>
    <row r="11334" spans="17:17">
      <c r="Q11334" s="925"/>
    </row>
    <row r="11335" spans="17:17">
      <c r="Q11335" s="925"/>
    </row>
    <row r="11336" spans="17:17">
      <c r="Q11336" s="925"/>
    </row>
    <row r="11337" spans="17:17">
      <c r="Q11337" s="925"/>
    </row>
    <row r="11338" spans="17:17">
      <c r="Q11338" s="925"/>
    </row>
    <row r="11339" spans="17:17">
      <c r="Q11339" s="925"/>
    </row>
    <row r="11340" spans="17:17">
      <c r="Q11340" s="925"/>
    </row>
    <row r="11341" spans="17:17">
      <c r="Q11341" s="925"/>
    </row>
    <row r="11342" spans="17:17">
      <c r="Q11342" s="925"/>
    </row>
    <row r="11343" spans="17:17">
      <c r="Q11343" s="925"/>
    </row>
    <row r="11344" spans="17:17">
      <c r="Q11344" s="925"/>
    </row>
    <row r="11345" spans="17:17">
      <c r="Q11345" s="925"/>
    </row>
    <row r="11346" spans="17:17">
      <c r="Q11346" s="925"/>
    </row>
    <row r="11347" spans="17:17">
      <c r="Q11347" s="925"/>
    </row>
    <row r="11348" spans="17:17">
      <c r="Q11348" s="925"/>
    </row>
    <row r="11349" spans="17:17">
      <c r="Q11349" s="925"/>
    </row>
    <row r="11350" spans="17:17">
      <c r="Q11350" s="925"/>
    </row>
    <row r="11351" spans="17:17">
      <c r="Q11351" s="925"/>
    </row>
    <row r="11352" spans="17:17">
      <c r="Q11352" s="925"/>
    </row>
    <row r="11353" spans="17:17">
      <c r="Q11353" s="925"/>
    </row>
    <row r="11354" spans="17:17">
      <c r="Q11354" s="925"/>
    </row>
    <row r="11355" spans="17:17">
      <c r="Q11355" s="925"/>
    </row>
    <row r="11356" spans="17:17">
      <c r="Q11356" s="925"/>
    </row>
    <row r="11357" spans="17:17">
      <c r="Q11357" s="925"/>
    </row>
    <row r="11358" spans="17:17">
      <c r="Q11358" s="925"/>
    </row>
    <row r="11359" spans="17:17">
      <c r="Q11359" s="925"/>
    </row>
    <row r="11360" spans="17:17">
      <c r="Q11360" s="925"/>
    </row>
    <row r="11361" spans="17:17">
      <c r="Q11361" s="925"/>
    </row>
    <row r="11362" spans="17:17">
      <c r="Q11362" s="925"/>
    </row>
    <row r="11363" spans="17:17">
      <c r="Q11363" s="925"/>
    </row>
    <row r="11364" spans="17:17">
      <c r="Q11364" s="925"/>
    </row>
    <row r="11365" spans="17:17">
      <c r="Q11365" s="925"/>
    </row>
    <row r="11366" spans="17:17">
      <c r="Q11366" s="925"/>
    </row>
    <row r="11367" spans="17:17">
      <c r="Q11367" s="925"/>
    </row>
    <row r="11368" spans="17:17">
      <c r="Q11368" s="925"/>
    </row>
    <row r="11369" spans="17:17">
      <c r="Q11369" s="925"/>
    </row>
    <row r="11370" spans="17:17">
      <c r="Q11370" s="925"/>
    </row>
    <row r="11371" spans="17:17">
      <c r="Q11371" s="925"/>
    </row>
    <row r="11372" spans="17:17">
      <c r="Q11372" s="925"/>
    </row>
    <row r="11373" spans="17:17">
      <c r="Q11373" s="925"/>
    </row>
    <row r="11374" spans="17:17">
      <c r="Q11374" s="925"/>
    </row>
    <row r="11375" spans="17:17">
      <c r="Q11375" s="925"/>
    </row>
    <row r="11376" spans="17:17">
      <c r="Q11376" s="925"/>
    </row>
    <row r="11377" spans="17:17">
      <c r="Q11377" s="925"/>
    </row>
    <row r="11378" spans="17:17">
      <c r="Q11378" s="925"/>
    </row>
    <row r="11379" spans="17:17">
      <c r="Q11379" s="925"/>
    </row>
    <row r="11380" spans="17:17">
      <c r="Q11380" s="925"/>
    </row>
    <row r="11381" spans="17:17">
      <c r="Q11381" s="925"/>
    </row>
    <row r="11382" spans="17:17">
      <c r="Q11382" s="925"/>
    </row>
    <row r="11383" spans="17:17">
      <c r="Q11383" s="925"/>
    </row>
    <row r="11384" spans="17:17">
      <c r="Q11384" s="925"/>
    </row>
    <row r="11385" spans="17:17">
      <c r="Q11385" s="925"/>
    </row>
    <row r="11386" spans="17:17">
      <c r="Q11386" s="925"/>
    </row>
    <row r="11387" spans="17:17">
      <c r="Q11387" s="925"/>
    </row>
    <row r="11388" spans="17:17">
      <c r="Q11388" s="925"/>
    </row>
    <row r="11389" spans="17:17">
      <c r="Q11389" s="925"/>
    </row>
    <row r="11390" spans="17:17">
      <c r="Q11390" s="925"/>
    </row>
    <row r="11391" spans="17:17">
      <c r="Q11391" s="925"/>
    </row>
    <row r="11392" spans="17:17">
      <c r="Q11392" s="925"/>
    </row>
    <row r="11393" spans="17:17">
      <c r="Q11393" s="925"/>
    </row>
    <row r="11394" spans="17:17">
      <c r="Q11394" s="925"/>
    </row>
    <row r="11395" spans="17:17">
      <c r="Q11395" s="925"/>
    </row>
    <row r="11396" spans="17:17">
      <c r="Q11396" s="925"/>
    </row>
    <row r="11397" spans="17:17">
      <c r="Q11397" s="925"/>
    </row>
    <row r="11398" spans="17:17">
      <c r="Q11398" s="925"/>
    </row>
    <row r="11399" spans="17:17">
      <c r="Q11399" s="925"/>
    </row>
    <row r="11400" spans="17:17">
      <c r="Q11400" s="925"/>
    </row>
    <row r="11401" spans="17:17">
      <c r="Q11401" s="925"/>
    </row>
    <row r="11402" spans="17:17">
      <c r="Q11402" s="925"/>
    </row>
    <row r="11403" spans="17:17">
      <c r="Q11403" s="925"/>
    </row>
    <row r="11404" spans="17:17">
      <c r="Q11404" s="925"/>
    </row>
    <row r="11405" spans="17:17">
      <c r="Q11405" s="925"/>
    </row>
    <row r="11406" spans="17:17">
      <c r="Q11406" s="925"/>
    </row>
    <row r="11407" spans="17:17">
      <c r="Q11407" s="925"/>
    </row>
    <row r="11408" spans="17:17">
      <c r="Q11408" s="925"/>
    </row>
    <row r="11409" spans="17:17">
      <c r="Q11409" s="925"/>
    </row>
    <row r="11410" spans="17:17">
      <c r="Q11410" s="925"/>
    </row>
    <row r="11411" spans="17:17">
      <c r="Q11411" s="925"/>
    </row>
    <row r="11412" spans="17:17">
      <c r="Q11412" s="925"/>
    </row>
    <row r="11413" spans="17:17">
      <c r="Q11413" s="925"/>
    </row>
    <row r="11414" spans="17:17">
      <c r="Q11414" s="925"/>
    </row>
    <row r="11415" spans="17:17">
      <c r="Q11415" s="925"/>
    </row>
    <row r="11416" spans="17:17">
      <c r="Q11416" s="925"/>
    </row>
    <row r="11417" spans="17:17">
      <c r="Q11417" s="925"/>
    </row>
    <row r="11418" spans="17:17">
      <c r="Q11418" s="925"/>
    </row>
    <row r="11419" spans="17:17">
      <c r="Q11419" s="925"/>
    </row>
    <row r="11420" spans="17:17">
      <c r="Q11420" s="925"/>
    </row>
    <row r="11421" spans="17:17">
      <c r="Q11421" s="925"/>
    </row>
    <row r="11422" spans="17:17">
      <c r="Q11422" s="925"/>
    </row>
    <row r="11423" spans="17:17">
      <c r="Q11423" s="925"/>
    </row>
    <row r="11424" spans="17:17">
      <c r="Q11424" s="925"/>
    </row>
    <row r="11425" spans="17:17">
      <c r="Q11425" s="925"/>
    </row>
    <row r="11426" spans="17:17">
      <c r="Q11426" s="925"/>
    </row>
    <row r="11427" spans="17:17">
      <c r="Q11427" s="925"/>
    </row>
    <row r="11428" spans="17:17">
      <c r="Q11428" s="925"/>
    </row>
    <row r="11429" spans="17:17">
      <c r="Q11429" s="925"/>
    </row>
    <row r="11430" spans="17:17">
      <c r="Q11430" s="925"/>
    </row>
    <row r="11431" spans="17:17">
      <c r="Q11431" s="925"/>
    </row>
    <row r="11432" spans="17:17">
      <c r="Q11432" s="925"/>
    </row>
    <row r="11433" spans="17:17">
      <c r="Q11433" s="925"/>
    </row>
    <row r="11434" spans="17:17">
      <c r="Q11434" s="925"/>
    </row>
    <row r="11435" spans="17:17">
      <c r="Q11435" s="925"/>
    </row>
    <row r="11436" spans="17:17">
      <c r="Q11436" s="925"/>
    </row>
    <row r="11437" spans="17:17">
      <c r="Q11437" s="925"/>
    </row>
    <row r="11438" spans="17:17">
      <c r="Q11438" s="925"/>
    </row>
    <row r="11439" spans="17:17">
      <c r="Q11439" s="925"/>
    </row>
    <row r="11440" spans="17:17">
      <c r="Q11440" s="925"/>
    </row>
    <row r="11441" spans="17:17">
      <c r="Q11441" s="925"/>
    </row>
    <row r="11442" spans="17:17">
      <c r="Q11442" s="925"/>
    </row>
    <row r="11443" spans="17:17">
      <c r="Q11443" s="925"/>
    </row>
    <row r="11444" spans="17:17">
      <c r="Q11444" s="925"/>
    </row>
    <row r="11445" spans="17:17">
      <c r="Q11445" s="925"/>
    </row>
    <row r="11446" spans="17:17">
      <c r="Q11446" s="925"/>
    </row>
    <row r="11447" spans="17:17">
      <c r="Q11447" s="925"/>
    </row>
    <row r="11448" spans="17:17">
      <c r="Q11448" s="925"/>
    </row>
    <row r="11449" spans="17:17">
      <c r="Q11449" s="925"/>
    </row>
    <row r="11450" spans="17:17">
      <c r="Q11450" s="925"/>
    </row>
    <row r="11451" spans="17:17">
      <c r="Q11451" s="925"/>
    </row>
    <row r="11452" spans="17:17">
      <c r="Q11452" s="925"/>
    </row>
    <row r="11453" spans="17:17">
      <c r="Q11453" s="925"/>
    </row>
    <row r="11454" spans="17:17">
      <c r="Q11454" s="925"/>
    </row>
    <row r="11455" spans="17:17">
      <c r="Q11455" s="925"/>
    </row>
    <row r="11456" spans="17:17">
      <c r="Q11456" s="925"/>
    </row>
    <row r="11457" spans="17:17">
      <c r="Q11457" s="925"/>
    </row>
    <row r="11458" spans="17:17">
      <c r="Q11458" s="925"/>
    </row>
    <row r="11459" spans="17:17">
      <c r="Q11459" s="925"/>
    </row>
    <row r="11460" spans="17:17">
      <c r="Q11460" s="925"/>
    </row>
    <row r="11461" spans="17:17">
      <c r="Q11461" s="925"/>
    </row>
    <row r="11462" spans="17:17">
      <c r="Q11462" s="925"/>
    </row>
    <row r="11463" spans="17:17">
      <c r="Q11463" s="925"/>
    </row>
    <row r="11464" spans="17:17">
      <c r="Q11464" s="925"/>
    </row>
    <row r="11465" spans="17:17">
      <c r="Q11465" s="925"/>
    </row>
    <row r="11466" spans="17:17">
      <c r="Q11466" s="925"/>
    </row>
    <row r="11467" spans="17:17">
      <c r="Q11467" s="925"/>
    </row>
    <row r="11468" spans="17:17">
      <c r="Q11468" s="925"/>
    </row>
    <row r="11469" spans="17:17">
      <c r="Q11469" s="925"/>
    </row>
    <row r="11470" spans="17:17">
      <c r="Q11470" s="925"/>
    </row>
    <row r="11471" spans="17:17">
      <c r="Q11471" s="925"/>
    </row>
    <row r="11472" spans="17:17">
      <c r="Q11472" s="925"/>
    </row>
    <row r="11473" spans="17:17">
      <c r="Q11473" s="925"/>
    </row>
    <row r="11474" spans="17:17">
      <c r="Q11474" s="925"/>
    </row>
    <row r="11475" spans="17:17">
      <c r="Q11475" s="925"/>
    </row>
    <row r="11476" spans="17:17">
      <c r="Q11476" s="925"/>
    </row>
    <row r="11477" spans="17:17">
      <c r="Q11477" s="925"/>
    </row>
    <row r="11478" spans="17:17">
      <c r="Q11478" s="925"/>
    </row>
    <row r="11479" spans="17:17">
      <c r="Q11479" s="925"/>
    </row>
    <row r="11480" spans="17:17">
      <c r="Q11480" s="925"/>
    </row>
    <row r="11481" spans="17:17">
      <c r="Q11481" s="925"/>
    </row>
    <row r="11482" spans="17:17">
      <c r="Q11482" s="925"/>
    </row>
    <row r="11483" spans="17:17">
      <c r="Q11483" s="925"/>
    </row>
    <row r="11484" spans="17:17">
      <c r="Q11484" s="925"/>
    </row>
    <row r="11485" spans="17:17">
      <c r="Q11485" s="925"/>
    </row>
    <row r="11486" spans="17:17">
      <c r="Q11486" s="925"/>
    </row>
    <row r="11487" spans="17:17">
      <c r="Q11487" s="925"/>
    </row>
    <row r="11488" spans="17:17">
      <c r="Q11488" s="925"/>
    </row>
    <row r="11489" spans="17:17">
      <c r="Q11489" s="925"/>
    </row>
    <row r="11490" spans="17:17">
      <c r="Q11490" s="925"/>
    </row>
    <row r="11491" spans="17:17">
      <c r="Q11491" s="925"/>
    </row>
    <row r="11492" spans="17:17">
      <c r="Q11492" s="925"/>
    </row>
    <row r="11493" spans="17:17">
      <c r="Q11493" s="925"/>
    </row>
    <row r="11494" spans="17:17">
      <c r="Q11494" s="925"/>
    </row>
    <row r="11495" spans="17:17">
      <c r="Q11495" s="925"/>
    </row>
    <row r="11496" spans="17:17">
      <c r="Q11496" s="925"/>
    </row>
    <row r="11497" spans="17:17">
      <c r="Q11497" s="925"/>
    </row>
    <row r="11498" spans="17:17">
      <c r="Q11498" s="925"/>
    </row>
    <row r="11499" spans="17:17">
      <c r="Q11499" s="925"/>
    </row>
    <row r="11500" spans="17:17">
      <c r="Q11500" s="925"/>
    </row>
    <row r="11501" spans="17:17">
      <c r="Q11501" s="925"/>
    </row>
    <row r="11502" spans="17:17">
      <c r="Q11502" s="925"/>
    </row>
    <row r="11503" spans="17:17">
      <c r="Q11503" s="925"/>
    </row>
    <row r="11504" spans="17:17">
      <c r="Q11504" s="925"/>
    </row>
    <row r="11505" spans="17:17">
      <c r="Q11505" s="925"/>
    </row>
    <row r="11506" spans="17:17">
      <c r="Q11506" s="925"/>
    </row>
    <row r="11507" spans="17:17">
      <c r="Q11507" s="925"/>
    </row>
    <row r="11508" spans="17:17">
      <c r="Q11508" s="925"/>
    </row>
    <row r="11509" spans="17:17">
      <c r="Q11509" s="925"/>
    </row>
    <row r="11510" spans="17:17">
      <c r="Q11510" s="925"/>
    </row>
    <row r="11511" spans="17:17">
      <c r="Q11511" s="925"/>
    </row>
    <row r="11512" spans="17:17">
      <c r="Q11512" s="925"/>
    </row>
    <row r="11513" spans="17:17">
      <c r="Q11513" s="925"/>
    </row>
    <row r="11514" spans="17:17">
      <c r="Q11514" s="925"/>
    </row>
    <row r="11515" spans="17:17">
      <c r="Q11515" s="925"/>
    </row>
    <row r="11516" spans="17:17">
      <c r="Q11516" s="925"/>
    </row>
    <row r="11517" spans="17:17">
      <c r="Q11517" s="925"/>
    </row>
    <row r="11518" spans="17:17">
      <c r="Q11518" s="925"/>
    </row>
    <row r="11519" spans="17:17">
      <c r="Q11519" s="925"/>
    </row>
    <row r="11520" spans="17:17">
      <c r="Q11520" s="925"/>
    </row>
    <row r="11521" spans="17:17">
      <c r="Q11521" s="925"/>
    </row>
    <row r="11522" spans="17:17">
      <c r="Q11522" s="925"/>
    </row>
    <row r="11523" spans="17:17">
      <c r="Q11523" s="925"/>
    </row>
    <row r="11524" spans="17:17">
      <c r="Q11524" s="925"/>
    </row>
    <row r="11525" spans="17:17">
      <c r="Q11525" s="925"/>
    </row>
    <row r="11526" spans="17:17">
      <c r="Q11526" s="925"/>
    </row>
    <row r="11527" spans="17:17">
      <c r="Q11527" s="925"/>
    </row>
    <row r="11528" spans="17:17">
      <c r="Q11528" s="925"/>
    </row>
    <row r="11529" spans="17:17">
      <c r="Q11529" s="925"/>
    </row>
    <row r="11530" spans="17:17">
      <c r="Q11530" s="925"/>
    </row>
    <row r="11531" spans="17:17">
      <c r="Q11531" s="925"/>
    </row>
    <row r="11532" spans="17:17">
      <c r="Q11532" s="925"/>
    </row>
    <row r="11533" spans="17:17">
      <c r="Q11533" s="925"/>
    </row>
    <row r="11534" spans="17:17">
      <c r="Q11534" s="925"/>
    </row>
    <row r="11535" spans="17:17">
      <c r="Q11535" s="925"/>
    </row>
    <row r="11536" spans="17:17">
      <c r="Q11536" s="925"/>
    </row>
    <row r="11537" spans="17:17">
      <c r="Q11537" s="925"/>
    </row>
    <row r="11538" spans="17:17">
      <c r="Q11538" s="925"/>
    </row>
    <row r="11539" spans="17:17">
      <c r="Q11539" s="925"/>
    </row>
    <row r="11540" spans="17:17">
      <c r="Q11540" s="925"/>
    </row>
    <row r="11541" spans="17:17">
      <c r="Q11541" s="925"/>
    </row>
    <row r="11542" spans="17:17">
      <c r="Q11542" s="925"/>
    </row>
    <row r="11543" spans="17:17">
      <c r="Q11543" s="925"/>
    </row>
    <row r="11544" spans="17:17">
      <c r="Q11544" s="925"/>
    </row>
    <row r="11545" spans="17:17">
      <c r="Q11545" s="925"/>
    </row>
    <row r="11546" spans="17:17">
      <c r="Q11546" s="925"/>
    </row>
    <row r="11547" spans="17:17">
      <c r="Q11547" s="925"/>
    </row>
    <row r="11548" spans="17:17">
      <c r="Q11548" s="925"/>
    </row>
    <row r="11549" spans="17:17">
      <c r="Q11549" s="925"/>
    </row>
    <row r="11550" spans="17:17">
      <c r="Q11550" s="925"/>
    </row>
    <row r="11551" spans="17:17">
      <c r="Q11551" s="925"/>
    </row>
    <row r="11552" spans="17:17">
      <c r="Q11552" s="925"/>
    </row>
    <row r="11553" spans="17:17">
      <c r="Q11553" s="925"/>
    </row>
    <row r="11554" spans="17:17">
      <c r="Q11554" s="925"/>
    </row>
    <row r="11555" spans="17:17">
      <c r="Q11555" s="925"/>
    </row>
    <row r="11556" spans="17:17">
      <c r="Q11556" s="925"/>
    </row>
    <row r="11557" spans="17:17">
      <c r="Q11557" s="925"/>
    </row>
    <row r="11558" spans="17:17">
      <c r="Q11558" s="925"/>
    </row>
    <row r="11559" spans="17:17">
      <c r="Q11559" s="925"/>
    </row>
    <row r="11560" spans="17:17">
      <c r="Q11560" s="925"/>
    </row>
    <row r="11561" spans="17:17">
      <c r="Q11561" s="925"/>
    </row>
    <row r="11562" spans="17:17">
      <c r="Q11562" s="925"/>
    </row>
    <row r="11563" spans="17:17">
      <c r="Q11563" s="925"/>
    </row>
    <row r="11564" spans="17:17">
      <c r="Q11564" s="925"/>
    </row>
    <row r="11565" spans="17:17">
      <c r="Q11565" s="925"/>
    </row>
    <row r="11566" spans="17:17">
      <c r="Q11566" s="925"/>
    </row>
    <row r="11567" spans="17:17">
      <c r="Q11567" s="925"/>
    </row>
    <row r="11568" spans="17:17">
      <c r="Q11568" s="925"/>
    </row>
    <row r="11569" spans="17:17">
      <c r="Q11569" s="925"/>
    </row>
    <row r="11570" spans="17:17">
      <c r="Q11570" s="925"/>
    </row>
    <row r="11571" spans="17:17">
      <c r="Q11571" s="925"/>
    </row>
    <row r="11572" spans="17:17">
      <c r="Q11572" s="925"/>
    </row>
    <row r="11573" spans="17:17">
      <c r="Q11573" s="925"/>
    </row>
    <row r="11574" spans="17:17">
      <c r="Q11574" s="925"/>
    </row>
    <row r="11575" spans="17:17">
      <c r="Q11575" s="925"/>
    </row>
    <row r="11576" spans="17:17">
      <c r="Q11576" s="925"/>
    </row>
    <row r="11577" spans="17:17">
      <c r="Q11577" s="925"/>
    </row>
    <row r="11578" spans="17:17">
      <c r="Q11578" s="925"/>
    </row>
    <row r="11579" spans="17:17">
      <c r="Q11579" s="925"/>
    </row>
    <row r="11580" spans="17:17">
      <c r="Q11580" s="925"/>
    </row>
    <row r="11581" spans="17:17">
      <c r="Q11581" s="925"/>
    </row>
    <row r="11582" spans="17:17">
      <c r="Q11582" s="925"/>
    </row>
    <row r="11583" spans="17:17">
      <c r="Q11583" s="925"/>
    </row>
    <row r="11584" spans="17:17">
      <c r="Q11584" s="925"/>
    </row>
    <row r="11585" spans="17:17">
      <c r="Q11585" s="925"/>
    </row>
    <row r="11586" spans="17:17">
      <c r="Q11586" s="925"/>
    </row>
    <row r="11587" spans="17:17">
      <c r="Q11587" s="925"/>
    </row>
    <row r="11588" spans="17:17">
      <c r="Q11588" s="925"/>
    </row>
    <row r="11589" spans="17:17">
      <c r="Q11589" s="925"/>
    </row>
    <row r="11590" spans="17:17">
      <c r="Q11590" s="925"/>
    </row>
    <row r="11591" spans="17:17">
      <c r="Q11591" s="925"/>
    </row>
    <row r="11592" spans="17:17">
      <c r="Q11592" s="925"/>
    </row>
    <row r="11593" spans="17:17">
      <c r="Q11593" s="925"/>
    </row>
    <row r="11594" spans="17:17">
      <c r="Q11594" s="925"/>
    </row>
    <row r="11595" spans="17:17">
      <c r="Q11595" s="925"/>
    </row>
    <row r="11596" spans="17:17">
      <c r="Q11596" s="925"/>
    </row>
    <row r="11597" spans="17:17">
      <c r="Q11597" s="925"/>
    </row>
    <row r="11598" spans="17:17">
      <c r="Q11598" s="925"/>
    </row>
    <row r="11599" spans="17:17">
      <c r="Q11599" s="925"/>
    </row>
    <row r="11600" spans="17:17">
      <c r="Q11600" s="925"/>
    </row>
    <row r="11601" spans="17:17">
      <c r="Q11601" s="925"/>
    </row>
    <row r="11602" spans="17:17">
      <c r="Q11602" s="925"/>
    </row>
    <row r="11603" spans="17:17">
      <c r="Q11603" s="925"/>
    </row>
    <row r="11604" spans="17:17">
      <c r="Q11604" s="925"/>
    </row>
    <row r="11605" spans="17:17">
      <c r="Q11605" s="925"/>
    </row>
    <row r="11606" spans="17:17">
      <c r="Q11606" s="925"/>
    </row>
    <row r="11607" spans="17:17">
      <c r="Q11607" s="925"/>
    </row>
    <row r="11608" spans="17:17">
      <c r="Q11608" s="925"/>
    </row>
    <row r="11609" spans="17:17">
      <c r="Q11609" s="925"/>
    </row>
    <row r="11610" spans="17:17">
      <c r="Q11610" s="925"/>
    </row>
    <row r="11611" spans="17:17">
      <c r="Q11611" s="925"/>
    </row>
    <row r="11612" spans="17:17">
      <c r="Q11612" s="925"/>
    </row>
    <row r="11613" spans="17:17">
      <c r="Q11613" s="925"/>
    </row>
    <row r="11614" spans="17:17">
      <c r="Q11614" s="925"/>
    </row>
    <row r="11615" spans="17:17">
      <c r="Q11615" s="925"/>
    </row>
    <row r="11616" spans="17:17">
      <c r="Q11616" s="925"/>
    </row>
    <row r="11617" spans="17:17">
      <c r="Q11617" s="925"/>
    </row>
    <row r="11618" spans="17:17">
      <c r="Q11618" s="925"/>
    </row>
    <row r="11619" spans="17:17">
      <c r="Q11619" s="925"/>
    </row>
    <row r="11620" spans="17:17">
      <c r="Q11620" s="925"/>
    </row>
    <row r="11621" spans="17:17">
      <c r="Q11621" s="925"/>
    </row>
    <row r="11622" spans="17:17">
      <c r="Q11622" s="925"/>
    </row>
    <row r="11623" spans="17:17">
      <c r="Q11623" s="925"/>
    </row>
    <row r="11624" spans="17:17">
      <c r="Q11624" s="925"/>
    </row>
    <row r="11625" spans="17:17">
      <c r="Q11625" s="925"/>
    </row>
    <row r="11626" spans="17:17">
      <c r="Q11626" s="925"/>
    </row>
    <row r="11627" spans="17:17">
      <c r="Q11627" s="925"/>
    </row>
    <row r="11628" spans="17:17">
      <c r="Q11628" s="925"/>
    </row>
    <row r="11629" spans="17:17">
      <c r="Q11629" s="925"/>
    </row>
    <row r="11630" spans="17:17">
      <c r="Q11630" s="925"/>
    </row>
    <row r="11631" spans="17:17">
      <c r="Q11631" s="925"/>
    </row>
    <row r="11632" spans="17:17">
      <c r="Q11632" s="925"/>
    </row>
    <row r="11633" spans="17:17">
      <c r="Q11633" s="925"/>
    </row>
    <row r="11634" spans="17:17">
      <c r="Q11634" s="925"/>
    </row>
    <row r="11635" spans="17:17">
      <c r="Q11635" s="925"/>
    </row>
    <row r="11636" spans="17:17">
      <c r="Q11636" s="925"/>
    </row>
    <row r="11637" spans="17:17">
      <c r="Q11637" s="925"/>
    </row>
    <row r="11638" spans="17:17">
      <c r="Q11638" s="925"/>
    </row>
    <row r="11639" spans="17:17">
      <c r="Q11639" s="925"/>
    </row>
    <row r="11640" spans="17:17">
      <c r="Q11640" s="925"/>
    </row>
    <row r="11641" spans="17:17">
      <c r="Q11641" s="925"/>
    </row>
    <row r="11642" spans="17:17">
      <c r="Q11642" s="925"/>
    </row>
    <row r="11643" spans="17:17">
      <c r="Q11643" s="925"/>
    </row>
    <row r="11644" spans="17:17">
      <c r="Q11644" s="925"/>
    </row>
    <row r="11645" spans="17:17">
      <c r="Q11645" s="925"/>
    </row>
    <row r="11646" spans="17:17">
      <c r="Q11646" s="925"/>
    </row>
    <row r="11647" spans="17:17">
      <c r="Q11647" s="925"/>
    </row>
    <row r="11648" spans="17:17">
      <c r="Q11648" s="925"/>
    </row>
    <row r="11649" spans="17:17">
      <c r="Q11649" s="925"/>
    </row>
    <row r="11650" spans="17:17">
      <c r="Q11650" s="925"/>
    </row>
    <row r="11651" spans="17:17">
      <c r="Q11651" s="925"/>
    </row>
    <row r="11652" spans="17:17">
      <c r="Q11652" s="925"/>
    </row>
    <row r="11653" spans="17:17">
      <c r="Q11653" s="925"/>
    </row>
    <row r="11654" spans="17:17">
      <c r="Q11654" s="925"/>
    </row>
    <row r="11655" spans="17:17">
      <c r="Q11655" s="925"/>
    </row>
    <row r="11656" spans="17:17">
      <c r="Q11656" s="925"/>
    </row>
    <row r="11657" spans="17:17">
      <c r="Q11657" s="925"/>
    </row>
    <row r="11658" spans="17:17">
      <c r="Q11658" s="925"/>
    </row>
    <row r="11659" spans="17:17">
      <c r="Q11659" s="925"/>
    </row>
    <row r="11660" spans="17:17">
      <c r="Q11660" s="925"/>
    </row>
    <row r="11661" spans="17:17">
      <c r="Q11661" s="925"/>
    </row>
    <row r="11662" spans="17:17">
      <c r="Q11662" s="925"/>
    </row>
    <row r="11663" spans="17:17">
      <c r="Q11663" s="925"/>
    </row>
    <row r="11664" spans="17:17">
      <c r="Q11664" s="925"/>
    </row>
    <row r="11665" spans="17:17">
      <c r="Q11665" s="925"/>
    </row>
    <row r="11666" spans="17:17">
      <c r="Q11666" s="925"/>
    </row>
    <row r="11667" spans="17:17">
      <c r="Q11667" s="925"/>
    </row>
    <row r="11668" spans="17:17">
      <c r="Q11668" s="925"/>
    </row>
    <row r="11669" spans="17:17">
      <c r="Q11669" s="925"/>
    </row>
    <row r="11670" spans="17:17">
      <c r="Q11670" s="925"/>
    </row>
    <row r="11671" spans="17:17">
      <c r="Q11671" s="925"/>
    </row>
    <row r="11672" spans="17:17">
      <c r="Q11672" s="925"/>
    </row>
    <row r="11673" spans="17:17">
      <c r="Q11673" s="925"/>
    </row>
    <row r="11674" spans="17:17">
      <c r="Q11674" s="925"/>
    </row>
    <row r="11675" spans="17:17">
      <c r="Q11675" s="925"/>
    </row>
    <row r="11676" spans="17:17">
      <c r="Q11676" s="925"/>
    </row>
    <row r="11677" spans="17:17">
      <c r="Q11677" s="925"/>
    </row>
    <row r="11678" spans="17:17">
      <c r="Q11678" s="925"/>
    </row>
    <row r="11679" spans="17:17">
      <c r="Q11679" s="925"/>
    </row>
    <row r="11680" spans="17:17">
      <c r="Q11680" s="925"/>
    </row>
    <row r="11681" spans="17:17">
      <c r="Q11681" s="925"/>
    </row>
    <row r="11682" spans="17:17">
      <c r="Q11682" s="925"/>
    </row>
    <row r="11683" spans="17:17">
      <c r="Q11683" s="925"/>
    </row>
    <row r="11684" spans="17:17">
      <c r="Q11684" s="925"/>
    </row>
    <row r="11685" spans="17:17">
      <c r="Q11685" s="925"/>
    </row>
    <row r="11686" spans="17:17">
      <c r="Q11686" s="925"/>
    </row>
    <row r="11687" spans="17:17">
      <c r="Q11687" s="925"/>
    </row>
    <row r="11688" spans="17:17">
      <c r="Q11688" s="925"/>
    </row>
    <row r="11689" spans="17:17">
      <c r="Q11689" s="925"/>
    </row>
    <row r="11690" spans="17:17">
      <c r="Q11690" s="925"/>
    </row>
    <row r="11691" spans="17:17">
      <c r="Q11691" s="925"/>
    </row>
    <row r="11692" spans="17:17">
      <c r="Q11692" s="925"/>
    </row>
    <row r="11693" spans="17:17">
      <c r="Q11693" s="925"/>
    </row>
    <row r="11694" spans="17:17">
      <c r="Q11694" s="925"/>
    </row>
    <row r="11695" spans="17:17">
      <c r="Q11695" s="925"/>
    </row>
    <row r="11696" spans="17:17">
      <c r="Q11696" s="925"/>
    </row>
    <row r="11697" spans="17:17">
      <c r="Q11697" s="925"/>
    </row>
    <row r="11698" spans="17:17">
      <c r="Q11698" s="925"/>
    </row>
    <row r="11699" spans="17:17">
      <c r="Q11699" s="925"/>
    </row>
    <row r="11700" spans="17:17">
      <c r="Q11700" s="925"/>
    </row>
    <row r="11701" spans="17:17">
      <c r="Q11701" s="925"/>
    </row>
    <row r="11702" spans="17:17">
      <c r="Q11702" s="925"/>
    </row>
    <row r="11703" spans="17:17">
      <c r="Q11703" s="925"/>
    </row>
    <row r="11704" spans="17:17">
      <c r="Q11704" s="925"/>
    </row>
    <row r="11705" spans="17:17">
      <c r="Q11705" s="925"/>
    </row>
    <row r="11706" spans="17:17">
      <c r="Q11706" s="925"/>
    </row>
    <row r="11707" spans="17:17">
      <c r="Q11707" s="925"/>
    </row>
    <row r="11708" spans="17:17">
      <c r="Q11708" s="925"/>
    </row>
    <row r="11709" spans="17:17">
      <c r="Q11709" s="925"/>
    </row>
    <row r="11710" spans="17:17">
      <c r="Q11710" s="925"/>
    </row>
    <row r="11711" spans="17:17">
      <c r="Q11711" s="925"/>
    </row>
    <row r="11712" spans="17:17">
      <c r="Q11712" s="925"/>
    </row>
    <row r="11713" spans="17:17">
      <c r="Q11713" s="925"/>
    </row>
    <row r="11714" spans="17:17">
      <c r="Q11714" s="925"/>
    </row>
    <row r="11715" spans="17:17">
      <c r="Q11715" s="925"/>
    </row>
    <row r="11716" spans="17:17">
      <c r="Q11716" s="925"/>
    </row>
    <row r="11717" spans="17:17">
      <c r="Q11717" s="925"/>
    </row>
    <row r="11718" spans="17:17">
      <c r="Q11718" s="925"/>
    </row>
    <row r="11719" spans="17:17">
      <c r="Q11719" s="925"/>
    </row>
    <row r="11720" spans="17:17">
      <c r="Q11720" s="925"/>
    </row>
    <row r="11721" spans="17:17">
      <c r="Q11721" s="925"/>
    </row>
    <row r="11722" spans="17:17">
      <c r="Q11722" s="925"/>
    </row>
    <row r="11723" spans="17:17">
      <c r="Q11723" s="925"/>
    </row>
    <row r="11724" spans="17:17">
      <c r="Q11724" s="925"/>
    </row>
    <row r="11725" spans="17:17">
      <c r="Q11725" s="925"/>
    </row>
    <row r="11726" spans="17:17">
      <c r="Q11726" s="925"/>
    </row>
    <row r="11727" spans="17:17">
      <c r="Q11727" s="925"/>
    </row>
    <row r="11728" spans="17:17">
      <c r="Q11728" s="925"/>
    </row>
    <row r="11729" spans="17:17">
      <c r="Q11729" s="925"/>
    </row>
    <row r="11730" spans="17:17">
      <c r="Q11730" s="925"/>
    </row>
    <row r="11731" spans="17:17">
      <c r="Q11731" s="925"/>
    </row>
    <row r="11732" spans="17:17">
      <c r="Q11732" s="925"/>
    </row>
    <row r="11733" spans="17:17">
      <c r="Q11733" s="925"/>
    </row>
    <row r="11734" spans="17:17">
      <c r="Q11734" s="925"/>
    </row>
    <row r="11735" spans="17:17">
      <c r="Q11735" s="925"/>
    </row>
    <row r="11736" spans="17:17">
      <c r="Q11736" s="925"/>
    </row>
    <row r="11737" spans="17:17">
      <c r="Q11737" s="925"/>
    </row>
    <row r="11738" spans="17:17">
      <c r="Q11738" s="925"/>
    </row>
    <row r="11739" spans="17:17">
      <c r="Q11739" s="925"/>
    </row>
    <row r="11740" spans="17:17">
      <c r="Q11740" s="925"/>
    </row>
    <row r="11741" spans="17:17">
      <c r="Q11741" s="925"/>
    </row>
    <row r="11742" spans="17:17">
      <c r="Q11742" s="925"/>
    </row>
    <row r="11743" spans="17:17">
      <c r="Q11743" s="925"/>
    </row>
    <row r="11744" spans="17:17">
      <c r="Q11744" s="925"/>
    </row>
    <row r="11745" spans="17:17">
      <c r="Q11745" s="925"/>
    </row>
    <row r="11746" spans="17:17">
      <c r="Q11746" s="925"/>
    </row>
    <row r="11747" spans="17:17">
      <c r="Q11747" s="925"/>
    </row>
    <row r="11748" spans="17:17">
      <c r="Q11748" s="925"/>
    </row>
    <row r="11749" spans="17:17">
      <c r="Q11749" s="925"/>
    </row>
    <row r="11750" spans="17:17">
      <c r="Q11750" s="925"/>
    </row>
    <row r="11751" spans="17:17">
      <c r="Q11751" s="925"/>
    </row>
    <row r="11752" spans="17:17">
      <c r="Q11752" s="925"/>
    </row>
    <row r="11753" spans="17:17">
      <c r="Q11753" s="925"/>
    </row>
    <row r="11754" spans="17:17">
      <c r="Q11754" s="925"/>
    </row>
    <row r="11755" spans="17:17">
      <c r="Q11755" s="925"/>
    </row>
    <row r="11756" spans="17:17">
      <c r="Q11756" s="925"/>
    </row>
    <row r="11757" spans="17:17">
      <c r="Q11757" s="925"/>
    </row>
    <row r="11758" spans="17:17">
      <c r="Q11758" s="925"/>
    </row>
    <row r="11759" spans="17:17">
      <c r="Q11759" s="925"/>
    </row>
    <row r="11760" spans="17:17">
      <c r="Q11760" s="925"/>
    </row>
    <row r="11761" spans="17:17">
      <c r="Q11761" s="925"/>
    </row>
    <row r="11762" spans="17:17">
      <c r="Q11762" s="925"/>
    </row>
    <row r="11763" spans="17:17">
      <c r="Q11763" s="925"/>
    </row>
    <row r="11764" spans="17:17">
      <c r="Q11764" s="925"/>
    </row>
    <row r="11765" spans="17:17">
      <c r="Q11765" s="925"/>
    </row>
    <row r="11766" spans="17:17">
      <c r="Q11766" s="925"/>
    </row>
    <row r="11767" spans="17:17">
      <c r="Q11767" s="925"/>
    </row>
    <row r="11768" spans="17:17">
      <c r="Q11768" s="925"/>
    </row>
    <row r="11769" spans="17:17">
      <c r="Q11769" s="925"/>
    </row>
    <row r="11770" spans="17:17">
      <c r="Q11770" s="925"/>
    </row>
    <row r="11771" spans="17:17">
      <c r="Q11771" s="925"/>
    </row>
    <row r="11772" spans="17:17">
      <c r="Q11772" s="925"/>
    </row>
    <row r="11773" spans="17:17">
      <c r="Q11773" s="925"/>
    </row>
    <row r="11774" spans="17:17">
      <c r="Q11774" s="925"/>
    </row>
    <row r="11775" spans="17:17">
      <c r="Q11775" s="925"/>
    </row>
    <row r="11776" spans="17:17">
      <c r="Q11776" s="925"/>
    </row>
    <row r="11777" spans="17:17">
      <c r="Q11777" s="925"/>
    </row>
    <row r="11778" spans="17:17">
      <c r="Q11778" s="925"/>
    </row>
    <row r="11779" spans="17:17">
      <c r="Q11779" s="925"/>
    </row>
    <row r="11780" spans="17:17">
      <c r="Q11780" s="925"/>
    </row>
    <row r="11781" spans="17:17">
      <c r="Q11781" s="925"/>
    </row>
    <row r="11782" spans="17:17">
      <c r="Q11782" s="925"/>
    </row>
    <row r="11783" spans="17:17">
      <c r="Q11783" s="925"/>
    </row>
    <row r="11784" spans="17:17">
      <c r="Q11784" s="925"/>
    </row>
    <row r="11785" spans="17:17">
      <c r="Q11785" s="925"/>
    </row>
    <row r="11786" spans="17:17">
      <c r="Q11786" s="925"/>
    </row>
    <row r="11787" spans="17:17">
      <c r="Q11787" s="925"/>
    </row>
    <row r="11788" spans="17:17">
      <c r="Q11788" s="925"/>
    </row>
    <row r="11789" spans="17:17">
      <c r="Q11789" s="925"/>
    </row>
    <row r="11790" spans="17:17">
      <c r="Q11790" s="925"/>
    </row>
    <row r="11791" spans="17:17">
      <c r="Q11791" s="925"/>
    </row>
    <row r="11792" spans="17:17">
      <c r="Q11792" s="925"/>
    </row>
    <row r="11793" spans="17:17">
      <c r="Q11793" s="925"/>
    </row>
    <row r="11794" spans="17:17">
      <c r="Q11794" s="925"/>
    </row>
    <row r="11795" spans="17:17">
      <c r="Q11795" s="925"/>
    </row>
    <row r="11796" spans="17:17">
      <c r="Q11796" s="925"/>
    </row>
    <row r="11797" spans="17:17">
      <c r="Q11797" s="925"/>
    </row>
    <row r="11798" spans="17:17">
      <c r="Q11798" s="925"/>
    </row>
    <row r="11799" spans="17:17">
      <c r="Q11799" s="925"/>
    </row>
    <row r="11800" spans="17:17">
      <c r="Q11800" s="925"/>
    </row>
    <row r="11801" spans="17:17">
      <c r="Q11801" s="925"/>
    </row>
    <row r="11802" spans="17:17">
      <c r="Q11802" s="925"/>
    </row>
    <row r="11803" spans="17:17">
      <c r="Q11803" s="925"/>
    </row>
    <row r="11804" spans="17:17">
      <c r="Q11804" s="925"/>
    </row>
    <row r="11805" spans="17:17">
      <c r="Q11805" s="925"/>
    </row>
    <row r="11806" spans="17:17">
      <c r="Q11806" s="925"/>
    </row>
    <row r="11807" spans="17:17">
      <c r="Q11807" s="925"/>
    </row>
    <row r="11808" spans="17:17">
      <c r="Q11808" s="925"/>
    </row>
    <row r="11809" spans="17:17">
      <c r="Q11809" s="925"/>
    </row>
    <row r="11810" spans="17:17">
      <c r="Q11810" s="925"/>
    </row>
    <row r="11811" spans="17:17">
      <c r="Q11811" s="925"/>
    </row>
    <row r="11812" spans="17:17">
      <c r="Q11812" s="925"/>
    </row>
    <row r="11813" spans="17:17">
      <c r="Q11813" s="925"/>
    </row>
    <row r="11814" spans="17:17">
      <c r="Q11814" s="925"/>
    </row>
    <row r="11815" spans="17:17">
      <c r="Q11815" s="925"/>
    </row>
    <row r="11816" spans="17:17">
      <c r="Q11816" s="925"/>
    </row>
    <row r="11817" spans="17:17">
      <c r="Q11817" s="925"/>
    </row>
    <row r="11818" spans="17:17">
      <c r="Q11818" s="925"/>
    </row>
    <row r="11819" spans="17:17">
      <c r="Q11819" s="925"/>
    </row>
    <row r="11820" spans="17:17">
      <c r="Q11820" s="925"/>
    </row>
    <row r="11821" spans="17:17">
      <c r="Q11821" s="925"/>
    </row>
    <row r="11822" spans="17:17">
      <c r="Q11822" s="925"/>
    </row>
    <row r="11823" spans="17:17">
      <c r="Q11823" s="925"/>
    </row>
    <row r="11824" spans="17:17">
      <c r="Q11824" s="925"/>
    </row>
    <row r="11825" spans="17:17">
      <c r="Q11825" s="925"/>
    </row>
    <row r="11826" spans="17:17">
      <c r="Q11826" s="925"/>
    </row>
    <row r="11827" spans="17:17">
      <c r="Q11827" s="925"/>
    </row>
    <row r="11828" spans="17:17">
      <c r="Q11828" s="925"/>
    </row>
    <row r="11829" spans="17:17">
      <c r="Q11829" s="925"/>
    </row>
    <row r="11830" spans="17:17">
      <c r="Q11830" s="925"/>
    </row>
    <row r="11831" spans="17:17">
      <c r="Q11831" s="925"/>
    </row>
    <row r="11832" spans="17:17">
      <c r="Q11832" s="925"/>
    </row>
    <row r="11833" spans="17:17">
      <c r="Q11833" s="925"/>
    </row>
    <row r="11834" spans="17:17">
      <c r="Q11834" s="925"/>
    </row>
    <row r="11835" spans="17:17">
      <c r="Q11835" s="925"/>
    </row>
    <row r="11836" spans="17:17">
      <c r="Q11836" s="925"/>
    </row>
    <row r="11837" spans="17:17">
      <c r="Q11837" s="925"/>
    </row>
    <row r="11838" spans="17:17">
      <c r="Q11838" s="925"/>
    </row>
    <row r="11839" spans="17:17">
      <c r="Q11839" s="925"/>
    </row>
    <row r="11840" spans="17:17">
      <c r="Q11840" s="925"/>
    </row>
    <row r="11841" spans="17:17">
      <c r="Q11841" s="925"/>
    </row>
    <row r="11842" spans="17:17">
      <c r="Q11842" s="925"/>
    </row>
    <row r="11843" spans="17:17">
      <c r="Q11843" s="925"/>
    </row>
    <row r="11844" spans="17:17">
      <c r="Q11844" s="925"/>
    </row>
    <row r="11845" spans="17:17">
      <c r="Q11845" s="925"/>
    </row>
    <row r="11846" spans="17:17">
      <c r="Q11846" s="925"/>
    </row>
    <row r="11847" spans="17:17">
      <c r="Q11847" s="925"/>
    </row>
    <row r="11848" spans="17:17">
      <c r="Q11848" s="925"/>
    </row>
    <row r="11849" spans="17:17">
      <c r="Q11849" s="925"/>
    </row>
    <row r="11850" spans="17:17">
      <c r="Q11850" s="925"/>
    </row>
    <row r="11851" spans="17:17">
      <c r="Q11851" s="925"/>
    </row>
    <row r="11852" spans="17:17">
      <c r="Q11852" s="925"/>
    </row>
    <row r="11853" spans="17:17">
      <c r="Q11853" s="925"/>
    </row>
    <row r="11854" spans="17:17">
      <c r="Q11854" s="925"/>
    </row>
    <row r="11855" spans="17:17">
      <c r="Q11855" s="925"/>
    </row>
    <row r="11856" spans="17:17">
      <c r="Q11856" s="925"/>
    </row>
    <row r="11857" spans="17:17">
      <c r="Q11857" s="925"/>
    </row>
    <row r="11858" spans="17:17">
      <c r="Q11858" s="925"/>
    </row>
    <row r="11859" spans="17:17">
      <c r="Q11859" s="925"/>
    </row>
    <row r="11860" spans="17:17">
      <c r="Q11860" s="925"/>
    </row>
    <row r="11861" spans="17:17">
      <c r="Q11861" s="925"/>
    </row>
    <row r="11862" spans="17:17">
      <c r="Q11862" s="925"/>
    </row>
    <row r="11863" spans="17:17">
      <c r="Q11863" s="925"/>
    </row>
    <row r="11864" spans="17:17">
      <c r="Q11864" s="925"/>
    </row>
    <row r="11865" spans="17:17">
      <c r="Q11865" s="925"/>
    </row>
    <row r="11866" spans="17:17">
      <c r="Q11866" s="925"/>
    </row>
    <row r="11867" spans="17:17">
      <c r="Q11867" s="925"/>
    </row>
    <row r="11868" spans="17:17">
      <c r="Q11868" s="925"/>
    </row>
    <row r="11869" spans="17:17">
      <c r="Q11869" s="925"/>
    </row>
    <row r="11870" spans="17:17">
      <c r="Q11870" s="925"/>
    </row>
    <row r="11871" spans="17:17">
      <c r="Q11871" s="925"/>
    </row>
    <row r="11872" spans="17:17">
      <c r="Q11872" s="925"/>
    </row>
    <row r="11873" spans="17:17">
      <c r="Q11873" s="925"/>
    </row>
    <row r="11874" spans="17:17">
      <c r="Q11874" s="925"/>
    </row>
    <row r="11875" spans="17:17">
      <c r="Q11875" s="925"/>
    </row>
    <row r="11876" spans="17:17">
      <c r="Q11876" s="925"/>
    </row>
    <row r="11877" spans="17:17">
      <c r="Q11877" s="925"/>
    </row>
    <row r="11878" spans="17:17">
      <c r="Q11878" s="925"/>
    </row>
    <row r="11879" spans="17:17">
      <c r="Q11879" s="925"/>
    </row>
    <row r="11880" spans="17:17">
      <c r="Q11880" s="925"/>
    </row>
    <row r="11881" spans="17:17">
      <c r="Q11881" s="925"/>
    </row>
    <row r="11882" spans="17:17">
      <c r="Q11882" s="925"/>
    </row>
    <row r="11883" spans="17:17">
      <c r="Q11883" s="925"/>
    </row>
    <row r="11884" spans="17:17">
      <c r="Q11884" s="925"/>
    </row>
    <row r="11885" spans="17:17">
      <c r="Q11885" s="925"/>
    </row>
    <row r="11886" spans="17:17">
      <c r="Q11886" s="925"/>
    </row>
    <row r="11887" spans="17:17">
      <c r="Q11887" s="925"/>
    </row>
    <row r="11888" spans="17:17">
      <c r="Q11888" s="925"/>
    </row>
    <row r="11889" spans="17:17">
      <c r="Q11889" s="925"/>
    </row>
    <row r="11890" spans="17:17">
      <c r="Q11890" s="925"/>
    </row>
    <row r="11891" spans="17:17">
      <c r="Q11891" s="925"/>
    </row>
    <row r="11892" spans="17:17">
      <c r="Q11892" s="925"/>
    </row>
    <row r="11893" spans="17:17">
      <c r="Q11893" s="925"/>
    </row>
    <row r="11894" spans="17:17">
      <c r="Q11894" s="925"/>
    </row>
    <row r="11895" spans="17:17">
      <c r="Q11895" s="925"/>
    </row>
    <row r="11896" spans="17:17">
      <c r="Q11896" s="925"/>
    </row>
    <row r="11897" spans="17:17">
      <c r="Q11897" s="925"/>
    </row>
    <row r="11898" spans="17:17">
      <c r="Q11898" s="925"/>
    </row>
    <row r="11899" spans="17:17">
      <c r="Q11899" s="925"/>
    </row>
    <row r="11900" spans="17:17">
      <c r="Q11900" s="925"/>
    </row>
    <row r="11901" spans="17:17">
      <c r="Q11901" s="925"/>
    </row>
    <row r="11902" spans="17:17">
      <c r="Q11902" s="925"/>
    </row>
    <row r="11903" spans="17:17">
      <c r="Q11903" s="925"/>
    </row>
    <row r="11904" spans="17:17">
      <c r="Q11904" s="925"/>
    </row>
    <row r="11905" spans="17:17">
      <c r="Q11905" s="925"/>
    </row>
    <row r="11906" spans="17:17">
      <c r="Q11906" s="925"/>
    </row>
    <row r="11907" spans="17:17">
      <c r="Q11907" s="925"/>
    </row>
    <row r="11908" spans="17:17">
      <c r="Q11908" s="925"/>
    </row>
    <row r="11909" spans="17:17">
      <c r="Q11909" s="925"/>
    </row>
    <row r="11910" spans="17:17">
      <c r="Q11910" s="925"/>
    </row>
    <row r="11911" spans="17:17">
      <c r="Q11911" s="925"/>
    </row>
    <row r="11912" spans="17:17">
      <c r="Q11912" s="925"/>
    </row>
    <row r="11913" spans="17:17">
      <c r="Q11913" s="925"/>
    </row>
    <row r="11914" spans="17:17">
      <c r="Q11914" s="925"/>
    </row>
    <row r="11915" spans="17:17">
      <c r="Q11915" s="925"/>
    </row>
    <row r="11916" spans="17:17">
      <c r="Q11916" s="925"/>
    </row>
    <row r="11917" spans="17:17">
      <c r="Q11917" s="925"/>
    </row>
    <row r="11918" spans="17:17">
      <c r="Q11918" s="925"/>
    </row>
    <row r="11919" spans="17:17">
      <c r="Q11919" s="925"/>
    </row>
    <row r="11920" spans="17:17">
      <c r="Q11920" s="925"/>
    </row>
    <row r="11921" spans="17:17">
      <c r="Q11921" s="925"/>
    </row>
    <row r="11922" spans="17:17">
      <c r="Q11922" s="925"/>
    </row>
    <row r="11923" spans="17:17">
      <c r="Q11923" s="925"/>
    </row>
    <row r="11924" spans="17:17">
      <c r="Q11924" s="925"/>
    </row>
    <row r="11925" spans="17:17">
      <c r="Q11925" s="925"/>
    </row>
    <row r="11926" spans="17:17">
      <c r="Q11926" s="925"/>
    </row>
    <row r="11927" spans="17:17">
      <c r="Q11927" s="925"/>
    </row>
    <row r="11928" spans="17:17">
      <c r="Q11928" s="925"/>
    </row>
    <row r="11929" spans="17:17">
      <c r="Q11929" s="925"/>
    </row>
    <row r="11930" spans="17:17">
      <c r="Q11930" s="925"/>
    </row>
    <row r="11931" spans="17:17">
      <c r="Q11931" s="925"/>
    </row>
    <row r="11932" spans="17:17">
      <c r="Q11932" s="925"/>
    </row>
    <row r="11933" spans="17:17">
      <c r="Q11933" s="925"/>
    </row>
    <row r="11934" spans="17:17">
      <c r="Q11934" s="925"/>
    </row>
    <row r="11935" spans="17:17">
      <c r="Q11935" s="925"/>
    </row>
    <row r="11936" spans="17:17">
      <c r="Q11936" s="925"/>
    </row>
    <row r="11937" spans="17:17">
      <c r="Q11937" s="925"/>
    </row>
    <row r="11938" spans="17:17">
      <c r="Q11938" s="925"/>
    </row>
    <row r="11939" spans="17:17">
      <c r="Q11939" s="925"/>
    </row>
    <row r="11940" spans="17:17">
      <c r="Q11940" s="925"/>
    </row>
    <row r="11941" spans="17:17">
      <c r="Q11941" s="925"/>
    </row>
    <row r="11942" spans="17:17">
      <c r="Q11942" s="925"/>
    </row>
    <row r="11943" spans="17:17">
      <c r="Q11943" s="925"/>
    </row>
    <row r="11944" spans="17:17">
      <c r="Q11944" s="925"/>
    </row>
    <row r="11945" spans="17:17">
      <c r="Q11945" s="925"/>
    </row>
    <row r="11946" spans="17:17">
      <c r="Q11946" s="925"/>
    </row>
    <row r="11947" spans="17:17">
      <c r="Q11947" s="925"/>
    </row>
    <row r="11948" spans="17:17">
      <c r="Q11948" s="925"/>
    </row>
    <row r="11949" spans="17:17">
      <c r="Q11949" s="925"/>
    </row>
    <row r="11950" spans="17:17">
      <c r="Q11950" s="925"/>
    </row>
    <row r="11951" spans="17:17">
      <c r="Q11951" s="925"/>
    </row>
    <row r="11952" spans="17:17">
      <c r="Q11952" s="925"/>
    </row>
    <row r="11953" spans="17:17">
      <c r="Q11953" s="925"/>
    </row>
    <row r="11954" spans="17:17">
      <c r="Q11954" s="925"/>
    </row>
    <row r="11955" spans="17:17">
      <c r="Q11955" s="925"/>
    </row>
    <row r="11956" spans="17:17">
      <c r="Q11956" s="925"/>
    </row>
    <row r="11957" spans="17:17">
      <c r="Q11957" s="925"/>
    </row>
    <row r="11958" spans="17:17">
      <c r="Q11958" s="925"/>
    </row>
    <row r="11959" spans="17:17">
      <c r="Q11959" s="925"/>
    </row>
    <row r="11960" spans="17:17">
      <c r="Q11960" s="925"/>
    </row>
    <row r="11961" spans="17:17">
      <c r="Q11961" s="925"/>
    </row>
    <row r="11962" spans="17:17">
      <c r="Q11962" s="925"/>
    </row>
    <row r="11963" spans="17:17">
      <c r="Q11963" s="925"/>
    </row>
    <row r="11964" spans="17:17">
      <c r="Q11964" s="925"/>
    </row>
    <row r="11965" spans="17:17">
      <c r="Q11965" s="925"/>
    </row>
    <row r="11966" spans="17:17">
      <c r="Q11966" s="925"/>
    </row>
    <row r="11967" spans="17:17">
      <c r="Q11967" s="925"/>
    </row>
    <row r="11968" spans="17:17">
      <c r="Q11968" s="925"/>
    </row>
    <row r="11969" spans="17:17">
      <c r="Q11969" s="925"/>
    </row>
    <row r="11970" spans="17:17">
      <c r="Q11970" s="925"/>
    </row>
    <row r="11971" spans="17:17">
      <c r="Q11971" s="925"/>
    </row>
    <row r="11972" spans="17:17">
      <c r="Q11972" s="925"/>
    </row>
    <row r="11973" spans="17:17">
      <c r="Q11973" s="925"/>
    </row>
    <row r="11974" spans="17:17">
      <c r="Q11974" s="925"/>
    </row>
    <row r="11975" spans="17:17">
      <c r="Q11975" s="925"/>
    </row>
    <row r="11976" spans="17:17">
      <c r="Q11976" s="925"/>
    </row>
    <row r="11977" spans="17:17">
      <c r="Q11977" s="925"/>
    </row>
    <row r="11978" spans="17:17">
      <c r="Q11978" s="925"/>
    </row>
    <row r="11979" spans="17:17">
      <c r="Q11979" s="925"/>
    </row>
    <row r="11980" spans="17:17">
      <c r="Q11980" s="925"/>
    </row>
    <row r="11981" spans="17:17">
      <c r="Q11981" s="925"/>
    </row>
    <row r="11982" spans="17:17">
      <c r="Q11982" s="925"/>
    </row>
    <row r="11983" spans="17:17">
      <c r="Q11983" s="925"/>
    </row>
    <row r="11984" spans="17:17">
      <c r="Q11984" s="925"/>
    </row>
    <row r="11985" spans="17:17">
      <c r="Q11985" s="925"/>
    </row>
    <row r="11986" spans="17:17">
      <c r="Q11986" s="925"/>
    </row>
    <row r="11987" spans="17:17">
      <c r="Q11987" s="925"/>
    </row>
    <row r="11988" spans="17:17">
      <c r="Q11988" s="925"/>
    </row>
    <row r="11989" spans="17:17">
      <c r="Q11989" s="925"/>
    </row>
    <row r="11990" spans="17:17">
      <c r="Q11990" s="925"/>
    </row>
    <row r="11991" spans="17:17">
      <c r="Q11991" s="925"/>
    </row>
    <row r="11992" spans="17:17">
      <c r="Q11992" s="925"/>
    </row>
    <row r="11993" spans="17:17">
      <c r="Q11993" s="925"/>
    </row>
    <row r="11994" spans="17:17">
      <c r="Q11994" s="925"/>
    </row>
    <row r="11995" spans="17:17">
      <c r="Q11995" s="925"/>
    </row>
    <row r="11996" spans="17:17">
      <c r="Q11996" s="925"/>
    </row>
    <row r="11997" spans="17:17">
      <c r="Q11997" s="925"/>
    </row>
    <row r="11998" spans="17:17">
      <c r="Q11998" s="925"/>
    </row>
    <row r="11999" spans="17:17">
      <c r="Q11999" s="925"/>
    </row>
    <row r="12000" spans="17:17">
      <c r="Q12000" s="925"/>
    </row>
    <row r="12001" spans="17:17">
      <c r="Q12001" s="925"/>
    </row>
    <row r="12002" spans="17:17">
      <c r="Q12002" s="925"/>
    </row>
    <row r="12003" spans="17:17">
      <c r="Q12003" s="925"/>
    </row>
    <row r="12004" spans="17:17">
      <c r="Q12004" s="925"/>
    </row>
    <row r="12005" spans="17:17">
      <c r="Q12005" s="925"/>
    </row>
    <row r="12006" spans="17:17">
      <c r="Q12006" s="925"/>
    </row>
    <row r="12007" spans="17:17">
      <c r="Q12007" s="925"/>
    </row>
    <row r="12008" spans="17:17">
      <c r="Q12008" s="925"/>
    </row>
    <row r="12009" spans="17:17">
      <c r="Q12009" s="925"/>
    </row>
    <row r="12010" spans="17:17">
      <c r="Q12010" s="925"/>
    </row>
    <row r="12011" spans="17:17">
      <c r="Q12011" s="925"/>
    </row>
    <row r="12012" spans="17:17">
      <c r="Q12012" s="925"/>
    </row>
    <row r="12013" spans="17:17">
      <c r="Q12013" s="925"/>
    </row>
    <row r="12014" spans="17:17">
      <c r="Q12014" s="925"/>
    </row>
    <row r="12015" spans="17:17">
      <c r="Q12015" s="925"/>
    </row>
    <row r="12016" spans="17:17">
      <c r="Q12016" s="925"/>
    </row>
    <row r="12017" spans="17:17">
      <c r="Q12017" s="925"/>
    </row>
    <row r="12018" spans="17:17">
      <c r="Q12018" s="925"/>
    </row>
    <row r="12019" spans="17:17">
      <c r="Q12019" s="925"/>
    </row>
    <row r="12020" spans="17:17">
      <c r="Q12020" s="925"/>
    </row>
    <row r="12021" spans="17:17">
      <c r="Q12021" s="925"/>
    </row>
    <row r="12022" spans="17:17">
      <c r="Q12022" s="925"/>
    </row>
    <row r="12023" spans="17:17">
      <c r="Q12023" s="925"/>
    </row>
    <row r="12024" spans="17:17">
      <c r="Q12024" s="925"/>
    </row>
    <row r="12025" spans="17:17">
      <c r="Q12025" s="925"/>
    </row>
    <row r="12026" spans="17:17">
      <c r="Q12026" s="925"/>
    </row>
    <row r="12027" spans="17:17">
      <c r="Q12027" s="925"/>
    </row>
    <row r="12028" spans="17:17">
      <c r="Q12028" s="925"/>
    </row>
    <row r="12029" spans="17:17">
      <c r="Q12029" s="925"/>
    </row>
    <row r="12030" spans="17:17">
      <c r="Q12030" s="925"/>
    </row>
    <row r="12031" spans="17:17">
      <c r="Q12031" s="925"/>
    </row>
    <row r="12032" spans="17:17">
      <c r="Q12032" s="925"/>
    </row>
    <row r="12033" spans="17:17">
      <c r="Q12033" s="925"/>
    </row>
    <row r="12034" spans="17:17">
      <c r="Q12034" s="925"/>
    </row>
    <row r="12035" spans="17:17">
      <c r="Q12035" s="925"/>
    </row>
    <row r="12036" spans="17:17">
      <c r="Q12036" s="925"/>
    </row>
    <row r="12037" spans="17:17">
      <c r="Q12037" s="925"/>
    </row>
    <row r="12038" spans="17:17">
      <c r="Q12038" s="925"/>
    </row>
    <row r="12039" spans="17:17">
      <c r="Q12039" s="925"/>
    </row>
    <row r="12040" spans="17:17">
      <c r="Q12040" s="925"/>
    </row>
    <row r="12041" spans="17:17">
      <c r="Q12041" s="925"/>
    </row>
    <row r="12042" spans="17:17">
      <c r="Q12042" s="925"/>
    </row>
    <row r="12043" spans="17:17">
      <c r="Q12043" s="925"/>
    </row>
    <row r="12044" spans="17:17">
      <c r="Q12044" s="925"/>
    </row>
    <row r="12045" spans="17:17">
      <c r="Q12045" s="925"/>
    </row>
    <row r="12046" spans="17:17">
      <c r="Q12046" s="925"/>
    </row>
    <row r="12047" spans="17:17">
      <c r="Q12047" s="925"/>
    </row>
    <row r="12048" spans="17:17">
      <c r="Q12048" s="925"/>
    </row>
    <row r="12049" spans="17:17">
      <c r="Q12049" s="925"/>
    </row>
    <row r="12050" spans="17:17">
      <c r="Q12050" s="925"/>
    </row>
    <row r="12051" spans="17:17">
      <c r="Q12051" s="925"/>
    </row>
    <row r="12052" spans="17:17">
      <c r="Q12052" s="925"/>
    </row>
    <row r="12053" spans="17:17">
      <c r="Q12053" s="925"/>
    </row>
    <row r="12054" spans="17:17">
      <c r="Q12054" s="925"/>
    </row>
    <row r="12055" spans="17:17">
      <c r="Q12055" s="925"/>
    </row>
    <row r="12056" spans="17:17">
      <c r="Q12056" s="925"/>
    </row>
    <row r="12057" spans="17:17">
      <c r="Q12057" s="925"/>
    </row>
    <row r="12058" spans="17:17">
      <c r="Q12058" s="925"/>
    </row>
    <row r="12059" spans="17:17">
      <c r="Q12059" s="925"/>
    </row>
    <row r="12060" spans="17:17">
      <c r="Q12060" s="925"/>
    </row>
    <row r="12061" spans="17:17">
      <c r="Q12061" s="925"/>
    </row>
    <row r="12062" spans="17:17">
      <c r="Q12062" s="925"/>
    </row>
    <row r="12063" spans="17:17">
      <c r="Q12063" s="925"/>
    </row>
    <row r="12064" spans="17:17">
      <c r="Q12064" s="925"/>
    </row>
    <row r="12065" spans="17:17">
      <c r="Q12065" s="925"/>
    </row>
    <row r="12066" spans="17:17">
      <c r="Q12066" s="925"/>
    </row>
    <row r="12067" spans="17:17">
      <c r="Q12067" s="925"/>
    </row>
    <row r="12068" spans="17:17">
      <c r="Q12068" s="925"/>
    </row>
    <row r="12069" spans="17:17">
      <c r="Q12069" s="925"/>
    </row>
    <row r="12070" spans="17:17">
      <c r="Q12070" s="925"/>
    </row>
    <row r="12071" spans="17:17">
      <c r="Q12071" s="925"/>
    </row>
    <row r="12072" spans="17:17">
      <c r="Q12072" s="925"/>
    </row>
    <row r="12073" spans="17:17">
      <c r="Q12073" s="925"/>
    </row>
    <row r="12074" spans="17:17">
      <c r="Q12074" s="925"/>
    </row>
    <row r="12075" spans="17:17">
      <c r="Q12075" s="925"/>
    </row>
    <row r="12076" spans="17:17">
      <c r="Q12076" s="925"/>
    </row>
    <row r="12077" spans="17:17">
      <c r="Q12077" s="925"/>
    </row>
    <row r="12078" spans="17:17">
      <c r="Q12078" s="925"/>
    </row>
    <row r="12079" spans="17:17">
      <c r="Q12079" s="925"/>
    </row>
    <row r="12080" spans="17:17">
      <c r="Q12080" s="925"/>
    </row>
    <row r="12081" spans="17:17">
      <c r="Q12081" s="925"/>
    </row>
    <row r="12082" spans="17:17">
      <c r="Q12082" s="925"/>
    </row>
    <row r="12083" spans="17:17">
      <c r="Q12083" s="925"/>
    </row>
    <row r="12084" spans="17:17">
      <c r="Q12084" s="925"/>
    </row>
    <row r="12085" spans="17:17">
      <c r="Q12085" s="925"/>
    </row>
    <row r="12086" spans="17:17">
      <c r="Q12086" s="925"/>
    </row>
    <row r="12087" spans="17:17">
      <c r="Q12087" s="925"/>
    </row>
    <row r="12088" spans="17:17">
      <c r="Q12088" s="925"/>
    </row>
    <row r="12089" spans="17:17">
      <c r="Q12089" s="925"/>
    </row>
    <row r="12090" spans="17:17">
      <c r="Q12090" s="925"/>
    </row>
    <row r="12091" spans="17:17">
      <c r="Q12091" s="925"/>
    </row>
    <row r="12092" spans="17:17">
      <c r="Q12092" s="925"/>
    </row>
    <row r="12093" spans="17:17">
      <c r="Q12093" s="925"/>
    </row>
    <row r="12094" spans="17:17">
      <c r="Q12094" s="925"/>
    </row>
    <row r="12095" spans="17:17">
      <c r="Q12095" s="925"/>
    </row>
    <row r="12096" spans="17:17">
      <c r="Q12096" s="925"/>
    </row>
    <row r="12097" spans="17:17">
      <c r="Q12097" s="925"/>
    </row>
    <row r="12098" spans="17:17">
      <c r="Q12098" s="925"/>
    </row>
    <row r="12099" spans="17:17">
      <c r="Q12099" s="925"/>
    </row>
    <row r="12100" spans="17:17">
      <c r="Q12100" s="925"/>
    </row>
    <row r="12101" spans="17:17">
      <c r="Q12101" s="925"/>
    </row>
    <row r="12102" spans="17:17">
      <c r="Q12102" s="925"/>
    </row>
    <row r="12103" spans="17:17">
      <c r="Q12103" s="925"/>
    </row>
    <row r="12104" spans="17:17">
      <c r="Q12104" s="925"/>
    </row>
    <row r="12105" spans="17:17">
      <c r="Q12105" s="925"/>
    </row>
    <row r="12106" spans="17:17">
      <c r="Q12106" s="925"/>
    </row>
    <row r="12107" spans="17:17">
      <c r="Q12107" s="925"/>
    </row>
    <row r="12108" spans="17:17">
      <c r="Q12108" s="925"/>
    </row>
    <row r="12109" spans="17:17">
      <c r="Q12109" s="925"/>
    </row>
    <row r="12110" spans="17:17">
      <c r="Q12110" s="925"/>
    </row>
    <row r="12111" spans="17:17">
      <c r="Q12111" s="925"/>
    </row>
    <row r="12112" spans="17:17">
      <c r="Q12112" s="925"/>
    </row>
    <row r="12113" spans="17:17">
      <c r="Q12113" s="925"/>
    </row>
    <row r="12114" spans="17:17">
      <c r="Q12114" s="925"/>
    </row>
    <row r="12115" spans="17:17">
      <c r="Q12115" s="925"/>
    </row>
    <row r="12116" spans="17:17">
      <c r="Q12116" s="925"/>
    </row>
    <row r="12117" spans="17:17">
      <c r="Q12117" s="925"/>
    </row>
    <row r="12118" spans="17:17">
      <c r="Q12118" s="925"/>
    </row>
    <row r="12119" spans="17:17">
      <c r="Q12119" s="925"/>
    </row>
    <row r="12120" spans="17:17">
      <c r="Q12120" s="925"/>
    </row>
    <row r="12121" spans="17:17">
      <c r="Q12121" s="925"/>
    </row>
    <row r="12122" spans="17:17">
      <c r="Q12122" s="925"/>
    </row>
    <row r="12123" spans="17:17">
      <c r="Q12123" s="925"/>
    </row>
    <row r="12124" spans="17:17">
      <c r="Q12124" s="925"/>
    </row>
    <row r="12125" spans="17:17">
      <c r="Q12125" s="925"/>
    </row>
    <row r="12126" spans="17:17">
      <c r="Q12126" s="925"/>
    </row>
    <row r="12127" spans="17:17">
      <c r="Q12127" s="925"/>
    </row>
    <row r="12128" spans="17:17">
      <c r="Q12128" s="925"/>
    </row>
    <row r="12129" spans="17:17">
      <c r="Q12129" s="925"/>
    </row>
    <row r="12130" spans="17:17">
      <c r="Q12130" s="925"/>
    </row>
    <row r="12131" spans="17:17">
      <c r="Q12131" s="925"/>
    </row>
    <row r="12132" spans="17:17">
      <c r="Q12132" s="925"/>
    </row>
    <row r="12133" spans="17:17">
      <c r="Q12133" s="925"/>
    </row>
    <row r="12134" spans="17:17">
      <c r="Q12134" s="925"/>
    </row>
    <row r="12135" spans="17:17">
      <c r="Q12135" s="925"/>
    </row>
    <row r="12136" spans="17:17">
      <c r="Q12136" s="925"/>
    </row>
    <row r="12137" spans="17:17">
      <c r="Q12137" s="925"/>
    </row>
    <row r="12138" spans="17:17">
      <c r="Q12138" s="925"/>
    </row>
    <row r="12139" spans="17:17">
      <c r="Q12139" s="925"/>
    </row>
    <row r="12140" spans="17:17">
      <c r="Q12140" s="925"/>
    </row>
    <row r="12141" spans="17:17">
      <c r="Q12141" s="925"/>
    </row>
    <row r="12142" spans="17:17">
      <c r="Q12142" s="925"/>
    </row>
    <row r="12143" spans="17:17">
      <c r="Q12143" s="925"/>
    </row>
    <row r="12144" spans="17:17">
      <c r="Q12144" s="925"/>
    </row>
    <row r="12145" spans="17:17">
      <c r="Q12145" s="925"/>
    </row>
    <row r="12146" spans="17:17">
      <c r="Q12146" s="925"/>
    </row>
    <row r="12147" spans="17:17">
      <c r="Q12147" s="925"/>
    </row>
    <row r="12148" spans="17:17">
      <c r="Q12148" s="925"/>
    </row>
    <row r="12149" spans="17:17">
      <c r="Q12149" s="925"/>
    </row>
    <row r="12150" spans="17:17">
      <c r="Q12150" s="925"/>
    </row>
    <row r="12151" spans="17:17">
      <c r="Q12151" s="925"/>
    </row>
    <row r="12152" spans="17:17">
      <c r="Q12152" s="925"/>
    </row>
    <row r="12153" spans="17:17">
      <c r="Q12153" s="925"/>
    </row>
    <row r="12154" spans="17:17">
      <c r="Q12154" s="925"/>
    </row>
    <row r="12155" spans="17:17">
      <c r="Q12155" s="925"/>
    </row>
    <row r="12156" spans="17:17">
      <c r="Q12156" s="925"/>
    </row>
    <row r="12157" spans="17:17">
      <c r="Q12157" s="925"/>
    </row>
    <row r="12158" spans="17:17">
      <c r="Q12158" s="925"/>
    </row>
    <row r="12159" spans="17:17">
      <c r="Q12159" s="925"/>
    </row>
    <row r="12160" spans="17:17">
      <c r="Q12160" s="925"/>
    </row>
    <row r="12161" spans="17:17">
      <c r="Q12161" s="925"/>
    </row>
    <row r="12162" spans="17:17">
      <c r="Q12162" s="925"/>
    </row>
    <row r="12163" spans="17:17">
      <c r="Q12163" s="925"/>
    </row>
    <row r="12164" spans="17:17">
      <c r="Q12164" s="925"/>
    </row>
    <row r="12165" spans="17:17">
      <c r="Q12165" s="925"/>
    </row>
    <row r="12166" spans="17:17">
      <c r="Q12166" s="925"/>
    </row>
    <row r="12167" spans="17:17">
      <c r="Q12167" s="925"/>
    </row>
    <row r="12168" spans="17:17">
      <c r="Q12168" s="925"/>
    </row>
    <row r="12169" spans="17:17">
      <c r="Q12169" s="925"/>
    </row>
    <row r="12170" spans="17:17">
      <c r="Q12170" s="925"/>
    </row>
    <row r="12171" spans="17:17">
      <c r="Q12171" s="925"/>
    </row>
    <row r="12172" spans="17:17">
      <c r="Q12172" s="925"/>
    </row>
    <row r="12173" spans="17:17">
      <c r="Q12173" s="925"/>
    </row>
    <row r="12174" spans="17:17">
      <c r="Q12174" s="925"/>
    </row>
    <row r="12175" spans="17:17">
      <c r="Q12175" s="925"/>
    </row>
    <row r="12176" spans="17:17">
      <c r="Q12176" s="925"/>
    </row>
    <row r="12177" spans="17:17">
      <c r="Q12177" s="925"/>
    </row>
    <row r="12178" spans="17:17">
      <c r="Q12178" s="925"/>
    </row>
    <row r="12179" spans="17:17">
      <c r="Q12179" s="925"/>
    </row>
    <row r="12180" spans="17:17">
      <c r="Q12180" s="925"/>
    </row>
    <row r="12181" spans="17:17">
      <c r="Q12181" s="925"/>
    </row>
    <row r="12182" spans="17:17">
      <c r="Q12182" s="925"/>
    </row>
    <row r="12183" spans="17:17">
      <c r="Q12183" s="925"/>
    </row>
    <row r="12184" spans="17:17">
      <c r="Q12184" s="925"/>
    </row>
    <row r="12185" spans="17:17">
      <c r="Q12185" s="925"/>
    </row>
    <row r="12186" spans="17:17">
      <c r="Q12186" s="925"/>
    </row>
    <row r="12187" spans="17:17">
      <c r="Q12187" s="925"/>
    </row>
    <row r="12188" spans="17:17">
      <c r="Q12188" s="925"/>
    </row>
    <row r="12189" spans="17:17">
      <c r="Q12189" s="925"/>
    </row>
    <row r="12190" spans="17:17">
      <c r="Q12190" s="925"/>
    </row>
    <row r="12191" spans="17:17">
      <c r="Q12191" s="925"/>
    </row>
    <row r="12192" spans="17:17">
      <c r="Q12192" s="925"/>
    </row>
    <row r="12193" spans="17:17">
      <c r="Q12193" s="925"/>
    </row>
    <row r="12194" spans="17:17">
      <c r="Q12194" s="925"/>
    </row>
    <row r="12195" spans="17:17">
      <c r="Q12195" s="925"/>
    </row>
    <row r="12196" spans="17:17">
      <c r="Q12196" s="925"/>
    </row>
    <row r="12197" spans="17:17">
      <c r="Q12197" s="925"/>
    </row>
    <row r="12198" spans="17:17">
      <c r="Q12198" s="925"/>
    </row>
    <row r="12199" spans="17:17">
      <c r="Q12199" s="925"/>
    </row>
    <row r="12200" spans="17:17">
      <c r="Q12200" s="925"/>
    </row>
    <row r="12201" spans="17:17">
      <c r="Q12201" s="925"/>
    </row>
    <row r="12202" spans="17:17">
      <c r="Q12202" s="925"/>
    </row>
    <row r="12203" spans="17:17">
      <c r="Q12203" s="925"/>
    </row>
    <row r="12204" spans="17:17">
      <c r="Q12204" s="925"/>
    </row>
    <row r="12205" spans="17:17">
      <c r="Q12205" s="925"/>
    </row>
    <row r="12206" spans="17:17">
      <c r="Q12206" s="925"/>
    </row>
    <row r="12207" spans="17:17">
      <c r="Q12207" s="925"/>
    </row>
    <row r="12208" spans="17:17">
      <c r="Q12208" s="925"/>
    </row>
    <row r="12209" spans="17:17">
      <c r="Q12209" s="925"/>
    </row>
    <row r="12210" spans="17:17">
      <c r="Q12210" s="925"/>
    </row>
    <row r="12211" spans="17:17">
      <c r="Q12211" s="925"/>
    </row>
    <row r="12212" spans="17:17">
      <c r="Q12212" s="925"/>
    </row>
    <row r="12213" spans="17:17">
      <c r="Q12213" s="925"/>
    </row>
    <row r="12214" spans="17:17">
      <c r="Q12214" s="925"/>
    </row>
    <row r="12215" spans="17:17">
      <c r="Q12215" s="925"/>
    </row>
    <row r="12216" spans="17:17">
      <c r="Q12216" s="925"/>
    </row>
    <row r="12217" spans="17:17">
      <c r="Q12217" s="925"/>
    </row>
    <row r="12218" spans="17:17">
      <c r="Q12218" s="925"/>
    </row>
    <row r="12219" spans="17:17">
      <c r="Q12219" s="925"/>
    </row>
    <row r="12220" spans="17:17">
      <c r="Q12220" s="925"/>
    </row>
    <row r="12221" spans="17:17">
      <c r="Q12221" s="925"/>
    </row>
    <row r="12222" spans="17:17">
      <c r="Q12222" s="925"/>
    </row>
    <row r="12223" spans="17:17">
      <c r="Q12223" s="925"/>
    </row>
    <row r="12224" spans="17:17">
      <c r="Q12224" s="925"/>
    </row>
    <row r="12225" spans="17:17">
      <c r="Q12225" s="925"/>
    </row>
    <row r="12226" spans="17:17">
      <c r="Q12226" s="925"/>
    </row>
    <row r="12227" spans="17:17">
      <c r="Q12227" s="925"/>
    </row>
    <row r="12228" spans="17:17">
      <c r="Q12228" s="925"/>
    </row>
    <row r="12229" spans="17:17">
      <c r="Q12229" s="925"/>
    </row>
    <row r="12230" spans="17:17">
      <c r="Q12230" s="925"/>
    </row>
    <row r="12231" spans="17:17">
      <c r="Q12231" s="925"/>
    </row>
    <row r="12232" spans="17:17">
      <c r="Q12232" s="925"/>
    </row>
    <row r="12233" spans="17:17">
      <c r="Q12233" s="925"/>
    </row>
    <row r="12234" spans="17:17">
      <c r="Q12234" s="925"/>
    </row>
    <row r="12235" spans="17:17">
      <c r="Q12235" s="925"/>
    </row>
    <row r="12236" spans="17:17">
      <c r="Q12236" s="925"/>
    </row>
    <row r="12237" spans="17:17">
      <c r="Q12237" s="925"/>
    </row>
    <row r="12238" spans="17:17">
      <c r="Q12238" s="925"/>
    </row>
    <row r="12239" spans="17:17">
      <c r="Q12239" s="925"/>
    </row>
    <row r="12240" spans="17:17">
      <c r="Q12240" s="925"/>
    </row>
    <row r="12241" spans="17:17">
      <c r="Q12241" s="925"/>
    </row>
    <row r="12242" spans="17:17">
      <c r="Q12242" s="925"/>
    </row>
    <row r="12243" spans="17:17">
      <c r="Q12243" s="925"/>
    </row>
    <row r="12244" spans="17:17">
      <c r="Q12244" s="925"/>
    </row>
    <row r="12245" spans="17:17">
      <c r="Q12245" s="925"/>
    </row>
    <row r="12246" spans="17:17">
      <c r="Q12246" s="925"/>
    </row>
    <row r="12247" spans="17:17">
      <c r="Q12247" s="925"/>
    </row>
    <row r="12248" spans="17:17">
      <c r="Q12248" s="925"/>
    </row>
    <row r="12249" spans="17:17">
      <c r="Q12249" s="925"/>
    </row>
    <row r="12250" spans="17:17">
      <c r="Q12250" s="925"/>
    </row>
    <row r="12251" spans="17:17">
      <c r="Q12251" s="925"/>
    </row>
    <row r="12252" spans="17:17">
      <c r="Q12252" s="925"/>
    </row>
    <row r="12253" spans="17:17">
      <c r="Q12253" s="925"/>
    </row>
    <row r="12254" spans="17:17">
      <c r="Q12254" s="925"/>
    </row>
    <row r="12255" spans="17:17">
      <c r="Q12255" s="925"/>
    </row>
    <row r="12256" spans="17:17">
      <c r="Q12256" s="925"/>
    </row>
    <row r="12257" spans="17:17">
      <c r="Q12257" s="925"/>
    </row>
    <row r="12258" spans="17:17">
      <c r="Q12258" s="925"/>
    </row>
    <row r="12259" spans="17:17">
      <c r="Q12259" s="925"/>
    </row>
    <row r="12260" spans="17:17">
      <c r="Q12260" s="925"/>
    </row>
    <row r="12261" spans="17:17">
      <c r="Q12261" s="925"/>
    </row>
    <row r="12262" spans="17:17">
      <c r="Q12262" s="925"/>
    </row>
    <row r="12263" spans="17:17">
      <c r="Q12263" s="925"/>
    </row>
    <row r="12264" spans="17:17">
      <c r="Q12264" s="925"/>
    </row>
    <row r="12265" spans="17:17">
      <c r="Q12265" s="925"/>
    </row>
    <row r="12266" spans="17:17">
      <c r="Q12266" s="925"/>
    </row>
    <row r="12267" spans="17:17">
      <c r="Q12267" s="925"/>
    </row>
    <row r="12268" spans="17:17">
      <c r="Q12268" s="925"/>
    </row>
    <row r="12269" spans="17:17">
      <c r="Q12269" s="925"/>
    </row>
    <row r="12270" spans="17:17">
      <c r="Q12270" s="925"/>
    </row>
    <row r="12271" spans="17:17">
      <c r="Q12271" s="925"/>
    </row>
    <row r="12272" spans="17:17">
      <c r="Q12272" s="925"/>
    </row>
    <row r="12273" spans="17:17">
      <c r="Q12273" s="925"/>
    </row>
    <row r="12274" spans="17:17">
      <c r="Q12274" s="925"/>
    </row>
    <row r="12275" spans="17:17">
      <c r="Q12275" s="925"/>
    </row>
    <row r="12276" spans="17:17">
      <c r="Q12276" s="925"/>
    </row>
    <row r="12277" spans="17:17">
      <c r="Q12277" s="925"/>
    </row>
    <row r="12278" spans="17:17">
      <c r="Q12278" s="925"/>
    </row>
    <row r="12279" spans="17:17">
      <c r="Q12279" s="925"/>
    </row>
    <row r="12280" spans="17:17">
      <c r="Q12280" s="925"/>
    </row>
    <row r="12281" spans="17:17">
      <c r="Q12281" s="925"/>
    </row>
    <row r="12282" spans="17:17">
      <c r="Q12282" s="925"/>
    </row>
    <row r="12283" spans="17:17">
      <c r="Q12283" s="925"/>
    </row>
    <row r="12284" spans="17:17">
      <c r="Q12284" s="925"/>
    </row>
    <row r="12285" spans="17:17">
      <c r="Q12285" s="925"/>
    </row>
    <row r="12286" spans="17:17">
      <c r="Q12286" s="925"/>
    </row>
    <row r="12287" spans="17:17">
      <c r="Q12287" s="925"/>
    </row>
    <row r="12288" spans="17:17">
      <c r="Q12288" s="925"/>
    </row>
    <row r="12289" spans="17:17">
      <c r="Q12289" s="925"/>
    </row>
    <row r="12290" spans="17:17">
      <c r="Q12290" s="925"/>
    </row>
    <row r="12291" spans="17:17">
      <c r="Q12291" s="925"/>
    </row>
    <row r="12292" spans="17:17">
      <c r="Q12292" s="925"/>
    </row>
    <row r="12293" spans="17:17">
      <c r="Q12293" s="925"/>
    </row>
    <row r="12294" spans="17:17">
      <c r="Q12294" s="925"/>
    </row>
    <row r="12295" spans="17:17">
      <c r="Q12295" s="925"/>
    </row>
    <row r="12296" spans="17:17">
      <c r="Q12296" s="925"/>
    </row>
    <row r="12297" spans="17:17">
      <c r="Q12297" s="925"/>
    </row>
    <row r="12298" spans="17:17">
      <c r="Q12298" s="925"/>
    </row>
    <row r="12299" spans="17:17">
      <c r="Q12299" s="925"/>
    </row>
    <row r="12300" spans="17:17">
      <c r="Q12300" s="925"/>
    </row>
    <row r="12301" spans="17:17">
      <c r="Q12301" s="925"/>
    </row>
    <row r="12302" spans="17:17">
      <c r="Q12302" s="925"/>
    </row>
    <row r="12303" spans="17:17">
      <c r="Q12303" s="925"/>
    </row>
    <row r="12304" spans="17:17">
      <c r="Q12304" s="925"/>
    </row>
    <row r="12305" spans="17:17">
      <c r="Q12305" s="925"/>
    </row>
    <row r="12306" spans="17:17">
      <c r="Q12306" s="925"/>
    </row>
    <row r="12307" spans="17:17">
      <c r="Q12307" s="925"/>
    </row>
    <row r="12308" spans="17:17">
      <c r="Q12308" s="925"/>
    </row>
    <row r="12309" spans="17:17">
      <c r="Q12309" s="925"/>
    </row>
    <row r="12310" spans="17:17">
      <c r="Q12310" s="925"/>
    </row>
    <row r="12311" spans="17:17">
      <c r="Q12311" s="925"/>
    </row>
    <row r="12312" spans="17:17">
      <c r="Q12312" s="925"/>
    </row>
    <row r="12313" spans="17:17">
      <c r="Q12313" s="925"/>
    </row>
    <row r="12314" spans="17:17">
      <c r="Q12314" s="925"/>
    </row>
    <row r="12315" spans="17:17">
      <c r="Q12315" s="925"/>
    </row>
    <row r="12316" spans="17:17">
      <c r="Q12316" s="925"/>
    </row>
    <row r="12317" spans="17:17">
      <c r="Q12317" s="925"/>
    </row>
    <row r="12318" spans="17:17">
      <c r="Q12318" s="925"/>
    </row>
    <row r="12319" spans="17:17">
      <c r="Q12319" s="925"/>
    </row>
    <row r="12320" spans="17:17">
      <c r="Q12320" s="925"/>
    </row>
    <row r="12321" spans="17:17">
      <c r="Q12321" s="925"/>
    </row>
    <row r="12322" spans="17:17">
      <c r="Q12322" s="925"/>
    </row>
    <row r="12323" spans="17:17">
      <c r="Q12323" s="925"/>
    </row>
    <row r="12324" spans="17:17">
      <c r="Q12324" s="925"/>
    </row>
    <row r="12325" spans="17:17">
      <c r="Q12325" s="925"/>
    </row>
    <row r="12326" spans="17:17">
      <c r="Q12326" s="925"/>
    </row>
    <row r="12327" spans="17:17">
      <c r="Q12327" s="925"/>
    </row>
    <row r="12328" spans="17:17">
      <c r="Q12328" s="925"/>
    </row>
    <row r="12329" spans="17:17">
      <c r="Q12329" s="925"/>
    </row>
    <row r="12330" spans="17:17">
      <c r="Q12330" s="925"/>
    </row>
    <row r="12331" spans="17:17">
      <c r="Q12331" s="925"/>
    </row>
    <row r="12332" spans="17:17">
      <c r="Q12332" s="925"/>
    </row>
    <row r="12333" spans="17:17">
      <c r="Q12333" s="925"/>
    </row>
    <row r="12334" spans="17:17">
      <c r="Q12334" s="925"/>
    </row>
    <row r="12335" spans="17:17">
      <c r="Q12335" s="925"/>
    </row>
    <row r="12336" spans="17:17">
      <c r="Q12336" s="925"/>
    </row>
    <row r="12337" spans="17:17">
      <c r="Q12337" s="925"/>
    </row>
    <row r="12338" spans="17:17">
      <c r="Q12338" s="925"/>
    </row>
    <row r="12339" spans="17:17">
      <c r="Q12339" s="925"/>
    </row>
    <row r="12340" spans="17:17">
      <c r="Q12340" s="925"/>
    </row>
    <row r="12341" spans="17:17">
      <c r="Q12341" s="925"/>
    </row>
    <row r="12342" spans="17:17">
      <c r="Q12342" s="925"/>
    </row>
    <row r="12343" spans="17:17">
      <c r="Q12343" s="925"/>
    </row>
    <row r="12344" spans="17:17">
      <c r="Q12344" s="925"/>
    </row>
    <row r="12345" spans="17:17">
      <c r="Q12345" s="925"/>
    </row>
    <row r="12346" spans="17:17">
      <c r="Q12346" s="925"/>
    </row>
    <row r="12347" spans="17:17">
      <c r="Q12347" s="925"/>
    </row>
    <row r="12348" spans="17:17">
      <c r="Q12348" s="925"/>
    </row>
    <row r="12349" spans="17:17">
      <c r="Q12349" s="925"/>
    </row>
    <row r="12350" spans="17:17">
      <c r="Q12350" s="925"/>
    </row>
    <row r="12351" spans="17:17">
      <c r="Q12351" s="925"/>
    </row>
    <row r="12352" spans="17:17">
      <c r="Q12352" s="925"/>
    </row>
    <row r="12353" spans="17:17">
      <c r="Q12353" s="925"/>
    </row>
    <row r="12354" spans="17:17">
      <c r="Q12354" s="925"/>
    </row>
    <row r="12355" spans="17:17">
      <c r="Q12355" s="925"/>
    </row>
    <row r="12356" spans="17:17">
      <c r="Q12356" s="925"/>
    </row>
    <row r="12357" spans="17:17">
      <c r="Q12357" s="925"/>
    </row>
    <row r="12358" spans="17:17">
      <c r="Q12358" s="925"/>
    </row>
    <row r="12359" spans="17:17">
      <c r="Q12359" s="925"/>
    </row>
    <row r="12360" spans="17:17">
      <c r="Q12360" s="925"/>
    </row>
    <row r="12361" spans="17:17">
      <c r="Q12361" s="925"/>
    </row>
    <row r="12362" spans="17:17">
      <c r="Q12362" s="925"/>
    </row>
    <row r="12363" spans="17:17">
      <c r="Q12363" s="925"/>
    </row>
    <row r="12364" spans="17:17">
      <c r="Q12364" s="925"/>
    </row>
    <row r="12365" spans="17:17">
      <c r="Q12365" s="925"/>
    </row>
    <row r="12366" spans="17:17">
      <c r="Q12366" s="925"/>
    </row>
    <row r="12367" spans="17:17">
      <c r="Q12367" s="925"/>
    </row>
    <row r="12368" spans="17:17">
      <c r="Q12368" s="925"/>
    </row>
    <row r="12369" spans="17:17">
      <c r="Q12369" s="925"/>
    </row>
    <row r="12370" spans="17:17">
      <c r="Q12370" s="925"/>
    </row>
    <row r="12371" spans="17:17">
      <c r="Q12371" s="925"/>
    </row>
    <row r="12372" spans="17:17">
      <c r="Q12372" s="925"/>
    </row>
    <row r="12373" spans="17:17">
      <c r="Q12373" s="925"/>
    </row>
    <row r="12374" spans="17:17">
      <c r="Q12374" s="925"/>
    </row>
    <row r="12375" spans="17:17">
      <c r="Q12375" s="925"/>
    </row>
    <row r="12376" spans="17:17">
      <c r="Q12376" s="925"/>
    </row>
    <row r="12377" spans="17:17">
      <c r="Q12377" s="925"/>
    </row>
    <row r="12378" spans="17:17">
      <c r="Q12378" s="925"/>
    </row>
    <row r="12379" spans="17:17">
      <c r="Q12379" s="925"/>
    </row>
    <row r="12380" spans="17:17">
      <c r="Q12380" s="925"/>
    </row>
    <row r="12381" spans="17:17">
      <c r="Q12381" s="925"/>
    </row>
    <row r="12382" spans="17:17">
      <c r="Q12382" s="925"/>
    </row>
    <row r="12383" spans="17:17">
      <c r="Q12383" s="925"/>
    </row>
    <row r="12384" spans="17:17">
      <c r="Q12384" s="925"/>
    </row>
    <row r="12385" spans="17:17">
      <c r="Q12385" s="925"/>
    </row>
    <row r="12386" spans="17:17">
      <c r="Q12386" s="925"/>
    </row>
    <row r="12387" spans="17:17">
      <c r="Q12387" s="925"/>
    </row>
    <row r="12388" spans="17:17">
      <c r="Q12388" s="925"/>
    </row>
    <row r="12389" spans="17:17">
      <c r="Q12389" s="925"/>
    </row>
    <row r="12390" spans="17:17">
      <c r="Q12390" s="925"/>
    </row>
    <row r="12391" spans="17:17">
      <c r="Q12391" s="925"/>
    </row>
    <row r="12392" spans="17:17">
      <c r="Q12392" s="925"/>
    </row>
    <row r="12393" spans="17:17">
      <c r="Q12393" s="925"/>
    </row>
    <row r="12394" spans="17:17">
      <c r="Q12394" s="925"/>
    </row>
    <row r="12395" spans="17:17">
      <c r="Q12395" s="925"/>
    </row>
    <row r="12396" spans="17:17">
      <c r="Q12396" s="925"/>
    </row>
    <row r="12397" spans="17:17">
      <c r="Q12397" s="925"/>
    </row>
    <row r="12398" spans="17:17">
      <c r="Q12398" s="925"/>
    </row>
    <row r="12399" spans="17:17">
      <c r="Q12399" s="925"/>
    </row>
    <row r="12400" spans="17:17">
      <c r="Q12400" s="925"/>
    </row>
    <row r="12401" spans="17:17">
      <c r="Q12401" s="925"/>
    </row>
    <row r="12402" spans="17:17">
      <c r="Q12402" s="925"/>
    </row>
    <row r="12403" spans="17:17">
      <c r="Q12403" s="925"/>
    </row>
    <row r="12404" spans="17:17">
      <c r="Q12404" s="925"/>
    </row>
    <row r="12405" spans="17:17">
      <c r="Q12405" s="925"/>
    </row>
    <row r="12406" spans="17:17">
      <c r="Q12406" s="925"/>
    </row>
    <row r="12407" spans="17:17">
      <c r="Q12407" s="925"/>
    </row>
    <row r="12408" spans="17:17">
      <c r="Q12408" s="925"/>
    </row>
    <row r="12409" spans="17:17">
      <c r="Q12409" s="925"/>
    </row>
    <row r="12410" spans="17:17">
      <c r="Q12410" s="925"/>
    </row>
    <row r="12411" spans="17:17">
      <c r="Q12411" s="925"/>
    </row>
    <row r="12412" spans="17:17">
      <c r="Q12412" s="925"/>
    </row>
    <row r="12413" spans="17:17">
      <c r="Q12413" s="925"/>
    </row>
    <row r="12414" spans="17:17">
      <c r="Q12414" s="925"/>
    </row>
    <row r="12415" spans="17:17">
      <c r="Q12415" s="925"/>
    </row>
    <row r="12416" spans="17:17">
      <c r="Q12416" s="925"/>
    </row>
    <row r="12417" spans="17:17">
      <c r="Q12417" s="925"/>
    </row>
    <row r="12418" spans="17:17">
      <c r="Q12418" s="925"/>
    </row>
    <row r="12419" spans="17:17">
      <c r="Q12419" s="925"/>
    </row>
    <row r="12420" spans="17:17">
      <c r="Q12420" s="925"/>
    </row>
    <row r="12421" spans="17:17">
      <c r="Q12421" s="925"/>
    </row>
    <row r="12422" spans="17:17">
      <c r="Q12422" s="925"/>
    </row>
    <row r="12423" spans="17:17">
      <c r="Q12423" s="925"/>
    </row>
    <row r="12424" spans="17:17">
      <c r="Q12424" s="925"/>
    </row>
    <row r="12425" spans="17:17">
      <c r="Q12425" s="925"/>
    </row>
    <row r="12426" spans="17:17">
      <c r="Q12426" s="925"/>
    </row>
    <row r="12427" spans="17:17">
      <c r="Q12427" s="925"/>
    </row>
    <row r="12428" spans="17:17">
      <c r="Q12428" s="925"/>
    </row>
    <row r="12429" spans="17:17">
      <c r="Q12429" s="925"/>
    </row>
    <row r="12430" spans="17:17">
      <c r="Q12430" s="925"/>
    </row>
    <row r="12431" spans="17:17">
      <c r="Q12431" s="925"/>
    </row>
    <row r="12432" spans="17:17">
      <c r="Q12432" s="925"/>
    </row>
    <row r="12433" spans="17:17">
      <c r="Q12433" s="925"/>
    </row>
    <row r="12434" spans="17:17">
      <c r="Q12434" s="925"/>
    </row>
    <row r="12435" spans="17:17">
      <c r="Q12435" s="925"/>
    </row>
    <row r="12436" spans="17:17">
      <c r="Q12436" s="925"/>
    </row>
    <row r="12437" spans="17:17">
      <c r="Q12437" s="925"/>
    </row>
    <row r="12438" spans="17:17">
      <c r="Q12438" s="925"/>
    </row>
    <row r="12439" spans="17:17">
      <c r="Q12439" s="925"/>
    </row>
    <row r="12440" spans="17:17">
      <c r="Q12440" s="925"/>
    </row>
    <row r="12441" spans="17:17">
      <c r="Q12441" s="925"/>
    </row>
    <row r="12442" spans="17:17">
      <c r="Q12442" s="925"/>
    </row>
    <row r="12443" spans="17:17">
      <c r="Q12443" s="925"/>
    </row>
    <row r="12444" spans="17:17">
      <c r="Q12444" s="925"/>
    </row>
    <row r="12445" spans="17:17">
      <c r="Q12445" s="925"/>
    </row>
    <row r="12446" spans="17:17">
      <c r="Q12446" s="925"/>
    </row>
    <row r="12447" spans="17:17">
      <c r="Q12447" s="925"/>
    </row>
    <row r="12448" spans="17:17">
      <c r="Q12448" s="925"/>
    </row>
    <row r="12449" spans="17:17">
      <c r="Q12449" s="925"/>
    </row>
    <row r="12450" spans="17:17">
      <c r="Q12450" s="925"/>
    </row>
    <row r="12451" spans="17:17">
      <c r="Q12451" s="925"/>
    </row>
    <row r="12452" spans="17:17">
      <c r="Q12452" s="925"/>
    </row>
    <row r="12453" spans="17:17">
      <c r="Q12453" s="925"/>
    </row>
    <row r="12454" spans="17:17">
      <c r="Q12454" s="925"/>
    </row>
    <row r="12455" spans="17:17">
      <c r="Q12455" s="925"/>
    </row>
    <row r="12456" spans="17:17">
      <c r="Q12456" s="925"/>
    </row>
    <row r="12457" spans="17:17">
      <c r="Q12457" s="925"/>
    </row>
    <row r="12458" spans="17:17">
      <c r="Q12458" s="925"/>
    </row>
    <row r="12459" spans="17:17">
      <c r="Q12459" s="925"/>
    </row>
    <row r="12460" spans="17:17">
      <c r="Q12460" s="925"/>
    </row>
    <row r="12461" spans="17:17">
      <c r="Q12461" s="925"/>
    </row>
    <row r="12462" spans="17:17">
      <c r="Q12462" s="925"/>
    </row>
    <row r="12463" spans="17:17">
      <c r="Q12463" s="925"/>
    </row>
    <row r="12464" spans="17:17">
      <c r="Q12464" s="925"/>
    </row>
    <row r="12465" spans="17:17">
      <c r="Q12465" s="925"/>
    </row>
    <row r="12466" spans="17:17">
      <c r="Q12466" s="925"/>
    </row>
    <row r="12467" spans="17:17">
      <c r="Q12467" s="925"/>
    </row>
    <row r="12468" spans="17:17">
      <c r="Q12468" s="925"/>
    </row>
    <row r="12469" spans="17:17">
      <c r="Q12469" s="925"/>
    </row>
    <row r="12470" spans="17:17">
      <c r="Q12470" s="925"/>
    </row>
    <row r="12471" spans="17:17">
      <c r="Q12471" s="925"/>
    </row>
    <row r="12472" spans="17:17">
      <c r="Q12472" s="925"/>
    </row>
    <row r="12473" spans="17:17">
      <c r="Q12473" s="925"/>
    </row>
    <row r="12474" spans="17:17">
      <c r="Q12474" s="925"/>
    </row>
    <row r="12475" spans="17:17">
      <c r="Q12475" s="925"/>
    </row>
    <row r="12476" spans="17:17">
      <c r="Q12476" s="925"/>
    </row>
    <row r="12477" spans="17:17">
      <c r="Q12477" s="925"/>
    </row>
    <row r="12478" spans="17:17">
      <c r="Q12478" s="925"/>
    </row>
    <row r="12479" spans="17:17">
      <c r="Q12479" s="925"/>
    </row>
    <row r="12480" spans="17:17">
      <c r="Q12480" s="925"/>
    </row>
    <row r="12481" spans="17:17">
      <c r="Q12481" s="925"/>
    </row>
    <row r="12482" spans="17:17">
      <c r="Q12482" s="925"/>
    </row>
    <row r="12483" spans="17:17">
      <c r="Q12483" s="925"/>
    </row>
    <row r="12484" spans="17:17">
      <c r="Q12484" s="925"/>
    </row>
    <row r="12485" spans="17:17">
      <c r="Q12485" s="925"/>
    </row>
    <row r="12486" spans="17:17">
      <c r="Q12486" s="925"/>
    </row>
    <row r="12487" spans="17:17">
      <c r="Q12487" s="925"/>
    </row>
    <row r="12488" spans="17:17">
      <c r="Q12488" s="925"/>
    </row>
    <row r="12489" spans="17:17">
      <c r="Q12489" s="925"/>
    </row>
    <row r="12490" spans="17:17">
      <c r="Q12490" s="925"/>
    </row>
    <row r="12491" spans="17:17">
      <c r="Q12491" s="925"/>
    </row>
    <row r="12492" spans="17:17">
      <c r="Q12492" s="925"/>
    </row>
    <row r="12493" spans="17:17">
      <c r="Q12493" s="925"/>
    </row>
    <row r="12494" spans="17:17">
      <c r="Q12494" s="925"/>
    </row>
    <row r="12495" spans="17:17">
      <c r="Q12495" s="925"/>
    </row>
    <row r="12496" spans="17:17">
      <c r="Q12496" s="925"/>
    </row>
    <row r="12497" spans="17:17">
      <c r="Q12497" s="925"/>
    </row>
    <row r="12498" spans="17:17">
      <c r="Q12498" s="925"/>
    </row>
    <row r="12499" spans="17:17">
      <c r="Q12499" s="925"/>
    </row>
    <row r="12500" spans="17:17">
      <c r="Q12500" s="925"/>
    </row>
    <row r="12501" spans="17:17">
      <c r="Q12501" s="925"/>
    </row>
    <row r="12502" spans="17:17">
      <c r="Q12502" s="925"/>
    </row>
    <row r="12503" spans="17:17">
      <c r="Q12503" s="925"/>
    </row>
    <row r="12504" spans="17:17">
      <c r="Q12504" s="925"/>
    </row>
    <row r="12505" spans="17:17">
      <c r="Q12505" s="925"/>
    </row>
    <row r="12506" spans="17:17">
      <c r="Q12506" s="925"/>
    </row>
    <row r="12507" spans="17:17">
      <c r="Q12507" s="925"/>
    </row>
    <row r="12508" spans="17:17">
      <c r="Q12508" s="925"/>
    </row>
    <row r="12509" spans="17:17">
      <c r="Q12509" s="925"/>
    </row>
    <row r="12510" spans="17:17">
      <c r="Q12510" s="925"/>
    </row>
    <row r="12511" spans="17:17">
      <c r="Q12511" s="925"/>
    </row>
    <row r="12512" spans="17:17">
      <c r="Q12512" s="925"/>
    </row>
    <row r="12513" spans="17:17">
      <c r="Q12513" s="925"/>
    </row>
    <row r="12514" spans="17:17">
      <c r="Q12514" s="925"/>
    </row>
    <row r="12515" spans="17:17">
      <c r="Q12515" s="925"/>
    </row>
    <row r="12516" spans="17:17">
      <c r="Q12516" s="925"/>
    </row>
    <row r="12517" spans="17:17">
      <c r="Q12517" s="925"/>
    </row>
    <row r="12518" spans="17:17">
      <c r="Q12518" s="925"/>
    </row>
    <row r="12519" spans="17:17">
      <c r="Q12519" s="925"/>
    </row>
    <row r="12520" spans="17:17">
      <c r="Q12520" s="925"/>
    </row>
    <row r="12521" spans="17:17">
      <c r="Q12521" s="925"/>
    </row>
    <row r="12522" spans="17:17">
      <c r="Q12522" s="925"/>
    </row>
    <row r="12523" spans="17:17">
      <c r="Q12523" s="925"/>
    </row>
    <row r="12524" spans="17:17">
      <c r="Q12524" s="925"/>
    </row>
    <row r="12525" spans="17:17">
      <c r="Q12525" s="925"/>
    </row>
    <row r="12526" spans="17:17">
      <c r="Q12526" s="925"/>
    </row>
    <row r="12527" spans="17:17">
      <c r="Q12527" s="925"/>
    </row>
    <row r="12528" spans="17:17">
      <c r="Q12528" s="925"/>
    </row>
    <row r="12529" spans="17:17">
      <c r="Q12529" s="925"/>
    </row>
    <row r="12530" spans="17:17">
      <c r="Q12530" s="925"/>
    </row>
    <row r="12531" spans="17:17">
      <c r="Q12531" s="925"/>
    </row>
    <row r="12532" spans="17:17">
      <c r="Q12532" s="925"/>
    </row>
    <row r="12533" spans="17:17">
      <c r="Q12533" s="925"/>
    </row>
    <row r="12534" spans="17:17">
      <c r="Q12534" s="925"/>
    </row>
    <row r="12535" spans="17:17">
      <c r="Q12535" s="925"/>
    </row>
    <row r="12536" spans="17:17">
      <c r="Q12536" s="925"/>
    </row>
    <row r="12537" spans="17:17">
      <c r="Q12537" s="925"/>
    </row>
    <row r="12538" spans="17:17">
      <c r="Q12538" s="925"/>
    </row>
    <row r="12539" spans="17:17">
      <c r="Q12539" s="925"/>
    </row>
    <row r="12540" spans="17:17">
      <c r="Q12540" s="925"/>
    </row>
    <row r="12541" spans="17:17">
      <c r="Q12541" s="925"/>
    </row>
    <row r="12542" spans="17:17">
      <c r="Q12542" s="925"/>
    </row>
    <row r="12543" spans="17:17">
      <c r="Q12543" s="925"/>
    </row>
    <row r="12544" spans="17:17">
      <c r="Q12544" s="925"/>
    </row>
    <row r="12545" spans="17:17">
      <c r="Q12545" s="925"/>
    </row>
    <row r="12546" spans="17:17">
      <c r="Q12546" s="925"/>
    </row>
    <row r="12547" spans="17:17">
      <c r="Q12547" s="925"/>
    </row>
    <row r="12548" spans="17:17">
      <c r="Q12548" s="925"/>
    </row>
    <row r="12549" spans="17:17">
      <c r="Q12549" s="925"/>
    </row>
    <row r="12550" spans="17:17">
      <c r="Q12550" s="925"/>
    </row>
    <row r="12551" spans="17:17">
      <c r="Q12551" s="925"/>
    </row>
    <row r="12552" spans="17:17">
      <c r="Q12552" s="925"/>
    </row>
    <row r="12553" spans="17:17">
      <c r="Q12553" s="925"/>
    </row>
    <row r="12554" spans="17:17">
      <c r="Q12554" s="925"/>
    </row>
    <row r="12555" spans="17:17">
      <c r="Q12555" s="925"/>
    </row>
    <row r="12556" spans="17:17">
      <c r="Q12556" s="925"/>
    </row>
    <row r="12557" spans="17:17">
      <c r="Q12557" s="925"/>
    </row>
    <row r="12558" spans="17:17">
      <c r="Q12558" s="925"/>
    </row>
    <row r="12559" spans="17:17">
      <c r="Q12559" s="925"/>
    </row>
    <row r="12560" spans="17:17">
      <c r="Q12560" s="925"/>
    </row>
    <row r="12561" spans="17:17">
      <c r="Q12561" s="925"/>
    </row>
    <row r="12562" spans="17:17">
      <c r="Q12562" s="925"/>
    </row>
    <row r="12563" spans="17:17">
      <c r="Q12563" s="925"/>
    </row>
    <row r="12564" spans="17:17">
      <c r="Q12564" s="925"/>
    </row>
    <row r="12565" spans="17:17">
      <c r="Q12565" s="925"/>
    </row>
    <row r="12566" spans="17:17">
      <c r="Q12566" s="925"/>
    </row>
    <row r="12567" spans="17:17">
      <c r="Q12567" s="925"/>
    </row>
    <row r="12568" spans="17:17">
      <c r="Q12568" s="925"/>
    </row>
    <row r="12569" spans="17:17">
      <c r="Q12569" s="925"/>
    </row>
    <row r="12570" spans="17:17">
      <c r="Q12570" s="925"/>
    </row>
    <row r="12571" spans="17:17">
      <c r="Q12571" s="925"/>
    </row>
    <row r="12572" spans="17:17">
      <c r="Q12572" s="925"/>
    </row>
    <row r="12573" spans="17:17">
      <c r="Q12573" s="925"/>
    </row>
    <row r="12574" spans="17:17">
      <c r="Q12574" s="925"/>
    </row>
    <row r="12575" spans="17:17">
      <c r="Q12575" s="925"/>
    </row>
    <row r="12576" spans="17:17">
      <c r="Q12576" s="925"/>
    </row>
    <row r="12577" spans="17:17">
      <c r="Q12577" s="925"/>
    </row>
    <row r="12578" spans="17:17">
      <c r="Q12578" s="925"/>
    </row>
    <row r="12579" spans="17:17">
      <c r="Q12579" s="925"/>
    </row>
    <row r="12580" spans="17:17">
      <c r="Q12580" s="925"/>
    </row>
    <row r="12581" spans="17:17">
      <c r="Q12581" s="925"/>
    </row>
    <row r="12582" spans="17:17">
      <c r="Q12582" s="925"/>
    </row>
    <row r="12583" spans="17:17">
      <c r="Q12583" s="925"/>
    </row>
    <row r="12584" spans="17:17">
      <c r="Q12584" s="925"/>
    </row>
    <row r="12585" spans="17:17">
      <c r="Q12585" s="925"/>
    </row>
    <row r="12586" spans="17:17">
      <c r="Q12586" s="925"/>
    </row>
    <row r="12587" spans="17:17">
      <c r="Q12587" s="925"/>
    </row>
    <row r="12588" spans="17:17">
      <c r="Q12588" s="925"/>
    </row>
    <row r="12589" spans="17:17">
      <c r="Q12589" s="925"/>
    </row>
    <row r="12590" spans="17:17">
      <c r="Q12590" s="925"/>
    </row>
    <row r="12591" spans="17:17">
      <c r="Q12591" s="925"/>
    </row>
    <row r="12592" spans="17:17">
      <c r="Q12592" s="925"/>
    </row>
    <row r="12593" spans="17:17">
      <c r="Q12593" s="925"/>
    </row>
    <row r="12594" spans="17:17">
      <c r="Q12594" s="925"/>
    </row>
    <row r="12595" spans="17:17">
      <c r="Q12595" s="925"/>
    </row>
    <row r="12596" spans="17:17">
      <c r="Q12596" s="925"/>
    </row>
    <row r="12597" spans="17:17">
      <c r="Q12597" s="925"/>
    </row>
    <row r="12598" spans="17:17">
      <c r="Q12598" s="925"/>
    </row>
    <row r="12599" spans="17:17">
      <c r="Q12599" s="925"/>
    </row>
    <row r="12600" spans="17:17">
      <c r="Q12600" s="925"/>
    </row>
    <row r="12601" spans="17:17">
      <c r="Q12601" s="925"/>
    </row>
    <row r="12602" spans="17:17">
      <c r="Q12602" s="925"/>
    </row>
    <row r="12603" spans="17:17">
      <c r="Q12603" s="925"/>
    </row>
    <row r="12604" spans="17:17">
      <c r="Q12604" s="925"/>
    </row>
    <row r="12605" spans="17:17">
      <c r="Q12605" s="925"/>
    </row>
    <row r="12606" spans="17:17">
      <c r="Q12606" s="925"/>
    </row>
    <row r="12607" spans="17:17">
      <c r="Q12607" s="925"/>
    </row>
    <row r="12608" spans="17:17">
      <c r="Q12608" s="925"/>
    </row>
    <row r="12609" spans="17:17">
      <c r="Q12609" s="925"/>
    </row>
    <row r="12610" spans="17:17">
      <c r="Q12610" s="925"/>
    </row>
    <row r="12611" spans="17:17">
      <c r="Q12611" s="925"/>
    </row>
    <row r="12612" spans="17:17">
      <c r="Q12612" s="925"/>
    </row>
    <row r="12613" spans="17:17">
      <c r="Q12613" s="925"/>
    </row>
    <row r="12614" spans="17:17">
      <c r="Q12614" s="925"/>
    </row>
    <row r="12615" spans="17:17">
      <c r="Q12615" s="925"/>
    </row>
    <row r="12616" spans="17:17">
      <c r="Q12616" s="925"/>
    </row>
    <row r="12617" spans="17:17">
      <c r="Q12617" s="925"/>
    </row>
    <row r="12618" spans="17:17">
      <c r="Q12618" s="925"/>
    </row>
    <row r="12619" spans="17:17">
      <c r="Q12619" s="925"/>
    </row>
    <row r="12620" spans="17:17">
      <c r="Q12620" s="925"/>
    </row>
    <row r="12621" spans="17:17">
      <c r="Q12621" s="925"/>
    </row>
    <row r="12622" spans="17:17">
      <c r="Q12622" s="925"/>
    </row>
    <row r="12623" spans="17:17">
      <c r="Q12623" s="925"/>
    </row>
    <row r="12624" spans="17:17">
      <c r="Q12624" s="925"/>
    </row>
    <row r="12625" spans="17:17">
      <c r="Q12625" s="925"/>
    </row>
    <row r="12626" spans="17:17">
      <c r="Q12626" s="925"/>
    </row>
    <row r="12627" spans="17:17">
      <c r="Q12627" s="925"/>
    </row>
    <row r="12628" spans="17:17">
      <c r="Q12628" s="925"/>
    </row>
    <row r="12629" spans="17:17">
      <c r="Q12629" s="925"/>
    </row>
    <row r="12630" spans="17:17">
      <c r="Q12630" s="925"/>
    </row>
    <row r="12631" spans="17:17">
      <c r="Q12631" s="925"/>
    </row>
    <row r="12632" spans="17:17">
      <c r="Q12632" s="925"/>
    </row>
    <row r="12633" spans="17:17">
      <c r="Q12633" s="925"/>
    </row>
    <row r="12634" spans="17:17">
      <c r="Q12634" s="925"/>
    </row>
    <row r="12635" spans="17:17">
      <c r="Q12635" s="925"/>
    </row>
    <row r="12636" spans="17:17">
      <c r="Q12636" s="925"/>
    </row>
    <row r="12637" spans="17:17">
      <c r="Q12637" s="925"/>
    </row>
    <row r="12638" spans="17:17">
      <c r="Q12638" s="925"/>
    </row>
    <row r="12639" spans="17:17">
      <c r="Q12639" s="925"/>
    </row>
    <row r="12640" spans="17:17">
      <c r="Q12640" s="925"/>
    </row>
    <row r="12641" spans="17:17">
      <c r="Q12641" s="925"/>
    </row>
    <row r="12642" spans="17:17">
      <c r="Q12642" s="925"/>
    </row>
    <row r="12643" spans="17:17">
      <c r="Q12643" s="925"/>
    </row>
    <row r="12644" spans="17:17">
      <c r="Q12644" s="925"/>
    </row>
    <row r="12645" spans="17:17">
      <c r="Q12645" s="925"/>
    </row>
    <row r="12646" spans="17:17">
      <c r="Q12646" s="925"/>
    </row>
    <row r="12647" spans="17:17">
      <c r="Q12647" s="925"/>
    </row>
    <row r="12648" spans="17:17">
      <c r="Q12648" s="925"/>
    </row>
    <row r="12649" spans="17:17">
      <c r="Q12649" s="925"/>
    </row>
    <row r="12650" spans="17:17">
      <c r="Q12650" s="925"/>
    </row>
    <row r="12651" spans="17:17">
      <c r="Q12651" s="925"/>
    </row>
    <row r="12652" spans="17:17">
      <c r="Q12652" s="925"/>
    </row>
    <row r="12653" spans="17:17">
      <c r="Q12653" s="925"/>
    </row>
    <row r="12654" spans="17:17">
      <c r="Q12654" s="925"/>
    </row>
    <row r="12655" spans="17:17">
      <c r="Q12655" s="925"/>
    </row>
    <row r="12656" spans="17:17">
      <c r="Q12656" s="925"/>
    </row>
    <row r="12657" spans="17:17">
      <c r="Q12657" s="925"/>
    </row>
    <row r="12658" spans="17:17">
      <c r="Q12658" s="925"/>
    </row>
    <row r="12659" spans="17:17">
      <c r="Q12659" s="925"/>
    </row>
    <row r="12660" spans="17:17">
      <c r="Q12660" s="925"/>
    </row>
    <row r="12661" spans="17:17">
      <c r="Q12661" s="925"/>
    </row>
    <row r="12662" spans="17:17">
      <c r="Q12662" s="925"/>
    </row>
    <row r="12663" spans="17:17">
      <c r="Q12663" s="925"/>
    </row>
    <row r="12664" spans="17:17">
      <c r="Q12664" s="925"/>
    </row>
    <row r="12665" spans="17:17">
      <c r="Q12665" s="925"/>
    </row>
    <row r="12666" spans="17:17">
      <c r="Q12666" s="925"/>
    </row>
    <row r="12667" spans="17:17">
      <c r="Q12667" s="925"/>
    </row>
    <row r="12668" spans="17:17">
      <c r="Q12668" s="925"/>
    </row>
    <row r="12669" spans="17:17">
      <c r="Q12669" s="925"/>
    </row>
    <row r="12670" spans="17:17">
      <c r="Q12670" s="925"/>
    </row>
    <row r="12671" spans="17:17">
      <c r="Q12671" s="925"/>
    </row>
    <row r="12672" spans="17:17">
      <c r="Q12672" s="925"/>
    </row>
    <row r="12673" spans="17:17">
      <c r="Q12673" s="925"/>
    </row>
    <row r="12674" spans="17:17">
      <c r="Q12674" s="925"/>
    </row>
    <row r="12675" spans="17:17">
      <c r="Q12675" s="925"/>
    </row>
    <row r="12676" spans="17:17">
      <c r="Q12676" s="925"/>
    </row>
    <row r="12677" spans="17:17">
      <c r="Q12677" s="925"/>
    </row>
    <row r="12678" spans="17:17">
      <c r="Q12678" s="925"/>
    </row>
    <row r="12679" spans="17:17">
      <c r="Q12679" s="925"/>
    </row>
    <row r="12680" spans="17:17">
      <c r="Q12680" s="925"/>
    </row>
    <row r="12681" spans="17:17">
      <c r="Q12681" s="925"/>
    </row>
    <row r="12682" spans="17:17">
      <c r="Q12682" s="925"/>
    </row>
    <row r="12683" spans="17:17">
      <c r="Q12683" s="925"/>
    </row>
    <row r="12684" spans="17:17">
      <c r="Q12684" s="925"/>
    </row>
    <row r="12685" spans="17:17">
      <c r="Q12685" s="925"/>
    </row>
    <row r="12686" spans="17:17">
      <c r="Q12686" s="925"/>
    </row>
    <row r="12687" spans="17:17">
      <c r="Q12687" s="925"/>
    </row>
    <row r="12688" spans="17:17">
      <c r="Q12688" s="925"/>
    </row>
    <row r="12689" spans="17:17">
      <c r="Q12689" s="925"/>
    </row>
    <row r="12690" spans="17:17">
      <c r="Q12690" s="925"/>
    </row>
    <row r="12691" spans="17:17">
      <c r="Q12691" s="925"/>
    </row>
    <row r="12692" spans="17:17">
      <c r="Q12692" s="925"/>
    </row>
    <row r="12693" spans="17:17">
      <c r="Q12693" s="925"/>
    </row>
    <row r="12694" spans="17:17">
      <c r="Q12694" s="925"/>
    </row>
    <row r="12695" spans="17:17">
      <c r="Q12695" s="925"/>
    </row>
    <row r="12696" spans="17:17">
      <c r="Q12696" s="925"/>
    </row>
    <row r="12697" spans="17:17">
      <c r="Q12697" s="925"/>
    </row>
    <row r="12698" spans="17:17">
      <c r="Q12698" s="925"/>
    </row>
    <row r="12699" spans="17:17">
      <c r="Q12699" s="925"/>
    </row>
    <row r="12700" spans="17:17">
      <c r="Q12700" s="925"/>
    </row>
    <row r="12701" spans="17:17">
      <c r="Q12701" s="925"/>
    </row>
    <row r="12702" spans="17:17">
      <c r="Q12702" s="925"/>
    </row>
    <row r="12703" spans="17:17">
      <c r="Q12703" s="925"/>
    </row>
    <row r="12704" spans="17:17">
      <c r="Q12704" s="925"/>
    </row>
    <row r="12705" spans="17:17">
      <c r="Q12705" s="925"/>
    </row>
    <row r="12706" spans="17:17">
      <c r="Q12706" s="925"/>
    </row>
    <row r="12707" spans="17:17">
      <c r="Q12707" s="925"/>
    </row>
    <row r="12708" spans="17:17">
      <c r="Q12708" s="925"/>
    </row>
    <row r="12709" spans="17:17">
      <c r="Q12709" s="925"/>
    </row>
    <row r="12710" spans="17:17">
      <c r="Q12710" s="925"/>
    </row>
    <row r="12711" spans="17:17">
      <c r="Q12711" s="925"/>
    </row>
    <row r="12712" spans="17:17">
      <c r="Q12712" s="925"/>
    </row>
    <row r="12713" spans="17:17">
      <c r="Q12713" s="925"/>
    </row>
    <row r="12714" spans="17:17">
      <c r="Q12714" s="925"/>
    </row>
    <row r="12715" spans="17:17">
      <c r="Q12715" s="925"/>
    </row>
    <row r="12716" spans="17:17">
      <c r="Q12716" s="925"/>
    </row>
    <row r="12717" spans="17:17">
      <c r="Q12717" s="925"/>
    </row>
    <row r="12718" spans="17:17">
      <c r="Q12718" s="925"/>
    </row>
    <row r="12719" spans="17:17">
      <c r="Q12719" s="925"/>
    </row>
    <row r="12720" spans="17:17">
      <c r="Q12720" s="925"/>
    </row>
    <row r="12721" spans="17:17">
      <c r="Q12721" s="925"/>
    </row>
    <row r="12722" spans="17:17">
      <c r="Q12722" s="925"/>
    </row>
    <row r="12723" spans="17:17">
      <c r="Q12723" s="925"/>
    </row>
    <row r="12724" spans="17:17">
      <c r="Q12724" s="925"/>
    </row>
    <row r="12725" spans="17:17">
      <c r="Q12725" s="925"/>
    </row>
    <row r="12726" spans="17:17">
      <c r="Q12726" s="925"/>
    </row>
    <row r="12727" spans="17:17">
      <c r="Q12727" s="925"/>
    </row>
    <row r="12728" spans="17:17">
      <c r="Q12728" s="925"/>
    </row>
    <row r="12729" spans="17:17">
      <c r="Q12729" s="925"/>
    </row>
    <row r="12730" spans="17:17">
      <c r="Q12730" s="925"/>
    </row>
    <row r="12731" spans="17:17">
      <c r="Q12731" s="925"/>
    </row>
    <row r="12732" spans="17:17">
      <c r="Q12732" s="925"/>
    </row>
    <row r="12733" spans="17:17">
      <c r="Q12733" s="925"/>
    </row>
    <row r="12734" spans="17:17">
      <c r="Q12734" s="925"/>
    </row>
    <row r="12735" spans="17:17">
      <c r="Q12735" s="925"/>
    </row>
    <row r="12736" spans="17:17">
      <c r="Q12736" s="925"/>
    </row>
    <row r="12737" spans="17:17">
      <c r="Q12737" s="925"/>
    </row>
    <row r="12738" spans="17:17">
      <c r="Q12738" s="925"/>
    </row>
    <row r="12739" spans="17:17">
      <c r="Q12739" s="925"/>
    </row>
    <row r="12740" spans="17:17">
      <c r="Q12740" s="925"/>
    </row>
    <row r="12741" spans="17:17">
      <c r="Q12741" s="925"/>
    </row>
    <row r="12742" spans="17:17">
      <c r="Q12742" s="925"/>
    </row>
    <row r="12743" spans="17:17">
      <c r="Q12743" s="925"/>
    </row>
    <row r="12744" spans="17:17">
      <c r="Q12744" s="925"/>
    </row>
    <row r="12745" spans="17:17">
      <c r="Q12745" s="925"/>
    </row>
    <row r="12746" spans="17:17">
      <c r="Q12746" s="925"/>
    </row>
    <row r="12747" spans="17:17">
      <c r="Q12747" s="925"/>
    </row>
    <row r="12748" spans="17:17">
      <c r="Q12748" s="925"/>
    </row>
    <row r="12749" spans="17:17">
      <c r="Q12749" s="925"/>
    </row>
    <row r="12750" spans="17:17">
      <c r="Q12750" s="925"/>
    </row>
    <row r="12751" spans="17:17">
      <c r="Q12751" s="925"/>
    </row>
    <row r="12752" spans="17:17">
      <c r="Q12752" s="925"/>
    </row>
    <row r="12753" spans="17:17">
      <c r="Q12753" s="925"/>
    </row>
    <row r="12754" spans="17:17">
      <c r="Q12754" s="925"/>
    </row>
    <row r="12755" spans="17:17">
      <c r="Q12755" s="925"/>
    </row>
    <row r="12756" spans="17:17">
      <c r="Q12756" s="925"/>
    </row>
    <row r="12757" spans="17:17">
      <c r="Q12757" s="925"/>
    </row>
    <row r="12758" spans="17:17">
      <c r="Q12758" s="925"/>
    </row>
    <row r="12759" spans="17:17">
      <c r="Q12759" s="925"/>
    </row>
    <row r="12760" spans="17:17">
      <c r="Q12760" s="925"/>
    </row>
    <row r="12761" spans="17:17">
      <c r="Q12761" s="925"/>
    </row>
    <row r="12762" spans="17:17">
      <c r="Q12762" s="925"/>
    </row>
    <row r="12763" spans="17:17">
      <c r="Q12763" s="925"/>
    </row>
    <row r="12764" spans="17:17">
      <c r="Q12764" s="925"/>
    </row>
    <row r="12765" spans="17:17">
      <c r="Q12765" s="925"/>
    </row>
    <row r="12766" spans="17:17">
      <c r="Q12766" s="925"/>
    </row>
    <row r="12767" spans="17:17">
      <c r="Q12767" s="925"/>
    </row>
    <row r="12768" spans="17:17">
      <c r="Q12768" s="925"/>
    </row>
    <row r="12769" spans="17:17">
      <c r="Q12769" s="925"/>
    </row>
    <row r="12770" spans="17:17">
      <c r="Q12770" s="925"/>
    </row>
    <row r="12771" spans="17:17">
      <c r="Q12771" s="925"/>
    </row>
    <row r="12772" spans="17:17">
      <c r="Q12772" s="925"/>
    </row>
    <row r="12773" spans="17:17">
      <c r="Q12773" s="925"/>
    </row>
    <row r="12774" spans="17:17">
      <c r="Q12774" s="925"/>
    </row>
    <row r="12775" spans="17:17">
      <c r="Q12775" s="925"/>
    </row>
    <row r="12776" spans="17:17">
      <c r="Q12776" s="925"/>
    </row>
    <row r="12777" spans="17:17">
      <c r="Q12777" s="925"/>
    </row>
    <row r="12778" spans="17:17">
      <c r="Q12778" s="925"/>
    </row>
    <row r="12779" spans="17:17">
      <c r="Q12779" s="925"/>
    </row>
    <row r="12780" spans="17:17">
      <c r="Q12780" s="925"/>
    </row>
    <row r="12781" spans="17:17">
      <c r="Q12781" s="925"/>
    </row>
    <row r="12782" spans="17:17">
      <c r="Q12782" s="925"/>
    </row>
    <row r="12783" spans="17:17">
      <c r="Q12783" s="925"/>
    </row>
    <row r="12784" spans="17:17">
      <c r="Q12784" s="925"/>
    </row>
    <row r="12785" spans="17:17">
      <c r="Q12785" s="925"/>
    </row>
    <row r="12786" spans="17:17">
      <c r="Q12786" s="925"/>
    </row>
    <row r="12787" spans="17:17">
      <c r="Q12787" s="925"/>
    </row>
    <row r="12788" spans="17:17">
      <c r="Q12788" s="925"/>
    </row>
    <row r="12789" spans="17:17">
      <c r="Q12789" s="925"/>
    </row>
    <row r="12790" spans="17:17">
      <c r="Q12790" s="925"/>
    </row>
    <row r="12791" spans="17:17">
      <c r="Q12791" s="925"/>
    </row>
    <row r="12792" spans="17:17">
      <c r="Q12792" s="925"/>
    </row>
    <row r="12793" spans="17:17">
      <c r="Q12793" s="925"/>
    </row>
    <row r="12794" spans="17:17">
      <c r="Q12794" s="925"/>
    </row>
    <row r="12795" spans="17:17">
      <c r="Q12795" s="925"/>
    </row>
    <row r="12796" spans="17:17">
      <c r="Q12796" s="925"/>
    </row>
    <row r="12797" spans="17:17">
      <c r="Q12797" s="925"/>
    </row>
    <row r="12798" spans="17:17">
      <c r="Q12798" s="925"/>
    </row>
    <row r="12799" spans="17:17">
      <c r="Q12799" s="925"/>
    </row>
    <row r="12800" spans="17:17">
      <c r="Q12800" s="925"/>
    </row>
    <row r="12801" spans="17:17">
      <c r="Q12801" s="925"/>
    </row>
    <row r="12802" spans="17:17">
      <c r="Q12802" s="925"/>
    </row>
    <row r="12803" spans="17:17">
      <c r="Q12803" s="925"/>
    </row>
    <row r="12804" spans="17:17">
      <c r="Q12804" s="925"/>
    </row>
    <row r="12805" spans="17:17">
      <c r="Q12805" s="925"/>
    </row>
    <row r="12806" spans="17:17">
      <c r="Q12806" s="925"/>
    </row>
    <row r="12807" spans="17:17">
      <c r="Q12807" s="925"/>
    </row>
    <row r="12808" spans="17:17">
      <c r="Q12808" s="925"/>
    </row>
    <row r="12809" spans="17:17">
      <c r="Q12809" s="925"/>
    </row>
    <row r="12810" spans="17:17">
      <c r="Q12810" s="925"/>
    </row>
    <row r="12811" spans="17:17">
      <c r="Q12811" s="925"/>
    </row>
    <row r="12812" spans="17:17">
      <c r="Q12812" s="925"/>
    </row>
    <row r="12813" spans="17:17">
      <c r="Q12813" s="925"/>
    </row>
    <row r="12814" spans="17:17">
      <c r="Q12814" s="925"/>
    </row>
    <row r="12815" spans="17:17">
      <c r="Q12815" s="925"/>
    </row>
    <row r="12816" spans="17:17">
      <c r="Q12816" s="925"/>
    </row>
    <row r="12817" spans="17:17">
      <c r="Q12817" s="925"/>
    </row>
    <row r="12818" spans="17:17">
      <c r="Q12818" s="925"/>
    </row>
    <row r="12819" spans="17:17">
      <c r="Q12819" s="925"/>
    </row>
    <row r="12820" spans="17:17">
      <c r="Q12820" s="925"/>
    </row>
    <row r="12821" spans="17:17">
      <c r="Q12821" s="925"/>
    </row>
    <row r="12822" spans="17:17">
      <c r="Q12822" s="925"/>
    </row>
    <row r="12823" spans="17:17">
      <c r="Q12823" s="925"/>
    </row>
    <row r="12824" spans="17:17">
      <c r="Q12824" s="925"/>
    </row>
    <row r="12825" spans="17:17">
      <c r="Q12825" s="925"/>
    </row>
    <row r="12826" spans="17:17">
      <c r="Q12826" s="925"/>
    </row>
    <row r="12827" spans="17:17">
      <c r="Q12827" s="925"/>
    </row>
    <row r="12828" spans="17:17">
      <c r="Q12828" s="925"/>
    </row>
    <row r="12829" spans="17:17">
      <c r="Q12829" s="925"/>
    </row>
    <row r="12830" spans="17:17">
      <c r="Q12830" s="925"/>
    </row>
    <row r="12831" spans="17:17">
      <c r="Q12831" s="925"/>
    </row>
    <row r="12832" spans="17:17">
      <c r="Q12832" s="925"/>
    </row>
    <row r="12833" spans="17:17">
      <c r="Q12833" s="925"/>
    </row>
    <row r="12834" spans="17:17">
      <c r="Q12834" s="925"/>
    </row>
    <row r="12835" spans="17:17">
      <c r="Q12835" s="925"/>
    </row>
    <row r="12836" spans="17:17">
      <c r="Q12836" s="925"/>
    </row>
    <row r="12837" spans="17:17">
      <c r="Q12837" s="925"/>
    </row>
    <row r="12838" spans="17:17">
      <c r="Q12838" s="925"/>
    </row>
    <row r="12839" spans="17:17">
      <c r="Q12839" s="925"/>
    </row>
    <row r="12840" spans="17:17">
      <c r="Q12840" s="925"/>
    </row>
    <row r="12841" spans="17:17">
      <c r="Q12841" s="925"/>
    </row>
    <row r="12842" spans="17:17">
      <c r="Q12842" s="925"/>
    </row>
    <row r="12843" spans="17:17">
      <c r="Q12843" s="925"/>
    </row>
    <row r="12844" spans="17:17">
      <c r="Q12844" s="925"/>
    </row>
    <row r="12845" spans="17:17">
      <c r="Q12845" s="925"/>
    </row>
    <row r="12846" spans="17:17">
      <c r="Q12846" s="925"/>
    </row>
    <row r="12847" spans="17:17">
      <c r="Q12847" s="925"/>
    </row>
    <row r="12848" spans="17:17">
      <c r="Q12848" s="925"/>
    </row>
    <row r="12849" spans="17:17">
      <c r="Q12849" s="925"/>
    </row>
    <row r="12850" spans="17:17">
      <c r="Q12850" s="925"/>
    </row>
    <row r="12851" spans="17:17">
      <c r="Q12851" s="925"/>
    </row>
    <row r="12852" spans="17:17">
      <c r="Q12852" s="925"/>
    </row>
    <row r="12853" spans="17:17">
      <c r="Q12853" s="925"/>
    </row>
    <row r="12854" spans="17:17">
      <c r="Q12854" s="925"/>
    </row>
    <row r="12855" spans="17:17">
      <c r="Q12855" s="925"/>
    </row>
    <row r="12856" spans="17:17">
      <c r="Q12856" s="925"/>
    </row>
    <row r="12857" spans="17:17">
      <c r="Q12857" s="925"/>
    </row>
    <row r="12858" spans="17:17">
      <c r="Q12858" s="925"/>
    </row>
    <row r="12859" spans="17:17">
      <c r="Q12859" s="925"/>
    </row>
    <row r="12860" spans="17:17">
      <c r="Q12860" s="925"/>
    </row>
    <row r="12861" spans="17:17">
      <c r="Q12861" s="925"/>
    </row>
    <row r="12862" spans="17:17">
      <c r="Q12862" s="925"/>
    </row>
    <row r="12863" spans="17:17">
      <c r="Q12863" s="925"/>
    </row>
    <row r="12864" spans="17:17">
      <c r="Q12864" s="925"/>
    </row>
    <row r="12865" spans="17:17">
      <c r="Q12865" s="925"/>
    </row>
    <row r="12866" spans="17:17">
      <c r="Q12866" s="925"/>
    </row>
    <row r="12867" spans="17:17">
      <c r="Q12867" s="925"/>
    </row>
    <row r="12868" spans="17:17">
      <c r="Q12868" s="925"/>
    </row>
    <row r="12869" spans="17:17">
      <c r="Q12869" s="925"/>
    </row>
    <row r="12870" spans="17:17">
      <c r="Q12870" s="925"/>
    </row>
    <row r="12871" spans="17:17">
      <c r="Q12871" s="925"/>
    </row>
    <row r="12872" spans="17:17">
      <c r="Q12872" s="925"/>
    </row>
    <row r="12873" spans="17:17">
      <c r="Q12873" s="925"/>
    </row>
    <row r="12874" spans="17:17">
      <c r="Q12874" s="925"/>
    </row>
    <row r="12875" spans="17:17">
      <c r="Q12875" s="925"/>
    </row>
    <row r="12876" spans="17:17">
      <c r="Q12876" s="925"/>
    </row>
    <row r="12877" spans="17:17">
      <c r="Q12877" s="925"/>
    </row>
    <row r="12878" spans="17:17">
      <c r="Q12878" s="925"/>
    </row>
    <row r="12879" spans="17:17">
      <c r="Q12879" s="925"/>
    </row>
    <row r="12880" spans="17:17">
      <c r="Q12880" s="925"/>
    </row>
    <row r="12881" spans="17:17">
      <c r="Q12881" s="925"/>
    </row>
    <row r="12882" spans="17:17">
      <c r="Q12882" s="925"/>
    </row>
    <row r="12883" spans="17:17">
      <c r="Q12883" s="925"/>
    </row>
    <row r="12884" spans="17:17">
      <c r="Q12884" s="925"/>
    </row>
    <row r="12885" spans="17:17">
      <c r="Q12885" s="925"/>
    </row>
    <row r="12886" spans="17:17">
      <c r="Q12886" s="925"/>
    </row>
    <row r="12887" spans="17:17">
      <c r="Q12887" s="925"/>
    </row>
    <row r="12888" spans="17:17">
      <c r="Q12888" s="925"/>
    </row>
    <row r="12889" spans="17:17">
      <c r="Q12889" s="925"/>
    </row>
    <row r="12890" spans="17:17">
      <c r="Q12890" s="925"/>
    </row>
    <row r="12891" spans="17:17">
      <c r="Q12891" s="925"/>
    </row>
    <row r="12892" spans="17:17">
      <c r="Q12892" s="925"/>
    </row>
    <row r="12893" spans="17:17">
      <c r="Q12893" s="925"/>
    </row>
    <row r="12894" spans="17:17">
      <c r="Q12894" s="925"/>
    </row>
    <row r="12895" spans="17:17">
      <c r="Q12895" s="925"/>
    </row>
    <row r="12896" spans="17:17">
      <c r="Q12896" s="925"/>
    </row>
    <row r="12897" spans="17:17">
      <c r="Q12897" s="925"/>
    </row>
    <row r="12898" spans="17:17">
      <c r="Q12898" s="925"/>
    </row>
    <row r="12899" spans="17:17">
      <c r="Q12899" s="925"/>
    </row>
    <row r="12900" spans="17:17">
      <c r="Q12900" s="925"/>
    </row>
    <row r="12901" spans="17:17">
      <c r="Q12901" s="925"/>
    </row>
    <row r="12902" spans="17:17">
      <c r="Q12902" s="925"/>
    </row>
    <row r="12903" spans="17:17">
      <c r="Q12903" s="925"/>
    </row>
    <row r="12904" spans="17:17">
      <c r="Q12904" s="925"/>
    </row>
    <row r="12905" spans="17:17">
      <c r="Q12905" s="925"/>
    </row>
    <row r="12906" spans="17:17">
      <c r="Q12906" s="925"/>
    </row>
    <row r="12907" spans="17:17">
      <c r="Q12907" s="925"/>
    </row>
    <row r="12908" spans="17:17">
      <c r="Q12908" s="925"/>
    </row>
    <row r="12909" spans="17:17">
      <c r="Q12909" s="925"/>
    </row>
    <row r="12910" spans="17:17">
      <c r="Q12910" s="925"/>
    </row>
    <row r="12911" spans="17:17">
      <c r="Q12911" s="925"/>
    </row>
    <row r="12912" spans="17:17">
      <c r="Q12912" s="925"/>
    </row>
    <row r="12913" spans="17:17">
      <c r="Q12913" s="925"/>
    </row>
    <row r="12914" spans="17:17">
      <c r="Q12914" s="925"/>
    </row>
    <row r="12915" spans="17:17">
      <c r="Q12915" s="925"/>
    </row>
    <row r="12916" spans="17:17">
      <c r="Q12916" s="925"/>
    </row>
    <row r="12917" spans="17:17">
      <c r="Q12917" s="925"/>
    </row>
    <row r="12918" spans="17:17">
      <c r="Q12918" s="925"/>
    </row>
    <row r="12919" spans="17:17">
      <c r="Q12919" s="925"/>
    </row>
    <row r="12920" spans="17:17">
      <c r="Q12920" s="925"/>
    </row>
    <row r="12921" spans="17:17">
      <c r="Q12921" s="925"/>
    </row>
    <row r="12922" spans="17:17">
      <c r="Q12922" s="925"/>
    </row>
    <row r="12923" spans="17:17">
      <c r="Q12923" s="925"/>
    </row>
    <row r="12924" spans="17:17">
      <c r="Q12924" s="925"/>
    </row>
    <row r="12925" spans="17:17">
      <c r="Q12925" s="925"/>
    </row>
    <row r="12926" spans="17:17">
      <c r="Q12926" s="925"/>
    </row>
    <row r="12927" spans="17:17">
      <c r="Q12927" s="925"/>
    </row>
    <row r="12928" spans="17:17">
      <c r="Q12928" s="925"/>
    </row>
    <row r="12929" spans="17:17">
      <c r="Q12929" s="925"/>
    </row>
    <row r="12930" spans="17:17">
      <c r="Q12930" s="925"/>
    </row>
    <row r="12931" spans="17:17">
      <c r="Q12931" s="925"/>
    </row>
    <row r="12932" spans="17:17">
      <c r="Q12932" s="925"/>
    </row>
    <row r="12933" spans="17:17">
      <c r="Q12933" s="925"/>
    </row>
    <row r="12934" spans="17:17">
      <c r="Q12934" s="925"/>
    </row>
    <row r="12935" spans="17:17">
      <c r="Q12935" s="925"/>
    </row>
    <row r="12936" spans="17:17">
      <c r="Q12936" s="925"/>
    </row>
    <row r="12937" spans="17:17">
      <c r="Q12937" s="925"/>
    </row>
    <row r="12938" spans="17:17">
      <c r="Q12938" s="925"/>
    </row>
    <row r="12939" spans="17:17">
      <c r="Q12939" s="925"/>
    </row>
    <row r="12940" spans="17:17">
      <c r="Q12940" s="925"/>
    </row>
    <row r="12941" spans="17:17">
      <c r="Q12941" s="925"/>
    </row>
    <row r="12942" spans="17:17">
      <c r="Q12942" s="925"/>
    </row>
    <row r="12943" spans="17:17">
      <c r="Q12943" s="925"/>
    </row>
    <row r="12944" spans="17:17">
      <c r="Q12944" s="925"/>
    </row>
    <row r="12945" spans="17:17">
      <c r="Q12945" s="925"/>
    </row>
    <row r="12946" spans="17:17">
      <c r="Q12946" s="925"/>
    </row>
    <row r="12947" spans="17:17">
      <c r="Q12947" s="925"/>
    </row>
    <row r="12948" spans="17:17">
      <c r="Q12948" s="925"/>
    </row>
    <row r="12949" spans="17:17">
      <c r="Q12949" s="925"/>
    </row>
    <row r="12950" spans="17:17">
      <c r="Q12950" s="925"/>
    </row>
    <row r="12951" spans="17:17">
      <c r="Q12951" s="925"/>
    </row>
    <row r="12952" spans="17:17">
      <c r="Q12952" s="925"/>
    </row>
    <row r="12953" spans="17:17">
      <c r="Q12953" s="925"/>
    </row>
    <row r="12954" spans="17:17">
      <c r="Q12954" s="925"/>
    </row>
    <row r="12955" spans="17:17">
      <c r="Q12955" s="925"/>
    </row>
    <row r="12956" spans="17:17">
      <c r="Q12956" s="925"/>
    </row>
    <row r="12957" spans="17:17">
      <c r="Q12957" s="925"/>
    </row>
    <row r="12958" spans="17:17">
      <c r="Q12958" s="925"/>
    </row>
    <row r="12959" spans="17:17">
      <c r="Q12959" s="925"/>
    </row>
    <row r="12960" spans="17:17">
      <c r="Q12960" s="925"/>
    </row>
    <row r="12961" spans="17:17">
      <c r="Q12961" s="925"/>
    </row>
    <row r="12962" spans="17:17">
      <c r="Q12962" s="925"/>
    </row>
    <row r="12963" spans="17:17">
      <c r="Q12963" s="925"/>
    </row>
    <row r="12964" spans="17:17">
      <c r="Q12964" s="925"/>
    </row>
    <row r="12965" spans="17:17">
      <c r="Q12965" s="925"/>
    </row>
    <row r="12966" spans="17:17">
      <c r="Q12966" s="925"/>
    </row>
    <row r="12967" spans="17:17">
      <c r="Q12967" s="925"/>
    </row>
    <row r="12968" spans="17:17">
      <c r="Q12968" s="925"/>
    </row>
    <row r="12969" spans="17:17">
      <c r="Q12969" s="925"/>
    </row>
    <row r="12970" spans="17:17">
      <c r="Q12970" s="925"/>
    </row>
    <row r="12971" spans="17:17">
      <c r="Q12971" s="925"/>
    </row>
    <row r="12972" spans="17:17">
      <c r="Q12972" s="925"/>
    </row>
    <row r="12973" spans="17:17">
      <c r="Q12973" s="925"/>
    </row>
    <row r="12974" spans="17:17">
      <c r="Q12974" s="925"/>
    </row>
    <row r="12975" spans="17:17">
      <c r="Q12975" s="925"/>
    </row>
    <row r="12976" spans="17:17">
      <c r="Q12976" s="925"/>
    </row>
    <row r="12977" spans="17:17">
      <c r="Q12977" s="925"/>
    </row>
    <row r="12978" spans="17:17">
      <c r="Q12978" s="925"/>
    </row>
    <row r="12979" spans="17:17">
      <c r="Q12979" s="925"/>
    </row>
    <row r="12980" spans="17:17">
      <c r="Q12980" s="925"/>
    </row>
    <row r="12981" spans="17:17">
      <c r="Q12981" s="925"/>
    </row>
    <row r="12982" spans="17:17">
      <c r="Q12982" s="925"/>
    </row>
    <row r="12983" spans="17:17">
      <c r="Q12983" s="925"/>
    </row>
    <row r="12984" spans="17:17">
      <c r="Q12984" s="925"/>
    </row>
    <row r="12985" spans="17:17">
      <c r="Q12985" s="925"/>
    </row>
    <row r="12986" spans="17:17">
      <c r="Q12986" s="925"/>
    </row>
    <row r="12987" spans="17:17">
      <c r="Q12987" s="925"/>
    </row>
    <row r="12988" spans="17:17">
      <c r="Q12988" s="925"/>
    </row>
    <row r="12989" spans="17:17">
      <c r="Q12989" s="925"/>
    </row>
    <row r="12990" spans="17:17">
      <c r="Q12990" s="925"/>
    </row>
    <row r="12991" spans="17:17">
      <c r="Q12991" s="925"/>
    </row>
    <row r="12992" spans="17:17">
      <c r="Q12992" s="925"/>
    </row>
    <row r="12993" spans="17:17">
      <c r="Q12993" s="925"/>
    </row>
    <row r="12994" spans="17:17">
      <c r="Q12994" s="925"/>
    </row>
    <row r="12995" spans="17:17">
      <c r="Q12995" s="925"/>
    </row>
    <row r="12996" spans="17:17">
      <c r="Q12996" s="925"/>
    </row>
    <row r="12997" spans="17:17">
      <c r="Q12997" s="925"/>
    </row>
    <row r="12998" spans="17:17">
      <c r="Q12998" s="925"/>
    </row>
    <row r="12999" spans="17:17">
      <c r="Q12999" s="925"/>
    </row>
    <row r="13000" spans="17:17">
      <c r="Q13000" s="925"/>
    </row>
    <row r="13001" spans="17:17">
      <c r="Q13001" s="925"/>
    </row>
    <row r="13002" spans="17:17">
      <c r="Q13002" s="925"/>
    </row>
    <row r="13003" spans="17:17">
      <c r="Q13003" s="925"/>
    </row>
    <row r="13004" spans="17:17">
      <c r="Q13004" s="925"/>
    </row>
    <row r="13005" spans="17:17">
      <c r="Q13005" s="925"/>
    </row>
    <row r="13006" spans="17:17">
      <c r="Q13006" s="925"/>
    </row>
    <row r="13007" spans="17:17">
      <c r="Q13007" s="925"/>
    </row>
    <row r="13008" spans="17:17">
      <c r="Q13008" s="925"/>
    </row>
    <row r="13009" spans="17:17">
      <c r="Q13009" s="925"/>
    </row>
    <row r="13010" spans="17:17">
      <c r="Q13010" s="925"/>
    </row>
    <row r="13011" spans="17:17">
      <c r="Q13011" s="925"/>
    </row>
    <row r="13012" spans="17:17">
      <c r="Q13012" s="925"/>
    </row>
    <row r="13013" spans="17:17">
      <c r="Q13013" s="925"/>
    </row>
    <row r="13014" spans="17:17">
      <c r="Q13014" s="925"/>
    </row>
    <row r="13015" spans="17:17">
      <c r="Q13015" s="925"/>
    </row>
    <row r="13016" spans="17:17">
      <c r="Q13016" s="925"/>
    </row>
    <row r="13017" spans="17:17">
      <c r="Q13017" s="925"/>
    </row>
    <row r="13018" spans="17:17">
      <c r="Q13018" s="925"/>
    </row>
    <row r="13019" spans="17:17">
      <c r="Q13019" s="925"/>
    </row>
    <row r="13020" spans="17:17">
      <c r="Q13020" s="925"/>
    </row>
    <row r="13021" spans="17:17">
      <c r="Q13021" s="925"/>
    </row>
    <row r="13022" spans="17:17">
      <c r="Q13022" s="925"/>
    </row>
    <row r="13023" spans="17:17">
      <c r="Q13023" s="925"/>
    </row>
    <row r="13024" spans="17:17">
      <c r="Q13024" s="925"/>
    </row>
    <row r="13025" spans="17:17">
      <c r="Q13025" s="925"/>
    </row>
    <row r="13026" spans="17:17">
      <c r="Q13026" s="925"/>
    </row>
    <row r="13027" spans="17:17">
      <c r="Q13027" s="925"/>
    </row>
    <row r="13028" spans="17:17">
      <c r="Q13028" s="925"/>
    </row>
    <row r="13029" spans="17:17">
      <c r="Q13029" s="925"/>
    </row>
    <row r="13030" spans="17:17">
      <c r="Q13030" s="925"/>
    </row>
    <row r="13031" spans="17:17">
      <c r="Q13031" s="925"/>
    </row>
    <row r="13032" spans="17:17">
      <c r="Q13032" s="925"/>
    </row>
    <row r="13033" spans="17:17">
      <c r="Q13033" s="925"/>
    </row>
    <row r="13034" spans="17:17">
      <c r="Q13034" s="925"/>
    </row>
    <row r="13035" spans="17:17">
      <c r="Q13035" s="925"/>
    </row>
    <row r="13036" spans="17:17">
      <c r="Q13036" s="925"/>
    </row>
    <row r="13037" spans="17:17">
      <c r="Q13037" s="925"/>
    </row>
    <row r="13038" spans="17:17">
      <c r="Q13038" s="925"/>
    </row>
    <row r="13039" spans="17:17">
      <c r="Q13039" s="925"/>
    </row>
    <row r="13040" spans="17:17">
      <c r="Q13040" s="925"/>
    </row>
    <row r="13041" spans="17:17">
      <c r="Q13041" s="925"/>
    </row>
    <row r="13042" spans="17:17">
      <c r="Q13042" s="925"/>
    </row>
    <row r="13043" spans="17:17">
      <c r="Q13043" s="925"/>
    </row>
    <row r="13044" spans="17:17">
      <c r="Q13044" s="925"/>
    </row>
    <row r="13045" spans="17:17">
      <c r="Q13045" s="925"/>
    </row>
    <row r="13046" spans="17:17">
      <c r="Q13046" s="925"/>
    </row>
    <row r="13047" spans="17:17">
      <c r="Q13047" s="925"/>
    </row>
    <row r="13048" spans="17:17">
      <c r="Q13048" s="925"/>
    </row>
    <row r="13049" spans="17:17">
      <c r="Q13049" s="925"/>
    </row>
    <row r="13050" spans="17:17">
      <c r="Q13050" s="925"/>
    </row>
    <row r="13051" spans="17:17">
      <c r="Q13051" s="925"/>
    </row>
    <row r="13052" spans="17:17">
      <c r="Q13052" s="925"/>
    </row>
    <row r="13053" spans="17:17">
      <c r="Q13053" s="925"/>
    </row>
    <row r="13054" spans="17:17">
      <c r="Q13054" s="925"/>
    </row>
    <row r="13055" spans="17:17">
      <c r="Q13055" s="925"/>
    </row>
    <row r="13056" spans="17:17">
      <c r="Q13056" s="925"/>
    </row>
    <row r="13057" spans="17:17">
      <c r="Q13057" s="925"/>
    </row>
    <row r="13058" spans="17:17">
      <c r="Q13058" s="925"/>
    </row>
    <row r="13059" spans="17:17">
      <c r="Q13059" s="925"/>
    </row>
    <row r="13060" spans="17:17">
      <c r="Q13060" s="925"/>
    </row>
    <row r="13061" spans="17:17">
      <c r="Q13061" s="925"/>
    </row>
    <row r="13062" spans="17:17">
      <c r="Q13062" s="925"/>
    </row>
    <row r="13063" spans="17:17">
      <c r="Q13063" s="925"/>
    </row>
    <row r="13064" spans="17:17">
      <c r="Q13064" s="925"/>
    </row>
    <row r="13065" spans="17:17">
      <c r="Q13065" s="925"/>
    </row>
    <row r="13066" spans="17:17">
      <c r="Q13066" s="925"/>
    </row>
    <row r="13067" spans="17:17">
      <c r="Q13067" s="925"/>
    </row>
    <row r="13068" spans="17:17">
      <c r="Q13068" s="925"/>
    </row>
    <row r="13069" spans="17:17">
      <c r="Q13069" s="925"/>
    </row>
    <row r="13070" spans="17:17">
      <c r="Q13070" s="925"/>
    </row>
    <row r="13071" spans="17:17">
      <c r="Q13071" s="925"/>
    </row>
    <row r="13072" spans="17:17">
      <c r="Q13072" s="925"/>
    </row>
    <row r="13073" spans="17:17">
      <c r="Q13073" s="925"/>
    </row>
    <row r="13074" spans="17:17">
      <c r="Q13074" s="925"/>
    </row>
    <row r="13075" spans="17:17">
      <c r="Q13075" s="925"/>
    </row>
    <row r="13076" spans="17:17">
      <c r="Q13076" s="925"/>
    </row>
    <row r="13077" spans="17:17">
      <c r="Q13077" s="925"/>
    </row>
    <row r="13078" spans="17:17">
      <c r="Q13078" s="925"/>
    </row>
    <row r="13079" spans="17:17">
      <c r="Q13079" s="925"/>
    </row>
    <row r="13080" spans="17:17">
      <c r="Q13080" s="925"/>
    </row>
    <row r="13081" spans="17:17">
      <c r="Q13081" s="925"/>
    </row>
    <row r="13082" spans="17:17">
      <c r="Q13082" s="925"/>
    </row>
    <row r="13083" spans="17:17">
      <c r="Q13083" s="925"/>
    </row>
    <row r="13084" spans="17:17">
      <c r="Q13084" s="925"/>
    </row>
    <row r="13085" spans="17:17">
      <c r="Q13085" s="925"/>
    </row>
    <row r="13086" spans="17:17">
      <c r="Q13086" s="925"/>
    </row>
    <row r="13087" spans="17:17">
      <c r="Q13087" s="925"/>
    </row>
    <row r="13088" spans="17:17">
      <c r="Q13088" s="925"/>
    </row>
    <row r="13089" spans="17:17">
      <c r="Q13089" s="925"/>
    </row>
    <row r="13090" spans="17:17">
      <c r="Q13090" s="925"/>
    </row>
    <row r="13091" spans="17:17">
      <c r="Q13091" s="925"/>
    </row>
    <row r="13092" spans="17:17">
      <c r="Q13092" s="925"/>
    </row>
    <row r="13093" spans="17:17">
      <c r="Q13093" s="925"/>
    </row>
    <row r="13094" spans="17:17">
      <c r="Q13094" s="925"/>
    </row>
    <row r="13095" spans="17:17">
      <c r="Q13095" s="925"/>
    </row>
    <row r="13096" spans="17:17">
      <c r="Q13096" s="925"/>
    </row>
    <row r="13097" spans="17:17">
      <c r="Q13097" s="925"/>
    </row>
    <row r="13098" spans="17:17">
      <c r="Q13098" s="925"/>
    </row>
    <row r="13099" spans="17:17">
      <c r="Q13099" s="925"/>
    </row>
    <row r="13100" spans="17:17">
      <c r="Q13100" s="925"/>
    </row>
    <row r="13101" spans="17:17">
      <c r="Q13101" s="925"/>
    </row>
    <row r="13102" spans="17:17">
      <c r="Q13102" s="925"/>
    </row>
    <row r="13103" spans="17:17">
      <c r="Q13103" s="925"/>
    </row>
    <row r="13104" spans="17:17">
      <c r="Q13104" s="925"/>
    </row>
    <row r="13105" spans="17:17">
      <c r="Q13105" s="925"/>
    </row>
    <row r="13106" spans="17:17">
      <c r="Q13106" s="925"/>
    </row>
    <row r="13107" spans="17:17">
      <c r="Q13107" s="925"/>
    </row>
    <row r="13108" spans="17:17">
      <c r="Q13108" s="925"/>
    </row>
    <row r="13109" spans="17:17">
      <c r="Q13109" s="925"/>
    </row>
    <row r="13110" spans="17:17">
      <c r="Q13110" s="925"/>
    </row>
    <row r="13111" spans="17:17">
      <c r="Q13111" s="925"/>
    </row>
    <row r="13112" spans="17:17">
      <c r="Q13112" s="925"/>
    </row>
    <row r="13113" spans="17:17">
      <c r="Q13113" s="925"/>
    </row>
    <row r="13114" spans="17:17">
      <c r="Q13114" s="925"/>
    </row>
    <row r="13115" spans="17:17">
      <c r="Q13115" s="925"/>
    </row>
    <row r="13116" spans="17:17">
      <c r="Q13116" s="925"/>
    </row>
    <row r="13117" spans="17:17">
      <c r="Q13117" s="925"/>
    </row>
    <row r="13118" spans="17:17">
      <c r="Q13118" s="925"/>
    </row>
    <row r="13119" spans="17:17">
      <c r="Q13119" s="925"/>
    </row>
    <row r="13120" spans="17:17">
      <c r="Q13120" s="925"/>
    </row>
    <row r="13121" spans="17:17">
      <c r="Q13121" s="925"/>
    </row>
    <row r="13122" spans="17:17">
      <c r="Q13122" s="925"/>
    </row>
    <row r="13123" spans="17:17">
      <c r="Q13123" s="925"/>
    </row>
    <row r="13124" spans="17:17">
      <c r="Q13124" s="925"/>
    </row>
    <row r="13125" spans="17:17">
      <c r="Q13125" s="925"/>
    </row>
    <row r="13126" spans="17:17">
      <c r="Q13126" s="925"/>
    </row>
    <row r="13127" spans="17:17">
      <c r="Q13127" s="925"/>
    </row>
    <row r="13128" spans="17:17">
      <c r="Q13128" s="925"/>
    </row>
    <row r="13129" spans="17:17">
      <c r="Q13129" s="925"/>
    </row>
    <row r="13130" spans="17:17">
      <c r="Q13130" s="925"/>
    </row>
    <row r="13131" spans="17:17">
      <c r="Q13131" s="925"/>
    </row>
    <row r="13132" spans="17:17">
      <c r="Q13132" s="925"/>
    </row>
    <row r="13133" spans="17:17">
      <c r="Q13133" s="925"/>
    </row>
    <row r="13134" spans="17:17">
      <c r="Q13134" s="925"/>
    </row>
    <row r="13135" spans="17:17">
      <c r="Q13135" s="925"/>
    </row>
    <row r="13136" spans="17:17">
      <c r="Q13136" s="925"/>
    </row>
    <row r="13137" spans="17:17">
      <c r="Q13137" s="925"/>
    </row>
    <row r="13138" spans="17:17">
      <c r="Q13138" s="925"/>
    </row>
    <row r="13139" spans="17:17">
      <c r="Q13139" s="925"/>
    </row>
    <row r="13140" spans="17:17">
      <c r="Q13140" s="925"/>
    </row>
    <row r="13141" spans="17:17">
      <c r="Q13141" s="925"/>
    </row>
    <row r="13142" spans="17:17">
      <c r="Q13142" s="925"/>
    </row>
    <row r="13143" spans="17:17">
      <c r="Q13143" s="925"/>
    </row>
    <row r="13144" spans="17:17">
      <c r="Q13144" s="925"/>
    </row>
    <row r="13145" spans="17:17">
      <c r="Q13145" s="925"/>
    </row>
    <row r="13146" spans="17:17">
      <c r="Q13146" s="925"/>
    </row>
    <row r="13147" spans="17:17">
      <c r="Q13147" s="925"/>
    </row>
    <row r="13148" spans="17:17">
      <c r="Q13148" s="925"/>
    </row>
    <row r="13149" spans="17:17">
      <c r="Q13149" s="925"/>
    </row>
    <row r="13150" spans="17:17">
      <c r="Q13150" s="925"/>
    </row>
    <row r="13151" spans="17:17">
      <c r="Q13151" s="925"/>
    </row>
    <row r="13152" spans="17:17">
      <c r="Q13152" s="925"/>
    </row>
    <row r="13153" spans="17:17">
      <c r="Q13153" s="925"/>
    </row>
    <row r="13154" spans="17:17">
      <c r="Q13154" s="925"/>
    </row>
    <row r="13155" spans="17:17">
      <c r="Q13155" s="925"/>
    </row>
    <row r="13156" spans="17:17">
      <c r="Q13156" s="925"/>
    </row>
    <row r="13157" spans="17:17">
      <c r="Q13157" s="925"/>
    </row>
    <row r="13158" spans="17:17">
      <c r="Q13158" s="925"/>
    </row>
    <row r="13159" spans="17:17">
      <c r="Q13159" s="925"/>
    </row>
    <row r="13160" spans="17:17">
      <c r="Q13160" s="925"/>
    </row>
    <row r="13161" spans="17:17">
      <c r="Q13161" s="925"/>
    </row>
    <row r="13162" spans="17:17">
      <c r="Q13162" s="925"/>
    </row>
    <row r="13163" spans="17:17">
      <c r="Q13163" s="925"/>
    </row>
    <row r="13164" spans="17:17">
      <c r="Q13164" s="925"/>
    </row>
    <row r="13165" spans="17:17">
      <c r="Q13165" s="925"/>
    </row>
    <row r="13166" spans="17:17">
      <c r="Q13166" s="925"/>
    </row>
    <row r="13167" spans="17:17">
      <c r="Q13167" s="925"/>
    </row>
    <row r="13168" spans="17:17">
      <c r="Q13168" s="925"/>
    </row>
    <row r="13169" spans="17:17">
      <c r="Q13169" s="925"/>
    </row>
    <row r="13170" spans="17:17">
      <c r="Q13170" s="925"/>
    </row>
    <row r="13171" spans="17:17">
      <c r="Q13171" s="925"/>
    </row>
    <row r="13172" spans="17:17">
      <c r="Q13172" s="925"/>
    </row>
    <row r="13173" spans="17:17">
      <c r="Q13173" s="925"/>
    </row>
    <row r="13174" spans="17:17">
      <c r="Q13174" s="925"/>
    </row>
    <row r="13175" spans="17:17">
      <c r="Q13175" s="925"/>
    </row>
    <row r="13176" spans="17:17">
      <c r="Q13176" s="925"/>
    </row>
    <row r="13177" spans="17:17">
      <c r="Q13177" s="925"/>
    </row>
    <row r="13178" spans="17:17">
      <c r="Q13178" s="925"/>
    </row>
    <row r="13179" spans="17:17">
      <c r="Q13179" s="925"/>
    </row>
    <row r="13180" spans="17:17">
      <c r="Q13180" s="925"/>
    </row>
    <row r="13181" spans="17:17">
      <c r="Q13181" s="925"/>
    </row>
    <row r="13182" spans="17:17">
      <c r="Q13182" s="925"/>
    </row>
    <row r="13183" spans="17:17">
      <c r="Q13183" s="925"/>
    </row>
    <row r="13184" spans="17:17">
      <c r="Q13184" s="925"/>
    </row>
    <row r="13185" spans="17:17">
      <c r="Q13185" s="925"/>
    </row>
    <row r="13186" spans="17:17">
      <c r="Q13186" s="925"/>
    </row>
    <row r="13187" spans="17:17">
      <c r="Q13187" s="925"/>
    </row>
    <row r="13188" spans="17:17">
      <c r="Q13188" s="925"/>
    </row>
    <row r="13189" spans="17:17">
      <c r="Q13189" s="925"/>
    </row>
    <row r="13190" spans="17:17">
      <c r="Q13190" s="925"/>
    </row>
    <row r="13191" spans="17:17">
      <c r="Q13191" s="925"/>
    </row>
    <row r="13192" spans="17:17">
      <c r="Q13192" s="925"/>
    </row>
    <row r="13193" spans="17:17">
      <c r="Q13193" s="925"/>
    </row>
    <row r="13194" spans="17:17">
      <c r="Q13194" s="925"/>
    </row>
    <row r="13195" spans="17:17">
      <c r="Q13195" s="925"/>
    </row>
    <row r="13196" spans="17:17">
      <c r="Q13196" s="925"/>
    </row>
    <row r="13197" spans="17:17">
      <c r="Q13197" s="925"/>
    </row>
    <row r="13198" spans="17:17">
      <c r="Q13198" s="925"/>
    </row>
    <row r="13199" spans="17:17">
      <c r="Q13199" s="925"/>
    </row>
    <row r="13200" spans="17:17">
      <c r="Q13200" s="925"/>
    </row>
    <row r="13201" spans="17:17">
      <c r="Q13201" s="925"/>
    </row>
    <row r="13202" spans="17:17">
      <c r="Q13202" s="925"/>
    </row>
    <row r="13203" spans="17:17">
      <c r="Q13203" s="925"/>
    </row>
    <row r="13204" spans="17:17">
      <c r="Q13204" s="925"/>
    </row>
    <row r="13205" spans="17:17">
      <c r="Q13205" s="925"/>
    </row>
    <row r="13206" spans="17:17">
      <c r="Q13206" s="925"/>
    </row>
    <row r="13207" spans="17:17">
      <c r="Q13207" s="925"/>
    </row>
    <row r="13208" spans="17:17">
      <c r="Q13208" s="925"/>
    </row>
    <row r="13209" spans="17:17">
      <c r="Q13209" s="925"/>
    </row>
    <row r="13210" spans="17:17">
      <c r="Q13210" s="925"/>
    </row>
    <row r="13211" spans="17:17">
      <c r="Q13211" s="925"/>
    </row>
    <row r="13212" spans="17:17">
      <c r="Q13212" s="925"/>
    </row>
    <row r="13213" spans="17:17">
      <c r="Q13213" s="925"/>
    </row>
    <row r="13214" spans="17:17">
      <c r="Q13214" s="925"/>
    </row>
    <row r="13215" spans="17:17">
      <c r="Q13215" s="925"/>
    </row>
    <row r="13216" spans="17:17">
      <c r="Q13216" s="925"/>
    </row>
    <row r="13217" spans="17:17">
      <c r="Q13217" s="925"/>
    </row>
    <row r="13218" spans="17:17">
      <c r="Q13218" s="925"/>
    </row>
    <row r="13219" spans="17:17">
      <c r="Q13219" s="925"/>
    </row>
    <row r="13220" spans="17:17">
      <c r="Q13220" s="925"/>
    </row>
    <row r="13221" spans="17:17">
      <c r="Q13221" s="925"/>
    </row>
    <row r="13222" spans="17:17">
      <c r="Q13222" s="925"/>
    </row>
    <row r="13223" spans="17:17">
      <c r="Q13223" s="925"/>
    </row>
    <row r="13224" spans="17:17">
      <c r="Q13224" s="925"/>
    </row>
    <row r="13225" spans="17:17">
      <c r="Q13225" s="925"/>
    </row>
    <row r="13226" spans="17:17">
      <c r="Q13226" s="925"/>
    </row>
    <row r="13227" spans="17:17">
      <c r="Q13227" s="925"/>
    </row>
    <row r="13228" spans="17:17">
      <c r="Q13228" s="925"/>
    </row>
    <row r="13229" spans="17:17">
      <c r="Q13229" s="925"/>
    </row>
    <row r="13230" spans="17:17">
      <c r="Q13230" s="925"/>
    </row>
    <row r="13231" spans="17:17">
      <c r="Q13231" s="925"/>
    </row>
    <row r="13232" spans="17:17">
      <c r="Q13232" s="925"/>
    </row>
    <row r="13233" spans="17:17">
      <c r="Q13233" s="925"/>
    </row>
    <row r="13234" spans="17:17">
      <c r="Q13234" s="925"/>
    </row>
    <row r="13235" spans="17:17">
      <c r="Q13235" s="925"/>
    </row>
    <row r="13236" spans="17:17">
      <c r="Q13236" s="925"/>
    </row>
    <row r="13237" spans="17:17">
      <c r="Q13237" s="925"/>
    </row>
    <row r="13238" spans="17:17">
      <c r="Q13238" s="925"/>
    </row>
    <row r="13239" spans="17:17">
      <c r="Q13239" s="925"/>
    </row>
    <row r="13240" spans="17:17">
      <c r="Q13240" s="925"/>
    </row>
    <row r="13241" spans="17:17">
      <c r="Q13241" s="925"/>
    </row>
    <row r="13242" spans="17:17">
      <c r="Q13242" s="925"/>
    </row>
    <row r="13243" spans="17:17">
      <c r="Q13243" s="925"/>
    </row>
    <row r="13244" spans="17:17">
      <c r="Q13244" s="925"/>
    </row>
    <row r="13245" spans="17:17">
      <c r="Q13245" s="925"/>
    </row>
    <row r="13246" spans="17:17">
      <c r="Q13246" s="925"/>
    </row>
    <row r="13247" spans="17:17">
      <c r="Q13247" s="925"/>
    </row>
    <row r="13248" spans="17:17">
      <c r="Q13248" s="925"/>
    </row>
    <row r="13249" spans="17:17">
      <c r="Q13249" s="925"/>
    </row>
    <row r="13250" spans="17:17">
      <c r="Q13250" s="925"/>
    </row>
    <row r="13251" spans="17:17">
      <c r="Q13251" s="925"/>
    </row>
    <row r="13252" spans="17:17">
      <c r="Q13252" s="925"/>
    </row>
    <row r="13253" spans="17:17">
      <c r="Q13253" s="925"/>
    </row>
    <row r="13254" spans="17:17">
      <c r="Q13254" s="925"/>
    </row>
    <row r="13255" spans="17:17">
      <c r="Q13255" s="925"/>
    </row>
    <row r="13256" spans="17:17">
      <c r="Q13256" s="925"/>
    </row>
    <row r="13257" spans="17:17">
      <c r="Q13257" s="925"/>
    </row>
    <row r="13258" spans="17:17">
      <c r="Q13258" s="925"/>
    </row>
    <row r="13259" spans="17:17">
      <c r="Q13259" s="925"/>
    </row>
    <row r="13260" spans="17:17">
      <c r="Q13260" s="925"/>
    </row>
    <row r="13261" spans="17:17">
      <c r="Q13261" s="925"/>
    </row>
    <row r="13262" spans="17:17">
      <c r="Q13262" s="925"/>
    </row>
    <row r="13263" spans="17:17">
      <c r="Q13263" s="925"/>
    </row>
    <row r="13264" spans="17:17">
      <c r="Q13264" s="925"/>
    </row>
    <row r="13265" spans="17:17">
      <c r="Q13265" s="925"/>
    </row>
    <row r="13266" spans="17:17">
      <c r="Q13266" s="925"/>
    </row>
    <row r="13267" spans="17:17">
      <c r="Q13267" s="925"/>
    </row>
    <row r="13268" spans="17:17">
      <c r="Q13268" s="925"/>
    </row>
    <row r="13269" spans="17:17">
      <c r="Q13269" s="925"/>
    </row>
    <row r="13270" spans="17:17">
      <c r="Q13270" s="925"/>
    </row>
    <row r="13271" spans="17:17">
      <c r="Q13271" s="925"/>
    </row>
    <row r="13272" spans="17:17">
      <c r="Q13272" s="925"/>
    </row>
    <row r="13273" spans="17:17">
      <c r="Q13273" s="925"/>
    </row>
    <row r="13274" spans="17:17">
      <c r="Q13274" s="925"/>
    </row>
    <row r="13275" spans="17:17">
      <c r="Q13275" s="925"/>
    </row>
    <row r="13276" spans="17:17">
      <c r="Q13276" s="925"/>
    </row>
    <row r="13277" spans="17:17">
      <c r="Q13277" s="925"/>
    </row>
    <row r="13278" spans="17:17">
      <c r="Q13278" s="925"/>
    </row>
    <row r="13279" spans="17:17">
      <c r="Q13279" s="925"/>
    </row>
    <row r="13280" spans="17:17">
      <c r="Q13280" s="925"/>
    </row>
    <row r="13281" spans="17:17">
      <c r="Q13281" s="925"/>
    </row>
    <row r="13282" spans="17:17">
      <c r="Q13282" s="925"/>
    </row>
    <row r="13283" spans="17:17">
      <c r="Q13283" s="925"/>
    </row>
    <row r="13284" spans="17:17">
      <c r="Q13284" s="925"/>
    </row>
    <row r="13285" spans="17:17">
      <c r="Q13285" s="925"/>
    </row>
    <row r="13286" spans="17:17">
      <c r="Q13286" s="925"/>
    </row>
    <row r="13287" spans="17:17">
      <c r="Q13287" s="925"/>
    </row>
    <row r="13288" spans="17:17">
      <c r="Q13288" s="925"/>
    </row>
    <row r="13289" spans="17:17">
      <c r="Q13289" s="925"/>
    </row>
    <row r="13290" spans="17:17">
      <c r="Q13290" s="925"/>
    </row>
    <row r="13291" spans="17:17">
      <c r="Q13291" s="925"/>
    </row>
    <row r="13292" spans="17:17">
      <c r="Q13292" s="925"/>
    </row>
    <row r="13293" spans="17:17">
      <c r="Q13293" s="925"/>
    </row>
    <row r="13294" spans="17:17">
      <c r="Q13294" s="925"/>
    </row>
    <row r="13295" spans="17:17">
      <c r="Q13295" s="925"/>
    </row>
    <row r="13296" spans="17:17">
      <c r="Q13296" s="925"/>
    </row>
    <row r="13297" spans="17:17">
      <c r="Q13297" s="925"/>
    </row>
    <row r="13298" spans="17:17">
      <c r="Q13298" s="925"/>
    </row>
    <row r="13299" spans="17:17">
      <c r="Q13299" s="925"/>
    </row>
    <row r="13300" spans="17:17">
      <c r="Q13300" s="925"/>
    </row>
    <row r="13301" spans="17:17">
      <c r="Q13301" s="925"/>
    </row>
    <row r="13302" spans="17:17">
      <c r="Q13302" s="925"/>
    </row>
    <row r="13303" spans="17:17">
      <c r="Q13303" s="925"/>
    </row>
    <row r="13304" spans="17:17">
      <c r="Q13304" s="925"/>
    </row>
    <row r="13305" spans="17:17">
      <c r="Q13305" s="925"/>
    </row>
    <row r="13306" spans="17:17">
      <c r="Q13306" s="925"/>
    </row>
    <row r="13307" spans="17:17">
      <c r="Q13307" s="925"/>
    </row>
    <row r="13308" spans="17:17">
      <c r="Q13308" s="925"/>
    </row>
    <row r="13309" spans="17:17">
      <c r="Q13309" s="925"/>
    </row>
    <row r="13310" spans="17:17">
      <c r="Q13310" s="925"/>
    </row>
    <row r="13311" spans="17:17">
      <c r="Q13311" s="925"/>
    </row>
    <row r="13312" spans="17:17">
      <c r="Q13312" s="925"/>
    </row>
    <row r="13313" spans="17:17">
      <c r="Q13313" s="925"/>
    </row>
    <row r="13314" spans="17:17">
      <c r="Q13314" s="925"/>
    </row>
    <row r="13315" spans="17:17">
      <c r="Q13315" s="925"/>
    </row>
    <row r="13316" spans="17:17">
      <c r="Q13316" s="925"/>
    </row>
    <row r="13317" spans="17:17">
      <c r="Q13317" s="925"/>
    </row>
    <row r="13318" spans="17:17">
      <c r="Q13318" s="925"/>
    </row>
    <row r="13319" spans="17:17">
      <c r="Q13319" s="925"/>
    </row>
    <row r="13320" spans="17:17">
      <c r="Q13320" s="925"/>
    </row>
    <row r="13321" spans="17:17">
      <c r="Q13321" s="925"/>
    </row>
    <row r="13322" spans="17:17">
      <c r="Q13322" s="925"/>
    </row>
    <row r="13323" spans="17:17">
      <c r="Q13323" s="925"/>
    </row>
    <row r="13324" spans="17:17">
      <c r="Q13324" s="925"/>
    </row>
    <row r="13325" spans="17:17">
      <c r="Q13325" s="925"/>
    </row>
    <row r="13326" spans="17:17">
      <c r="Q13326" s="925"/>
    </row>
    <row r="13327" spans="17:17">
      <c r="Q13327" s="925"/>
    </row>
    <row r="13328" spans="17:17">
      <c r="Q13328" s="925"/>
    </row>
    <row r="13329" spans="17:17">
      <c r="Q13329" s="925"/>
    </row>
    <row r="13330" spans="17:17">
      <c r="Q13330" s="925"/>
    </row>
    <row r="13331" spans="17:17">
      <c r="Q13331" s="925"/>
    </row>
    <row r="13332" spans="17:17">
      <c r="Q13332" s="925"/>
    </row>
    <row r="13333" spans="17:17">
      <c r="Q13333" s="925"/>
    </row>
    <row r="13334" spans="17:17">
      <c r="Q13334" s="925"/>
    </row>
    <row r="13335" spans="17:17">
      <c r="Q13335" s="925"/>
    </row>
    <row r="13336" spans="17:17">
      <c r="Q13336" s="925"/>
    </row>
    <row r="13337" spans="17:17">
      <c r="Q13337" s="925"/>
    </row>
    <row r="13338" spans="17:17">
      <c r="Q13338" s="925"/>
    </row>
    <row r="13339" spans="17:17">
      <c r="Q13339" s="925"/>
    </row>
    <row r="13340" spans="17:17">
      <c r="Q13340" s="925"/>
    </row>
    <row r="13341" spans="17:17">
      <c r="Q13341" s="925"/>
    </row>
    <row r="13342" spans="17:17">
      <c r="Q13342" s="925"/>
    </row>
    <row r="13343" spans="17:17">
      <c r="Q13343" s="925"/>
    </row>
    <row r="13344" spans="17:17">
      <c r="Q13344" s="925"/>
    </row>
    <row r="13345" spans="17:17">
      <c r="Q13345" s="925"/>
    </row>
    <row r="13346" spans="17:17">
      <c r="Q13346" s="925"/>
    </row>
    <row r="13347" spans="17:17">
      <c r="Q13347" s="925"/>
    </row>
    <row r="13348" spans="17:17">
      <c r="Q13348" s="925"/>
    </row>
    <row r="13349" spans="17:17">
      <c r="Q13349" s="925"/>
    </row>
    <row r="13350" spans="17:17">
      <c r="Q13350" s="925"/>
    </row>
    <row r="13351" spans="17:17">
      <c r="Q13351" s="925"/>
    </row>
    <row r="13352" spans="17:17">
      <c r="Q13352" s="925"/>
    </row>
    <row r="13353" spans="17:17">
      <c r="Q13353" s="925"/>
    </row>
    <row r="13354" spans="17:17">
      <c r="Q13354" s="925"/>
    </row>
    <row r="13355" spans="17:17">
      <c r="Q13355" s="925"/>
    </row>
    <row r="13356" spans="17:17">
      <c r="Q13356" s="925"/>
    </row>
    <row r="13357" spans="17:17">
      <c r="Q13357" s="925"/>
    </row>
    <row r="13358" spans="17:17">
      <c r="Q13358" s="925"/>
    </row>
    <row r="13359" spans="17:17">
      <c r="Q13359" s="925"/>
    </row>
    <row r="13360" spans="17:17">
      <c r="Q13360" s="925"/>
    </row>
    <row r="13361" spans="17:17">
      <c r="Q13361" s="925"/>
    </row>
    <row r="13362" spans="17:17">
      <c r="Q13362" s="925"/>
    </row>
    <row r="13363" spans="17:17">
      <c r="Q13363" s="925"/>
    </row>
    <row r="13364" spans="17:17">
      <c r="Q13364" s="925"/>
    </row>
    <row r="13365" spans="17:17">
      <c r="Q13365" s="925"/>
    </row>
    <row r="13366" spans="17:17">
      <c r="Q13366" s="925"/>
    </row>
    <row r="13367" spans="17:17">
      <c r="Q13367" s="925"/>
    </row>
    <row r="13368" spans="17:17">
      <c r="Q13368" s="925"/>
    </row>
    <row r="13369" spans="17:17">
      <c r="Q13369" s="925"/>
    </row>
    <row r="13370" spans="17:17">
      <c r="Q13370" s="925"/>
    </row>
    <row r="13371" spans="17:17">
      <c r="Q13371" s="925"/>
    </row>
    <row r="13372" spans="17:17">
      <c r="Q13372" s="925"/>
    </row>
    <row r="13373" spans="17:17">
      <c r="Q13373" s="925"/>
    </row>
    <row r="13374" spans="17:17">
      <c r="Q13374" s="925"/>
    </row>
    <row r="13375" spans="17:17">
      <c r="Q13375" s="925"/>
    </row>
    <row r="13376" spans="17:17">
      <c r="Q13376" s="925"/>
    </row>
    <row r="13377" spans="17:17">
      <c r="Q13377" s="925"/>
    </row>
    <row r="13378" spans="17:17">
      <c r="Q13378" s="925"/>
    </row>
    <row r="13379" spans="17:17">
      <c r="Q13379" s="925"/>
    </row>
    <row r="13380" spans="17:17">
      <c r="Q13380" s="925"/>
    </row>
    <row r="13381" spans="17:17">
      <c r="Q13381" s="925"/>
    </row>
    <row r="13382" spans="17:17">
      <c r="Q13382" s="925"/>
    </row>
    <row r="13383" spans="17:17">
      <c r="Q13383" s="925"/>
    </row>
    <row r="13384" spans="17:17">
      <c r="Q13384" s="925"/>
    </row>
    <row r="13385" spans="17:17">
      <c r="Q13385" s="925"/>
    </row>
    <row r="13386" spans="17:17">
      <c r="Q13386" s="925"/>
    </row>
    <row r="13387" spans="17:17">
      <c r="Q13387" s="925"/>
    </row>
    <row r="13388" spans="17:17">
      <c r="Q13388" s="925"/>
    </row>
    <row r="13389" spans="17:17">
      <c r="Q13389" s="925"/>
    </row>
    <row r="13390" spans="17:17">
      <c r="Q13390" s="925"/>
    </row>
    <row r="13391" spans="17:17">
      <c r="Q13391" s="925"/>
    </row>
    <row r="13392" spans="17:17">
      <c r="Q13392" s="925"/>
    </row>
    <row r="13393" spans="17:17">
      <c r="Q13393" s="925"/>
    </row>
    <row r="13394" spans="17:17">
      <c r="Q13394" s="925"/>
    </row>
    <row r="13395" spans="17:17">
      <c r="Q13395" s="925"/>
    </row>
    <row r="13396" spans="17:17">
      <c r="Q13396" s="925"/>
    </row>
    <row r="13397" spans="17:17">
      <c r="Q13397" s="925"/>
    </row>
    <row r="13398" spans="17:17">
      <c r="Q13398" s="925"/>
    </row>
    <row r="13399" spans="17:17">
      <c r="Q13399" s="925"/>
    </row>
    <row r="13400" spans="17:17">
      <c r="Q13400" s="925"/>
    </row>
    <row r="13401" spans="17:17">
      <c r="Q13401" s="925"/>
    </row>
    <row r="13402" spans="17:17">
      <c r="Q13402" s="925"/>
    </row>
    <row r="13403" spans="17:17">
      <c r="Q13403" s="925"/>
    </row>
    <row r="13404" spans="17:17">
      <c r="Q13404" s="925"/>
    </row>
    <row r="13405" spans="17:17">
      <c r="Q13405" s="925"/>
    </row>
    <row r="13406" spans="17:17">
      <c r="Q13406" s="925"/>
    </row>
    <row r="13407" spans="17:17">
      <c r="Q13407" s="925"/>
    </row>
    <row r="13408" spans="17:17">
      <c r="Q13408" s="925"/>
    </row>
    <row r="13409" spans="17:17">
      <c r="Q13409" s="925"/>
    </row>
    <row r="13410" spans="17:17">
      <c r="Q13410" s="925"/>
    </row>
    <row r="13411" spans="17:17">
      <c r="Q13411" s="925"/>
    </row>
    <row r="13412" spans="17:17">
      <c r="Q13412" s="925"/>
    </row>
    <row r="13413" spans="17:17">
      <c r="Q13413" s="925"/>
    </row>
    <row r="13414" spans="17:17">
      <c r="Q13414" s="925"/>
    </row>
    <row r="13415" spans="17:17">
      <c r="Q13415" s="925"/>
    </row>
    <row r="13416" spans="17:17">
      <c r="Q13416" s="925"/>
    </row>
    <row r="13417" spans="17:17">
      <c r="Q13417" s="925"/>
    </row>
    <row r="13418" spans="17:17">
      <c r="Q13418" s="925"/>
    </row>
    <row r="13419" spans="17:17">
      <c r="Q13419" s="925"/>
    </row>
    <row r="13420" spans="17:17">
      <c r="Q13420" s="925"/>
    </row>
    <row r="13421" spans="17:17">
      <c r="Q13421" s="925"/>
    </row>
    <row r="13422" spans="17:17">
      <c r="Q13422" s="925"/>
    </row>
    <row r="13423" spans="17:17">
      <c r="Q13423" s="925"/>
    </row>
    <row r="13424" spans="17:17">
      <c r="Q13424" s="925"/>
    </row>
    <row r="13425" spans="17:17">
      <c r="Q13425" s="925"/>
    </row>
    <row r="13426" spans="17:17">
      <c r="Q13426" s="925"/>
    </row>
    <row r="13427" spans="17:17">
      <c r="Q13427" s="925"/>
    </row>
    <row r="13428" spans="17:17">
      <c r="Q13428" s="925"/>
    </row>
    <row r="13429" spans="17:17">
      <c r="Q13429" s="925"/>
    </row>
    <row r="13430" spans="17:17">
      <c r="Q13430" s="925"/>
    </row>
    <row r="13431" spans="17:17">
      <c r="Q13431" s="925"/>
    </row>
    <row r="13432" spans="17:17">
      <c r="Q13432" s="925"/>
    </row>
    <row r="13433" spans="17:17">
      <c r="Q13433" s="925"/>
    </row>
    <row r="13434" spans="17:17">
      <c r="Q13434" s="925"/>
    </row>
    <row r="13435" spans="17:17">
      <c r="Q13435" s="925"/>
    </row>
    <row r="13436" spans="17:17">
      <c r="Q13436" s="925"/>
    </row>
    <row r="13437" spans="17:17">
      <c r="Q13437" s="925"/>
    </row>
    <row r="13438" spans="17:17">
      <c r="Q13438" s="925"/>
    </row>
    <row r="13439" spans="17:17">
      <c r="Q13439" s="925"/>
    </row>
    <row r="13440" spans="17:17">
      <c r="Q13440" s="925"/>
    </row>
    <row r="13441" spans="17:17">
      <c r="Q13441" s="925"/>
    </row>
    <row r="13442" spans="17:17">
      <c r="Q13442" s="925"/>
    </row>
    <row r="13443" spans="17:17">
      <c r="Q13443" s="925"/>
    </row>
    <row r="13444" spans="17:17">
      <c r="Q13444" s="925"/>
    </row>
    <row r="13445" spans="17:17">
      <c r="Q13445" s="925"/>
    </row>
    <row r="13446" spans="17:17">
      <c r="Q13446" s="925"/>
    </row>
    <row r="13447" spans="17:17">
      <c r="Q13447" s="925"/>
    </row>
    <row r="13448" spans="17:17">
      <c r="Q13448" s="925"/>
    </row>
    <row r="13449" spans="17:17">
      <c r="Q13449" s="925"/>
    </row>
    <row r="13450" spans="17:17">
      <c r="Q13450" s="925"/>
    </row>
    <row r="13451" spans="17:17">
      <c r="Q13451" s="925"/>
    </row>
    <row r="13452" spans="17:17">
      <c r="Q13452" s="925"/>
    </row>
    <row r="13453" spans="17:17">
      <c r="Q13453" s="925"/>
    </row>
    <row r="13454" spans="17:17">
      <c r="Q13454" s="925"/>
    </row>
    <row r="13455" spans="17:17">
      <c r="Q13455" s="925"/>
    </row>
    <row r="13456" spans="17:17">
      <c r="Q13456" s="925"/>
    </row>
    <row r="13457" spans="17:17">
      <c r="Q13457" s="925"/>
    </row>
    <row r="13458" spans="17:17">
      <c r="Q13458" s="925"/>
    </row>
    <row r="13459" spans="17:17">
      <c r="Q13459" s="925"/>
    </row>
    <row r="13460" spans="17:17">
      <c r="Q13460" s="925"/>
    </row>
    <row r="13461" spans="17:17">
      <c r="Q13461" s="925"/>
    </row>
    <row r="13462" spans="17:17">
      <c r="Q13462" s="925"/>
    </row>
    <row r="13463" spans="17:17">
      <c r="Q13463" s="925"/>
    </row>
    <row r="13464" spans="17:17">
      <c r="Q13464" s="925"/>
    </row>
    <row r="13465" spans="17:17">
      <c r="Q13465" s="925"/>
    </row>
    <row r="13466" spans="17:17">
      <c r="Q13466" s="925"/>
    </row>
    <row r="13467" spans="17:17">
      <c r="Q13467" s="925"/>
    </row>
    <row r="13468" spans="17:17">
      <c r="Q13468" s="925"/>
    </row>
    <row r="13469" spans="17:17">
      <c r="Q13469" s="925"/>
    </row>
    <row r="13470" spans="17:17">
      <c r="Q13470" s="925"/>
    </row>
    <row r="13471" spans="17:17">
      <c r="Q13471" s="925"/>
    </row>
    <row r="13472" spans="17:17">
      <c r="Q13472" s="925"/>
    </row>
    <row r="13473" spans="17:17">
      <c r="Q13473" s="925"/>
    </row>
    <row r="13474" spans="17:17">
      <c r="Q13474" s="925"/>
    </row>
    <row r="13475" spans="17:17">
      <c r="Q13475" s="925"/>
    </row>
    <row r="13476" spans="17:17">
      <c r="Q13476" s="925"/>
    </row>
    <row r="13477" spans="17:17">
      <c r="Q13477" s="925"/>
    </row>
    <row r="13478" spans="17:17">
      <c r="Q13478" s="925"/>
    </row>
    <row r="13479" spans="17:17">
      <c r="Q13479" s="925"/>
    </row>
    <row r="13480" spans="17:17">
      <c r="Q13480" s="925"/>
    </row>
    <row r="13481" spans="17:17">
      <c r="Q13481" s="925"/>
    </row>
    <row r="13482" spans="17:17">
      <c r="Q13482" s="925"/>
    </row>
    <row r="13483" spans="17:17">
      <c r="Q13483" s="925"/>
    </row>
    <row r="13484" spans="17:17">
      <c r="Q13484" s="925"/>
    </row>
    <row r="13485" spans="17:17">
      <c r="Q13485" s="925"/>
    </row>
    <row r="13486" spans="17:17">
      <c r="Q13486" s="925"/>
    </row>
    <row r="13487" spans="17:17">
      <c r="Q13487" s="925"/>
    </row>
    <row r="13488" spans="17:17">
      <c r="Q13488" s="925"/>
    </row>
    <row r="13489" spans="17:17">
      <c r="Q13489" s="925"/>
    </row>
    <row r="13490" spans="17:17">
      <c r="Q13490" s="925"/>
    </row>
    <row r="13491" spans="17:17">
      <c r="Q13491" s="925"/>
    </row>
    <row r="13492" spans="17:17">
      <c r="Q13492" s="925"/>
    </row>
    <row r="13493" spans="17:17">
      <c r="Q13493" s="925"/>
    </row>
    <row r="13494" spans="17:17">
      <c r="Q13494" s="925"/>
    </row>
    <row r="13495" spans="17:17">
      <c r="Q13495" s="925"/>
    </row>
    <row r="13496" spans="17:17">
      <c r="Q13496" s="925"/>
    </row>
    <row r="13497" spans="17:17">
      <c r="Q13497" s="925"/>
    </row>
    <row r="13498" spans="17:17">
      <c r="Q13498" s="925"/>
    </row>
    <row r="13499" spans="17:17">
      <c r="Q13499" s="925"/>
    </row>
    <row r="13500" spans="17:17">
      <c r="Q13500" s="925"/>
    </row>
    <row r="13501" spans="17:17">
      <c r="Q13501" s="925"/>
    </row>
    <row r="13502" spans="17:17">
      <c r="Q13502" s="925"/>
    </row>
    <row r="13503" spans="17:17">
      <c r="Q13503" s="925"/>
    </row>
    <row r="13504" spans="17:17">
      <c r="Q13504" s="925"/>
    </row>
    <row r="13505" spans="17:17">
      <c r="Q13505" s="925"/>
    </row>
    <row r="13506" spans="17:17">
      <c r="Q13506" s="925"/>
    </row>
    <row r="13507" spans="17:17">
      <c r="Q13507" s="925"/>
    </row>
    <row r="13508" spans="17:17">
      <c r="Q13508" s="925"/>
    </row>
    <row r="13509" spans="17:17">
      <c r="Q13509" s="925"/>
    </row>
    <row r="13510" spans="17:17">
      <c r="Q13510" s="925"/>
    </row>
    <row r="13511" spans="17:17">
      <c r="Q13511" s="925"/>
    </row>
    <row r="13512" spans="17:17">
      <c r="Q13512" s="925"/>
    </row>
    <row r="13513" spans="17:17">
      <c r="Q13513" s="925"/>
    </row>
    <row r="13514" spans="17:17">
      <c r="Q13514" s="925"/>
    </row>
    <row r="13515" spans="17:17">
      <c r="Q13515" s="925"/>
    </row>
    <row r="13516" spans="17:17">
      <c r="Q13516" s="925"/>
    </row>
    <row r="13517" spans="17:17">
      <c r="Q13517" s="925"/>
    </row>
    <row r="13518" spans="17:17">
      <c r="Q13518" s="925"/>
    </row>
    <row r="13519" spans="17:17">
      <c r="Q13519" s="925"/>
    </row>
    <row r="13520" spans="17:17">
      <c r="Q13520" s="925"/>
    </row>
    <row r="13521" spans="17:17">
      <c r="Q13521" s="925"/>
    </row>
    <row r="13522" spans="17:17">
      <c r="Q13522" s="925"/>
    </row>
    <row r="13523" spans="17:17">
      <c r="Q13523" s="925"/>
    </row>
    <row r="13524" spans="17:17">
      <c r="Q13524" s="925"/>
    </row>
    <row r="13525" spans="17:17">
      <c r="Q13525" s="925"/>
    </row>
    <row r="13526" spans="17:17">
      <c r="Q13526" s="925"/>
    </row>
    <row r="13527" spans="17:17">
      <c r="Q13527" s="925"/>
    </row>
    <row r="13528" spans="17:17">
      <c r="Q13528" s="925"/>
    </row>
    <row r="13529" spans="17:17">
      <c r="Q13529" s="925"/>
    </row>
    <row r="13530" spans="17:17">
      <c r="Q13530" s="925"/>
    </row>
    <row r="13531" spans="17:17">
      <c r="Q13531" s="925"/>
    </row>
    <row r="13532" spans="17:17">
      <c r="Q13532" s="925"/>
    </row>
    <row r="13533" spans="17:17">
      <c r="Q13533" s="925"/>
    </row>
    <row r="13534" spans="17:17">
      <c r="Q13534" s="925"/>
    </row>
    <row r="13535" spans="17:17">
      <c r="Q13535" s="925"/>
    </row>
    <row r="13536" spans="17:17">
      <c r="Q13536" s="925"/>
    </row>
    <row r="13537" spans="17:17">
      <c r="Q13537" s="925"/>
    </row>
    <row r="13538" spans="17:17">
      <c r="Q13538" s="925"/>
    </row>
    <row r="13539" spans="17:17">
      <c r="Q13539" s="925"/>
    </row>
    <row r="13540" spans="17:17">
      <c r="Q13540" s="925"/>
    </row>
    <row r="13541" spans="17:17">
      <c r="Q13541" s="925"/>
    </row>
    <row r="13542" spans="17:17">
      <c r="Q13542" s="925"/>
    </row>
    <row r="13543" spans="17:17">
      <c r="Q13543" s="925"/>
    </row>
    <row r="13544" spans="17:17">
      <c r="Q13544" s="925"/>
    </row>
    <row r="13545" spans="17:17">
      <c r="Q13545" s="925"/>
    </row>
    <row r="13546" spans="17:17">
      <c r="Q13546" s="925"/>
    </row>
    <row r="13547" spans="17:17">
      <c r="Q13547" s="925"/>
    </row>
    <row r="13548" spans="17:17">
      <c r="Q13548" s="925"/>
    </row>
    <row r="13549" spans="17:17">
      <c r="Q13549" s="925"/>
    </row>
    <row r="13550" spans="17:17">
      <c r="Q13550" s="925"/>
    </row>
    <row r="13551" spans="17:17">
      <c r="Q13551" s="925"/>
    </row>
    <row r="13552" spans="17:17">
      <c r="Q13552" s="925"/>
    </row>
    <row r="13553" spans="17:17">
      <c r="Q13553" s="925"/>
    </row>
    <row r="13554" spans="17:17">
      <c r="Q13554" s="925"/>
    </row>
    <row r="13555" spans="17:17">
      <c r="Q13555" s="925"/>
    </row>
    <row r="13556" spans="17:17">
      <c r="Q13556" s="925"/>
    </row>
    <row r="13557" spans="17:17">
      <c r="Q13557" s="925"/>
    </row>
    <row r="13558" spans="17:17">
      <c r="Q13558" s="925"/>
    </row>
    <row r="13559" spans="17:17">
      <c r="Q13559" s="925"/>
    </row>
    <row r="13560" spans="17:17">
      <c r="Q13560" s="925"/>
    </row>
    <row r="13561" spans="17:17">
      <c r="Q13561" s="925"/>
    </row>
    <row r="13562" spans="17:17">
      <c r="Q13562" s="925"/>
    </row>
    <row r="13563" spans="17:17">
      <c r="Q13563" s="925"/>
    </row>
    <row r="13564" spans="17:17">
      <c r="Q13564" s="925"/>
    </row>
    <row r="13565" spans="17:17">
      <c r="Q13565" s="925"/>
    </row>
    <row r="13566" spans="17:17">
      <c r="Q13566" s="925"/>
    </row>
    <row r="13567" spans="17:17">
      <c r="Q13567" s="925"/>
    </row>
    <row r="13568" spans="17:17">
      <c r="Q13568" s="925"/>
    </row>
    <row r="13569" spans="17:17">
      <c r="Q13569" s="925"/>
    </row>
    <row r="13570" spans="17:17">
      <c r="Q13570" s="925"/>
    </row>
    <row r="13571" spans="17:17">
      <c r="Q13571" s="925"/>
    </row>
    <row r="13572" spans="17:17">
      <c r="Q13572" s="925"/>
    </row>
    <row r="13573" spans="17:17">
      <c r="Q13573" s="925"/>
    </row>
    <row r="13574" spans="17:17">
      <c r="Q13574" s="925"/>
    </row>
    <row r="13575" spans="17:17">
      <c r="Q13575" s="925"/>
    </row>
    <row r="13576" spans="17:17">
      <c r="Q13576" s="925"/>
    </row>
    <row r="13577" spans="17:17">
      <c r="Q13577" s="925"/>
    </row>
    <row r="13578" spans="17:17">
      <c r="Q13578" s="925"/>
    </row>
    <row r="13579" spans="17:17">
      <c r="Q13579" s="925"/>
    </row>
    <row r="13580" spans="17:17">
      <c r="Q13580" s="925"/>
    </row>
    <row r="13581" spans="17:17">
      <c r="Q13581" s="925"/>
    </row>
    <row r="13582" spans="17:17">
      <c r="Q13582" s="925"/>
    </row>
    <row r="13583" spans="17:17">
      <c r="Q13583" s="925"/>
    </row>
    <row r="13584" spans="17:17">
      <c r="Q13584" s="925"/>
    </row>
    <row r="13585" spans="17:17">
      <c r="Q13585" s="925"/>
    </row>
    <row r="13586" spans="17:17">
      <c r="Q13586" s="925"/>
    </row>
    <row r="13587" spans="17:17">
      <c r="Q13587" s="925"/>
    </row>
    <row r="13588" spans="17:17">
      <c r="Q13588" s="925"/>
    </row>
    <row r="13589" spans="17:17">
      <c r="Q13589" s="925"/>
    </row>
    <row r="13590" spans="17:17">
      <c r="Q13590" s="925"/>
    </row>
    <row r="13591" spans="17:17">
      <c r="Q13591" s="925"/>
    </row>
    <row r="13592" spans="17:17">
      <c r="Q13592" s="925"/>
    </row>
    <row r="13593" spans="17:17">
      <c r="Q13593" s="925"/>
    </row>
    <row r="13594" spans="17:17">
      <c r="Q13594" s="925"/>
    </row>
    <row r="13595" spans="17:17">
      <c r="Q13595" s="925"/>
    </row>
    <row r="13596" spans="17:17">
      <c r="Q13596" s="925"/>
    </row>
    <row r="13597" spans="17:17">
      <c r="Q13597" s="925"/>
    </row>
    <row r="13598" spans="17:17">
      <c r="Q13598" s="925"/>
    </row>
    <row r="13599" spans="17:17">
      <c r="Q13599" s="925"/>
    </row>
    <row r="13600" spans="17:17">
      <c r="Q13600" s="925"/>
    </row>
    <row r="13601" spans="17:17">
      <c r="Q13601" s="925"/>
    </row>
    <row r="13602" spans="17:17">
      <c r="Q13602" s="925"/>
    </row>
    <row r="13603" spans="17:17">
      <c r="Q13603" s="925"/>
    </row>
    <row r="13604" spans="17:17">
      <c r="Q13604" s="925"/>
    </row>
    <row r="13605" spans="17:17">
      <c r="Q13605" s="925"/>
    </row>
    <row r="13606" spans="17:17">
      <c r="Q13606" s="925"/>
    </row>
    <row r="13607" spans="17:17">
      <c r="Q13607" s="925"/>
    </row>
    <row r="13608" spans="17:17">
      <c r="Q13608" s="925"/>
    </row>
    <row r="13609" spans="17:17">
      <c r="Q13609" s="925"/>
    </row>
    <row r="13610" spans="17:17">
      <c r="Q13610" s="925"/>
    </row>
    <row r="13611" spans="17:17">
      <c r="Q13611" s="925"/>
    </row>
    <row r="13612" spans="17:17">
      <c r="Q13612" s="925"/>
    </row>
    <row r="13613" spans="17:17">
      <c r="Q13613" s="925"/>
    </row>
    <row r="13614" spans="17:17">
      <c r="Q13614" s="925"/>
    </row>
    <row r="13615" spans="17:17">
      <c r="Q13615" s="925"/>
    </row>
    <row r="13616" spans="17:17">
      <c r="Q13616" s="925"/>
    </row>
    <row r="13617" spans="17:17">
      <c r="Q13617" s="925"/>
    </row>
    <row r="13618" spans="17:17">
      <c r="Q13618" s="925"/>
    </row>
    <row r="13619" spans="17:17">
      <c r="Q13619" s="925"/>
    </row>
    <row r="13620" spans="17:17">
      <c r="Q13620" s="925"/>
    </row>
    <row r="13621" spans="17:17">
      <c r="Q13621" s="925"/>
    </row>
    <row r="13622" spans="17:17">
      <c r="Q13622" s="925"/>
    </row>
    <row r="13623" spans="17:17">
      <c r="Q13623" s="925"/>
    </row>
    <row r="13624" spans="17:17">
      <c r="Q13624" s="925"/>
    </row>
    <row r="13625" spans="17:17">
      <c r="Q13625" s="925"/>
    </row>
    <row r="13626" spans="17:17">
      <c r="Q13626" s="925"/>
    </row>
    <row r="13627" spans="17:17">
      <c r="Q13627" s="925"/>
    </row>
    <row r="13628" spans="17:17">
      <c r="Q13628" s="925"/>
    </row>
    <row r="13629" spans="17:17">
      <c r="Q13629" s="925"/>
    </row>
    <row r="13630" spans="17:17">
      <c r="Q13630" s="925"/>
    </row>
    <row r="13631" spans="17:17">
      <c r="Q13631" s="925"/>
    </row>
    <row r="13632" spans="17:17">
      <c r="Q13632" s="925"/>
    </row>
    <row r="13633" spans="17:17">
      <c r="Q13633" s="925"/>
    </row>
    <row r="13634" spans="17:17">
      <c r="Q13634" s="925"/>
    </row>
    <row r="13635" spans="17:17">
      <c r="Q13635" s="925"/>
    </row>
    <row r="13636" spans="17:17">
      <c r="Q13636" s="925"/>
    </row>
    <row r="13637" spans="17:17">
      <c r="Q13637" s="925"/>
    </row>
    <row r="13638" spans="17:17">
      <c r="Q13638" s="925"/>
    </row>
    <row r="13639" spans="17:17">
      <c r="Q13639" s="925"/>
    </row>
    <row r="13640" spans="17:17">
      <c r="Q13640" s="925"/>
    </row>
    <row r="13641" spans="17:17">
      <c r="Q13641" s="925"/>
    </row>
    <row r="13642" spans="17:17">
      <c r="Q13642" s="925"/>
    </row>
    <row r="13643" spans="17:17">
      <c r="Q13643" s="925"/>
    </row>
    <row r="13644" spans="17:17">
      <c r="Q13644" s="925"/>
    </row>
    <row r="13645" spans="17:17">
      <c r="Q13645" s="925"/>
    </row>
    <row r="13646" spans="17:17">
      <c r="Q13646" s="925"/>
    </row>
    <row r="13647" spans="17:17">
      <c r="Q13647" s="925"/>
    </row>
    <row r="13648" spans="17:17">
      <c r="Q13648" s="925"/>
    </row>
    <row r="13649" spans="17:17">
      <c r="Q13649" s="925"/>
    </row>
    <row r="13650" spans="17:17">
      <c r="Q13650" s="925"/>
    </row>
    <row r="13651" spans="17:17">
      <c r="Q13651" s="925"/>
    </row>
    <row r="13652" spans="17:17">
      <c r="Q13652" s="925"/>
    </row>
    <row r="13653" spans="17:17">
      <c r="Q13653" s="925"/>
    </row>
    <row r="13654" spans="17:17">
      <c r="Q13654" s="925"/>
    </row>
    <row r="13655" spans="17:17">
      <c r="Q13655" s="925"/>
    </row>
    <row r="13656" spans="17:17">
      <c r="Q13656" s="925"/>
    </row>
    <row r="13657" spans="17:17">
      <c r="Q13657" s="925"/>
    </row>
    <row r="13658" spans="17:17">
      <c r="Q13658" s="925"/>
    </row>
    <row r="13659" spans="17:17">
      <c r="Q13659" s="925"/>
    </row>
    <row r="13660" spans="17:17">
      <c r="Q13660" s="925"/>
    </row>
    <row r="13661" spans="17:17">
      <c r="Q13661" s="925"/>
    </row>
    <row r="13662" spans="17:17">
      <c r="Q13662" s="925"/>
    </row>
    <row r="13663" spans="17:17">
      <c r="Q13663" s="925"/>
    </row>
    <row r="13664" spans="17:17">
      <c r="Q13664" s="925"/>
    </row>
    <row r="13665" spans="17:17">
      <c r="Q13665" s="925"/>
    </row>
    <row r="13666" spans="17:17">
      <c r="Q13666" s="925"/>
    </row>
    <row r="13667" spans="17:17">
      <c r="Q13667" s="925"/>
    </row>
    <row r="13668" spans="17:17">
      <c r="Q13668" s="925"/>
    </row>
    <row r="13669" spans="17:17">
      <c r="Q13669" s="925"/>
    </row>
    <row r="13670" spans="17:17">
      <c r="Q13670" s="925"/>
    </row>
    <row r="13671" spans="17:17">
      <c r="Q13671" s="925"/>
    </row>
    <row r="13672" spans="17:17">
      <c r="Q13672" s="925"/>
    </row>
    <row r="13673" spans="17:17">
      <c r="Q13673" s="925"/>
    </row>
    <row r="13674" spans="17:17">
      <c r="Q13674" s="925"/>
    </row>
    <row r="13675" spans="17:17">
      <c r="Q13675" s="925"/>
    </row>
    <row r="13676" spans="17:17">
      <c r="Q13676" s="925"/>
    </row>
    <row r="13677" spans="17:17">
      <c r="Q13677" s="925"/>
    </row>
    <row r="13678" spans="17:17">
      <c r="Q13678" s="925"/>
    </row>
    <row r="13679" spans="17:17">
      <c r="Q13679" s="925"/>
    </row>
    <row r="13680" spans="17:17">
      <c r="Q13680" s="925"/>
    </row>
    <row r="13681" spans="17:17">
      <c r="Q13681" s="925"/>
    </row>
    <row r="13682" spans="17:17">
      <c r="Q13682" s="925"/>
    </row>
    <row r="13683" spans="17:17">
      <c r="Q13683" s="925"/>
    </row>
    <row r="13684" spans="17:17">
      <c r="Q13684" s="925"/>
    </row>
    <row r="13685" spans="17:17">
      <c r="Q13685" s="925"/>
    </row>
    <row r="13686" spans="17:17">
      <c r="Q13686" s="925"/>
    </row>
    <row r="13687" spans="17:17">
      <c r="Q13687" s="925"/>
    </row>
    <row r="13688" spans="17:17">
      <c r="Q13688" s="925"/>
    </row>
    <row r="13689" spans="17:17">
      <c r="Q13689" s="925"/>
    </row>
    <row r="13690" spans="17:17">
      <c r="Q13690" s="925"/>
    </row>
    <row r="13691" spans="17:17">
      <c r="Q13691" s="925"/>
    </row>
    <row r="13692" spans="17:17">
      <c r="Q13692" s="925"/>
    </row>
    <row r="13693" spans="17:17">
      <c r="Q13693" s="925"/>
    </row>
    <row r="13694" spans="17:17">
      <c r="Q13694" s="925"/>
    </row>
    <row r="13695" spans="17:17">
      <c r="Q13695" s="925"/>
    </row>
    <row r="13696" spans="17:17">
      <c r="Q13696" s="925"/>
    </row>
    <row r="13697" spans="17:17">
      <c r="Q13697" s="925"/>
    </row>
    <row r="13698" spans="17:17">
      <c r="Q13698" s="925"/>
    </row>
    <row r="13699" spans="17:17">
      <c r="Q13699" s="925"/>
    </row>
    <row r="13700" spans="17:17">
      <c r="Q13700" s="925"/>
    </row>
    <row r="13701" spans="17:17">
      <c r="Q13701" s="925"/>
    </row>
    <row r="13702" spans="17:17">
      <c r="Q13702" s="925"/>
    </row>
    <row r="13703" spans="17:17">
      <c r="Q13703" s="925"/>
    </row>
    <row r="13704" spans="17:17">
      <c r="Q13704" s="925"/>
    </row>
    <row r="13705" spans="17:17">
      <c r="Q13705" s="925"/>
    </row>
    <row r="13706" spans="17:17">
      <c r="Q13706" s="925"/>
    </row>
    <row r="13707" spans="17:17">
      <c r="Q13707" s="925"/>
    </row>
    <row r="13708" spans="17:17">
      <c r="Q13708" s="925"/>
    </row>
    <row r="13709" spans="17:17">
      <c r="Q13709" s="925"/>
    </row>
    <row r="13710" spans="17:17">
      <c r="Q13710" s="925"/>
    </row>
    <row r="13711" spans="17:17">
      <c r="Q13711" s="925"/>
    </row>
    <row r="13712" spans="17:17">
      <c r="Q13712" s="925"/>
    </row>
    <row r="13713" spans="17:17">
      <c r="Q13713" s="925"/>
    </row>
    <row r="13714" spans="17:17">
      <c r="Q13714" s="925"/>
    </row>
    <row r="13715" spans="17:17">
      <c r="Q13715" s="925"/>
    </row>
    <row r="13716" spans="17:17">
      <c r="Q13716" s="925"/>
    </row>
    <row r="13717" spans="17:17">
      <c r="Q13717" s="925"/>
    </row>
    <row r="13718" spans="17:17">
      <c r="Q13718" s="925"/>
    </row>
    <row r="13719" spans="17:17">
      <c r="Q13719" s="925"/>
    </row>
    <row r="13720" spans="17:17">
      <c r="Q13720" s="925"/>
    </row>
    <row r="13721" spans="17:17">
      <c r="Q13721" s="925"/>
    </row>
    <row r="13722" spans="17:17">
      <c r="Q13722" s="925"/>
    </row>
    <row r="13723" spans="17:17">
      <c r="Q13723" s="925"/>
    </row>
    <row r="13724" spans="17:17">
      <c r="Q13724" s="925"/>
    </row>
    <row r="13725" spans="17:17">
      <c r="Q13725" s="925"/>
    </row>
    <row r="13726" spans="17:17">
      <c r="Q13726" s="925"/>
    </row>
    <row r="13727" spans="17:17">
      <c r="Q13727" s="925"/>
    </row>
    <row r="13728" spans="17:17">
      <c r="Q13728" s="925"/>
    </row>
    <row r="13729" spans="17:17">
      <c r="Q13729" s="925"/>
    </row>
    <row r="13730" spans="17:17">
      <c r="Q13730" s="925"/>
    </row>
    <row r="13731" spans="17:17">
      <c r="Q13731" s="925"/>
    </row>
    <row r="13732" spans="17:17">
      <c r="Q13732" s="925"/>
    </row>
    <row r="13733" spans="17:17">
      <c r="Q13733" s="925"/>
    </row>
    <row r="13734" spans="17:17">
      <c r="Q13734" s="925"/>
    </row>
    <row r="13735" spans="17:17">
      <c r="Q13735" s="925"/>
    </row>
    <row r="13736" spans="17:17">
      <c r="Q13736" s="925"/>
    </row>
    <row r="13737" spans="17:17">
      <c r="Q13737" s="925"/>
    </row>
    <row r="13738" spans="17:17">
      <c r="Q13738" s="925"/>
    </row>
    <row r="13739" spans="17:17">
      <c r="Q13739" s="925"/>
    </row>
    <row r="13740" spans="17:17">
      <c r="Q13740" s="925"/>
    </row>
    <row r="13741" spans="17:17">
      <c r="Q13741" s="925"/>
    </row>
    <row r="13742" spans="17:17">
      <c r="Q13742" s="925"/>
    </row>
    <row r="13743" spans="17:17">
      <c r="Q13743" s="925"/>
    </row>
    <row r="13744" spans="17:17">
      <c r="Q13744" s="925"/>
    </row>
    <row r="13745" spans="17:17">
      <c r="Q13745" s="925"/>
    </row>
    <row r="13746" spans="17:17">
      <c r="Q13746" s="925"/>
    </row>
    <row r="13747" spans="17:17">
      <c r="Q13747" s="925"/>
    </row>
    <row r="13748" spans="17:17">
      <c r="Q13748" s="925"/>
    </row>
    <row r="13749" spans="17:17">
      <c r="Q13749" s="925"/>
    </row>
    <row r="13750" spans="17:17">
      <c r="Q13750" s="925"/>
    </row>
    <row r="13751" spans="17:17">
      <c r="Q13751" s="925"/>
    </row>
    <row r="13752" spans="17:17">
      <c r="Q13752" s="925"/>
    </row>
    <row r="13753" spans="17:17">
      <c r="Q13753" s="925"/>
    </row>
    <row r="13754" spans="17:17">
      <c r="Q13754" s="925"/>
    </row>
    <row r="13755" spans="17:17">
      <c r="Q13755" s="925"/>
    </row>
    <row r="13756" spans="17:17">
      <c r="Q13756" s="925"/>
    </row>
    <row r="13757" spans="17:17">
      <c r="Q13757" s="925"/>
    </row>
    <row r="13758" spans="17:17">
      <c r="Q13758" s="925"/>
    </row>
    <row r="13759" spans="17:17">
      <c r="Q13759" s="925"/>
    </row>
    <row r="13760" spans="17:17">
      <c r="Q13760" s="925"/>
    </row>
    <row r="13761" spans="17:17">
      <c r="Q13761" s="925"/>
    </row>
    <row r="13762" spans="17:17">
      <c r="Q13762" s="925"/>
    </row>
    <row r="13763" spans="17:17">
      <c r="Q13763" s="925"/>
    </row>
    <row r="13764" spans="17:17">
      <c r="Q13764" s="925"/>
    </row>
    <row r="13765" spans="17:17">
      <c r="Q13765" s="925"/>
    </row>
    <row r="13766" spans="17:17">
      <c r="Q13766" s="925"/>
    </row>
    <row r="13767" spans="17:17">
      <c r="Q13767" s="925"/>
    </row>
    <row r="13768" spans="17:17">
      <c r="Q13768" s="925"/>
    </row>
    <row r="13769" spans="17:17">
      <c r="Q13769" s="925"/>
    </row>
    <row r="13770" spans="17:17">
      <c r="Q13770" s="925"/>
    </row>
    <row r="13771" spans="17:17">
      <c r="Q13771" s="925"/>
    </row>
    <row r="13772" spans="17:17">
      <c r="Q13772" s="925"/>
    </row>
    <row r="13773" spans="17:17">
      <c r="Q13773" s="925"/>
    </row>
    <row r="13774" spans="17:17">
      <c r="Q13774" s="925"/>
    </row>
    <row r="13775" spans="17:17">
      <c r="Q13775" s="925"/>
    </row>
    <row r="13776" spans="17:17">
      <c r="Q13776" s="925"/>
    </row>
    <row r="13777" spans="17:17">
      <c r="Q13777" s="925"/>
    </row>
    <row r="13778" spans="17:17">
      <c r="Q13778" s="925"/>
    </row>
    <row r="13779" spans="17:17">
      <c r="Q13779" s="925"/>
    </row>
    <row r="13780" spans="17:17">
      <c r="Q13780" s="925"/>
    </row>
    <row r="13781" spans="17:17">
      <c r="Q13781" s="925"/>
    </row>
    <row r="13782" spans="17:17">
      <c r="Q13782" s="925"/>
    </row>
    <row r="13783" spans="17:17">
      <c r="Q13783" s="925"/>
    </row>
    <row r="13784" spans="17:17">
      <c r="Q13784" s="925"/>
    </row>
    <row r="13785" spans="17:17">
      <c r="Q13785" s="925"/>
    </row>
    <row r="13786" spans="17:17">
      <c r="Q13786" s="925"/>
    </row>
    <row r="13787" spans="17:17">
      <c r="Q13787" s="925"/>
    </row>
    <row r="13788" spans="17:17">
      <c r="Q13788" s="925"/>
    </row>
    <row r="13789" spans="17:17">
      <c r="Q13789" s="925"/>
    </row>
    <row r="13790" spans="17:17">
      <c r="Q13790" s="925"/>
    </row>
    <row r="13791" spans="17:17">
      <c r="Q13791" s="925"/>
    </row>
    <row r="13792" spans="17:17">
      <c r="Q13792" s="925"/>
    </row>
    <row r="13793" spans="17:17">
      <c r="Q13793" s="925"/>
    </row>
    <row r="13794" spans="17:17">
      <c r="Q13794" s="925"/>
    </row>
    <row r="13795" spans="17:17">
      <c r="Q13795" s="925"/>
    </row>
    <row r="13796" spans="17:17">
      <c r="Q13796" s="925"/>
    </row>
    <row r="13797" spans="17:17">
      <c r="Q13797" s="925"/>
    </row>
    <row r="13798" spans="17:17">
      <c r="Q13798" s="925"/>
    </row>
    <row r="13799" spans="17:17">
      <c r="Q13799" s="925"/>
    </row>
    <row r="13800" spans="17:17">
      <c r="Q13800" s="925"/>
    </row>
    <row r="13801" spans="17:17">
      <c r="Q13801" s="925"/>
    </row>
    <row r="13802" spans="17:17">
      <c r="Q13802" s="925"/>
    </row>
    <row r="13803" spans="17:17">
      <c r="Q13803" s="925"/>
    </row>
    <row r="13804" spans="17:17">
      <c r="Q13804" s="925"/>
    </row>
    <row r="13805" spans="17:17">
      <c r="Q13805" s="925"/>
    </row>
    <row r="13806" spans="17:17">
      <c r="Q13806" s="925"/>
    </row>
    <row r="13807" spans="17:17">
      <c r="Q13807" s="925"/>
    </row>
    <row r="13808" spans="17:17">
      <c r="Q13808" s="925"/>
    </row>
    <row r="13809" spans="17:17">
      <c r="Q13809" s="925"/>
    </row>
    <row r="13810" spans="17:17">
      <c r="Q13810" s="925"/>
    </row>
    <row r="13811" spans="17:17">
      <c r="Q13811" s="925"/>
    </row>
    <row r="13812" spans="17:17">
      <c r="Q13812" s="925"/>
    </row>
    <row r="13813" spans="17:17">
      <c r="Q13813" s="925"/>
    </row>
    <row r="13814" spans="17:17">
      <c r="Q13814" s="925"/>
    </row>
    <row r="13815" spans="17:17">
      <c r="Q13815" s="925"/>
    </row>
    <row r="13816" spans="17:17">
      <c r="Q13816" s="925"/>
    </row>
    <row r="13817" spans="17:17">
      <c r="Q13817" s="925"/>
    </row>
    <row r="13818" spans="17:17">
      <c r="Q13818" s="925"/>
    </row>
    <row r="13819" spans="17:17">
      <c r="Q13819" s="925"/>
    </row>
    <row r="13820" spans="17:17">
      <c r="Q13820" s="925"/>
    </row>
    <row r="13821" spans="17:17">
      <c r="Q13821" s="925"/>
    </row>
    <row r="13822" spans="17:17">
      <c r="Q13822" s="925"/>
    </row>
    <row r="13823" spans="17:17">
      <c r="Q13823" s="925"/>
    </row>
    <row r="13824" spans="17:17">
      <c r="Q13824" s="925"/>
    </row>
    <row r="13825" spans="17:17">
      <c r="Q13825" s="925"/>
    </row>
    <row r="13826" spans="17:17">
      <c r="Q13826" s="925"/>
    </row>
    <row r="13827" spans="17:17">
      <c r="Q13827" s="925"/>
    </row>
    <row r="13828" spans="17:17">
      <c r="Q13828" s="925"/>
    </row>
    <row r="13829" spans="17:17">
      <c r="Q13829" s="925"/>
    </row>
    <row r="13830" spans="17:17">
      <c r="Q13830" s="925"/>
    </row>
    <row r="13831" spans="17:17">
      <c r="Q13831" s="925"/>
    </row>
    <row r="13832" spans="17:17">
      <c r="Q13832" s="925"/>
    </row>
    <row r="13833" spans="17:17">
      <c r="Q13833" s="925"/>
    </row>
    <row r="13834" spans="17:17">
      <c r="Q13834" s="925"/>
    </row>
    <row r="13835" spans="17:17">
      <c r="Q13835" s="925"/>
    </row>
    <row r="13836" spans="17:17">
      <c r="Q13836" s="925"/>
    </row>
    <row r="13837" spans="17:17">
      <c r="Q13837" s="925"/>
    </row>
    <row r="13838" spans="17:17">
      <c r="Q13838" s="925"/>
    </row>
    <row r="13839" spans="17:17">
      <c r="Q13839" s="925"/>
    </row>
    <row r="13840" spans="17:17">
      <c r="Q13840" s="925"/>
    </row>
    <row r="13841" spans="17:17">
      <c r="Q13841" s="925"/>
    </row>
    <row r="13842" spans="17:17">
      <c r="Q13842" s="925"/>
    </row>
    <row r="13843" spans="17:17">
      <c r="Q13843" s="925"/>
    </row>
    <row r="13844" spans="17:17">
      <c r="Q13844" s="925"/>
    </row>
    <row r="13845" spans="17:17">
      <c r="Q13845" s="925"/>
    </row>
    <row r="13846" spans="17:17">
      <c r="Q13846" s="925"/>
    </row>
    <row r="13847" spans="17:17">
      <c r="Q13847" s="925"/>
    </row>
    <row r="13848" spans="17:17">
      <c r="Q13848" s="925"/>
    </row>
    <row r="13849" spans="17:17">
      <c r="Q13849" s="925"/>
    </row>
    <row r="13850" spans="17:17">
      <c r="Q13850" s="925"/>
    </row>
    <row r="13851" spans="17:17">
      <c r="Q13851" s="925"/>
    </row>
    <row r="13852" spans="17:17">
      <c r="Q13852" s="925"/>
    </row>
    <row r="13853" spans="17:17">
      <c r="Q13853" s="925"/>
    </row>
    <row r="13854" spans="17:17">
      <c r="Q13854" s="925"/>
    </row>
    <row r="13855" spans="17:17">
      <c r="Q13855" s="925"/>
    </row>
    <row r="13856" spans="17:17">
      <c r="Q13856" s="925"/>
    </row>
    <row r="13857" spans="17:17">
      <c r="Q13857" s="925"/>
    </row>
    <row r="13858" spans="17:17">
      <c r="Q13858" s="925"/>
    </row>
    <row r="13859" spans="17:17">
      <c r="Q13859" s="925"/>
    </row>
    <row r="13860" spans="17:17">
      <c r="Q13860" s="925"/>
    </row>
    <row r="13861" spans="17:17">
      <c r="Q13861" s="925"/>
    </row>
    <row r="13862" spans="17:17">
      <c r="Q13862" s="925"/>
    </row>
    <row r="13863" spans="17:17">
      <c r="Q13863" s="925"/>
    </row>
    <row r="13864" spans="17:17">
      <c r="Q13864" s="925"/>
    </row>
    <row r="13865" spans="17:17">
      <c r="Q13865" s="925"/>
    </row>
    <row r="13866" spans="17:17">
      <c r="Q13866" s="925"/>
    </row>
    <row r="13867" spans="17:17">
      <c r="Q13867" s="925"/>
    </row>
    <row r="13868" spans="17:17">
      <c r="Q13868" s="925"/>
    </row>
    <row r="13869" spans="17:17">
      <c r="Q13869" s="925"/>
    </row>
    <row r="13870" spans="17:17">
      <c r="Q13870" s="925"/>
    </row>
    <row r="13871" spans="17:17">
      <c r="Q13871" s="925"/>
    </row>
    <row r="13872" spans="17:17">
      <c r="Q13872" s="925"/>
    </row>
    <row r="13873" spans="17:17">
      <c r="Q13873" s="925"/>
    </row>
    <row r="13874" spans="17:17">
      <c r="Q13874" s="925"/>
    </row>
    <row r="13875" spans="17:17">
      <c r="Q13875" s="925"/>
    </row>
    <row r="13876" spans="17:17">
      <c r="Q13876" s="925"/>
    </row>
    <row r="13877" spans="17:17">
      <c r="Q13877" s="925"/>
    </row>
    <row r="13878" spans="17:17">
      <c r="Q13878" s="925"/>
    </row>
    <row r="13879" spans="17:17">
      <c r="Q13879" s="925"/>
    </row>
    <row r="13880" spans="17:17">
      <c r="Q13880" s="925"/>
    </row>
    <row r="13881" spans="17:17">
      <c r="Q13881" s="925"/>
    </row>
    <row r="13882" spans="17:17">
      <c r="Q13882" s="925"/>
    </row>
    <row r="13883" spans="17:17">
      <c r="Q13883" s="925"/>
    </row>
    <row r="13884" spans="17:17">
      <c r="Q13884" s="925"/>
    </row>
    <row r="13885" spans="17:17">
      <c r="Q13885" s="925"/>
    </row>
    <row r="13886" spans="17:17">
      <c r="Q13886" s="925"/>
    </row>
    <row r="13887" spans="17:17">
      <c r="Q13887" s="925"/>
    </row>
    <row r="13888" spans="17:17">
      <c r="Q13888" s="925"/>
    </row>
    <row r="13889" spans="17:17">
      <c r="Q13889" s="925"/>
    </row>
    <row r="13890" spans="17:17">
      <c r="Q13890" s="925"/>
    </row>
    <row r="13891" spans="17:17">
      <c r="Q13891" s="925"/>
    </row>
    <row r="13892" spans="17:17">
      <c r="Q13892" s="925"/>
    </row>
    <row r="13893" spans="17:17">
      <c r="Q13893" s="925"/>
    </row>
    <row r="13894" spans="17:17">
      <c r="Q13894" s="925"/>
    </row>
    <row r="13895" spans="17:17">
      <c r="Q13895" s="925"/>
    </row>
    <row r="13896" spans="17:17">
      <c r="Q13896" s="925"/>
    </row>
    <row r="13897" spans="17:17">
      <c r="Q13897" s="925"/>
    </row>
    <row r="13898" spans="17:17">
      <c r="Q13898" s="925"/>
    </row>
    <row r="13899" spans="17:17">
      <c r="Q13899" s="925"/>
    </row>
    <row r="13900" spans="17:17">
      <c r="Q13900" s="925"/>
    </row>
    <row r="13901" spans="17:17">
      <c r="Q13901" s="925"/>
    </row>
    <row r="13902" spans="17:17">
      <c r="Q13902" s="925"/>
    </row>
    <row r="13903" spans="17:17">
      <c r="Q13903" s="925"/>
    </row>
    <row r="13904" spans="17:17">
      <c r="Q13904" s="925"/>
    </row>
    <row r="13905" spans="17:17">
      <c r="Q13905" s="925"/>
    </row>
    <row r="13906" spans="17:17">
      <c r="Q13906" s="925"/>
    </row>
    <row r="13907" spans="17:17">
      <c r="Q13907" s="925"/>
    </row>
    <row r="13908" spans="17:17">
      <c r="Q13908" s="925"/>
    </row>
    <row r="13909" spans="17:17">
      <c r="Q13909" s="925"/>
    </row>
    <row r="13910" spans="17:17">
      <c r="Q13910" s="925"/>
    </row>
    <row r="13911" spans="17:17">
      <c r="Q13911" s="925"/>
    </row>
    <row r="13912" spans="17:17">
      <c r="Q13912" s="925"/>
    </row>
    <row r="13913" spans="17:17">
      <c r="Q13913" s="925"/>
    </row>
    <row r="13914" spans="17:17">
      <c r="Q13914" s="925"/>
    </row>
    <row r="13915" spans="17:17">
      <c r="Q13915" s="925"/>
    </row>
    <row r="13916" spans="17:17">
      <c r="Q13916" s="925"/>
    </row>
    <row r="13917" spans="17:17">
      <c r="Q13917" s="925"/>
    </row>
    <row r="13918" spans="17:17">
      <c r="Q13918" s="925"/>
    </row>
    <row r="13919" spans="17:17">
      <c r="Q13919" s="925"/>
    </row>
    <row r="13920" spans="17:17">
      <c r="Q13920" s="925"/>
    </row>
    <row r="13921" spans="17:17">
      <c r="Q13921" s="925"/>
    </row>
    <row r="13922" spans="17:17">
      <c r="Q13922" s="925"/>
    </row>
    <row r="13923" spans="17:17">
      <c r="Q13923" s="925"/>
    </row>
    <row r="13924" spans="17:17">
      <c r="Q13924" s="925"/>
    </row>
    <row r="13925" spans="17:17">
      <c r="Q13925" s="925"/>
    </row>
    <row r="13926" spans="17:17">
      <c r="Q13926" s="925"/>
    </row>
    <row r="13927" spans="17:17">
      <c r="Q13927" s="925"/>
    </row>
    <row r="13928" spans="17:17">
      <c r="Q13928" s="925"/>
    </row>
    <row r="13929" spans="17:17">
      <c r="Q13929" s="925"/>
    </row>
    <row r="13930" spans="17:17">
      <c r="Q13930" s="925"/>
    </row>
    <row r="13931" spans="17:17">
      <c r="Q13931" s="925"/>
    </row>
    <row r="13932" spans="17:17">
      <c r="Q13932" s="925"/>
    </row>
    <row r="13933" spans="17:17">
      <c r="Q13933" s="925"/>
    </row>
    <row r="13934" spans="17:17">
      <c r="Q13934" s="925"/>
    </row>
    <row r="13935" spans="17:17">
      <c r="Q13935" s="925"/>
    </row>
    <row r="13936" spans="17:17">
      <c r="Q13936" s="925"/>
    </row>
    <row r="13937" spans="17:17">
      <c r="Q13937" s="925"/>
    </row>
    <row r="13938" spans="17:17">
      <c r="Q13938" s="925"/>
    </row>
    <row r="13939" spans="17:17">
      <c r="Q13939" s="925"/>
    </row>
    <row r="13940" spans="17:17">
      <c r="Q13940" s="925"/>
    </row>
    <row r="13941" spans="17:17">
      <c r="Q13941" s="925"/>
    </row>
    <row r="13942" spans="17:17">
      <c r="Q13942" s="925"/>
    </row>
    <row r="13943" spans="17:17">
      <c r="Q13943" s="925"/>
    </row>
    <row r="13944" spans="17:17">
      <c r="Q13944" s="925"/>
    </row>
    <row r="13945" spans="17:17">
      <c r="Q13945" s="925"/>
    </row>
    <row r="13946" spans="17:17">
      <c r="Q13946" s="925"/>
    </row>
    <row r="13947" spans="17:17">
      <c r="Q13947" s="925"/>
    </row>
    <row r="13948" spans="17:17">
      <c r="Q13948" s="925"/>
    </row>
    <row r="13949" spans="17:17">
      <c r="Q13949" s="925"/>
    </row>
    <row r="13950" spans="17:17">
      <c r="Q13950" s="925"/>
    </row>
    <row r="13951" spans="17:17">
      <c r="Q13951" s="925"/>
    </row>
    <row r="13952" spans="17:17">
      <c r="Q13952" s="925"/>
    </row>
    <row r="13953" spans="17:17">
      <c r="Q13953" s="925"/>
    </row>
    <row r="13954" spans="17:17">
      <c r="Q13954" s="925"/>
    </row>
    <row r="13955" spans="17:17">
      <c r="Q13955" s="925"/>
    </row>
    <row r="13956" spans="17:17">
      <c r="Q13956" s="925"/>
    </row>
    <row r="13957" spans="17:17">
      <c r="Q13957" s="925"/>
    </row>
    <row r="13958" spans="17:17">
      <c r="Q13958" s="925"/>
    </row>
    <row r="13959" spans="17:17">
      <c r="Q13959" s="925"/>
    </row>
    <row r="13960" spans="17:17">
      <c r="Q13960" s="925"/>
    </row>
    <row r="13961" spans="17:17">
      <c r="Q13961" s="925"/>
    </row>
    <row r="13962" spans="17:17">
      <c r="Q13962" s="925"/>
    </row>
    <row r="13963" spans="17:17">
      <c r="Q13963" s="925"/>
    </row>
    <row r="13964" spans="17:17">
      <c r="Q13964" s="925"/>
    </row>
    <row r="13965" spans="17:17">
      <c r="Q13965" s="925"/>
    </row>
    <row r="13966" spans="17:17">
      <c r="Q13966" s="925"/>
    </row>
    <row r="13967" spans="17:17">
      <c r="Q13967" s="925"/>
    </row>
    <row r="13968" spans="17:17">
      <c r="Q13968" s="925"/>
    </row>
    <row r="13969" spans="17:17">
      <c r="Q13969" s="925"/>
    </row>
    <row r="13970" spans="17:17">
      <c r="Q13970" s="925"/>
    </row>
    <row r="13971" spans="17:17">
      <c r="Q13971" s="925"/>
    </row>
    <row r="13972" spans="17:17">
      <c r="Q13972" s="925"/>
    </row>
    <row r="13973" spans="17:17">
      <c r="Q13973" s="925"/>
    </row>
    <row r="13974" spans="17:17">
      <c r="Q13974" s="925"/>
    </row>
    <row r="13975" spans="17:17">
      <c r="Q13975" s="925"/>
    </row>
    <row r="13976" spans="17:17">
      <c r="Q13976" s="925"/>
    </row>
    <row r="13977" spans="17:17">
      <c r="Q13977" s="925"/>
    </row>
    <row r="13978" spans="17:17">
      <c r="Q13978" s="925"/>
    </row>
    <row r="13979" spans="17:17">
      <c r="Q13979" s="925"/>
    </row>
    <row r="13980" spans="17:17">
      <c r="Q13980" s="925"/>
    </row>
    <row r="13981" spans="17:17">
      <c r="Q13981" s="925"/>
    </row>
    <row r="13982" spans="17:17">
      <c r="Q13982" s="925"/>
    </row>
    <row r="13983" spans="17:17">
      <c r="Q13983" s="925"/>
    </row>
    <row r="13984" spans="17:17">
      <c r="Q13984" s="925"/>
    </row>
    <row r="13985" spans="17:17">
      <c r="Q13985" s="925"/>
    </row>
    <row r="13986" spans="17:17">
      <c r="Q13986" s="925"/>
    </row>
    <row r="13987" spans="17:17">
      <c r="Q13987" s="925"/>
    </row>
    <row r="13988" spans="17:17">
      <c r="Q13988" s="925"/>
    </row>
    <row r="13989" spans="17:17">
      <c r="Q13989" s="925"/>
    </row>
    <row r="13990" spans="17:17">
      <c r="Q13990" s="925"/>
    </row>
    <row r="13991" spans="17:17">
      <c r="Q13991" s="925"/>
    </row>
    <row r="13992" spans="17:17">
      <c r="Q13992" s="925"/>
    </row>
    <row r="13993" spans="17:17">
      <c r="Q13993" s="925"/>
    </row>
    <row r="13994" spans="17:17">
      <c r="Q13994" s="925"/>
    </row>
    <row r="13995" spans="17:17">
      <c r="Q13995" s="925"/>
    </row>
    <row r="13996" spans="17:17">
      <c r="Q13996" s="925"/>
    </row>
    <row r="13997" spans="17:17">
      <c r="Q13997" s="925"/>
    </row>
    <row r="13998" spans="17:17">
      <c r="Q13998" s="925"/>
    </row>
    <row r="13999" spans="17:17">
      <c r="Q13999" s="925"/>
    </row>
    <row r="14000" spans="17:17">
      <c r="Q14000" s="925"/>
    </row>
    <row r="14001" spans="17:17">
      <c r="Q14001" s="925"/>
    </row>
    <row r="14002" spans="17:17">
      <c r="Q14002" s="925"/>
    </row>
    <row r="14003" spans="17:17">
      <c r="Q14003" s="925"/>
    </row>
    <row r="14004" spans="17:17">
      <c r="Q14004" s="925"/>
    </row>
    <row r="14005" spans="17:17">
      <c r="Q14005" s="925"/>
    </row>
    <row r="14006" spans="17:17">
      <c r="Q14006" s="925"/>
    </row>
    <row r="14007" spans="17:17">
      <c r="Q14007" s="925"/>
    </row>
    <row r="14008" spans="17:17">
      <c r="Q14008" s="925"/>
    </row>
    <row r="14009" spans="17:17">
      <c r="Q14009" s="925"/>
    </row>
    <row r="14010" spans="17:17">
      <c r="Q14010" s="925"/>
    </row>
    <row r="14011" spans="17:17">
      <c r="Q14011" s="925"/>
    </row>
    <row r="14012" spans="17:17">
      <c r="Q14012" s="925"/>
    </row>
    <row r="14013" spans="17:17">
      <c r="Q14013" s="925"/>
    </row>
    <row r="14014" spans="17:17">
      <c r="Q14014" s="925"/>
    </row>
    <row r="14015" spans="17:17">
      <c r="Q14015" s="925"/>
    </row>
    <row r="14016" spans="17:17">
      <c r="Q14016" s="925"/>
    </row>
    <row r="14017" spans="17:17">
      <c r="Q14017" s="925"/>
    </row>
    <row r="14018" spans="17:17">
      <c r="Q14018" s="925"/>
    </row>
    <row r="14019" spans="17:17">
      <c r="Q14019" s="925"/>
    </row>
    <row r="14020" spans="17:17">
      <c r="Q14020" s="925"/>
    </row>
    <row r="14021" spans="17:17">
      <c r="Q14021" s="925"/>
    </row>
    <row r="14022" spans="17:17">
      <c r="Q14022" s="925"/>
    </row>
    <row r="14023" spans="17:17">
      <c r="Q14023" s="925"/>
    </row>
    <row r="14024" spans="17:17">
      <c r="Q14024" s="925"/>
    </row>
    <row r="14025" spans="17:17">
      <c r="Q14025" s="925"/>
    </row>
    <row r="14026" spans="17:17">
      <c r="Q14026" s="925"/>
    </row>
    <row r="14027" spans="17:17">
      <c r="Q14027" s="925"/>
    </row>
    <row r="14028" spans="17:17">
      <c r="Q14028" s="925"/>
    </row>
    <row r="14029" spans="17:17">
      <c r="Q14029" s="925"/>
    </row>
    <row r="14030" spans="17:17">
      <c r="Q14030" s="925"/>
    </row>
    <row r="14031" spans="17:17">
      <c r="Q14031" s="925"/>
    </row>
    <row r="14032" spans="17:17">
      <c r="Q14032" s="925"/>
    </row>
    <row r="14033" spans="17:17">
      <c r="Q14033" s="925"/>
    </row>
    <row r="14034" spans="17:17">
      <c r="Q14034" s="925"/>
    </row>
    <row r="14035" spans="17:17">
      <c r="Q14035" s="925"/>
    </row>
    <row r="14036" spans="17:17">
      <c r="Q14036" s="925"/>
    </row>
    <row r="14037" spans="17:17">
      <c r="Q14037" s="925"/>
    </row>
    <row r="14038" spans="17:17">
      <c r="Q14038" s="925"/>
    </row>
    <row r="14039" spans="17:17">
      <c r="Q14039" s="925"/>
    </row>
    <row r="14040" spans="17:17">
      <c r="Q14040" s="925"/>
    </row>
    <row r="14041" spans="17:17">
      <c r="Q14041" s="925"/>
    </row>
    <row r="14042" spans="17:17">
      <c r="Q14042" s="925"/>
    </row>
    <row r="14043" spans="17:17">
      <c r="Q14043" s="925"/>
    </row>
    <row r="14044" spans="17:17">
      <c r="Q14044" s="925"/>
    </row>
    <row r="14045" spans="17:17">
      <c r="Q14045" s="925"/>
    </row>
    <row r="14046" spans="17:17">
      <c r="Q14046" s="925"/>
    </row>
    <row r="14047" spans="17:17">
      <c r="Q14047" s="925"/>
    </row>
    <row r="14048" spans="17:17">
      <c r="Q14048" s="925"/>
    </row>
    <row r="14049" spans="17:17">
      <c r="Q14049" s="925"/>
    </row>
    <row r="14050" spans="17:17">
      <c r="Q14050" s="925"/>
    </row>
    <row r="14051" spans="17:17">
      <c r="Q14051" s="925"/>
    </row>
    <row r="14052" spans="17:17">
      <c r="Q14052" s="925"/>
    </row>
    <row r="14053" spans="17:17">
      <c r="Q14053" s="925"/>
    </row>
    <row r="14054" spans="17:17">
      <c r="Q14054" s="925"/>
    </row>
    <row r="14055" spans="17:17">
      <c r="Q14055" s="925"/>
    </row>
    <row r="14056" spans="17:17">
      <c r="Q14056" s="925"/>
    </row>
    <row r="14057" spans="17:17">
      <c r="Q14057" s="925"/>
    </row>
    <row r="14058" spans="17:17">
      <c r="Q14058" s="925"/>
    </row>
    <row r="14059" spans="17:17">
      <c r="Q14059" s="925"/>
    </row>
    <row r="14060" spans="17:17">
      <c r="Q14060" s="925"/>
    </row>
    <row r="14061" spans="17:17">
      <c r="Q14061" s="925"/>
    </row>
    <row r="14062" spans="17:17">
      <c r="Q14062" s="925"/>
    </row>
    <row r="14063" spans="17:17">
      <c r="Q14063" s="925"/>
    </row>
    <row r="14064" spans="17:17">
      <c r="Q14064" s="925"/>
    </row>
    <row r="14065" spans="17:17">
      <c r="Q14065" s="925"/>
    </row>
    <row r="14066" spans="17:17">
      <c r="Q14066" s="925"/>
    </row>
    <row r="14067" spans="17:17">
      <c r="Q14067" s="925"/>
    </row>
    <row r="14068" spans="17:17">
      <c r="Q14068" s="925"/>
    </row>
    <row r="14069" spans="17:17">
      <c r="Q14069" s="925"/>
    </row>
    <row r="14070" spans="17:17">
      <c r="Q14070" s="925"/>
    </row>
    <row r="14071" spans="17:17">
      <c r="Q14071" s="925"/>
    </row>
    <row r="14072" spans="17:17">
      <c r="Q14072" s="925"/>
    </row>
    <row r="14073" spans="17:17">
      <c r="Q14073" s="925"/>
    </row>
    <row r="14074" spans="17:17">
      <c r="Q14074" s="925"/>
    </row>
    <row r="14075" spans="17:17">
      <c r="Q14075" s="925"/>
    </row>
    <row r="14076" spans="17:17">
      <c r="Q14076" s="925"/>
    </row>
    <row r="14077" spans="17:17">
      <c r="Q14077" s="925"/>
    </row>
    <row r="14078" spans="17:17">
      <c r="Q14078" s="925"/>
    </row>
    <row r="14079" spans="17:17">
      <c r="Q14079" s="925"/>
    </row>
    <row r="14080" spans="17:17">
      <c r="Q14080" s="925"/>
    </row>
    <row r="14081" spans="17:17">
      <c r="Q14081" s="925"/>
    </row>
    <row r="14082" spans="17:17">
      <c r="Q14082" s="925"/>
    </row>
    <row r="14083" spans="17:17">
      <c r="Q14083" s="925"/>
    </row>
    <row r="14084" spans="17:17">
      <c r="Q14084" s="925"/>
    </row>
    <row r="14085" spans="17:17">
      <c r="Q14085" s="925"/>
    </row>
    <row r="14086" spans="17:17">
      <c r="Q14086" s="925"/>
    </row>
    <row r="14087" spans="17:17">
      <c r="Q14087" s="925"/>
    </row>
    <row r="14088" spans="17:17">
      <c r="Q14088" s="925"/>
    </row>
    <row r="14089" spans="17:17">
      <c r="Q14089" s="925"/>
    </row>
    <row r="14090" spans="17:17">
      <c r="Q14090" s="925"/>
    </row>
    <row r="14091" spans="17:17">
      <c r="Q14091" s="925"/>
    </row>
    <row r="14092" spans="17:17">
      <c r="Q14092" s="925"/>
    </row>
    <row r="14093" spans="17:17">
      <c r="Q14093" s="925"/>
    </row>
    <row r="14094" spans="17:17">
      <c r="Q14094" s="925"/>
    </row>
    <row r="14095" spans="17:17">
      <c r="Q14095" s="925"/>
    </row>
    <row r="14096" spans="17:17">
      <c r="Q14096" s="925"/>
    </row>
    <row r="14097" spans="17:17">
      <c r="Q14097" s="925"/>
    </row>
    <row r="14098" spans="17:17">
      <c r="Q14098" s="925"/>
    </row>
    <row r="14099" spans="17:17">
      <c r="Q14099" s="925"/>
    </row>
    <row r="14100" spans="17:17">
      <c r="Q14100" s="925"/>
    </row>
    <row r="14101" spans="17:17">
      <c r="Q14101" s="925"/>
    </row>
    <row r="14102" spans="17:17">
      <c r="Q14102" s="925"/>
    </row>
    <row r="14103" spans="17:17">
      <c r="Q14103" s="925"/>
    </row>
    <row r="14104" spans="17:17">
      <c r="Q14104" s="925"/>
    </row>
    <row r="14105" spans="17:17">
      <c r="Q14105" s="925"/>
    </row>
    <row r="14106" spans="17:17">
      <c r="Q14106" s="925"/>
    </row>
    <row r="14107" spans="17:17">
      <c r="Q14107" s="925"/>
    </row>
    <row r="14108" spans="17:17">
      <c r="Q14108" s="925"/>
    </row>
    <row r="14109" spans="17:17">
      <c r="Q14109" s="925"/>
    </row>
    <row r="14110" spans="17:17">
      <c r="Q14110" s="925"/>
    </row>
    <row r="14111" spans="17:17">
      <c r="Q14111" s="925"/>
    </row>
    <row r="14112" spans="17:17">
      <c r="Q14112" s="925"/>
    </row>
    <row r="14113" spans="17:17">
      <c r="Q14113" s="925"/>
    </row>
    <row r="14114" spans="17:17">
      <c r="Q14114" s="925"/>
    </row>
    <row r="14115" spans="17:17">
      <c r="Q14115" s="925"/>
    </row>
    <row r="14116" spans="17:17">
      <c r="Q14116" s="925"/>
    </row>
    <row r="14117" spans="17:17">
      <c r="Q14117" s="925"/>
    </row>
    <row r="14118" spans="17:17">
      <c r="Q14118" s="925"/>
    </row>
    <row r="14119" spans="17:17">
      <c r="Q14119" s="925"/>
    </row>
    <row r="14120" spans="17:17">
      <c r="Q14120" s="925"/>
    </row>
    <row r="14121" spans="17:17">
      <c r="Q14121" s="925"/>
    </row>
    <row r="14122" spans="17:17">
      <c r="Q14122" s="925"/>
    </row>
    <row r="14123" spans="17:17">
      <c r="Q14123" s="925"/>
    </row>
    <row r="14124" spans="17:17">
      <c r="Q14124" s="925"/>
    </row>
    <row r="14125" spans="17:17">
      <c r="Q14125" s="925"/>
    </row>
    <row r="14126" spans="17:17">
      <c r="Q14126" s="925"/>
    </row>
    <row r="14127" spans="17:17">
      <c r="Q14127" s="925"/>
    </row>
    <row r="14128" spans="17:17">
      <c r="Q14128" s="925"/>
    </row>
    <row r="14129" spans="17:17">
      <c r="Q14129" s="925"/>
    </row>
    <row r="14130" spans="17:17">
      <c r="Q14130" s="925"/>
    </row>
    <row r="14131" spans="17:17">
      <c r="Q14131" s="925"/>
    </row>
    <row r="14132" spans="17:17">
      <c r="Q14132" s="925"/>
    </row>
    <row r="14133" spans="17:17">
      <c r="Q14133" s="925"/>
    </row>
    <row r="14134" spans="17:17">
      <c r="Q14134" s="925"/>
    </row>
    <row r="14135" spans="17:17">
      <c r="Q14135" s="925"/>
    </row>
    <row r="14136" spans="17:17">
      <c r="Q14136" s="925"/>
    </row>
    <row r="14137" spans="17:17">
      <c r="Q14137" s="925"/>
    </row>
    <row r="14138" spans="17:17">
      <c r="Q14138" s="925"/>
    </row>
    <row r="14139" spans="17:17">
      <c r="Q14139" s="925"/>
    </row>
    <row r="14140" spans="17:17">
      <c r="Q14140" s="925"/>
    </row>
    <row r="14141" spans="17:17">
      <c r="Q14141" s="925"/>
    </row>
    <row r="14142" spans="17:17">
      <c r="Q14142" s="925"/>
    </row>
    <row r="14143" spans="17:17">
      <c r="Q14143" s="925"/>
    </row>
    <row r="14144" spans="17:17">
      <c r="Q14144" s="925"/>
    </row>
    <row r="14145" spans="17:17">
      <c r="Q14145" s="925"/>
    </row>
    <row r="14146" spans="17:17">
      <c r="Q14146" s="925"/>
    </row>
    <row r="14147" spans="17:17">
      <c r="Q14147" s="925"/>
    </row>
    <row r="14148" spans="17:17">
      <c r="Q14148" s="925"/>
    </row>
    <row r="14149" spans="17:17">
      <c r="Q14149" s="925"/>
    </row>
    <row r="14150" spans="17:17">
      <c r="Q14150" s="925"/>
    </row>
    <row r="14151" spans="17:17">
      <c r="Q14151" s="925"/>
    </row>
    <row r="14152" spans="17:17">
      <c r="Q14152" s="925"/>
    </row>
    <row r="14153" spans="17:17">
      <c r="Q14153" s="925"/>
    </row>
    <row r="14154" spans="17:17">
      <c r="Q14154" s="925"/>
    </row>
    <row r="14155" spans="17:17">
      <c r="Q14155" s="925"/>
    </row>
    <row r="14156" spans="17:17">
      <c r="Q14156" s="925"/>
    </row>
    <row r="14157" spans="17:17">
      <c r="Q14157" s="925"/>
    </row>
    <row r="14158" spans="17:17">
      <c r="Q14158" s="925"/>
    </row>
    <row r="14159" spans="17:17">
      <c r="Q14159" s="925"/>
    </row>
    <row r="14160" spans="17:17">
      <c r="Q14160" s="925"/>
    </row>
    <row r="14161" spans="17:17">
      <c r="Q14161" s="925"/>
    </row>
    <row r="14162" spans="17:17">
      <c r="Q14162" s="925"/>
    </row>
    <row r="14163" spans="17:17">
      <c r="Q14163" s="925"/>
    </row>
    <row r="14164" spans="17:17">
      <c r="Q14164" s="925"/>
    </row>
    <row r="14165" spans="17:17">
      <c r="Q14165" s="925"/>
    </row>
    <row r="14166" spans="17:17">
      <c r="Q14166" s="925"/>
    </row>
    <row r="14167" spans="17:17">
      <c r="Q14167" s="925"/>
    </row>
    <row r="14168" spans="17:17">
      <c r="Q14168" s="925"/>
    </row>
    <row r="14169" spans="17:17">
      <c r="Q14169" s="925"/>
    </row>
    <row r="14170" spans="17:17">
      <c r="Q14170" s="925"/>
    </row>
    <row r="14171" spans="17:17">
      <c r="Q14171" s="925"/>
    </row>
    <row r="14172" spans="17:17">
      <c r="Q14172" s="925"/>
    </row>
    <row r="14173" spans="17:17">
      <c r="Q14173" s="925"/>
    </row>
    <row r="14174" spans="17:17">
      <c r="Q14174" s="925"/>
    </row>
    <row r="14175" spans="17:17">
      <c r="Q14175" s="925"/>
    </row>
    <row r="14176" spans="17:17">
      <c r="Q14176" s="925"/>
    </row>
    <row r="14177" spans="17:17">
      <c r="Q14177" s="925"/>
    </row>
    <row r="14178" spans="17:17">
      <c r="Q14178" s="925"/>
    </row>
    <row r="14179" spans="17:17">
      <c r="Q14179" s="925"/>
    </row>
    <row r="14180" spans="17:17">
      <c r="Q14180" s="925"/>
    </row>
    <row r="14181" spans="17:17">
      <c r="Q14181" s="925"/>
    </row>
    <row r="14182" spans="17:17">
      <c r="Q14182" s="925"/>
    </row>
    <row r="14183" spans="17:17">
      <c r="Q14183" s="925"/>
    </row>
    <row r="14184" spans="17:17">
      <c r="Q14184" s="925"/>
    </row>
    <row r="14185" spans="17:17">
      <c r="Q14185" s="925"/>
    </row>
    <row r="14186" spans="17:17">
      <c r="Q14186" s="925"/>
    </row>
    <row r="14187" spans="17:17">
      <c r="Q14187" s="925"/>
    </row>
    <row r="14188" spans="17:17">
      <c r="Q14188" s="925"/>
    </row>
    <row r="14189" spans="17:17">
      <c r="Q14189" s="925"/>
    </row>
    <row r="14190" spans="17:17">
      <c r="Q14190" s="925"/>
    </row>
    <row r="14191" spans="17:17">
      <c r="Q14191" s="925"/>
    </row>
    <row r="14192" spans="17:17">
      <c r="Q14192" s="925"/>
    </row>
    <row r="14193" spans="17:17">
      <c r="Q14193" s="925"/>
    </row>
    <row r="14194" spans="17:17">
      <c r="Q14194" s="925"/>
    </row>
    <row r="14195" spans="17:17">
      <c r="Q14195" s="925"/>
    </row>
    <row r="14196" spans="17:17">
      <c r="Q14196" s="925"/>
    </row>
    <row r="14197" spans="17:17">
      <c r="Q14197" s="925"/>
    </row>
    <row r="14198" spans="17:17">
      <c r="Q14198" s="925"/>
    </row>
    <row r="14199" spans="17:17">
      <c r="Q14199" s="925"/>
    </row>
    <row r="14200" spans="17:17">
      <c r="Q14200" s="925"/>
    </row>
    <row r="14201" spans="17:17">
      <c r="Q14201" s="925"/>
    </row>
    <row r="14202" spans="17:17">
      <c r="Q14202" s="925"/>
    </row>
    <row r="14203" spans="17:17">
      <c r="Q14203" s="925"/>
    </row>
    <row r="14204" spans="17:17">
      <c r="Q14204" s="925"/>
    </row>
    <row r="14205" spans="17:17">
      <c r="Q14205" s="925"/>
    </row>
    <row r="14206" spans="17:17">
      <c r="Q14206" s="925"/>
    </row>
    <row r="14207" spans="17:17">
      <c r="Q14207" s="925"/>
    </row>
    <row r="14208" spans="17:17">
      <c r="Q14208" s="925"/>
    </row>
    <row r="14209" spans="17:17">
      <c r="Q14209" s="925"/>
    </row>
    <row r="14210" spans="17:17">
      <c r="Q14210" s="925"/>
    </row>
    <row r="14211" spans="17:17">
      <c r="Q14211" s="925"/>
    </row>
    <row r="14212" spans="17:17">
      <c r="Q14212" s="925"/>
    </row>
    <row r="14213" spans="17:17">
      <c r="Q14213" s="925"/>
    </row>
    <row r="14214" spans="17:17">
      <c r="Q14214" s="925"/>
    </row>
    <row r="14215" spans="17:17">
      <c r="Q14215" s="925"/>
    </row>
    <row r="14216" spans="17:17">
      <c r="Q14216" s="925"/>
    </row>
    <row r="14217" spans="17:17">
      <c r="Q14217" s="925"/>
    </row>
    <row r="14218" spans="17:17">
      <c r="Q14218" s="925"/>
    </row>
    <row r="14219" spans="17:17">
      <c r="Q14219" s="925"/>
    </row>
    <row r="14220" spans="17:17">
      <c r="Q14220" s="925"/>
    </row>
    <row r="14221" spans="17:17">
      <c r="Q14221" s="925"/>
    </row>
    <row r="14222" spans="17:17">
      <c r="Q14222" s="925"/>
    </row>
    <row r="14223" spans="17:17">
      <c r="Q14223" s="925"/>
    </row>
    <row r="14224" spans="17:17">
      <c r="Q14224" s="925"/>
    </row>
    <row r="14225" spans="17:17">
      <c r="Q14225" s="925"/>
    </row>
    <row r="14226" spans="17:17">
      <c r="Q14226" s="925"/>
    </row>
    <row r="14227" spans="17:17">
      <c r="Q14227" s="925"/>
    </row>
    <row r="14228" spans="17:17">
      <c r="Q14228" s="925"/>
    </row>
    <row r="14229" spans="17:17">
      <c r="Q14229" s="925"/>
    </row>
    <row r="14230" spans="17:17">
      <c r="Q14230" s="925"/>
    </row>
    <row r="14231" spans="17:17">
      <c r="Q14231" s="925"/>
    </row>
    <row r="14232" spans="17:17">
      <c r="Q14232" s="925"/>
    </row>
    <row r="14233" spans="17:17">
      <c r="Q14233" s="925"/>
    </row>
    <row r="14234" spans="17:17">
      <c r="Q14234" s="925"/>
    </row>
    <row r="14235" spans="17:17">
      <c r="Q14235" s="925"/>
    </row>
    <row r="14236" spans="17:17">
      <c r="Q14236" s="925"/>
    </row>
    <row r="14237" spans="17:17">
      <c r="Q14237" s="925"/>
    </row>
    <row r="14238" spans="17:17">
      <c r="Q14238" s="925"/>
    </row>
    <row r="14239" spans="17:17">
      <c r="Q14239" s="925"/>
    </row>
    <row r="14240" spans="17:17">
      <c r="Q14240" s="925"/>
    </row>
    <row r="14241" spans="17:17">
      <c r="Q14241" s="925"/>
    </row>
    <row r="14242" spans="17:17">
      <c r="Q14242" s="925"/>
    </row>
    <row r="14243" spans="17:17">
      <c r="Q14243" s="925"/>
    </row>
    <row r="14244" spans="17:17">
      <c r="Q14244" s="925"/>
    </row>
    <row r="14245" spans="17:17">
      <c r="Q14245" s="925"/>
    </row>
    <row r="14246" spans="17:17">
      <c r="Q14246" s="925"/>
    </row>
    <row r="14247" spans="17:17">
      <c r="Q14247" s="925"/>
    </row>
    <row r="14248" spans="17:17">
      <c r="Q14248" s="925"/>
    </row>
    <row r="14249" spans="17:17">
      <c r="Q14249" s="925"/>
    </row>
    <row r="14250" spans="17:17">
      <c r="Q14250" s="925"/>
    </row>
    <row r="14251" spans="17:17">
      <c r="Q14251" s="925"/>
    </row>
    <row r="14252" spans="17:17">
      <c r="Q14252" s="925"/>
    </row>
    <row r="14253" spans="17:17">
      <c r="Q14253" s="925"/>
    </row>
    <row r="14254" spans="17:17">
      <c r="Q14254" s="925"/>
    </row>
    <row r="14255" spans="17:17">
      <c r="Q14255" s="925"/>
    </row>
    <row r="14256" spans="17:17">
      <c r="Q14256" s="925"/>
    </row>
    <row r="14257" spans="17:17">
      <c r="Q14257" s="925"/>
    </row>
    <row r="14258" spans="17:17">
      <c r="Q14258" s="925"/>
    </row>
    <row r="14259" spans="17:17">
      <c r="Q14259" s="925"/>
    </row>
    <row r="14260" spans="17:17">
      <c r="Q14260" s="925"/>
    </row>
    <row r="14261" spans="17:17">
      <c r="Q14261" s="925"/>
    </row>
    <row r="14262" spans="17:17">
      <c r="Q14262" s="925"/>
    </row>
    <row r="14263" spans="17:17">
      <c r="Q14263" s="925"/>
    </row>
    <row r="14264" spans="17:17">
      <c r="Q14264" s="925"/>
    </row>
    <row r="14265" spans="17:17">
      <c r="Q14265" s="925"/>
    </row>
    <row r="14266" spans="17:17">
      <c r="Q14266" s="925"/>
    </row>
    <row r="14267" spans="17:17">
      <c r="Q14267" s="925"/>
    </row>
    <row r="14268" spans="17:17">
      <c r="Q14268" s="925"/>
    </row>
    <row r="14269" spans="17:17">
      <c r="Q14269" s="925"/>
    </row>
    <row r="14270" spans="17:17">
      <c r="Q14270" s="925"/>
    </row>
    <row r="14271" spans="17:17">
      <c r="Q14271" s="925"/>
    </row>
    <row r="14272" spans="17:17">
      <c r="Q14272" s="925"/>
    </row>
    <row r="14273" spans="17:17">
      <c r="Q14273" s="925"/>
    </row>
    <row r="14274" spans="17:17">
      <c r="Q14274" s="925"/>
    </row>
    <row r="14275" spans="17:17">
      <c r="Q14275" s="925"/>
    </row>
    <row r="14276" spans="17:17">
      <c r="Q14276" s="925"/>
    </row>
    <row r="14277" spans="17:17">
      <c r="Q14277" s="925"/>
    </row>
    <row r="14278" spans="17:17">
      <c r="Q14278" s="925"/>
    </row>
    <row r="14279" spans="17:17">
      <c r="Q14279" s="925"/>
    </row>
    <row r="14280" spans="17:17">
      <c r="Q14280" s="925"/>
    </row>
    <row r="14281" spans="17:17">
      <c r="Q14281" s="925"/>
    </row>
    <row r="14282" spans="17:17">
      <c r="Q14282" s="925"/>
    </row>
    <row r="14283" spans="17:17">
      <c r="Q14283" s="925"/>
    </row>
    <row r="14284" spans="17:17">
      <c r="Q14284" s="925"/>
    </row>
    <row r="14285" spans="17:17">
      <c r="Q14285" s="925"/>
    </row>
    <row r="14286" spans="17:17">
      <c r="Q14286" s="925"/>
    </row>
    <row r="14287" spans="17:17">
      <c r="Q14287" s="925"/>
    </row>
    <row r="14288" spans="17:17">
      <c r="Q14288" s="925"/>
    </row>
    <row r="14289" spans="17:17">
      <c r="Q14289" s="925"/>
    </row>
    <row r="14290" spans="17:17">
      <c r="Q14290" s="925"/>
    </row>
    <row r="14291" spans="17:17">
      <c r="Q14291" s="925"/>
    </row>
    <row r="14292" spans="17:17">
      <c r="Q14292" s="925"/>
    </row>
    <row r="14293" spans="17:17">
      <c r="Q14293" s="925"/>
    </row>
    <row r="14294" spans="17:17">
      <c r="Q14294" s="925"/>
    </row>
    <row r="14295" spans="17:17">
      <c r="Q14295" s="925"/>
    </row>
    <row r="14296" spans="17:17">
      <c r="Q14296" s="925"/>
    </row>
    <row r="14297" spans="17:17">
      <c r="Q14297" s="925"/>
    </row>
    <row r="14298" spans="17:17">
      <c r="Q14298" s="925"/>
    </row>
    <row r="14299" spans="17:17">
      <c r="Q14299" s="925"/>
    </row>
    <row r="14300" spans="17:17">
      <c r="Q14300" s="925"/>
    </row>
    <row r="14301" spans="17:17">
      <c r="Q14301" s="925"/>
    </row>
    <row r="14302" spans="17:17">
      <c r="Q14302" s="925"/>
    </row>
    <row r="14303" spans="17:17">
      <c r="Q14303" s="925"/>
    </row>
    <row r="14304" spans="17:17">
      <c r="Q14304" s="925"/>
    </row>
    <row r="14305" spans="17:17">
      <c r="Q14305" s="925"/>
    </row>
    <row r="14306" spans="17:17">
      <c r="Q14306" s="925"/>
    </row>
    <row r="14307" spans="17:17">
      <c r="Q14307" s="925"/>
    </row>
    <row r="14308" spans="17:17">
      <c r="Q14308" s="925"/>
    </row>
    <row r="14309" spans="17:17">
      <c r="Q14309" s="925"/>
    </row>
    <row r="14310" spans="17:17">
      <c r="Q14310" s="925"/>
    </row>
    <row r="14311" spans="17:17">
      <c r="Q14311" s="925"/>
    </row>
    <row r="14312" spans="17:17">
      <c r="Q14312" s="925"/>
    </row>
    <row r="14313" spans="17:17">
      <c r="Q14313" s="925"/>
    </row>
    <row r="14314" spans="17:17">
      <c r="Q14314" s="925"/>
    </row>
    <row r="14315" spans="17:17">
      <c r="Q14315" s="925"/>
    </row>
    <row r="14316" spans="17:17">
      <c r="Q14316" s="925"/>
    </row>
    <row r="14317" spans="17:17">
      <c r="Q14317" s="925"/>
    </row>
    <row r="14318" spans="17:17">
      <c r="Q14318" s="925"/>
    </row>
    <row r="14319" spans="17:17">
      <c r="Q14319" s="925"/>
    </row>
    <row r="14320" spans="17:17">
      <c r="Q14320" s="925"/>
    </row>
    <row r="14321" spans="17:17">
      <c r="Q14321" s="925"/>
    </row>
    <row r="14322" spans="17:17">
      <c r="Q14322" s="925"/>
    </row>
    <row r="14323" spans="17:17">
      <c r="Q14323" s="925"/>
    </row>
    <row r="14324" spans="17:17">
      <c r="Q14324" s="925"/>
    </row>
    <row r="14325" spans="17:17">
      <c r="Q14325" s="925"/>
    </row>
    <row r="14326" spans="17:17">
      <c r="Q14326" s="925"/>
    </row>
    <row r="14327" spans="17:17">
      <c r="Q14327" s="925"/>
    </row>
    <row r="14328" spans="17:17">
      <c r="Q14328" s="925"/>
    </row>
    <row r="14329" spans="17:17">
      <c r="Q14329" s="925"/>
    </row>
    <row r="14330" spans="17:17">
      <c r="Q14330" s="925"/>
    </row>
    <row r="14331" spans="17:17">
      <c r="Q14331" s="925"/>
    </row>
    <row r="14332" spans="17:17">
      <c r="Q14332" s="925"/>
    </row>
    <row r="14333" spans="17:17">
      <c r="Q14333" s="925"/>
    </row>
    <row r="14334" spans="17:17">
      <c r="Q14334" s="925"/>
    </row>
    <row r="14335" spans="17:17">
      <c r="Q14335" s="925"/>
    </row>
    <row r="14336" spans="17:17">
      <c r="Q14336" s="925"/>
    </row>
    <row r="14337" spans="17:17">
      <c r="Q14337" s="925"/>
    </row>
    <row r="14338" spans="17:17">
      <c r="Q14338" s="925"/>
    </row>
    <row r="14339" spans="17:17">
      <c r="Q14339" s="925"/>
    </row>
    <row r="14340" spans="17:17">
      <c r="Q14340" s="925"/>
    </row>
    <row r="14341" spans="17:17">
      <c r="Q14341" s="925"/>
    </row>
    <row r="14342" spans="17:17">
      <c r="Q14342" s="925"/>
    </row>
    <row r="14343" spans="17:17">
      <c r="Q14343" s="925"/>
    </row>
    <row r="14344" spans="17:17">
      <c r="Q14344" s="925"/>
    </row>
    <row r="14345" spans="17:17">
      <c r="Q14345" s="925"/>
    </row>
    <row r="14346" spans="17:17">
      <c r="Q14346" s="925"/>
    </row>
    <row r="14347" spans="17:17">
      <c r="Q14347" s="925"/>
    </row>
    <row r="14348" spans="17:17">
      <c r="Q14348" s="925"/>
    </row>
    <row r="14349" spans="17:17">
      <c r="Q14349" s="925"/>
    </row>
    <row r="14350" spans="17:17">
      <c r="Q14350" s="925"/>
    </row>
    <row r="14351" spans="17:17">
      <c r="Q14351" s="925"/>
    </row>
    <row r="14352" spans="17:17">
      <c r="Q14352" s="925"/>
    </row>
    <row r="14353" spans="17:17">
      <c r="Q14353" s="925"/>
    </row>
    <row r="14354" spans="17:17">
      <c r="Q14354" s="925"/>
    </row>
    <row r="14355" spans="17:17">
      <c r="Q14355" s="925"/>
    </row>
    <row r="14356" spans="17:17">
      <c r="Q14356" s="925"/>
    </row>
    <row r="14357" spans="17:17">
      <c r="Q14357" s="925"/>
    </row>
    <row r="14358" spans="17:17">
      <c r="Q14358" s="925"/>
    </row>
    <row r="14359" spans="17:17">
      <c r="Q14359" s="925"/>
    </row>
    <row r="14360" spans="17:17">
      <c r="Q14360" s="925"/>
    </row>
    <row r="14361" spans="17:17">
      <c r="Q14361" s="925"/>
    </row>
    <row r="14362" spans="17:17">
      <c r="Q14362" s="925"/>
    </row>
    <row r="14363" spans="17:17">
      <c r="Q14363" s="925"/>
    </row>
    <row r="14364" spans="17:17">
      <c r="Q14364" s="925"/>
    </row>
    <row r="14365" spans="17:17">
      <c r="Q14365" s="925"/>
    </row>
    <row r="14366" spans="17:17">
      <c r="Q14366" s="925"/>
    </row>
    <row r="14367" spans="17:17">
      <c r="Q14367" s="925"/>
    </row>
    <row r="14368" spans="17:17">
      <c r="Q14368" s="925"/>
    </row>
    <row r="14369" spans="17:17">
      <c r="Q14369" s="925"/>
    </row>
    <row r="14370" spans="17:17">
      <c r="Q14370" s="925"/>
    </row>
    <row r="14371" spans="17:17">
      <c r="Q14371" s="925"/>
    </row>
    <row r="14372" spans="17:17">
      <c r="Q14372" s="925"/>
    </row>
    <row r="14373" spans="17:17">
      <c r="Q14373" s="925"/>
    </row>
    <row r="14374" spans="17:17">
      <c r="Q14374" s="925"/>
    </row>
    <row r="14375" spans="17:17">
      <c r="Q14375" s="925"/>
    </row>
    <row r="14376" spans="17:17">
      <c r="Q14376" s="925"/>
    </row>
    <row r="14377" spans="17:17">
      <c r="Q14377" s="925"/>
    </row>
    <row r="14378" spans="17:17">
      <c r="Q14378" s="925"/>
    </row>
    <row r="14379" spans="17:17">
      <c r="Q14379" s="925"/>
    </row>
    <row r="14380" spans="17:17">
      <c r="Q14380" s="925"/>
    </row>
    <row r="14381" spans="17:17">
      <c r="Q14381" s="925"/>
    </row>
    <row r="14382" spans="17:17">
      <c r="Q14382" s="925"/>
    </row>
    <row r="14383" spans="17:17">
      <c r="Q14383" s="925"/>
    </row>
    <row r="14384" spans="17:17">
      <c r="Q14384" s="925"/>
    </row>
    <row r="14385" spans="17:17">
      <c r="Q14385" s="925"/>
    </row>
    <row r="14386" spans="17:17">
      <c r="Q14386" s="925"/>
    </row>
    <row r="14387" spans="17:17">
      <c r="Q14387" s="925"/>
    </row>
    <row r="14388" spans="17:17">
      <c r="Q14388" s="925"/>
    </row>
    <row r="14389" spans="17:17">
      <c r="Q14389" s="925"/>
    </row>
    <row r="14390" spans="17:17">
      <c r="Q14390" s="925"/>
    </row>
    <row r="14391" spans="17:17">
      <c r="Q14391" s="925"/>
    </row>
    <row r="14392" spans="17:17">
      <c r="Q14392" s="925"/>
    </row>
    <row r="14393" spans="17:17">
      <c r="Q14393" s="925"/>
    </row>
    <row r="14394" spans="17:17">
      <c r="Q14394" s="925"/>
    </row>
    <row r="14395" spans="17:17">
      <c r="Q14395" s="925"/>
    </row>
    <row r="14396" spans="17:17">
      <c r="Q14396" s="925"/>
    </row>
    <row r="14397" spans="17:17">
      <c r="Q14397" s="925"/>
    </row>
    <row r="14398" spans="17:17">
      <c r="Q14398" s="925"/>
    </row>
    <row r="14399" spans="17:17">
      <c r="Q14399" s="925"/>
    </row>
    <row r="14400" spans="17:17">
      <c r="Q14400" s="925"/>
    </row>
    <row r="14401" spans="17:17">
      <c r="Q14401" s="925"/>
    </row>
    <row r="14402" spans="17:17">
      <c r="Q14402" s="925"/>
    </row>
    <row r="14403" spans="17:17">
      <c r="Q14403" s="925"/>
    </row>
    <row r="14404" spans="17:17">
      <c r="Q14404" s="925"/>
    </row>
    <row r="14405" spans="17:17">
      <c r="Q14405" s="925"/>
    </row>
    <row r="14406" spans="17:17">
      <c r="Q14406" s="925"/>
    </row>
    <row r="14407" spans="17:17">
      <c r="Q14407" s="925"/>
    </row>
    <row r="14408" spans="17:17">
      <c r="Q14408" s="925"/>
    </row>
    <row r="14409" spans="17:17">
      <c r="Q14409" s="925"/>
    </row>
    <row r="14410" spans="17:17">
      <c r="Q14410" s="925"/>
    </row>
    <row r="14411" spans="17:17">
      <c r="Q14411" s="925"/>
    </row>
    <row r="14412" spans="17:17">
      <c r="Q14412" s="925"/>
    </row>
    <row r="14413" spans="17:17">
      <c r="Q14413" s="925"/>
    </row>
    <row r="14414" spans="17:17">
      <c r="Q14414" s="925"/>
    </row>
    <row r="14415" spans="17:17">
      <c r="Q14415" s="925"/>
    </row>
    <row r="14416" spans="17:17">
      <c r="Q14416" s="925"/>
    </row>
    <row r="14417" spans="17:17">
      <c r="Q14417" s="925"/>
    </row>
    <row r="14418" spans="17:17">
      <c r="Q14418" s="925"/>
    </row>
    <row r="14419" spans="17:17">
      <c r="Q14419" s="925"/>
    </row>
    <row r="14420" spans="17:17">
      <c r="Q14420" s="925"/>
    </row>
    <row r="14421" spans="17:17">
      <c r="Q14421" s="925"/>
    </row>
    <row r="14422" spans="17:17">
      <c r="Q14422" s="925"/>
    </row>
    <row r="14423" spans="17:17">
      <c r="Q14423" s="925"/>
    </row>
    <row r="14424" spans="17:17">
      <c r="Q14424" s="925"/>
    </row>
    <row r="14425" spans="17:17">
      <c r="Q14425" s="925"/>
    </row>
    <row r="14426" spans="17:17">
      <c r="Q14426" s="925"/>
    </row>
    <row r="14427" spans="17:17">
      <c r="Q14427" s="925"/>
    </row>
    <row r="14428" spans="17:17">
      <c r="Q14428" s="925"/>
    </row>
    <row r="14429" spans="17:17">
      <c r="Q14429" s="925"/>
    </row>
    <row r="14430" spans="17:17">
      <c r="Q14430" s="925"/>
    </row>
    <row r="14431" spans="17:17">
      <c r="Q14431" s="925"/>
    </row>
    <row r="14432" spans="17:17">
      <c r="Q14432" s="925"/>
    </row>
    <row r="14433" spans="17:17">
      <c r="Q14433" s="925"/>
    </row>
    <row r="14434" spans="17:17">
      <c r="Q14434" s="925"/>
    </row>
    <row r="14435" spans="17:17">
      <c r="Q14435" s="925"/>
    </row>
    <row r="14436" spans="17:17">
      <c r="Q14436" s="925"/>
    </row>
    <row r="14437" spans="17:17">
      <c r="Q14437" s="925"/>
    </row>
    <row r="14438" spans="17:17">
      <c r="Q14438" s="925"/>
    </row>
    <row r="14439" spans="17:17">
      <c r="Q14439" s="925"/>
    </row>
    <row r="14440" spans="17:17">
      <c r="Q14440" s="925"/>
    </row>
    <row r="14441" spans="17:17">
      <c r="Q14441" s="925"/>
    </row>
    <row r="14442" spans="17:17">
      <c r="Q14442" s="925"/>
    </row>
    <row r="14443" spans="17:17">
      <c r="Q14443" s="925"/>
    </row>
    <row r="14444" spans="17:17">
      <c r="Q14444" s="925"/>
    </row>
    <row r="14445" spans="17:17">
      <c r="Q14445" s="925"/>
    </row>
    <row r="14446" spans="17:17">
      <c r="Q14446" s="925"/>
    </row>
    <row r="14447" spans="17:17">
      <c r="Q14447" s="925"/>
    </row>
    <row r="14448" spans="17:17">
      <c r="Q14448" s="925"/>
    </row>
    <row r="14449" spans="17:17">
      <c r="Q14449" s="925"/>
    </row>
    <row r="14450" spans="17:17">
      <c r="Q14450" s="925"/>
    </row>
    <row r="14451" spans="17:17">
      <c r="Q14451" s="925"/>
    </row>
    <row r="14452" spans="17:17">
      <c r="Q14452" s="925"/>
    </row>
    <row r="14453" spans="17:17">
      <c r="Q14453" s="925"/>
    </row>
    <row r="14454" spans="17:17">
      <c r="Q14454" s="925"/>
    </row>
    <row r="14455" spans="17:17">
      <c r="Q14455" s="925"/>
    </row>
    <row r="14456" spans="17:17">
      <c r="Q14456" s="925"/>
    </row>
    <row r="14457" spans="17:17">
      <c r="Q14457" s="925"/>
    </row>
    <row r="14458" spans="17:17">
      <c r="Q14458" s="925"/>
    </row>
    <row r="14459" spans="17:17">
      <c r="Q14459" s="925"/>
    </row>
    <row r="14460" spans="17:17">
      <c r="Q14460" s="925"/>
    </row>
    <row r="14461" spans="17:17">
      <c r="Q14461" s="925"/>
    </row>
    <row r="14462" spans="17:17">
      <c r="Q14462" s="925"/>
    </row>
    <row r="14463" spans="17:17">
      <c r="Q14463" s="925"/>
    </row>
    <row r="14464" spans="17:17">
      <c r="Q14464" s="925"/>
    </row>
    <row r="14465" spans="17:17">
      <c r="Q14465" s="925"/>
    </row>
    <row r="14466" spans="17:17">
      <c r="Q14466" s="925"/>
    </row>
    <row r="14467" spans="17:17">
      <c r="Q14467" s="925"/>
    </row>
    <row r="14468" spans="17:17">
      <c r="Q14468" s="925"/>
    </row>
    <row r="14469" spans="17:17">
      <c r="Q14469" s="925"/>
    </row>
    <row r="14470" spans="17:17">
      <c r="Q14470" s="925"/>
    </row>
    <row r="14471" spans="17:17">
      <c r="Q14471" s="925"/>
    </row>
    <row r="14472" spans="17:17">
      <c r="Q14472" s="925"/>
    </row>
    <row r="14473" spans="17:17">
      <c r="Q14473" s="925"/>
    </row>
    <row r="14474" spans="17:17">
      <c r="Q14474" s="925"/>
    </row>
    <row r="14475" spans="17:17">
      <c r="Q14475" s="925"/>
    </row>
    <row r="14476" spans="17:17">
      <c r="Q14476" s="925"/>
    </row>
    <row r="14477" spans="17:17">
      <c r="Q14477" s="925"/>
    </row>
    <row r="14478" spans="17:17">
      <c r="Q14478" s="925"/>
    </row>
    <row r="14479" spans="17:17">
      <c r="Q14479" s="925"/>
    </row>
    <row r="14480" spans="17:17">
      <c r="Q14480" s="925"/>
    </row>
    <row r="14481" spans="17:17">
      <c r="Q14481" s="925"/>
    </row>
    <row r="14482" spans="17:17">
      <c r="Q14482" s="925"/>
    </row>
    <row r="14483" spans="17:17">
      <c r="Q14483" s="925"/>
    </row>
    <row r="14484" spans="17:17">
      <c r="Q14484" s="925"/>
    </row>
    <row r="14485" spans="17:17">
      <c r="Q14485" s="925"/>
    </row>
    <row r="14486" spans="17:17">
      <c r="Q14486" s="925"/>
    </row>
    <row r="14487" spans="17:17">
      <c r="Q14487" s="925"/>
    </row>
    <row r="14488" spans="17:17">
      <c r="Q14488" s="925"/>
    </row>
    <row r="14489" spans="17:17">
      <c r="Q14489" s="925"/>
    </row>
    <row r="14490" spans="17:17">
      <c r="Q14490" s="925"/>
    </row>
    <row r="14491" spans="17:17">
      <c r="Q14491" s="925"/>
    </row>
    <row r="14492" spans="17:17">
      <c r="Q14492" s="925"/>
    </row>
    <row r="14493" spans="17:17">
      <c r="Q14493" s="925"/>
    </row>
    <row r="14494" spans="17:17">
      <c r="Q14494" s="925"/>
    </row>
    <row r="14495" spans="17:17">
      <c r="Q14495" s="925"/>
    </row>
    <row r="14496" spans="17:17">
      <c r="Q14496" s="925"/>
    </row>
    <row r="14497" spans="17:17">
      <c r="Q14497" s="925"/>
    </row>
    <row r="14498" spans="17:17">
      <c r="Q14498" s="925"/>
    </row>
    <row r="14499" spans="17:17">
      <c r="Q14499" s="925"/>
    </row>
    <row r="14500" spans="17:17">
      <c r="Q14500" s="925"/>
    </row>
    <row r="14501" spans="17:17">
      <c r="Q14501" s="925"/>
    </row>
    <row r="14502" spans="17:17">
      <c r="Q14502" s="925"/>
    </row>
    <row r="14503" spans="17:17">
      <c r="Q14503" s="925"/>
    </row>
    <row r="14504" spans="17:17">
      <c r="Q14504" s="925"/>
    </row>
    <row r="14505" spans="17:17">
      <c r="Q14505" s="925"/>
    </row>
    <row r="14506" spans="17:17">
      <c r="Q14506" s="925"/>
    </row>
    <row r="14507" spans="17:17">
      <c r="Q14507" s="925"/>
    </row>
    <row r="14508" spans="17:17">
      <c r="Q14508" s="925"/>
    </row>
    <row r="14509" spans="17:17">
      <c r="Q14509" s="925"/>
    </row>
    <row r="14510" spans="17:17">
      <c r="Q14510" s="925"/>
    </row>
    <row r="14511" spans="17:17">
      <c r="Q14511" s="925"/>
    </row>
    <row r="14512" spans="17:17">
      <c r="Q14512" s="925"/>
    </row>
    <row r="14513" spans="17:17">
      <c r="Q14513" s="925"/>
    </row>
    <row r="14514" spans="17:17">
      <c r="Q14514" s="925"/>
    </row>
    <row r="14515" spans="17:17">
      <c r="Q14515" s="925"/>
    </row>
    <row r="14516" spans="17:17">
      <c r="Q14516" s="925"/>
    </row>
    <row r="14517" spans="17:17">
      <c r="Q14517" s="925"/>
    </row>
    <row r="14518" spans="17:17">
      <c r="Q14518" s="925"/>
    </row>
    <row r="14519" spans="17:17">
      <c r="Q14519" s="925"/>
    </row>
    <row r="14520" spans="17:17">
      <c r="Q14520" s="925"/>
    </row>
    <row r="14521" spans="17:17">
      <c r="Q14521" s="925"/>
    </row>
    <row r="14522" spans="17:17">
      <c r="Q14522" s="925"/>
    </row>
    <row r="14523" spans="17:17">
      <c r="Q14523" s="925"/>
    </row>
    <row r="14524" spans="17:17">
      <c r="Q14524" s="925"/>
    </row>
    <row r="14525" spans="17:17">
      <c r="Q14525" s="925"/>
    </row>
    <row r="14526" spans="17:17">
      <c r="Q14526" s="925"/>
    </row>
    <row r="14527" spans="17:17">
      <c r="Q14527" s="925"/>
    </row>
    <row r="14528" spans="17:17">
      <c r="Q14528" s="925"/>
    </row>
    <row r="14529" spans="17:17">
      <c r="Q14529" s="925"/>
    </row>
    <row r="14530" spans="17:17">
      <c r="Q14530" s="925"/>
    </row>
    <row r="14531" spans="17:17">
      <c r="Q14531" s="925"/>
    </row>
    <row r="14532" spans="17:17">
      <c r="Q14532" s="925"/>
    </row>
    <row r="14533" spans="17:17">
      <c r="Q14533" s="925"/>
    </row>
    <row r="14534" spans="17:17">
      <c r="Q14534" s="925"/>
    </row>
    <row r="14535" spans="17:17">
      <c r="Q14535" s="925"/>
    </row>
    <row r="14536" spans="17:17">
      <c r="Q14536" s="925"/>
    </row>
    <row r="14537" spans="17:17">
      <c r="Q14537" s="925"/>
    </row>
    <row r="14538" spans="17:17">
      <c r="Q14538" s="925"/>
    </row>
    <row r="14539" spans="17:17">
      <c r="Q14539" s="925"/>
    </row>
    <row r="14540" spans="17:17">
      <c r="Q14540" s="925"/>
    </row>
    <row r="14541" spans="17:17">
      <c r="Q14541" s="925"/>
    </row>
    <row r="14542" spans="17:17">
      <c r="Q14542" s="925"/>
    </row>
    <row r="14543" spans="17:17">
      <c r="Q14543" s="925"/>
    </row>
    <row r="14544" spans="17:17">
      <c r="Q14544" s="925"/>
    </row>
    <row r="14545" spans="17:17">
      <c r="Q14545" s="925"/>
    </row>
    <row r="14546" spans="17:17">
      <c r="Q14546" s="925"/>
    </row>
    <row r="14547" spans="17:17">
      <c r="Q14547" s="925"/>
    </row>
    <row r="14548" spans="17:17">
      <c r="Q14548" s="925"/>
    </row>
    <row r="14549" spans="17:17">
      <c r="Q14549" s="925"/>
    </row>
    <row r="14550" spans="17:17">
      <c r="Q14550" s="925"/>
    </row>
    <row r="14551" spans="17:17">
      <c r="Q14551" s="925"/>
    </row>
    <row r="14552" spans="17:17">
      <c r="Q14552" s="925"/>
    </row>
    <row r="14553" spans="17:17">
      <c r="Q14553" s="925"/>
    </row>
    <row r="14554" spans="17:17">
      <c r="Q14554" s="925"/>
    </row>
    <row r="14555" spans="17:17">
      <c r="Q14555" s="925"/>
    </row>
    <row r="14556" spans="17:17">
      <c r="Q14556" s="925"/>
    </row>
    <row r="14557" spans="17:17">
      <c r="Q14557" s="925"/>
    </row>
    <row r="14558" spans="17:17">
      <c r="Q14558" s="925"/>
    </row>
    <row r="14559" spans="17:17">
      <c r="Q14559" s="925"/>
    </row>
    <row r="14560" spans="17:17">
      <c r="Q14560" s="925"/>
    </row>
    <row r="14561" spans="17:17">
      <c r="Q14561" s="925"/>
    </row>
    <row r="14562" spans="17:17">
      <c r="Q14562" s="925"/>
    </row>
    <row r="14563" spans="17:17">
      <c r="Q14563" s="925"/>
    </row>
    <row r="14564" spans="17:17">
      <c r="Q14564" s="925"/>
    </row>
    <row r="14565" spans="17:17">
      <c r="Q14565" s="925"/>
    </row>
    <row r="14566" spans="17:17">
      <c r="Q14566" s="925"/>
    </row>
    <row r="14567" spans="17:17">
      <c r="Q14567" s="925"/>
    </row>
    <row r="14568" spans="17:17">
      <c r="Q14568" s="925"/>
    </row>
    <row r="14569" spans="17:17">
      <c r="Q14569" s="925"/>
    </row>
    <row r="14570" spans="17:17">
      <c r="Q14570" s="925"/>
    </row>
    <row r="14571" spans="17:17">
      <c r="Q14571" s="925"/>
    </row>
    <row r="14572" spans="17:17">
      <c r="Q14572" s="925"/>
    </row>
    <row r="14573" spans="17:17">
      <c r="Q14573" s="925"/>
    </row>
    <row r="14574" spans="17:17">
      <c r="Q14574" s="925"/>
    </row>
    <row r="14575" spans="17:17">
      <c r="Q14575" s="925"/>
    </row>
    <row r="14576" spans="17:17">
      <c r="Q14576" s="925"/>
    </row>
    <row r="14577" spans="17:17">
      <c r="Q14577" s="925"/>
    </row>
    <row r="14578" spans="17:17">
      <c r="Q14578" s="925"/>
    </row>
    <row r="14579" spans="17:17">
      <c r="Q14579" s="925"/>
    </row>
    <row r="14580" spans="17:17">
      <c r="Q14580" s="925"/>
    </row>
    <row r="14581" spans="17:17">
      <c r="Q14581" s="925"/>
    </row>
    <row r="14582" spans="17:17">
      <c r="Q14582" s="925"/>
    </row>
    <row r="14583" spans="17:17">
      <c r="Q14583" s="925"/>
    </row>
    <row r="14584" spans="17:17">
      <c r="Q14584" s="925"/>
    </row>
    <row r="14585" spans="17:17">
      <c r="Q14585" s="925"/>
    </row>
    <row r="14586" spans="17:17">
      <c r="Q14586" s="925"/>
    </row>
    <row r="14587" spans="17:17">
      <c r="Q14587" s="925"/>
    </row>
    <row r="14588" spans="17:17">
      <c r="Q14588" s="925"/>
    </row>
    <row r="14589" spans="17:17">
      <c r="Q14589" s="925"/>
    </row>
    <row r="14590" spans="17:17">
      <c r="Q14590" s="925"/>
    </row>
    <row r="14591" spans="17:17">
      <c r="Q14591" s="925"/>
    </row>
    <row r="14592" spans="17:17">
      <c r="Q14592" s="925"/>
    </row>
    <row r="14593" spans="17:17">
      <c r="Q14593" s="925"/>
    </row>
    <row r="14594" spans="17:17">
      <c r="Q14594" s="925"/>
    </row>
    <row r="14595" spans="17:17">
      <c r="Q14595" s="925"/>
    </row>
    <row r="14596" spans="17:17">
      <c r="Q14596" s="925"/>
    </row>
    <row r="14597" spans="17:17">
      <c r="Q14597" s="925"/>
    </row>
    <row r="14598" spans="17:17">
      <c r="Q14598" s="925"/>
    </row>
    <row r="14599" spans="17:17">
      <c r="Q14599" s="925"/>
    </row>
    <row r="14600" spans="17:17">
      <c r="Q14600" s="925"/>
    </row>
    <row r="14601" spans="17:17">
      <c r="Q14601" s="925"/>
    </row>
    <row r="14602" spans="17:17">
      <c r="Q14602" s="925"/>
    </row>
    <row r="14603" spans="17:17">
      <c r="Q14603" s="925"/>
    </row>
    <row r="14604" spans="17:17">
      <c r="Q14604" s="925"/>
    </row>
    <row r="14605" spans="17:17">
      <c r="Q14605" s="925"/>
    </row>
    <row r="14606" spans="17:17">
      <c r="Q14606" s="925"/>
    </row>
    <row r="14607" spans="17:17">
      <c r="Q14607" s="925"/>
    </row>
    <row r="14608" spans="17:17">
      <c r="Q14608" s="925"/>
    </row>
    <row r="14609" spans="17:17">
      <c r="Q14609" s="925"/>
    </row>
    <row r="14610" spans="17:17">
      <c r="Q14610" s="925"/>
    </row>
    <row r="14611" spans="17:17">
      <c r="Q14611" s="925"/>
    </row>
    <row r="14612" spans="17:17">
      <c r="Q14612" s="925"/>
    </row>
    <row r="14613" spans="17:17">
      <c r="Q14613" s="925"/>
    </row>
    <row r="14614" spans="17:17">
      <c r="Q14614" s="925"/>
    </row>
    <row r="14615" spans="17:17">
      <c r="Q14615" s="925"/>
    </row>
    <row r="14616" spans="17:17">
      <c r="Q14616" s="925"/>
    </row>
    <row r="14617" spans="17:17">
      <c r="Q14617" s="925"/>
    </row>
    <row r="14618" spans="17:17">
      <c r="Q14618" s="925"/>
    </row>
    <row r="14619" spans="17:17">
      <c r="Q14619" s="925"/>
    </row>
    <row r="14620" spans="17:17">
      <c r="Q14620" s="925"/>
    </row>
    <row r="14621" spans="17:17">
      <c r="Q14621" s="925"/>
    </row>
    <row r="14622" spans="17:17">
      <c r="Q14622" s="925"/>
    </row>
    <row r="14623" spans="17:17">
      <c r="Q14623" s="925"/>
    </row>
    <row r="14624" spans="17:17">
      <c r="Q14624" s="925"/>
    </row>
    <row r="14625" spans="17:17">
      <c r="Q14625" s="925"/>
    </row>
    <row r="14626" spans="17:17">
      <c r="Q14626" s="925"/>
    </row>
    <row r="14627" spans="17:17">
      <c r="Q14627" s="925"/>
    </row>
    <row r="14628" spans="17:17">
      <c r="Q14628" s="925"/>
    </row>
    <row r="14629" spans="17:17">
      <c r="Q14629" s="925"/>
    </row>
    <row r="14630" spans="17:17">
      <c r="Q14630" s="925"/>
    </row>
    <row r="14631" spans="17:17">
      <c r="Q14631" s="925"/>
    </row>
    <row r="14632" spans="17:17">
      <c r="Q14632" s="925"/>
    </row>
    <row r="14633" spans="17:17">
      <c r="Q14633" s="925"/>
    </row>
    <row r="14634" spans="17:17">
      <c r="Q14634" s="925"/>
    </row>
    <row r="14635" spans="17:17">
      <c r="Q14635" s="925"/>
    </row>
    <row r="14636" spans="17:17">
      <c r="Q14636" s="925"/>
    </row>
    <row r="14637" spans="17:17">
      <c r="Q14637" s="925"/>
    </row>
    <row r="14638" spans="17:17">
      <c r="Q14638" s="925"/>
    </row>
    <row r="14639" spans="17:17">
      <c r="Q14639" s="925"/>
    </row>
    <row r="14640" spans="17:17">
      <c r="Q14640" s="925"/>
    </row>
    <row r="14641" spans="17:17">
      <c r="Q14641" s="925"/>
    </row>
    <row r="14642" spans="17:17">
      <c r="Q14642" s="925"/>
    </row>
    <row r="14643" spans="17:17">
      <c r="Q14643" s="925"/>
    </row>
    <row r="14644" spans="17:17">
      <c r="Q14644" s="925"/>
    </row>
    <row r="14645" spans="17:17">
      <c r="Q14645" s="925"/>
    </row>
    <row r="14646" spans="17:17">
      <c r="Q14646" s="925"/>
    </row>
    <row r="14647" spans="17:17">
      <c r="Q14647" s="925"/>
    </row>
    <row r="14648" spans="17:17">
      <c r="Q14648" s="925"/>
    </row>
    <row r="14649" spans="17:17">
      <c r="Q14649" s="925"/>
    </row>
    <row r="14650" spans="17:17">
      <c r="Q14650" s="925"/>
    </row>
    <row r="14651" spans="17:17">
      <c r="Q14651" s="925"/>
    </row>
    <row r="14652" spans="17:17">
      <c r="Q14652" s="925"/>
    </row>
    <row r="14653" spans="17:17">
      <c r="Q14653" s="925"/>
    </row>
    <row r="14654" spans="17:17">
      <c r="Q14654" s="925"/>
    </row>
    <row r="14655" spans="17:17">
      <c r="Q14655" s="925"/>
    </row>
    <row r="14656" spans="17:17">
      <c r="Q14656" s="925"/>
    </row>
    <row r="14657" spans="17:17">
      <c r="Q14657" s="925"/>
    </row>
    <row r="14658" spans="17:17">
      <c r="Q14658" s="925"/>
    </row>
    <row r="14659" spans="17:17">
      <c r="Q14659" s="925"/>
    </row>
    <row r="14660" spans="17:17">
      <c r="Q14660" s="925"/>
    </row>
    <row r="14661" spans="17:17">
      <c r="Q14661" s="925"/>
    </row>
    <row r="14662" spans="17:17">
      <c r="Q14662" s="925"/>
    </row>
    <row r="14663" spans="17:17">
      <c r="Q14663" s="925"/>
    </row>
    <row r="14664" spans="17:17">
      <c r="Q14664" s="925"/>
    </row>
    <row r="14665" spans="17:17">
      <c r="Q14665" s="925"/>
    </row>
    <row r="14666" spans="17:17">
      <c r="Q14666" s="925"/>
    </row>
    <row r="14667" spans="17:17">
      <c r="Q14667" s="925"/>
    </row>
    <row r="14668" spans="17:17">
      <c r="Q14668" s="925"/>
    </row>
    <row r="14669" spans="17:17">
      <c r="Q14669" s="925"/>
    </row>
    <row r="14670" spans="17:17">
      <c r="Q14670" s="925"/>
    </row>
    <row r="14671" spans="17:17">
      <c r="Q14671" s="925"/>
    </row>
    <row r="14672" spans="17:17">
      <c r="Q14672" s="925"/>
    </row>
    <row r="14673" spans="17:17">
      <c r="Q14673" s="925"/>
    </row>
    <row r="14674" spans="17:17">
      <c r="Q14674" s="925"/>
    </row>
    <row r="14675" spans="17:17">
      <c r="Q14675" s="925"/>
    </row>
    <row r="14676" spans="17:17">
      <c r="Q14676" s="925"/>
    </row>
    <row r="14677" spans="17:17">
      <c r="Q14677" s="925"/>
    </row>
    <row r="14678" spans="17:17">
      <c r="Q14678" s="925"/>
    </row>
    <row r="14679" spans="17:17">
      <c r="Q14679" s="925"/>
    </row>
    <row r="14680" spans="17:17">
      <c r="Q14680" s="925"/>
    </row>
    <row r="14681" spans="17:17">
      <c r="Q14681" s="925"/>
    </row>
    <row r="14682" spans="17:17">
      <c r="Q14682" s="925"/>
    </row>
    <row r="14683" spans="17:17">
      <c r="Q14683" s="925"/>
    </row>
    <row r="14684" spans="17:17">
      <c r="Q14684" s="925"/>
    </row>
    <row r="14685" spans="17:17">
      <c r="Q14685" s="925"/>
    </row>
    <row r="14686" spans="17:17">
      <c r="Q14686" s="925"/>
    </row>
    <row r="14687" spans="17:17">
      <c r="Q14687" s="925"/>
    </row>
    <row r="14688" spans="17:17">
      <c r="Q14688" s="925"/>
    </row>
    <row r="14689" spans="17:17">
      <c r="Q14689" s="925"/>
    </row>
    <row r="14690" spans="17:17">
      <c r="Q14690" s="925"/>
    </row>
    <row r="14691" spans="17:17">
      <c r="Q14691" s="925"/>
    </row>
    <row r="14692" spans="17:17">
      <c r="Q14692" s="925"/>
    </row>
    <row r="14693" spans="17:17">
      <c r="Q14693" s="925"/>
    </row>
    <row r="14694" spans="17:17">
      <c r="Q14694" s="925"/>
    </row>
    <row r="14695" spans="17:17">
      <c r="Q14695" s="925"/>
    </row>
    <row r="14696" spans="17:17">
      <c r="Q14696" s="925"/>
    </row>
    <row r="14697" spans="17:17">
      <c r="Q14697" s="925"/>
    </row>
    <row r="14698" spans="17:17">
      <c r="Q14698" s="925"/>
    </row>
    <row r="14699" spans="17:17">
      <c r="Q14699" s="925"/>
    </row>
    <row r="14700" spans="17:17">
      <c r="Q14700" s="925"/>
    </row>
    <row r="14701" spans="17:17">
      <c r="Q14701" s="925"/>
    </row>
    <row r="14702" spans="17:17">
      <c r="Q14702" s="925"/>
    </row>
    <row r="14703" spans="17:17">
      <c r="Q14703" s="925"/>
    </row>
    <row r="14704" spans="17:17">
      <c r="Q14704" s="925"/>
    </row>
    <row r="14705" spans="17:17">
      <c r="Q14705" s="925"/>
    </row>
    <row r="14706" spans="17:17">
      <c r="Q14706" s="925"/>
    </row>
    <row r="14707" spans="17:17">
      <c r="Q14707" s="925"/>
    </row>
    <row r="14708" spans="17:17">
      <c r="Q14708" s="925"/>
    </row>
    <row r="14709" spans="17:17">
      <c r="Q14709" s="925"/>
    </row>
    <row r="14710" spans="17:17">
      <c r="Q14710" s="925"/>
    </row>
    <row r="14711" spans="17:17">
      <c r="Q14711" s="925"/>
    </row>
    <row r="14712" spans="17:17">
      <c r="Q14712" s="925"/>
    </row>
    <row r="14713" spans="17:17">
      <c r="Q14713" s="925"/>
    </row>
    <row r="14714" spans="17:17">
      <c r="Q14714" s="925"/>
    </row>
    <row r="14715" spans="17:17">
      <c r="Q14715" s="925"/>
    </row>
    <row r="14716" spans="17:17">
      <c r="Q14716" s="925"/>
    </row>
    <row r="14717" spans="17:17">
      <c r="Q14717" s="925"/>
    </row>
    <row r="14718" spans="17:17">
      <c r="Q14718" s="925"/>
    </row>
    <row r="14719" spans="17:17">
      <c r="Q14719" s="925"/>
    </row>
    <row r="14720" spans="17:17">
      <c r="Q14720" s="925"/>
    </row>
    <row r="14721" spans="17:17">
      <c r="Q14721" s="925"/>
    </row>
    <row r="14722" spans="17:17">
      <c r="Q14722" s="925"/>
    </row>
    <row r="14723" spans="17:17">
      <c r="Q14723" s="925"/>
    </row>
    <row r="14724" spans="17:17">
      <c r="Q14724" s="925"/>
    </row>
    <row r="14725" spans="17:17">
      <c r="Q14725" s="925"/>
    </row>
    <row r="14726" spans="17:17">
      <c r="Q14726" s="925"/>
    </row>
    <row r="14727" spans="17:17">
      <c r="Q14727" s="925"/>
    </row>
    <row r="14728" spans="17:17">
      <c r="Q14728" s="925"/>
    </row>
    <row r="14729" spans="17:17">
      <c r="Q14729" s="925"/>
    </row>
    <row r="14730" spans="17:17">
      <c r="Q14730" s="925"/>
    </row>
    <row r="14731" spans="17:17">
      <c r="Q14731" s="925"/>
    </row>
    <row r="14732" spans="17:17">
      <c r="Q14732" s="925"/>
    </row>
    <row r="14733" spans="17:17">
      <c r="Q14733" s="925"/>
    </row>
    <row r="14734" spans="17:17">
      <c r="Q14734" s="925"/>
    </row>
    <row r="14735" spans="17:17">
      <c r="Q14735" s="925"/>
    </row>
    <row r="14736" spans="17:17">
      <c r="Q14736" s="925"/>
    </row>
    <row r="14737" spans="17:17">
      <c r="Q14737" s="925"/>
    </row>
    <row r="14738" spans="17:17">
      <c r="Q14738" s="925"/>
    </row>
    <row r="14739" spans="17:17">
      <c r="Q14739" s="925"/>
    </row>
    <row r="14740" spans="17:17">
      <c r="Q14740" s="925"/>
    </row>
    <row r="14741" spans="17:17">
      <c r="Q14741" s="925"/>
    </row>
    <row r="14742" spans="17:17">
      <c r="Q14742" s="925"/>
    </row>
    <row r="14743" spans="17:17">
      <c r="Q14743" s="925"/>
    </row>
    <row r="14744" spans="17:17">
      <c r="Q14744" s="925"/>
    </row>
    <row r="14745" spans="17:17">
      <c r="Q14745" s="925"/>
    </row>
    <row r="14746" spans="17:17">
      <c r="Q14746" s="925"/>
    </row>
    <row r="14747" spans="17:17">
      <c r="Q14747" s="925"/>
    </row>
    <row r="14748" spans="17:17">
      <c r="Q14748" s="925"/>
    </row>
    <row r="14749" spans="17:17">
      <c r="Q14749" s="925"/>
    </row>
    <row r="14750" spans="17:17">
      <c r="Q14750" s="925"/>
    </row>
    <row r="14751" spans="17:17">
      <c r="Q14751" s="925"/>
    </row>
    <row r="14752" spans="17:17">
      <c r="Q14752" s="925"/>
    </row>
    <row r="14753" spans="17:17">
      <c r="Q14753" s="925"/>
    </row>
    <row r="14754" spans="17:17">
      <c r="Q14754" s="925"/>
    </row>
    <row r="14755" spans="17:17">
      <c r="Q14755" s="925"/>
    </row>
    <row r="14756" spans="17:17">
      <c r="Q14756" s="925"/>
    </row>
    <row r="14757" spans="17:17">
      <c r="Q14757" s="925"/>
    </row>
    <row r="14758" spans="17:17">
      <c r="Q14758" s="925"/>
    </row>
    <row r="14759" spans="17:17">
      <c r="Q14759" s="925"/>
    </row>
    <row r="14760" spans="17:17">
      <c r="Q14760" s="925"/>
    </row>
    <row r="14761" spans="17:17">
      <c r="Q14761" s="925"/>
    </row>
    <row r="14762" spans="17:17">
      <c r="Q14762" s="925"/>
    </row>
    <row r="14763" spans="17:17">
      <c r="Q14763" s="925"/>
    </row>
    <row r="14764" spans="17:17">
      <c r="Q14764" s="925"/>
    </row>
    <row r="14765" spans="17:17">
      <c r="Q14765" s="925"/>
    </row>
    <row r="14766" spans="17:17">
      <c r="Q14766" s="925"/>
    </row>
    <row r="14767" spans="17:17">
      <c r="Q14767" s="925"/>
    </row>
    <row r="14768" spans="17:17">
      <c r="Q14768" s="925"/>
    </row>
    <row r="14769" spans="17:17">
      <c r="Q14769" s="925"/>
    </row>
    <row r="14770" spans="17:17">
      <c r="Q14770" s="925"/>
    </row>
    <row r="14771" spans="17:17">
      <c r="Q14771" s="925"/>
    </row>
    <row r="14772" spans="17:17">
      <c r="Q14772" s="925"/>
    </row>
    <row r="14773" spans="17:17">
      <c r="Q14773" s="925"/>
    </row>
    <row r="14774" spans="17:17">
      <c r="Q14774" s="925"/>
    </row>
    <row r="14775" spans="17:17">
      <c r="Q14775" s="925"/>
    </row>
    <row r="14776" spans="17:17">
      <c r="Q14776" s="925"/>
    </row>
    <row r="14777" spans="17:17">
      <c r="Q14777" s="925"/>
    </row>
    <row r="14778" spans="17:17">
      <c r="Q14778" s="925"/>
    </row>
    <row r="14779" spans="17:17">
      <c r="Q14779" s="925"/>
    </row>
    <row r="14780" spans="17:17">
      <c r="Q14780" s="925"/>
    </row>
    <row r="14781" spans="17:17">
      <c r="Q14781" s="925"/>
    </row>
    <row r="14782" spans="17:17">
      <c r="Q14782" s="925"/>
    </row>
    <row r="14783" spans="17:17">
      <c r="Q14783" s="925"/>
    </row>
    <row r="14784" spans="17:17">
      <c r="Q14784" s="925"/>
    </row>
    <row r="14785" spans="17:17">
      <c r="Q14785" s="925"/>
    </row>
    <row r="14786" spans="17:17">
      <c r="Q14786" s="925"/>
    </row>
    <row r="14787" spans="17:17">
      <c r="Q14787" s="925"/>
    </row>
    <row r="14788" spans="17:17">
      <c r="Q14788" s="925"/>
    </row>
    <row r="14789" spans="17:17">
      <c r="Q14789" s="925"/>
    </row>
    <row r="14790" spans="17:17">
      <c r="Q14790" s="925"/>
    </row>
    <row r="14791" spans="17:17">
      <c r="Q14791" s="925"/>
    </row>
    <row r="14792" spans="17:17">
      <c r="Q14792" s="925"/>
    </row>
    <row r="14793" spans="17:17">
      <c r="Q14793" s="925"/>
    </row>
    <row r="14794" spans="17:17">
      <c r="Q14794" s="925"/>
    </row>
    <row r="14795" spans="17:17">
      <c r="Q14795" s="925"/>
    </row>
    <row r="14796" spans="17:17">
      <c r="Q14796" s="925"/>
    </row>
    <row r="14797" spans="17:17">
      <c r="Q14797" s="925"/>
    </row>
    <row r="14798" spans="17:17">
      <c r="Q14798" s="925"/>
    </row>
    <row r="14799" spans="17:17">
      <c r="Q14799" s="925"/>
    </row>
    <row r="14800" spans="17:17">
      <c r="Q14800" s="925"/>
    </row>
    <row r="14801" spans="17:17">
      <c r="Q14801" s="925"/>
    </row>
    <row r="14802" spans="17:17">
      <c r="Q14802" s="925"/>
    </row>
    <row r="14803" spans="17:17">
      <c r="Q14803" s="925"/>
    </row>
    <row r="14804" spans="17:17">
      <c r="Q14804" s="925"/>
    </row>
    <row r="14805" spans="17:17">
      <c r="Q14805" s="925"/>
    </row>
    <row r="14806" spans="17:17">
      <c r="Q14806" s="925"/>
    </row>
    <row r="14807" spans="17:17">
      <c r="Q14807" s="925"/>
    </row>
    <row r="14808" spans="17:17">
      <c r="Q14808" s="925"/>
    </row>
    <row r="14809" spans="17:17">
      <c r="Q14809" s="925"/>
    </row>
    <row r="14810" spans="17:17">
      <c r="Q14810" s="925"/>
    </row>
    <row r="14811" spans="17:17">
      <c r="Q14811" s="925"/>
    </row>
    <row r="14812" spans="17:17">
      <c r="Q14812" s="925"/>
    </row>
    <row r="14813" spans="17:17">
      <c r="Q14813" s="925"/>
    </row>
    <row r="14814" spans="17:17">
      <c r="Q14814" s="925"/>
    </row>
    <row r="14815" spans="17:17">
      <c r="Q14815" s="925"/>
    </row>
    <row r="14816" spans="17:17">
      <c r="Q14816" s="925"/>
    </row>
    <row r="14817" spans="17:17">
      <c r="Q14817" s="925"/>
    </row>
    <row r="14818" spans="17:17">
      <c r="Q14818" s="925"/>
    </row>
    <row r="14819" spans="17:17">
      <c r="Q14819" s="925"/>
    </row>
    <row r="14820" spans="17:17">
      <c r="Q14820" s="925"/>
    </row>
    <row r="14821" spans="17:17">
      <c r="Q14821" s="925"/>
    </row>
    <row r="14822" spans="17:17">
      <c r="Q14822" s="925"/>
    </row>
    <row r="14823" spans="17:17">
      <c r="Q14823" s="925"/>
    </row>
    <row r="14824" spans="17:17">
      <c r="Q14824" s="925"/>
    </row>
    <row r="14825" spans="17:17">
      <c r="Q14825" s="925"/>
    </row>
    <row r="14826" spans="17:17">
      <c r="Q14826" s="925"/>
    </row>
    <row r="14827" spans="17:17">
      <c r="Q14827" s="925"/>
    </row>
    <row r="14828" spans="17:17">
      <c r="Q14828" s="925"/>
    </row>
    <row r="14829" spans="17:17">
      <c r="Q14829" s="925"/>
    </row>
    <row r="14830" spans="17:17">
      <c r="Q14830" s="925"/>
    </row>
    <row r="14831" spans="17:17">
      <c r="Q14831" s="925"/>
    </row>
    <row r="14832" spans="17:17">
      <c r="Q14832" s="925"/>
    </row>
    <row r="14833" spans="17:17">
      <c r="Q14833" s="925"/>
    </row>
    <row r="14834" spans="17:17">
      <c r="Q14834" s="925"/>
    </row>
    <row r="14835" spans="17:17">
      <c r="Q14835" s="925"/>
    </row>
    <row r="14836" spans="17:17">
      <c r="Q14836" s="925"/>
    </row>
    <row r="14837" spans="17:17">
      <c r="Q14837" s="925"/>
    </row>
    <row r="14838" spans="17:17">
      <c r="Q14838" s="925"/>
    </row>
    <row r="14839" spans="17:17">
      <c r="Q14839" s="925"/>
    </row>
    <row r="14840" spans="17:17">
      <c r="Q14840" s="925"/>
    </row>
    <row r="14841" spans="17:17">
      <c r="Q14841" s="925"/>
    </row>
    <row r="14842" spans="17:17">
      <c r="Q14842" s="925"/>
    </row>
    <row r="14843" spans="17:17">
      <c r="Q14843" s="925"/>
    </row>
    <row r="14844" spans="17:17">
      <c r="Q14844" s="925"/>
    </row>
    <row r="14845" spans="17:17">
      <c r="Q14845" s="925"/>
    </row>
    <row r="14846" spans="17:17">
      <c r="Q14846" s="925"/>
    </row>
    <row r="14847" spans="17:17">
      <c r="Q14847" s="925"/>
    </row>
    <row r="14848" spans="17:17">
      <c r="Q14848" s="925"/>
    </row>
    <row r="14849" spans="17:17">
      <c r="Q14849" s="925"/>
    </row>
    <row r="14850" spans="17:17">
      <c r="Q14850" s="925"/>
    </row>
    <row r="14851" spans="17:17">
      <c r="Q14851" s="925"/>
    </row>
    <row r="14852" spans="17:17">
      <c r="Q14852" s="925"/>
    </row>
    <row r="14853" spans="17:17">
      <c r="Q14853" s="925"/>
    </row>
    <row r="14854" spans="17:17">
      <c r="Q14854" s="925"/>
    </row>
    <row r="14855" spans="17:17">
      <c r="Q14855" s="925"/>
    </row>
    <row r="14856" spans="17:17">
      <c r="Q14856" s="925"/>
    </row>
    <row r="14857" spans="17:17">
      <c r="Q14857" s="925"/>
    </row>
    <row r="14858" spans="17:17">
      <c r="Q14858" s="925"/>
    </row>
    <row r="14859" spans="17:17">
      <c r="Q14859" s="925"/>
    </row>
    <row r="14860" spans="17:17">
      <c r="Q14860" s="925"/>
    </row>
    <row r="14861" spans="17:17">
      <c r="Q14861" s="925"/>
    </row>
    <row r="14862" spans="17:17">
      <c r="Q14862" s="925"/>
    </row>
    <row r="14863" spans="17:17">
      <c r="Q14863" s="925"/>
    </row>
    <row r="14864" spans="17:17">
      <c r="Q14864" s="925"/>
    </row>
    <row r="14865" spans="17:17">
      <c r="Q14865" s="925"/>
    </row>
    <row r="14866" spans="17:17">
      <c r="Q14866" s="925"/>
    </row>
    <row r="14867" spans="17:17">
      <c r="Q14867" s="925"/>
    </row>
    <row r="14868" spans="17:17">
      <c r="Q14868" s="925"/>
    </row>
    <row r="14869" spans="17:17">
      <c r="Q14869" s="925"/>
    </row>
    <row r="14870" spans="17:17">
      <c r="Q14870" s="925"/>
    </row>
    <row r="14871" spans="17:17">
      <c r="Q14871" s="925"/>
    </row>
    <row r="14872" spans="17:17">
      <c r="Q14872" s="925"/>
    </row>
    <row r="14873" spans="17:17">
      <c r="Q14873" s="925"/>
    </row>
    <row r="14874" spans="17:17">
      <c r="Q14874" s="925"/>
    </row>
    <row r="14875" spans="17:17">
      <c r="Q14875" s="925"/>
    </row>
    <row r="14876" spans="17:17">
      <c r="Q14876" s="925"/>
    </row>
    <row r="14877" spans="17:17">
      <c r="Q14877" s="925"/>
    </row>
    <row r="14878" spans="17:17">
      <c r="Q14878" s="925"/>
    </row>
    <row r="14879" spans="17:17">
      <c r="Q14879" s="925"/>
    </row>
    <row r="14880" spans="17:17">
      <c r="Q14880" s="925"/>
    </row>
    <row r="14881" spans="17:17">
      <c r="Q14881" s="925"/>
    </row>
    <row r="14882" spans="17:17">
      <c r="Q14882" s="925"/>
    </row>
    <row r="14883" spans="17:17">
      <c r="Q14883" s="925"/>
    </row>
    <row r="14884" spans="17:17">
      <c r="Q14884" s="925"/>
    </row>
    <row r="14885" spans="17:17">
      <c r="Q14885" s="925"/>
    </row>
    <row r="14886" spans="17:17">
      <c r="Q14886" s="925"/>
    </row>
    <row r="14887" spans="17:17">
      <c r="Q14887" s="925"/>
    </row>
    <row r="14888" spans="17:17">
      <c r="Q14888" s="925"/>
    </row>
    <row r="14889" spans="17:17">
      <c r="Q14889" s="925"/>
    </row>
    <row r="14890" spans="17:17">
      <c r="Q14890" s="925"/>
    </row>
    <row r="14891" spans="17:17">
      <c r="Q14891" s="925"/>
    </row>
    <row r="14892" spans="17:17">
      <c r="Q14892" s="925"/>
    </row>
    <row r="14893" spans="17:17">
      <c r="Q14893" s="925"/>
    </row>
    <row r="14894" spans="17:17">
      <c r="Q14894" s="925"/>
    </row>
    <row r="14895" spans="17:17">
      <c r="Q14895" s="925"/>
    </row>
    <row r="14896" spans="17:17">
      <c r="Q14896" s="925"/>
    </row>
    <row r="14897" spans="17:17">
      <c r="Q14897" s="925"/>
    </row>
    <row r="14898" spans="17:17">
      <c r="Q14898" s="925"/>
    </row>
    <row r="14899" spans="17:17">
      <c r="Q14899" s="925"/>
    </row>
    <row r="14900" spans="17:17">
      <c r="Q14900" s="925"/>
    </row>
    <row r="14901" spans="17:17">
      <c r="Q14901" s="925"/>
    </row>
    <row r="14902" spans="17:17">
      <c r="Q14902" s="925"/>
    </row>
    <row r="14903" spans="17:17">
      <c r="Q14903" s="925"/>
    </row>
    <row r="14904" spans="17:17">
      <c r="Q14904" s="925"/>
    </row>
    <row r="14905" spans="17:17">
      <c r="Q14905" s="925"/>
    </row>
    <row r="14906" spans="17:17">
      <c r="Q14906" s="925"/>
    </row>
    <row r="14907" spans="17:17">
      <c r="Q14907" s="925"/>
    </row>
    <row r="14908" spans="17:17">
      <c r="Q14908" s="925"/>
    </row>
    <row r="14909" spans="17:17">
      <c r="Q14909" s="925"/>
    </row>
    <row r="14910" spans="17:17">
      <c r="Q14910" s="925"/>
    </row>
    <row r="14911" spans="17:17">
      <c r="Q14911" s="925"/>
    </row>
    <row r="14912" spans="17:17">
      <c r="Q14912" s="925"/>
    </row>
    <row r="14913" spans="17:17">
      <c r="Q14913" s="925"/>
    </row>
    <row r="14914" spans="17:17">
      <c r="Q14914" s="925"/>
    </row>
    <row r="14915" spans="17:17">
      <c r="Q14915" s="925"/>
    </row>
    <row r="14916" spans="17:17">
      <c r="Q14916" s="925"/>
    </row>
    <row r="14917" spans="17:17">
      <c r="Q14917" s="925"/>
    </row>
    <row r="14918" spans="17:17">
      <c r="Q14918" s="925"/>
    </row>
    <row r="14919" spans="17:17">
      <c r="Q14919" s="925"/>
    </row>
    <row r="14920" spans="17:17">
      <c r="Q14920" s="925"/>
    </row>
    <row r="14921" spans="17:17">
      <c r="Q14921" s="925"/>
    </row>
    <row r="14922" spans="17:17">
      <c r="Q14922" s="925"/>
    </row>
    <row r="14923" spans="17:17">
      <c r="Q14923" s="925"/>
    </row>
    <row r="14924" spans="17:17">
      <c r="Q14924" s="925"/>
    </row>
    <row r="14925" spans="17:17">
      <c r="Q14925" s="925"/>
    </row>
    <row r="14926" spans="17:17">
      <c r="Q14926" s="925"/>
    </row>
    <row r="14927" spans="17:17">
      <c r="Q14927" s="925"/>
    </row>
    <row r="14928" spans="17:17">
      <c r="Q14928" s="925"/>
    </row>
    <row r="14929" spans="17:17">
      <c r="Q14929" s="925"/>
    </row>
    <row r="14930" spans="17:17">
      <c r="Q14930" s="925"/>
    </row>
    <row r="14931" spans="17:17">
      <c r="Q14931" s="925"/>
    </row>
    <row r="14932" spans="17:17">
      <c r="Q14932" s="925"/>
    </row>
    <row r="14933" spans="17:17">
      <c r="Q14933" s="925"/>
    </row>
    <row r="14934" spans="17:17">
      <c r="Q14934" s="925"/>
    </row>
    <row r="14935" spans="17:17">
      <c r="Q14935" s="925"/>
    </row>
    <row r="14936" spans="17:17">
      <c r="Q14936" s="925"/>
    </row>
    <row r="14937" spans="17:17">
      <c r="Q14937" s="925"/>
    </row>
    <row r="14938" spans="17:17">
      <c r="Q14938" s="925"/>
    </row>
    <row r="14939" spans="17:17">
      <c r="Q14939" s="925"/>
    </row>
    <row r="14940" spans="17:17">
      <c r="Q14940" s="925"/>
    </row>
    <row r="14941" spans="17:17">
      <c r="Q14941" s="925"/>
    </row>
    <row r="14942" spans="17:17">
      <c r="Q14942" s="925"/>
    </row>
    <row r="14943" spans="17:17">
      <c r="Q14943" s="925"/>
    </row>
    <row r="14944" spans="17:17">
      <c r="Q14944" s="925"/>
    </row>
    <row r="14945" spans="17:17">
      <c r="Q14945" s="925"/>
    </row>
    <row r="14946" spans="17:17">
      <c r="Q14946" s="925"/>
    </row>
    <row r="14947" spans="17:17">
      <c r="Q14947" s="925"/>
    </row>
    <row r="14948" spans="17:17">
      <c r="Q14948" s="925"/>
    </row>
    <row r="14949" spans="17:17">
      <c r="Q14949" s="925"/>
    </row>
    <row r="14950" spans="17:17">
      <c r="Q14950" s="925"/>
    </row>
    <row r="14951" spans="17:17">
      <c r="Q14951" s="925"/>
    </row>
    <row r="14952" spans="17:17">
      <c r="Q14952" s="925"/>
    </row>
    <row r="14953" spans="17:17">
      <c r="Q14953" s="925"/>
    </row>
    <row r="14954" spans="17:17">
      <c r="Q14954" s="925"/>
    </row>
    <row r="14955" spans="17:17">
      <c r="Q14955" s="925"/>
    </row>
    <row r="14956" spans="17:17">
      <c r="Q14956" s="925"/>
    </row>
    <row r="14957" spans="17:17">
      <c r="Q14957" s="925"/>
    </row>
    <row r="14958" spans="17:17">
      <c r="Q14958" s="925"/>
    </row>
    <row r="14959" spans="17:17">
      <c r="Q14959" s="925"/>
    </row>
    <row r="14960" spans="17:17">
      <c r="Q14960" s="925"/>
    </row>
    <row r="14961" spans="17:17">
      <c r="Q14961" s="925"/>
    </row>
    <row r="14962" spans="17:17">
      <c r="Q14962" s="925"/>
    </row>
    <row r="14963" spans="17:17">
      <c r="Q14963" s="925"/>
    </row>
    <row r="14964" spans="17:17">
      <c r="Q14964" s="925"/>
    </row>
    <row r="14965" spans="17:17">
      <c r="Q14965" s="925"/>
    </row>
    <row r="14966" spans="17:17">
      <c r="Q14966" s="925"/>
    </row>
    <row r="14967" spans="17:17">
      <c r="Q14967" s="925"/>
    </row>
    <row r="14968" spans="17:17">
      <c r="Q14968" s="925"/>
    </row>
    <row r="14969" spans="17:17">
      <c r="Q14969" s="925"/>
    </row>
    <row r="14970" spans="17:17">
      <c r="Q14970" s="925"/>
    </row>
    <row r="14971" spans="17:17">
      <c r="Q14971" s="925"/>
    </row>
    <row r="14972" spans="17:17">
      <c r="Q14972" s="925"/>
    </row>
    <row r="14973" spans="17:17">
      <c r="Q14973" s="925"/>
    </row>
    <row r="14974" spans="17:17">
      <c r="Q14974" s="925"/>
    </row>
    <row r="14975" spans="17:17">
      <c r="Q14975" s="925"/>
    </row>
    <row r="14976" spans="17:17">
      <c r="Q14976" s="925"/>
    </row>
    <row r="14977" spans="17:17">
      <c r="Q14977" s="925"/>
    </row>
    <row r="14978" spans="17:17">
      <c r="Q14978" s="925"/>
    </row>
    <row r="14979" spans="17:17">
      <c r="Q14979" s="925"/>
    </row>
    <row r="14980" spans="17:17">
      <c r="Q14980" s="925"/>
    </row>
    <row r="14981" spans="17:17">
      <c r="Q14981" s="925"/>
    </row>
    <row r="14982" spans="17:17">
      <c r="Q14982" s="925"/>
    </row>
    <row r="14983" spans="17:17">
      <c r="Q14983" s="925"/>
    </row>
    <row r="14984" spans="17:17">
      <c r="Q14984" s="925"/>
    </row>
    <row r="14985" spans="17:17">
      <c r="Q14985" s="925"/>
    </row>
    <row r="14986" spans="17:17">
      <c r="Q14986" s="925"/>
    </row>
    <row r="14987" spans="17:17">
      <c r="Q14987" s="925"/>
    </row>
    <row r="14988" spans="17:17">
      <c r="Q14988" s="925"/>
    </row>
    <row r="14989" spans="17:17">
      <c r="Q14989" s="925"/>
    </row>
    <row r="14990" spans="17:17">
      <c r="Q14990" s="925"/>
    </row>
    <row r="14991" spans="17:17">
      <c r="Q14991" s="925"/>
    </row>
    <row r="14992" spans="17:17">
      <c r="Q14992" s="925"/>
    </row>
    <row r="14993" spans="17:17">
      <c r="Q14993" s="925"/>
    </row>
    <row r="14994" spans="17:17">
      <c r="Q14994" s="925"/>
    </row>
    <row r="14995" spans="17:17">
      <c r="Q14995" s="925"/>
    </row>
    <row r="14996" spans="17:17">
      <c r="Q14996" s="925"/>
    </row>
    <row r="14997" spans="17:17">
      <c r="Q14997" s="925"/>
    </row>
    <row r="14998" spans="17:17">
      <c r="Q14998" s="925"/>
    </row>
    <row r="14999" spans="17:17">
      <c r="Q14999" s="925"/>
    </row>
    <row r="15000" spans="17:17">
      <c r="Q15000" s="925"/>
    </row>
    <row r="15001" spans="17:17">
      <c r="Q15001" s="925"/>
    </row>
    <row r="15002" spans="17:17">
      <c r="Q15002" s="925"/>
    </row>
    <row r="15003" spans="17:17">
      <c r="Q15003" s="925"/>
    </row>
    <row r="15004" spans="17:17">
      <c r="Q15004" s="925"/>
    </row>
    <row r="15005" spans="17:17">
      <c r="Q15005" s="925"/>
    </row>
    <row r="15006" spans="17:17">
      <c r="Q15006" s="925"/>
    </row>
    <row r="15007" spans="17:17">
      <c r="Q15007" s="925"/>
    </row>
    <row r="15008" spans="17:17">
      <c r="Q15008" s="925"/>
    </row>
    <row r="15009" spans="17:17">
      <c r="Q15009" s="925"/>
    </row>
    <row r="15010" spans="17:17">
      <c r="Q15010" s="925"/>
    </row>
    <row r="15011" spans="17:17">
      <c r="Q15011" s="925"/>
    </row>
    <row r="15012" spans="17:17">
      <c r="Q15012" s="925"/>
    </row>
    <row r="15013" spans="17:17">
      <c r="Q15013" s="925"/>
    </row>
    <row r="15014" spans="17:17">
      <c r="Q15014" s="925"/>
    </row>
    <row r="15015" spans="17:17">
      <c r="Q15015" s="925"/>
    </row>
    <row r="15016" spans="17:17">
      <c r="Q15016" s="925"/>
    </row>
    <row r="15017" spans="17:17">
      <c r="Q15017" s="925"/>
    </row>
    <row r="15018" spans="17:17">
      <c r="Q15018" s="925"/>
    </row>
    <row r="15019" spans="17:17">
      <c r="Q15019" s="925"/>
    </row>
    <row r="15020" spans="17:17">
      <c r="Q15020" s="925"/>
    </row>
    <row r="15021" spans="17:17">
      <c r="Q15021" s="925"/>
    </row>
    <row r="15022" spans="17:17">
      <c r="Q15022" s="925"/>
    </row>
    <row r="15023" spans="17:17">
      <c r="Q15023" s="925"/>
    </row>
    <row r="15024" spans="17:17">
      <c r="Q15024" s="925"/>
    </row>
    <row r="15025" spans="17:17">
      <c r="Q15025" s="925"/>
    </row>
    <row r="15026" spans="17:17">
      <c r="Q15026" s="925"/>
    </row>
    <row r="15027" spans="17:17">
      <c r="Q15027" s="925"/>
    </row>
    <row r="15028" spans="17:17">
      <c r="Q15028" s="925"/>
    </row>
    <row r="15029" spans="17:17">
      <c r="Q15029" s="925"/>
    </row>
    <row r="15030" spans="17:17">
      <c r="Q15030" s="925"/>
    </row>
    <row r="15031" spans="17:17">
      <c r="Q15031" s="925"/>
    </row>
    <row r="15032" spans="17:17">
      <c r="Q15032" s="925"/>
    </row>
    <row r="15033" spans="17:17">
      <c r="Q15033" s="925"/>
    </row>
    <row r="15034" spans="17:17">
      <c r="Q15034" s="925"/>
    </row>
    <row r="15035" spans="17:17">
      <c r="Q15035" s="925"/>
    </row>
    <row r="15036" spans="17:17">
      <c r="Q15036" s="925"/>
    </row>
    <row r="15037" spans="17:17">
      <c r="Q15037" s="925"/>
    </row>
    <row r="15038" spans="17:17">
      <c r="Q15038" s="925"/>
    </row>
    <row r="15039" spans="17:17">
      <c r="Q15039" s="925"/>
    </row>
    <row r="15040" spans="17:17">
      <c r="Q15040" s="925"/>
    </row>
    <row r="15041" spans="17:17">
      <c r="Q15041" s="925"/>
    </row>
    <row r="15042" spans="17:17">
      <c r="Q15042" s="925"/>
    </row>
    <row r="15043" spans="17:17">
      <c r="Q15043" s="925"/>
    </row>
    <row r="15044" spans="17:17">
      <c r="Q15044" s="925"/>
    </row>
    <row r="15045" spans="17:17">
      <c r="Q15045" s="925"/>
    </row>
    <row r="15046" spans="17:17">
      <c r="Q15046" s="925"/>
    </row>
    <row r="15047" spans="17:17">
      <c r="Q15047" s="925"/>
    </row>
    <row r="15048" spans="17:17">
      <c r="Q15048" s="925"/>
    </row>
    <row r="15049" spans="17:17">
      <c r="Q15049" s="925"/>
    </row>
    <row r="15050" spans="17:17">
      <c r="Q15050" s="925"/>
    </row>
    <row r="15051" spans="17:17">
      <c r="Q15051" s="925"/>
    </row>
    <row r="15052" spans="17:17">
      <c r="Q15052" s="925"/>
    </row>
    <row r="15053" spans="17:17">
      <c r="Q15053" s="925"/>
    </row>
    <row r="15054" spans="17:17">
      <c r="Q15054" s="925"/>
    </row>
    <row r="15055" spans="17:17">
      <c r="Q15055" s="925"/>
    </row>
    <row r="15056" spans="17:17">
      <c r="Q15056" s="925"/>
    </row>
    <row r="15057" spans="17:17">
      <c r="Q15057" s="925"/>
    </row>
    <row r="15058" spans="17:17">
      <c r="Q15058" s="925"/>
    </row>
    <row r="15059" spans="17:17">
      <c r="Q15059" s="925"/>
    </row>
    <row r="15060" spans="17:17">
      <c r="Q15060" s="925"/>
    </row>
    <row r="15061" spans="17:17">
      <c r="Q15061" s="925"/>
    </row>
    <row r="15062" spans="17:17">
      <c r="Q15062" s="925"/>
    </row>
    <row r="15063" spans="17:17">
      <c r="Q15063" s="925"/>
    </row>
    <row r="15064" spans="17:17">
      <c r="Q15064" s="925"/>
    </row>
    <row r="15065" spans="17:17">
      <c r="Q15065" s="925"/>
    </row>
    <row r="15066" spans="17:17">
      <c r="Q15066" s="925"/>
    </row>
    <row r="15067" spans="17:17">
      <c r="Q15067" s="925"/>
    </row>
    <row r="15068" spans="17:17">
      <c r="Q15068" s="925"/>
    </row>
    <row r="15069" spans="17:17">
      <c r="Q15069" s="925"/>
    </row>
    <row r="15070" spans="17:17">
      <c r="Q15070" s="925"/>
    </row>
    <row r="15071" spans="17:17">
      <c r="Q15071" s="925"/>
    </row>
    <row r="15072" spans="17:17">
      <c r="Q15072" s="925"/>
    </row>
    <row r="15073" spans="17:17">
      <c r="Q15073" s="925"/>
    </row>
    <row r="15074" spans="17:17">
      <c r="Q15074" s="925"/>
    </row>
    <row r="15075" spans="17:17">
      <c r="Q15075" s="925"/>
    </row>
    <row r="15076" spans="17:17">
      <c r="Q15076" s="925"/>
    </row>
    <row r="15077" spans="17:17">
      <c r="Q15077" s="925"/>
    </row>
    <row r="15078" spans="17:17">
      <c r="Q15078" s="925"/>
    </row>
    <row r="15079" spans="17:17">
      <c r="Q15079" s="925"/>
    </row>
    <row r="15080" spans="17:17">
      <c r="Q15080" s="925"/>
    </row>
    <row r="15081" spans="17:17">
      <c r="Q15081" s="925"/>
    </row>
    <row r="15082" spans="17:17">
      <c r="Q15082" s="925"/>
    </row>
    <row r="15083" spans="17:17">
      <c r="Q15083" s="925"/>
    </row>
    <row r="15084" spans="17:17">
      <c r="Q15084" s="925"/>
    </row>
    <row r="15085" spans="17:17">
      <c r="Q15085" s="925"/>
    </row>
    <row r="15086" spans="17:17">
      <c r="Q15086" s="925"/>
    </row>
    <row r="15087" spans="17:17">
      <c r="Q15087" s="925"/>
    </row>
    <row r="15088" spans="17:17">
      <c r="Q15088" s="925"/>
    </row>
    <row r="15089" spans="17:17">
      <c r="Q15089" s="925"/>
    </row>
    <row r="15090" spans="17:17">
      <c r="Q15090" s="925"/>
    </row>
    <row r="15091" spans="17:17">
      <c r="Q15091" s="925"/>
    </row>
    <row r="15092" spans="17:17">
      <c r="Q15092" s="925"/>
    </row>
    <row r="15093" spans="17:17">
      <c r="Q15093" s="925"/>
    </row>
    <row r="15094" spans="17:17">
      <c r="Q15094" s="925"/>
    </row>
    <row r="15095" spans="17:17">
      <c r="Q15095" s="925"/>
    </row>
    <row r="15096" spans="17:17">
      <c r="Q15096" s="925"/>
    </row>
    <row r="15097" spans="17:17">
      <c r="Q15097" s="925"/>
    </row>
    <row r="15098" spans="17:17">
      <c r="Q15098" s="925"/>
    </row>
    <row r="15099" spans="17:17">
      <c r="Q15099" s="925"/>
    </row>
    <row r="15100" spans="17:17">
      <c r="Q15100" s="925"/>
    </row>
    <row r="15101" spans="17:17">
      <c r="Q15101" s="925"/>
    </row>
    <row r="15102" spans="17:17">
      <c r="Q15102" s="925"/>
    </row>
    <row r="15103" spans="17:17">
      <c r="Q15103" s="925"/>
    </row>
    <row r="15104" spans="17:17">
      <c r="Q15104" s="925"/>
    </row>
    <row r="15105" spans="17:17">
      <c r="Q15105" s="925"/>
    </row>
    <row r="15106" spans="17:17">
      <c r="Q15106" s="925"/>
    </row>
    <row r="15107" spans="17:17">
      <c r="Q15107" s="925"/>
    </row>
    <row r="15108" spans="17:17">
      <c r="Q15108" s="925"/>
    </row>
    <row r="15109" spans="17:17">
      <c r="Q15109" s="925"/>
    </row>
    <row r="15110" spans="17:17">
      <c r="Q15110" s="925"/>
    </row>
    <row r="15111" spans="17:17">
      <c r="Q15111" s="925"/>
    </row>
    <row r="15112" spans="17:17">
      <c r="Q15112" s="925"/>
    </row>
    <row r="15113" spans="17:17">
      <c r="Q15113" s="925"/>
    </row>
    <row r="15114" spans="17:17">
      <c r="Q15114" s="925"/>
    </row>
    <row r="15115" spans="17:17">
      <c r="Q15115" s="925"/>
    </row>
    <row r="15116" spans="17:17">
      <c r="Q15116" s="925"/>
    </row>
    <row r="15117" spans="17:17">
      <c r="Q15117" s="925"/>
    </row>
    <row r="15118" spans="17:17">
      <c r="Q15118" s="925"/>
    </row>
    <row r="15119" spans="17:17">
      <c r="Q15119" s="925"/>
    </row>
    <row r="15120" spans="17:17">
      <c r="Q15120" s="925"/>
    </row>
    <row r="15121" spans="17:17">
      <c r="Q15121" s="925"/>
    </row>
    <row r="15122" spans="17:17">
      <c r="Q15122" s="925"/>
    </row>
    <row r="15123" spans="17:17">
      <c r="Q15123" s="925"/>
    </row>
    <row r="15124" spans="17:17">
      <c r="Q15124" s="925"/>
    </row>
    <row r="15125" spans="17:17">
      <c r="Q15125" s="925"/>
    </row>
    <row r="15126" spans="17:17">
      <c r="Q15126" s="925"/>
    </row>
    <row r="15127" spans="17:17">
      <c r="Q15127" s="925"/>
    </row>
    <row r="15128" spans="17:17">
      <c r="Q15128" s="925"/>
    </row>
    <row r="15129" spans="17:17">
      <c r="Q15129" s="925"/>
    </row>
    <row r="15130" spans="17:17">
      <c r="Q15130" s="925"/>
    </row>
    <row r="15131" spans="17:17">
      <c r="Q15131" s="925"/>
    </row>
    <row r="15132" spans="17:17">
      <c r="Q15132" s="925"/>
    </row>
    <row r="15133" spans="17:17">
      <c r="Q15133" s="925"/>
    </row>
    <row r="15134" spans="17:17">
      <c r="Q15134" s="925"/>
    </row>
    <row r="15135" spans="17:17">
      <c r="Q15135" s="925"/>
    </row>
    <row r="15136" spans="17:17">
      <c r="Q15136" s="925"/>
    </row>
    <row r="15137" spans="17:17">
      <c r="Q15137" s="925"/>
    </row>
    <row r="15138" spans="17:17">
      <c r="Q15138" s="925"/>
    </row>
    <row r="15139" spans="17:17">
      <c r="Q15139" s="925"/>
    </row>
    <row r="15140" spans="17:17">
      <c r="Q15140" s="925"/>
    </row>
    <row r="15141" spans="17:17">
      <c r="Q15141" s="925"/>
    </row>
    <row r="15142" spans="17:17">
      <c r="Q15142" s="925"/>
    </row>
    <row r="15143" spans="17:17">
      <c r="Q15143" s="925"/>
    </row>
    <row r="15144" spans="17:17">
      <c r="Q15144" s="925"/>
    </row>
    <row r="15145" spans="17:17">
      <c r="Q15145" s="925"/>
    </row>
    <row r="15146" spans="17:17">
      <c r="Q15146" s="925"/>
    </row>
    <row r="15147" spans="17:17">
      <c r="Q15147" s="925"/>
    </row>
    <row r="15148" spans="17:17">
      <c r="Q15148" s="925"/>
    </row>
    <row r="15149" spans="17:17">
      <c r="Q15149" s="925"/>
    </row>
    <row r="15150" spans="17:17">
      <c r="Q15150" s="925"/>
    </row>
    <row r="15151" spans="17:17">
      <c r="Q15151" s="925"/>
    </row>
    <row r="15152" spans="17:17">
      <c r="Q15152" s="925"/>
    </row>
    <row r="15153" spans="17:17">
      <c r="Q15153" s="925"/>
    </row>
    <row r="15154" spans="17:17">
      <c r="Q15154" s="925"/>
    </row>
    <row r="15155" spans="17:17">
      <c r="Q15155" s="925"/>
    </row>
    <row r="15156" spans="17:17">
      <c r="Q15156" s="925"/>
    </row>
    <row r="15157" spans="17:17">
      <c r="Q15157" s="925"/>
    </row>
    <row r="15158" spans="17:17">
      <c r="Q15158" s="925"/>
    </row>
    <row r="15159" spans="17:17">
      <c r="Q15159" s="925"/>
    </row>
    <row r="15160" spans="17:17">
      <c r="Q15160" s="925"/>
    </row>
    <row r="15161" spans="17:17">
      <c r="Q15161" s="925"/>
    </row>
    <row r="15162" spans="17:17">
      <c r="Q15162" s="925"/>
    </row>
    <row r="15163" spans="17:17">
      <c r="Q15163" s="925"/>
    </row>
    <row r="15164" spans="17:17">
      <c r="Q15164" s="925"/>
    </row>
    <row r="15165" spans="17:17">
      <c r="Q15165" s="925"/>
    </row>
    <row r="15166" spans="17:17">
      <c r="Q15166" s="925"/>
    </row>
    <row r="15167" spans="17:17">
      <c r="Q15167" s="925"/>
    </row>
    <row r="15168" spans="17:17">
      <c r="Q15168" s="925"/>
    </row>
    <row r="15169" spans="17:17">
      <c r="Q15169" s="925"/>
    </row>
    <row r="15170" spans="17:17">
      <c r="Q15170" s="925"/>
    </row>
    <row r="15171" spans="17:17">
      <c r="Q15171" s="925"/>
    </row>
    <row r="15172" spans="17:17">
      <c r="Q15172" s="925"/>
    </row>
    <row r="15173" spans="17:17">
      <c r="Q15173" s="925"/>
    </row>
    <row r="15174" spans="17:17">
      <c r="Q15174" s="925"/>
    </row>
    <row r="15175" spans="17:17">
      <c r="Q15175" s="925"/>
    </row>
    <row r="15176" spans="17:17">
      <c r="Q15176" s="925"/>
    </row>
    <row r="15177" spans="17:17">
      <c r="Q15177" s="925"/>
    </row>
    <row r="15178" spans="17:17">
      <c r="Q15178" s="925"/>
    </row>
    <row r="15179" spans="17:17">
      <c r="Q15179" s="925"/>
    </row>
    <row r="15180" spans="17:17">
      <c r="Q15180" s="925"/>
    </row>
    <row r="15181" spans="17:17">
      <c r="Q15181" s="925"/>
    </row>
    <row r="15182" spans="17:17">
      <c r="Q15182" s="925"/>
    </row>
    <row r="15183" spans="17:17">
      <c r="Q15183" s="925"/>
    </row>
    <row r="15184" spans="17:17">
      <c r="Q15184" s="925"/>
    </row>
    <row r="15185" spans="17:17">
      <c r="Q15185" s="925"/>
    </row>
    <row r="15186" spans="17:17">
      <c r="Q15186" s="925"/>
    </row>
    <row r="15187" spans="17:17">
      <c r="Q15187" s="925"/>
    </row>
    <row r="15188" spans="17:17">
      <c r="Q15188" s="925"/>
    </row>
    <row r="15189" spans="17:17">
      <c r="Q15189" s="925"/>
    </row>
    <row r="15190" spans="17:17">
      <c r="Q15190" s="925"/>
    </row>
    <row r="15191" spans="17:17">
      <c r="Q15191" s="925"/>
    </row>
    <row r="15192" spans="17:17">
      <c r="Q15192" s="925"/>
    </row>
    <row r="15193" spans="17:17">
      <c r="Q15193" s="925"/>
    </row>
    <row r="15194" spans="17:17">
      <c r="Q15194" s="925"/>
    </row>
    <row r="15195" spans="17:17">
      <c r="Q15195" s="925"/>
    </row>
    <row r="15196" spans="17:17">
      <c r="Q15196" s="925"/>
    </row>
    <row r="15197" spans="17:17">
      <c r="Q15197" s="925"/>
    </row>
    <row r="15198" spans="17:17">
      <c r="Q15198" s="925"/>
    </row>
    <row r="15199" spans="17:17">
      <c r="Q15199" s="925"/>
    </row>
    <row r="15200" spans="17:17">
      <c r="Q15200" s="925"/>
    </row>
    <row r="15201" spans="17:17">
      <c r="Q15201" s="925"/>
    </row>
    <row r="15202" spans="17:17">
      <c r="Q15202" s="925"/>
    </row>
    <row r="15203" spans="17:17">
      <c r="Q15203" s="925"/>
    </row>
    <row r="15204" spans="17:17">
      <c r="Q15204" s="925"/>
    </row>
    <row r="15205" spans="17:17">
      <c r="Q15205" s="925"/>
    </row>
    <row r="15206" spans="17:17">
      <c r="Q15206" s="925"/>
    </row>
    <row r="15207" spans="17:17">
      <c r="Q15207" s="925"/>
    </row>
    <row r="15208" spans="17:17">
      <c r="Q15208" s="925"/>
    </row>
    <row r="15209" spans="17:17">
      <c r="Q15209" s="925"/>
    </row>
    <row r="15210" spans="17:17">
      <c r="Q15210" s="925"/>
    </row>
    <row r="15211" spans="17:17">
      <c r="Q15211" s="925"/>
    </row>
    <row r="15212" spans="17:17">
      <c r="Q15212" s="925"/>
    </row>
    <row r="15213" spans="17:17">
      <c r="Q15213" s="925"/>
    </row>
    <row r="15214" spans="17:17">
      <c r="Q15214" s="925"/>
    </row>
    <row r="15215" spans="17:17">
      <c r="Q15215" s="925"/>
    </row>
    <row r="15216" spans="17:17">
      <c r="Q15216" s="925"/>
    </row>
    <row r="15217" spans="17:17">
      <c r="Q15217" s="925"/>
    </row>
    <row r="15218" spans="17:17">
      <c r="Q15218" s="925"/>
    </row>
    <row r="15219" spans="17:17">
      <c r="Q15219" s="925"/>
    </row>
    <row r="15220" spans="17:17">
      <c r="Q15220" s="925"/>
    </row>
    <row r="15221" spans="17:17">
      <c r="Q15221" s="925"/>
    </row>
    <row r="15222" spans="17:17">
      <c r="Q15222" s="925"/>
    </row>
    <row r="15223" spans="17:17">
      <c r="Q15223" s="925"/>
    </row>
    <row r="15224" spans="17:17">
      <c r="Q15224" s="925"/>
    </row>
    <row r="15225" spans="17:17">
      <c r="Q15225" s="925"/>
    </row>
    <row r="15226" spans="17:17">
      <c r="Q15226" s="925"/>
    </row>
    <row r="15227" spans="17:17">
      <c r="Q15227" s="925"/>
    </row>
    <row r="15228" spans="17:17">
      <c r="Q15228" s="925"/>
    </row>
    <row r="15229" spans="17:17">
      <c r="Q15229" s="925"/>
    </row>
    <row r="15230" spans="17:17">
      <c r="Q15230" s="925"/>
    </row>
    <row r="15231" spans="17:17">
      <c r="Q15231" s="925"/>
    </row>
    <row r="15232" spans="17:17">
      <c r="Q15232" s="925"/>
    </row>
    <row r="15233" spans="17:17">
      <c r="Q15233" s="925"/>
    </row>
    <row r="15234" spans="17:17">
      <c r="Q15234" s="925"/>
    </row>
    <row r="15235" spans="17:17">
      <c r="Q15235" s="925"/>
    </row>
    <row r="15236" spans="17:17">
      <c r="Q15236" s="925"/>
    </row>
    <row r="15237" spans="17:17">
      <c r="Q15237" s="925"/>
    </row>
    <row r="15238" spans="17:17">
      <c r="Q15238" s="925"/>
    </row>
    <row r="15239" spans="17:17">
      <c r="Q15239" s="925"/>
    </row>
    <row r="15240" spans="17:17">
      <c r="Q15240" s="925"/>
    </row>
    <row r="15241" spans="17:17">
      <c r="Q15241" s="925"/>
    </row>
    <row r="15242" spans="17:17">
      <c r="Q15242" s="925"/>
    </row>
    <row r="15243" spans="17:17">
      <c r="Q15243" s="925"/>
    </row>
    <row r="15244" spans="17:17">
      <c r="Q15244" s="925"/>
    </row>
    <row r="15245" spans="17:17">
      <c r="Q15245" s="925"/>
    </row>
    <row r="15246" spans="17:17">
      <c r="Q15246" s="925"/>
    </row>
    <row r="15247" spans="17:17">
      <c r="Q15247" s="925"/>
    </row>
    <row r="15248" spans="17:17">
      <c r="Q15248" s="925"/>
    </row>
    <row r="15249" spans="17:17">
      <c r="Q15249" s="925"/>
    </row>
    <row r="15250" spans="17:17">
      <c r="Q15250" s="925"/>
    </row>
    <row r="15251" spans="17:17">
      <c r="Q15251" s="925"/>
    </row>
    <row r="15252" spans="17:17">
      <c r="Q15252" s="925"/>
    </row>
    <row r="15253" spans="17:17">
      <c r="Q15253" s="925"/>
    </row>
    <row r="15254" spans="17:17">
      <c r="Q15254" s="925"/>
    </row>
    <row r="15255" spans="17:17">
      <c r="Q15255" s="925"/>
    </row>
    <row r="15256" spans="17:17">
      <c r="Q15256" s="925"/>
    </row>
    <row r="15257" spans="17:17">
      <c r="Q15257" s="925"/>
    </row>
    <row r="15258" spans="17:17">
      <c r="Q15258" s="925"/>
    </row>
    <row r="15259" spans="17:17">
      <c r="Q15259" s="925"/>
    </row>
    <row r="15260" spans="17:17">
      <c r="Q15260" s="925"/>
    </row>
    <row r="15261" spans="17:17">
      <c r="Q15261" s="925"/>
    </row>
    <row r="15262" spans="17:17">
      <c r="Q15262" s="925"/>
    </row>
    <row r="15263" spans="17:17">
      <c r="Q15263" s="925"/>
    </row>
    <row r="15264" spans="17:17">
      <c r="Q15264" s="925"/>
    </row>
    <row r="15265" spans="17:17">
      <c r="Q15265" s="925"/>
    </row>
    <row r="15266" spans="17:17">
      <c r="Q15266" s="925"/>
    </row>
    <row r="15267" spans="17:17">
      <c r="Q15267" s="925"/>
    </row>
    <row r="15268" spans="17:17">
      <c r="Q15268" s="925"/>
    </row>
    <row r="15269" spans="17:17">
      <c r="Q15269" s="925"/>
    </row>
    <row r="15270" spans="17:17">
      <c r="Q15270" s="925"/>
    </row>
    <row r="15271" spans="17:17">
      <c r="Q15271" s="925"/>
    </row>
    <row r="15272" spans="17:17">
      <c r="Q15272" s="925"/>
    </row>
    <row r="15273" spans="17:17">
      <c r="Q15273" s="925"/>
    </row>
    <row r="15274" spans="17:17">
      <c r="Q15274" s="925"/>
    </row>
    <row r="15275" spans="17:17">
      <c r="Q15275" s="925"/>
    </row>
    <row r="15276" spans="17:17">
      <c r="Q15276" s="925"/>
    </row>
    <row r="15277" spans="17:17">
      <c r="Q15277" s="925"/>
    </row>
    <row r="15278" spans="17:17">
      <c r="Q15278" s="925"/>
    </row>
    <row r="15279" spans="17:17">
      <c r="Q15279" s="925"/>
    </row>
    <row r="15280" spans="17:17">
      <c r="Q15280" s="925"/>
    </row>
    <row r="15281" spans="17:17">
      <c r="Q15281" s="925"/>
    </row>
    <row r="15282" spans="17:17">
      <c r="Q15282" s="925"/>
    </row>
    <row r="15283" spans="17:17">
      <c r="Q15283" s="925"/>
    </row>
    <row r="15284" spans="17:17">
      <c r="Q15284" s="925"/>
    </row>
    <row r="15285" spans="17:17">
      <c r="Q15285" s="925"/>
    </row>
    <row r="15286" spans="17:17">
      <c r="Q15286" s="925"/>
    </row>
    <row r="15287" spans="17:17">
      <c r="Q15287" s="925"/>
    </row>
    <row r="15288" spans="17:17">
      <c r="Q15288" s="925"/>
    </row>
    <row r="15289" spans="17:17">
      <c r="Q15289" s="925"/>
    </row>
    <row r="15290" spans="17:17">
      <c r="Q15290" s="925"/>
    </row>
    <row r="15291" spans="17:17">
      <c r="Q15291" s="925"/>
    </row>
    <row r="15292" spans="17:17">
      <c r="Q15292" s="925"/>
    </row>
    <row r="15293" spans="17:17">
      <c r="Q15293" s="925"/>
    </row>
    <row r="15294" spans="17:17">
      <c r="Q15294" s="925"/>
    </row>
    <row r="15295" spans="17:17">
      <c r="Q15295" s="925"/>
    </row>
    <row r="15296" spans="17:17">
      <c r="Q15296" s="925"/>
    </row>
    <row r="15297" spans="17:17">
      <c r="Q15297" s="925"/>
    </row>
    <row r="15298" spans="17:17">
      <c r="Q15298" s="925"/>
    </row>
    <row r="15299" spans="17:17">
      <c r="Q15299" s="925"/>
    </row>
    <row r="15300" spans="17:17">
      <c r="Q15300" s="925"/>
    </row>
    <row r="15301" spans="17:17">
      <c r="Q15301" s="925"/>
    </row>
    <row r="15302" spans="17:17">
      <c r="Q15302" s="925"/>
    </row>
    <row r="15303" spans="17:17">
      <c r="Q15303" s="925"/>
    </row>
    <row r="15304" spans="17:17">
      <c r="Q15304" s="925"/>
    </row>
    <row r="15305" spans="17:17">
      <c r="Q15305" s="925"/>
    </row>
    <row r="15306" spans="17:17">
      <c r="Q15306" s="925"/>
    </row>
    <row r="15307" spans="17:17">
      <c r="Q15307" s="925"/>
    </row>
    <row r="15308" spans="17:17">
      <c r="Q15308" s="925"/>
    </row>
    <row r="15309" spans="17:17">
      <c r="Q15309" s="925"/>
    </row>
    <row r="15310" spans="17:17">
      <c r="Q15310" s="925"/>
    </row>
    <row r="15311" spans="17:17">
      <c r="Q15311" s="925"/>
    </row>
    <row r="15312" spans="17:17">
      <c r="Q15312" s="925"/>
    </row>
    <row r="15313" spans="17:17">
      <c r="Q15313" s="925"/>
    </row>
    <row r="15314" spans="17:17">
      <c r="Q15314" s="925"/>
    </row>
    <row r="15315" spans="17:17">
      <c r="Q15315" s="925"/>
    </row>
    <row r="15316" spans="17:17">
      <c r="Q15316" s="925"/>
    </row>
    <row r="15317" spans="17:17">
      <c r="Q15317" s="925"/>
    </row>
    <row r="15318" spans="17:17">
      <c r="Q15318" s="925"/>
    </row>
    <row r="15319" spans="17:17">
      <c r="Q15319" s="925"/>
    </row>
    <row r="15320" spans="17:17">
      <c r="Q15320" s="925"/>
    </row>
    <row r="15321" spans="17:17">
      <c r="Q15321" s="925"/>
    </row>
    <row r="15322" spans="17:17">
      <c r="Q15322" s="925"/>
    </row>
    <row r="15323" spans="17:17">
      <c r="Q15323" s="925"/>
    </row>
    <row r="15324" spans="17:17">
      <c r="Q15324" s="925"/>
    </row>
    <row r="15325" spans="17:17">
      <c r="Q15325" s="925"/>
    </row>
    <row r="15326" spans="17:17">
      <c r="Q15326" s="925"/>
    </row>
    <row r="15327" spans="17:17">
      <c r="Q15327" s="925"/>
    </row>
    <row r="15328" spans="17:17">
      <c r="Q15328" s="925"/>
    </row>
    <row r="15329" spans="17:17">
      <c r="Q15329" s="925"/>
    </row>
    <row r="15330" spans="17:17">
      <c r="Q15330" s="925"/>
    </row>
    <row r="15331" spans="17:17">
      <c r="Q15331" s="925"/>
    </row>
    <row r="15332" spans="17:17">
      <c r="Q15332" s="925"/>
    </row>
    <row r="15333" spans="17:17">
      <c r="Q15333" s="925"/>
    </row>
    <row r="15334" spans="17:17">
      <c r="Q15334" s="925"/>
    </row>
    <row r="15335" spans="17:17">
      <c r="Q15335" s="925"/>
    </row>
    <row r="15336" spans="17:17">
      <c r="Q15336" s="925"/>
    </row>
    <row r="15337" spans="17:17">
      <c r="Q15337" s="925"/>
    </row>
    <row r="15338" spans="17:17">
      <c r="Q15338" s="925"/>
    </row>
    <row r="15339" spans="17:17">
      <c r="Q15339" s="925"/>
    </row>
    <row r="15340" spans="17:17">
      <c r="Q15340" s="925"/>
    </row>
    <row r="15341" spans="17:17">
      <c r="Q15341" s="925"/>
    </row>
    <row r="15342" spans="17:17">
      <c r="Q15342" s="925"/>
    </row>
    <row r="15343" spans="17:17">
      <c r="Q15343" s="925"/>
    </row>
    <row r="15344" spans="17:17">
      <c r="Q15344" s="925"/>
    </row>
    <row r="15345" spans="17:17">
      <c r="Q15345" s="925"/>
    </row>
    <row r="15346" spans="17:17">
      <c r="Q15346" s="925"/>
    </row>
    <row r="15347" spans="17:17">
      <c r="Q15347" s="925"/>
    </row>
    <row r="15348" spans="17:17">
      <c r="Q15348" s="925"/>
    </row>
    <row r="15349" spans="17:17">
      <c r="Q15349" s="925"/>
    </row>
    <row r="15350" spans="17:17">
      <c r="Q15350" s="925"/>
    </row>
    <row r="15351" spans="17:17">
      <c r="Q15351" s="925"/>
    </row>
    <row r="15352" spans="17:17">
      <c r="Q15352" s="925"/>
    </row>
    <row r="15353" spans="17:17">
      <c r="Q15353" s="925"/>
    </row>
    <row r="15354" spans="17:17">
      <c r="Q15354" s="925"/>
    </row>
    <row r="15355" spans="17:17">
      <c r="Q15355" s="925"/>
    </row>
    <row r="15356" spans="17:17">
      <c r="Q15356" s="925"/>
    </row>
    <row r="15357" spans="17:17">
      <c r="Q15357" s="925"/>
    </row>
    <row r="15358" spans="17:17">
      <c r="Q15358" s="925"/>
    </row>
    <row r="15359" spans="17:17">
      <c r="Q15359" s="925"/>
    </row>
    <row r="15360" spans="17:17">
      <c r="Q15360" s="925"/>
    </row>
    <row r="15361" spans="17:17">
      <c r="Q15361" s="925"/>
    </row>
    <row r="15362" spans="17:17">
      <c r="Q15362" s="925"/>
    </row>
    <row r="15363" spans="17:17">
      <c r="Q15363" s="925"/>
    </row>
    <row r="15364" spans="17:17">
      <c r="Q15364" s="925"/>
    </row>
    <row r="15365" spans="17:17">
      <c r="Q15365" s="925"/>
    </row>
    <row r="15366" spans="17:17">
      <c r="Q15366" s="925"/>
    </row>
    <row r="15367" spans="17:17">
      <c r="Q15367" s="925"/>
    </row>
    <row r="15368" spans="17:17">
      <c r="Q15368" s="925"/>
    </row>
    <row r="15369" spans="17:17">
      <c r="Q15369" s="925"/>
    </row>
    <row r="15370" spans="17:17">
      <c r="Q15370" s="925"/>
    </row>
    <row r="15371" spans="17:17">
      <c r="Q15371" s="925"/>
    </row>
    <row r="15372" spans="17:17">
      <c r="Q15372" s="925"/>
    </row>
    <row r="15373" spans="17:17">
      <c r="Q15373" s="925"/>
    </row>
    <row r="15374" spans="17:17">
      <c r="Q15374" s="925"/>
    </row>
    <row r="15375" spans="17:17">
      <c r="Q15375" s="925"/>
    </row>
    <row r="15376" spans="17:17">
      <c r="Q15376" s="925"/>
    </row>
    <row r="15377" spans="17:17">
      <c r="Q15377" s="925"/>
    </row>
    <row r="15378" spans="17:17">
      <c r="Q15378" s="925"/>
    </row>
    <row r="15379" spans="17:17">
      <c r="Q15379" s="925"/>
    </row>
    <row r="15380" spans="17:17">
      <c r="Q15380" s="925"/>
    </row>
    <row r="15381" spans="17:17">
      <c r="Q15381" s="925"/>
    </row>
    <row r="15382" spans="17:17">
      <c r="Q15382" s="925"/>
    </row>
    <row r="15383" spans="17:17">
      <c r="Q15383" s="925"/>
    </row>
    <row r="15384" spans="17:17">
      <c r="Q15384" s="925"/>
    </row>
    <row r="15385" spans="17:17">
      <c r="Q15385" s="925"/>
    </row>
    <row r="15386" spans="17:17">
      <c r="Q15386" s="925"/>
    </row>
    <row r="15387" spans="17:17">
      <c r="Q15387" s="925"/>
    </row>
    <row r="15388" spans="17:17">
      <c r="Q15388" s="925"/>
    </row>
    <row r="15389" spans="17:17">
      <c r="Q15389" s="925"/>
    </row>
    <row r="15390" spans="17:17">
      <c r="Q15390" s="925"/>
    </row>
    <row r="15391" spans="17:17">
      <c r="Q15391" s="925"/>
    </row>
    <row r="15392" spans="17:17">
      <c r="Q15392" s="925"/>
    </row>
    <row r="15393" spans="17:17">
      <c r="Q15393" s="925"/>
    </row>
    <row r="15394" spans="17:17">
      <c r="Q15394" s="925"/>
    </row>
    <row r="15395" spans="17:17">
      <c r="Q15395" s="925"/>
    </row>
    <row r="15396" spans="17:17">
      <c r="Q15396" s="925"/>
    </row>
    <row r="15397" spans="17:17">
      <c r="Q15397" s="925"/>
    </row>
    <row r="15398" spans="17:17">
      <c r="Q15398" s="925"/>
    </row>
    <row r="15399" spans="17:17">
      <c r="Q15399" s="925"/>
    </row>
    <row r="15400" spans="17:17">
      <c r="Q15400" s="925"/>
    </row>
    <row r="15401" spans="17:17">
      <c r="Q15401" s="925"/>
    </row>
    <row r="15402" spans="17:17">
      <c r="Q15402" s="925"/>
    </row>
    <row r="15403" spans="17:17">
      <c r="Q15403" s="925"/>
    </row>
    <row r="15404" spans="17:17">
      <c r="Q15404" s="925"/>
    </row>
    <row r="15405" spans="17:17">
      <c r="Q15405" s="925"/>
    </row>
    <row r="15406" spans="17:17">
      <c r="Q15406" s="925"/>
    </row>
    <row r="15407" spans="17:17">
      <c r="Q15407" s="925"/>
    </row>
    <row r="15408" spans="17:17">
      <c r="Q15408" s="925"/>
    </row>
    <row r="15409" spans="17:17">
      <c r="Q15409" s="925"/>
    </row>
    <row r="15410" spans="17:17">
      <c r="Q15410" s="925"/>
    </row>
    <row r="15411" spans="17:17">
      <c r="Q15411" s="925"/>
    </row>
    <row r="15412" spans="17:17">
      <c r="Q15412" s="925"/>
    </row>
    <row r="15413" spans="17:17">
      <c r="Q15413" s="925"/>
    </row>
    <row r="15414" spans="17:17">
      <c r="Q15414" s="925"/>
    </row>
    <row r="15415" spans="17:17">
      <c r="Q15415" s="925"/>
    </row>
    <row r="15416" spans="17:17">
      <c r="Q15416" s="925"/>
    </row>
    <row r="15417" spans="17:17">
      <c r="Q15417" s="925"/>
    </row>
    <row r="15418" spans="17:17">
      <c r="Q15418" s="925"/>
    </row>
    <row r="15419" spans="17:17">
      <c r="Q15419" s="925"/>
    </row>
    <row r="15420" spans="17:17">
      <c r="Q15420" s="925"/>
    </row>
    <row r="15421" spans="17:17">
      <c r="Q15421" s="925"/>
    </row>
    <row r="15422" spans="17:17">
      <c r="Q15422" s="925"/>
    </row>
    <row r="15423" spans="17:17">
      <c r="Q15423" s="925"/>
    </row>
    <row r="15424" spans="17:17">
      <c r="Q15424" s="925"/>
    </row>
    <row r="15425" spans="17:17">
      <c r="Q15425" s="925"/>
    </row>
    <row r="15426" spans="17:17">
      <c r="Q15426" s="925"/>
    </row>
    <row r="15427" spans="17:17">
      <c r="Q15427" s="925"/>
    </row>
    <row r="15428" spans="17:17">
      <c r="Q15428" s="925"/>
    </row>
    <row r="15429" spans="17:17">
      <c r="Q15429" s="925"/>
    </row>
    <row r="15430" spans="17:17">
      <c r="Q15430" s="925"/>
    </row>
    <row r="15431" spans="17:17">
      <c r="Q15431" s="925"/>
    </row>
    <row r="15432" spans="17:17">
      <c r="Q15432" s="925"/>
    </row>
    <row r="15433" spans="17:17">
      <c r="Q15433" s="925"/>
    </row>
    <row r="15434" spans="17:17">
      <c r="Q15434" s="925"/>
    </row>
    <row r="15435" spans="17:17">
      <c r="Q15435" s="925"/>
    </row>
    <row r="15436" spans="17:17">
      <c r="Q15436" s="925"/>
    </row>
    <row r="15437" spans="17:17">
      <c r="Q15437" s="925"/>
    </row>
    <row r="15438" spans="17:17">
      <c r="Q15438" s="925"/>
    </row>
    <row r="15439" spans="17:17">
      <c r="Q15439" s="925"/>
    </row>
    <row r="15440" spans="17:17">
      <c r="Q15440" s="925"/>
    </row>
    <row r="15441" spans="17:17">
      <c r="Q15441" s="925"/>
    </row>
    <row r="15442" spans="17:17">
      <c r="Q15442" s="925"/>
    </row>
    <row r="15443" spans="17:17">
      <c r="Q15443" s="925"/>
    </row>
    <row r="15444" spans="17:17">
      <c r="Q15444" s="925"/>
    </row>
    <row r="15445" spans="17:17">
      <c r="Q15445" s="925"/>
    </row>
    <row r="15446" spans="17:17">
      <c r="Q15446" s="925"/>
    </row>
    <row r="15447" spans="17:17">
      <c r="Q15447" s="925"/>
    </row>
    <row r="15448" spans="17:17">
      <c r="Q15448" s="925"/>
    </row>
    <row r="15449" spans="17:17">
      <c r="Q15449" s="925"/>
    </row>
    <row r="15450" spans="17:17">
      <c r="Q15450" s="925"/>
    </row>
    <row r="15451" spans="17:17">
      <c r="Q15451" s="925"/>
    </row>
    <row r="15452" spans="17:17">
      <c r="Q15452" s="925"/>
    </row>
    <row r="15453" spans="17:17">
      <c r="Q15453" s="925"/>
    </row>
    <row r="15454" spans="17:17">
      <c r="Q15454" s="925"/>
    </row>
    <row r="15455" spans="17:17">
      <c r="Q15455" s="925"/>
    </row>
    <row r="15456" spans="17:17">
      <c r="Q15456" s="925"/>
    </row>
    <row r="15457" spans="17:17">
      <c r="Q15457" s="925"/>
    </row>
    <row r="15458" spans="17:17">
      <c r="Q15458" s="925"/>
    </row>
    <row r="15459" spans="17:17">
      <c r="Q15459" s="925"/>
    </row>
    <row r="15460" spans="17:17">
      <c r="Q15460" s="925"/>
    </row>
    <row r="15461" spans="17:17">
      <c r="Q15461" s="925"/>
    </row>
    <row r="15462" spans="17:17">
      <c r="Q15462" s="925"/>
    </row>
    <row r="15463" spans="17:17">
      <c r="Q15463" s="925"/>
    </row>
    <row r="15464" spans="17:17">
      <c r="Q15464" s="925"/>
    </row>
    <row r="15465" spans="17:17">
      <c r="Q15465" s="925"/>
    </row>
    <row r="15466" spans="17:17">
      <c r="Q15466" s="925"/>
    </row>
    <row r="15467" spans="17:17">
      <c r="Q15467" s="925"/>
    </row>
    <row r="15468" spans="17:17">
      <c r="Q15468" s="925"/>
    </row>
    <row r="15469" spans="17:17">
      <c r="Q15469" s="925"/>
    </row>
    <row r="15470" spans="17:17">
      <c r="Q15470" s="925"/>
    </row>
    <row r="15471" spans="17:17">
      <c r="Q15471" s="925"/>
    </row>
    <row r="15472" spans="17:17">
      <c r="Q15472" s="925"/>
    </row>
    <row r="15473" spans="17:17">
      <c r="Q15473" s="925"/>
    </row>
    <row r="15474" spans="17:17">
      <c r="Q15474" s="925"/>
    </row>
    <row r="15475" spans="17:17">
      <c r="Q15475" s="925"/>
    </row>
    <row r="15476" spans="17:17">
      <c r="Q15476" s="925"/>
    </row>
    <row r="15477" spans="17:17">
      <c r="Q15477" s="925"/>
    </row>
    <row r="15478" spans="17:17">
      <c r="Q15478" s="925"/>
    </row>
    <row r="15479" spans="17:17">
      <c r="Q15479" s="925"/>
    </row>
    <row r="15480" spans="17:17">
      <c r="Q15480" s="925"/>
    </row>
    <row r="15481" spans="17:17">
      <c r="Q15481" s="925"/>
    </row>
    <row r="15482" spans="17:17">
      <c r="Q15482" s="925"/>
    </row>
    <row r="15483" spans="17:17">
      <c r="Q15483" s="925"/>
    </row>
    <row r="15484" spans="17:17">
      <c r="Q15484" s="925"/>
    </row>
    <row r="15485" spans="17:17">
      <c r="Q15485" s="925"/>
    </row>
    <row r="15486" spans="17:17">
      <c r="Q15486" s="925"/>
    </row>
    <row r="15487" spans="17:17">
      <c r="Q15487" s="925"/>
    </row>
    <row r="15488" spans="17:17">
      <c r="Q15488" s="925"/>
    </row>
    <row r="15489" spans="17:17">
      <c r="Q15489" s="925"/>
    </row>
    <row r="15490" spans="17:17">
      <c r="Q15490" s="925"/>
    </row>
    <row r="15491" spans="17:17">
      <c r="Q15491" s="925"/>
    </row>
    <row r="15492" spans="17:17">
      <c r="Q15492" s="925"/>
    </row>
    <row r="15493" spans="17:17">
      <c r="Q15493" s="925"/>
    </row>
    <row r="15494" spans="17:17">
      <c r="Q15494" s="925"/>
    </row>
    <row r="15495" spans="17:17">
      <c r="Q15495" s="925"/>
    </row>
    <row r="15496" spans="17:17">
      <c r="Q15496" s="925"/>
    </row>
    <row r="15497" spans="17:17">
      <c r="Q15497" s="925"/>
    </row>
    <row r="15498" spans="17:17">
      <c r="Q15498" s="925"/>
    </row>
    <row r="15499" spans="17:17">
      <c r="Q15499" s="925"/>
    </row>
    <row r="15500" spans="17:17">
      <c r="Q15500" s="925"/>
    </row>
    <row r="15501" spans="17:17">
      <c r="Q15501" s="925"/>
    </row>
    <row r="15502" spans="17:17">
      <c r="Q15502" s="925"/>
    </row>
    <row r="15503" spans="17:17">
      <c r="Q15503" s="925"/>
    </row>
    <row r="15504" spans="17:17">
      <c r="Q15504" s="925"/>
    </row>
    <row r="15505" spans="17:17">
      <c r="Q15505" s="925"/>
    </row>
    <row r="15506" spans="17:17">
      <c r="Q15506" s="925"/>
    </row>
    <row r="15507" spans="17:17">
      <c r="Q15507" s="925"/>
    </row>
    <row r="15508" spans="17:17">
      <c r="Q15508" s="925"/>
    </row>
    <row r="15509" spans="17:17">
      <c r="Q15509" s="925"/>
    </row>
    <row r="15510" spans="17:17">
      <c r="Q15510" s="925"/>
    </row>
    <row r="15511" spans="17:17">
      <c r="Q15511" s="925"/>
    </row>
    <row r="15512" spans="17:17">
      <c r="Q15512" s="925"/>
    </row>
    <row r="15513" spans="17:17">
      <c r="Q15513" s="925"/>
    </row>
    <row r="15514" spans="17:17">
      <c r="Q15514" s="925"/>
    </row>
    <row r="15515" spans="17:17">
      <c r="Q15515" s="925"/>
    </row>
    <row r="15516" spans="17:17">
      <c r="Q15516" s="925"/>
    </row>
    <row r="15517" spans="17:17">
      <c r="Q15517" s="925"/>
    </row>
    <row r="15518" spans="17:17">
      <c r="Q15518" s="925"/>
    </row>
    <row r="15519" spans="17:17">
      <c r="Q15519" s="925"/>
    </row>
    <row r="15520" spans="17:17">
      <c r="Q15520" s="925"/>
    </row>
    <row r="15521" spans="17:17">
      <c r="Q15521" s="925"/>
    </row>
    <row r="15522" spans="17:17">
      <c r="Q15522" s="925"/>
    </row>
    <row r="15523" spans="17:17">
      <c r="Q15523" s="925"/>
    </row>
    <row r="15524" spans="17:17">
      <c r="Q15524" s="925"/>
    </row>
    <row r="15525" spans="17:17">
      <c r="Q15525" s="925"/>
    </row>
    <row r="15526" spans="17:17">
      <c r="Q15526" s="925"/>
    </row>
    <row r="15527" spans="17:17">
      <c r="Q15527" s="925"/>
    </row>
    <row r="15528" spans="17:17">
      <c r="Q15528" s="925"/>
    </row>
    <row r="15529" spans="17:17">
      <c r="Q15529" s="925"/>
    </row>
    <row r="15530" spans="17:17">
      <c r="Q15530" s="925"/>
    </row>
    <row r="15531" spans="17:17">
      <c r="Q15531" s="925"/>
    </row>
    <row r="15532" spans="17:17">
      <c r="Q15532" s="925"/>
    </row>
    <row r="15533" spans="17:17">
      <c r="Q15533" s="925"/>
    </row>
    <row r="15534" spans="17:17">
      <c r="Q15534" s="925"/>
    </row>
    <row r="15535" spans="17:17">
      <c r="Q15535" s="925"/>
    </row>
    <row r="15536" spans="17:17">
      <c r="Q15536" s="925"/>
    </row>
    <row r="15537" spans="17:17">
      <c r="Q15537" s="925"/>
    </row>
    <row r="15538" spans="17:17">
      <c r="Q15538" s="925"/>
    </row>
    <row r="15539" spans="17:17">
      <c r="Q15539" s="925"/>
    </row>
    <row r="15540" spans="17:17">
      <c r="Q15540" s="925"/>
    </row>
    <row r="15541" spans="17:17">
      <c r="Q15541" s="925"/>
    </row>
    <row r="15542" spans="17:17">
      <c r="Q15542" s="925"/>
    </row>
    <row r="15543" spans="17:17">
      <c r="Q15543" s="925"/>
    </row>
    <row r="15544" spans="17:17">
      <c r="Q15544" s="925"/>
    </row>
    <row r="15545" spans="17:17">
      <c r="Q15545" s="925"/>
    </row>
    <row r="15546" spans="17:17">
      <c r="Q15546" s="925"/>
    </row>
    <row r="15547" spans="17:17">
      <c r="Q15547" s="925"/>
    </row>
    <row r="15548" spans="17:17">
      <c r="Q15548" s="925"/>
    </row>
    <row r="15549" spans="17:17">
      <c r="Q15549" s="925"/>
    </row>
    <row r="15550" spans="17:17">
      <c r="Q15550" s="925"/>
    </row>
    <row r="15551" spans="17:17">
      <c r="Q15551" s="925"/>
    </row>
    <row r="15552" spans="17:17">
      <c r="Q15552" s="925"/>
    </row>
    <row r="15553" spans="17:17">
      <c r="Q15553" s="925"/>
    </row>
    <row r="15554" spans="17:17">
      <c r="Q15554" s="925"/>
    </row>
    <row r="15555" spans="17:17">
      <c r="Q15555" s="925"/>
    </row>
    <row r="15556" spans="17:17">
      <c r="Q15556" s="925"/>
    </row>
    <row r="15557" spans="17:17">
      <c r="Q15557" s="925"/>
    </row>
    <row r="15558" spans="17:17">
      <c r="Q15558" s="925"/>
    </row>
    <row r="15559" spans="17:17">
      <c r="Q15559" s="925"/>
    </row>
    <row r="15560" spans="17:17">
      <c r="Q15560" s="925"/>
    </row>
    <row r="15561" spans="17:17">
      <c r="Q15561" s="925"/>
    </row>
    <row r="15562" spans="17:17">
      <c r="Q15562" s="925"/>
    </row>
    <row r="15563" spans="17:17">
      <c r="Q15563" s="925"/>
    </row>
    <row r="15564" spans="17:17">
      <c r="Q15564" s="925"/>
    </row>
    <row r="15565" spans="17:17">
      <c r="Q15565" s="925"/>
    </row>
    <row r="15566" spans="17:17">
      <c r="Q15566" s="925"/>
    </row>
    <row r="15567" spans="17:17">
      <c r="Q15567" s="925"/>
    </row>
    <row r="15568" spans="17:17">
      <c r="Q15568" s="925"/>
    </row>
    <row r="15569" spans="17:17">
      <c r="Q15569" s="925"/>
    </row>
    <row r="15570" spans="17:17">
      <c r="Q15570" s="925"/>
    </row>
    <row r="15571" spans="17:17">
      <c r="Q15571" s="925"/>
    </row>
    <row r="15572" spans="17:17">
      <c r="Q15572" s="925"/>
    </row>
    <row r="15573" spans="17:17">
      <c r="Q15573" s="925"/>
    </row>
    <row r="15574" spans="17:17">
      <c r="Q15574" s="925"/>
    </row>
    <row r="15575" spans="17:17">
      <c r="Q15575" s="925"/>
    </row>
    <row r="15576" spans="17:17">
      <c r="Q15576" s="925"/>
    </row>
    <row r="15577" spans="17:17">
      <c r="Q15577" s="925"/>
    </row>
    <row r="15578" spans="17:17">
      <c r="Q15578" s="925"/>
    </row>
    <row r="15579" spans="17:17">
      <c r="Q15579" s="925"/>
    </row>
    <row r="15580" spans="17:17">
      <c r="Q15580" s="925"/>
    </row>
    <row r="15581" spans="17:17">
      <c r="Q15581" s="925"/>
    </row>
    <row r="15582" spans="17:17">
      <c r="Q15582" s="925"/>
    </row>
    <row r="15583" spans="17:17">
      <c r="Q15583" s="925"/>
    </row>
    <row r="15584" spans="17:17">
      <c r="Q15584" s="925"/>
    </row>
    <row r="15585" spans="17:17">
      <c r="Q15585" s="925"/>
    </row>
    <row r="15586" spans="17:17">
      <c r="Q15586" s="925"/>
    </row>
    <row r="15587" spans="17:17">
      <c r="Q15587" s="925"/>
    </row>
    <row r="15588" spans="17:17">
      <c r="Q15588" s="925"/>
    </row>
    <row r="15589" spans="17:17">
      <c r="Q15589" s="925"/>
    </row>
    <row r="15590" spans="17:17">
      <c r="Q15590" s="925"/>
    </row>
    <row r="15591" spans="17:17">
      <c r="Q15591" s="925"/>
    </row>
    <row r="15592" spans="17:17">
      <c r="Q15592" s="925"/>
    </row>
    <row r="15593" spans="17:17">
      <c r="Q15593" s="925"/>
    </row>
    <row r="15594" spans="17:17">
      <c r="Q15594" s="925"/>
    </row>
    <row r="15595" spans="17:17">
      <c r="Q15595" s="925"/>
    </row>
    <row r="15596" spans="17:17">
      <c r="Q15596" s="925"/>
    </row>
    <row r="15597" spans="17:17">
      <c r="Q15597" s="925"/>
    </row>
    <row r="15598" spans="17:17">
      <c r="Q15598" s="925"/>
    </row>
    <row r="15599" spans="17:17">
      <c r="Q15599" s="925"/>
    </row>
    <row r="15600" spans="17:17">
      <c r="Q15600" s="925"/>
    </row>
    <row r="15601" spans="17:17">
      <c r="Q15601" s="925"/>
    </row>
    <row r="15602" spans="17:17">
      <c r="Q15602" s="925"/>
    </row>
    <row r="15603" spans="17:17">
      <c r="Q15603" s="925"/>
    </row>
    <row r="15604" spans="17:17">
      <c r="Q15604" s="925"/>
    </row>
    <row r="15605" spans="17:17">
      <c r="Q15605" s="925"/>
    </row>
    <row r="15606" spans="17:17">
      <c r="Q15606" s="925"/>
    </row>
    <row r="15607" spans="17:17">
      <c r="Q15607" s="925"/>
    </row>
    <row r="15608" spans="17:17">
      <c r="Q15608" s="925"/>
    </row>
    <row r="15609" spans="17:17">
      <c r="Q15609" s="925"/>
    </row>
    <row r="15610" spans="17:17">
      <c r="Q15610" s="925"/>
    </row>
    <row r="15611" spans="17:17">
      <c r="Q15611" s="925"/>
    </row>
    <row r="15612" spans="17:17">
      <c r="Q15612" s="925"/>
    </row>
    <row r="15613" spans="17:17">
      <c r="Q15613" s="925"/>
    </row>
    <row r="15614" spans="17:17">
      <c r="Q15614" s="925"/>
    </row>
    <row r="15615" spans="17:17">
      <c r="Q15615" s="925"/>
    </row>
    <row r="15616" spans="17:17">
      <c r="Q15616" s="925"/>
    </row>
    <row r="15617" spans="17:17">
      <c r="Q15617" s="925"/>
    </row>
    <row r="15618" spans="17:17">
      <c r="Q15618" s="925"/>
    </row>
    <row r="15619" spans="17:17">
      <c r="Q15619" s="925"/>
    </row>
    <row r="15620" spans="17:17">
      <c r="Q15620" s="925"/>
    </row>
    <row r="15621" spans="17:17">
      <c r="Q15621" s="925"/>
    </row>
    <row r="15622" spans="17:17">
      <c r="Q15622" s="925"/>
    </row>
    <row r="15623" spans="17:17">
      <c r="Q15623" s="925"/>
    </row>
    <row r="15624" spans="17:17">
      <c r="Q15624" s="925"/>
    </row>
    <row r="15625" spans="17:17">
      <c r="Q15625" s="925"/>
    </row>
    <row r="15626" spans="17:17">
      <c r="Q15626" s="925"/>
    </row>
    <row r="15627" spans="17:17">
      <c r="Q15627" s="925"/>
    </row>
    <row r="15628" spans="17:17">
      <c r="Q15628" s="925"/>
    </row>
    <row r="15629" spans="17:17">
      <c r="Q15629" s="925"/>
    </row>
    <row r="15630" spans="17:17">
      <c r="Q15630" s="925"/>
    </row>
    <row r="15631" spans="17:17">
      <c r="Q15631" s="925"/>
    </row>
    <row r="15632" spans="17:17">
      <c r="Q15632" s="925"/>
    </row>
    <row r="15633" spans="17:17">
      <c r="Q15633" s="925"/>
    </row>
    <row r="15634" spans="17:17">
      <c r="Q15634" s="925"/>
    </row>
    <row r="15635" spans="17:17">
      <c r="Q15635" s="925"/>
    </row>
    <row r="15636" spans="17:17">
      <c r="Q15636" s="925"/>
    </row>
    <row r="15637" spans="17:17">
      <c r="Q15637" s="925"/>
    </row>
    <row r="15638" spans="17:17">
      <c r="Q15638" s="925"/>
    </row>
    <row r="15639" spans="17:17">
      <c r="Q15639" s="925"/>
    </row>
    <row r="15640" spans="17:17">
      <c r="Q15640" s="925"/>
    </row>
    <row r="15641" spans="17:17">
      <c r="Q15641" s="925"/>
    </row>
    <row r="15642" spans="17:17">
      <c r="Q15642" s="925"/>
    </row>
    <row r="15643" spans="17:17">
      <c r="Q15643" s="925"/>
    </row>
    <row r="15644" spans="17:17">
      <c r="Q15644" s="925"/>
    </row>
    <row r="15645" spans="17:17">
      <c r="Q15645" s="925"/>
    </row>
    <row r="15646" spans="17:17">
      <c r="Q15646" s="925"/>
    </row>
    <row r="15647" spans="17:17">
      <c r="Q15647" s="925"/>
    </row>
    <row r="15648" spans="17:17">
      <c r="Q15648" s="925"/>
    </row>
    <row r="15649" spans="17:17">
      <c r="Q15649" s="925"/>
    </row>
    <row r="15650" spans="17:17">
      <c r="Q15650" s="925"/>
    </row>
    <row r="15651" spans="17:17">
      <c r="Q15651" s="925"/>
    </row>
    <row r="15652" spans="17:17">
      <c r="Q15652" s="925"/>
    </row>
    <row r="15653" spans="17:17">
      <c r="Q15653" s="925"/>
    </row>
    <row r="15654" spans="17:17">
      <c r="Q15654" s="925"/>
    </row>
    <row r="15655" spans="17:17">
      <c r="Q15655" s="925"/>
    </row>
    <row r="15656" spans="17:17">
      <c r="Q15656" s="925"/>
    </row>
    <row r="15657" spans="17:17">
      <c r="Q15657" s="925"/>
    </row>
    <row r="15658" spans="17:17">
      <c r="Q15658" s="925"/>
    </row>
    <row r="15659" spans="17:17">
      <c r="Q15659" s="925"/>
    </row>
    <row r="15660" spans="17:17">
      <c r="Q15660" s="925"/>
    </row>
    <row r="15661" spans="17:17">
      <c r="Q15661" s="925"/>
    </row>
    <row r="15662" spans="17:17">
      <c r="Q15662" s="925"/>
    </row>
    <row r="15663" spans="17:17">
      <c r="Q15663" s="925"/>
    </row>
    <row r="15664" spans="17:17">
      <c r="Q15664" s="925"/>
    </row>
    <row r="15665" spans="17:17">
      <c r="Q15665" s="925"/>
    </row>
    <row r="15666" spans="17:17">
      <c r="Q15666" s="925"/>
    </row>
    <row r="15667" spans="17:17">
      <c r="Q15667" s="925"/>
    </row>
    <row r="15668" spans="17:17">
      <c r="Q15668" s="925"/>
    </row>
    <row r="15669" spans="17:17">
      <c r="Q15669" s="925"/>
    </row>
    <row r="15670" spans="17:17">
      <c r="Q15670" s="925"/>
    </row>
    <row r="15671" spans="17:17">
      <c r="Q15671" s="925"/>
    </row>
    <row r="15672" spans="17:17">
      <c r="Q15672" s="925"/>
    </row>
    <row r="15673" spans="17:17">
      <c r="Q15673" s="925"/>
    </row>
    <row r="15674" spans="17:17">
      <c r="Q15674" s="925"/>
    </row>
    <row r="15675" spans="17:17">
      <c r="Q15675" s="925"/>
    </row>
    <row r="15676" spans="17:17">
      <c r="Q15676" s="925"/>
    </row>
    <row r="15677" spans="17:17">
      <c r="Q15677" s="925"/>
    </row>
    <row r="15678" spans="17:17">
      <c r="Q15678" s="925"/>
    </row>
    <row r="15679" spans="17:17">
      <c r="Q15679" s="925"/>
    </row>
    <row r="15680" spans="17:17">
      <c r="Q15680" s="925"/>
    </row>
    <row r="15681" spans="17:17">
      <c r="Q15681" s="925"/>
    </row>
    <row r="15682" spans="17:17">
      <c r="Q15682" s="925"/>
    </row>
    <row r="15683" spans="17:17">
      <c r="Q15683" s="925"/>
    </row>
    <row r="15684" spans="17:17">
      <c r="Q15684" s="925"/>
    </row>
    <row r="15685" spans="17:17">
      <c r="Q15685" s="925"/>
    </row>
    <row r="15686" spans="17:17">
      <c r="Q15686" s="925"/>
    </row>
    <row r="15687" spans="17:17">
      <c r="Q15687" s="925"/>
    </row>
    <row r="15688" spans="17:17">
      <c r="Q15688" s="925"/>
    </row>
    <row r="15689" spans="17:17">
      <c r="Q15689" s="925"/>
    </row>
    <row r="15690" spans="17:17">
      <c r="Q15690" s="925"/>
    </row>
    <row r="15691" spans="17:17">
      <c r="Q15691" s="925"/>
    </row>
    <row r="15692" spans="17:17">
      <c r="Q15692" s="925"/>
    </row>
    <row r="15693" spans="17:17">
      <c r="Q15693" s="925"/>
    </row>
    <row r="15694" spans="17:17">
      <c r="Q15694" s="925"/>
    </row>
    <row r="15695" spans="17:17">
      <c r="Q15695" s="925"/>
    </row>
    <row r="15696" spans="17:17">
      <c r="Q15696" s="925"/>
    </row>
    <row r="15697" spans="17:17">
      <c r="Q15697" s="925"/>
    </row>
    <row r="15698" spans="17:17">
      <c r="Q15698" s="925"/>
    </row>
    <row r="15699" spans="17:17">
      <c r="Q15699" s="925"/>
    </row>
    <row r="15700" spans="17:17">
      <c r="Q15700" s="925"/>
    </row>
    <row r="15701" spans="17:17">
      <c r="Q15701" s="925"/>
    </row>
    <row r="15702" spans="17:17">
      <c r="Q15702" s="925"/>
    </row>
    <row r="15703" spans="17:17">
      <c r="Q15703" s="925"/>
    </row>
    <row r="15704" spans="17:17">
      <c r="Q15704" s="925"/>
    </row>
    <row r="15705" spans="17:17">
      <c r="Q15705" s="925"/>
    </row>
    <row r="15706" spans="17:17">
      <c r="Q15706" s="925"/>
    </row>
    <row r="15707" spans="17:17">
      <c r="Q15707" s="925"/>
    </row>
    <row r="15708" spans="17:17">
      <c r="Q15708" s="925"/>
    </row>
    <row r="15709" spans="17:17">
      <c r="Q15709" s="925"/>
    </row>
    <row r="15710" spans="17:17">
      <c r="Q15710" s="925"/>
    </row>
    <row r="15711" spans="17:17">
      <c r="Q15711" s="925"/>
    </row>
    <row r="15712" spans="17:17">
      <c r="Q15712" s="925"/>
    </row>
    <row r="15713" spans="17:17">
      <c r="Q15713" s="925"/>
    </row>
    <row r="15714" spans="17:17">
      <c r="Q15714" s="925"/>
    </row>
    <row r="15715" spans="17:17">
      <c r="Q15715" s="925"/>
    </row>
    <row r="15716" spans="17:17">
      <c r="Q15716" s="925"/>
    </row>
    <row r="15717" spans="17:17">
      <c r="Q15717" s="925"/>
    </row>
    <row r="15718" spans="17:17">
      <c r="Q15718" s="925"/>
    </row>
    <row r="15719" spans="17:17">
      <c r="Q15719" s="925"/>
    </row>
    <row r="15720" spans="17:17">
      <c r="Q15720" s="925"/>
    </row>
    <row r="15721" spans="17:17">
      <c r="Q15721" s="925"/>
    </row>
    <row r="15722" spans="17:17">
      <c r="Q15722" s="925"/>
    </row>
    <row r="15723" spans="17:17">
      <c r="Q15723" s="925"/>
    </row>
    <row r="15724" spans="17:17">
      <c r="Q15724" s="925"/>
    </row>
    <row r="15725" spans="17:17">
      <c r="Q15725" s="925"/>
    </row>
    <row r="15726" spans="17:17">
      <c r="Q15726" s="925"/>
    </row>
    <row r="15727" spans="17:17">
      <c r="Q15727" s="925"/>
    </row>
    <row r="15728" spans="17:17">
      <c r="Q15728" s="925"/>
    </row>
    <row r="15729" spans="17:17">
      <c r="Q15729" s="925"/>
    </row>
    <row r="15730" spans="17:17">
      <c r="Q15730" s="925"/>
    </row>
    <row r="15731" spans="17:17">
      <c r="Q15731" s="925"/>
    </row>
    <row r="15732" spans="17:17">
      <c r="Q15732" s="925"/>
    </row>
    <row r="15733" spans="17:17">
      <c r="Q15733" s="925"/>
    </row>
    <row r="15734" spans="17:17">
      <c r="Q15734" s="925"/>
    </row>
    <row r="15735" spans="17:17">
      <c r="Q15735" s="925"/>
    </row>
    <row r="15736" spans="17:17">
      <c r="Q15736" s="925"/>
    </row>
    <row r="15737" spans="17:17">
      <c r="Q15737" s="925"/>
    </row>
    <row r="15738" spans="17:17">
      <c r="Q15738" s="925"/>
    </row>
    <row r="15739" spans="17:17">
      <c r="Q15739" s="925"/>
    </row>
    <row r="15740" spans="17:17">
      <c r="Q15740" s="925"/>
    </row>
    <row r="15741" spans="17:17">
      <c r="Q15741" s="925"/>
    </row>
    <row r="15742" spans="17:17">
      <c r="Q15742" s="925"/>
    </row>
    <row r="15743" spans="17:17">
      <c r="Q15743" s="925"/>
    </row>
    <row r="15744" spans="17:17">
      <c r="Q15744" s="925"/>
    </row>
    <row r="15745" spans="17:17">
      <c r="Q15745" s="925"/>
    </row>
    <row r="15746" spans="17:17">
      <c r="Q15746" s="925"/>
    </row>
    <row r="15747" spans="17:17">
      <c r="Q15747" s="925"/>
    </row>
    <row r="15748" spans="17:17">
      <c r="Q15748" s="925"/>
    </row>
    <row r="15749" spans="17:17">
      <c r="Q15749" s="925"/>
    </row>
    <row r="15750" spans="17:17">
      <c r="Q15750" s="925"/>
    </row>
    <row r="15751" spans="17:17">
      <c r="Q15751" s="925"/>
    </row>
    <row r="15752" spans="17:17">
      <c r="Q15752" s="925"/>
    </row>
    <row r="15753" spans="17:17">
      <c r="Q15753" s="925"/>
    </row>
    <row r="15754" spans="17:17">
      <c r="Q15754" s="925"/>
    </row>
    <row r="15755" spans="17:17">
      <c r="Q15755" s="925"/>
    </row>
    <row r="15756" spans="17:17">
      <c r="Q15756" s="925"/>
    </row>
    <row r="15757" spans="17:17">
      <c r="Q15757" s="925"/>
    </row>
    <row r="15758" spans="17:17">
      <c r="Q15758" s="925"/>
    </row>
    <row r="15759" spans="17:17">
      <c r="Q15759" s="925"/>
    </row>
    <row r="15760" spans="17:17">
      <c r="Q15760" s="925"/>
    </row>
    <row r="15761" spans="17:17">
      <c r="Q15761" s="925"/>
    </row>
    <row r="15762" spans="17:17">
      <c r="Q15762" s="925"/>
    </row>
    <row r="15763" spans="17:17">
      <c r="Q15763" s="925"/>
    </row>
    <row r="15764" spans="17:17">
      <c r="Q15764" s="925"/>
    </row>
    <row r="15765" spans="17:17">
      <c r="Q15765" s="925"/>
    </row>
    <row r="15766" spans="17:17">
      <c r="Q15766" s="925"/>
    </row>
    <row r="15767" spans="17:17">
      <c r="Q15767" s="925"/>
    </row>
    <row r="15768" spans="17:17">
      <c r="Q15768" s="925"/>
    </row>
    <row r="15769" spans="17:17">
      <c r="Q15769" s="925"/>
    </row>
    <row r="15770" spans="17:17">
      <c r="Q15770" s="925"/>
    </row>
    <row r="15771" spans="17:17">
      <c r="Q15771" s="925"/>
    </row>
    <row r="15772" spans="17:17">
      <c r="Q15772" s="925"/>
    </row>
    <row r="15773" spans="17:17">
      <c r="Q15773" s="925"/>
    </row>
    <row r="15774" spans="17:17">
      <c r="Q15774" s="925"/>
    </row>
    <row r="15775" spans="17:17">
      <c r="Q15775" s="925"/>
    </row>
    <row r="15776" spans="17:17">
      <c r="Q15776" s="925"/>
    </row>
    <row r="15777" spans="17:17">
      <c r="Q15777" s="925"/>
    </row>
    <row r="15778" spans="17:17">
      <c r="Q15778" s="925"/>
    </row>
    <row r="15779" spans="17:17">
      <c r="Q15779" s="925"/>
    </row>
    <row r="15780" spans="17:17">
      <c r="Q15780" s="925"/>
    </row>
    <row r="15781" spans="17:17">
      <c r="Q15781" s="925"/>
    </row>
    <row r="15782" spans="17:17">
      <c r="Q15782" s="925"/>
    </row>
    <row r="15783" spans="17:17">
      <c r="Q15783" s="925"/>
    </row>
    <row r="15784" spans="17:17">
      <c r="Q15784" s="925"/>
    </row>
    <row r="15785" spans="17:17">
      <c r="Q15785" s="925"/>
    </row>
    <row r="15786" spans="17:17">
      <c r="Q15786" s="925"/>
    </row>
    <row r="15787" spans="17:17">
      <c r="Q15787" s="925"/>
    </row>
    <row r="15788" spans="17:17">
      <c r="Q15788" s="925"/>
    </row>
    <row r="15789" spans="17:17">
      <c r="Q15789" s="925"/>
    </row>
    <row r="15790" spans="17:17">
      <c r="Q15790" s="925"/>
    </row>
    <row r="15791" spans="17:17">
      <c r="Q15791" s="925"/>
    </row>
    <row r="15792" spans="17:17">
      <c r="Q15792" s="925"/>
    </row>
    <row r="15793" spans="17:17">
      <c r="Q15793" s="925"/>
    </row>
    <row r="15794" spans="17:17">
      <c r="Q15794" s="925"/>
    </row>
    <row r="15795" spans="17:17">
      <c r="Q15795" s="925"/>
    </row>
    <row r="15796" spans="17:17">
      <c r="Q15796" s="925"/>
    </row>
    <row r="15797" spans="17:17">
      <c r="Q15797" s="925"/>
    </row>
    <row r="15798" spans="17:17">
      <c r="Q15798" s="925"/>
    </row>
    <row r="15799" spans="17:17">
      <c r="Q15799" s="925"/>
    </row>
    <row r="15800" spans="17:17">
      <c r="Q15800" s="925"/>
    </row>
    <row r="15801" spans="17:17">
      <c r="Q15801" s="925"/>
    </row>
    <row r="15802" spans="17:17">
      <c r="Q15802" s="925"/>
    </row>
    <row r="15803" spans="17:17">
      <c r="Q15803" s="925"/>
    </row>
    <row r="15804" spans="17:17">
      <c r="Q15804" s="925"/>
    </row>
    <row r="15805" spans="17:17">
      <c r="Q15805" s="925"/>
    </row>
    <row r="15806" spans="17:17">
      <c r="Q15806" s="925"/>
    </row>
    <row r="15807" spans="17:17">
      <c r="Q15807" s="925"/>
    </row>
    <row r="15808" spans="17:17">
      <c r="Q15808" s="925"/>
    </row>
    <row r="15809" spans="17:17">
      <c r="Q15809" s="925"/>
    </row>
    <row r="15810" spans="17:17">
      <c r="Q15810" s="925"/>
    </row>
    <row r="15811" spans="17:17">
      <c r="Q15811" s="925"/>
    </row>
    <row r="15812" spans="17:17">
      <c r="Q15812" s="925"/>
    </row>
    <row r="15813" spans="17:17">
      <c r="Q15813" s="925"/>
    </row>
    <row r="15814" spans="17:17">
      <c r="Q15814" s="925"/>
    </row>
    <row r="15815" spans="17:17">
      <c r="Q15815" s="925"/>
    </row>
    <row r="15816" spans="17:17">
      <c r="Q15816" s="925"/>
    </row>
    <row r="15817" spans="17:17">
      <c r="Q15817" s="925"/>
    </row>
    <row r="15818" spans="17:17">
      <c r="Q15818" s="925"/>
    </row>
    <row r="15819" spans="17:17">
      <c r="Q15819" s="925"/>
    </row>
    <row r="15820" spans="17:17">
      <c r="Q15820" s="925"/>
    </row>
    <row r="15821" spans="17:17">
      <c r="Q15821" s="925"/>
    </row>
    <row r="15822" spans="17:17">
      <c r="Q15822" s="925"/>
    </row>
    <row r="15823" spans="17:17">
      <c r="Q15823" s="925"/>
    </row>
    <row r="15824" spans="17:17">
      <c r="Q15824" s="925"/>
    </row>
    <row r="15825" spans="17:17">
      <c r="Q15825" s="925"/>
    </row>
    <row r="15826" spans="17:17">
      <c r="Q15826" s="925"/>
    </row>
    <row r="15827" spans="17:17">
      <c r="Q15827" s="925"/>
    </row>
    <row r="15828" spans="17:17">
      <c r="Q15828" s="925"/>
    </row>
    <row r="15829" spans="17:17">
      <c r="Q15829" s="925"/>
    </row>
    <row r="15830" spans="17:17">
      <c r="Q15830" s="925"/>
    </row>
    <row r="15831" spans="17:17">
      <c r="Q15831" s="925"/>
    </row>
    <row r="15832" spans="17:17">
      <c r="Q15832" s="925"/>
    </row>
    <row r="15833" spans="17:17">
      <c r="Q15833" s="925"/>
    </row>
    <row r="15834" spans="17:17">
      <c r="Q15834" s="925"/>
    </row>
    <row r="15835" spans="17:17">
      <c r="Q15835" s="925"/>
    </row>
    <row r="15836" spans="17:17">
      <c r="Q15836" s="925"/>
    </row>
    <row r="15837" spans="17:17">
      <c r="Q15837" s="925"/>
    </row>
    <row r="15838" spans="17:17">
      <c r="Q15838" s="925"/>
    </row>
    <row r="15839" spans="17:17">
      <c r="Q15839" s="925"/>
    </row>
    <row r="15840" spans="17:17">
      <c r="Q15840" s="925"/>
    </row>
    <row r="15841" spans="17:17">
      <c r="Q15841" s="925"/>
    </row>
    <row r="15842" spans="17:17">
      <c r="Q15842" s="925"/>
    </row>
    <row r="15843" spans="17:17">
      <c r="Q15843" s="925"/>
    </row>
    <row r="15844" spans="17:17">
      <c r="Q15844" s="925"/>
    </row>
    <row r="15845" spans="17:17">
      <c r="Q15845" s="925"/>
    </row>
    <row r="15846" spans="17:17">
      <c r="Q15846" s="925"/>
    </row>
    <row r="15847" spans="17:17">
      <c r="Q15847" s="925"/>
    </row>
    <row r="15848" spans="17:17">
      <c r="Q15848" s="925"/>
    </row>
    <row r="15849" spans="17:17">
      <c r="Q15849" s="925"/>
    </row>
    <row r="15850" spans="17:17">
      <c r="Q15850" s="925"/>
    </row>
    <row r="15851" spans="17:17">
      <c r="Q15851" s="925"/>
    </row>
    <row r="15852" spans="17:17">
      <c r="Q15852" s="925"/>
    </row>
    <row r="15853" spans="17:17">
      <c r="Q15853" s="925"/>
    </row>
    <row r="15854" spans="17:17">
      <c r="Q15854" s="925"/>
    </row>
    <row r="15855" spans="17:17">
      <c r="Q15855" s="925"/>
    </row>
    <row r="15856" spans="17:17">
      <c r="Q15856" s="925"/>
    </row>
    <row r="15857" spans="17:17">
      <c r="Q15857" s="925"/>
    </row>
    <row r="15858" spans="17:17">
      <c r="Q15858" s="925"/>
    </row>
    <row r="15859" spans="17:17">
      <c r="Q15859" s="925"/>
    </row>
    <row r="15860" spans="17:17">
      <c r="Q15860" s="925"/>
    </row>
    <row r="15861" spans="17:17">
      <c r="Q15861" s="925"/>
    </row>
    <row r="15862" spans="17:17">
      <c r="Q15862" s="925"/>
    </row>
    <row r="15863" spans="17:17">
      <c r="Q15863" s="925"/>
    </row>
    <row r="15864" spans="17:17">
      <c r="Q15864" s="925"/>
    </row>
    <row r="15865" spans="17:17">
      <c r="Q15865" s="925"/>
    </row>
    <row r="15866" spans="17:17">
      <c r="Q15866" s="925"/>
    </row>
    <row r="15867" spans="17:17">
      <c r="Q15867" s="925"/>
    </row>
    <row r="15868" spans="17:17">
      <c r="Q15868" s="925"/>
    </row>
    <row r="15869" spans="17:17">
      <c r="Q15869" s="925"/>
    </row>
    <row r="15870" spans="17:17">
      <c r="Q15870" s="925"/>
    </row>
    <row r="15871" spans="17:17">
      <c r="Q15871" s="925"/>
    </row>
    <row r="15872" spans="17:17">
      <c r="Q15872" s="925"/>
    </row>
    <row r="15873" spans="17:17">
      <c r="Q15873" s="925"/>
    </row>
    <row r="15874" spans="17:17">
      <c r="Q15874" s="925"/>
    </row>
    <row r="15875" spans="17:17">
      <c r="Q15875" s="925"/>
    </row>
    <row r="15876" spans="17:17">
      <c r="Q15876" s="925"/>
    </row>
    <row r="15877" spans="17:17">
      <c r="Q15877" s="925"/>
    </row>
    <row r="15878" spans="17:17">
      <c r="Q15878" s="925"/>
    </row>
    <row r="15879" spans="17:17">
      <c r="Q15879" s="925"/>
    </row>
    <row r="15880" spans="17:17">
      <c r="Q15880" s="925"/>
    </row>
    <row r="15881" spans="17:17">
      <c r="Q15881" s="925"/>
    </row>
    <row r="15882" spans="17:17">
      <c r="Q15882" s="925"/>
    </row>
    <row r="15883" spans="17:17">
      <c r="Q15883" s="925"/>
    </row>
    <row r="15884" spans="17:17">
      <c r="Q15884" s="925"/>
    </row>
    <row r="15885" spans="17:17">
      <c r="Q15885" s="925"/>
    </row>
    <row r="15886" spans="17:17">
      <c r="Q15886" s="925"/>
    </row>
    <row r="15887" spans="17:17">
      <c r="Q15887" s="925"/>
    </row>
    <row r="15888" spans="17:17">
      <c r="Q15888" s="925"/>
    </row>
    <row r="15889" spans="17:17">
      <c r="Q15889" s="925"/>
    </row>
    <row r="15890" spans="17:17">
      <c r="Q15890" s="925"/>
    </row>
    <row r="15891" spans="17:17">
      <c r="Q15891" s="925"/>
    </row>
    <row r="15892" spans="17:17">
      <c r="Q15892" s="925"/>
    </row>
    <row r="15893" spans="17:17">
      <c r="Q15893" s="925"/>
    </row>
    <row r="15894" spans="17:17">
      <c r="Q15894" s="925"/>
    </row>
    <row r="15895" spans="17:17">
      <c r="Q15895" s="925"/>
    </row>
    <row r="15896" spans="17:17">
      <c r="Q15896" s="925"/>
    </row>
    <row r="15897" spans="17:17">
      <c r="Q15897" s="925"/>
    </row>
    <row r="15898" spans="17:17">
      <c r="Q15898" s="925"/>
    </row>
    <row r="15899" spans="17:17">
      <c r="Q15899" s="925"/>
    </row>
    <row r="15900" spans="17:17">
      <c r="Q15900" s="925"/>
    </row>
    <row r="15901" spans="17:17">
      <c r="Q15901" s="925"/>
    </row>
    <row r="15902" spans="17:17">
      <c r="Q15902" s="925"/>
    </row>
    <row r="15903" spans="17:17">
      <c r="Q15903" s="925"/>
    </row>
    <row r="15904" spans="17:17">
      <c r="Q15904" s="925"/>
    </row>
    <row r="15905" spans="17:17">
      <c r="Q15905" s="925"/>
    </row>
    <row r="15906" spans="17:17">
      <c r="Q15906" s="925"/>
    </row>
    <row r="15907" spans="17:17">
      <c r="Q15907" s="925"/>
    </row>
    <row r="15908" spans="17:17">
      <c r="Q15908" s="925"/>
    </row>
    <row r="15909" spans="17:17">
      <c r="Q15909" s="925"/>
    </row>
    <row r="15910" spans="17:17">
      <c r="Q15910" s="925"/>
    </row>
    <row r="15911" spans="17:17">
      <c r="Q15911" s="925"/>
    </row>
    <row r="15912" spans="17:17">
      <c r="Q15912" s="925"/>
    </row>
    <row r="15913" spans="17:17">
      <c r="Q15913" s="925"/>
    </row>
    <row r="15914" spans="17:17">
      <c r="Q15914" s="925"/>
    </row>
    <row r="15915" spans="17:17">
      <c r="Q15915" s="925"/>
    </row>
    <row r="15916" spans="17:17">
      <c r="Q15916" s="925"/>
    </row>
    <row r="15917" spans="17:17">
      <c r="Q15917" s="925"/>
    </row>
    <row r="15918" spans="17:17">
      <c r="Q15918" s="925"/>
    </row>
    <row r="15919" spans="17:17">
      <c r="Q15919" s="925"/>
    </row>
    <row r="15920" spans="17:17">
      <c r="Q15920" s="925"/>
    </row>
    <row r="15921" spans="17:17">
      <c r="Q15921" s="925"/>
    </row>
    <row r="15922" spans="17:17">
      <c r="Q15922" s="925"/>
    </row>
    <row r="15923" spans="17:17">
      <c r="Q15923" s="925"/>
    </row>
    <row r="15924" spans="17:17">
      <c r="Q15924" s="925"/>
    </row>
    <row r="15925" spans="17:17">
      <c r="Q15925" s="925"/>
    </row>
    <row r="15926" spans="17:17">
      <c r="Q15926" s="925"/>
    </row>
    <row r="15927" spans="17:17">
      <c r="Q15927" s="925"/>
    </row>
    <row r="15928" spans="17:17">
      <c r="Q15928" s="925"/>
    </row>
    <row r="15929" spans="17:17">
      <c r="Q15929" s="925"/>
    </row>
    <row r="15930" spans="17:17">
      <c r="Q15930" s="925"/>
    </row>
    <row r="15931" spans="17:17">
      <c r="Q15931" s="925"/>
    </row>
    <row r="15932" spans="17:17">
      <c r="Q15932" s="925"/>
    </row>
    <row r="15933" spans="17:17">
      <c r="Q15933" s="925"/>
    </row>
    <row r="15934" spans="17:17">
      <c r="Q15934" s="925"/>
    </row>
    <row r="15935" spans="17:17">
      <c r="Q15935" s="925"/>
    </row>
    <row r="15936" spans="17:17">
      <c r="Q15936" s="925"/>
    </row>
    <row r="15937" spans="17:17">
      <c r="Q15937" s="925"/>
    </row>
    <row r="15938" spans="17:17">
      <c r="Q15938" s="925"/>
    </row>
    <row r="15939" spans="17:17">
      <c r="Q15939" s="925"/>
    </row>
    <row r="15940" spans="17:17">
      <c r="Q15940" s="925"/>
    </row>
    <row r="15941" spans="17:17">
      <c r="Q15941" s="925"/>
    </row>
    <row r="15942" spans="17:17">
      <c r="Q15942" s="925"/>
    </row>
    <row r="15943" spans="17:17">
      <c r="Q15943" s="925"/>
    </row>
    <row r="15944" spans="17:17">
      <c r="Q15944" s="925"/>
    </row>
    <row r="15945" spans="17:17">
      <c r="Q15945" s="925"/>
    </row>
    <row r="15946" spans="17:17">
      <c r="Q15946" s="925"/>
    </row>
    <row r="15947" spans="17:17">
      <c r="Q15947" s="925"/>
    </row>
    <row r="15948" spans="17:17">
      <c r="Q15948" s="925"/>
    </row>
    <row r="15949" spans="17:17">
      <c r="Q15949" s="925"/>
    </row>
    <row r="15950" spans="17:17">
      <c r="Q15950" s="925"/>
    </row>
    <row r="15951" spans="17:17">
      <c r="Q15951" s="925"/>
    </row>
    <row r="15952" spans="17:17">
      <c r="Q15952" s="925"/>
    </row>
    <row r="15953" spans="17:17">
      <c r="Q15953" s="925"/>
    </row>
    <row r="15954" spans="17:17">
      <c r="Q15954" s="925"/>
    </row>
    <row r="15955" spans="17:17">
      <c r="Q15955" s="925"/>
    </row>
    <row r="15956" spans="17:17">
      <c r="Q15956" s="925"/>
    </row>
    <row r="15957" spans="17:17">
      <c r="Q15957" s="925"/>
    </row>
    <row r="15958" spans="17:17">
      <c r="Q15958" s="925"/>
    </row>
    <row r="15959" spans="17:17">
      <c r="Q15959" s="925"/>
    </row>
    <row r="15960" spans="17:17">
      <c r="Q15960" s="925"/>
    </row>
    <row r="15961" spans="17:17">
      <c r="Q15961" s="925"/>
    </row>
    <row r="15962" spans="17:17">
      <c r="Q15962" s="925"/>
    </row>
    <row r="15963" spans="17:17">
      <c r="Q15963" s="925"/>
    </row>
    <row r="15964" spans="17:17">
      <c r="Q15964" s="925"/>
    </row>
    <row r="15965" spans="17:17">
      <c r="Q15965" s="925"/>
    </row>
    <row r="15966" spans="17:17">
      <c r="Q15966" s="925"/>
    </row>
    <row r="15967" spans="17:17">
      <c r="Q15967" s="925"/>
    </row>
    <row r="15968" spans="17:17">
      <c r="Q15968" s="925"/>
    </row>
    <row r="15969" spans="17:17">
      <c r="Q15969" s="925"/>
    </row>
    <row r="15970" spans="17:17">
      <c r="Q15970" s="925"/>
    </row>
    <row r="15971" spans="17:17">
      <c r="Q15971" s="925"/>
    </row>
    <row r="15972" spans="17:17">
      <c r="Q15972" s="925"/>
    </row>
    <row r="15973" spans="17:17">
      <c r="Q15973" s="925"/>
    </row>
    <row r="15974" spans="17:17">
      <c r="Q15974" s="925"/>
    </row>
    <row r="15975" spans="17:17">
      <c r="Q15975" s="925"/>
    </row>
    <row r="15976" spans="17:17">
      <c r="Q15976" s="925"/>
    </row>
    <row r="15977" spans="17:17">
      <c r="Q15977" s="925"/>
    </row>
    <row r="15978" spans="17:17">
      <c r="Q15978" s="925"/>
    </row>
    <row r="15979" spans="17:17">
      <c r="Q15979" s="925"/>
    </row>
    <row r="15980" spans="17:17">
      <c r="Q15980" s="925"/>
    </row>
    <row r="15981" spans="17:17">
      <c r="Q15981" s="925"/>
    </row>
    <row r="15982" spans="17:17">
      <c r="Q15982" s="925"/>
    </row>
    <row r="15983" spans="17:17">
      <c r="Q15983" s="925"/>
    </row>
    <row r="15984" spans="17:17">
      <c r="Q15984" s="925"/>
    </row>
    <row r="15985" spans="17:17">
      <c r="Q15985" s="925"/>
    </row>
    <row r="15986" spans="17:17">
      <c r="Q15986" s="925"/>
    </row>
    <row r="15987" spans="17:17">
      <c r="Q15987" s="925"/>
    </row>
    <row r="15988" spans="17:17">
      <c r="Q15988" s="925"/>
    </row>
    <row r="15989" spans="17:17">
      <c r="Q15989" s="925"/>
    </row>
    <row r="15990" spans="17:17">
      <c r="Q15990" s="925"/>
    </row>
    <row r="15991" spans="17:17">
      <c r="Q15991" s="925"/>
    </row>
    <row r="15992" spans="17:17">
      <c r="Q15992" s="925"/>
    </row>
    <row r="15993" spans="17:17">
      <c r="Q15993" s="925"/>
    </row>
    <row r="15994" spans="17:17">
      <c r="Q15994" s="925"/>
    </row>
    <row r="15995" spans="17:17">
      <c r="Q15995" s="925"/>
    </row>
    <row r="15996" spans="17:17">
      <c r="Q15996" s="925"/>
    </row>
    <row r="15997" spans="17:17">
      <c r="Q15997" s="925"/>
    </row>
    <row r="15998" spans="17:17">
      <c r="Q15998" s="925"/>
    </row>
    <row r="15999" spans="17:17">
      <c r="Q15999" s="925"/>
    </row>
    <row r="16000" spans="17:17">
      <c r="Q16000" s="925"/>
    </row>
    <row r="16001" spans="17:17">
      <c r="Q16001" s="925"/>
    </row>
    <row r="16002" spans="17:17">
      <c r="Q16002" s="925"/>
    </row>
    <row r="16003" spans="17:17">
      <c r="Q16003" s="925"/>
    </row>
    <row r="16004" spans="17:17">
      <c r="Q16004" s="925"/>
    </row>
    <row r="16005" spans="17:17">
      <c r="Q16005" s="925"/>
    </row>
    <row r="16006" spans="17:17">
      <c r="Q16006" s="925"/>
    </row>
    <row r="16007" spans="17:17">
      <c r="Q16007" s="925"/>
    </row>
    <row r="16008" spans="17:17">
      <c r="Q16008" s="925"/>
    </row>
    <row r="16009" spans="17:17">
      <c r="Q16009" s="925"/>
    </row>
    <row r="16010" spans="17:17">
      <c r="Q16010" s="925"/>
    </row>
    <row r="16011" spans="17:17">
      <c r="Q16011" s="925"/>
    </row>
    <row r="16012" spans="17:17">
      <c r="Q16012" s="925"/>
    </row>
    <row r="16013" spans="17:17">
      <c r="Q16013" s="925"/>
    </row>
    <row r="16014" spans="17:17">
      <c r="Q16014" s="925"/>
    </row>
    <row r="16015" spans="17:17">
      <c r="Q16015" s="925"/>
    </row>
    <row r="16016" spans="17:17">
      <c r="Q16016" s="925"/>
    </row>
    <row r="16017" spans="17:17">
      <c r="Q16017" s="925"/>
    </row>
    <row r="16018" spans="17:17">
      <c r="Q16018" s="925"/>
    </row>
    <row r="16019" spans="17:17">
      <c r="Q16019" s="925"/>
    </row>
    <row r="16020" spans="17:17">
      <c r="Q16020" s="925"/>
    </row>
    <row r="16021" spans="17:17">
      <c r="Q16021" s="925"/>
    </row>
    <row r="16022" spans="17:17">
      <c r="Q16022" s="925"/>
    </row>
    <row r="16023" spans="17:17">
      <c r="Q16023" s="925"/>
    </row>
    <row r="16024" spans="17:17">
      <c r="Q16024" s="925"/>
    </row>
    <row r="16025" spans="17:17">
      <c r="Q16025" s="925"/>
    </row>
    <row r="16026" spans="17:17">
      <c r="Q16026" s="925"/>
    </row>
    <row r="16027" spans="17:17">
      <c r="Q16027" s="925"/>
    </row>
    <row r="16028" spans="17:17">
      <c r="Q16028" s="925"/>
    </row>
    <row r="16029" spans="17:17">
      <c r="Q16029" s="925"/>
    </row>
    <row r="16030" spans="17:17">
      <c r="Q16030" s="925"/>
    </row>
    <row r="16031" spans="17:17">
      <c r="Q16031" s="925"/>
    </row>
    <row r="16032" spans="17:17">
      <c r="Q16032" s="925"/>
    </row>
    <row r="16033" spans="17:17">
      <c r="Q16033" s="925"/>
    </row>
    <row r="16034" spans="17:17">
      <c r="Q16034" s="925"/>
    </row>
    <row r="16035" spans="17:17">
      <c r="Q16035" s="925"/>
    </row>
    <row r="16036" spans="17:17">
      <c r="Q16036" s="925"/>
    </row>
    <row r="16037" spans="17:17">
      <c r="Q16037" s="925"/>
    </row>
    <row r="16038" spans="17:17">
      <c r="Q16038" s="925"/>
    </row>
    <row r="16039" spans="17:17">
      <c r="Q16039" s="925"/>
    </row>
    <row r="16040" spans="17:17">
      <c r="Q16040" s="925"/>
    </row>
    <row r="16041" spans="17:17">
      <c r="Q16041" s="925"/>
    </row>
    <row r="16042" spans="17:17">
      <c r="Q16042" s="925"/>
    </row>
    <row r="16043" spans="17:17">
      <c r="Q16043" s="925"/>
    </row>
    <row r="16044" spans="17:17">
      <c r="Q16044" s="925"/>
    </row>
    <row r="16045" spans="17:17">
      <c r="Q16045" s="925"/>
    </row>
    <row r="16046" spans="17:17">
      <c r="Q16046" s="925"/>
    </row>
    <row r="16047" spans="17:17">
      <c r="Q16047" s="925"/>
    </row>
    <row r="16048" spans="17:17">
      <c r="Q16048" s="925"/>
    </row>
    <row r="16049" spans="17:17">
      <c r="Q16049" s="925"/>
    </row>
    <row r="16050" spans="17:17">
      <c r="Q16050" s="925"/>
    </row>
    <row r="16051" spans="17:17">
      <c r="Q16051" s="925"/>
    </row>
    <row r="16052" spans="17:17">
      <c r="Q16052" s="925"/>
    </row>
    <row r="16053" spans="17:17">
      <c r="Q16053" s="925"/>
    </row>
    <row r="16054" spans="17:17">
      <c r="Q16054" s="925"/>
    </row>
    <row r="16055" spans="17:17">
      <c r="Q16055" s="925"/>
    </row>
    <row r="16056" spans="17:17">
      <c r="Q16056" s="925"/>
    </row>
    <row r="16057" spans="17:17">
      <c r="Q16057" s="925"/>
    </row>
    <row r="16058" spans="17:17">
      <c r="Q16058" s="925"/>
    </row>
    <row r="16059" spans="17:17">
      <c r="Q16059" s="925"/>
    </row>
    <row r="16060" spans="17:17">
      <c r="Q16060" s="925"/>
    </row>
    <row r="16061" spans="17:17">
      <c r="Q16061" s="925"/>
    </row>
    <row r="16062" spans="17:17">
      <c r="Q16062" s="925"/>
    </row>
    <row r="16063" spans="17:17">
      <c r="Q16063" s="925"/>
    </row>
    <row r="16064" spans="17:17">
      <c r="Q16064" s="925"/>
    </row>
    <row r="16065" spans="17:17">
      <c r="Q16065" s="925"/>
    </row>
    <row r="16066" spans="17:17">
      <c r="Q16066" s="925"/>
    </row>
    <row r="16067" spans="17:17">
      <c r="Q16067" s="925"/>
    </row>
    <row r="16068" spans="17:17">
      <c r="Q16068" s="925"/>
    </row>
    <row r="16069" spans="17:17">
      <c r="Q16069" s="925"/>
    </row>
    <row r="16070" spans="17:17">
      <c r="Q16070" s="925"/>
    </row>
    <row r="16071" spans="17:17">
      <c r="Q16071" s="925"/>
    </row>
    <row r="16072" spans="17:17">
      <c r="Q16072" s="925"/>
    </row>
    <row r="16073" spans="17:17">
      <c r="Q16073" s="925"/>
    </row>
    <row r="16074" spans="17:17">
      <c r="Q16074" s="925"/>
    </row>
    <row r="16075" spans="17:17">
      <c r="Q16075" s="925"/>
    </row>
    <row r="16076" spans="17:17">
      <c r="Q16076" s="925"/>
    </row>
    <row r="16077" spans="17:17">
      <c r="Q16077" s="925"/>
    </row>
    <row r="16078" spans="17:17">
      <c r="Q16078" s="925"/>
    </row>
    <row r="16079" spans="17:17">
      <c r="Q16079" s="925"/>
    </row>
    <row r="16080" spans="17:17">
      <c r="Q16080" s="925"/>
    </row>
    <row r="16081" spans="17:17">
      <c r="Q16081" s="925"/>
    </row>
    <row r="16082" spans="17:17">
      <c r="Q16082" s="925"/>
    </row>
    <row r="16083" spans="17:17">
      <c r="Q16083" s="925"/>
    </row>
    <row r="16084" spans="17:17">
      <c r="Q16084" s="925"/>
    </row>
    <row r="16085" spans="17:17">
      <c r="Q16085" s="925"/>
    </row>
    <row r="16086" spans="17:17">
      <c r="Q16086" s="925"/>
    </row>
    <row r="16087" spans="17:17">
      <c r="Q16087" s="925"/>
    </row>
    <row r="16088" spans="17:17">
      <c r="Q16088" s="925"/>
    </row>
    <row r="16089" spans="17:17">
      <c r="Q16089" s="925"/>
    </row>
    <row r="16090" spans="17:17">
      <c r="Q16090" s="925"/>
    </row>
    <row r="16091" spans="17:17">
      <c r="Q16091" s="925"/>
    </row>
    <row r="16092" spans="17:17">
      <c r="Q16092" s="925"/>
    </row>
    <row r="16093" spans="17:17">
      <c r="Q16093" s="925"/>
    </row>
    <row r="16094" spans="17:17">
      <c r="Q16094" s="925"/>
    </row>
    <row r="16095" spans="17:17">
      <c r="Q16095" s="925"/>
    </row>
    <row r="16096" spans="17:17">
      <c r="Q16096" s="925"/>
    </row>
    <row r="16097" spans="17:17">
      <c r="Q16097" s="925"/>
    </row>
    <row r="16098" spans="17:17">
      <c r="Q16098" s="925"/>
    </row>
    <row r="16099" spans="17:17">
      <c r="Q16099" s="925"/>
    </row>
    <row r="16100" spans="17:17">
      <c r="Q16100" s="925"/>
    </row>
    <row r="16101" spans="17:17">
      <c r="Q16101" s="925"/>
    </row>
    <row r="16102" spans="17:17">
      <c r="Q16102" s="925"/>
    </row>
    <row r="16103" spans="17:17">
      <c r="Q16103" s="925"/>
    </row>
    <row r="16104" spans="17:17">
      <c r="Q16104" s="925"/>
    </row>
    <row r="16105" spans="17:17">
      <c r="Q16105" s="925"/>
    </row>
    <row r="16106" spans="17:17">
      <c r="Q16106" s="925"/>
    </row>
    <row r="16107" spans="17:17">
      <c r="Q16107" s="925"/>
    </row>
    <row r="16108" spans="17:17">
      <c r="Q16108" s="925"/>
    </row>
    <row r="16109" spans="17:17">
      <c r="Q16109" s="925"/>
    </row>
    <row r="16110" spans="17:17">
      <c r="Q16110" s="925"/>
    </row>
    <row r="16111" spans="17:17">
      <c r="Q16111" s="925"/>
    </row>
    <row r="16112" spans="17:17">
      <c r="Q16112" s="925"/>
    </row>
    <row r="16113" spans="17:17">
      <c r="Q16113" s="925"/>
    </row>
    <row r="16114" spans="17:17">
      <c r="Q16114" s="925"/>
    </row>
    <row r="16115" spans="17:17">
      <c r="Q16115" s="925"/>
    </row>
    <row r="16116" spans="17:17">
      <c r="Q16116" s="925"/>
    </row>
    <row r="16117" spans="17:17">
      <c r="Q16117" s="925"/>
    </row>
    <row r="16118" spans="17:17">
      <c r="Q16118" s="925"/>
    </row>
    <row r="16119" spans="17:17">
      <c r="Q16119" s="925"/>
    </row>
    <row r="16120" spans="17:17">
      <c r="Q16120" s="925"/>
    </row>
    <row r="16121" spans="17:17">
      <c r="Q16121" s="925"/>
    </row>
    <row r="16122" spans="17:17">
      <c r="Q16122" s="925"/>
    </row>
    <row r="16123" spans="17:17">
      <c r="Q16123" s="925"/>
    </row>
    <row r="16124" spans="17:17">
      <c r="Q16124" s="925"/>
    </row>
    <row r="16125" spans="17:17">
      <c r="Q16125" s="925"/>
    </row>
    <row r="16126" spans="17:17">
      <c r="Q16126" s="925"/>
    </row>
    <row r="16127" spans="17:17">
      <c r="Q16127" s="925"/>
    </row>
    <row r="16128" spans="17:17">
      <c r="Q16128" s="925"/>
    </row>
    <row r="16129" spans="17:17">
      <c r="Q16129" s="925"/>
    </row>
    <row r="16130" spans="17:17">
      <c r="Q16130" s="925"/>
    </row>
    <row r="16131" spans="17:17">
      <c r="Q16131" s="925"/>
    </row>
    <row r="16132" spans="17:17">
      <c r="Q16132" s="925"/>
    </row>
    <row r="16133" spans="17:17">
      <c r="Q16133" s="925"/>
    </row>
    <row r="16134" spans="17:17">
      <c r="Q16134" s="925"/>
    </row>
    <row r="16135" spans="17:17">
      <c r="Q16135" s="925"/>
    </row>
    <row r="16136" spans="17:17">
      <c r="Q16136" s="925"/>
    </row>
    <row r="16137" spans="17:17">
      <c r="Q16137" s="925"/>
    </row>
    <row r="16138" spans="17:17">
      <c r="Q16138" s="925"/>
    </row>
    <row r="16139" spans="17:17">
      <c r="Q16139" s="925"/>
    </row>
    <row r="16140" spans="17:17">
      <c r="Q16140" s="925"/>
    </row>
    <row r="16141" spans="17:17">
      <c r="Q16141" s="925"/>
    </row>
    <row r="16142" spans="17:17">
      <c r="Q16142" s="925"/>
    </row>
    <row r="16143" spans="17:17">
      <c r="Q16143" s="925"/>
    </row>
    <row r="16144" spans="17:17">
      <c r="Q16144" s="925"/>
    </row>
    <row r="16145" spans="17:17">
      <c r="Q16145" s="925"/>
    </row>
    <row r="16146" spans="17:17">
      <c r="Q16146" s="925"/>
    </row>
    <row r="16147" spans="17:17">
      <c r="Q16147" s="925"/>
    </row>
    <row r="16148" spans="17:17">
      <c r="Q16148" s="925"/>
    </row>
    <row r="16149" spans="17:17">
      <c r="Q16149" s="925"/>
    </row>
    <row r="16150" spans="17:17">
      <c r="Q16150" s="925"/>
    </row>
    <row r="16151" spans="17:17">
      <c r="Q16151" s="925"/>
    </row>
    <row r="16152" spans="17:17">
      <c r="Q16152" s="925"/>
    </row>
    <row r="16153" spans="17:17">
      <c r="Q16153" s="925"/>
    </row>
    <row r="16154" spans="17:17">
      <c r="Q16154" s="925"/>
    </row>
    <row r="16155" spans="17:17">
      <c r="Q16155" s="925"/>
    </row>
    <row r="16156" spans="17:17">
      <c r="Q16156" s="925"/>
    </row>
    <row r="16157" spans="17:17">
      <c r="Q16157" s="925"/>
    </row>
    <row r="16158" spans="17:17">
      <c r="Q16158" s="925"/>
    </row>
    <row r="16159" spans="17:17">
      <c r="Q16159" s="925"/>
    </row>
    <row r="16160" spans="17:17">
      <c r="Q16160" s="925"/>
    </row>
    <row r="16161" spans="17:17">
      <c r="Q16161" s="925"/>
    </row>
    <row r="16162" spans="17:17">
      <c r="Q16162" s="925"/>
    </row>
    <row r="16163" spans="17:17">
      <c r="Q16163" s="925"/>
    </row>
    <row r="16164" spans="17:17">
      <c r="Q16164" s="925"/>
    </row>
    <row r="16165" spans="17:17">
      <c r="Q16165" s="925"/>
    </row>
    <row r="16166" spans="17:17">
      <c r="Q16166" s="925"/>
    </row>
    <row r="16167" spans="17:17">
      <c r="Q16167" s="925"/>
    </row>
    <row r="16168" spans="17:17">
      <c r="Q16168" s="925"/>
    </row>
    <row r="16169" spans="17:17">
      <c r="Q16169" s="925"/>
    </row>
    <row r="16170" spans="17:17">
      <c r="Q16170" s="925"/>
    </row>
    <row r="16171" spans="17:17">
      <c r="Q16171" s="925"/>
    </row>
    <row r="16172" spans="17:17">
      <c r="Q16172" s="925"/>
    </row>
    <row r="16173" spans="17:17">
      <c r="Q16173" s="925"/>
    </row>
    <row r="16174" spans="17:17">
      <c r="Q16174" s="925"/>
    </row>
    <row r="16175" spans="17:17">
      <c r="Q16175" s="925"/>
    </row>
    <row r="16176" spans="17:17">
      <c r="Q16176" s="925"/>
    </row>
    <row r="16177" spans="17:17">
      <c r="Q16177" s="925"/>
    </row>
    <row r="16178" spans="17:17">
      <c r="Q16178" s="925"/>
    </row>
    <row r="16179" spans="17:17">
      <c r="Q16179" s="925"/>
    </row>
    <row r="16180" spans="17:17">
      <c r="Q16180" s="925"/>
    </row>
    <row r="16181" spans="17:17">
      <c r="Q16181" s="925"/>
    </row>
    <row r="16182" spans="17:17">
      <c r="Q16182" s="925"/>
    </row>
    <row r="16183" spans="17:17">
      <c r="Q16183" s="925"/>
    </row>
    <row r="16184" spans="17:17">
      <c r="Q16184" s="925"/>
    </row>
    <row r="16185" spans="17:17">
      <c r="Q16185" s="925"/>
    </row>
    <row r="16186" spans="17:17">
      <c r="Q16186" s="925"/>
    </row>
    <row r="16187" spans="17:17">
      <c r="Q16187" s="925"/>
    </row>
    <row r="16188" spans="17:17">
      <c r="Q16188" s="925"/>
    </row>
    <row r="16189" spans="17:17">
      <c r="Q16189" s="925"/>
    </row>
    <row r="16190" spans="17:17">
      <c r="Q16190" s="925"/>
    </row>
    <row r="16191" spans="17:17">
      <c r="Q16191" s="925"/>
    </row>
    <row r="16192" spans="17:17">
      <c r="Q16192" s="925"/>
    </row>
    <row r="16193" spans="17:17">
      <c r="Q16193" s="925"/>
    </row>
    <row r="16194" spans="17:17">
      <c r="Q16194" s="925"/>
    </row>
    <row r="16195" spans="17:17">
      <c r="Q16195" s="925"/>
    </row>
    <row r="16196" spans="17:17">
      <c r="Q16196" s="925"/>
    </row>
    <row r="16197" spans="17:17">
      <c r="Q16197" s="925"/>
    </row>
    <row r="16198" spans="17:17">
      <c r="Q16198" s="925"/>
    </row>
    <row r="16199" spans="17:17">
      <c r="Q16199" s="925"/>
    </row>
    <row r="16200" spans="17:17">
      <c r="Q16200" s="925"/>
    </row>
    <row r="16201" spans="17:17">
      <c r="Q16201" s="925"/>
    </row>
    <row r="16202" spans="17:17">
      <c r="Q16202" s="925"/>
    </row>
    <row r="16203" spans="17:17">
      <c r="Q16203" s="925"/>
    </row>
    <row r="16204" spans="17:17">
      <c r="Q16204" s="925"/>
    </row>
    <row r="16205" spans="17:17">
      <c r="Q16205" s="925"/>
    </row>
    <row r="16206" spans="17:17">
      <c r="Q16206" s="925"/>
    </row>
    <row r="16207" spans="17:17">
      <c r="Q16207" s="925"/>
    </row>
    <row r="16208" spans="17:17">
      <c r="Q16208" s="925"/>
    </row>
    <row r="16209" spans="17:17">
      <c r="Q16209" s="925"/>
    </row>
    <row r="16210" spans="17:17">
      <c r="Q16210" s="925"/>
    </row>
    <row r="16211" spans="17:17">
      <c r="Q16211" s="925"/>
    </row>
    <row r="16212" spans="17:17">
      <c r="Q16212" s="925"/>
    </row>
    <row r="16213" spans="17:17">
      <c r="Q16213" s="925"/>
    </row>
    <row r="16214" spans="17:17">
      <c r="Q16214" s="925"/>
    </row>
    <row r="16215" spans="17:17">
      <c r="Q16215" s="925"/>
    </row>
    <row r="16216" spans="17:17">
      <c r="Q16216" s="925"/>
    </row>
    <row r="16217" spans="17:17">
      <c r="Q16217" s="925"/>
    </row>
    <row r="16218" spans="17:17">
      <c r="Q16218" s="925"/>
    </row>
    <row r="16219" spans="17:17">
      <c r="Q16219" s="925"/>
    </row>
    <row r="16220" spans="17:17">
      <c r="Q16220" s="925"/>
    </row>
    <row r="16221" spans="17:17">
      <c r="Q16221" s="925"/>
    </row>
    <row r="16222" spans="17:17">
      <c r="Q16222" s="925"/>
    </row>
    <row r="16223" spans="17:17">
      <c r="Q16223" s="925"/>
    </row>
    <row r="16224" spans="17:17">
      <c r="Q16224" s="925"/>
    </row>
    <row r="16225" spans="17:17">
      <c r="Q16225" s="925"/>
    </row>
    <row r="16226" spans="17:17">
      <c r="Q16226" s="925"/>
    </row>
    <row r="16227" spans="17:17">
      <c r="Q16227" s="925"/>
    </row>
    <row r="16228" spans="17:17">
      <c r="Q16228" s="925"/>
    </row>
    <row r="16229" spans="17:17">
      <c r="Q16229" s="925"/>
    </row>
    <row r="16230" spans="17:17">
      <c r="Q16230" s="925"/>
    </row>
    <row r="16231" spans="17:17">
      <c r="Q16231" s="925"/>
    </row>
    <row r="16232" spans="17:17">
      <c r="Q16232" s="925"/>
    </row>
    <row r="16233" spans="17:17">
      <c r="Q16233" s="925"/>
    </row>
    <row r="16234" spans="17:17">
      <c r="Q16234" s="925"/>
    </row>
    <row r="16235" spans="17:17">
      <c r="Q16235" s="925"/>
    </row>
    <row r="16236" spans="17:17">
      <c r="Q16236" s="925"/>
    </row>
    <row r="16237" spans="17:17">
      <c r="Q16237" s="925"/>
    </row>
    <row r="16238" spans="17:17">
      <c r="Q16238" s="925"/>
    </row>
    <row r="16239" spans="17:17">
      <c r="Q16239" s="925"/>
    </row>
    <row r="16240" spans="17:17">
      <c r="Q16240" s="925"/>
    </row>
    <row r="16241" spans="17:17">
      <c r="Q16241" s="925"/>
    </row>
    <row r="16242" spans="17:17">
      <c r="Q16242" s="925"/>
    </row>
    <row r="16243" spans="17:17">
      <c r="Q16243" s="925"/>
    </row>
    <row r="16244" spans="17:17">
      <c r="Q16244" s="925"/>
    </row>
    <row r="16245" spans="17:17">
      <c r="Q16245" s="925"/>
    </row>
    <row r="16246" spans="17:17">
      <c r="Q16246" s="925"/>
    </row>
    <row r="16247" spans="17:17">
      <c r="Q16247" s="925"/>
    </row>
    <row r="16248" spans="17:17">
      <c r="Q16248" s="925"/>
    </row>
    <row r="16249" spans="17:17">
      <c r="Q16249" s="925"/>
    </row>
    <row r="16250" spans="17:17">
      <c r="Q16250" s="925"/>
    </row>
    <row r="16251" spans="17:17">
      <c r="Q16251" s="925"/>
    </row>
    <row r="16252" spans="17:17">
      <c r="Q16252" s="925"/>
    </row>
    <row r="16253" spans="17:17">
      <c r="Q16253" s="925"/>
    </row>
    <row r="16254" spans="17:17">
      <c r="Q16254" s="925"/>
    </row>
    <row r="16255" spans="17:17">
      <c r="Q16255" s="925"/>
    </row>
    <row r="16256" spans="17:17">
      <c r="Q16256" s="925"/>
    </row>
    <row r="16257" spans="17:17">
      <c r="Q16257" s="925"/>
    </row>
    <row r="16258" spans="17:17">
      <c r="Q16258" s="925"/>
    </row>
    <row r="16259" spans="17:17">
      <c r="Q16259" s="925"/>
    </row>
    <row r="16260" spans="17:17">
      <c r="Q16260" s="925"/>
    </row>
    <row r="16261" spans="17:17">
      <c r="Q16261" s="925"/>
    </row>
    <row r="16262" spans="17:17">
      <c r="Q16262" s="925"/>
    </row>
    <row r="16263" spans="17:17">
      <c r="Q16263" s="925"/>
    </row>
    <row r="16264" spans="17:17">
      <c r="Q16264" s="925"/>
    </row>
    <row r="16265" spans="17:17">
      <c r="Q16265" s="925"/>
    </row>
    <row r="16266" spans="17:17">
      <c r="Q16266" s="925"/>
    </row>
    <row r="16267" spans="17:17">
      <c r="Q16267" s="925"/>
    </row>
    <row r="16268" spans="17:17">
      <c r="Q16268" s="925"/>
    </row>
    <row r="16269" spans="17:17">
      <c r="Q16269" s="925"/>
    </row>
    <row r="16270" spans="17:17">
      <c r="Q16270" s="925"/>
    </row>
    <row r="16271" spans="17:17">
      <c r="Q16271" s="925"/>
    </row>
    <row r="16272" spans="17:17">
      <c r="Q16272" s="925"/>
    </row>
    <row r="16273" spans="17:17">
      <c r="Q16273" s="925"/>
    </row>
    <row r="16274" spans="17:17">
      <c r="Q16274" s="925"/>
    </row>
    <row r="16275" spans="17:17">
      <c r="Q16275" s="925"/>
    </row>
    <row r="16276" spans="17:17">
      <c r="Q16276" s="925"/>
    </row>
    <row r="16277" spans="17:17">
      <c r="Q16277" s="925"/>
    </row>
    <row r="16278" spans="17:17">
      <c r="Q16278" s="925"/>
    </row>
    <row r="16279" spans="17:17">
      <c r="Q16279" s="925"/>
    </row>
    <row r="16280" spans="17:17">
      <c r="Q16280" s="925"/>
    </row>
    <row r="16281" spans="17:17">
      <c r="Q16281" s="925"/>
    </row>
    <row r="16282" spans="17:17">
      <c r="Q16282" s="925"/>
    </row>
    <row r="16283" spans="17:17">
      <c r="Q16283" s="925"/>
    </row>
    <row r="16284" spans="17:17">
      <c r="Q16284" s="925"/>
    </row>
    <row r="16285" spans="17:17">
      <c r="Q16285" s="925"/>
    </row>
    <row r="16286" spans="17:17">
      <c r="Q16286" s="925"/>
    </row>
    <row r="16287" spans="17:17">
      <c r="Q16287" s="925"/>
    </row>
    <row r="16288" spans="17:17">
      <c r="Q16288" s="925"/>
    </row>
    <row r="16289" spans="17:17">
      <c r="Q16289" s="925"/>
    </row>
    <row r="16290" spans="17:17">
      <c r="Q16290" s="925"/>
    </row>
    <row r="16291" spans="17:17">
      <c r="Q16291" s="925"/>
    </row>
    <row r="16292" spans="17:17">
      <c r="Q16292" s="925"/>
    </row>
    <row r="16293" spans="17:17">
      <c r="Q16293" s="925"/>
    </row>
    <row r="16294" spans="17:17">
      <c r="Q16294" s="925"/>
    </row>
    <row r="16295" spans="17:17">
      <c r="Q16295" s="925"/>
    </row>
    <row r="16296" spans="17:17">
      <c r="Q16296" s="925"/>
    </row>
    <row r="16297" spans="17:17">
      <c r="Q16297" s="925"/>
    </row>
    <row r="16298" spans="17:17">
      <c r="Q16298" s="925"/>
    </row>
    <row r="16299" spans="17:17">
      <c r="Q16299" s="925"/>
    </row>
    <row r="16300" spans="17:17">
      <c r="Q16300" s="925"/>
    </row>
    <row r="16301" spans="17:17">
      <c r="Q16301" s="925"/>
    </row>
    <row r="16302" spans="17:17">
      <c r="Q16302" s="925"/>
    </row>
    <row r="16303" spans="17:17">
      <c r="Q16303" s="925"/>
    </row>
    <row r="16304" spans="17:17">
      <c r="Q16304" s="925"/>
    </row>
    <row r="16305" spans="17:17">
      <c r="Q16305" s="925"/>
    </row>
    <row r="16306" spans="17:17">
      <c r="Q16306" s="925"/>
    </row>
    <row r="16307" spans="17:17">
      <c r="Q16307" s="925"/>
    </row>
    <row r="16308" spans="17:17">
      <c r="Q16308" s="925"/>
    </row>
    <row r="16309" spans="17:17">
      <c r="Q16309" s="925"/>
    </row>
    <row r="16310" spans="17:17">
      <c r="Q16310" s="925"/>
    </row>
    <row r="16311" spans="17:17">
      <c r="Q16311" s="925"/>
    </row>
    <row r="16312" spans="17:17">
      <c r="Q16312" s="925"/>
    </row>
    <row r="16313" spans="17:17">
      <c r="Q16313" s="925"/>
    </row>
    <row r="16314" spans="17:17">
      <c r="Q16314" s="925"/>
    </row>
    <row r="16315" spans="17:17">
      <c r="Q16315" s="925"/>
    </row>
    <row r="16316" spans="17:17">
      <c r="Q16316" s="925"/>
    </row>
    <row r="16317" spans="17:17">
      <c r="Q16317" s="925"/>
    </row>
    <row r="16318" spans="17:17">
      <c r="Q16318" s="925"/>
    </row>
    <row r="16319" spans="17:17">
      <c r="Q16319" s="925"/>
    </row>
    <row r="16320" spans="17:17">
      <c r="Q16320" s="925"/>
    </row>
    <row r="16321" spans="17:17">
      <c r="Q16321" s="925"/>
    </row>
    <row r="16322" spans="17:17">
      <c r="Q16322" s="925"/>
    </row>
    <row r="16323" spans="17:17">
      <c r="Q16323" s="925"/>
    </row>
    <row r="16324" spans="17:17">
      <c r="Q16324" s="925"/>
    </row>
    <row r="16325" spans="17:17">
      <c r="Q16325" s="925"/>
    </row>
    <row r="16326" spans="17:17">
      <c r="Q16326" s="925"/>
    </row>
    <row r="16327" spans="17:17">
      <c r="Q16327" s="925"/>
    </row>
    <row r="16328" spans="17:17">
      <c r="Q16328" s="925"/>
    </row>
    <row r="16329" spans="17:17">
      <c r="Q16329" s="925"/>
    </row>
    <row r="16330" spans="17:17">
      <c r="Q16330" s="925"/>
    </row>
    <row r="16331" spans="17:17">
      <c r="Q16331" s="925"/>
    </row>
    <row r="16332" spans="17:17">
      <c r="Q16332" s="925"/>
    </row>
    <row r="16333" spans="17:17">
      <c r="Q16333" s="925"/>
    </row>
    <row r="16334" spans="17:17">
      <c r="Q16334" s="925"/>
    </row>
    <row r="16335" spans="17:17">
      <c r="Q16335" s="925"/>
    </row>
    <row r="16336" spans="17:17">
      <c r="Q16336" s="925"/>
    </row>
    <row r="16337" spans="17:17">
      <c r="Q16337" s="925"/>
    </row>
    <row r="16338" spans="17:17">
      <c r="Q16338" s="925"/>
    </row>
    <row r="16339" spans="17:17">
      <c r="Q16339" s="925"/>
    </row>
    <row r="16340" spans="17:17">
      <c r="Q16340" s="925"/>
    </row>
    <row r="16341" spans="17:17">
      <c r="Q16341" s="925"/>
    </row>
    <row r="16342" spans="17:17">
      <c r="Q16342" s="925"/>
    </row>
    <row r="16343" spans="17:17">
      <c r="Q16343" s="925"/>
    </row>
    <row r="16344" spans="17:17">
      <c r="Q16344" s="925"/>
    </row>
    <row r="16345" spans="17:17">
      <c r="Q16345" s="925"/>
    </row>
    <row r="16346" spans="17:17">
      <c r="Q16346" s="925"/>
    </row>
    <row r="16347" spans="17:17">
      <c r="Q16347" s="925"/>
    </row>
    <row r="16348" spans="17:17">
      <c r="Q16348" s="925"/>
    </row>
    <row r="16349" spans="17:17">
      <c r="Q16349" s="925"/>
    </row>
    <row r="16350" spans="17:17">
      <c r="Q16350" s="925"/>
    </row>
    <row r="16351" spans="17:17">
      <c r="Q16351" s="925"/>
    </row>
    <row r="16352" spans="17:17">
      <c r="Q16352" s="925"/>
    </row>
    <row r="16353" spans="17:17">
      <c r="Q16353" s="925"/>
    </row>
    <row r="16354" spans="17:17">
      <c r="Q16354" s="925"/>
    </row>
    <row r="16355" spans="17:17">
      <c r="Q16355" s="925"/>
    </row>
    <row r="16356" spans="17:17">
      <c r="Q16356" s="925"/>
    </row>
    <row r="16357" spans="17:17">
      <c r="Q16357" s="925"/>
    </row>
    <row r="16358" spans="17:17">
      <c r="Q16358" s="925"/>
    </row>
    <row r="16359" spans="17:17">
      <c r="Q16359" s="925"/>
    </row>
    <row r="16360" spans="17:17">
      <c r="Q16360" s="925"/>
    </row>
    <row r="16361" spans="17:17">
      <c r="Q16361" s="925"/>
    </row>
    <row r="16362" spans="17:17">
      <c r="Q16362" s="925"/>
    </row>
    <row r="16363" spans="17:17">
      <c r="Q16363" s="925"/>
    </row>
    <row r="16364" spans="17:17">
      <c r="Q16364" s="925"/>
    </row>
    <row r="16365" spans="17:17">
      <c r="Q16365" s="925"/>
    </row>
    <row r="16366" spans="17:17">
      <c r="Q16366" s="925"/>
    </row>
    <row r="16367" spans="17:17">
      <c r="Q16367" s="925"/>
    </row>
    <row r="16368" spans="17:17">
      <c r="Q16368" s="925"/>
    </row>
    <row r="16369" spans="17:17">
      <c r="Q16369" s="925"/>
    </row>
    <row r="16370" spans="17:17">
      <c r="Q16370" s="925"/>
    </row>
    <row r="16371" spans="17:17">
      <c r="Q16371" s="925"/>
    </row>
    <row r="16372" spans="17:17">
      <c r="Q16372" s="925"/>
    </row>
    <row r="16373" spans="17:17">
      <c r="Q16373" s="925"/>
    </row>
    <row r="16374" spans="17:17">
      <c r="Q16374" s="925"/>
    </row>
    <row r="16375" spans="17:17">
      <c r="Q16375" s="925"/>
    </row>
    <row r="16376" spans="17:17">
      <c r="Q16376" s="925"/>
    </row>
    <row r="16377" spans="17:17">
      <c r="Q16377" s="925"/>
    </row>
    <row r="16378" spans="17:17">
      <c r="Q16378" s="925"/>
    </row>
    <row r="16379" spans="17:17">
      <c r="Q16379" s="925"/>
    </row>
    <row r="16380" spans="17:17">
      <c r="Q16380" s="925"/>
    </row>
    <row r="16381" spans="17:17">
      <c r="Q16381" s="925"/>
    </row>
    <row r="16382" spans="17:17">
      <c r="Q16382" s="925"/>
    </row>
    <row r="16383" spans="17:17">
      <c r="Q16383" s="925"/>
    </row>
    <row r="16384" spans="17:17">
      <c r="Q16384" s="925"/>
    </row>
    <row r="16385" spans="17:17">
      <c r="Q16385" s="925"/>
    </row>
    <row r="16386" spans="17:17">
      <c r="Q16386" s="925"/>
    </row>
    <row r="16387" spans="17:17">
      <c r="Q16387" s="925"/>
    </row>
    <row r="16388" spans="17:17">
      <c r="Q16388" s="925"/>
    </row>
    <row r="16389" spans="17:17">
      <c r="Q16389" s="925"/>
    </row>
    <row r="16390" spans="17:17">
      <c r="Q16390" s="925"/>
    </row>
    <row r="16391" spans="17:17">
      <c r="Q16391" s="925"/>
    </row>
    <row r="16392" spans="17:17">
      <c r="Q16392" s="925"/>
    </row>
    <row r="16393" spans="17:17">
      <c r="Q16393" s="925"/>
    </row>
    <row r="16394" spans="17:17">
      <c r="Q16394" s="925"/>
    </row>
    <row r="16395" spans="17:17">
      <c r="Q16395" s="925"/>
    </row>
    <row r="16396" spans="17:17">
      <c r="Q16396" s="925"/>
    </row>
    <row r="16397" spans="17:17">
      <c r="Q16397" s="925"/>
    </row>
    <row r="16398" spans="17:17">
      <c r="Q16398" s="925"/>
    </row>
    <row r="16399" spans="17:17">
      <c r="Q16399" s="925"/>
    </row>
    <row r="16400" spans="17:17">
      <c r="Q16400" s="925"/>
    </row>
    <row r="16401" spans="17:17">
      <c r="Q16401" s="925"/>
    </row>
    <row r="16402" spans="17:17">
      <c r="Q16402" s="925"/>
    </row>
    <row r="16403" spans="17:17">
      <c r="Q16403" s="925"/>
    </row>
    <row r="16404" spans="17:17">
      <c r="Q16404" s="925"/>
    </row>
    <row r="16405" spans="17:17">
      <c r="Q16405" s="925"/>
    </row>
    <row r="16406" spans="17:17">
      <c r="Q16406" s="925"/>
    </row>
    <row r="16407" spans="17:17">
      <c r="Q16407" s="925"/>
    </row>
    <row r="16408" spans="17:17">
      <c r="Q16408" s="925"/>
    </row>
    <row r="16409" spans="17:17">
      <c r="Q16409" s="925"/>
    </row>
    <row r="16410" spans="17:17">
      <c r="Q16410" s="925"/>
    </row>
    <row r="16411" spans="17:17">
      <c r="Q16411" s="925"/>
    </row>
    <row r="16412" spans="17:17">
      <c r="Q16412" s="925"/>
    </row>
    <row r="16413" spans="17:17">
      <c r="Q16413" s="925"/>
    </row>
    <row r="16414" spans="17:17">
      <c r="Q16414" s="925"/>
    </row>
    <row r="16415" spans="17:17">
      <c r="Q16415" s="925"/>
    </row>
    <row r="16416" spans="17:17">
      <c r="Q16416" s="925"/>
    </row>
    <row r="16417" spans="17:17">
      <c r="Q16417" s="925"/>
    </row>
    <row r="16418" spans="17:17">
      <c r="Q16418" s="925"/>
    </row>
    <row r="16419" spans="17:17">
      <c r="Q16419" s="925"/>
    </row>
    <row r="16420" spans="17:17">
      <c r="Q16420" s="925"/>
    </row>
    <row r="16421" spans="17:17">
      <c r="Q16421" s="925"/>
    </row>
    <row r="16422" spans="17:17">
      <c r="Q16422" s="925"/>
    </row>
    <row r="16423" spans="17:17">
      <c r="Q16423" s="925"/>
    </row>
    <row r="16424" spans="17:17">
      <c r="Q16424" s="925"/>
    </row>
    <row r="16425" spans="17:17">
      <c r="Q16425" s="925"/>
    </row>
    <row r="16426" spans="17:17">
      <c r="Q16426" s="925"/>
    </row>
    <row r="16427" spans="17:17">
      <c r="Q16427" s="925"/>
    </row>
    <row r="16428" spans="17:17">
      <c r="Q16428" s="925"/>
    </row>
    <row r="16429" spans="17:17">
      <c r="Q16429" s="925"/>
    </row>
    <row r="16430" spans="17:17">
      <c r="Q16430" s="925"/>
    </row>
    <row r="16431" spans="17:17">
      <c r="Q16431" s="925"/>
    </row>
    <row r="16432" spans="17:17">
      <c r="Q16432" s="925"/>
    </row>
    <row r="16433" spans="17:17">
      <c r="Q16433" s="925"/>
    </row>
    <row r="16434" spans="17:17">
      <c r="Q16434" s="925"/>
    </row>
    <row r="16435" spans="17:17">
      <c r="Q16435" s="925"/>
    </row>
    <row r="16436" spans="17:17">
      <c r="Q16436" s="925"/>
    </row>
    <row r="16437" spans="17:17">
      <c r="Q16437" s="925"/>
    </row>
    <row r="16438" spans="17:17">
      <c r="Q16438" s="925"/>
    </row>
    <row r="16439" spans="17:17">
      <c r="Q16439" s="925"/>
    </row>
    <row r="16440" spans="17:17">
      <c r="Q16440" s="925"/>
    </row>
    <row r="16441" spans="17:17">
      <c r="Q16441" s="925"/>
    </row>
    <row r="16442" spans="17:17">
      <c r="Q16442" s="925"/>
    </row>
    <row r="16443" spans="17:17">
      <c r="Q16443" s="925"/>
    </row>
    <row r="16444" spans="17:17">
      <c r="Q16444" s="925"/>
    </row>
    <row r="16445" spans="17:17">
      <c r="Q16445" s="925"/>
    </row>
    <row r="16446" spans="17:17">
      <c r="Q16446" s="925"/>
    </row>
    <row r="16447" spans="17:17">
      <c r="Q16447" s="925"/>
    </row>
    <row r="16448" spans="17:17">
      <c r="Q16448" s="925"/>
    </row>
    <row r="16449" spans="17:17">
      <c r="Q16449" s="925"/>
    </row>
    <row r="16450" spans="17:17">
      <c r="Q16450" s="925"/>
    </row>
    <row r="16451" spans="17:17">
      <c r="Q16451" s="925"/>
    </row>
    <row r="16452" spans="17:17">
      <c r="Q16452" s="925"/>
    </row>
    <row r="16453" spans="17:17">
      <c r="Q16453" s="925"/>
    </row>
    <row r="16454" spans="17:17">
      <c r="Q16454" s="925"/>
    </row>
    <row r="16455" spans="17:17">
      <c r="Q16455" s="925"/>
    </row>
    <row r="16456" spans="17:17">
      <c r="Q16456" s="925"/>
    </row>
    <row r="16457" spans="17:17">
      <c r="Q16457" s="925"/>
    </row>
    <row r="16458" spans="17:17">
      <c r="Q16458" s="925"/>
    </row>
    <row r="16459" spans="17:17">
      <c r="Q16459" s="925"/>
    </row>
    <row r="16460" spans="17:17">
      <c r="Q16460" s="925"/>
    </row>
    <row r="16461" spans="17:17">
      <c r="Q16461" s="925"/>
    </row>
    <row r="16462" spans="17:17">
      <c r="Q16462" s="925"/>
    </row>
    <row r="16463" spans="17:17">
      <c r="Q16463" s="925"/>
    </row>
    <row r="16464" spans="17:17">
      <c r="Q16464" s="925"/>
    </row>
    <row r="16465" spans="17:17">
      <c r="Q16465" s="925"/>
    </row>
    <row r="16466" spans="17:17">
      <c r="Q16466" s="925"/>
    </row>
    <row r="16467" spans="17:17">
      <c r="Q16467" s="925"/>
    </row>
    <row r="16468" spans="17:17">
      <c r="Q16468" s="925"/>
    </row>
    <row r="16469" spans="17:17">
      <c r="Q16469" s="925"/>
    </row>
    <row r="16470" spans="17:17">
      <c r="Q16470" s="925"/>
    </row>
    <row r="16471" spans="17:17">
      <c r="Q16471" s="925"/>
    </row>
    <row r="16472" spans="17:17">
      <c r="Q16472" s="925"/>
    </row>
    <row r="16473" spans="17:17">
      <c r="Q16473" s="925"/>
    </row>
    <row r="16474" spans="17:17">
      <c r="Q16474" s="925"/>
    </row>
    <row r="16475" spans="17:17">
      <c r="Q16475" s="925"/>
    </row>
    <row r="16476" spans="17:17">
      <c r="Q16476" s="925"/>
    </row>
    <row r="16477" spans="17:17">
      <c r="Q16477" s="925"/>
    </row>
    <row r="16478" spans="17:17">
      <c r="Q16478" s="925"/>
    </row>
    <row r="16479" spans="17:17">
      <c r="Q16479" s="925"/>
    </row>
    <row r="16480" spans="17:17">
      <c r="Q16480" s="925"/>
    </row>
    <row r="16481" spans="17:17">
      <c r="Q16481" s="925"/>
    </row>
    <row r="16482" spans="17:17">
      <c r="Q16482" s="925"/>
    </row>
    <row r="16483" spans="17:17">
      <c r="Q16483" s="925"/>
    </row>
    <row r="16484" spans="17:17">
      <c r="Q16484" s="925"/>
    </row>
    <row r="16485" spans="17:17">
      <c r="Q16485" s="925"/>
    </row>
    <row r="16486" spans="17:17">
      <c r="Q16486" s="925"/>
    </row>
    <row r="16487" spans="17:17">
      <c r="Q16487" s="925"/>
    </row>
    <row r="16488" spans="17:17">
      <c r="Q16488" s="925"/>
    </row>
    <row r="16489" spans="17:17">
      <c r="Q16489" s="925"/>
    </row>
    <row r="16490" spans="17:17">
      <c r="Q16490" s="925"/>
    </row>
    <row r="16491" spans="17:17">
      <c r="Q16491" s="925"/>
    </row>
    <row r="16492" spans="17:17">
      <c r="Q16492" s="925"/>
    </row>
    <row r="16493" spans="17:17">
      <c r="Q16493" s="925"/>
    </row>
    <row r="16494" spans="17:17">
      <c r="Q16494" s="925"/>
    </row>
    <row r="16495" spans="17:17">
      <c r="Q16495" s="925"/>
    </row>
    <row r="16496" spans="17:17">
      <c r="Q16496" s="925"/>
    </row>
    <row r="16497" spans="17:17">
      <c r="Q16497" s="925"/>
    </row>
    <row r="16498" spans="17:17">
      <c r="Q16498" s="925"/>
    </row>
    <row r="16499" spans="17:17">
      <c r="Q16499" s="925"/>
    </row>
    <row r="16500" spans="17:17">
      <c r="Q16500" s="925"/>
    </row>
    <row r="16501" spans="17:17">
      <c r="Q16501" s="925"/>
    </row>
    <row r="16502" spans="17:17">
      <c r="Q16502" s="925"/>
    </row>
    <row r="16503" spans="17:17">
      <c r="Q16503" s="925"/>
    </row>
    <row r="16504" spans="17:17">
      <c r="Q16504" s="925"/>
    </row>
    <row r="16505" spans="17:17">
      <c r="Q16505" s="925"/>
    </row>
    <row r="16506" spans="17:17">
      <c r="Q16506" s="925"/>
    </row>
    <row r="16507" spans="17:17">
      <c r="Q16507" s="925"/>
    </row>
    <row r="16508" spans="17:17">
      <c r="Q16508" s="925"/>
    </row>
    <row r="16509" spans="17:17">
      <c r="Q16509" s="925"/>
    </row>
    <row r="16510" spans="17:17">
      <c r="Q16510" s="925"/>
    </row>
    <row r="16511" spans="17:17">
      <c r="Q16511" s="925"/>
    </row>
    <row r="16512" spans="17:17">
      <c r="Q16512" s="925"/>
    </row>
    <row r="16513" spans="17:17">
      <c r="Q16513" s="925"/>
    </row>
    <row r="16514" spans="17:17">
      <c r="Q16514" s="925"/>
    </row>
    <row r="16515" spans="17:17">
      <c r="Q16515" s="925"/>
    </row>
    <row r="16516" spans="17:17">
      <c r="Q16516" s="925"/>
    </row>
    <row r="16517" spans="17:17">
      <c r="Q16517" s="925"/>
    </row>
    <row r="16518" spans="17:17">
      <c r="Q16518" s="925"/>
    </row>
    <row r="16519" spans="17:17">
      <c r="Q16519" s="925"/>
    </row>
    <row r="16520" spans="17:17">
      <c r="Q16520" s="925"/>
    </row>
    <row r="16521" spans="17:17">
      <c r="Q16521" s="925"/>
    </row>
    <row r="16522" spans="17:17">
      <c r="Q16522" s="925"/>
    </row>
    <row r="16523" spans="17:17">
      <c r="Q16523" s="925"/>
    </row>
    <row r="16524" spans="17:17">
      <c r="Q16524" s="925"/>
    </row>
    <row r="16525" spans="17:17">
      <c r="Q16525" s="925"/>
    </row>
    <row r="16526" spans="17:17">
      <c r="Q16526" s="925"/>
    </row>
    <row r="16527" spans="17:17">
      <c r="Q16527" s="925"/>
    </row>
    <row r="16528" spans="17:17">
      <c r="Q16528" s="925"/>
    </row>
    <row r="16529" spans="17:17">
      <c r="Q16529" s="925"/>
    </row>
    <row r="16530" spans="17:17">
      <c r="Q16530" s="925"/>
    </row>
    <row r="16531" spans="17:17">
      <c r="Q16531" s="925"/>
    </row>
    <row r="16532" spans="17:17">
      <c r="Q16532" s="925"/>
    </row>
    <row r="16533" spans="17:17">
      <c r="Q16533" s="925"/>
    </row>
    <row r="16534" spans="17:17">
      <c r="Q16534" s="925"/>
    </row>
    <row r="16535" spans="17:17">
      <c r="Q16535" s="925"/>
    </row>
    <row r="16536" spans="17:17">
      <c r="Q16536" s="925"/>
    </row>
    <row r="16537" spans="17:17">
      <c r="Q16537" s="925"/>
    </row>
    <row r="16538" spans="17:17">
      <c r="Q16538" s="925"/>
    </row>
    <row r="16539" spans="17:17">
      <c r="Q16539" s="925"/>
    </row>
    <row r="16540" spans="17:17">
      <c r="Q16540" s="925"/>
    </row>
    <row r="16541" spans="17:17">
      <c r="Q16541" s="925"/>
    </row>
    <row r="16542" spans="17:17">
      <c r="Q16542" s="925"/>
    </row>
    <row r="16543" spans="17:17">
      <c r="Q16543" s="925"/>
    </row>
    <row r="16544" spans="17:17">
      <c r="Q16544" s="925"/>
    </row>
    <row r="16545" spans="17:17">
      <c r="Q16545" s="925"/>
    </row>
    <row r="16546" spans="17:17">
      <c r="Q16546" s="925"/>
    </row>
    <row r="16547" spans="17:17">
      <c r="Q16547" s="925"/>
    </row>
    <row r="16548" spans="17:17">
      <c r="Q16548" s="925"/>
    </row>
    <row r="16549" spans="17:17">
      <c r="Q16549" s="925"/>
    </row>
    <row r="16550" spans="17:17">
      <c r="Q16550" s="925"/>
    </row>
    <row r="16551" spans="17:17">
      <c r="Q16551" s="925"/>
    </row>
    <row r="16552" spans="17:17">
      <c r="Q16552" s="925"/>
    </row>
    <row r="16553" spans="17:17">
      <c r="Q16553" s="925"/>
    </row>
    <row r="16554" spans="17:17">
      <c r="Q16554" s="925"/>
    </row>
    <row r="16555" spans="17:17">
      <c r="Q16555" s="925"/>
    </row>
    <row r="16556" spans="17:17">
      <c r="Q16556" s="925"/>
    </row>
    <row r="16557" spans="17:17">
      <c r="Q16557" s="925"/>
    </row>
    <row r="16558" spans="17:17">
      <c r="Q16558" s="925"/>
    </row>
    <row r="16559" spans="17:17">
      <c r="Q16559" s="925"/>
    </row>
    <row r="16560" spans="17:17">
      <c r="Q16560" s="925"/>
    </row>
    <row r="16561" spans="17:17">
      <c r="Q16561" s="925"/>
    </row>
    <row r="16562" spans="17:17">
      <c r="Q16562" s="925"/>
    </row>
    <row r="16563" spans="17:17">
      <c r="Q16563" s="925"/>
    </row>
    <row r="16564" spans="17:17">
      <c r="Q16564" s="925"/>
    </row>
    <row r="16565" spans="17:17">
      <c r="Q16565" s="925"/>
    </row>
    <row r="16566" spans="17:17">
      <c r="Q16566" s="925"/>
    </row>
    <row r="16567" spans="17:17">
      <c r="Q16567" s="925"/>
    </row>
    <row r="16568" spans="17:17">
      <c r="Q16568" s="925"/>
    </row>
    <row r="16569" spans="17:17">
      <c r="Q16569" s="925"/>
    </row>
    <row r="16570" spans="17:17">
      <c r="Q16570" s="925"/>
    </row>
    <row r="16571" spans="17:17">
      <c r="Q16571" s="925"/>
    </row>
    <row r="16572" spans="17:17">
      <c r="Q16572" s="925"/>
    </row>
    <row r="16573" spans="17:17">
      <c r="Q16573" s="925"/>
    </row>
    <row r="16574" spans="17:17">
      <c r="Q16574" s="925"/>
    </row>
    <row r="16575" spans="17:17">
      <c r="Q16575" s="925"/>
    </row>
    <row r="16576" spans="17:17">
      <c r="Q16576" s="925"/>
    </row>
    <row r="16577" spans="17:17">
      <c r="Q16577" s="925"/>
    </row>
    <row r="16578" spans="17:17">
      <c r="Q16578" s="925"/>
    </row>
    <row r="16579" spans="17:17">
      <c r="Q16579" s="925"/>
    </row>
    <row r="16580" spans="17:17">
      <c r="Q16580" s="925"/>
    </row>
    <row r="16581" spans="17:17">
      <c r="Q16581" s="925"/>
    </row>
    <row r="16582" spans="17:17">
      <c r="Q16582" s="925"/>
    </row>
    <row r="16583" spans="17:17">
      <c r="Q16583" s="925"/>
    </row>
    <row r="16584" spans="17:17">
      <c r="Q16584" s="925"/>
    </row>
    <row r="16585" spans="17:17">
      <c r="Q16585" s="925"/>
    </row>
    <row r="16586" spans="17:17">
      <c r="Q16586" s="925"/>
    </row>
    <row r="16587" spans="17:17">
      <c r="Q16587" s="925"/>
    </row>
    <row r="16588" spans="17:17">
      <c r="Q16588" s="925"/>
    </row>
    <row r="16589" spans="17:17">
      <c r="Q16589" s="925"/>
    </row>
    <row r="16590" spans="17:17">
      <c r="Q16590" s="925"/>
    </row>
    <row r="16591" spans="17:17">
      <c r="Q16591" s="925"/>
    </row>
    <row r="16592" spans="17:17">
      <c r="Q16592" s="925"/>
    </row>
    <row r="16593" spans="17:17">
      <c r="Q16593" s="925"/>
    </row>
    <row r="16594" spans="17:17">
      <c r="Q16594" s="925"/>
    </row>
    <row r="16595" spans="17:17">
      <c r="Q16595" s="925"/>
    </row>
    <row r="16596" spans="17:17">
      <c r="Q16596" s="925"/>
    </row>
    <row r="16597" spans="17:17">
      <c r="Q16597" s="925"/>
    </row>
    <row r="16598" spans="17:17">
      <c r="Q16598" s="925"/>
    </row>
    <row r="16599" spans="17:17">
      <c r="Q16599" s="925"/>
    </row>
    <row r="16600" spans="17:17">
      <c r="Q16600" s="925"/>
    </row>
    <row r="16601" spans="17:17">
      <c r="Q16601" s="925"/>
    </row>
    <row r="16602" spans="17:17">
      <c r="Q16602" s="925"/>
    </row>
    <row r="16603" spans="17:17">
      <c r="Q16603" s="925"/>
    </row>
    <row r="16604" spans="17:17">
      <c r="Q16604" s="925"/>
    </row>
    <row r="16605" spans="17:17">
      <c r="Q16605" s="925"/>
    </row>
    <row r="16606" spans="17:17">
      <c r="Q16606" s="925"/>
    </row>
    <row r="16607" spans="17:17">
      <c r="Q16607" s="925"/>
    </row>
    <row r="16608" spans="17:17">
      <c r="Q16608" s="925"/>
    </row>
    <row r="16609" spans="17:17">
      <c r="Q16609" s="925"/>
    </row>
    <row r="16610" spans="17:17">
      <c r="Q16610" s="925"/>
    </row>
    <row r="16611" spans="17:17">
      <c r="Q16611" s="925"/>
    </row>
    <row r="16612" spans="17:17">
      <c r="Q16612" s="925"/>
    </row>
    <row r="16613" spans="17:17">
      <c r="Q16613" s="925"/>
    </row>
    <row r="16614" spans="17:17">
      <c r="Q16614" s="925"/>
    </row>
    <row r="16615" spans="17:17">
      <c r="Q16615" s="925"/>
    </row>
    <row r="16616" spans="17:17">
      <c r="Q16616" s="925"/>
    </row>
    <row r="16617" spans="17:17">
      <c r="Q16617" s="925"/>
    </row>
    <row r="16618" spans="17:17">
      <c r="Q16618" s="925"/>
    </row>
    <row r="16619" spans="17:17">
      <c r="Q16619" s="925"/>
    </row>
    <row r="16620" spans="17:17">
      <c r="Q16620" s="925"/>
    </row>
    <row r="16621" spans="17:17">
      <c r="Q16621" s="925"/>
    </row>
    <row r="16622" spans="17:17">
      <c r="Q16622" s="925"/>
    </row>
    <row r="16623" spans="17:17">
      <c r="Q16623" s="925"/>
    </row>
    <row r="16624" spans="17:17">
      <c r="Q16624" s="925"/>
    </row>
    <row r="16625" spans="17:17">
      <c r="Q16625" s="925"/>
    </row>
    <row r="16626" spans="17:17">
      <c r="Q16626" s="925"/>
    </row>
    <row r="16627" spans="17:17">
      <c r="Q16627" s="925"/>
    </row>
    <row r="16628" spans="17:17">
      <c r="Q16628" s="925"/>
    </row>
    <row r="16629" spans="17:17">
      <c r="Q16629" s="925"/>
    </row>
    <row r="16630" spans="17:17">
      <c r="Q16630" s="925"/>
    </row>
    <row r="16631" spans="17:17">
      <c r="Q16631" s="925"/>
    </row>
    <row r="16632" spans="17:17">
      <c r="Q16632" s="925"/>
    </row>
    <row r="16633" spans="17:17">
      <c r="Q16633" s="925"/>
    </row>
    <row r="16634" spans="17:17">
      <c r="Q16634" s="925"/>
    </row>
    <row r="16635" spans="17:17">
      <c r="Q16635" s="925"/>
    </row>
    <row r="16636" spans="17:17">
      <c r="Q16636" s="925"/>
    </row>
    <row r="16637" spans="17:17">
      <c r="Q16637" s="925"/>
    </row>
    <row r="16638" spans="17:17">
      <c r="Q16638" s="925"/>
    </row>
    <row r="16639" spans="17:17">
      <c r="Q16639" s="925"/>
    </row>
    <row r="16640" spans="17:17">
      <c r="Q16640" s="925"/>
    </row>
    <row r="16641" spans="17:17">
      <c r="Q16641" s="925"/>
    </row>
    <row r="16642" spans="17:17">
      <c r="Q16642" s="925"/>
    </row>
    <row r="16643" spans="17:17">
      <c r="Q16643" s="925"/>
    </row>
    <row r="16644" spans="17:17">
      <c r="Q16644" s="925"/>
    </row>
    <row r="16645" spans="17:17">
      <c r="Q16645" s="925"/>
    </row>
    <row r="16646" spans="17:17">
      <c r="Q16646" s="925"/>
    </row>
    <row r="16647" spans="17:17">
      <c r="Q16647" s="925"/>
    </row>
    <row r="16648" spans="17:17">
      <c r="Q16648" s="925"/>
    </row>
    <row r="16649" spans="17:17">
      <c r="Q16649" s="925"/>
    </row>
    <row r="16650" spans="17:17">
      <c r="Q16650" s="925"/>
    </row>
    <row r="16651" spans="17:17">
      <c r="Q16651" s="925"/>
    </row>
    <row r="16652" spans="17:17">
      <c r="Q16652" s="925"/>
    </row>
    <row r="16653" spans="17:17">
      <c r="Q16653" s="925"/>
    </row>
    <row r="16654" spans="17:17">
      <c r="Q16654" s="925"/>
    </row>
    <row r="16655" spans="17:17">
      <c r="Q16655" s="925"/>
    </row>
    <row r="16656" spans="17:17">
      <c r="Q16656" s="925"/>
    </row>
    <row r="16657" spans="17:17">
      <c r="Q16657" s="925"/>
    </row>
    <row r="16658" spans="17:17">
      <c r="Q16658" s="925"/>
    </row>
    <row r="16659" spans="17:17">
      <c r="Q16659" s="925"/>
    </row>
    <row r="16660" spans="17:17">
      <c r="Q16660" s="925"/>
    </row>
    <row r="16661" spans="17:17">
      <c r="Q16661" s="925"/>
    </row>
    <row r="16662" spans="17:17">
      <c r="Q16662" s="925"/>
    </row>
    <row r="16663" spans="17:17">
      <c r="Q16663" s="925"/>
    </row>
    <row r="16664" spans="17:17">
      <c r="Q16664" s="925"/>
    </row>
    <row r="16665" spans="17:17">
      <c r="Q16665" s="925"/>
    </row>
    <row r="16666" spans="17:17">
      <c r="Q16666" s="925"/>
    </row>
    <row r="16667" spans="17:17">
      <c r="Q16667" s="925"/>
    </row>
    <row r="16668" spans="17:17">
      <c r="Q16668" s="925"/>
    </row>
    <row r="16669" spans="17:17">
      <c r="Q16669" s="925"/>
    </row>
    <row r="16670" spans="17:17">
      <c r="Q16670" s="925"/>
    </row>
    <row r="16671" spans="17:17">
      <c r="Q16671" s="925"/>
    </row>
    <row r="16672" spans="17:17">
      <c r="Q16672" s="925"/>
    </row>
    <row r="16673" spans="17:17">
      <c r="Q16673" s="925"/>
    </row>
    <row r="16674" spans="17:17">
      <c r="Q16674" s="925"/>
    </row>
    <row r="16675" spans="17:17">
      <c r="Q16675" s="925"/>
    </row>
    <row r="16676" spans="17:17">
      <c r="Q16676" s="925"/>
    </row>
    <row r="16677" spans="17:17">
      <c r="Q16677" s="925"/>
    </row>
    <row r="16678" spans="17:17">
      <c r="Q16678" s="925"/>
    </row>
    <row r="16679" spans="17:17">
      <c r="Q16679" s="925"/>
    </row>
    <row r="16680" spans="17:17">
      <c r="Q16680" s="925"/>
    </row>
    <row r="16681" spans="17:17">
      <c r="Q16681" s="925"/>
    </row>
    <row r="16682" spans="17:17">
      <c r="Q16682" s="925"/>
    </row>
    <row r="16683" spans="17:17">
      <c r="Q16683" s="925"/>
    </row>
    <row r="16684" spans="17:17">
      <c r="Q16684" s="925"/>
    </row>
    <row r="16685" spans="17:17">
      <c r="Q16685" s="925"/>
    </row>
    <row r="16686" spans="17:17">
      <c r="Q16686" s="925"/>
    </row>
    <row r="16687" spans="17:17">
      <c r="Q16687" s="925"/>
    </row>
    <row r="16688" spans="17:17">
      <c r="Q16688" s="925"/>
    </row>
    <row r="16689" spans="17:17">
      <c r="Q16689" s="925"/>
    </row>
    <row r="16690" spans="17:17">
      <c r="Q16690" s="925"/>
    </row>
    <row r="16691" spans="17:17">
      <c r="Q16691" s="925"/>
    </row>
    <row r="16692" spans="17:17">
      <c r="Q16692" s="925"/>
    </row>
    <row r="16693" spans="17:17">
      <c r="Q16693" s="925"/>
    </row>
    <row r="16694" spans="17:17">
      <c r="Q16694" s="925"/>
    </row>
    <row r="16695" spans="17:17">
      <c r="Q16695" s="925"/>
    </row>
    <row r="16696" spans="17:17">
      <c r="Q16696" s="925"/>
    </row>
    <row r="16697" spans="17:17">
      <c r="Q16697" s="925"/>
    </row>
    <row r="16698" spans="17:17">
      <c r="Q16698" s="925"/>
    </row>
    <row r="16699" spans="17:17">
      <c r="Q16699" s="925"/>
    </row>
    <row r="16700" spans="17:17">
      <c r="Q16700" s="925"/>
    </row>
    <row r="16701" spans="17:17">
      <c r="Q16701" s="925"/>
    </row>
    <row r="16702" spans="17:17">
      <c r="Q16702" s="925"/>
    </row>
    <row r="16703" spans="17:17">
      <c r="Q16703" s="925"/>
    </row>
    <row r="16704" spans="17:17">
      <c r="Q16704" s="925"/>
    </row>
    <row r="16705" spans="17:17">
      <c r="Q16705" s="925"/>
    </row>
    <row r="16706" spans="17:17">
      <c r="Q16706" s="925"/>
    </row>
    <row r="16707" spans="17:17">
      <c r="Q16707" s="925"/>
    </row>
    <row r="16708" spans="17:17">
      <c r="Q16708" s="925"/>
    </row>
    <row r="16709" spans="17:17">
      <c r="Q16709" s="925"/>
    </row>
    <row r="16710" spans="17:17">
      <c r="Q16710" s="925"/>
    </row>
    <row r="16711" spans="17:17">
      <c r="Q16711" s="925"/>
    </row>
    <row r="16712" spans="17:17">
      <c r="Q16712" s="925"/>
    </row>
    <row r="16713" spans="17:17">
      <c r="Q16713" s="925"/>
    </row>
    <row r="16714" spans="17:17">
      <c r="Q16714" s="925"/>
    </row>
    <row r="16715" spans="17:17">
      <c r="Q16715" s="925"/>
    </row>
    <row r="16716" spans="17:17">
      <c r="Q16716" s="925"/>
    </row>
    <row r="16717" spans="17:17">
      <c r="Q16717" s="925"/>
    </row>
    <row r="16718" spans="17:17">
      <c r="Q16718" s="925"/>
    </row>
    <row r="16719" spans="17:17">
      <c r="Q16719" s="925"/>
    </row>
    <row r="16720" spans="17:17">
      <c r="Q16720" s="925"/>
    </row>
    <row r="16721" spans="17:17">
      <c r="Q16721" s="925"/>
    </row>
    <row r="16722" spans="17:17">
      <c r="Q16722" s="925"/>
    </row>
    <row r="16723" spans="17:17">
      <c r="Q16723" s="925"/>
    </row>
    <row r="16724" spans="17:17">
      <c r="Q16724" s="925"/>
    </row>
    <row r="16725" spans="17:17">
      <c r="Q16725" s="925"/>
    </row>
    <row r="16726" spans="17:17">
      <c r="Q16726" s="925"/>
    </row>
    <row r="16727" spans="17:17">
      <c r="Q16727" s="925"/>
    </row>
    <row r="16728" spans="17:17">
      <c r="Q16728" s="925"/>
    </row>
    <row r="16729" spans="17:17">
      <c r="Q16729" s="925"/>
    </row>
    <row r="16730" spans="17:17">
      <c r="Q16730" s="925"/>
    </row>
    <row r="16731" spans="17:17">
      <c r="Q16731" s="925"/>
    </row>
    <row r="16732" spans="17:17">
      <c r="Q16732" s="925"/>
    </row>
    <row r="16733" spans="17:17">
      <c r="Q16733" s="925"/>
    </row>
    <row r="16734" spans="17:17">
      <c r="Q16734" s="925"/>
    </row>
    <row r="16735" spans="17:17">
      <c r="Q16735" s="925"/>
    </row>
    <row r="16736" spans="17:17">
      <c r="Q16736" s="925"/>
    </row>
    <row r="16737" spans="17:17">
      <c r="Q16737" s="925"/>
    </row>
    <row r="16738" spans="17:17">
      <c r="Q16738" s="925"/>
    </row>
    <row r="16739" spans="17:17">
      <c r="Q16739" s="925"/>
    </row>
    <row r="16740" spans="17:17">
      <c r="Q16740" s="925"/>
    </row>
    <row r="16741" spans="17:17">
      <c r="Q16741" s="925"/>
    </row>
    <row r="16742" spans="17:17">
      <c r="Q16742" s="925"/>
    </row>
    <row r="16743" spans="17:17">
      <c r="Q16743" s="925"/>
    </row>
    <row r="16744" spans="17:17">
      <c r="Q16744" s="925"/>
    </row>
    <row r="16745" spans="17:17">
      <c r="Q16745" s="925"/>
    </row>
    <row r="16746" spans="17:17">
      <c r="Q16746" s="925"/>
    </row>
    <row r="16747" spans="17:17">
      <c r="Q16747" s="925"/>
    </row>
    <row r="16748" spans="17:17">
      <c r="Q16748" s="925"/>
    </row>
    <row r="16749" spans="17:17">
      <c r="Q16749" s="925"/>
    </row>
    <row r="16750" spans="17:17">
      <c r="Q16750" s="925"/>
    </row>
    <row r="16751" spans="17:17">
      <c r="Q16751" s="925"/>
    </row>
    <row r="16752" spans="17:17">
      <c r="Q16752" s="925"/>
    </row>
    <row r="16753" spans="17:17">
      <c r="Q16753" s="925"/>
    </row>
    <row r="16754" spans="17:17">
      <c r="Q16754" s="925"/>
    </row>
    <row r="16755" spans="17:17">
      <c r="Q16755" s="925"/>
    </row>
    <row r="16756" spans="17:17">
      <c r="Q16756" s="925"/>
    </row>
    <row r="16757" spans="17:17">
      <c r="Q16757" s="925"/>
    </row>
    <row r="16758" spans="17:17">
      <c r="Q16758" s="925"/>
    </row>
    <row r="16759" spans="17:17">
      <c r="Q16759" s="925"/>
    </row>
    <row r="16760" spans="17:17">
      <c r="Q16760" s="925"/>
    </row>
    <row r="16761" spans="17:17">
      <c r="Q16761" s="925"/>
    </row>
    <row r="16762" spans="17:17">
      <c r="Q16762" s="925"/>
    </row>
    <row r="16763" spans="17:17">
      <c r="Q16763" s="925"/>
    </row>
    <row r="16764" spans="17:17">
      <c r="Q16764" s="925"/>
    </row>
    <row r="16765" spans="17:17">
      <c r="Q16765" s="925"/>
    </row>
    <row r="16766" spans="17:17">
      <c r="Q16766" s="925"/>
    </row>
    <row r="16767" spans="17:17">
      <c r="Q16767" s="925"/>
    </row>
    <row r="16768" spans="17:17">
      <c r="Q16768" s="925"/>
    </row>
    <row r="16769" spans="17:17">
      <c r="Q16769" s="925"/>
    </row>
    <row r="16770" spans="17:17">
      <c r="Q16770" s="925"/>
    </row>
    <row r="16771" spans="17:17">
      <c r="Q16771" s="925"/>
    </row>
    <row r="16772" spans="17:17">
      <c r="Q16772" s="925"/>
    </row>
    <row r="16773" spans="17:17">
      <c r="Q16773" s="925"/>
    </row>
    <row r="16774" spans="17:17">
      <c r="Q16774" s="925"/>
    </row>
    <row r="16775" spans="17:17">
      <c r="Q16775" s="925"/>
    </row>
    <row r="16776" spans="17:17">
      <c r="Q16776" s="925"/>
    </row>
    <row r="16777" spans="17:17">
      <c r="Q16777" s="925"/>
    </row>
    <row r="16778" spans="17:17">
      <c r="Q16778" s="925"/>
    </row>
    <row r="16779" spans="17:17">
      <c r="Q16779" s="925"/>
    </row>
    <row r="16780" spans="17:17">
      <c r="Q16780" s="925"/>
    </row>
    <row r="16781" spans="17:17">
      <c r="Q16781" s="925"/>
    </row>
    <row r="16782" spans="17:17">
      <c r="Q16782" s="925"/>
    </row>
    <row r="16783" spans="17:17">
      <c r="Q16783" s="925"/>
    </row>
    <row r="16784" spans="17:17">
      <c r="Q16784" s="925"/>
    </row>
    <row r="16785" spans="17:17">
      <c r="Q16785" s="925"/>
    </row>
    <row r="16786" spans="17:17">
      <c r="Q16786" s="925"/>
    </row>
    <row r="16787" spans="17:17">
      <c r="Q16787" s="925"/>
    </row>
    <row r="16788" spans="17:17">
      <c r="Q16788" s="925"/>
    </row>
    <row r="16789" spans="17:17">
      <c r="Q16789" s="925"/>
    </row>
    <row r="16790" spans="17:17">
      <c r="Q16790" s="925"/>
    </row>
    <row r="16791" spans="17:17">
      <c r="Q16791" s="925"/>
    </row>
    <row r="16792" spans="17:17">
      <c r="Q16792" s="925"/>
    </row>
    <row r="16793" spans="17:17">
      <c r="Q16793" s="925"/>
    </row>
    <row r="16794" spans="17:17">
      <c r="Q16794" s="925"/>
    </row>
    <row r="16795" spans="17:17">
      <c r="Q16795" s="925"/>
    </row>
    <row r="16796" spans="17:17">
      <c r="Q16796" s="925"/>
    </row>
    <row r="16797" spans="17:17">
      <c r="Q16797" s="925"/>
    </row>
    <row r="16798" spans="17:17">
      <c r="Q16798" s="925"/>
    </row>
    <row r="16799" spans="17:17">
      <c r="Q16799" s="925"/>
    </row>
    <row r="16800" spans="17:17">
      <c r="Q16800" s="925"/>
    </row>
    <row r="16801" spans="17:17">
      <c r="Q16801" s="925"/>
    </row>
    <row r="16802" spans="17:17">
      <c r="Q16802" s="925"/>
    </row>
    <row r="16803" spans="17:17">
      <c r="Q16803" s="925"/>
    </row>
    <row r="16804" spans="17:17">
      <c r="Q16804" s="925"/>
    </row>
    <row r="16805" spans="17:17">
      <c r="Q16805" s="925"/>
    </row>
    <row r="16806" spans="17:17">
      <c r="Q16806" s="925"/>
    </row>
    <row r="16807" spans="17:17">
      <c r="Q16807" s="925"/>
    </row>
    <row r="16808" spans="17:17">
      <c r="Q16808" s="925"/>
    </row>
    <row r="16809" spans="17:17">
      <c r="Q16809" s="925"/>
    </row>
    <row r="16810" spans="17:17">
      <c r="Q16810" s="925"/>
    </row>
    <row r="16811" spans="17:17">
      <c r="Q16811" s="925"/>
    </row>
    <row r="16812" spans="17:17">
      <c r="Q16812" s="925"/>
    </row>
    <row r="16813" spans="17:17">
      <c r="Q16813" s="925"/>
    </row>
    <row r="16814" spans="17:17">
      <c r="Q16814" s="925"/>
    </row>
    <row r="16815" spans="17:17">
      <c r="Q16815" s="925"/>
    </row>
    <row r="16816" spans="17:17">
      <c r="Q16816" s="925"/>
    </row>
    <row r="16817" spans="17:17">
      <c r="Q16817" s="925"/>
    </row>
    <row r="16818" spans="17:17">
      <c r="Q16818" s="925"/>
    </row>
    <row r="16819" spans="17:17">
      <c r="Q16819" s="925"/>
    </row>
    <row r="16820" spans="17:17">
      <c r="Q16820" s="925"/>
    </row>
    <row r="16821" spans="17:17">
      <c r="Q16821" s="925"/>
    </row>
    <row r="16822" spans="17:17">
      <c r="Q16822" s="925"/>
    </row>
    <row r="16823" spans="17:17">
      <c r="Q16823" s="925"/>
    </row>
    <row r="16824" spans="17:17">
      <c r="Q16824" s="925"/>
    </row>
    <row r="16825" spans="17:17">
      <c r="Q16825" s="925"/>
    </row>
    <row r="16826" spans="17:17">
      <c r="Q16826" s="925"/>
    </row>
    <row r="16827" spans="17:17">
      <c r="Q16827" s="925"/>
    </row>
    <row r="16828" spans="17:17">
      <c r="Q16828" s="925"/>
    </row>
    <row r="16829" spans="17:17">
      <c r="Q16829" s="925"/>
    </row>
    <row r="16830" spans="17:17">
      <c r="Q16830" s="925"/>
    </row>
    <row r="16831" spans="17:17">
      <c r="Q16831" s="925"/>
    </row>
    <row r="16832" spans="17:17">
      <c r="Q16832" s="925"/>
    </row>
    <row r="16833" spans="17:17">
      <c r="Q16833" s="925"/>
    </row>
    <row r="16834" spans="17:17">
      <c r="Q16834" s="925"/>
    </row>
    <row r="16835" spans="17:17">
      <c r="Q16835" s="925"/>
    </row>
    <row r="16836" spans="17:17">
      <c r="Q16836" s="925"/>
    </row>
    <row r="16837" spans="17:17">
      <c r="Q16837" s="925"/>
    </row>
    <row r="16838" spans="17:17">
      <c r="Q16838" s="925"/>
    </row>
    <row r="16839" spans="17:17">
      <c r="Q16839" s="925"/>
    </row>
    <row r="16840" spans="17:17">
      <c r="Q16840" s="925"/>
    </row>
    <row r="16841" spans="17:17">
      <c r="Q16841" s="925"/>
    </row>
    <row r="16842" spans="17:17">
      <c r="Q16842" s="925"/>
    </row>
    <row r="16843" spans="17:17">
      <c r="Q16843" s="925"/>
    </row>
    <row r="16844" spans="17:17">
      <c r="Q16844" s="925"/>
    </row>
    <row r="16845" spans="17:17">
      <c r="Q16845" s="925"/>
    </row>
    <row r="16846" spans="17:17">
      <c r="Q16846" s="925"/>
    </row>
    <row r="16847" spans="17:17">
      <c r="Q16847" s="925"/>
    </row>
    <row r="16848" spans="17:17">
      <c r="Q16848" s="925"/>
    </row>
    <row r="16849" spans="17:17">
      <c r="Q16849" s="925"/>
    </row>
    <row r="16850" spans="17:17">
      <c r="Q16850" s="925"/>
    </row>
    <row r="16851" spans="17:17">
      <c r="Q16851" s="925"/>
    </row>
    <row r="16852" spans="17:17">
      <c r="Q16852" s="925"/>
    </row>
    <row r="16853" spans="17:17">
      <c r="Q16853" s="925"/>
    </row>
    <row r="16854" spans="17:17">
      <c r="Q16854" s="925"/>
    </row>
    <row r="16855" spans="17:17">
      <c r="Q16855" s="925"/>
    </row>
    <row r="16856" spans="17:17">
      <c r="Q16856" s="925"/>
    </row>
    <row r="16857" spans="17:17">
      <c r="Q16857" s="925"/>
    </row>
    <row r="16858" spans="17:17">
      <c r="Q16858" s="925"/>
    </row>
    <row r="16859" spans="17:17">
      <c r="Q16859" s="925"/>
    </row>
    <row r="16860" spans="17:17">
      <c r="Q16860" s="925"/>
    </row>
    <row r="16861" spans="17:17">
      <c r="Q16861" s="925"/>
    </row>
    <row r="16862" spans="17:17">
      <c r="Q16862" s="925"/>
    </row>
    <row r="16863" spans="17:17">
      <c r="Q16863" s="925"/>
    </row>
    <row r="16864" spans="17:17">
      <c r="Q16864" s="925"/>
    </row>
    <row r="16865" spans="17:17">
      <c r="Q16865" s="925"/>
    </row>
    <row r="16866" spans="17:17">
      <c r="Q16866" s="925"/>
    </row>
    <row r="16867" spans="17:17">
      <c r="Q16867" s="925"/>
    </row>
    <row r="16868" spans="17:17">
      <c r="Q16868" s="925"/>
    </row>
    <row r="16869" spans="17:17">
      <c r="Q16869" s="925"/>
    </row>
    <row r="16870" spans="17:17">
      <c r="Q16870" s="925"/>
    </row>
    <row r="16871" spans="17:17">
      <c r="Q16871" s="925"/>
    </row>
    <row r="16872" spans="17:17">
      <c r="Q16872" s="925"/>
    </row>
    <row r="16873" spans="17:17">
      <c r="Q16873" s="925"/>
    </row>
    <row r="16874" spans="17:17">
      <c r="Q16874" s="925"/>
    </row>
    <row r="16875" spans="17:17">
      <c r="Q16875" s="925"/>
    </row>
    <row r="16876" spans="17:17">
      <c r="Q16876" s="925"/>
    </row>
    <row r="16877" spans="17:17">
      <c r="Q16877" s="925"/>
    </row>
    <row r="16878" spans="17:17">
      <c r="Q16878" s="925"/>
    </row>
    <row r="16879" spans="17:17">
      <c r="Q16879" s="925"/>
    </row>
    <row r="16880" spans="17:17">
      <c r="Q16880" s="925"/>
    </row>
    <row r="16881" spans="17:17">
      <c r="Q16881" s="925"/>
    </row>
    <row r="16882" spans="17:17">
      <c r="Q16882" s="925"/>
    </row>
    <row r="16883" spans="17:17">
      <c r="Q16883" s="925"/>
    </row>
    <row r="16884" spans="17:17">
      <c r="Q16884" s="925"/>
    </row>
    <row r="16885" spans="17:17">
      <c r="Q16885" s="925"/>
    </row>
    <row r="16886" spans="17:17">
      <c r="Q16886" s="925"/>
    </row>
    <row r="16887" spans="17:17">
      <c r="Q16887" s="925"/>
    </row>
    <row r="16888" spans="17:17">
      <c r="Q16888" s="925"/>
    </row>
    <row r="16889" spans="17:17">
      <c r="Q16889" s="925"/>
    </row>
    <row r="16890" spans="17:17">
      <c r="Q16890" s="925"/>
    </row>
    <row r="16891" spans="17:17">
      <c r="Q16891" s="925"/>
    </row>
    <row r="16892" spans="17:17">
      <c r="Q16892" s="925"/>
    </row>
    <row r="16893" spans="17:17">
      <c r="Q16893" s="925"/>
    </row>
    <row r="16894" spans="17:17">
      <c r="Q16894" s="925"/>
    </row>
    <row r="16895" spans="17:17">
      <c r="Q16895" s="925"/>
    </row>
    <row r="16896" spans="17:17">
      <c r="Q16896" s="925"/>
    </row>
    <row r="16897" spans="17:17">
      <c r="Q16897" s="925"/>
    </row>
    <row r="16898" spans="17:17">
      <c r="Q16898" s="925"/>
    </row>
    <row r="16899" spans="17:17">
      <c r="Q16899" s="925"/>
    </row>
    <row r="16900" spans="17:17">
      <c r="Q16900" s="925"/>
    </row>
    <row r="16901" spans="17:17">
      <c r="Q16901" s="925"/>
    </row>
    <row r="16902" spans="17:17">
      <c r="Q16902" s="925"/>
    </row>
    <row r="16903" spans="17:17">
      <c r="Q16903" s="925"/>
    </row>
    <row r="16904" spans="17:17">
      <c r="Q16904" s="925"/>
    </row>
    <row r="16905" spans="17:17">
      <c r="Q16905" s="925"/>
    </row>
    <row r="16906" spans="17:17">
      <c r="Q16906" s="925"/>
    </row>
    <row r="16907" spans="17:17">
      <c r="Q16907" s="925"/>
    </row>
    <row r="16908" spans="17:17">
      <c r="Q16908" s="925"/>
    </row>
    <row r="16909" spans="17:17">
      <c r="Q16909" s="925"/>
    </row>
    <row r="16910" spans="17:17">
      <c r="Q16910" s="925"/>
    </row>
    <row r="16911" spans="17:17">
      <c r="Q16911" s="925"/>
    </row>
    <row r="16912" spans="17:17">
      <c r="Q16912" s="925"/>
    </row>
    <row r="16913" spans="17:17">
      <c r="Q16913" s="925"/>
    </row>
    <row r="16914" spans="17:17">
      <c r="Q16914" s="925"/>
    </row>
    <row r="16915" spans="17:17">
      <c r="Q16915" s="925"/>
    </row>
    <row r="16916" spans="17:17">
      <c r="Q16916" s="925"/>
    </row>
    <row r="16917" spans="17:17">
      <c r="Q16917" s="925"/>
    </row>
    <row r="16918" spans="17:17">
      <c r="Q16918" s="925"/>
    </row>
    <row r="16919" spans="17:17">
      <c r="Q16919" s="925"/>
    </row>
    <row r="16920" spans="17:17">
      <c r="Q16920" s="925"/>
    </row>
    <row r="16921" spans="17:17">
      <c r="Q16921" s="925"/>
    </row>
    <row r="16922" spans="17:17">
      <c r="Q16922" s="925"/>
    </row>
    <row r="16923" spans="17:17">
      <c r="Q16923" s="925"/>
    </row>
    <row r="16924" spans="17:17">
      <c r="Q16924" s="925"/>
    </row>
    <row r="16925" spans="17:17">
      <c r="Q16925" s="925"/>
    </row>
    <row r="16926" spans="17:17">
      <c r="Q16926" s="925"/>
    </row>
    <row r="16927" spans="17:17">
      <c r="Q16927" s="925"/>
    </row>
    <row r="16928" spans="17:17">
      <c r="Q16928" s="925"/>
    </row>
    <row r="16929" spans="17:17">
      <c r="Q16929" s="925"/>
    </row>
    <row r="16930" spans="17:17">
      <c r="Q16930" s="925"/>
    </row>
    <row r="16931" spans="17:17">
      <c r="Q16931" s="925"/>
    </row>
    <row r="16932" spans="17:17">
      <c r="Q16932" s="925"/>
    </row>
    <row r="16933" spans="17:17">
      <c r="Q16933" s="925"/>
    </row>
    <row r="16934" spans="17:17">
      <c r="Q16934" s="925"/>
    </row>
    <row r="16935" spans="17:17">
      <c r="Q16935" s="925"/>
    </row>
    <row r="16936" spans="17:17">
      <c r="Q16936" s="925"/>
    </row>
    <row r="16937" spans="17:17">
      <c r="Q16937" s="925"/>
    </row>
    <row r="16938" spans="17:17">
      <c r="Q16938" s="925"/>
    </row>
    <row r="16939" spans="17:17">
      <c r="Q16939" s="925"/>
    </row>
    <row r="16940" spans="17:17">
      <c r="Q16940" s="925"/>
    </row>
    <row r="16941" spans="17:17">
      <c r="Q16941" s="925"/>
    </row>
    <row r="16942" spans="17:17">
      <c r="Q16942" s="925"/>
    </row>
    <row r="16943" spans="17:17">
      <c r="Q16943" s="925"/>
    </row>
    <row r="16944" spans="17:17">
      <c r="Q16944" s="925"/>
    </row>
    <row r="16945" spans="17:17">
      <c r="Q16945" s="925"/>
    </row>
    <row r="16946" spans="17:17">
      <c r="Q16946" s="925"/>
    </row>
    <row r="16947" spans="17:17">
      <c r="Q16947" s="925"/>
    </row>
    <row r="16948" spans="17:17">
      <c r="Q16948" s="925"/>
    </row>
    <row r="16949" spans="17:17">
      <c r="Q16949" s="925"/>
    </row>
    <row r="16950" spans="17:17">
      <c r="Q16950" s="925"/>
    </row>
    <row r="16951" spans="17:17">
      <c r="Q16951" s="925"/>
    </row>
    <row r="16952" spans="17:17">
      <c r="Q16952" s="925"/>
    </row>
    <row r="16953" spans="17:17">
      <c r="Q16953" s="925"/>
    </row>
    <row r="16954" spans="17:17">
      <c r="Q16954" s="925"/>
    </row>
    <row r="16955" spans="17:17">
      <c r="Q16955" s="925"/>
    </row>
    <row r="16956" spans="17:17">
      <c r="Q16956" s="925"/>
    </row>
    <row r="16957" spans="17:17">
      <c r="Q16957" s="925"/>
    </row>
    <row r="16958" spans="17:17">
      <c r="Q16958" s="925"/>
    </row>
    <row r="16959" spans="17:17">
      <c r="Q16959" s="925"/>
    </row>
    <row r="16960" spans="17:17">
      <c r="Q16960" s="925"/>
    </row>
    <row r="16961" spans="17:17">
      <c r="Q16961" s="925"/>
    </row>
    <row r="16962" spans="17:17">
      <c r="Q16962" s="925"/>
    </row>
    <row r="16963" spans="17:17">
      <c r="Q16963" s="925"/>
    </row>
    <row r="16964" spans="17:17">
      <c r="Q16964" s="925"/>
    </row>
    <row r="16965" spans="17:17">
      <c r="Q16965" s="925"/>
    </row>
    <row r="16966" spans="17:17">
      <c r="Q16966" s="925"/>
    </row>
    <row r="16967" spans="17:17">
      <c r="Q16967" s="925"/>
    </row>
    <row r="16968" spans="17:17">
      <c r="Q16968" s="925"/>
    </row>
    <row r="16969" spans="17:17">
      <c r="Q16969" s="925"/>
    </row>
    <row r="16970" spans="17:17">
      <c r="Q16970" s="925"/>
    </row>
    <row r="16971" spans="17:17">
      <c r="Q16971" s="925"/>
    </row>
    <row r="16972" spans="17:17">
      <c r="Q16972" s="925"/>
    </row>
    <row r="16973" spans="17:17">
      <c r="Q16973" s="925"/>
    </row>
    <row r="16974" spans="17:17">
      <c r="Q16974" s="925"/>
    </row>
    <row r="16975" spans="17:17">
      <c r="Q16975" s="925"/>
    </row>
    <row r="16976" spans="17:17">
      <c r="Q16976" s="925"/>
    </row>
    <row r="16977" spans="17:17">
      <c r="Q16977" s="925"/>
    </row>
    <row r="16978" spans="17:17">
      <c r="Q16978" s="925"/>
    </row>
    <row r="16979" spans="17:17">
      <c r="Q16979" s="925"/>
    </row>
    <row r="16980" spans="17:17">
      <c r="Q16980" s="925"/>
    </row>
    <row r="16981" spans="17:17">
      <c r="Q16981" s="925"/>
    </row>
    <row r="16982" spans="17:17">
      <c r="Q16982" s="925"/>
    </row>
    <row r="16983" spans="17:17">
      <c r="Q16983" s="925"/>
    </row>
    <row r="16984" spans="17:17">
      <c r="Q16984" s="925"/>
    </row>
    <row r="16985" spans="17:17">
      <c r="Q16985" s="925"/>
    </row>
    <row r="16986" spans="17:17">
      <c r="Q16986" s="925"/>
    </row>
    <row r="16987" spans="17:17">
      <c r="Q16987" s="925"/>
    </row>
    <row r="16988" spans="17:17">
      <c r="Q16988" s="925"/>
    </row>
    <row r="16989" spans="17:17">
      <c r="Q16989" s="925"/>
    </row>
    <row r="16990" spans="17:17">
      <c r="Q16990" s="925"/>
    </row>
    <row r="16991" spans="17:17">
      <c r="Q16991" s="925"/>
    </row>
    <row r="16992" spans="17:17">
      <c r="Q16992" s="925"/>
    </row>
    <row r="16993" spans="17:17">
      <c r="Q16993" s="925"/>
    </row>
    <row r="16994" spans="17:17">
      <c r="Q16994" s="925"/>
    </row>
    <row r="16995" spans="17:17">
      <c r="Q16995" s="925"/>
    </row>
    <row r="16996" spans="17:17">
      <c r="Q16996" s="925"/>
    </row>
    <row r="16997" spans="17:17">
      <c r="Q16997" s="925"/>
    </row>
    <row r="16998" spans="17:17">
      <c r="Q16998" s="925"/>
    </row>
    <row r="16999" spans="17:17">
      <c r="Q16999" s="925"/>
    </row>
    <row r="17000" spans="17:17">
      <c r="Q17000" s="925"/>
    </row>
    <row r="17001" spans="17:17">
      <c r="Q17001" s="925"/>
    </row>
    <row r="17002" spans="17:17">
      <c r="Q17002" s="925"/>
    </row>
    <row r="17003" spans="17:17">
      <c r="Q17003" s="925"/>
    </row>
    <row r="17004" spans="17:17">
      <c r="Q17004" s="925"/>
    </row>
    <row r="17005" spans="17:17">
      <c r="Q17005" s="925"/>
    </row>
    <row r="17006" spans="17:17">
      <c r="Q17006" s="925"/>
    </row>
    <row r="17007" spans="17:17">
      <c r="Q17007" s="925"/>
    </row>
    <row r="17008" spans="17:17">
      <c r="Q17008" s="925"/>
    </row>
    <row r="17009" spans="17:17">
      <c r="Q17009" s="925"/>
    </row>
    <row r="17010" spans="17:17">
      <c r="Q17010" s="925"/>
    </row>
    <row r="17011" spans="17:17">
      <c r="Q17011" s="925"/>
    </row>
    <row r="17012" spans="17:17">
      <c r="Q17012" s="925"/>
    </row>
    <row r="17013" spans="17:17">
      <c r="Q17013" s="925"/>
    </row>
    <row r="17014" spans="17:17">
      <c r="Q17014" s="925"/>
    </row>
    <row r="17015" spans="17:17">
      <c r="Q17015" s="925"/>
    </row>
    <row r="17016" spans="17:17">
      <c r="Q17016" s="925"/>
    </row>
    <row r="17017" spans="17:17">
      <c r="Q17017" s="925"/>
    </row>
    <row r="17018" spans="17:17">
      <c r="Q17018" s="925"/>
    </row>
    <row r="17019" spans="17:17">
      <c r="Q17019" s="925"/>
    </row>
    <row r="17020" spans="17:17">
      <c r="Q17020" s="925"/>
    </row>
    <row r="17021" spans="17:17">
      <c r="Q17021" s="925"/>
    </row>
    <row r="17022" spans="17:17">
      <c r="Q17022" s="925"/>
    </row>
    <row r="17023" spans="17:17">
      <c r="Q17023" s="925"/>
    </row>
    <row r="17024" spans="17:17">
      <c r="Q17024" s="925"/>
    </row>
    <row r="17025" spans="17:17">
      <c r="Q17025" s="925"/>
    </row>
    <row r="17026" spans="17:17">
      <c r="Q17026" s="925"/>
    </row>
    <row r="17027" spans="17:17">
      <c r="Q17027" s="925"/>
    </row>
    <row r="17028" spans="17:17">
      <c r="Q17028" s="925"/>
    </row>
    <row r="17029" spans="17:17">
      <c r="Q17029" s="925"/>
    </row>
    <row r="17030" spans="17:17">
      <c r="Q17030" s="925"/>
    </row>
    <row r="17031" spans="17:17">
      <c r="Q17031" s="925"/>
    </row>
    <row r="17032" spans="17:17">
      <c r="Q17032" s="925"/>
    </row>
    <row r="17033" spans="17:17">
      <c r="Q17033" s="925"/>
    </row>
    <row r="17034" spans="17:17">
      <c r="Q17034" s="925"/>
    </row>
    <row r="17035" spans="17:17">
      <c r="Q17035" s="925"/>
    </row>
    <row r="17036" spans="17:17">
      <c r="Q17036" s="925"/>
    </row>
    <row r="17037" spans="17:17">
      <c r="Q17037" s="925"/>
    </row>
    <row r="17038" spans="17:17">
      <c r="Q17038" s="925"/>
    </row>
    <row r="17039" spans="17:17">
      <c r="Q17039" s="925"/>
    </row>
    <row r="17040" spans="17:17">
      <c r="Q17040" s="925"/>
    </row>
    <row r="17041" spans="17:17">
      <c r="Q17041" s="925"/>
    </row>
    <row r="17042" spans="17:17">
      <c r="Q17042" s="925"/>
    </row>
    <row r="17043" spans="17:17">
      <c r="Q17043" s="925"/>
    </row>
    <row r="17044" spans="17:17">
      <c r="Q17044" s="925"/>
    </row>
    <row r="17045" spans="17:17">
      <c r="Q17045" s="925"/>
    </row>
    <row r="17046" spans="17:17">
      <c r="Q17046" s="925"/>
    </row>
    <row r="17047" spans="17:17">
      <c r="Q17047" s="925"/>
    </row>
    <row r="17048" spans="17:17">
      <c r="Q17048" s="925"/>
    </row>
    <row r="17049" spans="17:17">
      <c r="Q17049" s="925"/>
    </row>
    <row r="17050" spans="17:17">
      <c r="Q17050" s="925"/>
    </row>
    <row r="17051" spans="17:17">
      <c r="Q17051" s="925"/>
    </row>
    <row r="17052" spans="17:17">
      <c r="Q17052" s="925"/>
    </row>
    <row r="17053" spans="17:17">
      <c r="Q17053" s="925"/>
    </row>
    <row r="17054" spans="17:17">
      <c r="Q17054" s="925"/>
    </row>
    <row r="17055" spans="17:17">
      <c r="Q17055" s="925"/>
    </row>
    <row r="17056" spans="17:17">
      <c r="Q17056" s="925"/>
    </row>
    <row r="17057" spans="17:17">
      <c r="Q17057" s="925"/>
    </row>
    <row r="17058" spans="17:17">
      <c r="Q17058" s="925"/>
    </row>
    <row r="17059" spans="17:17">
      <c r="Q17059" s="925"/>
    </row>
    <row r="17060" spans="17:17">
      <c r="Q17060" s="925"/>
    </row>
    <row r="17061" spans="17:17">
      <c r="Q17061" s="925"/>
    </row>
    <row r="17062" spans="17:17">
      <c r="Q17062" s="925"/>
    </row>
    <row r="17063" spans="17:17">
      <c r="Q17063" s="925"/>
    </row>
    <row r="17064" spans="17:17">
      <c r="Q17064" s="925"/>
    </row>
    <row r="17065" spans="17:17">
      <c r="Q17065" s="925"/>
    </row>
    <row r="17066" spans="17:17">
      <c r="Q17066" s="925"/>
    </row>
    <row r="17067" spans="17:17">
      <c r="Q17067" s="925"/>
    </row>
    <row r="17068" spans="17:17">
      <c r="Q17068" s="925"/>
    </row>
    <row r="17069" spans="17:17">
      <c r="Q17069" s="925"/>
    </row>
    <row r="17070" spans="17:17">
      <c r="Q17070" s="925"/>
    </row>
    <row r="17071" spans="17:17">
      <c r="Q17071" s="925"/>
    </row>
    <row r="17072" spans="17:17">
      <c r="Q17072" s="925"/>
    </row>
    <row r="17073" spans="17:17">
      <c r="Q17073" s="925"/>
    </row>
    <row r="17074" spans="17:17">
      <c r="Q17074" s="925"/>
    </row>
    <row r="17075" spans="17:17">
      <c r="Q17075" s="925"/>
    </row>
    <row r="17076" spans="17:17">
      <c r="Q17076" s="925"/>
    </row>
    <row r="17077" spans="17:17">
      <c r="Q17077" s="925"/>
    </row>
    <row r="17078" spans="17:17">
      <c r="Q17078" s="925"/>
    </row>
    <row r="17079" spans="17:17">
      <c r="Q17079" s="925"/>
    </row>
    <row r="17080" spans="17:17">
      <c r="Q17080" s="925"/>
    </row>
    <row r="17081" spans="17:17">
      <c r="Q17081" s="925"/>
    </row>
    <row r="17082" spans="17:17">
      <c r="Q17082" s="925"/>
    </row>
    <row r="17083" spans="17:17">
      <c r="Q17083" s="925"/>
    </row>
    <row r="17084" spans="17:17">
      <c r="Q17084" s="925"/>
    </row>
    <row r="17085" spans="17:17">
      <c r="Q17085" s="925"/>
    </row>
    <row r="17086" spans="17:17">
      <c r="Q17086" s="925"/>
    </row>
    <row r="17087" spans="17:17">
      <c r="Q17087" s="925"/>
    </row>
    <row r="17088" spans="17:17">
      <c r="Q17088" s="925"/>
    </row>
    <row r="17089" spans="17:17">
      <c r="Q17089" s="925"/>
    </row>
    <row r="17090" spans="17:17">
      <c r="Q17090" s="925"/>
    </row>
    <row r="17091" spans="17:17">
      <c r="Q17091" s="925"/>
    </row>
    <row r="17092" spans="17:17">
      <c r="Q17092" s="925"/>
    </row>
    <row r="17093" spans="17:17">
      <c r="Q17093" s="925"/>
    </row>
    <row r="17094" spans="17:17">
      <c r="Q17094" s="925"/>
    </row>
    <row r="17095" spans="17:17">
      <c r="Q17095" s="925"/>
    </row>
    <row r="17096" spans="17:17">
      <c r="Q17096" s="925"/>
    </row>
    <row r="17097" spans="17:17">
      <c r="Q17097" s="925"/>
    </row>
    <row r="17098" spans="17:17">
      <c r="Q17098" s="925"/>
    </row>
    <row r="17099" spans="17:17">
      <c r="Q17099" s="925"/>
    </row>
    <row r="17100" spans="17:17">
      <c r="Q17100" s="925"/>
    </row>
    <row r="17101" spans="17:17">
      <c r="Q17101" s="925"/>
    </row>
    <row r="17102" spans="17:17">
      <c r="Q17102" s="925"/>
    </row>
    <row r="17103" spans="17:17">
      <c r="Q17103" s="925"/>
    </row>
    <row r="17104" spans="17:17">
      <c r="Q17104" s="925"/>
    </row>
    <row r="17105" spans="17:17">
      <c r="Q17105" s="925"/>
    </row>
    <row r="17106" spans="17:17">
      <c r="Q17106" s="925"/>
    </row>
    <row r="17107" spans="17:17">
      <c r="Q17107" s="925"/>
    </row>
    <row r="17108" spans="17:17">
      <c r="Q17108" s="925"/>
    </row>
    <row r="17109" spans="17:17">
      <c r="Q17109" s="925"/>
    </row>
    <row r="17110" spans="17:17">
      <c r="Q17110" s="925"/>
    </row>
    <row r="17111" spans="17:17">
      <c r="Q17111" s="925"/>
    </row>
    <row r="17112" spans="17:17">
      <c r="Q17112" s="925"/>
    </row>
    <row r="17113" spans="17:17">
      <c r="Q17113" s="925"/>
    </row>
    <row r="17114" spans="17:17">
      <c r="Q17114" s="925"/>
    </row>
    <row r="17115" spans="17:17">
      <c r="Q17115" s="925"/>
    </row>
    <row r="17116" spans="17:17">
      <c r="Q17116" s="925"/>
    </row>
    <row r="17117" spans="17:17">
      <c r="Q17117" s="925"/>
    </row>
    <row r="17118" spans="17:17">
      <c r="Q17118" s="925"/>
    </row>
    <row r="17119" spans="17:17">
      <c r="Q17119" s="925"/>
    </row>
    <row r="17120" spans="17:17">
      <c r="Q17120" s="925"/>
    </row>
    <row r="17121" spans="17:17">
      <c r="Q17121" s="925"/>
    </row>
    <row r="17122" spans="17:17">
      <c r="Q17122" s="925"/>
    </row>
    <row r="17123" spans="17:17">
      <c r="Q17123" s="925"/>
    </row>
    <row r="17124" spans="17:17">
      <c r="Q17124" s="925"/>
    </row>
    <row r="17125" spans="17:17">
      <c r="Q17125" s="925"/>
    </row>
    <row r="17126" spans="17:17">
      <c r="Q17126" s="925"/>
    </row>
    <row r="17127" spans="17:17">
      <c r="Q17127" s="925"/>
    </row>
    <row r="17128" spans="17:17">
      <c r="Q17128" s="925"/>
    </row>
    <row r="17129" spans="17:17">
      <c r="Q17129" s="925"/>
    </row>
    <row r="17130" spans="17:17">
      <c r="Q17130" s="925"/>
    </row>
    <row r="17131" spans="17:17">
      <c r="Q17131" s="925"/>
    </row>
    <row r="17132" spans="17:17">
      <c r="Q17132" s="925"/>
    </row>
    <row r="17133" spans="17:17">
      <c r="Q17133" s="925"/>
    </row>
    <row r="17134" spans="17:17">
      <c r="Q17134" s="925"/>
    </row>
    <row r="17135" spans="17:17">
      <c r="Q17135" s="925"/>
    </row>
    <row r="17136" spans="17:17">
      <c r="Q17136" s="925"/>
    </row>
    <row r="17137" spans="17:17">
      <c r="Q17137" s="925"/>
    </row>
    <row r="17138" spans="17:17">
      <c r="Q17138" s="925"/>
    </row>
    <row r="17139" spans="17:17">
      <c r="Q17139" s="925"/>
    </row>
    <row r="17140" spans="17:17">
      <c r="Q17140" s="925"/>
    </row>
    <row r="17141" spans="17:17">
      <c r="Q17141" s="925"/>
    </row>
    <row r="17142" spans="17:17">
      <c r="Q17142" s="925"/>
    </row>
    <row r="17143" spans="17:17">
      <c r="Q17143" s="925"/>
    </row>
    <row r="17144" spans="17:17">
      <c r="Q17144" s="925"/>
    </row>
    <row r="17145" spans="17:17">
      <c r="Q17145" s="925"/>
    </row>
    <row r="17146" spans="17:17">
      <c r="Q17146" s="925"/>
    </row>
    <row r="17147" spans="17:17">
      <c r="Q17147" s="925"/>
    </row>
    <row r="17148" spans="17:17">
      <c r="Q17148" s="925"/>
    </row>
    <row r="17149" spans="17:17">
      <c r="Q17149" s="925"/>
    </row>
    <row r="17150" spans="17:17">
      <c r="Q17150" s="925"/>
    </row>
    <row r="17151" spans="17:17">
      <c r="Q17151" s="925"/>
    </row>
    <row r="17152" spans="17:17">
      <c r="Q17152" s="925"/>
    </row>
    <row r="17153" spans="17:17">
      <c r="Q17153" s="925"/>
    </row>
    <row r="17154" spans="17:17">
      <c r="Q17154" s="925"/>
    </row>
    <row r="17155" spans="17:17">
      <c r="Q17155" s="925"/>
    </row>
    <row r="17156" spans="17:17">
      <c r="Q17156" s="925"/>
    </row>
    <row r="17157" spans="17:17">
      <c r="Q17157" s="925"/>
    </row>
    <row r="17158" spans="17:17">
      <c r="Q17158" s="925"/>
    </row>
    <row r="17159" spans="17:17">
      <c r="Q17159" s="925"/>
    </row>
    <row r="17160" spans="17:17">
      <c r="Q17160" s="925"/>
    </row>
    <row r="17161" spans="17:17">
      <c r="Q17161" s="925"/>
    </row>
    <row r="17162" spans="17:17">
      <c r="Q17162" s="925"/>
    </row>
    <row r="17163" spans="17:17">
      <c r="Q17163" s="925"/>
    </row>
    <row r="17164" spans="17:17">
      <c r="Q17164" s="925"/>
    </row>
    <row r="17165" spans="17:17">
      <c r="Q17165" s="925"/>
    </row>
    <row r="17166" spans="17:17">
      <c r="Q17166" s="925"/>
    </row>
    <row r="17167" spans="17:17">
      <c r="Q17167" s="925"/>
    </row>
    <row r="17168" spans="17:17">
      <c r="Q17168" s="925"/>
    </row>
    <row r="17169" spans="17:17">
      <c r="Q17169" s="925"/>
    </row>
    <row r="17170" spans="17:17">
      <c r="Q17170" s="925"/>
    </row>
    <row r="17171" spans="17:17">
      <c r="Q17171" s="925"/>
    </row>
    <row r="17172" spans="17:17">
      <c r="Q17172" s="925"/>
    </row>
    <row r="17173" spans="17:17">
      <c r="Q17173" s="925"/>
    </row>
    <row r="17174" spans="17:17">
      <c r="Q17174" s="925"/>
    </row>
    <row r="17175" spans="17:17">
      <c r="Q17175" s="925"/>
    </row>
    <row r="17176" spans="17:17">
      <c r="Q17176" s="925"/>
    </row>
    <row r="17177" spans="17:17">
      <c r="Q17177" s="925"/>
    </row>
    <row r="17178" spans="17:17">
      <c r="Q17178" s="925"/>
    </row>
    <row r="17179" spans="17:17">
      <c r="Q17179" s="925"/>
    </row>
    <row r="17180" spans="17:17">
      <c r="Q17180" s="925"/>
    </row>
    <row r="17181" spans="17:17">
      <c r="Q17181" s="925"/>
    </row>
    <row r="17182" spans="17:17">
      <c r="Q17182" s="925"/>
    </row>
    <row r="17183" spans="17:17">
      <c r="Q17183" s="925"/>
    </row>
    <row r="17184" spans="17:17">
      <c r="Q17184" s="925"/>
    </row>
    <row r="17185" spans="17:17">
      <c r="Q17185" s="925"/>
    </row>
    <row r="17186" spans="17:17">
      <c r="Q17186" s="925"/>
    </row>
    <row r="17187" spans="17:17">
      <c r="Q17187" s="925"/>
    </row>
    <row r="17188" spans="17:17">
      <c r="Q17188" s="925"/>
    </row>
    <row r="17189" spans="17:17">
      <c r="Q17189" s="925"/>
    </row>
    <row r="17190" spans="17:17">
      <c r="Q17190" s="925"/>
    </row>
    <row r="17191" spans="17:17">
      <c r="Q17191" s="925"/>
    </row>
    <row r="17192" spans="17:17">
      <c r="Q17192" s="925"/>
    </row>
    <row r="17193" spans="17:17">
      <c r="Q17193" s="925"/>
    </row>
    <row r="17194" spans="17:17">
      <c r="Q17194" s="925"/>
    </row>
    <row r="17195" spans="17:17">
      <c r="Q17195" s="925"/>
    </row>
    <row r="17196" spans="17:17">
      <c r="Q17196" s="925"/>
    </row>
    <row r="17197" spans="17:17">
      <c r="Q17197" s="925"/>
    </row>
    <row r="17198" spans="17:17">
      <c r="Q17198" s="925"/>
    </row>
    <row r="17199" spans="17:17">
      <c r="Q17199" s="925"/>
    </row>
    <row r="17200" spans="17:17">
      <c r="Q17200" s="925"/>
    </row>
    <row r="17201" spans="17:17">
      <c r="Q17201" s="925"/>
    </row>
    <row r="17202" spans="17:17">
      <c r="Q17202" s="925"/>
    </row>
    <row r="17203" spans="17:17">
      <c r="Q17203" s="925"/>
    </row>
    <row r="17204" spans="17:17">
      <c r="Q17204" s="925"/>
    </row>
    <row r="17205" spans="17:17">
      <c r="Q17205" s="925"/>
    </row>
    <row r="17206" spans="17:17">
      <c r="Q17206" s="925"/>
    </row>
    <row r="17207" spans="17:17">
      <c r="Q17207" s="925"/>
    </row>
    <row r="17208" spans="17:17">
      <c r="Q17208" s="925"/>
    </row>
    <row r="17209" spans="17:17">
      <c r="Q17209" s="925"/>
    </row>
    <row r="17210" spans="17:17">
      <c r="Q17210" s="925"/>
    </row>
    <row r="17211" spans="17:17">
      <c r="Q17211" s="925"/>
    </row>
    <row r="17212" spans="17:17">
      <c r="Q17212" s="925"/>
    </row>
    <row r="17213" spans="17:17">
      <c r="Q17213" s="925"/>
    </row>
    <row r="17214" spans="17:17">
      <c r="Q17214" s="925"/>
    </row>
    <row r="17215" spans="17:17">
      <c r="Q17215" s="925"/>
    </row>
    <row r="17216" spans="17:17">
      <c r="Q17216" s="925"/>
    </row>
    <row r="17217" spans="17:17">
      <c r="Q17217" s="925"/>
    </row>
    <row r="17218" spans="17:17">
      <c r="Q17218" s="925"/>
    </row>
    <row r="17219" spans="17:17">
      <c r="Q17219" s="925"/>
    </row>
    <row r="17220" spans="17:17">
      <c r="Q17220" s="925"/>
    </row>
    <row r="17221" spans="17:17">
      <c r="Q17221" s="925"/>
    </row>
    <row r="17222" spans="17:17">
      <c r="Q17222" s="925"/>
    </row>
    <row r="17223" spans="17:17">
      <c r="Q17223" s="925"/>
    </row>
    <row r="17224" spans="17:17">
      <c r="Q17224" s="925"/>
    </row>
    <row r="17225" spans="17:17">
      <c r="Q17225" s="925"/>
    </row>
    <row r="17226" spans="17:17">
      <c r="Q17226" s="925"/>
    </row>
    <row r="17227" spans="17:17">
      <c r="Q17227" s="925"/>
    </row>
    <row r="17228" spans="17:17">
      <c r="Q17228" s="925"/>
    </row>
    <row r="17229" spans="17:17">
      <c r="Q17229" s="925"/>
    </row>
    <row r="17230" spans="17:17">
      <c r="Q17230" s="925"/>
    </row>
    <row r="17231" spans="17:17">
      <c r="Q17231" s="925"/>
    </row>
    <row r="17232" spans="17:17">
      <c r="Q17232" s="925"/>
    </row>
    <row r="17233" spans="17:17">
      <c r="Q17233" s="925"/>
    </row>
    <row r="17234" spans="17:17">
      <c r="Q17234" s="925"/>
    </row>
    <row r="17235" spans="17:17">
      <c r="Q17235" s="925"/>
    </row>
    <row r="17236" spans="17:17">
      <c r="Q17236" s="925"/>
    </row>
    <row r="17237" spans="17:17">
      <c r="Q17237" s="925"/>
    </row>
    <row r="17238" spans="17:17">
      <c r="Q17238" s="925"/>
    </row>
    <row r="17239" spans="17:17">
      <c r="Q17239" s="925"/>
    </row>
    <row r="17240" spans="17:17">
      <c r="Q17240" s="925"/>
    </row>
    <row r="17241" spans="17:17">
      <c r="Q17241" s="925"/>
    </row>
    <row r="17242" spans="17:17">
      <c r="Q17242" s="925"/>
    </row>
    <row r="17243" spans="17:17">
      <c r="Q17243" s="925"/>
    </row>
    <row r="17244" spans="17:17">
      <c r="Q17244" s="925"/>
    </row>
    <row r="17245" spans="17:17">
      <c r="Q17245" s="925"/>
    </row>
    <row r="17246" spans="17:17">
      <c r="Q17246" s="925"/>
    </row>
    <row r="17247" spans="17:17">
      <c r="Q17247" s="925"/>
    </row>
    <row r="17248" spans="17:17">
      <c r="Q17248" s="925"/>
    </row>
    <row r="17249" spans="17:17">
      <c r="Q17249" s="925"/>
    </row>
    <row r="17250" spans="17:17">
      <c r="Q17250" s="925"/>
    </row>
    <row r="17251" spans="17:17">
      <c r="Q17251" s="925"/>
    </row>
    <row r="17252" spans="17:17">
      <c r="Q17252" s="925"/>
    </row>
    <row r="17253" spans="17:17">
      <c r="Q17253" s="925"/>
    </row>
    <row r="17254" spans="17:17">
      <c r="Q17254" s="925"/>
    </row>
    <row r="17255" spans="17:17">
      <c r="Q17255" s="925"/>
    </row>
    <row r="17256" spans="17:17">
      <c r="Q17256" s="925"/>
    </row>
    <row r="17257" spans="17:17">
      <c r="Q17257" s="925"/>
    </row>
    <row r="17258" spans="17:17">
      <c r="Q17258" s="925"/>
    </row>
    <row r="17259" spans="17:17">
      <c r="Q17259" s="925"/>
    </row>
    <row r="17260" spans="17:17">
      <c r="Q17260" s="925"/>
    </row>
    <row r="17261" spans="17:17">
      <c r="Q17261" s="925"/>
    </row>
    <row r="17262" spans="17:17">
      <c r="Q17262" s="925"/>
    </row>
    <row r="17263" spans="17:17">
      <c r="Q17263" s="925"/>
    </row>
    <row r="17264" spans="17:17">
      <c r="Q17264" s="925"/>
    </row>
    <row r="17265" spans="17:17">
      <c r="Q17265" s="925"/>
    </row>
    <row r="17266" spans="17:17">
      <c r="Q17266" s="925"/>
    </row>
    <row r="17267" spans="17:17">
      <c r="Q17267" s="925"/>
    </row>
    <row r="17268" spans="17:17">
      <c r="Q17268" s="925"/>
    </row>
    <row r="17269" spans="17:17">
      <c r="Q17269" s="925"/>
    </row>
    <row r="17270" spans="17:17">
      <c r="Q17270" s="925"/>
    </row>
    <row r="17271" spans="17:17">
      <c r="Q17271" s="925"/>
    </row>
    <row r="17272" spans="17:17">
      <c r="Q17272" s="925"/>
    </row>
    <row r="17273" spans="17:17">
      <c r="Q17273" s="925"/>
    </row>
    <row r="17274" spans="17:17">
      <c r="Q17274" s="925"/>
    </row>
    <row r="17275" spans="17:17">
      <c r="Q17275" s="925"/>
    </row>
    <row r="17276" spans="17:17">
      <c r="Q17276" s="925"/>
    </row>
    <row r="17277" spans="17:17">
      <c r="Q17277" s="925"/>
    </row>
    <row r="17278" spans="17:17">
      <c r="Q17278" s="925"/>
    </row>
    <row r="17279" spans="17:17">
      <c r="Q17279" s="925"/>
    </row>
    <row r="17280" spans="17:17">
      <c r="Q17280" s="925"/>
    </row>
    <row r="17281" spans="17:17">
      <c r="Q17281" s="925"/>
    </row>
    <row r="17282" spans="17:17">
      <c r="Q17282" s="925"/>
    </row>
    <row r="17283" spans="17:17">
      <c r="Q17283" s="925"/>
    </row>
    <row r="17284" spans="17:17">
      <c r="Q17284" s="925"/>
    </row>
    <row r="17285" spans="17:17">
      <c r="Q17285" s="925"/>
    </row>
    <row r="17286" spans="17:17">
      <c r="Q17286" s="925"/>
    </row>
    <row r="17287" spans="17:17">
      <c r="Q17287" s="925"/>
    </row>
    <row r="17288" spans="17:17">
      <c r="Q17288" s="925"/>
    </row>
    <row r="17289" spans="17:17">
      <c r="Q17289" s="925"/>
    </row>
    <row r="17290" spans="17:17">
      <c r="Q17290" s="925"/>
    </row>
    <row r="17291" spans="17:17">
      <c r="Q17291" s="925"/>
    </row>
    <row r="17292" spans="17:17">
      <c r="Q17292" s="925"/>
    </row>
    <row r="17293" spans="17:17">
      <c r="Q17293" s="925"/>
    </row>
    <row r="17294" spans="17:17">
      <c r="Q17294" s="925"/>
    </row>
    <row r="17295" spans="17:17">
      <c r="Q17295" s="925"/>
    </row>
    <row r="17296" spans="17:17">
      <c r="Q17296" s="925"/>
    </row>
    <row r="17297" spans="17:17">
      <c r="Q17297" s="925"/>
    </row>
    <row r="17298" spans="17:17">
      <c r="Q17298" s="925"/>
    </row>
    <row r="17299" spans="17:17">
      <c r="Q17299" s="925"/>
    </row>
    <row r="17300" spans="17:17">
      <c r="Q17300" s="925"/>
    </row>
    <row r="17301" spans="17:17">
      <c r="Q17301" s="925"/>
    </row>
    <row r="17302" spans="17:17">
      <c r="Q17302" s="925"/>
    </row>
    <row r="17303" spans="17:17">
      <c r="Q17303" s="925"/>
    </row>
    <row r="17304" spans="17:17">
      <c r="Q17304" s="925"/>
    </row>
    <row r="17305" spans="17:17">
      <c r="Q17305" s="925"/>
    </row>
    <row r="17306" spans="17:17">
      <c r="Q17306" s="925"/>
    </row>
    <row r="17307" spans="17:17">
      <c r="Q17307" s="925"/>
    </row>
    <row r="17308" spans="17:17">
      <c r="Q17308" s="925"/>
    </row>
    <row r="17309" spans="17:17">
      <c r="Q17309" s="925"/>
    </row>
    <row r="17310" spans="17:17">
      <c r="Q17310" s="925"/>
    </row>
    <row r="17311" spans="17:17">
      <c r="Q17311" s="925"/>
    </row>
    <row r="17312" spans="17:17">
      <c r="Q17312" s="925"/>
    </row>
    <row r="17313" spans="17:17">
      <c r="Q17313" s="925"/>
    </row>
    <row r="17314" spans="17:17">
      <c r="Q17314" s="925"/>
    </row>
    <row r="17315" spans="17:17">
      <c r="Q17315" s="925"/>
    </row>
    <row r="17316" spans="17:17">
      <c r="Q17316" s="925"/>
    </row>
    <row r="17317" spans="17:17">
      <c r="Q17317" s="925"/>
    </row>
    <row r="17318" spans="17:17">
      <c r="Q17318" s="925"/>
    </row>
    <row r="17319" spans="17:17">
      <c r="Q17319" s="925"/>
    </row>
    <row r="17320" spans="17:17">
      <c r="Q17320" s="925"/>
    </row>
    <row r="17321" spans="17:17">
      <c r="Q17321" s="925"/>
    </row>
    <row r="17322" spans="17:17">
      <c r="Q17322" s="925"/>
    </row>
    <row r="17323" spans="17:17">
      <c r="Q17323" s="925"/>
    </row>
    <row r="17324" spans="17:17">
      <c r="Q17324" s="925"/>
    </row>
    <row r="17325" spans="17:17">
      <c r="Q17325" s="925"/>
    </row>
    <row r="17326" spans="17:17">
      <c r="Q17326" s="925"/>
    </row>
    <row r="17327" spans="17:17">
      <c r="Q17327" s="925"/>
    </row>
    <row r="17328" spans="17:17">
      <c r="Q17328" s="925"/>
    </row>
    <row r="17329" spans="17:17">
      <c r="Q17329" s="925"/>
    </row>
    <row r="17330" spans="17:17">
      <c r="Q17330" s="925"/>
    </row>
    <row r="17331" spans="17:17">
      <c r="Q17331" s="925"/>
    </row>
    <row r="17332" spans="17:17">
      <c r="Q17332" s="925"/>
    </row>
    <row r="17333" spans="17:17">
      <c r="Q17333" s="925"/>
    </row>
    <row r="17334" spans="17:17">
      <c r="Q17334" s="925"/>
    </row>
    <row r="17335" spans="17:17">
      <c r="Q17335" s="925"/>
    </row>
    <row r="17336" spans="17:17">
      <c r="Q17336" s="925"/>
    </row>
    <row r="17337" spans="17:17">
      <c r="Q17337" s="925"/>
    </row>
    <row r="17338" spans="17:17">
      <c r="Q17338" s="925"/>
    </row>
    <row r="17339" spans="17:17">
      <c r="Q17339" s="925"/>
    </row>
    <row r="17340" spans="17:17">
      <c r="Q17340" s="925"/>
    </row>
    <row r="17341" spans="17:17">
      <c r="Q17341" s="925"/>
    </row>
    <row r="17342" spans="17:17">
      <c r="Q17342" s="925"/>
    </row>
    <row r="17343" spans="17:17">
      <c r="Q17343" s="925"/>
    </row>
    <row r="17344" spans="17:17">
      <c r="Q17344" s="925"/>
    </row>
    <row r="17345" spans="17:17">
      <c r="Q17345" s="925"/>
    </row>
    <row r="17346" spans="17:17">
      <c r="Q17346" s="925"/>
    </row>
    <row r="17347" spans="17:17">
      <c r="Q17347" s="925"/>
    </row>
    <row r="17348" spans="17:17">
      <c r="Q17348" s="925"/>
    </row>
    <row r="17349" spans="17:17">
      <c r="Q17349" s="925"/>
    </row>
    <row r="17350" spans="17:17">
      <c r="Q17350" s="925"/>
    </row>
    <row r="17351" spans="17:17">
      <c r="Q17351" s="925"/>
    </row>
    <row r="17352" spans="17:17">
      <c r="Q17352" s="925"/>
    </row>
    <row r="17353" spans="17:17">
      <c r="Q17353" s="925"/>
    </row>
    <row r="17354" spans="17:17">
      <c r="Q17354" s="925"/>
    </row>
    <row r="17355" spans="17:17">
      <c r="Q17355" s="925"/>
    </row>
    <row r="17356" spans="17:17">
      <c r="Q17356" s="925"/>
    </row>
    <row r="17357" spans="17:17">
      <c r="Q17357" s="925"/>
    </row>
    <row r="17358" spans="17:17">
      <c r="Q17358" s="925"/>
    </row>
    <row r="17359" spans="17:17">
      <c r="Q17359" s="925"/>
    </row>
    <row r="17360" spans="17:17">
      <c r="Q17360" s="925"/>
    </row>
    <row r="17361" spans="17:17">
      <c r="Q17361" s="925"/>
    </row>
    <row r="17362" spans="17:17">
      <c r="Q17362" s="925"/>
    </row>
    <row r="17363" spans="17:17">
      <c r="Q17363" s="925"/>
    </row>
    <row r="17364" spans="17:17">
      <c r="Q17364" s="925"/>
    </row>
    <row r="17365" spans="17:17">
      <c r="Q17365" s="925"/>
    </row>
    <row r="17366" spans="17:17">
      <c r="Q17366" s="925"/>
    </row>
    <row r="17367" spans="17:17">
      <c r="Q17367" s="925"/>
    </row>
    <row r="17368" spans="17:17">
      <c r="Q17368" s="925"/>
    </row>
    <row r="17369" spans="17:17">
      <c r="Q17369" s="925"/>
    </row>
    <row r="17370" spans="17:17">
      <c r="Q17370" s="925"/>
    </row>
    <row r="17371" spans="17:17">
      <c r="Q17371" s="925"/>
    </row>
    <row r="17372" spans="17:17">
      <c r="Q17372" s="925"/>
    </row>
    <row r="17373" spans="17:17">
      <c r="Q17373" s="925"/>
    </row>
    <row r="17374" spans="17:17">
      <c r="Q17374" s="925"/>
    </row>
    <row r="17375" spans="17:17">
      <c r="Q17375" s="925"/>
    </row>
    <row r="17376" spans="17:17">
      <c r="Q17376" s="925"/>
    </row>
    <row r="17377" spans="17:17">
      <c r="Q17377" s="925"/>
    </row>
    <row r="17378" spans="17:17">
      <c r="Q17378" s="925"/>
    </row>
    <row r="17379" spans="17:17">
      <c r="Q17379" s="925"/>
    </row>
    <row r="17380" spans="17:17">
      <c r="Q17380" s="925"/>
    </row>
    <row r="17381" spans="17:17">
      <c r="Q17381" s="925"/>
    </row>
    <row r="17382" spans="17:17">
      <c r="Q17382" s="925"/>
    </row>
    <row r="17383" spans="17:17">
      <c r="Q17383" s="925"/>
    </row>
    <row r="17384" spans="17:17">
      <c r="Q17384" s="925"/>
    </row>
    <row r="17385" spans="17:17">
      <c r="Q17385" s="925"/>
    </row>
    <row r="17386" spans="17:17">
      <c r="Q17386" s="925"/>
    </row>
    <row r="17387" spans="17:17">
      <c r="Q17387" s="925"/>
    </row>
    <row r="17388" spans="17:17">
      <c r="Q17388" s="925"/>
    </row>
    <row r="17389" spans="17:17">
      <c r="Q17389" s="925"/>
    </row>
    <row r="17390" spans="17:17">
      <c r="Q17390" s="925"/>
    </row>
    <row r="17391" spans="17:17">
      <c r="Q17391" s="925"/>
    </row>
    <row r="17392" spans="17:17">
      <c r="Q17392" s="925"/>
    </row>
    <row r="17393" spans="17:17">
      <c r="Q17393" s="925"/>
    </row>
    <row r="17394" spans="17:17">
      <c r="Q17394" s="925"/>
    </row>
    <row r="17395" spans="17:17">
      <c r="Q17395" s="925"/>
    </row>
    <row r="17396" spans="17:17">
      <c r="Q17396" s="925"/>
    </row>
    <row r="17397" spans="17:17">
      <c r="Q17397" s="925"/>
    </row>
    <row r="17398" spans="17:17">
      <c r="Q17398" s="925"/>
    </row>
    <row r="17399" spans="17:17">
      <c r="Q17399" s="925"/>
    </row>
    <row r="17400" spans="17:17">
      <c r="Q17400" s="925"/>
    </row>
    <row r="17401" spans="17:17">
      <c r="Q17401" s="925"/>
    </row>
    <row r="17402" spans="17:17">
      <c r="Q17402" s="925"/>
    </row>
    <row r="17403" spans="17:17">
      <c r="Q17403" s="925"/>
    </row>
    <row r="17404" spans="17:17">
      <c r="Q17404" s="925"/>
    </row>
    <row r="17405" spans="17:17">
      <c r="Q17405" s="925"/>
    </row>
    <row r="17406" spans="17:17">
      <c r="Q17406" s="925"/>
    </row>
    <row r="17407" spans="17:17">
      <c r="Q17407" s="925"/>
    </row>
    <row r="17408" spans="17:17">
      <c r="Q17408" s="925"/>
    </row>
    <row r="17409" spans="17:17">
      <c r="Q17409" s="925"/>
    </row>
    <row r="17410" spans="17:17">
      <c r="Q17410" s="925"/>
    </row>
    <row r="17411" spans="17:17">
      <c r="Q17411" s="925"/>
    </row>
    <row r="17412" spans="17:17">
      <c r="Q17412" s="925"/>
    </row>
    <row r="17413" spans="17:17">
      <c r="Q17413" s="925"/>
    </row>
    <row r="17414" spans="17:17">
      <c r="Q17414" s="925"/>
    </row>
    <row r="17415" spans="17:17">
      <c r="Q17415" s="925"/>
    </row>
    <row r="17416" spans="17:17">
      <c r="Q17416" s="925"/>
    </row>
    <row r="17417" spans="17:17">
      <c r="Q17417" s="925"/>
    </row>
    <row r="17418" spans="17:17">
      <c r="Q17418" s="925"/>
    </row>
    <row r="17419" spans="17:17">
      <c r="Q17419" s="925"/>
    </row>
    <row r="17420" spans="17:17">
      <c r="Q17420" s="925"/>
    </row>
    <row r="17421" spans="17:17">
      <c r="Q17421" s="925"/>
    </row>
    <row r="17422" spans="17:17">
      <c r="Q17422" s="925"/>
    </row>
    <row r="17423" spans="17:17">
      <c r="Q17423" s="925"/>
    </row>
    <row r="17424" spans="17:17">
      <c r="Q17424" s="925"/>
    </row>
    <row r="17425" spans="17:17">
      <c r="Q17425" s="925"/>
    </row>
    <row r="17426" spans="17:17">
      <c r="Q17426" s="925"/>
    </row>
    <row r="17427" spans="17:17">
      <c r="Q17427" s="925"/>
    </row>
    <row r="17428" spans="17:17">
      <c r="Q17428" s="925"/>
    </row>
    <row r="17429" spans="17:17">
      <c r="Q17429" s="925"/>
    </row>
    <row r="17430" spans="17:17">
      <c r="Q17430" s="925"/>
    </row>
    <row r="17431" spans="17:17">
      <c r="Q17431" s="925"/>
    </row>
    <row r="17432" spans="17:17">
      <c r="Q17432" s="925"/>
    </row>
    <row r="17433" spans="17:17">
      <c r="Q17433" s="925"/>
    </row>
    <row r="17434" spans="17:17">
      <c r="Q17434" s="925"/>
    </row>
    <row r="17435" spans="17:17">
      <c r="Q17435" s="925"/>
    </row>
    <row r="17436" spans="17:17">
      <c r="Q17436" s="925"/>
    </row>
    <row r="17437" spans="17:17">
      <c r="Q17437" s="925"/>
    </row>
    <row r="17438" spans="17:17">
      <c r="Q17438" s="925"/>
    </row>
    <row r="17439" spans="17:17">
      <c r="Q17439" s="925"/>
    </row>
    <row r="17440" spans="17:17">
      <c r="Q17440" s="925"/>
    </row>
    <row r="17441" spans="17:17">
      <c r="Q17441" s="925"/>
    </row>
    <row r="17442" spans="17:17">
      <c r="Q17442" s="925"/>
    </row>
    <row r="17443" spans="17:17">
      <c r="Q17443" s="925"/>
    </row>
    <row r="17444" spans="17:17">
      <c r="Q17444" s="925"/>
    </row>
    <row r="17445" spans="17:17">
      <c r="Q17445" s="925"/>
    </row>
    <row r="17446" spans="17:17">
      <c r="Q17446" s="925"/>
    </row>
    <row r="17447" spans="17:17">
      <c r="Q17447" s="925"/>
    </row>
    <row r="17448" spans="17:17">
      <c r="Q17448" s="925"/>
    </row>
    <row r="17449" spans="17:17">
      <c r="Q17449" s="925"/>
    </row>
    <row r="17450" spans="17:17">
      <c r="Q17450" s="925"/>
    </row>
    <row r="17451" spans="17:17">
      <c r="Q17451" s="925"/>
    </row>
    <row r="17452" spans="17:17">
      <c r="Q17452" s="925"/>
    </row>
    <row r="17453" spans="17:17">
      <c r="Q17453" s="925"/>
    </row>
    <row r="17454" spans="17:17">
      <c r="Q17454" s="925"/>
    </row>
    <row r="17455" spans="17:17">
      <c r="Q17455" s="925"/>
    </row>
    <row r="17456" spans="17:17">
      <c r="Q17456" s="925"/>
    </row>
    <row r="17457" spans="17:17">
      <c r="Q17457" s="925"/>
    </row>
    <row r="17458" spans="17:17">
      <c r="Q17458" s="925"/>
    </row>
    <row r="17459" spans="17:17">
      <c r="Q17459" s="925"/>
    </row>
    <row r="17460" spans="17:17">
      <c r="Q17460" s="925"/>
    </row>
    <row r="17461" spans="17:17">
      <c r="Q17461" s="925"/>
    </row>
    <row r="17462" spans="17:17">
      <c r="Q17462" s="925"/>
    </row>
    <row r="17463" spans="17:17">
      <c r="Q17463" s="925"/>
    </row>
    <row r="17464" spans="17:17">
      <c r="Q17464" s="925"/>
    </row>
    <row r="17465" spans="17:17">
      <c r="Q17465" s="925"/>
    </row>
    <row r="17466" spans="17:17">
      <c r="Q17466" s="925"/>
    </row>
    <row r="17467" spans="17:17">
      <c r="Q17467" s="925"/>
    </row>
    <row r="17468" spans="17:17">
      <c r="Q17468" s="925"/>
    </row>
    <row r="17469" spans="17:17">
      <c r="Q17469" s="925"/>
    </row>
    <row r="17470" spans="17:17">
      <c r="Q17470" s="925"/>
    </row>
    <row r="17471" spans="17:17">
      <c r="Q17471" s="925"/>
    </row>
    <row r="17472" spans="17:17">
      <c r="Q17472" s="925"/>
    </row>
    <row r="17473" spans="17:17">
      <c r="Q17473" s="925"/>
    </row>
    <row r="17474" spans="17:17">
      <c r="Q17474" s="925"/>
    </row>
    <row r="17475" spans="17:17">
      <c r="Q17475" s="925"/>
    </row>
    <row r="17476" spans="17:17">
      <c r="Q17476" s="925"/>
    </row>
    <row r="17477" spans="17:17">
      <c r="Q17477" s="925"/>
    </row>
    <row r="17478" spans="17:17">
      <c r="Q17478" s="925"/>
    </row>
    <row r="17479" spans="17:17">
      <c r="Q17479" s="925"/>
    </row>
    <row r="17480" spans="17:17">
      <c r="Q17480" s="925"/>
    </row>
    <row r="17481" spans="17:17">
      <c r="Q17481" s="925"/>
    </row>
    <row r="17482" spans="17:17">
      <c r="Q17482" s="925"/>
    </row>
    <row r="17483" spans="17:17">
      <c r="Q17483" s="925"/>
    </row>
    <row r="17484" spans="17:17">
      <c r="Q17484" s="925"/>
    </row>
    <row r="17485" spans="17:17">
      <c r="Q17485" s="925"/>
    </row>
    <row r="17486" spans="17:17">
      <c r="Q17486" s="925"/>
    </row>
    <row r="17487" spans="17:17">
      <c r="Q17487" s="925"/>
    </row>
    <row r="17488" spans="17:17">
      <c r="Q17488" s="925"/>
    </row>
    <row r="17489" spans="17:17">
      <c r="Q17489" s="925"/>
    </row>
    <row r="17490" spans="17:17">
      <c r="Q17490" s="925"/>
    </row>
    <row r="17491" spans="17:17">
      <c r="Q17491" s="925"/>
    </row>
    <row r="17492" spans="17:17">
      <c r="Q17492" s="925"/>
    </row>
    <row r="17493" spans="17:17">
      <c r="Q17493" s="925"/>
    </row>
    <row r="17494" spans="17:17">
      <c r="Q17494" s="925"/>
    </row>
    <row r="17495" spans="17:17">
      <c r="Q17495" s="925"/>
    </row>
    <row r="17496" spans="17:17">
      <c r="Q17496" s="925"/>
    </row>
    <row r="17497" spans="17:17">
      <c r="Q17497" s="925"/>
    </row>
    <row r="17498" spans="17:17">
      <c r="Q17498" s="925"/>
    </row>
    <row r="17499" spans="17:17">
      <c r="Q17499" s="925"/>
    </row>
    <row r="17500" spans="17:17">
      <c r="Q17500" s="925"/>
    </row>
    <row r="17501" spans="17:17">
      <c r="Q17501" s="925"/>
    </row>
    <row r="17502" spans="17:17">
      <c r="Q17502" s="925"/>
    </row>
    <row r="17503" spans="17:17">
      <c r="Q17503" s="925"/>
    </row>
    <row r="17504" spans="17:17">
      <c r="Q17504" s="925"/>
    </row>
    <row r="17505" spans="17:17">
      <c r="Q17505" s="925"/>
    </row>
    <row r="17506" spans="17:17">
      <c r="Q17506" s="925"/>
    </row>
    <row r="17507" spans="17:17">
      <c r="Q17507" s="925"/>
    </row>
    <row r="17508" spans="17:17">
      <c r="Q17508" s="925"/>
    </row>
    <row r="17509" spans="17:17">
      <c r="Q17509" s="925"/>
    </row>
    <row r="17510" spans="17:17">
      <c r="Q17510" s="925"/>
    </row>
    <row r="17511" spans="17:17">
      <c r="Q17511" s="925"/>
    </row>
    <row r="17512" spans="17:17">
      <c r="Q17512" s="925"/>
    </row>
    <row r="17513" spans="17:17">
      <c r="Q17513" s="925"/>
    </row>
    <row r="17514" spans="17:17">
      <c r="Q17514" s="925"/>
    </row>
    <row r="17515" spans="17:17">
      <c r="Q17515" s="925"/>
    </row>
    <row r="17516" spans="17:17">
      <c r="Q17516" s="925"/>
    </row>
    <row r="17517" spans="17:17">
      <c r="Q17517" s="925"/>
    </row>
    <row r="17518" spans="17:17">
      <c r="Q17518" s="925"/>
    </row>
    <row r="17519" spans="17:17">
      <c r="Q17519" s="925"/>
    </row>
    <row r="17520" spans="17:17">
      <c r="Q17520" s="925"/>
    </row>
    <row r="17521" spans="17:17">
      <c r="Q17521" s="925"/>
    </row>
    <row r="17522" spans="17:17">
      <c r="Q17522" s="925"/>
    </row>
    <row r="17523" spans="17:17">
      <c r="Q17523" s="925"/>
    </row>
    <row r="17524" spans="17:17">
      <c r="Q17524" s="925"/>
    </row>
    <row r="17525" spans="17:17">
      <c r="Q17525" s="925"/>
    </row>
    <row r="17526" spans="17:17">
      <c r="Q17526" s="925"/>
    </row>
    <row r="17527" spans="17:17">
      <c r="Q17527" s="925"/>
    </row>
    <row r="17528" spans="17:17">
      <c r="Q17528" s="925"/>
    </row>
    <row r="17529" spans="17:17">
      <c r="Q17529" s="925"/>
    </row>
    <row r="17530" spans="17:17">
      <c r="Q17530" s="925"/>
    </row>
    <row r="17531" spans="17:17">
      <c r="Q17531" s="925"/>
    </row>
    <row r="17532" spans="17:17">
      <c r="Q17532" s="925"/>
    </row>
    <row r="17533" spans="17:17">
      <c r="Q17533" s="925"/>
    </row>
    <row r="17534" spans="17:17">
      <c r="Q17534" s="925"/>
    </row>
    <row r="17535" spans="17:17">
      <c r="Q17535" s="925"/>
    </row>
    <row r="17536" spans="17:17">
      <c r="Q17536" s="925"/>
    </row>
    <row r="17537" spans="17:17">
      <c r="Q17537" s="925"/>
    </row>
    <row r="17538" spans="17:17">
      <c r="Q17538" s="925"/>
    </row>
    <row r="17539" spans="17:17">
      <c r="Q17539" s="925"/>
    </row>
    <row r="17540" spans="17:17">
      <c r="Q17540" s="925"/>
    </row>
    <row r="17541" spans="17:17">
      <c r="Q17541" s="925"/>
    </row>
    <row r="17542" spans="17:17">
      <c r="Q17542" s="925"/>
    </row>
    <row r="17543" spans="17:17">
      <c r="Q17543" s="925"/>
    </row>
    <row r="17544" spans="17:17">
      <c r="Q17544" s="925"/>
    </row>
    <row r="17545" spans="17:17">
      <c r="Q17545" s="925"/>
    </row>
    <row r="17546" spans="17:17">
      <c r="Q17546" s="925"/>
    </row>
    <row r="17547" spans="17:17">
      <c r="Q17547" s="925"/>
    </row>
    <row r="17548" spans="17:17">
      <c r="Q17548" s="925"/>
    </row>
    <row r="17549" spans="17:17">
      <c r="Q17549" s="925"/>
    </row>
    <row r="17550" spans="17:17">
      <c r="Q17550" s="925"/>
    </row>
    <row r="17551" spans="17:17">
      <c r="Q17551" s="925"/>
    </row>
    <row r="17552" spans="17:17">
      <c r="Q17552" s="925"/>
    </row>
    <row r="17553" spans="17:17">
      <c r="Q17553" s="925"/>
    </row>
    <row r="17554" spans="17:17">
      <c r="Q17554" s="925"/>
    </row>
    <row r="17555" spans="17:17">
      <c r="Q17555" s="925"/>
    </row>
    <row r="17556" spans="17:17">
      <c r="Q17556" s="925"/>
    </row>
    <row r="17557" spans="17:17">
      <c r="Q17557" s="925"/>
    </row>
    <row r="17558" spans="17:17">
      <c r="Q17558" s="925"/>
    </row>
    <row r="17559" spans="17:17">
      <c r="Q17559" s="925"/>
    </row>
    <row r="17560" spans="17:17">
      <c r="Q17560" s="925"/>
    </row>
    <row r="17561" spans="17:17">
      <c r="Q17561" s="925"/>
    </row>
    <row r="17562" spans="17:17">
      <c r="Q17562" s="925"/>
    </row>
    <row r="17563" spans="17:17">
      <c r="Q17563" s="925"/>
    </row>
    <row r="17564" spans="17:17">
      <c r="Q17564" s="925"/>
    </row>
    <row r="17565" spans="17:17">
      <c r="Q17565" s="925"/>
    </row>
    <row r="17566" spans="17:17">
      <c r="Q17566" s="925"/>
    </row>
    <row r="17567" spans="17:17">
      <c r="Q17567" s="925"/>
    </row>
    <row r="17568" spans="17:17">
      <c r="Q17568" s="925"/>
    </row>
    <row r="17569" spans="17:17">
      <c r="Q17569" s="925"/>
    </row>
    <row r="17570" spans="17:17">
      <c r="Q17570" s="925"/>
    </row>
    <row r="17571" spans="17:17">
      <c r="Q17571" s="925"/>
    </row>
    <row r="17572" spans="17:17">
      <c r="Q17572" s="925"/>
    </row>
    <row r="17573" spans="17:17">
      <c r="Q17573" s="925"/>
    </row>
    <row r="17574" spans="17:17">
      <c r="Q17574" s="925"/>
    </row>
    <row r="17575" spans="17:17">
      <c r="Q17575" s="925"/>
    </row>
    <row r="17576" spans="17:17">
      <c r="Q17576" s="925"/>
    </row>
    <row r="17577" spans="17:17">
      <c r="Q17577" s="925"/>
    </row>
    <row r="17578" spans="17:17">
      <c r="Q17578" s="925"/>
    </row>
    <row r="17579" spans="17:17">
      <c r="Q17579" s="925"/>
    </row>
    <row r="17580" spans="17:17">
      <c r="Q17580" s="925"/>
    </row>
    <row r="17581" spans="17:17">
      <c r="Q17581" s="925"/>
    </row>
    <row r="17582" spans="17:17">
      <c r="Q17582" s="925"/>
    </row>
    <row r="17583" spans="17:17">
      <c r="Q17583" s="925"/>
    </row>
    <row r="17584" spans="17:17">
      <c r="Q17584" s="925"/>
    </row>
    <row r="17585" spans="17:17">
      <c r="Q17585" s="925"/>
    </row>
    <row r="17586" spans="17:17">
      <c r="Q17586" s="925"/>
    </row>
    <row r="17587" spans="17:17">
      <c r="Q17587" s="925"/>
    </row>
    <row r="17588" spans="17:17">
      <c r="Q17588" s="925"/>
    </row>
    <row r="17589" spans="17:17">
      <c r="Q17589" s="925"/>
    </row>
    <row r="17590" spans="17:17">
      <c r="Q17590" s="925"/>
    </row>
    <row r="17591" spans="17:17">
      <c r="Q17591" s="925"/>
    </row>
    <row r="17592" spans="17:17">
      <c r="Q17592" s="925"/>
    </row>
    <row r="17593" spans="17:17">
      <c r="Q17593" s="925"/>
    </row>
    <row r="17594" spans="17:17">
      <c r="Q17594" s="925"/>
    </row>
    <row r="17595" spans="17:17">
      <c r="Q17595" s="925"/>
    </row>
    <row r="17596" spans="17:17">
      <c r="Q17596" s="925"/>
    </row>
    <row r="17597" spans="17:17">
      <c r="Q17597" s="925"/>
    </row>
    <row r="17598" spans="17:17">
      <c r="Q17598" s="925"/>
    </row>
    <row r="17599" spans="17:17">
      <c r="Q17599" s="925"/>
    </row>
    <row r="17600" spans="17:17">
      <c r="Q17600" s="925"/>
    </row>
    <row r="17601" spans="17:17">
      <c r="Q17601" s="925"/>
    </row>
    <row r="17602" spans="17:17">
      <c r="Q17602" s="925"/>
    </row>
    <row r="17603" spans="17:17">
      <c r="Q17603" s="925"/>
    </row>
    <row r="17604" spans="17:17">
      <c r="Q17604" s="925"/>
    </row>
    <row r="17605" spans="17:17">
      <c r="Q17605" s="925"/>
    </row>
    <row r="17606" spans="17:17">
      <c r="Q17606" s="925"/>
    </row>
    <row r="17607" spans="17:17">
      <c r="Q17607" s="925"/>
    </row>
    <row r="17608" spans="17:17">
      <c r="Q17608" s="925"/>
    </row>
    <row r="17609" spans="17:17">
      <c r="Q17609" s="925"/>
    </row>
    <row r="17610" spans="17:17">
      <c r="Q17610" s="925"/>
    </row>
    <row r="17611" spans="17:17">
      <c r="Q17611" s="925"/>
    </row>
    <row r="17612" spans="17:17">
      <c r="Q17612" s="925"/>
    </row>
    <row r="17613" spans="17:17">
      <c r="Q17613" s="925"/>
    </row>
    <row r="17614" spans="17:17">
      <c r="Q17614" s="925"/>
    </row>
    <row r="17615" spans="17:17">
      <c r="Q17615" s="925"/>
    </row>
    <row r="17616" spans="17:17">
      <c r="Q17616" s="925"/>
    </row>
    <row r="17617" spans="17:17">
      <c r="Q17617" s="925"/>
    </row>
    <row r="17618" spans="17:17">
      <c r="Q17618" s="925"/>
    </row>
    <row r="17619" spans="17:17">
      <c r="Q17619" s="925"/>
    </row>
    <row r="17620" spans="17:17">
      <c r="Q17620" s="925"/>
    </row>
    <row r="17621" spans="17:17">
      <c r="Q17621" s="925"/>
    </row>
    <row r="17622" spans="17:17">
      <c r="Q17622" s="925"/>
    </row>
    <row r="17623" spans="17:17">
      <c r="Q17623" s="925"/>
    </row>
    <row r="17624" spans="17:17">
      <c r="Q17624" s="925"/>
    </row>
    <row r="17625" spans="17:17">
      <c r="Q17625" s="925"/>
    </row>
    <row r="17626" spans="17:17">
      <c r="Q17626" s="925"/>
    </row>
    <row r="17627" spans="17:17">
      <c r="Q17627" s="925"/>
    </row>
    <row r="17628" spans="17:17">
      <c r="Q17628" s="925"/>
    </row>
    <row r="17629" spans="17:17">
      <c r="Q17629" s="925"/>
    </row>
    <row r="17630" spans="17:17">
      <c r="Q17630" s="925"/>
    </row>
    <row r="17631" spans="17:17">
      <c r="Q17631" s="925"/>
    </row>
    <row r="17632" spans="17:17">
      <c r="Q17632" s="925"/>
    </row>
    <row r="17633" spans="17:17">
      <c r="Q17633" s="925"/>
    </row>
    <row r="17634" spans="17:17">
      <c r="Q17634" s="925"/>
    </row>
    <row r="17635" spans="17:17">
      <c r="Q17635" s="925"/>
    </row>
    <row r="17636" spans="17:17">
      <c r="Q17636" s="925"/>
    </row>
    <row r="17637" spans="17:17">
      <c r="Q17637" s="925"/>
    </row>
    <row r="17638" spans="17:17">
      <c r="Q17638" s="925"/>
    </row>
    <row r="17639" spans="17:17">
      <c r="Q17639" s="925"/>
    </row>
    <row r="17640" spans="17:17">
      <c r="Q17640" s="925"/>
    </row>
    <row r="17641" spans="17:17">
      <c r="Q17641" s="925"/>
    </row>
    <row r="17642" spans="17:17">
      <c r="Q17642" s="925"/>
    </row>
    <row r="17643" spans="17:17">
      <c r="Q17643" s="925"/>
    </row>
    <row r="17644" spans="17:17">
      <c r="Q17644" s="925"/>
    </row>
    <row r="17645" spans="17:17">
      <c r="Q17645" s="925"/>
    </row>
    <row r="17646" spans="17:17">
      <c r="Q17646" s="925"/>
    </row>
    <row r="17647" spans="17:17">
      <c r="Q17647" s="925"/>
    </row>
    <row r="17648" spans="17:17">
      <c r="Q17648" s="925"/>
    </row>
    <row r="17649" spans="17:17">
      <c r="Q17649" s="925"/>
    </row>
    <row r="17650" spans="17:17">
      <c r="Q17650" s="925"/>
    </row>
    <row r="17651" spans="17:17">
      <c r="Q17651" s="925"/>
    </row>
    <row r="17652" spans="17:17">
      <c r="Q17652" s="925"/>
    </row>
    <row r="17653" spans="17:17">
      <c r="Q17653" s="925"/>
    </row>
    <row r="17654" spans="17:17">
      <c r="Q17654" s="925"/>
    </row>
    <row r="17655" spans="17:17">
      <c r="Q17655" s="925"/>
    </row>
    <row r="17656" spans="17:17">
      <c r="Q17656" s="925"/>
    </row>
    <row r="17657" spans="17:17">
      <c r="Q17657" s="925"/>
    </row>
    <row r="17658" spans="17:17">
      <c r="Q17658" s="925"/>
    </row>
    <row r="17659" spans="17:17">
      <c r="Q17659" s="925"/>
    </row>
    <row r="17660" spans="17:17">
      <c r="Q17660" s="925"/>
    </row>
    <row r="17661" spans="17:17">
      <c r="Q17661" s="925"/>
    </row>
    <row r="17662" spans="17:17">
      <c r="Q17662" s="925"/>
    </row>
    <row r="17663" spans="17:17">
      <c r="Q17663" s="925"/>
    </row>
    <row r="17664" spans="17:17">
      <c r="Q17664" s="925"/>
    </row>
    <row r="17665" spans="17:17">
      <c r="Q17665" s="925"/>
    </row>
    <row r="17666" spans="17:17">
      <c r="Q17666" s="925"/>
    </row>
    <row r="17667" spans="17:17">
      <c r="Q17667" s="925"/>
    </row>
    <row r="17668" spans="17:17">
      <c r="Q17668" s="925"/>
    </row>
    <row r="17669" spans="17:17">
      <c r="Q17669" s="925"/>
    </row>
    <row r="17670" spans="17:17">
      <c r="Q17670" s="925"/>
    </row>
    <row r="17671" spans="17:17">
      <c r="Q17671" s="925"/>
    </row>
    <row r="17672" spans="17:17">
      <c r="Q17672" s="925"/>
    </row>
    <row r="17673" spans="17:17">
      <c r="Q17673" s="925"/>
    </row>
    <row r="17674" spans="17:17">
      <c r="Q17674" s="925"/>
    </row>
    <row r="17675" spans="17:17">
      <c r="Q17675" s="925"/>
    </row>
    <row r="17676" spans="17:17">
      <c r="Q17676" s="925"/>
    </row>
    <row r="17677" spans="17:17">
      <c r="Q17677" s="925"/>
    </row>
    <row r="17678" spans="17:17">
      <c r="Q17678" s="925"/>
    </row>
    <row r="17679" spans="17:17">
      <c r="Q17679" s="925"/>
    </row>
    <row r="17680" spans="17:17">
      <c r="Q17680" s="925"/>
    </row>
    <row r="17681" spans="17:17">
      <c r="Q17681" s="925"/>
    </row>
    <row r="17682" spans="17:17">
      <c r="Q17682" s="925"/>
    </row>
    <row r="17683" spans="17:17">
      <c r="Q17683" s="925"/>
    </row>
    <row r="17684" spans="17:17">
      <c r="Q17684" s="925"/>
    </row>
    <row r="17685" spans="17:17">
      <c r="Q17685" s="925"/>
    </row>
    <row r="17686" spans="17:17">
      <c r="Q17686" s="925"/>
    </row>
    <row r="17687" spans="17:17">
      <c r="Q17687" s="925"/>
    </row>
    <row r="17688" spans="17:17">
      <c r="Q17688" s="925"/>
    </row>
    <row r="17689" spans="17:17">
      <c r="Q17689" s="925"/>
    </row>
    <row r="17690" spans="17:17">
      <c r="Q17690" s="925"/>
    </row>
    <row r="17691" spans="17:17">
      <c r="Q17691" s="925"/>
    </row>
    <row r="17692" spans="17:17">
      <c r="Q17692" s="925"/>
    </row>
    <row r="17693" spans="17:17">
      <c r="Q17693" s="925"/>
    </row>
    <row r="17694" spans="17:17">
      <c r="Q17694" s="925"/>
    </row>
    <row r="17695" spans="17:17">
      <c r="Q17695" s="925"/>
    </row>
    <row r="17696" spans="17:17">
      <c r="Q17696" s="925"/>
    </row>
    <row r="17697" spans="17:17">
      <c r="Q17697" s="925"/>
    </row>
    <row r="17698" spans="17:17">
      <c r="Q17698" s="925"/>
    </row>
    <row r="17699" spans="17:17">
      <c r="Q17699" s="925"/>
    </row>
    <row r="17700" spans="17:17">
      <c r="Q17700" s="925"/>
    </row>
    <row r="17701" spans="17:17">
      <c r="Q17701" s="925"/>
    </row>
    <row r="17702" spans="17:17">
      <c r="Q17702" s="925"/>
    </row>
    <row r="17703" spans="17:17">
      <c r="Q17703" s="925"/>
    </row>
    <row r="17704" spans="17:17">
      <c r="Q17704" s="925"/>
    </row>
    <row r="17705" spans="17:17">
      <c r="Q17705" s="925"/>
    </row>
    <row r="17706" spans="17:17">
      <c r="Q17706" s="925"/>
    </row>
    <row r="17707" spans="17:17">
      <c r="Q17707" s="925"/>
    </row>
    <row r="17708" spans="17:17">
      <c r="Q17708" s="925"/>
    </row>
    <row r="17709" spans="17:17">
      <c r="Q17709" s="925"/>
    </row>
    <row r="17710" spans="17:17">
      <c r="Q17710" s="925"/>
    </row>
    <row r="17711" spans="17:17">
      <c r="Q17711" s="925"/>
    </row>
    <row r="17712" spans="17:17">
      <c r="Q17712" s="925"/>
    </row>
    <row r="17713" spans="17:17">
      <c r="Q17713" s="925"/>
    </row>
    <row r="17714" spans="17:17">
      <c r="Q17714" s="925"/>
    </row>
    <row r="17715" spans="17:17">
      <c r="Q17715" s="925"/>
    </row>
    <row r="17716" spans="17:17">
      <c r="Q17716" s="925"/>
    </row>
    <row r="17717" spans="17:17">
      <c r="Q17717" s="925"/>
    </row>
    <row r="17718" spans="17:17">
      <c r="Q17718" s="925"/>
    </row>
    <row r="17719" spans="17:17">
      <c r="Q17719" s="925"/>
    </row>
    <row r="17720" spans="17:17">
      <c r="Q17720" s="925"/>
    </row>
    <row r="17721" spans="17:17">
      <c r="Q17721" s="925"/>
    </row>
    <row r="17722" spans="17:17">
      <c r="Q17722" s="925"/>
    </row>
    <row r="17723" spans="17:17">
      <c r="Q17723" s="925"/>
    </row>
    <row r="17724" spans="17:17">
      <c r="Q17724" s="925"/>
    </row>
    <row r="17725" spans="17:17">
      <c r="Q17725" s="925"/>
    </row>
    <row r="17726" spans="17:17">
      <c r="Q17726" s="925"/>
    </row>
    <row r="17727" spans="17:17">
      <c r="Q17727" s="925"/>
    </row>
    <row r="17728" spans="17:17">
      <c r="Q17728" s="925"/>
    </row>
    <row r="17729" spans="17:17">
      <c r="Q17729" s="925"/>
    </row>
    <row r="17730" spans="17:17">
      <c r="Q17730" s="925"/>
    </row>
    <row r="17731" spans="17:17">
      <c r="Q17731" s="925"/>
    </row>
    <row r="17732" spans="17:17">
      <c r="Q17732" s="925"/>
    </row>
    <row r="17733" spans="17:17">
      <c r="Q17733" s="925"/>
    </row>
    <row r="17734" spans="17:17">
      <c r="Q17734" s="925"/>
    </row>
    <row r="17735" spans="17:17">
      <c r="Q17735" s="925"/>
    </row>
    <row r="17736" spans="17:17">
      <c r="Q17736" s="925"/>
    </row>
    <row r="17737" spans="17:17">
      <c r="Q17737" s="925"/>
    </row>
    <row r="17738" spans="17:17">
      <c r="Q17738" s="925"/>
    </row>
    <row r="17739" spans="17:17">
      <c r="Q17739" s="925"/>
    </row>
    <row r="17740" spans="17:17">
      <c r="Q17740" s="925"/>
    </row>
    <row r="17741" spans="17:17">
      <c r="Q17741" s="925"/>
    </row>
    <row r="17742" spans="17:17">
      <c r="Q17742" s="925"/>
    </row>
    <row r="17743" spans="17:17">
      <c r="Q17743" s="925"/>
    </row>
    <row r="17744" spans="17:17">
      <c r="Q17744" s="925"/>
    </row>
    <row r="17745" spans="17:17">
      <c r="Q17745" s="925"/>
    </row>
    <row r="17746" spans="17:17">
      <c r="Q17746" s="925"/>
    </row>
    <row r="17747" spans="17:17">
      <c r="Q17747" s="925"/>
    </row>
    <row r="17748" spans="17:17">
      <c r="Q17748" s="925"/>
    </row>
    <row r="17749" spans="17:17">
      <c r="Q17749" s="925"/>
    </row>
    <row r="17750" spans="17:17">
      <c r="Q17750" s="925"/>
    </row>
    <row r="17751" spans="17:17">
      <c r="Q17751" s="925"/>
    </row>
    <row r="17752" spans="17:17">
      <c r="Q17752" s="925"/>
    </row>
    <row r="17753" spans="17:17">
      <c r="Q17753" s="925"/>
    </row>
    <row r="17754" spans="17:17">
      <c r="Q17754" s="925"/>
    </row>
    <row r="17755" spans="17:17">
      <c r="Q17755" s="925"/>
    </row>
    <row r="17756" spans="17:17">
      <c r="Q17756" s="925"/>
    </row>
    <row r="17757" spans="17:17">
      <c r="Q17757" s="925"/>
    </row>
    <row r="17758" spans="17:17">
      <c r="Q17758" s="925"/>
    </row>
    <row r="17759" spans="17:17">
      <c r="Q17759" s="925"/>
    </row>
    <row r="17760" spans="17:17">
      <c r="Q17760" s="925"/>
    </row>
    <row r="17761" spans="17:17">
      <c r="Q17761" s="925"/>
    </row>
    <row r="17762" spans="17:17">
      <c r="Q17762" s="925"/>
    </row>
    <row r="17763" spans="17:17">
      <c r="Q17763" s="925"/>
    </row>
    <row r="17764" spans="17:17">
      <c r="Q17764" s="925"/>
    </row>
    <row r="17765" spans="17:17">
      <c r="Q17765" s="925"/>
    </row>
    <row r="17766" spans="17:17">
      <c r="Q17766" s="925"/>
    </row>
    <row r="17767" spans="17:17">
      <c r="Q17767" s="925"/>
    </row>
    <row r="17768" spans="17:17">
      <c r="Q17768" s="925"/>
    </row>
    <row r="17769" spans="17:17">
      <c r="Q17769" s="925"/>
    </row>
    <row r="17770" spans="17:17">
      <c r="Q17770" s="925"/>
    </row>
    <row r="17771" spans="17:17">
      <c r="Q17771" s="925"/>
    </row>
    <row r="17772" spans="17:17">
      <c r="Q17772" s="925"/>
    </row>
    <row r="17773" spans="17:17">
      <c r="Q17773" s="925"/>
    </row>
    <row r="17774" spans="17:17">
      <c r="Q17774" s="925"/>
    </row>
    <row r="17775" spans="17:17">
      <c r="Q17775" s="925"/>
    </row>
    <row r="17776" spans="17:17">
      <c r="Q17776" s="925"/>
    </row>
    <row r="17777" spans="17:17">
      <c r="Q17777" s="925"/>
    </row>
    <row r="17778" spans="17:17">
      <c r="Q17778" s="925"/>
    </row>
    <row r="17779" spans="17:17">
      <c r="Q17779" s="925"/>
    </row>
    <row r="17780" spans="17:17">
      <c r="Q17780" s="925"/>
    </row>
    <row r="17781" spans="17:17">
      <c r="Q17781" s="925"/>
    </row>
    <row r="17782" spans="17:17">
      <c r="Q17782" s="925"/>
    </row>
    <row r="17783" spans="17:17">
      <c r="Q17783" s="925"/>
    </row>
    <row r="17784" spans="17:17">
      <c r="Q17784" s="925"/>
    </row>
    <row r="17785" spans="17:17">
      <c r="Q17785" s="925"/>
    </row>
    <row r="17786" spans="17:17">
      <c r="Q17786" s="925"/>
    </row>
    <row r="17787" spans="17:17">
      <c r="Q17787" s="925"/>
    </row>
    <row r="17788" spans="17:17">
      <c r="Q17788" s="925"/>
    </row>
    <row r="17789" spans="17:17">
      <c r="Q17789" s="925"/>
    </row>
    <row r="17790" spans="17:17">
      <c r="Q17790" s="925"/>
    </row>
    <row r="17791" spans="17:17">
      <c r="Q17791" s="925"/>
    </row>
    <row r="17792" spans="17:17">
      <c r="Q17792" s="925"/>
    </row>
    <row r="17793" spans="17:17">
      <c r="Q17793" s="925"/>
    </row>
    <row r="17794" spans="17:17">
      <c r="Q17794" s="925"/>
    </row>
    <row r="17795" spans="17:17">
      <c r="Q17795" s="925"/>
    </row>
    <row r="17796" spans="17:17">
      <c r="Q17796" s="925"/>
    </row>
    <row r="17797" spans="17:17">
      <c r="Q17797" s="925"/>
    </row>
    <row r="17798" spans="17:17">
      <c r="Q17798" s="925"/>
    </row>
    <row r="17799" spans="17:17">
      <c r="Q17799" s="925"/>
    </row>
    <row r="17800" spans="17:17">
      <c r="Q17800" s="925"/>
    </row>
    <row r="17801" spans="17:17">
      <c r="Q17801" s="925"/>
    </row>
    <row r="17802" spans="17:17">
      <c r="Q17802" s="925"/>
    </row>
    <row r="17803" spans="17:17">
      <c r="Q17803" s="925"/>
    </row>
    <row r="17804" spans="17:17">
      <c r="Q17804" s="925"/>
    </row>
    <row r="17805" spans="17:17">
      <c r="Q17805" s="925"/>
    </row>
    <row r="17806" spans="17:17">
      <c r="Q17806" s="925"/>
    </row>
    <row r="17807" spans="17:17">
      <c r="Q17807" s="925"/>
    </row>
    <row r="17808" spans="17:17">
      <c r="Q17808" s="925"/>
    </row>
    <row r="17809" spans="17:17">
      <c r="Q17809" s="925"/>
    </row>
    <row r="17810" spans="17:17">
      <c r="Q17810" s="925"/>
    </row>
    <row r="17811" spans="17:17">
      <c r="Q17811" s="925"/>
    </row>
    <row r="17812" spans="17:17">
      <c r="Q17812" s="925"/>
    </row>
    <row r="17813" spans="17:17">
      <c r="Q17813" s="925"/>
    </row>
    <row r="17814" spans="17:17">
      <c r="Q17814" s="925"/>
    </row>
    <row r="17815" spans="17:17">
      <c r="Q17815" s="925"/>
    </row>
    <row r="17816" spans="17:17">
      <c r="Q17816" s="925"/>
    </row>
    <row r="17817" spans="17:17">
      <c r="Q17817" s="925"/>
    </row>
    <row r="17818" spans="17:17">
      <c r="Q17818" s="925"/>
    </row>
    <row r="17819" spans="17:17">
      <c r="Q17819" s="925"/>
    </row>
    <row r="17820" spans="17:17">
      <c r="Q17820" s="925"/>
    </row>
    <row r="17821" spans="17:17">
      <c r="Q17821" s="925"/>
    </row>
    <row r="17822" spans="17:17">
      <c r="Q17822" s="925"/>
    </row>
    <row r="17823" spans="17:17">
      <c r="Q17823" s="925"/>
    </row>
    <row r="17824" spans="17:17">
      <c r="Q17824" s="925"/>
    </row>
    <row r="17825" spans="17:17">
      <c r="Q17825" s="925"/>
    </row>
    <row r="17826" spans="17:17">
      <c r="Q17826" s="925"/>
    </row>
    <row r="17827" spans="17:17">
      <c r="Q17827" s="925"/>
    </row>
    <row r="17828" spans="17:17">
      <c r="Q17828" s="925"/>
    </row>
    <row r="17829" spans="17:17">
      <c r="Q17829" s="925"/>
    </row>
    <row r="17830" spans="17:17">
      <c r="Q17830" s="925"/>
    </row>
    <row r="17831" spans="17:17">
      <c r="Q17831" s="925"/>
    </row>
    <row r="17832" spans="17:17">
      <c r="Q17832" s="925"/>
    </row>
    <row r="17833" spans="17:17">
      <c r="Q17833" s="925"/>
    </row>
    <row r="17834" spans="17:17">
      <c r="Q17834" s="925"/>
    </row>
    <row r="17835" spans="17:17">
      <c r="Q17835" s="925"/>
    </row>
    <row r="17836" spans="17:17">
      <c r="Q17836" s="925"/>
    </row>
    <row r="17837" spans="17:17">
      <c r="Q17837" s="925"/>
    </row>
    <row r="17838" spans="17:17">
      <c r="Q17838" s="925"/>
    </row>
    <row r="17839" spans="17:17">
      <c r="Q17839" s="925"/>
    </row>
    <row r="17840" spans="17:17">
      <c r="Q17840" s="925"/>
    </row>
    <row r="17841" spans="17:17">
      <c r="Q17841" s="925"/>
    </row>
    <row r="17842" spans="17:17">
      <c r="Q17842" s="925"/>
    </row>
    <row r="17843" spans="17:17">
      <c r="Q17843" s="925"/>
    </row>
    <row r="17844" spans="17:17">
      <c r="Q17844" s="925"/>
    </row>
    <row r="17845" spans="17:17">
      <c r="Q17845" s="925"/>
    </row>
    <row r="17846" spans="17:17">
      <c r="Q17846" s="925"/>
    </row>
    <row r="17847" spans="17:17">
      <c r="Q17847" s="925"/>
    </row>
    <row r="17848" spans="17:17">
      <c r="Q17848" s="925"/>
    </row>
    <row r="17849" spans="17:17">
      <c r="Q17849" s="925"/>
    </row>
    <row r="17850" spans="17:17">
      <c r="Q17850" s="925"/>
    </row>
    <row r="17851" spans="17:17">
      <c r="Q17851" s="925"/>
    </row>
    <row r="17852" spans="17:17">
      <c r="Q17852" s="925"/>
    </row>
    <row r="17853" spans="17:17">
      <c r="Q17853" s="925"/>
    </row>
    <row r="17854" spans="17:17">
      <c r="Q17854" s="925"/>
    </row>
    <row r="17855" spans="17:17">
      <c r="Q17855" s="925"/>
    </row>
    <row r="17856" spans="17:17">
      <c r="Q17856" s="925"/>
    </row>
    <row r="17857" spans="17:17">
      <c r="Q17857" s="925"/>
    </row>
    <row r="17858" spans="17:17">
      <c r="Q17858" s="925"/>
    </row>
    <row r="17859" spans="17:17">
      <c r="Q17859" s="925"/>
    </row>
    <row r="17860" spans="17:17">
      <c r="Q17860" s="925"/>
    </row>
    <row r="17861" spans="17:17">
      <c r="Q17861" s="925"/>
    </row>
    <row r="17862" spans="17:17">
      <c r="Q17862" s="925"/>
    </row>
    <row r="17863" spans="17:17">
      <c r="Q17863" s="925"/>
    </row>
    <row r="17864" spans="17:17">
      <c r="Q17864" s="925"/>
    </row>
    <row r="17865" spans="17:17">
      <c r="Q17865" s="925"/>
    </row>
    <row r="17866" spans="17:17">
      <c r="Q17866" s="925"/>
    </row>
    <row r="17867" spans="17:17">
      <c r="Q17867" s="925"/>
    </row>
    <row r="17868" spans="17:17">
      <c r="Q17868" s="925"/>
    </row>
    <row r="17869" spans="17:17">
      <c r="Q17869" s="925"/>
    </row>
    <row r="17870" spans="17:17">
      <c r="Q17870" s="925"/>
    </row>
    <row r="17871" spans="17:17">
      <c r="Q17871" s="925"/>
    </row>
    <row r="17872" spans="17:17">
      <c r="Q17872" s="925"/>
    </row>
    <row r="17873" spans="17:17">
      <c r="Q17873" s="925"/>
    </row>
    <row r="17874" spans="17:17">
      <c r="Q17874" s="925"/>
    </row>
    <row r="17875" spans="17:17">
      <c r="Q17875" s="925"/>
    </row>
    <row r="17876" spans="17:17">
      <c r="Q17876" s="925"/>
    </row>
    <row r="17877" spans="17:17">
      <c r="Q17877" s="925"/>
    </row>
    <row r="17878" spans="17:17">
      <c r="Q17878" s="925"/>
    </row>
    <row r="17879" spans="17:17">
      <c r="Q17879" s="925"/>
    </row>
    <row r="17880" spans="17:17">
      <c r="Q17880" s="925"/>
    </row>
    <row r="17881" spans="17:17">
      <c r="Q17881" s="925"/>
    </row>
    <row r="17882" spans="17:17">
      <c r="Q17882" s="925"/>
    </row>
    <row r="17883" spans="17:17">
      <c r="Q17883" s="925"/>
    </row>
    <row r="17884" spans="17:17">
      <c r="Q17884" s="925"/>
    </row>
    <row r="17885" spans="17:17">
      <c r="Q17885" s="925"/>
    </row>
    <row r="17886" spans="17:17">
      <c r="Q17886" s="925"/>
    </row>
    <row r="17887" spans="17:17">
      <c r="Q17887" s="925"/>
    </row>
    <row r="17888" spans="17:17">
      <c r="Q17888" s="925"/>
    </row>
    <row r="17889" spans="17:17">
      <c r="Q17889" s="925"/>
    </row>
    <row r="17890" spans="17:17">
      <c r="Q17890" s="925"/>
    </row>
    <row r="17891" spans="17:17">
      <c r="Q17891" s="925"/>
    </row>
    <row r="17892" spans="17:17">
      <c r="Q17892" s="925"/>
    </row>
    <row r="17893" spans="17:17">
      <c r="Q17893" s="925"/>
    </row>
    <row r="17894" spans="17:17">
      <c r="Q17894" s="925"/>
    </row>
    <row r="17895" spans="17:17">
      <c r="Q17895" s="925"/>
    </row>
    <row r="17896" spans="17:17">
      <c r="Q17896" s="925"/>
    </row>
    <row r="17897" spans="17:17">
      <c r="Q17897" s="925"/>
    </row>
    <row r="17898" spans="17:17">
      <c r="Q17898" s="925"/>
    </row>
    <row r="17899" spans="17:17">
      <c r="Q17899" s="925"/>
    </row>
    <row r="17900" spans="17:17">
      <c r="Q17900" s="925"/>
    </row>
    <row r="17901" spans="17:17">
      <c r="Q17901" s="925"/>
    </row>
    <row r="17902" spans="17:17">
      <c r="Q17902" s="925"/>
    </row>
    <row r="17903" spans="17:17">
      <c r="Q17903" s="925"/>
    </row>
    <row r="17904" spans="17:17">
      <c r="Q17904" s="925"/>
    </row>
    <row r="17905" spans="17:17">
      <c r="Q17905" s="925"/>
    </row>
    <row r="17906" spans="17:17">
      <c r="Q17906" s="925"/>
    </row>
    <row r="17907" spans="17:17">
      <c r="Q17907" s="925"/>
    </row>
    <row r="17908" spans="17:17">
      <c r="Q17908" s="925"/>
    </row>
    <row r="17909" spans="17:17">
      <c r="Q17909" s="925"/>
    </row>
    <row r="17910" spans="17:17">
      <c r="Q17910" s="925"/>
    </row>
    <row r="17911" spans="17:17">
      <c r="Q17911" s="925"/>
    </row>
    <row r="17912" spans="17:17">
      <c r="Q17912" s="925"/>
    </row>
    <row r="17913" spans="17:17">
      <c r="Q17913" s="925"/>
    </row>
    <row r="17914" spans="17:17">
      <c r="Q17914" s="925"/>
    </row>
    <row r="17915" spans="17:17">
      <c r="Q17915" s="925"/>
    </row>
    <row r="17916" spans="17:17">
      <c r="Q17916" s="925"/>
    </row>
    <row r="17917" spans="17:17">
      <c r="Q17917" s="925"/>
    </row>
    <row r="17918" spans="17:17">
      <c r="Q17918" s="925"/>
    </row>
    <row r="17919" spans="17:17">
      <c r="Q17919" s="925"/>
    </row>
    <row r="17920" spans="17:17">
      <c r="Q17920" s="925"/>
    </row>
    <row r="17921" spans="17:17">
      <c r="Q17921" s="925"/>
    </row>
    <row r="17922" spans="17:17">
      <c r="Q17922" s="925"/>
    </row>
    <row r="17923" spans="17:17">
      <c r="Q17923" s="925"/>
    </row>
    <row r="17924" spans="17:17">
      <c r="Q17924" s="925"/>
    </row>
    <row r="17925" spans="17:17">
      <c r="Q17925" s="925"/>
    </row>
    <row r="17926" spans="17:17">
      <c r="Q17926" s="925"/>
    </row>
    <row r="17927" spans="17:17">
      <c r="Q17927" s="925"/>
    </row>
    <row r="17928" spans="17:17">
      <c r="Q17928" s="925"/>
    </row>
    <row r="17929" spans="17:17">
      <c r="Q17929" s="925"/>
    </row>
    <row r="17930" spans="17:17">
      <c r="Q17930" s="925"/>
    </row>
    <row r="17931" spans="17:17">
      <c r="Q17931" s="925"/>
    </row>
    <row r="17932" spans="17:17">
      <c r="Q17932" s="925"/>
    </row>
    <row r="17933" spans="17:17">
      <c r="Q17933" s="925"/>
    </row>
    <row r="17934" spans="17:17">
      <c r="Q17934" s="925"/>
    </row>
    <row r="17935" spans="17:17">
      <c r="Q17935" s="925"/>
    </row>
    <row r="17936" spans="17:17">
      <c r="Q17936" s="925"/>
    </row>
    <row r="17937" spans="17:17">
      <c r="Q17937" s="925"/>
    </row>
    <row r="17938" spans="17:17">
      <c r="Q17938" s="925"/>
    </row>
    <row r="17939" spans="17:17">
      <c r="Q17939" s="925"/>
    </row>
    <row r="17940" spans="17:17">
      <c r="Q17940" s="925"/>
    </row>
    <row r="17941" spans="17:17">
      <c r="Q17941" s="925"/>
    </row>
    <row r="17942" spans="17:17">
      <c r="Q17942" s="925"/>
    </row>
    <row r="17943" spans="17:17">
      <c r="Q17943" s="925"/>
    </row>
    <row r="17944" spans="17:17">
      <c r="Q17944" s="925"/>
    </row>
    <row r="17945" spans="17:17">
      <c r="Q17945" s="925"/>
    </row>
    <row r="17946" spans="17:17">
      <c r="Q17946" s="925"/>
    </row>
    <row r="17947" spans="17:17">
      <c r="Q17947" s="925"/>
    </row>
    <row r="17948" spans="17:17">
      <c r="Q17948" s="925"/>
    </row>
    <row r="17949" spans="17:17">
      <c r="Q17949" s="925"/>
    </row>
    <row r="17950" spans="17:17">
      <c r="Q17950" s="925"/>
    </row>
    <row r="17951" spans="17:17">
      <c r="Q17951" s="925"/>
    </row>
    <row r="17952" spans="17:17">
      <c r="Q17952" s="925"/>
    </row>
    <row r="17953" spans="17:17">
      <c r="Q17953" s="925"/>
    </row>
    <row r="17954" spans="17:17">
      <c r="Q17954" s="925"/>
    </row>
    <row r="17955" spans="17:17">
      <c r="Q17955" s="925"/>
    </row>
    <row r="17956" spans="17:17">
      <c r="Q17956" s="925"/>
    </row>
    <row r="17957" spans="17:17">
      <c r="Q17957" s="925"/>
    </row>
    <row r="17958" spans="17:17">
      <c r="Q17958" s="925"/>
    </row>
    <row r="17959" spans="17:17">
      <c r="Q17959" s="925"/>
    </row>
    <row r="17960" spans="17:17">
      <c r="Q17960" s="925"/>
    </row>
    <row r="17961" spans="17:17">
      <c r="Q17961" s="925"/>
    </row>
    <row r="17962" spans="17:17">
      <c r="Q17962" s="925"/>
    </row>
    <row r="17963" spans="17:17">
      <c r="Q17963" s="925"/>
    </row>
    <row r="17964" spans="17:17">
      <c r="Q17964" s="925"/>
    </row>
    <row r="17965" spans="17:17">
      <c r="Q17965" s="925"/>
    </row>
    <row r="17966" spans="17:17">
      <c r="Q17966" s="925"/>
    </row>
    <row r="17967" spans="17:17">
      <c r="Q17967" s="925"/>
    </row>
    <row r="17968" spans="17:17">
      <c r="Q17968" s="925"/>
    </row>
    <row r="17969" spans="17:17">
      <c r="Q17969" s="925"/>
    </row>
    <row r="17970" spans="17:17">
      <c r="Q17970" s="925"/>
    </row>
    <row r="17971" spans="17:17">
      <c r="Q17971" s="925"/>
    </row>
    <row r="17972" spans="17:17">
      <c r="Q17972" s="925"/>
    </row>
    <row r="17973" spans="17:17">
      <c r="Q17973" s="925"/>
    </row>
    <row r="17974" spans="17:17">
      <c r="Q17974" s="925"/>
    </row>
    <row r="17975" spans="17:17">
      <c r="Q17975" s="925"/>
    </row>
    <row r="17976" spans="17:17">
      <c r="Q17976" s="925"/>
    </row>
    <row r="17977" spans="17:17">
      <c r="Q17977" s="925"/>
    </row>
    <row r="17978" spans="17:17">
      <c r="Q17978" s="925"/>
    </row>
    <row r="17979" spans="17:17">
      <c r="Q17979" s="925"/>
    </row>
    <row r="17980" spans="17:17">
      <c r="Q17980" s="925"/>
    </row>
    <row r="17981" spans="17:17">
      <c r="Q17981" s="925"/>
    </row>
    <row r="17982" spans="17:17">
      <c r="Q17982" s="925"/>
    </row>
    <row r="17983" spans="17:17">
      <c r="Q17983" s="925"/>
    </row>
    <row r="17984" spans="17:17">
      <c r="Q17984" s="925"/>
    </row>
    <row r="17985" spans="17:17">
      <c r="Q17985" s="925"/>
    </row>
    <row r="17986" spans="17:17">
      <c r="Q17986" s="925"/>
    </row>
    <row r="17987" spans="17:17">
      <c r="Q17987" s="925"/>
    </row>
    <row r="17988" spans="17:17">
      <c r="Q17988" s="925"/>
    </row>
    <row r="17989" spans="17:17">
      <c r="Q17989" s="925"/>
    </row>
    <row r="17990" spans="17:17">
      <c r="Q17990" s="925"/>
    </row>
    <row r="17991" spans="17:17">
      <c r="Q17991" s="925"/>
    </row>
    <row r="17992" spans="17:17">
      <c r="Q17992" s="925"/>
    </row>
    <row r="17993" spans="17:17">
      <c r="Q17993" s="925"/>
    </row>
    <row r="17994" spans="17:17">
      <c r="Q17994" s="925"/>
    </row>
    <row r="17995" spans="17:17">
      <c r="Q17995" s="925"/>
    </row>
    <row r="17996" spans="17:17">
      <c r="Q17996" s="925"/>
    </row>
    <row r="17997" spans="17:17">
      <c r="Q17997" s="925"/>
    </row>
    <row r="17998" spans="17:17">
      <c r="Q17998" s="925"/>
    </row>
    <row r="17999" spans="17:17">
      <c r="Q17999" s="925"/>
    </row>
    <row r="18000" spans="17:17">
      <c r="Q18000" s="925"/>
    </row>
    <row r="18001" spans="17:17">
      <c r="Q18001" s="925"/>
    </row>
    <row r="18002" spans="17:17">
      <c r="Q18002" s="925"/>
    </row>
    <row r="18003" spans="17:17">
      <c r="Q18003" s="925"/>
    </row>
    <row r="18004" spans="17:17">
      <c r="Q18004" s="925"/>
    </row>
    <row r="18005" spans="17:17">
      <c r="Q18005" s="925"/>
    </row>
    <row r="18006" spans="17:17">
      <c r="Q18006" s="925"/>
    </row>
    <row r="18007" spans="17:17">
      <c r="Q18007" s="925"/>
    </row>
    <row r="18008" spans="17:17">
      <c r="Q18008" s="925"/>
    </row>
    <row r="18009" spans="17:17">
      <c r="Q18009" s="925"/>
    </row>
    <row r="18010" spans="17:17">
      <c r="Q18010" s="925"/>
    </row>
    <row r="18011" spans="17:17">
      <c r="Q18011" s="925"/>
    </row>
    <row r="18012" spans="17:17">
      <c r="Q18012" s="925"/>
    </row>
    <row r="18013" spans="17:17">
      <c r="Q18013" s="925"/>
    </row>
    <row r="18014" spans="17:17">
      <c r="Q18014" s="925"/>
    </row>
    <row r="18015" spans="17:17">
      <c r="Q18015" s="925"/>
    </row>
    <row r="18016" spans="17:17">
      <c r="Q18016" s="925"/>
    </row>
    <row r="18017" spans="17:17">
      <c r="Q18017" s="925"/>
    </row>
    <row r="18018" spans="17:17">
      <c r="Q18018" s="925"/>
    </row>
    <row r="18019" spans="17:17">
      <c r="Q18019" s="925"/>
    </row>
    <row r="18020" spans="17:17">
      <c r="Q18020" s="925"/>
    </row>
    <row r="18021" spans="17:17">
      <c r="Q18021" s="925"/>
    </row>
    <row r="18022" spans="17:17">
      <c r="Q18022" s="925"/>
    </row>
    <row r="18023" spans="17:17">
      <c r="Q18023" s="925"/>
    </row>
    <row r="18024" spans="17:17">
      <c r="Q18024" s="925"/>
    </row>
    <row r="18025" spans="17:17">
      <c r="Q18025" s="925"/>
    </row>
    <row r="18026" spans="17:17">
      <c r="Q18026" s="925"/>
    </row>
    <row r="18027" spans="17:17">
      <c r="Q18027" s="925"/>
    </row>
    <row r="18028" spans="17:17">
      <c r="Q18028" s="925"/>
    </row>
    <row r="18029" spans="17:17">
      <c r="Q18029" s="925"/>
    </row>
    <row r="18030" spans="17:17">
      <c r="Q18030" s="925"/>
    </row>
    <row r="18031" spans="17:17">
      <c r="Q18031" s="925"/>
    </row>
    <row r="18032" spans="17:17">
      <c r="Q18032" s="925"/>
    </row>
    <row r="18033" spans="17:17">
      <c r="Q18033" s="925"/>
    </row>
    <row r="18034" spans="17:17">
      <c r="Q18034" s="925"/>
    </row>
    <row r="18035" spans="17:17">
      <c r="Q18035" s="925"/>
    </row>
    <row r="18036" spans="17:17">
      <c r="Q18036" s="925"/>
    </row>
    <row r="18037" spans="17:17">
      <c r="Q18037" s="925"/>
    </row>
    <row r="18038" spans="17:17">
      <c r="Q18038" s="925"/>
    </row>
    <row r="18039" spans="17:17">
      <c r="Q18039" s="925"/>
    </row>
    <row r="18040" spans="17:17">
      <c r="Q18040" s="925"/>
    </row>
    <row r="18041" spans="17:17">
      <c r="Q18041" s="925"/>
    </row>
    <row r="18042" spans="17:17">
      <c r="Q18042" s="925"/>
    </row>
    <row r="18043" spans="17:17">
      <c r="Q18043" s="925"/>
    </row>
    <row r="18044" spans="17:17">
      <c r="Q18044" s="925"/>
    </row>
    <row r="18045" spans="17:17">
      <c r="Q18045" s="925"/>
    </row>
    <row r="18046" spans="17:17">
      <c r="Q18046" s="925"/>
    </row>
    <row r="18047" spans="17:17">
      <c r="Q18047" s="925"/>
    </row>
    <row r="18048" spans="17:17">
      <c r="Q18048" s="925"/>
    </row>
    <row r="18049" spans="17:17">
      <c r="Q18049" s="925"/>
    </row>
    <row r="18050" spans="17:17">
      <c r="Q18050" s="925"/>
    </row>
    <row r="18051" spans="17:17">
      <c r="Q18051" s="925"/>
    </row>
    <row r="18052" spans="17:17">
      <c r="Q18052" s="925"/>
    </row>
    <row r="18053" spans="17:17">
      <c r="Q18053" s="925"/>
    </row>
    <row r="18054" spans="17:17">
      <c r="Q18054" s="925"/>
    </row>
    <row r="18055" spans="17:17">
      <c r="Q18055" s="925"/>
    </row>
    <row r="18056" spans="17:17">
      <c r="Q18056" s="925"/>
    </row>
    <row r="18057" spans="17:17">
      <c r="Q18057" s="925"/>
    </row>
    <row r="18058" spans="17:17">
      <c r="Q18058" s="925"/>
    </row>
    <row r="18059" spans="17:17">
      <c r="Q18059" s="925"/>
    </row>
    <row r="18060" spans="17:17">
      <c r="Q18060" s="925"/>
    </row>
    <row r="18061" spans="17:17">
      <c r="Q18061" s="925"/>
    </row>
    <row r="18062" spans="17:17">
      <c r="Q18062" s="925"/>
    </row>
    <row r="18063" spans="17:17">
      <c r="Q18063" s="925"/>
    </row>
    <row r="18064" spans="17:17">
      <c r="Q18064" s="925"/>
    </row>
    <row r="18065" spans="17:17">
      <c r="Q18065" s="925"/>
    </row>
    <row r="18066" spans="17:17">
      <c r="Q18066" s="925"/>
    </row>
    <row r="18067" spans="17:17">
      <c r="Q18067" s="925"/>
    </row>
    <row r="18068" spans="17:17">
      <c r="Q18068" s="925"/>
    </row>
    <row r="18069" spans="17:17">
      <c r="Q18069" s="925"/>
    </row>
    <row r="18070" spans="17:17">
      <c r="Q18070" s="925"/>
    </row>
    <row r="18071" spans="17:17">
      <c r="Q18071" s="925"/>
    </row>
    <row r="18072" spans="17:17">
      <c r="Q18072" s="925"/>
    </row>
    <row r="18073" spans="17:17">
      <c r="Q18073" s="925"/>
    </row>
    <row r="18074" spans="17:17">
      <c r="Q18074" s="925"/>
    </row>
    <row r="18075" spans="17:17">
      <c r="Q18075" s="925"/>
    </row>
    <row r="18076" spans="17:17">
      <c r="Q18076" s="925"/>
    </row>
    <row r="18077" spans="17:17">
      <c r="Q18077" s="925"/>
    </row>
    <row r="18078" spans="17:17">
      <c r="Q18078" s="925"/>
    </row>
    <row r="18079" spans="17:17">
      <c r="Q18079" s="925"/>
    </row>
    <row r="18080" spans="17:17">
      <c r="Q18080" s="925"/>
    </row>
    <row r="18081" spans="17:17">
      <c r="Q18081" s="925"/>
    </row>
    <row r="18082" spans="17:17">
      <c r="Q18082" s="925"/>
    </row>
    <row r="18083" spans="17:17">
      <c r="Q18083" s="925"/>
    </row>
    <row r="18084" spans="17:17">
      <c r="Q18084" s="925"/>
    </row>
    <row r="18085" spans="17:17">
      <c r="Q18085" s="925"/>
    </row>
    <row r="18086" spans="17:17">
      <c r="Q18086" s="925"/>
    </row>
    <row r="18087" spans="17:17">
      <c r="Q18087" s="925"/>
    </row>
    <row r="18088" spans="17:17">
      <c r="Q18088" s="925"/>
    </row>
    <row r="18089" spans="17:17">
      <c r="Q18089" s="925"/>
    </row>
    <row r="18090" spans="17:17">
      <c r="Q18090" s="925"/>
    </row>
    <row r="18091" spans="17:17">
      <c r="Q18091" s="925"/>
    </row>
    <row r="18092" spans="17:17">
      <c r="Q18092" s="925"/>
    </row>
    <row r="18093" spans="17:17">
      <c r="Q18093" s="925"/>
    </row>
    <row r="18094" spans="17:17">
      <c r="Q18094" s="925"/>
    </row>
    <row r="18095" spans="17:17">
      <c r="Q18095" s="925"/>
    </row>
    <row r="18096" spans="17:17">
      <c r="Q18096" s="925"/>
    </row>
    <row r="18097" spans="17:17">
      <c r="Q18097" s="925"/>
    </row>
    <row r="18098" spans="17:17">
      <c r="Q18098" s="925"/>
    </row>
    <row r="18099" spans="17:17">
      <c r="Q18099" s="925"/>
    </row>
    <row r="18100" spans="17:17">
      <c r="Q18100" s="925"/>
    </row>
    <row r="18101" spans="17:17">
      <c r="Q18101" s="925"/>
    </row>
    <row r="18102" spans="17:17">
      <c r="Q18102" s="925"/>
    </row>
    <row r="18103" spans="17:17">
      <c r="Q18103" s="925"/>
    </row>
    <row r="18104" spans="17:17">
      <c r="Q18104" s="925"/>
    </row>
    <row r="18105" spans="17:17">
      <c r="Q18105" s="925"/>
    </row>
    <row r="18106" spans="17:17">
      <c r="Q18106" s="925"/>
    </row>
    <row r="18107" spans="17:17">
      <c r="Q18107" s="925"/>
    </row>
    <row r="18108" spans="17:17">
      <c r="Q18108" s="925"/>
    </row>
    <row r="18109" spans="17:17">
      <c r="Q18109" s="925"/>
    </row>
    <row r="18110" spans="17:17">
      <c r="Q18110" s="925"/>
    </row>
    <row r="18111" spans="17:17">
      <c r="Q18111" s="925"/>
    </row>
    <row r="18112" spans="17:17">
      <c r="Q18112" s="925"/>
    </row>
    <row r="18113" spans="17:17">
      <c r="Q18113" s="925"/>
    </row>
    <row r="18114" spans="17:17">
      <c r="Q18114" s="925"/>
    </row>
    <row r="18115" spans="17:17">
      <c r="Q18115" s="925"/>
    </row>
    <row r="18116" spans="17:17">
      <c r="Q18116" s="925"/>
    </row>
    <row r="18117" spans="17:17">
      <c r="Q18117" s="925"/>
    </row>
    <row r="18118" spans="17:17">
      <c r="Q18118" s="925"/>
    </row>
    <row r="18119" spans="17:17">
      <c r="Q18119" s="925"/>
    </row>
    <row r="18120" spans="17:17">
      <c r="Q18120" s="925"/>
    </row>
    <row r="18121" spans="17:17">
      <c r="Q18121" s="925"/>
    </row>
    <row r="18122" spans="17:17">
      <c r="Q18122" s="925"/>
    </row>
    <row r="18123" spans="17:17">
      <c r="Q18123" s="925"/>
    </row>
    <row r="18124" spans="17:17">
      <c r="Q18124" s="925"/>
    </row>
    <row r="18125" spans="17:17">
      <c r="Q18125" s="925"/>
    </row>
    <row r="18126" spans="17:17">
      <c r="Q18126" s="925"/>
    </row>
    <row r="18127" spans="17:17">
      <c r="Q18127" s="925"/>
    </row>
    <row r="18128" spans="17:17">
      <c r="Q18128" s="925"/>
    </row>
    <row r="18129" spans="17:17">
      <c r="Q18129" s="925"/>
    </row>
    <row r="18130" spans="17:17">
      <c r="Q18130" s="925"/>
    </row>
    <row r="18131" spans="17:17">
      <c r="Q18131" s="925"/>
    </row>
    <row r="18132" spans="17:17">
      <c r="Q18132" s="925"/>
    </row>
    <row r="18133" spans="17:17">
      <c r="Q18133" s="925"/>
    </row>
    <row r="18134" spans="17:17">
      <c r="Q18134" s="925"/>
    </row>
    <row r="18135" spans="17:17">
      <c r="Q18135" s="925"/>
    </row>
    <row r="18136" spans="17:17">
      <c r="Q18136" s="925"/>
    </row>
    <row r="18137" spans="17:17">
      <c r="Q18137" s="925"/>
    </row>
    <row r="18138" spans="17:17">
      <c r="Q18138" s="925"/>
    </row>
    <row r="18139" spans="17:17">
      <c r="Q18139" s="925"/>
    </row>
    <row r="18140" spans="17:17">
      <c r="Q18140" s="925"/>
    </row>
    <row r="18141" spans="17:17">
      <c r="Q18141" s="925"/>
    </row>
    <row r="18142" spans="17:17">
      <c r="Q18142" s="925"/>
    </row>
    <row r="18143" spans="17:17">
      <c r="Q18143" s="925"/>
    </row>
    <row r="18144" spans="17:17">
      <c r="Q18144" s="925"/>
    </row>
    <row r="18145" spans="17:17">
      <c r="Q18145" s="925"/>
    </row>
    <row r="18146" spans="17:17">
      <c r="Q18146" s="925"/>
    </row>
    <row r="18147" spans="17:17">
      <c r="Q18147" s="925"/>
    </row>
    <row r="18148" spans="17:17">
      <c r="Q18148" s="925"/>
    </row>
    <row r="18149" spans="17:17">
      <c r="Q18149" s="925"/>
    </row>
    <row r="18150" spans="17:17">
      <c r="Q18150" s="925"/>
    </row>
    <row r="18151" spans="17:17">
      <c r="Q18151" s="925"/>
    </row>
    <row r="18152" spans="17:17">
      <c r="Q18152" s="925"/>
    </row>
    <row r="18153" spans="17:17">
      <c r="Q18153" s="925"/>
    </row>
    <row r="18154" spans="17:17">
      <c r="Q18154" s="925"/>
    </row>
    <row r="18155" spans="17:17">
      <c r="Q18155" s="925"/>
    </row>
    <row r="18156" spans="17:17">
      <c r="Q18156" s="925"/>
    </row>
    <row r="18157" spans="17:17">
      <c r="Q18157" s="925"/>
    </row>
    <row r="18158" spans="17:17">
      <c r="Q18158" s="925"/>
    </row>
    <row r="18159" spans="17:17">
      <c r="Q18159" s="925"/>
    </row>
    <row r="18160" spans="17:17">
      <c r="Q18160" s="925"/>
    </row>
    <row r="18161" spans="17:17">
      <c r="Q18161" s="925"/>
    </row>
    <row r="18162" spans="17:17">
      <c r="Q18162" s="925"/>
    </row>
    <row r="18163" spans="17:17">
      <c r="Q18163" s="925"/>
    </row>
    <row r="18164" spans="17:17">
      <c r="Q18164" s="925"/>
    </row>
    <row r="18165" spans="17:17">
      <c r="Q18165" s="925"/>
    </row>
    <row r="18166" spans="17:17">
      <c r="Q18166" s="925"/>
    </row>
    <row r="18167" spans="17:17">
      <c r="Q18167" s="925"/>
    </row>
    <row r="18168" spans="17:17">
      <c r="Q18168" s="925"/>
    </row>
    <row r="18169" spans="17:17">
      <c r="Q18169" s="925"/>
    </row>
    <row r="18170" spans="17:17">
      <c r="Q18170" s="925"/>
    </row>
    <row r="18171" spans="17:17">
      <c r="Q18171" s="925"/>
    </row>
    <row r="18172" spans="17:17">
      <c r="Q18172" s="925"/>
    </row>
    <row r="18173" spans="17:17">
      <c r="Q18173" s="925"/>
    </row>
    <row r="18174" spans="17:17">
      <c r="Q18174" s="925"/>
    </row>
    <row r="18175" spans="17:17">
      <c r="Q18175" s="925"/>
    </row>
    <row r="18176" spans="17:17">
      <c r="Q18176" s="925"/>
    </row>
    <row r="18177" spans="17:17">
      <c r="Q18177" s="925"/>
    </row>
    <row r="18178" spans="17:17">
      <c r="Q18178" s="925"/>
    </row>
    <row r="18179" spans="17:17">
      <c r="Q18179" s="925"/>
    </row>
    <row r="18180" spans="17:17">
      <c r="Q18180" s="925"/>
    </row>
    <row r="18181" spans="17:17">
      <c r="Q18181" s="925"/>
    </row>
    <row r="18182" spans="17:17">
      <c r="Q18182" s="925"/>
    </row>
    <row r="18183" spans="17:17">
      <c r="Q18183" s="925"/>
    </row>
    <row r="18184" spans="17:17">
      <c r="Q18184" s="925"/>
    </row>
    <row r="18185" spans="17:17">
      <c r="Q18185" s="925"/>
    </row>
    <row r="18186" spans="17:17">
      <c r="Q18186" s="925"/>
    </row>
    <row r="18187" spans="17:17">
      <c r="Q18187" s="925"/>
    </row>
    <row r="18188" spans="17:17">
      <c r="Q18188" s="925"/>
    </row>
    <row r="18189" spans="17:17">
      <c r="Q18189" s="925"/>
    </row>
    <row r="18190" spans="17:17">
      <c r="Q18190" s="925"/>
    </row>
    <row r="18191" spans="17:17">
      <c r="Q18191" s="925"/>
    </row>
    <row r="18192" spans="17:17">
      <c r="Q18192" s="925"/>
    </row>
    <row r="18193" spans="17:17">
      <c r="Q18193" s="925"/>
    </row>
    <row r="18194" spans="17:17">
      <c r="Q18194" s="925"/>
    </row>
    <row r="18195" spans="17:17">
      <c r="Q18195" s="925"/>
    </row>
    <row r="18196" spans="17:17">
      <c r="Q18196" s="925"/>
    </row>
    <row r="18197" spans="17:17">
      <c r="Q18197" s="925"/>
    </row>
    <row r="18198" spans="17:17">
      <c r="Q18198" s="925"/>
    </row>
    <row r="18199" spans="17:17">
      <c r="Q18199" s="925"/>
    </row>
    <row r="18200" spans="17:17">
      <c r="Q18200" s="925"/>
    </row>
    <row r="18201" spans="17:17">
      <c r="Q18201" s="925"/>
    </row>
    <row r="18202" spans="17:17">
      <c r="Q18202" s="925"/>
    </row>
    <row r="18203" spans="17:17">
      <c r="Q18203" s="925"/>
    </row>
    <row r="18204" spans="17:17">
      <c r="Q18204" s="925"/>
    </row>
    <row r="18205" spans="17:17">
      <c r="Q18205" s="925"/>
    </row>
    <row r="18206" spans="17:17">
      <c r="Q18206" s="925"/>
    </row>
    <row r="18207" spans="17:17">
      <c r="Q18207" s="925"/>
    </row>
    <row r="18208" spans="17:17">
      <c r="Q18208" s="925"/>
    </row>
    <row r="18209" spans="17:17">
      <c r="Q18209" s="925"/>
    </row>
    <row r="18210" spans="17:17">
      <c r="Q18210" s="925"/>
    </row>
    <row r="18211" spans="17:17">
      <c r="Q18211" s="925"/>
    </row>
    <row r="18212" spans="17:17">
      <c r="Q18212" s="925"/>
    </row>
    <row r="18213" spans="17:17">
      <c r="Q18213" s="925"/>
    </row>
    <row r="18214" spans="17:17">
      <c r="Q18214" s="925"/>
    </row>
    <row r="18215" spans="17:17">
      <c r="Q18215" s="925"/>
    </row>
    <row r="18216" spans="17:17">
      <c r="Q18216" s="925"/>
    </row>
    <row r="18217" spans="17:17">
      <c r="Q18217" s="925"/>
    </row>
    <row r="18218" spans="17:17">
      <c r="Q18218" s="925"/>
    </row>
    <row r="18219" spans="17:17">
      <c r="Q18219" s="925"/>
    </row>
    <row r="18220" spans="17:17">
      <c r="Q18220" s="925"/>
    </row>
    <row r="18221" spans="17:17">
      <c r="Q18221" s="925"/>
    </row>
    <row r="18222" spans="17:17">
      <c r="Q18222" s="925"/>
    </row>
    <row r="18223" spans="17:17">
      <c r="Q18223" s="925"/>
    </row>
    <row r="18224" spans="17:17">
      <c r="Q18224" s="925"/>
    </row>
    <row r="18225" spans="17:17">
      <c r="Q18225" s="925"/>
    </row>
    <row r="18226" spans="17:17">
      <c r="Q18226" s="925"/>
    </row>
    <row r="18227" spans="17:17">
      <c r="Q18227" s="925"/>
    </row>
    <row r="18228" spans="17:17">
      <c r="Q18228" s="925"/>
    </row>
    <row r="18229" spans="17:17">
      <c r="Q18229" s="925"/>
    </row>
    <row r="18230" spans="17:17">
      <c r="Q18230" s="925"/>
    </row>
    <row r="18231" spans="17:17">
      <c r="Q18231" s="925"/>
    </row>
    <row r="18232" spans="17:17">
      <c r="Q18232" s="925"/>
    </row>
    <row r="18233" spans="17:17">
      <c r="Q18233" s="925"/>
    </row>
    <row r="18234" spans="17:17">
      <c r="Q18234" s="925"/>
    </row>
    <row r="18235" spans="17:17">
      <c r="Q18235" s="925"/>
    </row>
    <row r="18236" spans="17:17">
      <c r="Q18236" s="925"/>
    </row>
    <row r="18237" spans="17:17">
      <c r="Q18237" s="925"/>
    </row>
    <row r="18238" spans="17:17">
      <c r="Q18238" s="925"/>
    </row>
    <row r="18239" spans="17:17">
      <c r="Q18239" s="925"/>
    </row>
    <row r="18240" spans="17:17">
      <c r="Q18240" s="925"/>
    </row>
    <row r="18241" spans="17:17">
      <c r="Q18241" s="925"/>
    </row>
    <row r="18242" spans="17:17">
      <c r="Q18242" s="925"/>
    </row>
    <row r="18243" spans="17:17">
      <c r="Q18243" s="925"/>
    </row>
    <row r="18244" spans="17:17">
      <c r="Q18244" s="925"/>
    </row>
    <row r="18245" spans="17:17">
      <c r="Q18245" s="925"/>
    </row>
    <row r="18246" spans="17:17">
      <c r="Q18246" s="925"/>
    </row>
    <row r="18247" spans="17:17">
      <c r="Q18247" s="925"/>
    </row>
    <row r="18248" spans="17:17">
      <c r="Q18248" s="925"/>
    </row>
    <row r="18249" spans="17:17">
      <c r="Q18249" s="925"/>
    </row>
    <row r="18250" spans="17:17">
      <c r="Q18250" s="925"/>
    </row>
    <row r="18251" spans="17:17">
      <c r="Q18251" s="925"/>
    </row>
    <row r="18252" spans="17:17">
      <c r="Q18252" s="925"/>
    </row>
    <row r="18253" spans="17:17">
      <c r="Q18253" s="925"/>
    </row>
    <row r="18254" spans="17:17">
      <c r="Q18254" s="925"/>
    </row>
    <row r="18255" spans="17:17">
      <c r="Q18255" s="925"/>
    </row>
    <row r="18256" spans="17:17">
      <c r="Q18256" s="925"/>
    </row>
    <row r="18257" spans="17:17">
      <c r="Q18257" s="925"/>
    </row>
    <row r="18258" spans="17:17">
      <c r="Q18258" s="925"/>
    </row>
    <row r="18259" spans="17:17">
      <c r="Q18259" s="925"/>
    </row>
    <row r="18260" spans="17:17">
      <c r="Q18260" s="925"/>
    </row>
    <row r="18261" spans="17:17">
      <c r="Q18261" s="925"/>
    </row>
    <row r="18262" spans="17:17">
      <c r="Q18262" s="925"/>
    </row>
    <row r="18263" spans="17:17">
      <c r="Q18263" s="925"/>
    </row>
    <row r="18264" spans="17:17">
      <c r="Q18264" s="925"/>
    </row>
    <row r="18265" spans="17:17">
      <c r="Q18265" s="925"/>
    </row>
    <row r="18266" spans="17:17">
      <c r="Q18266" s="925"/>
    </row>
    <row r="18267" spans="17:17">
      <c r="Q18267" s="925"/>
    </row>
    <row r="18268" spans="17:17">
      <c r="Q18268" s="925"/>
    </row>
    <row r="18269" spans="17:17">
      <c r="Q18269" s="925"/>
    </row>
    <row r="18270" spans="17:17">
      <c r="Q18270" s="925"/>
    </row>
    <row r="18271" spans="17:17">
      <c r="Q18271" s="925"/>
    </row>
    <row r="18272" spans="17:17">
      <c r="Q18272" s="925"/>
    </row>
    <row r="18273" spans="17:17">
      <c r="Q18273" s="925"/>
    </row>
    <row r="18274" spans="17:17">
      <c r="Q18274" s="925"/>
    </row>
    <row r="18275" spans="17:17">
      <c r="Q18275" s="925"/>
    </row>
    <row r="18276" spans="17:17">
      <c r="Q18276" s="925"/>
    </row>
    <row r="18277" spans="17:17">
      <c r="Q18277" s="925"/>
    </row>
    <row r="18278" spans="17:17">
      <c r="Q18278" s="925"/>
    </row>
    <row r="18279" spans="17:17">
      <c r="Q18279" s="925"/>
    </row>
    <row r="18280" spans="17:17">
      <c r="Q18280" s="925"/>
    </row>
    <row r="18281" spans="17:17">
      <c r="Q18281" s="925"/>
    </row>
    <row r="18282" spans="17:17">
      <c r="Q18282" s="925"/>
    </row>
    <row r="18283" spans="17:17">
      <c r="Q18283" s="925"/>
    </row>
    <row r="18284" spans="17:17">
      <c r="Q18284" s="925"/>
    </row>
    <row r="18285" spans="17:17">
      <c r="Q18285" s="925"/>
    </row>
    <row r="18286" spans="17:17">
      <c r="Q18286" s="925"/>
    </row>
    <row r="18287" spans="17:17">
      <c r="Q18287" s="925"/>
    </row>
    <row r="18288" spans="17:17">
      <c r="Q18288" s="925"/>
    </row>
    <row r="18289" spans="17:17">
      <c r="Q18289" s="925"/>
    </row>
    <row r="18290" spans="17:17">
      <c r="Q18290" s="925"/>
    </row>
    <row r="18291" spans="17:17">
      <c r="Q18291" s="925"/>
    </row>
    <row r="18292" spans="17:17">
      <c r="Q18292" s="925"/>
    </row>
    <row r="18293" spans="17:17">
      <c r="Q18293" s="925"/>
    </row>
    <row r="18294" spans="17:17">
      <c r="Q18294" s="925"/>
    </row>
    <row r="18295" spans="17:17">
      <c r="Q18295" s="925"/>
    </row>
    <row r="18296" spans="17:17">
      <c r="Q18296" s="925"/>
    </row>
    <row r="18297" spans="17:17">
      <c r="Q18297" s="925"/>
    </row>
    <row r="18298" spans="17:17">
      <c r="Q18298" s="925"/>
    </row>
    <row r="18299" spans="17:17">
      <c r="Q18299" s="925"/>
    </row>
    <row r="18300" spans="17:17">
      <c r="Q18300" s="925"/>
    </row>
    <row r="18301" spans="17:17">
      <c r="Q18301" s="925"/>
    </row>
    <row r="18302" spans="17:17">
      <c r="Q18302" s="925"/>
    </row>
    <row r="18303" spans="17:17">
      <c r="Q18303" s="925"/>
    </row>
    <row r="18304" spans="17:17">
      <c r="Q18304" s="925"/>
    </row>
    <row r="18305" spans="17:17">
      <c r="Q18305" s="925"/>
    </row>
    <row r="18306" spans="17:17">
      <c r="Q18306" s="925"/>
    </row>
    <row r="18307" spans="17:17">
      <c r="Q18307" s="925"/>
    </row>
    <row r="18308" spans="17:17">
      <c r="Q18308" s="925"/>
    </row>
    <row r="18309" spans="17:17">
      <c r="Q18309" s="925"/>
    </row>
    <row r="18310" spans="17:17">
      <c r="Q18310" s="925"/>
    </row>
    <row r="18311" spans="17:17">
      <c r="Q18311" s="925"/>
    </row>
    <row r="18312" spans="17:17">
      <c r="Q18312" s="925"/>
    </row>
    <row r="18313" spans="17:17">
      <c r="Q18313" s="925"/>
    </row>
    <row r="18314" spans="17:17">
      <c r="Q18314" s="925"/>
    </row>
    <row r="18315" spans="17:17">
      <c r="Q18315" s="925"/>
    </row>
    <row r="18316" spans="17:17">
      <c r="Q18316" s="925"/>
    </row>
    <row r="18317" spans="17:17">
      <c r="Q18317" s="925"/>
    </row>
    <row r="18318" spans="17:17">
      <c r="Q18318" s="925"/>
    </row>
    <row r="18319" spans="17:17">
      <c r="Q18319" s="925"/>
    </row>
    <row r="18320" spans="17:17">
      <c r="Q18320" s="925"/>
    </row>
    <row r="18321" spans="17:17">
      <c r="Q18321" s="925"/>
    </row>
    <row r="18322" spans="17:17">
      <c r="Q18322" s="925"/>
    </row>
    <row r="18323" spans="17:17">
      <c r="Q18323" s="925"/>
    </row>
    <row r="18324" spans="17:17">
      <c r="Q18324" s="925"/>
    </row>
    <row r="18325" spans="17:17">
      <c r="Q18325" s="925"/>
    </row>
    <row r="18326" spans="17:17">
      <c r="Q18326" s="925"/>
    </row>
    <row r="18327" spans="17:17">
      <c r="Q18327" s="925"/>
    </row>
    <row r="18328" spans="17:17">
      <c r="Q18328" s="925"/>
    </row>
    <row r="18329" spans="17:17">
      <c r="Q18329" s="925"/>
    </row>
    <row r="18330" spans="17:17">
      <c r="Q18330" s="925"/>
    </row>
    <row r="18331" spans="17:17">
      <c r="Q18331" s="925"/>
    </row>
    <row r="18332" spans="17:17">
      <c r="Q18332" s="925"/>
    </row>
    <row r="18333" spans="17:17">
      <c r="Q18333" s="925"/>
    </row>
    <row r="18334" spans="17:17">
      <c r="Q18334" s="925"/>
    </row>
    <row r="18335" spans="17:17">
      <c r="Q18335" s="925"/>
    </row>
    <row r="18336" spans="17:17">
      <c r="Q18336" s="925"/>
    </row>
    <row r="18337" spans="17:17">
      <c r="Q18337" s="925"/>
    </row>
    <row r="18338" spans="17:17">
      <c r="Q18338" s="925"/>
    </row>
    <row r="18339" spans="17:17">
      <c r="Q18339" s="925"/>
    </row>
    <row r="18340" spans="17:17">
      <c r="Q18340" s="925"/>
    </row>
    <row r="18341" spans="17:17">
      <c r="Q18341" s="925"/>
    </row>
    <row r="18342" spans="17:17">
      <c r="Q18342" s="925"/>
    </row>
    <row r="18343" spans="17:17">
      <c r="Q18343" s="925"/>
    </row>
    <row r="18344" spans="17:17">
      <c r="Q18344" s="925"/>
    </row>
    <row r="18345" spans="17:17">
      <c r="Q18345" s="925"/>
    </row>
    <row r="18346" spans="17:17">
      <c r="Q18346" s="925"/>
    </row>
    <row r="18347" spans="17:17">
      <c r="Q18347" s="925"/>
    </row>
    <row r="18348" spans="17:17">
      <c r="Q18348" s="925"/>
    </row>
    <row r="18349" spans="17:17">
      <c r="Q18349" s="925"/>
    </row>
    <row r="18350" spans="17:17">
      <c r="Q18350" s="925"/>
    </row>
    <row r="18351" spans="17:17">
      <c r="Q18351" s="925"/>
    </row>
    <row r="18352" spans="17:17">
      <c r="Q18352" s="925"/>
    </row>
    <row r="18353" spans="17:17">
      <c r="Q18353" s="925"/>
    </row>
    <row r="18354" spans="17:17">
      <c r="Q18354" s="925"/>
    </row>
    <row r="18355" spans="17:17">
      <c r="Q18355" s="925"/>
    </row>
    <row r="18356" spans="17:17">
      <c r="Q18356" s="925"/>
    </row>
    <row r="18357" spans="17:17">
      <c r="Q18357" s="925"/>
    </row>
    <row r="18358" spans="17:17">
      <c r="Q18358" s="925"/>
    </row>
    <row r="18359" spans="17:17">
      <c r="Q18359" s="925"/>
    </row>
    <row r="18360" spans="17:17">
      <c r="Q18360" s="925"/>
    </row>
    <row r="18361" spans="17:17">
      <c r="Q18361" s="925"/>
    </row>
    <row r="18362" spans="17:17">
      <c r="Q18362" s="925"/>
    </row>
    <row r="18363" spans="17:17">
      <c r="Q18363" s="925"/>
    </row>
    <row r="18364" spans="17:17">
      <c r="Q18364" s="925"/>
    </row>
    <row r="18365" spans="17:17">
      <c r="Q18365" s="925"/>
    </row>
    <row r="18366" spans="17:17">
      <c r="Q18366" s="925"/>
    </row>
    <row r="18367" spans="17:17">
      <c r="Q18367" s="925"/>
    </row>
    <row r="18368" spans="17:17">
      <c r="Q18368" s="925"/>
    </row>
    <row r="18369" spans="17:17">
      <c r="Q18369" s="925"/>
    </row>
    <row r="18370" spans="17:17">
      <c r="Q18370" s="925"/>
    </row>
    <row r="18371" spans="17:17">
      <c r="Q18371" s="925"/>
    </row>
    <row r="18372" spans="17:17">
      <c r="Q18372" s="925"/>
    </row>
    <row r="18373" spans="17:17">
      <c r="Q18373" s="925"/>
    </row>
    <row r="18374" spans="17:17">
      <c r="Q18374" s="925"/>
    </row>
    <row r="18375" spans="17:17">
      <c r="Q18375" s="925"/>
    </row>
    <row r="18376" spans="17:17">
      <c r="Q18376" s="925"/>
    </row>
    <row r="18377" spans="17:17">
      <c r="Q18377" s="925"/>
    </row>
    <row r="18378" spans="17:17">
      <c r="Q18378" s="925"/>
    </row>
    <row r="18379" spans="17:17">
      <c r="Q18379" s="925"/>
    </row>
    <row r="18380" spans="17:17">
      <c r="Q18380" s="925"/>
    </row>
    <row r="18381" spans="17:17">
      <c r="Q18381" s="925"/>
    </row>
    <row r="18382" spans="17:17">
      <c r="Q18382" s="925"/>
    </row>
    <row r="18383" spans="17:17">
      <c r="Q18383" s="925"/>
    </row>
    <row r="18384" spans="17:17">
      <c r="Q18384" s="925"/>
    </row>
    <row r="18385" spans="17:17">
      <c r="Q18385" s="925"/>
    </row>
    <row r="18386" spans="17:17">
      <c r="Q18386" s="925"/>
    </row>
    <row r="18387" spans="17:17">
      <c r="Q18387" s="925"/>
    </row>
    <row r="18388" spans="17:17">
      <c r="Q18388" s="925"/>
    </row>
    <row r="18389" spans="17:17">
      <c r="Q18389" s="925"/>
    </row>
    <row r="18390" spans="17:17">
      <c r="Q18390" s="925"/>
    </row>
    <row r="18391" spans="17:17">
      <c r="Q18391" s="925"/>
    </row>
    <row r="18392" spans="17:17">
      <c r="Q18392" s="925"/>
    </row>
    <row r="18393" spans="17:17">
      <c r="Q18393" s="925"/>
    </row>
    <row r="18394" spans="17:17">
      <c r="Q18394" s="925"/>
    </row>
    <row r="18395" spans="17:17">
      <c r="Q18395" s="925"/>
    </row>
    <row r="18396" spans="17:17">
      <c r="Q18396" s="925"/>
    </row>
    <row r="18397" spans="17:17">
      <c r="Q18397" s="925"/>
    </row>
    <row r="18398" spans="17:17">
      <c r="Q18398" s="925"/>
    </row>
    <row r="18399" spans="17:17">
      <c r="Q18399" s="925"/>
    </row>
    <row r="18400" spans="17:17">
      <c r="Q18400" s="925"/>
    </row>
    <row r="18401" spans="17:17">
      <c r="Q18401" s="925"/>
    </row>
    <row r="18402" spans="17:17">
      <c r="Q18402" s="925"/>
    </row>
    <row r="18403" spans="17:17">
      <c r="Q18403" s="925"/>
    </row>
    <row r="18404" spans="17:17">
      <c r="Q18404" s="925"/>
    </row>
    <row r="18405" spans="17:17">
      <c r="Q18405" s="925"/>
    </row>
    <row r="18406" spans="17:17">
      <c r="Q18406" s="925"/>
    </row>
    <row r="18407" spans="17:17">
      <c r="Q18407" s="925"/>
    </row>
    <row r="18408" spans="17:17">
      <c r="Q18408" s="925"/>
    </row>
    <row r="18409" spans="17:17">
      <c r="Q18409" s="925"/>
    </row>
    <row r="18410" spans="17:17">
      <c r="Q18410" s="925"/>
    </row>
    <row r="18411" spans="17:17">
      <c r="Q18411" s="925"/>
    </row>
    <row r="18412" spans="17:17">
      <c r="Q18412" s="925"/>
    </row>
    <row r="18413" spans="17:17">
      <c r="Q18413" s="925"/>
    </row>
    <row r="18414" spans="17:17">
      <c r="Q18414" s="925"/>
    </row>
    <row r="18415" spans="17:17">
      <c r="Q18415" s="925"/>
    </row>
    <row r="18416" spans="17:17">
      <c r="Q18416" s="925"/>
    </row>
    <row r="18417" spans="17:17">
      <c r="Q18417" s="925"/>
    </row>
    <row r="18418" spans="17:17">
      <c r="Q18418" s="925"/>
    </row>
    <row r="18419" spans="17:17">
      <c r="Q18419" s="925"/>
    </row>
    <row r="18420" spans="17:17">
      <c r="Q18420" s="925"/>
    </row>
    <row r="18421" spans="17:17">
      <c r="Q18421" s="925"/>
    </row>
    <row r="18422" spans="17:17">
      <c r="Q18422" s="925"/>
    </row>
    <row r="18423" spans="17:17">
      <c r="Q18423" s="925"/>
    </row>
    <row r="18424" spans="17:17">
      <c r="Q18424" s="925"/>
    </row>
    <row r="18425" spans="17:17">
      <c r="Q18425" s="925"/>
    </row>
    <row r="18426" spans="17:17">
      <c r="Q18426" s="925"/>
    </row>
    <row r="18427" spans="17:17">
      <c r="Q18427" s="925"/>
    </row>
    <row r="18428" spans="17:17">
      <c r="Q18428" s="925"/>
    </row>
    <row r="18429" spans="17:17">
      <c r="Q18429" s="925"/>
    </row>
    <row r="18430" spans="17:17">
      <c r="Q18430" s="925"/>
    </row>
    <row r="18431" spans="17:17">
      <c r="Q18431" s="925"/>
    </row>
    <row r="18432" spans="17:17">
      <c r="Q18432" s="925"/>
    </row>
    <row r="18433" spans="17:17">
      <c r="Q18433" s="925"/>
    </row>
    <row r="18434" spans="17:17">
      <c r="Q18434" s="925"/>
    </row>
    <row r="18435" spans="17:17">
      <c r="Q18435" s="925"/>
    </row>
    <row r="18436" spans="17:17">
      <c r="Q18436" s="925"/>
    </row>
    <row r="18437" spans="17:17">
      <c r="Q18437" s="925"/>
    </row>
    <row r="18438" spans="17:17">
      <c r="Q18438" s="925"/>
    </row>
    <row r="18439" spans="17:17">
      <c r="Q18439" s="925"/>
    </row>
    <row r="18440" spans="17:17">
      <c r="Q18440" s="925"/>
    </row>
    <row r="18441" spans="17:17">
      <c r="Q18441" s="925"/>
    </row>
    <row r="18442" spans="17:17">
      <c r="Q18442" s="925"/>
    </row>
    <row r="18443" spans="17:17">
      <c r="Q18443" s="925"/>
    </row>
    <row r="18444" spans="17:17">
      <c r="Q18444" s="925"/>
    </row>
    <row r="18445" spans="17:17">
      <c r="Q18445" s="925"/>
    </row>
    <row r="18446" spans="17:17">
      <c r="Q18446" s="925"/>
    </row>
    <row r="18447" spans="17:17">
      <c r="Q18447" s="925"/>
    </row>
    <row r="18448" spans="17:17">
      <c r="Q18448" s="925"/>
    </row>
    <row r="18449" spans="17:17">
      <c r="Q18449" s="925"/>
    </row>
    <row r="18450" spans="17:17">
      <c r="Q18450" s="925"/>
    </row>
    <row r="18451" spans="17:17">
      <c r="Q18451" s="925"/>
    </row>
    <row r="18452" spans="17:17">
      <c r="Q18452" s="925"/>
    </row>
    <row r="18453" spans="17:17">
      <c r="Q18453" s="925"/>
    </row>
    <row r="18454" spans="17:17">
      <c r="Q18454" s="925"/>
    </row>
    <row r="18455" spans="17:17">
      <c r="Q18455" s="925"/>
    </row>
    <row r="18456" spans="17:17">
      <c r="Q18456" s="925"/>
    </row>
    <row r="18457" spans="17:17">
      <c r="Q18457" s="925"/>
    </row>
    <row r="18458" spans="17:17">
      <c r="Q18458" s="925"/>
    </row>
    <row r="18459" spans="17:17">
      <c r="Q18459" s="925"/>
    </row>
    <row r="18460" spans="17:17">
      <c r="Q18460" s="925"/>
    </row>
    <row r="18461" spans="17:17">
      <c r="Q18461" s="925"/>
    </row>
    <row r="18462" spans="17:17">
      <c r="Q18462" s="925"/>
    </row>
    <row r="18463" spans="17:17">
      <c r="Q18463" s="925"/>
    </row>
    <row r="18464" spans="17:17">
      <c r="Q18464" s="925"/>
    </row>
    <row r="18465" spans="17:17">
      <c r="Q18465" s="925"/>
    </row>
    <row r="18466" spans="17:17">
      <c r="Q18466" s="925"/>
    </row>
    <row r="18467" spans="17:17">
      <c r="Q18467" s="925"/>
    </row>
    <row r="18468" spans="17:17">
      <c r="Q18468" s="925"/>
    </row>
    <row r="18469" spans="17:17">
      <c r="Q18469" s="925"/>
    </row>
    <row r="18470" spans="17:17">
      <c r="Q18470" s="925"/>
    </row>
    <row r="18471" spans="17:17">
      <c r="Q18471" s="925"/>
    </row>
    <row r="18472" spans="17:17">
      <c r="Q18472" s="925"/>
    </row>
    <row r="18473" spans="17:17">
      <c r="Q18473" s="925"/>
    </row>
    <row r="18474" spans="17:17">
      <c r="Q18474" s="925"/>
    </row>
    <row r="18475" spans="17:17">
      <c r="Q18475" s="925"/>
    </row>
    <row r="18476" spans="17:17">
      <c r="Q18476" s="925"/>
    </row>
    <row r="18477" spans="17:17">
      <c r="Q18477" s="925"/>
    </row>
    <row r="18478" spans="17:17">
      <c r="Q18478" s="925"/>
    </row>
    <row r="18479" spans="17:17">
      <c r="Q18479" s="925"/>
    </row>
    <row r="18480" spans="17:17">
      <c r="Q18480" s="925"/>
    </row>
    <row r="18481" spans="17:17">
      <c r="Q18481" s="925"/>
    </row>
    <row r="18482" spans="17:17">
      <c r="Q18482" s="925"/>
    </row>
    <row r="18483" spans="17:17">
      <c r="Q18483" s="925"/>
    </row>
    <row r="18484" spans="17:17">
      <c r="Q18484" s="925"/>
    </row>
    <row r="18485" spans="17:17">
      <c r="Q18485" s="925"/>
    </row>
    <row r="18486" spans="17:17">
      <c r="Q18486" s="925"/>
    </row>
    <row r="18487" spans="17:17">
      <c r="Q18487" s="925"/>
    </row>
    <row r="18488" spans="17:17">
      <c r="Q18488" s="925"/>
    </row>
    <row r="18489" spans="17:17">
      <c r="Q18489" s="925"/>
    </row>
    <row r="18490" spans="17:17">
      <c r="Q18490" s="925"/>
    </row>
    <row r="18491" spans="17:17">
      <c r="Q18491" s="925"/>
    </row>
    <row r="18492" spans="17:17">
      <c r="Q18492" s="925"/>
    </row>
    <row r="18493" spans="17:17">
      <c r="Q18493" s="925"/>
    </row>
    <row r="18494" spans="17:17">
      <c r="Q18494" s="925"/>
    </row>
    <row r="18495" spans="17:17">
      <c r="Q18495" s="925"/>
    </row>
    <row r="18496" spans="17:17">
      <c r="Q18496" s="925"/>
    </row>
    <row r="18497" spans="17:17">
      <c r="Q18497" s="925"/>
    </row>
    <row r="18498" spans="17:17">
      <c r="Q18498" s="925"/>
    </row>
    <row r="18499" spans="17:17">
      <c r="Q18499" s="925"/>
    </row>
    <row r="18500" spans="17:17">
      <c r="Q18500" s="925"/>
    </row>
    <row r="18501" spans="17:17">
      <c r="Q18501" s="925"/>
    </row>
    <row r="18502" spans="17:17">
      <c r="Q18502" s="925"/>
    </row>
    <row r="18503" spans="17:17">
      <c r="Q18503" s="925"/>
    </row>
    <row r="18504" spans="17:17">
      <c r="Q18504" s="925"/>
    </row>
    <row r="18505" spans="17:17">
      <c r="Q18505" s="925"/>
    </row>
    <row r="18506" spans="17:17">
      <c r="Q18506" s="925"/>
    </row>
    <row r="18507" spans="17:17">
      <c r="Q18507" s="925"/>
    </row>
    <row r="18508" spans="17:17">
      <c r="Q18508" s="925"/>
    </row>
    <row r="18509" spans="17:17">
      <c r="Q18509" s="925"/>
    </row>
    <row r="18510" spans="17:17">
      <c r="Q18510" s="925"/>
    </row>
    <row r="18511" spans="17:17">
      <c r="Q18511" s="925"/>
    </row>
    <row r="18512" spans="17:17">
      <c r="Q18512" s="925"/>
    </row>
    <row r="18513" spans="17:17">
      <c r="Q18513" s="925"/>
    </row>
    <row r="18514" spans="17:17">
      <c r="Q18514" s="925"/>
    </row>
    <row r="18515" spans="17:17">
      <c r="Q18515" s="925"/>
    </row>
    <row r="18516" spans="17:17">
      <c r="Q18516" s="925"/>
    </row>
    <row r="18517" spans="17:17">
      <c r="Q18517" s="925"/>
    </row>
    <row r="18518" spans="17:17">
      <c r="Q18518" s="925"/>
    </row>
    <row r="18519" spans="17:17">
      <c r="Q18519" s="925"/>
    </row>
    <row r="18520" spans="17:17">
      <c r="Q18520" s="925"/>
    </row>
    <row r="18521" spans="17:17">
      <c r="Q18521" s="925"/>
    </row>
    <row r="18522" spans="17:17">
      <c r="Q18522" s="925"/>
    </row>
    <row r="18523" spans="17:17">
      <c r="Q18523" s="925"/>
    </row>
    <row r="18524" spans="17:17">
      <c r="Q18524" s="925"/>
    </row>
    <row r="18525" spans="17:17">
      <c r="Q18525" s="925"/>
    </row>
    <row r="18526" spans="17:17">
      <c r="Q18526" s="925"/>
    </row>
    <row r="18527" spans="17:17">
      <c r="Q18527" s="925"/>
    </row>
    <row r="18528" spans="17:17">
      <c r="Q18528" s="925"/>
    </row>
    <row r="18529" spans="17:17">
      <c r="Q18529" s="925"/>
    </row>
    <row r="18530" spans="17:17">
      <c r="Q18530" s="925"/>
    </row>
    <row r="18531" spans="17:17">
      <c r="Q18531" s="925"/>
    </row>
    <row r="18532" spans="17:17">
      <c r="Q18532" s="925"/>
    </row>
    <row r="18533" spans="17:17">
      <c r="Q18533" s="925"/>
    </row>
    <row r="18534" spans="17:17">
      <c r="Q18534" s="925"/>
    </row>
    <row r="18535" spans="17:17">
      <c r="Q18535" s="925"/>
    </row>
    <row r="18536" spans="17:17">
      <c r="Q18536" s="925"/>
    </row>
    <row r="18537" spans="17:17">
      <c r="Q18537" s="925"/>
    </row>
    <row r="18538" spans="17:17">
      <c r="Q18538" s="925"/>
    </row>
    <row r="18539" spans="17:17">
      <c r="Q18539" s="925"/>
    </row>
    <row r="18540" spans="17:17">
      <c r="Q18540" s="925"/>
    </row>
    <row r="18541" spans="17:17">
      <c r="Q18541" s="925"/>
    </row>
    <row r="18542" spans="17:17">
      <c r="Q18542" s="925"/>
    </row>
    <row r="18543" spans="17:17">
      <c r="Q18543" s="925"/>
    </row>
    <row r="18544" spans="17:17">
      <c r="Q18544" s="925"/>
    </row>
    <row r="18545" spans="17:17">
      <c r="Q18545" s="925"/>
    </row>
    <row r="18546" spans="17:17">
      <c r="Q18546" s="925"/>
    </row>
    <row r="18547" spans="17:17">
      <c r="Q18547" s="925"/>
    </row>
    <row r="18548" spans="17:17">
      <c r="Q18548" s="925"/>
    </row>
    <row r="18549" spans="17:17">
      <c r="Q18549" s="925"/>
    </row>
    <row r="18550" spans="17:17">
      <c r="Q18550" s="925"/>
    </row>
    <row r="18551" spans="17:17">
      <c r="Q18551" s="925"/>
    </row>
    <row r="18552" spans="17:17">
      <c r="Q18552" s="925"/>
    </row>
    <row r="18553" spans="17:17">
      <c r="Q18553" s="925"/>
    </row>
    <row r="18554" spans="17:17">
      <c r="Q18554" s="925"/>
    </row>
    <row r="18555" spans="17:17">
      <c r="Q18555" s="925"/>
    </row>
    <row r="18556" spans="17:17">
      <c r="Q18556" s="925"/>
    </row>
    <row r="18557" spans="17:17">
      <c r="Q18557" s="925"/>
    </row>
    <row r="18558" spans="17:17">
      <c r="Q18558" s="925"/>
    </row>
    <row r="18559" spans="17:17">
      <c r="Q18559" s="925"/>
    </row>
    <row r="18560" spans="17:17">
      <c r="Q18560" s="925"/>
    </row>
    <row r="18561" spans="17:17">
      <c r="Q18561" s="925"/>
    </row>
    <row r="18562" spans="17:17">
      <c r="Q18562" s="925"/>
    </row>
    <row r="18563" spans="17:17">
      <c r="Q18563" s="925"/>
    </row>
    <row r="18564" spans="17:17">
      <c r="Q18564" s="925"/>
    </row>
    <row r="18565" spans="17:17">
      <c r="Q18565" s="925"/>
    </row>
    <row r="18566" spans="17:17">
      <c r="Q18566" s="925"/>
    </row>
    <row r="18567" spans="17:17">
      <c r="Q18567" s="925"/>
    </row>
    <row r="18568" spans="17:17">
      <c r="Q18568" s="925"/>
    </row>
    <row r="18569" spans="17:17">
      <c r="Q18569" s="925"/>
    </row>
    <row r="18570" spans="17:17">
      <c r="Q18570" s="925"/>
    </row>
    <row r="18571" spans="17:17">
      <c r="Q18571" s="925"/>
    </row>
    <row r="18572" spans="17:17">
      <c r="Q18572" s="925"/>
    </row>
    <row r="18573" spans="17:17">
      <c r="Q18573" s="925"/>
    </row>
    <row r="18574" spans="17:17">
      <c r="Q18574" s="925"/>
    </row>
    <row r="18575" spans="17:17">
      <c r="Q18575" s="925"/>
    </row>
    <row r="18576" spans="17:17">
      <c r="Q18576" s="925"/>
    </row>
    <row r="18577" spans="17:17">
      <c r="Q18577" s="925"/>
    </row>
    <row r="18578" spans="17:17">
      <c r="Q18578" s="925"/>
    </row>
    <row r="18579" spans="17:17">
      <c r="Q18579" s="925"/>
    </row>
    <row r="18580" spans="17:17">
      <c r="Q18580" s="925"/>
    </row>
    <row r="18581" spans="17:17">
      <c r="Q18581" s="925"/>
    </row>
    <row r="18582" spans="17:17">
      <c r="Q18582" s="925"/>
    </row>
    <row r="18583" spans="17:17">
      <c r="Q18583" s="925"/>
    </row>
    <row r="18584" spans="17:17">
      <c r="Q18584" s="925"/>
    </row>
    <row r="18585" spans="17:17">
      <c r="Q18585" s="925"/>
    </row>
    <row r="18586" spans="17:17">
      <c r="Q18586" s="925"/>
    </row>
    <row r="18587" spans="17:17">
      <c r="Q18587" s="925"/>
    </row>
    <row r="18588" spans="17:17">
      <c r="Q18588" s="925"/>
    </row>
    <row r="18589" spans="17:17">
      <c r="Q18589" s="925"/>
    </row>
    <row r="18590" spans="17:17">
      <c r="Q18590" s="925"/>
    </row>
    <row r="18591" spans="17:17">
      <c r="Q18591" s="925"/>
    </row>
    <row r="18592" spans="17:17">
      <c r="Q18592" s="925"/>
    </row>
    <row r="18593" spans="17:17">
      <c r="Q18593" s="925"/>
    </row>
    <row r="18594" spans="17:17">
      <c r="Q18594" s="925"/>
    </row>
    <row r="18595" spans="17:17">
      <c r="Q18595" s="925"/>
    </row>
    <row r="18596" spans="17:17">
      <c r="Q18596" s="925"/>
    </row>
    <row r="18597" spans="17:17">
      <c r="Q18597" s="925"/>
    </row>
    <row r="18598" spans="17:17">
      <c r="Q18598" s="925"/>
    </row>
    <row r="18599" spans="17:17">
      <c r="Q18599" s="925"/>
    </row>
    <row r="18600" spans="17:17">
      <c r="Q18600" s="925"/>
    </row>
    <row r="18601" spans="17:17">
      <c r="Q18601" s="925"/>
    </row>
    <row r="18602" spans="17:17">
      <c r="Q18602" s="925"/>
    </row>
    <row r="18603" spans="17:17">
      <c r="Q18603" s="925"/>
    </row>
    <row r="18604" spans="17:17">
      <c r="Q18604" s="925"/>
    </row>
    <row r="18605" spans="17:17">
      <c r="Q18605" s="925"/>
    </row>
    <row r="18606" spans="17:17">
      <c r="Q18606" s="925"/>
    </row>
    <row r="18607" spans="17:17">
      <c r="Q18607" s="925"/>
    </row>
    <row r="18608" spans="17:17">
      <c r="Q18608" s="925"/>
    </row>
    <row r="18609" spans="17:17">
      <c r="Q18609" s="925"/>
    </row>
    <row r="18610" spans="17:17">
      <c r="Q18610" s="925"/>
    </row>
    <row r="18611" spans="17:17">
      <c r="Q18611" s="925"/>
    </row>
    <row r="18612" spans="17:17">
      <c r="Q18612" s="925"/>
    </row>
    <row r="18613" spans="17:17">
      <c r="Q18613" s="925"/>
    </row>
    <row r="18614" spans="17:17">
      <c r="Q18614" s="925"/>
    </row>
    <row r="18615" spans="17:17">
      <c r="Q18615" s="925"/>
    </row>
    <row r="18616" spans="17:17">
      <c r="Q18616" s="925"/>
    </row>
    <row r="18617" spans="17:17">
      <c r="Q18617" s="925"/>
    </row>
    <row r="18618" spans="17:17">
      <c r="Q18618" s="925"/>
    </row>
    <row r="18619" spans="17:17">
      <c r="Q18619" s="925"/>
    </row>
    <row r="18620" spans="17:17">
      <c r="Q18620" s="925"/>
    </row>
    <row r="18621" spans="17:17">
      <c r="Q18621" s="925"/>
    </row>
    <row r="18622" spans="17:17">
      <c r="Q18622" s="925"/>
    </row>
    <row r="18623" spans="17:17">
      <c r="Q18623" s="925"/>
    </row>
    <row r="18624" spans="17:17">
      <c r="Q18624" s="925"/>
    </row>
    <row r="18625" spans="17:17">
      <c r="Q18625" s="925"/>
    </row>
    <row r="18626" spans="17:17">
      <c r="Q18626" s="925"/>
    </row>
    <row r="18627" spans="17:17">
      <c r="Q18627" s="925"/>
    </row>
    <row r="18628" spans="17:17">
      <c r="Q18628" s="925"/>
    </row>
    <row r="18629" spans="17:17">
      <c r="Q18629" s="925"/>
    </row>
    <row r="18630" spans="17:17">
      <c r="Q18630" s="925"/>
    </row>
    <row r="18631" spans="17:17">
      <c r="Q18631" s="925"/>
    </row>
    <row r="18632" spans="17:17">
      <c r="Q18632" s="925"/>
    </row>
    <row r="18633" spans="17:17">
      <c r="Q18633" s="925"/>
    </row>
    <row r="18634" spans="17:17">
      <c r="Q18634" s="925"/>
    </row>
    <row r="18635" spans="17:17">
      <c r="Q18635" s="925"/>
    </row>
    <row r="18636" spans="17:17">
      <c r="Q18636" s="925"/>
    </row>
    <row r="18637" spans="17:17">
      <c r="Q18637" s="925"/>
    </row>
    <row r="18638" spans="17:17">
      <c r="Q18638" s="925"/>
    </row>
    <row r="18639" spans="17:17">
      <c r="Q18639" s="925"/>
    </row>
    <row r="18640" spans="17:17">
      <c r="Q18640" s="925"/>
    </row>
    <row r="18641" spans="17:17">
      <c r="Q18641" s="925"/>
    </row>
    <row r="18642" spans="17:17">
      <c r="Q18642" s="925"/>
    </row>
    <row r="18643" spans="17:17">
      <c r="Q18643" s="925"/>
    </row>
    <row r="18644" spans="17:17">
      <c r="Q18644" s="925"/>
    </row>
    <row r="18645" spans="17:17">
      <c r="Q18645" s="925"/>
    </row>
    <row r="18646" spans="17:17">
      <c r="Q18646" s="925"/>
    </row>
    <row r="18647" spans="17:17">
      <c r="Q18647" s="925"/>
    </row>
    <row r="18648" spans="17:17">
      <c r="Q18648" s="925"/>
    </row>
    <row r="18649" spans="17:17">
      <c r="Q18649" s="925"/>
    </row>
    <row r="18650" spans="17:17">
      <c r="Q18650" s="925"/>
    </row>
    <row r="18651" spans="17:17">
      <c r="Q18651" s="925"/>
    </row>
    <row r="18652" spans="17:17">
      <c r="Q18652" s="925"/>
    </row>
    <row r="18653" spans="17:17">
      <c r="Q18653" s="925"/>
    </row>
    <row r="18654" spans="17:17">
      <c r="Q18654" s="925"/>
    </row>
    <row r="18655" spans="17:17">
      <c r="Q18655" s="925"/>
    </row>
    <row r="18656" spans="17:17">
      <c r="Q18656" s="925"/>
    </row>
    <row r="18657" spans="17:17">
      <c r="Q18657" s="925"/>
    </row>
    <row r="18658" spans="17:17">
      <c r="Q18658" s="925"/>
    </row>
    <row r="18659" spans="17:17">
      <c r="Q18659" s="925"/>
    </row>
    <row r="18660" spans="17:17">
      <c r="Q18660" s="925"/>
    </row>
    <row r="18661" spans="17:17">
      <c r="Q18661" s="925"/>
    </row>
    <row r="18662" spans="17:17">
      <c r="Q18662" s="925"/>
    </row>
    <row r="18663" spans="17:17">
      <c r="Q18663" s="925"/>
    </row>
    <row r="18664" spans="17:17">
      <c r="Q18664" s="925"/>
    </row>
    <row r="18665" spans="17:17">
      <c r="Q18665" s="925"/>
    </row>
    <row r="18666" spans="17:17">
      <c r="Q18666" s="925"/>
    </row>
    <row r="18667" spans="17:17">
      <c r="Q18667" s="925"/>
    </row>
    <row r="18668" spans="17:17">
      <c r="Q18668" s="925"/>
    </row>
    <row r="18669" spans="17:17">
      <c r="Q18669" s="925"/>
    </row>
    <row r="18670" spans="17:17">
      <c r="Q18670" s="925"/>
    </row>
    <row r="18671" spans="17:17">
      <c r="Q18671" s="925"/>
    </row>
    <row r="18672" spans="17:17">
      <c r="Q18672" s="925"/>
    </row>
    <row r="18673" spans="17:17">
      <c r="Q18673" s="925"/>
    </row>
    <row r="18674" spans="17:17">
      <c r="Q18674" s="925"/>
    </row>
    <row r="18675" spans="17:17">
      <c r="Q18675" s="925"/>
    </row>
    <row r="18676" spans="17:17">
      <c r="Q18676" s="925"/>
    </row>
    <row r="18677" spans="17:17">
      <c r="Q18677" s="925"/>
    </row>
    <row r="18678" spans="17:17">
      <c r="Q18678" s="925"/>
    </row>
    <row r="18679" spans="17:17">
      <c r="Q18679" s="925"/>
    </row>
    <row r="18680" spans="17:17">
      <c r="Q18680" s="925"/>
    </row>
    <row r="18681" spans="17:17">
      <c r="Q18681" s="925"/>
    </row>
    <row r="18682" spans="17:17">
      <c r="Q18682" s="925"/>
    </row>
    <row r="18683" spans="17:17">
      <c r="Q18683" s="925"/>
    </row>
    <row r="18684" spans="17:17">
      <c r="Q18684" s="925"/>
    </row>
    <row r="18685" spans="17:17">
      <c r="Q18685" s="925"/>
    </row>
    <row r="18686" spans="17:17">
      <c r="Q18686" s="925"/>
    </row>
    <row r="18687" spans="17:17">
      <c r="Q18687" s="925"/>
    </row>
    <row r="18688" spans="17:17">
      <c r="Q18688" s="925"/>
    </row>
    <row r="18689" spans="17:17">
      <c r="Q18689" s="925"/>
    </row>
    <row r="18690" spans="17:17">
      <c r="Q18690" s="925"/>
    </row>
    <row r="18691" spans="17:17">
      <c r="Q18691" s="925"/>
    </row>
    <row r="18692" spans="17:17">
      <c r="Q18692" s="925"/>
    </row>
    <row r="18693" spans="17:17">
      <c r="Q18693" s="925"/>
    </row>
    <row r="18694" spans="17:17">
      <c r="Q18694" s="925"/>
    </row>
    <row r="18695" spans="17:17">
      <c r="Q18695" s="925"/>
    </row>
    <row r="18696" spans="17:17">
      <c r="Q18696" s="925"/>
    </row>
    <row r="18697" spans="17:17">
      <c r="Q18697" s="925"/>
    </row>
    <row r="18698" spans="17:17">
      <c r="Q18698" s="925"/>
    </row>
    <row r="18699" spans="17:17">
      <c r="Q18699" s="925"/>
    </row>
    <row r="18700" spans="17:17">
      <c r="Q18700" s="925"/>
    </row>
    <row r="18701" spans="17:17">
      <c r="Q18701" s="925"/>
    </row>
    <row r="18702" spans="17:17">
      <c r="Q18702" s="925"/>
    </row>
    <row r="18703" spans="17:17">
      <c r="Q18703" s="925"/>
    </row>
    <row r="18704" spans="17:17">
      <c r="Q18704" s="925"/>
    </row>
    <row r="18705" spans="17:17">
      <c r="Q18705" s="925"/>
    </row>
    <row r="18706" spans="17:17">
      <c r="Q18706" s="925"/>
    </row>
    <row r="18707" spans="17:17">
      <c r="Q18707" s="925"/>
    </row>
    <row r="18708" spans="17:17">
      <c r="Q18708" s="925"/>
    </row>
    <row r="18709" spans="17:17">
      <c r="Q18709" s="925"/>
    </row>
    <row r="18710" spans="17:17">
      <c r="Q18710" s="925"/>
    </row>
    <row r="18711" spans="17:17">
      <c r="Q18711" s="925"/>
    </row>
    <row r="18712" spans="17:17">
      <c r="Q18712" s="925"/>
    </row>
    <row r="18713" spans="17:17">
      <c r="Q18713" s="925"/>
    </row>
    <row r="18714" spans="17:17">
      <c r="Q18714" s="925"/>
    </row>
    <row r="18715" spans="17:17">
      <c r="Q18715" s="925"/>
    </row>
    <row r="18716" spans="17:17">
      <c r="Q18716" s="925"/>
    </row>
    <row r="18717" spans="17:17">
      <c r="Q18717" s="925"/>
    </row>
    <row r="18718" spans="17:17">
      <c r="Q18718" s="925"/>
    </row>
    <row r="18719" spans="17:17">
      <c r="Q18719" s="925"/>
    </row>
    <row r="18720" spans="17:17">
      <c r="Q18720" s="925"/>
    </row>
    <row r="18721" spans="17:17">
      <c r="Q18721" s="925"/>
    </row>
    <row r="18722" spans="17:17">
      <c r="Q18722" s="925"/>
    </row>
    <row r="18723" spans="17:17">
      <c r="Q18723" s="925"/>
    </row>
    <row r="18724" spans="17:17">
      <c r="Q18724" s="925"/>
    </row>
    <row r="18725" spans="17:17">
      <c r="Q18725" s="925"/>
    </row>
    <row r="18726" spans="17:17">
      <c r="Q18726" s="925"/>
    </row>
    <row r="18727" spans="17:17">
      <c r="Q18727" s="925"/>
    </row>
    <row r="18728" spans="17:17">
      <c r="Q18728" s="925"/>
    </row>
    <row r="18729" spans="17:17">
      <c r="Q18729" s="925"/>
    </row>
    <row r="18730" spans="17:17">
      <c r="Q18730" s="925"/>
    </row>
    <row r="18731" spans="17:17">
      <c r="Q18731" s="925"/>
    </row>
    <row r="18732" spans="17:17">
      <c r="Q18732" s="925"/>
    </row>
    <row r="18733" spans="17:17">
      <c r="Q18733" s="925"/>
    </row>
    <row r="18734" spans="17:17">
      <c r="Q18734" s="925"/>
    </row>
    <row r="18735" spans="17:17">
      <c r="Q18735" s="925"/>
    </row>
    <row r="18736" spans="17:17">
      <c r="Q18736" s="925"/>
    </row>
    <row r="18737" spans="17:17">
      <c r="Q18737" s="925"/>
    </row>
    <row r="18738" spans="17:17">
      <c r="Q18738" s="925"/>
    </row>
    <row r="18739" spans="17:17">
      <c r="Q18739" s="925"/>
    </row>
    <row r="18740" spans="17:17">
      <c r="Q18740" s="925"/>
    </row>
    <row r="18741" spans="17:17">
      <c r="Q18741" s="925"/>
    </row>
    <row r="18742" spans="17:17">
      <c r="Q18742" s="925"/>
    </row>
    <row r="18743" spans="17:17">
      <c r="Q18743" s="925"/>
    </row>
    <row r="18744" spans="17:17">
      <c r="Q18744" s="925"/>
    </row>
    <row r="18745" spans="17:17">
      <c r="Q18745" s="925"/>
    </row>
    <row r="18746" spans="17:17">
      <c r="Q18746" s="925"/>
    </row>
    <row r="18747" spans="17:17">
      <c r="Q18747" s="925"/>
    </row>
    <row r="18748" spans="17:17">
      <c r="Q18748" s="925"/>
    </row>
    <row r="18749" spans="17:17">
      <c r="Q18749" s="925"/>
    </row>
    <row r="18750" spans="17:17">
      <c r="Q18750" s="925"/>
    </row>
    <row r="18751" spans="17:17">
      <c r="Q18751" s="925"/>
    </row>
    <row r="18752" spans="17:17">
      <c r="Q18752" s="925"/>
    </row>
    <row r="18753" spans="17:17">
      <c r="Q18753" s="925"/>
    </row>
    <row r="18754" spans="17:17">
      <c r="Q18754" s="925"/>
    </row>
    <row r="18755" spans="17:17">
      <c r="Q18755" s="925"/>
    </row>
    <row r="18756" spans="17:17">
      <c r="Q18756" s="925"/>
    </row>
    <row r="18757" spans="17:17">
      <c r="Q18757" s="925"/>
    </row>
    <row r="18758" spans="17:17">
      <c r="Q18758" s="925"/>
    </row>
    <row r="18759" spans="17:17">
      <c r="Q18759" s="925"/>
    </row>
    <row r="18760" spans="17:17">
      <c r="Q18760" s="925"/>
    </row>
    <row r="18761" spans="17:17">
      <c r="Q18761" s="925"/>
    </row>
    <row r="18762" spans="17:17">
      <c r="Q18762" s="925"/>
    </row>
    <row r="18763" spans="17:17">
      <c r="Q18763" s="925"/>
    </row>
    <row r="18764" spans="17:17">
      <c r="Q18764" s="925"/>
    </row>
    <row r="18765" spans="17:17">
      <c r="Q18765" s="925"/>
    </row>
    <row r="18766" spans="17:17">
      <c r="Q18766" s="925"/>
    </row>
    <row r="18767" spans="17:17">
      <c r="Q18767" s="925"/>
    </row>
    <row r="18768" spans="17:17">
      <c r="Q18768" s="925"/>
    </row>
    <row r="18769" spans="17:17">
      <c r="Q18769" s="925"/>
    </row>
    <row r="18770" spans="17:17">
      <c r="Q18770" s="925"/>
    </row>
    <row r="18771" spans="17:17">
      <c r="Q18771" s="925"/>
    </row>
    <row r="18772" spans="17:17">
      <c r="Q18772" s="925"/>
    </row>
    <row r="18773" spans="17:17">
      <c r="Q18773" s="925"/>
    </row>
    <row r="18774" spans="17:17">
      <c r="Q18774" s="925"/>
    </row>
    <row r="18775" spans="17:17">
      <c r="Q18775" s="925"/>
    </row>
    <row r="18776" spans="17:17">
      <c r="Q18776" s="925"/>
    </row>
    <row r="18777" spans="17:17">
      <c r="Q18777" s="925"/>
    </row>
    <row r="18778" spans="17:17">
      <c r="Q18778" s="925"/>
    </row>
    <row r="18779" spans="17:17">
      <c r="Q18779" s="925"/>
    </row>
    <row r="18780" spans="17:17">
      <c r="Q18780" s="925"/>
    </row>
    <row r="18781" spans="17:17">
      <c r="Q18781" s="925"/>
    </row>
    <row r="18782" spans="17:17">
      <c r="Q18782" s="925"/>
    </row>
    <row r="18783" spans="17:17">
      <c r="Q18783" s="925"/>
    </row>
    <row r="18784" spans="17:17">
      <c r="Q18784" s="925"/>
    </row>
    <row r="18785" spans="17:17">
      <c r="Q18785" s="925"/>
    </row>
    <row r="18786" spans="17:17">
      <c r="Q18786" s="925"/>
    </row>
    <row r="18787" spans="17:17">
      <c r="Q18787" s="925"/>
    </row>
    <row r="18788" spans="17:17">
      <c r="Q18788" s="925"/>
    </row>
    <row r="18789" spans="17:17">
      <c r="Q18789" s="925"/>
    </row>
    <row r="18790" spans="17:17">
      <c r="Q18790" s="925"/>
    </row>
    <row r="18791" spans="17:17">
      <c r="Q18791" s="925"/>
    </row>
    <row r="18792" spans="17:17">
      <c r="Q18792" s="925"/>
    </row>
    <row r="18793" spans="17:17">
      <c r="Q18793" s="925"/>
    </row>
    <row r="18794" spans="17:17">
      <c r="Q18794" s="925"/>
    </row>
    <row r="18795" spans="17:17">
      <c r="Q18795" s="925"/>
    </row>
    <row r="18796" spans="17:17">
      <c r="Q18796" s="925"/>
    </row>
    <row r="18797" spans="17:17">
      <c r="Q18797" s="925"/>
    </row>
    <row r="18798" spans="17:17">
      <c r="Q18798" s="925"/>
    </row>
    <row r="18799" spans="17:17">
      <c r="Q18799" s="925"/>
    </row>
    <row r="18800" spans="17:17">
      <c r="Q18800" s="925"/>
    </row>
    <row r="18801" spans="17:17">
      <c r="Q18801" s="925"/>
    </row>
    <row r="18802" spans="17:17">
      <c r="Q18802" s="925"/>
    </row>
    <row r="18803" spans="17:17">
      <c r="Q18803" s="925"/>
    </row>
    <row r="18804" spans="17:17">
      <c r="Q18804" s="925"/>
    </row>
    <row r="18805" spans="17:17">
      <c r="Q18805" s="925"/>
    </row>
    <row r="18806" spans="17:17">
      <c r="Q18806" s="925"/>
    </row>
    <row r="18807" spans="17:17">
      <c r="Q18807" s="925"/>
    </row>
    <row r="18808" spans="17:17">
      <c r="Q18808" s="925"/>
    </row>
    <row r="18809" spans="17:17">
      <c r="Q18809" s="925"/>
    </row>
    <row r="18810" spans="17:17">
      <c r="Q18810" s="925"/>
    </row>
    <row r="18811" spans="17:17">
      <c r="Q18811" s="925"/>
    </row>
    <row r="18812" spans="17:17">
      <c r="Q18812" s="925"/>
    </row>
    <row r="18813" spans="17:17">
      <c r="Q18813" s="925"/>
    </row>
    <row r="18814" spans="17:17">
      <c r="Q18814" s="925"/>
    </row>
    <row r="18815" spans="17:17">
      <c r="Q18815" s="925"/>
    </row>
    <row r="18816" spans="17:17">
      <c r="Q18816" s="925"/>
    </row>
    <row r="18817" spans="17:17">
      <c r="Q18817" s="925"/>
    </row>
    <row r="18818" spans="17:17">
      <c r="Q18818" s="925"/>
    </row>
    <row r="18819" spans="17:17">
      <c r="Q18819" s="925"/>
    </row>
    <row r="18820" spans="17:17">
      <c r="Q18820" s="925"/>
    </row>
    <row r="18821" spans="17:17">
      <c r="Q18821" s="925"/>
    </row>
    <row r="18822" spans="17:17">
      <c r="Q18822" s="925"/>
    </row>
    <row r="18823" spans="17:17">
      <c r="Q18823" s="925"/>
    </row>
    <row r="18824" spans="17:17">
      <c r="Q18824" s="925"/>
    </row>
    <row r="18825" spans="17:17">
      <c r="Q18825" s="925"/>
    </row>
    <row r="18826" spans="17:17">
      <c r="Q18826" s="925"/>
    </row>
    <row r="18827" spans="17:17">
      <c r="Q18827" s="925"/>
    </row>
    <row r="18828" spans="17:17">
      <c r="Q18828" s="925"/>
    </row>
    <row r="18829" spans="17:17">
      <c r="Q18829" s="925"/>
    </row>
    <row r="18830" spans="17:17">
      <c r="Q18830" s="925"/>
    </row>
    <row r="18831" spans="17:17">
      <c r="Q18831" s="925"/>
    </row>
    <row r="18832" spans="17:17">
      <c r="Q18832" s="925"/>
    </row>
    <row r="18833" spans="17:17">
      <c r="Q18833" s="925"/>
    </row>
    <row r="18834" spans="17:17">
      <c r="Q18834" s="925"/>
    </row>
    <row r="18835" spans="17:17">
      <c r="Q18835" s="925"/>
    </row>
    <row r="18836" spans="17:17">
      <c r="Q18836" s="925"/>
    </row>
    <row r="18837" spans="17:17">
      <c r="Q18837" s="925"/>
    </row>
    <row r="18838" spans="17:17">
      <c r="Q18838" s="925"/>
    </row>
    <row r="18839" spans="17:17">
      <c r="Q18839" s="925"/>
    </row>
    <row r="18840" spans="17:17">
      <c r="Q18840" s="925"/>
    </row>
    <row r="18841" spans="17:17">
      <c r="Q18841" s="925"/>
    </row>
    <row r="18842" spans="17:17">
      <c r="Q18842" s="925"/>
    </row>
    <row r="18843" spans="17:17">
      <c r="Q18843" s="925"/>
    </row>
    <row r="18844" spans="17:17">
      <c r="Q18844" s="925"/>
    </row>
    <row r="18845" spans="17:17">
      <c r="Q18845" s="925"/>
    </row>
    <row r="18846" spans="17:17">
      <c r="Q18846" s="925"/>
    </row>
    <row r="18847" spans="17:17">
      <c r="Q18847" s="925"/>
    </row>
    <row r="18848" spans="17:17">
      <c r="Q18848" s="925"/>
    </row>
    <row r="18849" spans="17:17">
      <c r="Q18849" s="925"/>
    </row>
    <row r="18850" spans="17:17">
      <c r="Q18850" s="925"/>
    </row>
    <row r="18851" spans="17:17">
      <c r="Q18851" s="925"/>
    </row>
    <row r="18852" spans="17:17">
      <c r="Q18852" s="925"/>
    </row>
    <row r="18853" spans="17:17">
      <c r="Q18853" s="925"/>
    </row>
    <row r="18854" spans="17:17">
      <c r="Q18854" s="925"/>
    </row>
    <row r="18855" spans="17:17">
      <c r="Q18855" s="925"/>
    </row>
    <row r="18856" spans="17:17">
      <c r="Q18856" s="925"/>
    </row>
    <row r="18857" spans="17:17">
      <c r="Q18857" s="925"/>
    </row>
    <row r="18858" spans="17:17">
      <c r="Q18858" s="925"/>
    </row>
    <row r="18859" spans="17:17">
      <c r="Q18859" s="925"/>
    </row>
    <row r="18860" spans="17:17">
      <c r="Q18860" s="925"/>
    </row>
    <row r="18861" spans="17:17">
      <c r="Q18861" s="925"/>
    </row>
    <row r="18862" spans="17:17">
      <c r="Q18862" s="925"/>
    </row>
    <row r="18863" spans="17:17">
      <c r="Q18863" s="925"/>
    </row>
    <row r="18864" spans="17:17">
      <c r="Q18864" s="925"/>
    </row>
    <row r="18865" spans="17:17">
      <c r="Q18865" s="925"/>
    </row>
    <row r="18866" spans="17:17">
      <c r="Q18866" s="925"/>
    </row>
    <row r="18867" spans="17:17">
      <c r="Q18867" s="925"/>
    </row>
    <row r="18868" spans="17:17">
      <c r="Q18868" s="925"/>
    </row>
    <row r="18869" spans="17:17">
      <c r="Q18869" s="925"/>
    </row>
    <row r="18870" spans="17:17">
      <c r="Q18870" s="925"/>
    </row>
    <row r="18871" spans="17:17">
      <c r="Q18871" s="925"/>
    </row>
    <row r="18872" spans="17:17">
      <c r="Q18872" s="925"/>
    </row>
    <row r="18873" spans="17:17">
      <c r="Q18873" s="925"/>
    </row>
    <row r="18874" spans="17:17">
      <c r="Q18874" s="925"/>
    </row>
    <row r="18875" spans="17:17">
      <c r="Q18875" s="925"/>
    </row>
    <row r="18876" spans="17:17">
      <c r="Q18876" s="925"/>
    </row>
    <row r="18877" spans="17:17">
      <c r="Q18877" s="925"/>
    </row>
    <row r="18878" spans="17:17">
      <c r="Q18878" s="925"/>
    </row>
    <row r="18879" spans="17:17">
      <c r="Q18879" s="925"/>
    </row>
    <row r="18880" spans="17:17">
      <c r="Q18880" s="925"/>
    </row>
    <row r="18881" spans="17:17">
      <c r="Q18881" s="925"/>
    </row>
    <row r="18882" spans="17:17">
      <c r="Q18882" s="925"/>
    </row>
    <row r="18883" spans="17:17">
      <c r="Q18883" s="925"/>
    </row>
    <row r="18884" spans="17:17">
      <c r="Q18884" s="925"/>
    </row>
    <row r="18885" spans="17:17">
      <c r="Q18885" s="925"/>
    </row>
    <row r="18886" spans="17:17">
      <c r="Q18886" s="925"/>
    </row>
    <row r="18887" spans="17:17">
      <c r="Q18887" s="925"/>
    </row>
    <row r="18888" spans="17:17">
      <c r="Q18888" s="925"/>
    </row>
    <row r="18889" spans="17:17">
      <c r="Q18889" s="925"/>
    </row>
    <row r="18890" spans="17:17">
      <c r="Q18890" s="925"/>
    </row>
    <row r="18891" spans="17:17">
      <c r="Q18891" s="925"/>
    </row>
    <row r="18892" spans="17:17">
      <c r="Q18892" s="925"/>
    </row>
    <row r="18893" spans="17:17">
      <c r="Q18893" s="925"/>
    </row>
    <row r="18894" spans="17:17">
      <c r="Q18894" s="925"/>
    </row>
    <row r="18895" spans="17:17">
      <c r="Q18895" s="925"/>
    </row>
    <row r="18896" spans="17:17">
      <c r="Q18896" s="925"/>
    </row>
    <row r="18897" spans="17:17">
      <c r="Q18897" s="925"/>
    </row>
    <row r="18898" spans="17:17">
      <c r="Q18898" s="925"/>
    </row>
    <row r="18899" spans="17:17">
      <c r="Q18899" s="925"/>
    </row>
    <row r="18900" spans="17:17">
      <c r="Q18900" s="925"/>
    </row>
    <row r="18901" spans="17:17">
      <c r="Q18901" s="925"/>
    </row>
    <row r="18902" spans="17:17">
      <c r="Q18902" s="925"/>
    </row>
    <row r="18903" spans="17:17">
      <c r="Q18903" s="925"/>
    </row>
    <row r="18904" spans="17:17">
      <c r="Q18904" s="925"/>
    </row>
    <row r="18905" spans="17:17">
      <c r="Q18905" s="925"/>
    </row>
    <row r="18906" spans="17:17">
      <c r="Q18906" s="925"/>
    </row>
    <row r="18907" spans="17:17">
      <c r="Q18907" s="925"/>
    </row>
    <row r="18908" spans="17:17">
      <c r="Q18908" s="925"/>
    </row>
    <row r="18909" spans="17:17">
      <c r="Q18909" s="925"/>
    </row>
    <row r="18910" spans="17:17">
      <c r="Q18910" s="925"/>
    </row>
    <row r="18911" spans="17:17">
      <c r="Q18911" s="925"/>
    </row>
    <row r="18912" spans="17:17">
      <c r="Q18912" s="925"/>
    </row>
    <row r="18913" spans="17:17">
      <c r="Q18913" s="925"/>
    </row>
    <row r="18914" spans="17:17">
      <c r="Q18914" s="925"/>
    </row>
    <row r="18915" spans="17:17">
      <c r="Q18915" s="925"/>
    </row>
    <row r="18916" spans="17:17">
      <c r="Q18916" s="925"/>
    </row>
    <row r="18917" spans="17:17">
      <c r="Q18917" s="925"/>
    </row>
    <row r="18918" spans="17:17">
      <c r="Q18918" s="925"/>
    </row>
    <row r="18919" spans="17:17">
      <c r="Q18919" s="925"/>
    </row>
    <row r="18920" spans="17:17">
      <c r="Q18920" s="925"/>
    </row>
    <row r="18921" spans="17:17">
      <c r="Q18921" s="925"/>
    </row>
    <row r="18922" spans="17:17">
      <c r="Q18922" s="925"/>
    </row>
    <row r="18923" spans="17:17">
      <c r="Q18923" s="925"/>
    </row>
    <row r="18924" spans="17:17">
      <c r="Q18924" s="925"/>
    </row>
    <row r="18925" spans="17:17">
      <c r="Q18925" s="925"/>
    </row>
    <row r="18926" spans="17:17">
      <c r="Q18926" s="925"/>
    </row>
    <row r="18927" spans="17:17">
      <c r="Q18927" s="925"/>
    </row>
    <row r="18928" spans="17:17">
      <c r="Q18928" s="925"/>
    </row>
    <row r="18929" spans="17:17">
      <c r="Q18929" s="925"/>
    </row>
    <row r="18930" spans="17:17">
      <c r="Q18930" s="925"/>
    </row>
    <row r="18931" spans="17:17">
      <c r="Q18931" s="925"/>
    </row>
    <row r="18932" spans="17:17">
      <c r="Q18932" s="925"/>
    </row>
    <row r="18933" spans="17:17">
      <c r="Q18933" s="925"/>
    </row>
    <row r="18934" spans="17:17">
      <c r="Q18934" s="925"/>
    </row>
    <row r="18935" spans="17:17">
      <c r="Q18935" s="925"/>
    </row>
    <row r="18936" spans="17:17">
      <c r="Q18936" s="925"/>
    </row>
    <row r="18937" spans="17:17">
      <c r="Q18937" s="925"/>
    </row>
    <row r="18938" spans="17:17">
      <c r="Q18938" s="925"/>
    </row>
    <row r="18939" spans="17:17">
      <c r="Q18939" s="925"/>
    </row>
    <row r="18940" spans="17:17">
      <c r="Q18940" s="925"/>
    </row>
    <row r="18941" spans="17:17">
      <c r="Q18941" s="925"/>
    </row>
    <row r="18942" spans="17:17">
      <c r="Q18942" s="925"/>
    </row>
    <row r="18943" spans="17:17">
      <c r="Q18943" s="925"/>
    </row>
    <row r="18944" spans="17:17">
      <c r="Q18944" s="925"/>
    </row>
    <row r="18945" spans="17:17">
      <c r="Q18945" s="925"/>
    </row>
    <row r="18946" spans="17:17">
      <c r="Q18946" s="925"/>
    </row>
    <row r="18947" spans="17:17">
      <c r="Q18947" s="925"/>
    </row>
    <row r="18948" spans="17:17">
      <c r="Q18948" s="925"/>
    </row>
    <row r="18949" spans="17:17">
      <c r="Q18949" s="925"/>
    </row>
    <row r="18950" spans="17:17">
      <c r="Q18950" s="925"/>
    </row>
    <row r="18951" spans="17:17">
      <c r="Q18951" s="925"/>
    </row>
    <row r="18952" spans="17:17">
      <c r="Q18952" s="925"/>
    </row>
    <row r="18953" spans="17:17">
      <c r="Q18953" s="925"/>
    </row>
    <row r="18954" spans="17:17">
      <c r="Q18954" s="925"/>
    </row>
    <row r="18955" spans="17:17">
      <c r="Q18955" s="925"/>
    </row>
    <row r="18956" spans="17:17">
      <c r="Q18956" s="925"/>
    </row>
    <row r="18957" spans="17:17">
      <c r="Q18957" s="925"/>
    </row>
    <row r="18958" spans="17:17">
      <c r="Q18958" s="925"/>
    </row>
    <row r="18959" spans="17:17">
      <c r="Q18959" s="925"/>
    </row>
    <row r="18960" spans="17:17">
      <c r="Q18960" s="925"/>
    </row>
    <row r="18961" spans="17:17">
      <c r="Q18961" s="925"/>
    </row>
    <row r="18962" spans="17:17">
      <c r="Q18962" s="925"/>
    </row>
    <row r="18963" spans="17:17">
      <c r="Q18963" s="925"/>
    </row>
    <row r="18964" spans="17:17">
      <c r="Q18964" s="925"/>
    </row>
    <row r="18965" spans="17:17">
      <c r="Q18965" s="925"/>
    </row>
    <row r="18966" spans="17:17">
      <c r="Q18966" s="925"/>
    </row>
    <row r="18967" spans="17:17">
      <c r="Q18967" s="925"/>
    </row>
    <row r="18968" spans="17:17">
      <c r="Q18968" s="925"/>
    </row>
    <row r="18969" spans="17:17">
      <c r="Q18969" s="925"/>
    </row>
    <row r="18970" spans="17:17">
      <c r="Q18970" s="925"/>
    </row>
    <row r="18971" spans="17:17">
      <c r="Q18971" s="925"/>
    </row>
    <row r="18972" spans="17:17">
      <c r="Q18972" s="925"/>
    </row>
    <row r="18973" spans="17:17">
      <c r="Q18973" s="925"/>
    </row>
    <row r="18974" spans="17:17">
      <c r="Q18974" s="925"/>
    </row>
    <row r="18975" spans="17:17">
      <c r="Q18975" s="925"/>
    </row>
    <row r="18976" spans="17:17">
      <c r="Q18976" s="925"/>
    </row>
    <row r="18977" spans="17:17">
      <c r="Q18977" s="925"/>
    </row>
    <row r="18978" spans="17:17">
      <c r="Q18978" s="925"/>
    </row>
    <row r="18979" spans="17:17">
      <c r="Q18979" s="925"/>
    </row>
    <row r="18980" spans="17:17">
      <c r="Q18980" s="925"/>
    </row>
    <row r="18981" spans="17:17">
      <c r="Q18981" s="925"/>
    </row>
    <row r="18982" spans="17:17">
      <c r="Q18982" s="925"/>
    </row>
    <row r="18983" spans="17:17">
      <c r="Q18983" s="925"/>
    </row>
    <row r="18984" spans="17:17">
      <c r="Q18984" s="925"/>
    </row>
    <row r="18985" spans="17:17">
      <c r="Q18985" s="925"/>
    </row>
    <row r="18986" spans="17:17">
      <c r="Q18986" s="925"/>
    </row>
    <row r="18987" spans="17:17">
      <c r="Q18987" s="925"/>
    </row>
    <row r="18988" spans="17:17">
      <c r="Q18988" s="925"/>
    </row>
    <row r="18989" spans="17:17">
      <c r="Q18989" s="925"/>
    </row>
    <row r="18990" spans="17:17">
      <c r="Q18990" s="925"/>
    </row>
    <row r="18991" spans="17:17">
      <c r="Q18991" s="925"/>
    </row>
    <row r="18992" spans="17:17">
      <c r="Q18992" s="925"/>
    </row>
    <row r="18993" spans="17:17">
      <c r="Q18993" s="925"/>
    </row>
    <row r="18994" spans="17:17">
      <c r="Q18994" s="925"/>
    </row>
    <row r="18995" spans="17:17">
      <c r="Q18995" s="925"/>
    </row>
    <row r="18996" spans="17:17">
      <c r="Q18996" s="925"/>
    </row>
    <row r="18997" spans="17:17">
      <c r="Q18997" s="925"/>
    </row>
    <row r="18998" spans="17:17">
      <c r="Q18998" s="925"/>
    </row>
    <row r="18999" spans="17:17">
      <c r="Q18999" s="925"/>
    </row>
    <row r="19000" spans="17:17">
      <c r="Q19000" s="925"/>
    </row>
    <row r="19001" spans="17:17">
      <c r="Q19001" s="925"/>
    </row>
    <row r="19002" spans="17:17">
      <c r="Q19002" s="925"/>
    </row>
    <row r="19003" spans="17:17">
      <c r="Q19003" s="925"/>
    </row>
    <row r="19004" spans="17:17">
      <c r="Q19004" s="925"/>
    </row>
    <row r="19005" spans="17:17">
      <c r="Q19005" s="925"/>
    </row>
    <row r="19006" spans="17:17">
      <c r="Q19006" s="925"/>
    </row>
    <row r="19007" spans="17:17">
      <c r="Q19007" s="925"/>
    </row>
    <row r="19008" spans="17:17">
      <c r="Q19008" s="925"/>
    </row>
    <row r="19009" spans="17:17">
      <c r="Q19009" s="925"/>
    </row>
    <row r="19010" spans="17:17">
      <c r="Q19010" s="925"/>
    </row>
    <row r="19011" spans="17:17">
      <c r="Q19011" s="925"/>
    </row>
    <row r="19012" spans="17:17">
      <c r="Q19012" s="925"/>
    </row>
    <row r="19013" spans="17:17">
      <c r="Q19013" s="925"/>
    </row>
    <row r="19014" spans="17:17">
      <c r="Q19014" s="925"/>
    </row>
    <row r="19015" spans="17:17">
      <c r="Q19015" s="925"/>
    </row>
    <row r="19016" spans="17:17">
      <c r="Q19016" s="925"/>
    </row>
    <row r="19017" spans="17:17">
      <c r="Q19017" s="925"/>
    </row>
    <row r="19018" spans="17:17">
      <c r="Q19018" s="925"/>
    </row>
    <row r="19019" spans="17:17">
      <c r="Q19019" s="925"/>
    </row>
    <row r="19020" spans="17:17">
      <c r="Q19020" s="925"/>
    </row>
    <row r="19021" spans="17:17">
      <c r="Q19021" s="925"/>
    </row>
    <row r="19022" spans="17:17">
      <c r="Q19022" s="925"/>
    </row>
    <row r="19023" spans="17:17">
      <c r="Q19023" s="925"/>
    </row>
    <row r="19024" spans="17:17">
      <c r="Q19024" s="925"/>
    </row>
    <row r="19025" spans="17:17">
      <c r="Q19025" s="925"/>
    </row>
    <row r="19026" spans="17:17">
      <c r="Q19026" s="925"/>
    </row>
    <row r="19027" spans="17:17">
      <c r="Q19027" s="925"/>
    </row>
    <row r="19028" spans="17:17">
      <c r="Q19028" s="925"/>
    </row>
    <row r="19029" spans="17:17">
      <c r="Q19029" s="925"/>
    </row>
    <row r="19030" spans="17:17">
      <c r="Q19030" s="925"/>
    </row>
    <row r="19031" spans="17:17">
      <c r="Q19031" s="925"/>
    </row>
    <row r="19032" spans="17:17">
      <c r="Q19032" s="925"/>
    </row>
    <row r="19033" spans="17:17">
      <c r="Q19033" s="925"/>
    </row>
    <row r="19034" spans="17:17">
      <c r="Q19034" s="925"/>
    </row>
    <row r="19035" spans="17:17">
      <c r="Q19035" s="925"/>
    </row>
    <row r="19036" spans="17:17">
      <c r="Q19036" s="925"/>
    </row>
    <row r="19037" spans="17:17">
      <c r="Q19037" s="925"/>
    </row>
    <row r="19038" spans="17:17">
      <c r="Q19038" s="925"/>
    </row>
    <row r="19039" spans="17:17">
      <c r="Q19039" s="925"/>
    </row>
    <row r="19040" spans="17:17">
      <c r="Q19040" s="925"/>
    </row>
    <row r="19041" spans="17:17">
      <c r="Q19041" s="925"/>
    </row>
    <row r="19042" spans="17:17">
      <c r="Q19042" s="925"/>
    </row>
    <row r="19043" spans="17:17">
      <c r="Q19043" s="925"/>
    </row>
    <row r="19044" spans="17:17">
      <c r="Q19044" s="925"/>
    </row>
    <row r="19045" spans="17:17">
      <c r="Q19045" s="925"/>
    </row>
    <row r="19046" spans="17:17">
      <c r="Q19046" s="925"/>
    </row>
    <row r="19047" spans="17:17">
      <c r="Q19047" s="925"/>
    </row>
    <row r="19048" spans="17:17">
      <c r="Q19048" s="925"/>
    </row>
    <row r="19049" spans="17:17">
      <c r="Q19049" s="925"/>
    </row>
    <row r="19050" spans="17:17">
      <c r="Q19050" s="925"/>
    </row>
    <row r="19051" spans="17:17">
      <c r="Q19051" s="925"/>
    </row>
    <row r="19052" spans="17:17">
      <c r="Q19052" s="925"/>
    </row>
    <row r="19053" spans="17:17">
      <c r="Q19053" s="925"/>
    </row>
    <row r="19054" spans="17:17">
      <c r="Q19054" s="925"/>
    </row>
    <row r="19055" spans="17:17">
      <c r="Q19055" s="925"/>
    </row>
    <row r="19056" spans="17:17">
      <c r="Q19056" s="925"/>
    </row>
    <row r="19057" spans="17:17">
      <c r="Q19057" s="925"/>
    </row>
    <row r="19058" spans="17:17">
      <c r="Q19058" s="925"/>
    </row>
    <row r="19059" spans="17:17">
      <c r="Q19059" s="925"/>
    </row>
    <row r="19060" spans="17:17">
      <c r="Q19060" s="925"/>
    </row>
    <row r="19061" spans="17:17">
      <c r="Q19061" s="925"/>
    </row>
    <row r="19062" spans="17:17">
      <c r="Q19062" s="925"/>
    </row>
    <row r="19063" spans="17:17">
      <c r="Q19063" s="925"/>
    </row>
    <row r="19064" spans="17:17">
      <c r="Q19064" s="925"/>
    </row>
    <row r="19065" spans="17:17">
      <c r="Q19065" s="925"/>
    </row>
    <row r="19066" spans="17:17">
      <c r="Q19066" s="925"/>
    </row>
    <row r="19067" spans="17:17">
      <c r="Q19067" s="925"/>
    </row>
    <row r="19068" spans="17:17">
      <c r="Q19068" s="925"/>
    </row>
    <row r="19069" spans="17:17">
      <c r="Q19069" s="925"/>
    </row>
    <row r="19070" spans="17:17">
      <c r="Q19070" s="925"/>
    </row>
    <row r="19071" spans="17:17">
      <c r="Q19071" s="925"/>
    </row>
    <row r="19072" spans="17:17">
      <c r="Q19072" s="925"/>
    </row>
    <row r="19073" spans="17:17">
      <c r="Q19073" s="925"/>
    </row>
    <row r="19074" spans="17:17">
      <c r="Q19074" s="925"/>
    </row>
    <row r="19075" spans="17:17">
      <c r="Q19075" s="925"/>
    </row>
    <row r="19076" spans="17:17">
      <c r="Q19076" s="925"/>
    </row>
    <row r="19077" spans="17:17">
      <c r="Q19077" s="925"/>
    </row>
    <row r="19078" spans="17:17">
      <c r="Q19078" s="925"/>
    </row>
    <row r="19079" spans="17:17">
      <c r="Q19079" s="925"/>
    </row>
    <row r="19080" spans="17:17">
      <c r="Q19080" s="925"/>
    </row>
    <row r="19081" spans="17:17">
      <c r="Q19081" s="925"/>
    </row>
    <row r="19082" spans="17:17">
      <c r="Q19082" s="925"/>
    </row>
    <row r="19083" spans="17:17">
      <c r="Q19083" s="925"/>
    </row>
    <row r="19084" spans="17:17">
      <c r="Q19084" s="925"/>
    </row>
    <row r="19085" spans="17:17">
      <c r="Q19085" s="925"/>
    </row>
    <row r="19086" spans="17:17">
      <c r="Q19086" s="925"/>
    </row>
    <row r="19087" spans="17:17">
      <c r="Q19087" s="925"/>
    </row>
    <row r="19088" spans="17:17">
      <c r="Q19088" s="925"/>
    </row>
    <row r="19089" spans="17:17">
      <c r="Q19089" s="925"/>
    </row>
    <row r="19090" spans="17:17">
      <c r="Q19090" s="925"/>
    </row>
    <row r="19091" spans="17:17">
      <c r="Q19091" s="925"/>
    </row>
    <row r="19092" spans="17:17">
      <c r="Q19092" s="925"/>
    </row>
    <row r="19093" spans="17:17">
      <c r="Q19093" s="925"/>
    </row>
    <row r="19094" spans="17:17">
      <c r="Q19094" s="925"/>
    </row>
    <row r="19095" spans="17:17">
      <c r="Q19095" s="925"/>
    </row>
    <row r="19096" spans="17:17">
      <c r="Q19096" s="925"/>
    </row>
    <row r="19097" spans="17:17">
      <c r="Q19097" s="925"/>
    </row>
    <row r="19098" spans="17:17">
      <c r="Q19098" s="925"/>
    </row>
    <row r="19099" spans="17:17">
      <c r="Q19099" s="925"/>
    </row>
    <row r="19100" spans="17:17">
      <c r="Q19100" s="925"/>
    </row>
    <row r="19101" spans="17:17">
      <c r="Q19101" s="925"/>
    </row>
    <row r="19102" spans="17:17">
      <c r="Q19102" s="925"/>
    </row>
    <row r="19103" spans="17:17">
      <c r="Q19103" s="925"/>
    </row>
    <row r="19104" spans="17:17">
      <c r="Q19104" s="925"/>
    </row>
    <row r="19105" spans="17:17">
      <c r="Q19105" s="925"/>
    </row>
    <row r="19106" spans="17:17">
      <c r="Q19106" s="925"/>
    </row>
    <row r="19107" spans="17:17">
      <c r="Q19107" s="925"/>
    </row>
    <row r="19108" spans="17:17">
      <c r="Q19108" s="925"/>
    </row>
    <row r="19109" spans="17:17">
      <c r="Q19109" s="925"/>
    </row>
    <row r="19110" spans="17:17">
      <c r="Q19110" s="925"/>
    </row>
    <row r="19111" spans="17:17">
      <c r="Q19111" s="925"/>
    </row>
    <row r="19112" spans="17:17">
      <c r="Q19112" s="925"/>
    </row>
    <row r="19113" spans="17:17">
      <c r="Q19113" s="925"/>
    </row>
    <row r="19114" spans="17:17">
      <c r="Q19114" s="925"/>
    </row>
    <row r="19115" spans="17:17">
      <c r="Q19115" s="925"/>
    </row>
    <row r="19116" spans="17:17">
      <c r="Q19116" s="925"/>
    </row>
    <row r="19117" spans="17:17">
      <c r="Q19117" s="925"/>
    </row>
    <row r="19118" spans="17:17">
      <c r="Q19118" s="925"/>
    </row>
    <row r="19119" spans="17:17">
      <c r="Q19119" s="925"/>
    </row>
    <row r="19120" spans="17:17">
      <c r="Q19120" s="925"/>
    </row>
    <row r="19121" spans="17:17">
      <c r="Q19121" s="925"/>
    </row>
    <row r="19122" spans="17:17">
      <c r="Q19122" s="925"/>
    </row>
    <row r="19123" spans="17:17">
      <c r="Q19123" s="925"/>
    </row>
    <row r="19124" spans="17:17">
      <c r="Q19124" s="925"/>
    </row>
    <row r="19125" spans="17:17">
      <c r="Q19125" s="925"/>
    </row>
    <row r="19126" spans="17:17">
      <c r="Q19126" s="925"/>
    </row>
    <row r="19127" spans="17:17">
      <c r="Q19127" s="925"/>
    </row>
    <row r="19128" spans="17:17">
      <c r="Q19128" s="925"/>
    </row>
    <row r="19129" spans="17:17">
      <c r="Q19129" s="925"/>
    </row>
    <row r="19130" spans="17:17">
      <c r="Q19130" s="925"/>
    </row>
    <row r="19131" spans="17:17">
      <c r="Q19131" s="925"/>
    </row>
    <row r="19132" spans="17:17">
      <c r="Q19132" s="925"/>
    </row>
    <row r="19133" spans="17:17">
      <c r="Q19133" s="925"/>
    </row>
    <row r="19134" spans="17:17">
      <c r="Q19134" s="925"/>
    </row>
    <row r="19135" spans="17:17">
      <c r="Q19135" s="925"/>
    </row>
    <row r="19136" spans="17:17">
      <c r="Q19136" s="925"/>
    </row>
    <row r="19137" spans="17:17">
      <c r="Q19137" s="925"/>
    </row>
    <row r="19138" spans="17:17">
      <c r="Q19138" s="925"/>
    </row>
    <row r="19139" spans="17:17">
      <c r="Q19139" s="925"/>
    </row>
    <row r="19140" spans="17:17">
      <c r="Q19140" s="925"/>
    </row>
    <row r="19141" spans="17:17">
      <c r="Q19141" s="925"/>
    </row>
    <row r="19142" spans="17:17">
      <c r="Q19142" s="925"/>
    </row>
    <row r="19143" spans="17:17">
      <c r="Q19143" s="925"/>
    </row>
    <row r="19144" spans="17:17">
      <c r="Q19144" s="925"/>
    </row>
    <row r="19145" spans="17:17">
      <c r="Q19145" s="925"/>
    </row>
    <row r="19146" spans="17:17">
      <c r="Q19146" s="925"/>
    </row>
    <row r="19147" spans="17:17">
      <c r="Q19147" s="925"/>
    </row>
    <row r="19148" spans="17:17">
      <c r="Q19148" s="925"/>
    </row>
    <row r="19149" spans="17:17">
      <c r="Q19149" s="925"/>
    </row>
    <row r="19150" spans="17:17">
      <c r="Q19150" s="925"/>
    </row>
    <row r="19151" spans="17:17">
      <c r="Q19151" s="925"/>
    </row>
    <row r="19152" spans="17:17">
      <c r="Q19152" s="925"/>
    </row>
    <row r="19153" spans="17:17">
      <c r="Q19153" s="925"/>
    </row>
    <row r="19154" spans="17:17">
      <c r="Q19154" s="925"/>
    </row>
    <row r="19155" spans="17:17">
      <c r="Q19155" s="925"/>
    </row>
    <row r="19156" spans="17:17">
      <c r="Q19156" s="925"/>
    </row>
    <row r="19157" spans="17:17">
      <c r="Q19157" s="925"/>
    </row>
    <row r="19158" spans="17:17">
      <c r="Q19158" s="925"/>
    </row>
    <row r="19159" spans="17:17">
      <c r="Q19159" s="925"/>
    </row>
    <row r="19160" spans="17:17">
      <c r="Q19160" s="925"/>
    </row>
    <row r="19161" spans="17:17">
      <c r="Q19161" s="925"/>
    </row>
    <row r="19162" spans="17:17">
      <c r="Q19162" s="925"/>
    </row>
    <row r="19163" spans="17:17">
      <c r="Q19163" s="925"/>
    </row>
    <row r="19164" spans="17:17">
      <c r="Q19164" s="925"/>
    </row>
    <row r="19165" spans="17:17">
      <c r="Q19165" s="925"/>
    </row>
    <row r="19166" spans="17:17">
      <c r="Q19166" s="925"/>
    </row>
    <row r="19167" spans="17:17">
      <c r="Q19167" s="925"/>
    </row>
    <row r="19168" spans="17:17">
      <c r="Q19168" s="925"/>
    </row>
    <row r="19169" spans="17:17">
      <c r="Q19169" s="925"/>
    </row>
    <row r="19170" spans="17:17">
      <c r="Q19170" s="925"/>
    </row>
    <row r="19171" spans="17:17">
      <c r="Q19171" s="925"/>
    </row>
    <row r="19172" spans="17:17">
      <c r="Q19172" s="925"/>
    </row>
    <row r="19173" spans="17:17">
      <c r="Q19173" s="925"/>
    </row>
    <row r="19174" spans="17:17">
      <c r="Q19174" s="925"/>
    </row>
    <row r="19175" spans="17:17">
      <c r="Q19175" s="925"/>
    </row>
    <row r="19176" spans="17:17">
      <c r="Q19176" s="925"/>
    </row>
    <row r="19177" spans="17:17">
      <c r="Q19177" s="925"/>
    </row>
    <row r="19178" spans="17:17">
      <c r="Q19178" s="925"/>
    </row>
    <row r="19179" spans="17:17">
      <c r="Q19179" s="925"/>
    </row>
    <row r="19180" spans="17:17">
      <c r="Q19180" s="925"/>
    </row>
    <row r="19181" spans="17:17">
      <c r="Q19181" s="925"/>
    </row>
    <row r="19182" spans="17:17">
      <c r="Q19182" s="925"/>
    </row>
    <row r="19183" spans="17:17">
      <c r="Q19183" s="925"/>
    </row>
    <row r="19184" spans="17:17">
      <c r="Q19184" s="925"/>
    </row>
    <row r="19185" spans="17:17">
      <c r="Q19185" s="925"/>
    </row>
    <row r="19186" spans="17:17">
      <c r="Q19186" s="925"/>
    </row>
    <row r="19187" spans="17:17">
      <c r="Q19187" s="925"/>
    </row>
    <row r="19188" spans="17:17">
      <c r="Q19188" s="925"/>
    </row>
    <row r="19189" spans="17:17">
      <c r="Q19189" s="925"/>
    </row>
    <row r="19190" spans="17:17">
      <c r="Q19190" s="925"/>
    </row>
    <row r="19191" spans="17:17">
      <c r="Q19191" s="925"/>
    </row>
    <row r="19192" spans="17:17">
      <c r="Q19192" s="925"/>
    </row>
    <row r="19193" spans="17:17">
      <c r="Q19193" s="925"/>
    </row>
    <row r="19194" spans="17:17">
      <c r="Q19194" s="925"/>
    </row>
    <row r="19195" spans="17:17">
      <c r="Q19195" s="925"/>
    </row>
    <row r="19196" spans="17:17">
      <c r="Q19196" s="925"/>
    </row>
    <row r="19197" spans="17:17">
      <c r="Q19197" s="925"/>
    </row>
    <row r="19198" spans="17:17">
      <c r="Q19198" s="925"/>
    </row>
    <row r="19199" spans="17:17">
      <c r="Q19199" s="925"/>
    </row>
    <row r="19200" spans="17:17">
      <c r="Q19200" s="925"/>
    </row>
    <row r="19201" spans="17:17">
      <c r="Q19201" s="925"/>
    </row>
    <row r="19202" spans="17:17">
      <c r="Q19202" s="925"/>
    </row>
    <row r="19203" spans="17:17">
      <c r="Q19203" s="925"/>
    </row>
    <row r="19204" spans="17:17">
      <c r="Q19204" s="925"/>
    </row>
    <row r="19205" spans="17:17">
      <c r="Q19205" s="925"/>
    </row>
    <row r="19206" spans="17:17">
      <c r="Q19206" s="925"/>
    </row>
    <row r="19207" spans="17:17">
      <c r="Q19207" s="925"/>
    </row>
    <row r="19208" spans="17:17">
      <c r="Q19208" s="925"/>
    </row>
    <row r="19209" spans="17:17">
      <c r="Q19209" s="925"/>
    </row>
    <row r="19210" spans="17:17">
      <c r="Q19210" s="925"/>
    </row>
    <row r="19211" spans="17:17">
      <c r="Q19211" s="925"/>
    </row>
    <row r="19212" spans="17:17">
      <c r="Q19212" s="925"/>
    </row>
    <row r="19213" spans="17:17">
      <c r="Q19213" s="925"/>
    </row>
    <row r="19214" spans="17:17">
      <c r="Q19214" s="925"/>
    </row>
    <row r="19215" spans="17:17">
      <c r="Q19215" s="925"/>
    </row>
    <row r="19216" spans="17:17">
      <c r="Q19216" s="925"/>
    </row>
    <row r="19217" spans="17:17">
      <c r="Q19217" s="925"/>
    </row>
    <row r="19218" spans="17:17">
      <c r="Q19218" s="925"/>
    </row>
    <row r="19219" spans="17:17">
      <c r="Q19219" s="925"/>
    </row>
    <row r="19220" spans="17:17">
      <c r="Q19220" s="925"/>
    </row>
    <row r="19221" spans="17:17">
      <c r="Q19221" s="925"/>
    </row>
    <row r="19222" spans="17:17">
      <c r="Q19222" s="925"/>
    </row>
    <row r="19223" spans="17:17">
      <c r="Q19223" s="925"/>
    </row>
    <row r="19224" spans="17:17">
      <c r="Q19224" s="925"/>
    </row>
    <row r="19225" spans="17:17">
      <c r="Q19225" s="925"/>
    </row>
    <row r="19226" spans="17:17">
      <c r="Q19226" s="925"/>
    </row>
    <row r="19227" spans="17:17">
      <c r="Q19227" s="925"/>
    </row>
    <row r="19228" spans="17:17">
      <c r="Q19228" s="925"/>
    </row>
    <row r="19229" spans="17:17">
      <c r="Q19229" s="925"/>
    </row>
    <row r="19230" spans="17:17">
      <c r="Q19230" s="925"/>
    </row>
    <row r="19231" spans="17:17">
      <c r="Q19231" s="925"/>
    </row>
    <row r="19232" spans="17:17">
      <c r="Q19232" s="925"/>
    </row>
    <row r="19233" spans="17:17">
      <c r="Q19233" s="925"/>
    </row>
    <row r="19234" spans="17:17">
      <c r="Q19234" s="925"/>
    </row>
    <row r="19235" spans="17:17">
      <c r="Q19235" s="925"/>
    </row>
    <row r="19236" spans="17:17">
      <c r="Q19236" s="925"/>
    </row>
    <row r="19237" spans="17:17">
      <c r="Q19237" s="925"/>
    </row>
    <row r="19238" spans="17:17">
      <c r="Q19238" s="925"/>
    </row>
    <row r="19239" spans="17:17">
      <c r="Q19239" s="925"/>
    </row>
    <row r="19240" spans="17:17">
      <c r="Q19240" s="925"/>
    </row>
    <row r="19241" spans="17:17">
      <c r="Q19241" s="925"/>
    </row>
    <row r="19242" spans="17:17">
      <c r="Q19242" s="925"/>
    </row>
    <row r="19243" spans="17:17">
      <c r="Q19243" s="925"/>
    </row>
    <row r="19244" spans="17:17">
      <c r="Q19244" s="925"/>
    </row>
    <row r="19245" spans="17:17">
      <c r="Q19245" s="925"/>
    </row>
    <row r="19246" spans="17:17">
      <c r="Q19246" s="925"/>
    </row>
    <row r="19247" spans="17:17">
      <c r="Q19247" s="925"/>
    </row>
    <row r="19248" spans="17:17">
      <c r="Q19248" s="925"/>
    </row>
    <row r="19249" spans="17:17">
      <c r="Q19249" s="925"/>
    </row>
    <row r="19250" spans="17:17">
      <c r="Q19250" s="925"/>
    </row>
    <row r="19251" spans="17:17">
      <c r="Q19251" s="925"/>
    </row>
    <row r="19252" spans="17:17">
      <c r="Q19252" s="925"/>
    </row>
    <row r="19253" spans="17:17">
      <c r="Q19253" s="925"/>
    </row>
    <row r="19254" spans="17:17">
      <c r="Q19254" s="925"/>
    </row>
    <row r="19255" spans="17:17">
      <c r="Q19255" s="925"/>
    </row>
    <row r="19256" spans="17:17">
      <c r="Q19256" s="925"/>
    </row>
    <row r="19257" spans="17:17">
      <c r="Q19257" s="925"/>
    </row>
    <row r="19258" spans="17:17">
      <c r="Q19258" s="925"/>
    </row>
    <row r="19259" spans="17:17">
      <c r="Q19259" s="925"/>
    </row>
    <row r="19260" spans="17:17">
      <c r="Q19260" s="925"/>
    </row>
    <row r="19261" spans="17:17">
      <c r="Q19261" s="925"/>
    </row>
    <row r="19262" spans="17:17">
      <c r="Q19262" s="925"/>
    </row>
    <row r="19263" spans="17:17">
      <c r="Q19263" s="925"/>
    </row>
    <row r="19264" spans="17:17">
      <c r="Q19264" s="925"/>
    </row>
    <row r="19265" spans="17:17">
      <c r="Q19265" s="925"/>
    </row>
    <row r="19266" spans="17:17">
      <c r="Q19266" s="925"/>
    </row>
    <row r="19267" spans="17:17">
      <c r="Q19267" s="925"/>
    </row>
    <row r="19268" spans="17:17">
      <c r="Q19268" s="925"/>
    </row>
    <row r="19269" spans="17:17">
      <c r="Q19269" s="925"/>
    </row>
    <row r="19270" spans="17:17">
      <c r="Q19270" s="925"/>
    </row>
    <row r="19271" spans="17:17">
      <c r="Q19271" s="925"/>
    </row>
    <row r="19272" spans="17:17">
      <c r="Q19272" s="925"/>
    </row>
    <row r="19273" spans="17:17">
      <c r="Q19273" s="925"/>
    </row>
    <row r="19274" spans="17:17">
      <c r="Q19274" s="925"/>
    </row>
    <row r="19275" spans="17:17">
      <c r="Q19275" s="925"/>
    </row>
    <row r="19276" spans="17:17">
      <c r="Q19276" s="925"/>
    </row>
    <row r="19277" spans="17:17">
      <c r="Q19277" s="925"/>
    </row>
    <row r="19278" spans="17:17">
      <c r="Q19278" s="925"/>
    </row>
    <row r="19279" spans="17:17">
      <c r="Q19279" s="925"/>
    </row>
    <row r="19280" spans="17:17">
      <c r="Q19280" s="925"/>
    </row>
    <row r="19281" spans="17:17">
      <c r="Q19281" s="925"/>
    </row>
    <row r="19282" spans="17:17">
      <c r="Q19282" s="925"/>
    </row>
    <row r="19283" spans="17:17">
      <c r="Q19283" s="925"/>
    </row>
    <row r="19284" spans="17:17">
      <c r="Q19284" s="925"/>
    </row>
    <row r="19285" spans="17:17">
      <c r="Q19285" s="925"/>
    </row>
    <row r="19286" spans="17:17">
      <c r="Q19286" s="925"/>
    </row>
    <row r="19287" spans="17:17">
      <c r="Q19287" s="925"/>
    </row>
    <row r="19288" spans="17:17">
      <c r="Q19288" s="925"/>
    </row>
    <row r="19289" spans="17:17">
      <c r="Q19289" s="925"/>
    </row>
    <row r="19290" spans="17:17">
      <c r="Q19290" s="925"/>
    </row>
    <row r="19291" spans="17:17">
      <c r="Q19291" s="925"/>
    </row>
    <row r="19292" spans="17:17">
      <c r="Q19292" s="925"/>
    </row>
    <row r="19293" spans="17:17">
      <c r="Q19293" s="925"/>
    </row>
    <row r="19294" spans="17:17">
      <c r="Q19294" s="925"/>
    </row>
    <row r="19295" spans="17:17">
      <c r="Q19295" s="925"/>
    </row>
    <row r="19296" spans="17:17">
      <c r="Q19296" s="925"/>
    </row>
    <row r="19297" spans="17:17">
      <c r="Q19297" s="925"/>
    </row>
    <row r="19298" spans="17:17">
      <c r="Q19298" s="925"/>
    </row>
    <row r="19299" spans="17:17">
      <c r="Q19299" s="925"/>
    </row>
    <row r="19300" spans="17:17">
      <c r="Q19300" s="925"/>
    </row>
    <row r="19301" spans="17:17">
      <c r="Q19301" s="925"/>
    </row>
    <row r="19302" spans="17:17">
      <c r="Q19302" s="925"/>
    </row>
    <row r="19303" spans="17:17">
      <c r="Q19303" s="925"/>
    </row>
    <row r="19304" spans="17:17">
      <c r="Q19304" s="925"/>
    </row>
    <row r="19305" spans="17:17">
      <c r="Q19305" s="925"/>
    </row>
    <row r="19306" spans="17:17">
      <c r="Q19306" s="925"/>
    </row>
    <row r="19307" spans="17:17">
      <c r="Q19307" s="925"/>
    </row>
    <row r="19308" spans="17:17">
      <c r="Q19308" s="925"/>
    </row>
    <row r="19309" spans="17:17">
      <c r="Q19309" s="925"/>
    </row>
    <row r="19310" spans="17:17">
      <c r="Q19310" s="925"/>
    </row>
    <row r="19311" spans="17:17">
      <c r="Q19311" s="925"/>
    </row>
    <row r="19312" spans="17:17">
      <c r="Q19312" s="925"/>
    </row>
    <row r="19313" spans="17:17">
      <c r="Q19313" s="925"/>
    </row>
    <row r="19314" spans="17:17">
      <c r="Q19314" s="925"/>
    </row>
    <row r="19315" spans="17:17">
      <c r="Q19315" s="925"/>
    </row>
    <row r="19316" spans="17:17">
      <c r="Q19316" s="925"/>
    </row>
    <row r="19317" spans="17:17">
      <c r="Q19317" s="925"/>
    </row>
    <row r="19318" spans="17:17">
      <c r="Q19318" s="925"/>
    </row>
    <row r="19319" spans="17:17">
      <c r="Q19319" s="925"/>
    </row>
    <row r="19320" spans="17:17">
      <c r="Q19320" s="925"/>
    </row>
    <row r="19321" spans="17:17">
      <c r="Q19321" s="925"/>
    </row>
    <row r="19322" spans="17:17">
      <c r="Q19322" s="925"/>
    </row>
    <row r="19323" spans="17:17">
      <c r="Q19323" s="925"/>
    </row>
    <row r="19324" spans="17:17">
      <c r="Q19324" s="925"/>
    </row>
    <row r="19325" spans="17:17">
      <c r="Q19325" s="925"/>
    </row>
    <row r="19326" spans="17:17">
      <c r="Q19326" s="925"/>
    </row>
    <row r="19327" spans="17:17">
      <c r="Q19327" s="925"/>
    </row>
    <row r="19328" spans="17:17">
      <c r="Q19328" s="925"/>
    </row>
    <row r="19329" spans="17:17">
      <c r="Q19329" s="925"/>
    </row>
    <row r="19330" spans="17:17">
      <c r="Q19330" s="925"/>
    </row>
    <row r="19331" spans="17:17">
      <c r="Q19331" s="925"/>
    </row>
    <row r="19332" spans="17:17">
      <c r="Q19332" s="925"/>
    </row>
    <row r="19333" spans="17:17">
      <c r="Q19333" s="925"/>
    </row>
    <row r="19334" spans="17:17">
      <c r="Q19334" s="925"/>
    </row>
    <row r="19335" spans="17:17">
      <c r="Q19335" s="925"/>
    </row>
    <row r="19336" spans="17:17">
      <c r="Q19336" s="925"/>
    </row>
    <row r="19337" spans="17:17">
      <c r="Q19337" s="925"/>
    </row>
    <row r="19338" spans="17:17">
      <c r="Q19338" s="925"/>
    </row>
    <row r="19339" spans="17:17">
      <c r="Q19339" s="925"/>
    </row>
    <row r="19340" spans="17:17">
      <c r="Q19340" s="925"/>
    </row>
    <row r="19341" spans="17:17">
      <c r="Q19341" s="925"/>
    </row>
    <row r="19342" spans="17:17">
      <c r="Q19342" s="925"/>
    </row>
    <row r="19343" spans="17:17">
      <c r="Q19343" s="925"/>
    </row>
    <row r="19344" spans="17:17">
      <c r="Q19344" s="925"/>
    </row>
    <row r="19345" spans="17:17">
      <c r="Q19345" s="925"/>
    </row>
    <row r="19346" spans="17:17">
      <c r="Q19346" s="925"/>
    </row>
    <row r="19347" spans="17:17">
      <c r="Q19347" s="925"/>
    </row>
    <row r="19348" spans="17:17">
      <c r="Q19348" s="925"/>
    </row>
    <row r="19349" spans="17:17">
      <c r="Q19349" s="925"/>
    </row>
    <row r="19350" spans="17:17">
      <c r="Q19350" s="925"/>
    </row>
    <row r="19351" spans="17:17">
      <c r="Q19351" s="925"/>
    </row>
    <row r="19352" spans="17:17">
      <c r="Q19352" s="925"/>
    </row>
    <row r="19353" spans="17:17">
      <c r="Q19353" s="925"/>
    </row>
    <row r="19354" spans="17:17">
      <c r="Q19354" s="925"/>
    </row>
    <row r="19355" spans="17:17">
      <c r="Q19355" s="925"/>
    </row>
    <row r="19356" spans="17:17">
      <c r="Q19356" s="925"/>
    </row>
    <row r="19357" spans="17:17">
      <c r="Q19357" s="925"/>
    </row>
    <row r="19358" spans="17:17">
      <c r="Q19358" s="925"/>
    </row>
    <row r="19359" spans="17:17">
      <c r="Q19359" s="925"/>
    </row>
    <row r="19360" spans="17:17">
      <c r="Q19360" s="925"/>
    </row>
    <row r="19361" spans="17:17">
      <c r="Q19361" s="925"/>
    </row>
    <row r="19362" spans="17:17">
      <c r="Q19362" s="925"/>
    </row>
    <row r="19363" spans="17:17">
      <c r="Q19363" s="925"/>
    </row>
    <row r="19364" spans="17:17">
      <c r="Q19364" s="925"/>
    </row>
    <row r="19365" spans="17:17">
      <c r="Q19365" s="925"/>
    </row>
    <row r="19366" spans="17:17">
      <c r="Q19366" s="925"/>
    </row>
    <row r="19367" spans="17:17">
      <c r="Q19367" s="925"/>
    </row>
    <row r="19368" spans="17:17">
      <c r="Q19368" s="925"/>
    </row>
    <row r="19369" spans="17:17">
      <c r="Q19369" s="925"/>
    </row>
    <row r="19370" spans="17:17">
      <c r="Q19370" s="925"/>
    </row>
    <row r="19371" spans="17:17">
      <c r="Q19371" s="925"/>
    </row>
    <row r="19372" spans="17:17">
      <c r="Q19372" s="925"/>
    </row>
    <row r="19373" spans="17:17">
      <c r="Q19373" s="925"/>
    </row>
    <row r="19374" spans="17:17">
      <c r="Q19374" s="925"/>
    </row>
    <row r="19375" spans="17:17">
      <c r="Q19375" s="925"/>
    </row>
    <row r="19376" spans="17:17">
      <c r="Q19376" s="925"/>
    </row>
    <row r="19377" spans="17:17">
      <c r="Q19377" s="925"/>
    </row>
    <row r="19378" spans="17:17">
      <c r="Q19378" s="925"/>
    </row>
    <row r="19379" spans="17:17">
      <c r="Q19379" s="925"/>
    </row>
    <row r="19380" spans="17:17">
      <c r="Q19380" s="925"/>
    </row>
    <row r="19381" spans="17:17">
      <c r="Q19381" s="925"/>
    </row>
    <row r="19382" spans="17:17">
      <c r="Q19382" s="925"/>
    </row>
    <row r="19383" spans="17:17">
      <c r="Q19383" s="925"/>
    </row>
    <row r="19384" spans="17:17">
      <c r="Q19384" s="925"/>
    </row>
    <row r="19385" spans="17:17">
      <c r="Q19385" s="925"/>
    </row>
    <row r="19386" spans="17:17">
      <c r="Q19386" s="925"/>
    </row>
    <row r="19387" spans="17:17">
      <c r="Q19387" s="925"/>
    </row>
    <row r="19388" spans="17:17">
      <c r="Q19388" s="925"/>
    </row>
    <row r="19389" spans="17:17">
      <c r="Q19389" s="925"/>
    </row>
    <row r="19390" spans="17:17">
      <c r="Q19390" s="925"/>
    </row>
    <row r="19391" spans="17:17">
      <c r="Q19391" s="925"/>
    </row>
    <row r="19392" spans="17:17">
      <c r="Q19392" s="925"/>
    </row>
    <row r="19393" spans="17:17">
      <c r="Q19393" s="925"/>
    </row>
    <row r="19394" spans="17:17">
      <c r="Q19394" s="925"/>
    </row>
    <row r="19395" spans="17:17">
      <c r="Q19395" s="925"/>
    </row>
    <row r="19396" spans="17:17">
      <c r="Q19396" s="925"/>
    </row>
    <row r="19397" spans="17:17">
      <c r="Q19397" s="925"/>
    </row>
    <row r="19398" spans="17:17">
      <c r="Q19398" s="925"/>
    </row>
    <row r="19399" spans="17:17">
      <c r="Q19399" s="925"/>
    </row>
    <row r="19400" spans="17:17">
      <c r="Q19400" s="925"/>
    </row>
    <row r="19401" spans="17:17">
      <c r="Q19401" s="925"/>
    </row>
    <row r="19402" spans="17:17">
      <c r="Q19402" s="925"/>
    </row>
    <row r="19403" spans="17:17">
      <c r="Q19403" s="925"/>
    </row>
    <row r="19404" spans="17:17">
      <c r="Q19404" s="925"/>
    </row>
    <row r="19405" spans="17:17">
      <c r="Q19405" s="925"/>
    </row>
    <row r="19406" spans="17:17">
      <c r="Q19406" s="925"/>
    </row>
    <row r="19407" spans="17:17">
      <c r="Q19407" s="925"/>
    </row>
    <row r="19408" spans="17:17">
      <c r="Q19408" s="925"/>
    </row>
    <row r="19409" spans="17:17">
      <c r="Q19409" s="925"/>
    </row>
    <row r="19410" spans="17:17">
      <c r="Q19410" s="925"/>
    </row>
    <row r="19411" spans="17:17">
      <c r="Q19411" s="925"/>
    </row>
    <row r="19412" spans="17:17">
      <c r="Q19412" s="925"/>
    </row>
    <row r="19413" spans="17:17">
      <c r="Q19413" s="925"/>
    </row>
    <row r="19414" spans="17:17">
      <c r="Q19414" s="925"/>
    </row>
    <row r="19415" spans="17:17">
      <c r="Q19415" s="925"/>
    </row>
    <row r="19416" spans="17:17">
      <c r="Q19416" s="925"/>
    </row>
    <row r="19417" spans="17:17">
      <c r="Q19417" s="925"/>
    </row>
    <row r="19418" spans="17:17">
      <c r="Q19418" s="925"/>
    </row>
    <row r="19419" spans="17:17">
      <c r="Q19419" s="925"/>
    </row>
    <row r="19420" spans="17:17">
      <c r="Q19420" s="925"/>
    </row>
    <row r="19421" spans="17:17">
      <c r="Q19421" s="925"/>
    </row>
    <row r="19422" spans="17:17">
      <c r="Q19422" s="925"/>
    </row>
    <row r="19423" spans="17:17">
      <c r="Q19423" s="925"/>
    </row>
    <row r="19424" spans="17:17">
      <c r="Q19424" s="925"/>
    </row>
    <row r="19425" spans="17:17">
      <c r="Q19425" s="925"/>
    </row>
    <row r="19426" spans="17:17">
      <c r="Q19426" s="925"/>
    </row>
    <row r="19427" spans="17:17">
      <c r="Q19427" s="925"/>
    </row>
    <row r="19428" spans="17:17">
      <c r="Q19428" s="925"/>
    </row>
    <row r="19429" spans="17:17">
      <c r="Q19429" s="925"/>
    </row>
    <row r="19430" spans="17:17">
      <c r="Q19430" s="925"/>
    </row>
    <row r="19431" spans="17:17">
      <c r="Q19431" s="925"/>
    </row>
    <row r="19432" spans="17:17">
      <c r="Q19432" s="925"/>
    </row>
    <row r="19433" spans="17:17">
      <c r="Q19433" s="925"/>
    </row>
    <row r="19434" spans="17:17">
      <c r="Q19434" s="925"/>
    </row>
    <row r="19435" spans="17:17">
      <c r="Q19435" s="925"/>
    </row>
    <row r="19436" spans="17:17">
      <c r="Q19436" s="925"/>
    </row>
    <row r="19437" spans="17:17">
      <c r="Q19437" s="925"/>
    </row>
    <row r="19438" spans="17:17">
      <c r="Q19438" s="925"/>
    </row>
    <row r="19439" spans="17:17">
      <c r="Q19439" s="925"/>
    </row>
    <row r="19440" spans="17:17">
      <c r="Q19440" s="925"/>
    </row>
    <row r="19441" spans="17:17">
      <c r="Q19441" s="925"/>
    </row>
    <row r="19442" spans="17:17">
      <c r="Q19442" s="925"/>
    </row>
    <row r="19443" spans="17:17">
      <c r="Q19443" s="925"/>
    </row>
    <row r="19444" spans="17:17">
      <c r="Q19444" s="925"/>
    </row>
    <row r="19445" spans="17:17">
      <c r="Q19445" s="925"/>
    </row>
    <row r="19446" spans="17:17">
      <c r="Q19446" s="925"/>
    </row>
    <row r="19447" spans="17:17">
      <c r="Q19447" s="925"/>
    </row>
    <row r="19448" spans="17:17">
      <c r="Q19448" s="925"/>
    </row>
    <row r="19449" spans="17:17">
      <c r="Q19449" s="925"/>
    </row>
    <row r="19450" spans="17:17">
      <c r="Q19450" s="925"/>
    </row>
    <row r="19451" spans="17:17">
      <c r="Q19451" s="925"/>
    </row>
    <row r="19452" spans="17:17">
      <c r="Q19452" s="925"/>
    </row>
    <row r="19453" spans="17:17">
      <c r="Q19453" s="925"/>
    </row>
    <row r="19454" spans="17:17">
      <c r="Q19454" s="925"/>
    </row>
    <row r="19455" spans="17:17">
      <c r="Q19455" s="925"/>
    </row>
    <row r="19456" spans="17:17">
      <c r="Q19456" s="925"/>
    </row>
    <row r="19457" spans="17:17">
      <c r="Q19457" s="925"/>
    </row>
    <row r="19458" spans="17:17">
      <c r="Q19458" s="925"/>
    </row>
    <row r="19459" spans="17:17">
      <c r="Q19459" s="925"/>
    </row>
    <row r="19460" spans="17:17">
      <c r="Q19460" s="925"/>
    </row>
    <row r="19461" spans="17:17">
      <c r="Q19461" s="925"/>
    </row>
    <row r="19462" spans="17:17">
      <c r="Q19462" s="925"/>
    </row>
    <row r="19463" spans="17:17">
      <c r="Q19463" s="925"/>
    </row>
    <row r="19464" spans="17:17">
      <c r="Q19464" s="925"/>
    </row>
    <row r="19465" spans="17:17">
      <c r="Q19465" s="925"/>
    </row>
    <row r="19466" spans="17:17">
      <c r="Q19466" s="925"/>
    </row>
    <row r="19467" spans="17:17">
      <c r="Q19467" s="925"/>
    </row>
    <row r="19468" spans="17:17">
      <c r="Q19468" s="925"/>
    </row>
    <row r="19469" spans="17:17">
      <c r="Q19469" s="925"/>
    </row>
    <row r="19470" spans="17:17">
      <c r="Q19470" s="925"/>
    </row>
    <row r="19471" spans="17:17">
      <c r="Q19471" s="925"/>
    </row>
    <row r="19472" spans="17:17">
      <c r="Q19472" s="925"/>
    </row>
    <row r="19473" spans="17:17">
      <c r="Q19473" s="925"/>
    </row>
    <row r="19474" spans="17:17">
      <c r="Q19474" s="925"/>
    </row>
    <row r="19475" spans="17:17">
      <c r="Q19475" s="925"/>
    </row>
    <row r="19476" spans="17:17">
      <c r="Q19476" s="925"/>
    </row>
    <row r="19477" spans="17:17">
      <c r="Q19477" s="925"/>
    </row>
    <row r="19478" spans="17:17">
      <c r="Q19478" s="925"/>
    </row>
    <row r="19479" spans="17:17">
      <c r="Q19479" s="925"/>
    </row>
    <row r="19480" spans="17:17">
      <c r="Q19480" s="925"/>
    </row>
    <row r="19481" spans="17:17">
      <c r="Q19481" s="925"/>
    </row>
    <row r="19482" spans="17:17">
      <c r="Q19482" s="925"/>
    </row>
    <row r="19483" spans="17:17">
      <c r="Q19483" s="925"/>
    </row>
    <row r="19484" spans="17:17">
      <c r="Q19484" s="925"/>
    </row>
    <row r="19485" spans="17:17">
      <c r="Q19485" s="925"/>
    </row>
    <row r="19486" spans="17:17">
      <c r="Q19486" s="925"/>
    </row>
    <row r="19487" spans="17:17">
      <c r="Q19487" s="925"/>
    </row>
    <row r="19488" spans="17:17">
      <c r="Q19488" s="925"/>
    </row>
    <row r="19489" spans="17:17">
      <c r="Q19489" s="925"/>
    </row>
    <row r="19490" spans="17:17">
      <c r="Q19490" s="925"/>
    </row>
    <row r="19491" spans="17:17">
      <c r="Q19491" s="925"/>
    </row>
    <row r="19492" spans="17:17">
      <c r="Q19492" s="925"/>
    </row>
    <row r="19493" spans="17:17">
      <c r="Q19493" s="925"/>
    </row>
    <row r="19494" spans="17:17">
      <c r="Q19494" s="925"/>
    </row>
    <row r="19495" spans="17:17">
      <c r="Q19495" s="925"/>
    </row>
    <row r="19496" spans="17:17">
      <c r="Q19496" s="925"/>
    </row>
    <row r="19497" spans="17:17">
      <c r="Q19497" s="925"/>
    </row>
    <row r="19498" spans="17:17">
      <c r="Q19498" s="925"/>
    </row>
    <row r="19499" spans="17:17">
      <c r="Q19499" s="925"/>
    </row>
    <row r="19500" spans="17:17">
      <c r="Q19500" s="925"/>
    </row>
    <row r="19501" spans="17:17">
      <c r="Q19501" s="925"/>
    </row>
    <row r="19502" spans="17:17">
      <c r="Q19502" s="925"/>
    </row>
    <row r="19503" spans="17:17">
      <c r="Q19503" s="925"/>
    </row>
    <row r="19504" spans="17:17">
      <c r="Q19504" s="925"/>
    </row>
    <row r="19505" spans="17:17">
      <c r="Q19505" s="925"/>
    </row>
    <row r="19506" spans="17:17">
      <c r="Q19506" s="925"/>
    </row>
    <row r="19507" spans="17:17">
      <c r="Q19507" s="925"/>
    </row>
    <row r="19508" spans="17:17">
      <c r="Q19508" s="925"/>
    </row>
    <row r="19509" spans="17:17">
      <c r="Q19509" s="925"/>
    </row>
    <row r="19510" spans="17:17">
      <c r="Q19510" s="925"/>
    </row>
    <row r="19511" spans="17:17">
      <c r="Q19511" s="925"/>
    </row>
    <row r="19512" spans="17:17">
      <c r="Q19512" s="925"/>
    </row>
    <row r="19513" spans="17:17">
      <c r="Q19513" s="925"/>
    </row>
    <row r="19514" spans="17:17">
      <c r="Q19514" s="925"/>
    </row>
    <row r="19515" spans="17:17">
      <c r="Q19515" s="925"/>
    </row>
    <row r="19516" spans="17:17">
      <c r="Q19516" s="925"/>
    </row>
    <row r="19517" spans="17:17">
      <c r="Q19517" s="925"/>
    </row>
    <row r="19518" spans="17:17">
      <c r="Q19518" s="925"/>
    </row>
    <row r="19519" spans="17:17">
      <c r="Q19519" s="925"/>
    </row>
    <row r="19520" spans="17:17">
      <c r="Q19520" s="925"/>
    </row>
    <row r="19521" spans="17:17">
      <c r="Q19521" s="925"/>
    </row>
    <row r="19522" spans="17:17">
      <c r="Q19522" s="925"/>
    </row>
    <row r="19523" spans="17:17">
      <c r="Q19523" s="925"/>
    </row>
    <row r="19524" spans="17:17">
      <c r="Q19524" s="925"/>
    </row>
    <row r="19525" spans="17:17">
      <c r="Q19525" s="925"/>
    </row>
    <row r="19526" spans="17:17">
      <c r="Q19526" s="925"/>
    </row>
    <row r="19527" spans="17:17">
      <c r="Q19527" s="925"/>
    </row>
    <row r="19528" spans="17:17">
      <c r="Q19528" s="925"/>
    </row>
    <row r="19529" spans="17:17">
      <c r="Q19529" s="925"/>
    </row>
    <row r="19530" spans="17:17">
      <c r="Q19530" s="925"/>
    </row>
    <row r="19531" spans="17:17">
      <c r="Q19531" s="925"/>
    </row>
    <row r="19532" spans="17:17">
      <c r="Q19532" s="925"/>
    </row>
    <row r="19533" spans="17:17">
      <c r="Q19533" s="925"/>
    </row>
    <row r="19534" spans="17:17">
      <c r="Q19534" s="925"/>
    </row>
    <row r="19535" spans="17:17">
      <c r="Q19535" s="925"/>
    </row>
    <row r="19536" spans="17:17">
      <c r="Q19536" s="925"/>
    </row>
    <row r="19537" spans="17:17">
      <c r="Q19537" s="925"/>
    </row>
    <row r="19538" spans="17:17">
      <c r="Q19538" s="925"/>
    </row>
    <row r="19539" spans="17:17">
      <c r="Q19539" s="925"/>
    </row>
    <row r="19540" spans="17:17">
      <c r="Q19540" s="925"/>
    </row>
    <row r="19541" spans="17:17">
      <c r="Q19541" s="925"/>
    </row>
    <row r="19542" spans="17:17">
      <c r="Q19542" s="925"/>
    </row>
    <row r="19543" spans="17:17">
      <c r="Q19543" s="925"/>
    </row>
    <row r="19544" spans="17:17">
      <c r="Q19544" s="925"/>
    </row>
    <row r="19545" spans="17:17">
      <c r="Q19545" s="925"/>
    </row>
    <row r="19546" spans="17:17">
      <c r="Q19546" s="925"/>
    </row>
    <row r="19547" spans="17:17">
      <c r="Q19547" s="925"/>
    </row>
    <row r="19548" spans="17:17">
      <c r="Q19548" s="925"/>
    </row>
    <row r="19549" spans="17:17">
      <c r="Q19549" s="925"/>
    </row>
    <row r="19550" spans="17:17">
      <c r="Q19550" s="925"/>
    </row>
    <row r="19551" spans="17:17">
      <c r="Q19551" s="925"/>
    </row>
    <row r="19552" spans="17:17">
      <c r="Q19552" s="925"/>
    </row>
    <row r="19553" spans="17:17">
      <c r="Q19553" s="925"/>
    </row>
    <row r="19554" spans="17:17">
      <c r="Q19554" s="925"/>
    </row>
    <row r="19555" spans="17:17">
      <c r="Q19555" s="925"/>
    </row>
    <row r="19556" spans="17:17">
      <c r="Q19556" s="925"/>
    </row>
    <row r="19557" spans="17:17">
      <c r="Q19557" s="925"/>
    </row>
    <row r="19558" spans="17:17">
      <c r="Q19558" s="925"/>
    </row>
    <row r="19559" spans="17:17">
      <c r="Q19559" s="925"/>
    </row>
    <row r="19560" spans="17:17">
      <c r="Q19560" s="925"/>
    </row>
    <row r="19561" spans="17:17">
      <c r="Q19561" s="925"/>
    </row>
    <row r="19562" spans="17:17">
      <c r="Q19562" s="925"/>
    </row>
    <row r="19563" spans="17:17">
      <c r="Q19563" s="925"/>
    </row>
    <row r="19564" spans="17:17">
      <c r="Q19564" s="925"/>
    </row>
    <row r="19565" spans="17:17">
      <c r="Q19565" s="925"/>
    </row>
    <row r="19566" spans="17:17">
      <c r="Q19566" s="925"/>
    </row>
    <row r="19567" spans="17:17">
      <c r="Q19567" s="925"/>
    </row>
    <row r="19568" spans="17:17">
      <c r="Q19568" s="925"/>
    </row>
    <row r="19569" spans="17:17">
      <c r="Q19569" s="925"/>
    </row>
    <row r="19570" spans="17:17">
      <c r="Q19570" s="925"/>
    </row>
    <row r="19571" spans="17:17">
      <c r="Q19571" s="925"/>
    </row>
    <row r="19572" spans="17:17">
      <c r="Q19572" s="925"/>
    </row>
    <row r="19573" spans="17:17">
      <c r="Q19573" s="925"/>
    </row>
    <row r="19574" spans="17:17">
      <c r="Q19574" s="925"/>
    </row>
    <row r="19575" spans="17:17">
      <c r="Q19575" s="925"/>
    </row>
    <row r="19576" spans="17:17">
      <c r="Q19576" s="925"/>
    </row>
    <row r="19577" spans="17:17">
      <c r="Q19577" s="925"/>
    </row>
    <row r="19578" spans="17:17">
      <c r="Q19578" s="925"/>
    </row>
    <row r="19579" spans="17:17">
      <c r="Q19579" s="925"/>
    </row>
    <row r="19580" spans="17:17">
      <c r="Q19580" s="925"/>
    </row>
    <row r="19581" spans="17:17">
      <c r="Q19581" s="925"/>
    </row>
    <row r="19582" spans="17:17">
      <c r="Q19582" s="925"/>
    </row>
    <row r="19583" spans="17:17">
      <c r="Q19583" s="925"/>
    </row>
    <row r="19584" spans="17:17">
      <c r="Q19584" s="925"/>
    </row>
    <row r="19585" spans="17:17">
      <c r="Q19585" s="925"/>
    </row>
    <row r="19586" spans="17:17">
      <c r="Q19586" s="925"/>
    </row>
    <row r="19587" spans="17:17">
      <c r="Q19587" s="925"/>
    </row>
    <row r="19588" spans="17:17">
      <c r="Q19588" s="925"/>
    </row>
    <row r="19589" spans="17:17">
      <c r="Q19589" s="925"/>
    </row>
    <row r="19590" spans="17:17">
      <c r="Q19590" s="925"/>
    </row>
    <row r="19591" spans="17:17">
      <c r="Q19591" s="925"/>
    </row>
    <row r="19592" spans="17:17">
      <c r="Q19592" s="925"/>
    </row>
    <row r="19593" spans="17:17">
      <c r="Q19593" s="925"/>
    </row>
    <row r="19594" spans="17:17">
      <c r="Q19594" s="925"/>
    </row>
    <row r="19595" spans="17:17">
      <c r="Q19595" s="925"/>
    </row>
    <row r="19596" spans="17:17">
      <c r="Q19596" s="925"/>
    </row>
    <row r="19597" spans="17:17">
      <c r="Q19597" s="925"/>
    </row>
    <row r="19598" spans="17:17">
      <c r="Q19598" s="925"/>
    </row>
    <row r="19599" spans="17:17">
      <c r="Q19599" s="925"/>
    </row>
    <row r="19600" spans="17:17">
      <c r="Q19600" s="925"/>
    </row>
    <row r="19601" spans="17:17">
      <c r="Q19601" s="925"/>
    </row>
    <row r="19602" spans="17:17">
      <c r="Q19602" s="925"/>
    </row>
    <row r="19603" spans="17:17">
      <c r="Q19603" s="925"/>
    </row>
    <row r="19604" spans="17:17">
      <c r="Q19604" s="925"/>
    </row>
    <row r="19605" spans="17:17">
      <c r="Q19605" s="925"/>
    </row>
    <row r="19606" spans="17:17">
      <c r="Q19606" s="925"/>
    </row>
    <row r="19607" spans="17:17">
      <c r="Q19607" s="925"/>
    </row>
    <row r="19608" spans="17:17">
      <c r="Q19608" s="925"/>
    </row>
    <row r="19609" spans="17:17">
      <c r="Q19609" s="925"/>
    </row>
    <row r="19610" spans="17:17">
      <c r="Q19610" s="925"/>
    </row>
    <row r="19611" spans="17:17">
      <c r="Q19611" s="925"/>
    </row>
    <row r="19612" spans="17:17">
      <c r="Q19612" s="925"/>
    </row>
    <row r="19613" spans="17:17">
      <c r="Q19613" s="925"/>
    </row>
    <row r="19614" spans="17:17">
      <c r="Q19614" s="925"/>
    </row>
    <row r="19615" spans="17:17">
      <c r="Q19615" s="925"/>
    </row>
    <row r="19616" spans="17:17">
      <c r="Q19616" s="925"/>
    </row>
    <row r="19617" spans="17:17">
      <c r="Q19617" s="925"/>
    </row>
    <row r="19618" spans="17:17">
      <c r="Q19618" s="925"/>
    </row>
    <row r="19619" spans="17:17">
      <c r="Q19619" s="925"/>
    </row>
    <row r="19620" spans="17:17">
      <c r="Q19620" s="925"/>
    </row>
    <row r="19621" spans="17:17">
      <c r="Q19621" s="925"/>
    </row>
    <row r="19622" spans="17:17">
      <c r="Q19622" s="925"/>
    </row>
    <row r="19623" spans="17:17">
      <c r="Q19623" s="925"/>
    </row>
    <row r="19624" spans="17:17">
      <c r="Q19624" s="925"/>
    </row>
    <row r="19625" spans="17:17">
      <c r="Q19625" s="925"/>
    </row>
    <row r="19626" spans="17:17">
      <c r="Q19626" s="925"/>
    </row>
    <row r="19627" spans="17:17">
      <c r="Q19627" s="925"/>
    </row>
    <row r="19628" spans="17:17">
      <c r="Q19628" s="925"/>
    </row>
    <row r="19629" spans="17:17">
      <c r="Q19629" s="925"/>
    </row>
    <row r="19630" spans="17:17">
      <c r="Q19630" s="925"/>
    </row>
    <row r="19631" spans="17:17">
      <c r="Q19631" s="925"/>
    </row>
    <row r="19632" spans="17:17">
      <c r="Q19632" s="925"/>
    </row>
    <row r="19633" spans="17:17">
      <c r="Q19633" s="925"/>
    </row>
    <row r="19634" spans="17:17">
      <c r="Q19634" s="925"/>
    </row>
    <row r="19635" spans="17:17">
      <c r="Q19635" s="925"/>
    </row>
    <row r="19636" spans="17:17">
      <c r="Q19636" s="925"/>
    </row>
    <row r="19637" spans="17:17">
      <c r="Q19637" s="925"/>
    </row>
    <row r="19638" spans="17:17">
      <c r="Q19638" s="925"/>
    </row>
    <row r="19639" spans="17:17">
      <c r="Q19639" s="925"/>
    </row>
    <row r="19640" spans="17:17">
      <c r="Q19640" s="925"/>
    </row>
    <row r="19641" spans="17:17">
      <c r="Q19641" s="925"/>
    </row>
    <row r="19642" spans="17:17">
      <c r="Q19642" s="925"/>
    </row>
    <row r="19643" spans="17:17">
      <c r="Q19643" s="925"/>
    </row>
    <row r="19644" spans="17:17">
      <c r="Q19644" s="925"/>
    </row>
    <row r="19645" spans="17:17">
      <c r="Q19645" s="925"/>
    </row>
    <row r="19646" spans="17:17">
      <c r="Q19646" s="925"/>
    </row>
    <row r="19647" spans="17:17">
      <c r="Q19647" s="925"/>
    </row>
    <row r="19648" spans="17:17">
      <c r="Q19648" s="925"/>
    </row>
    <row r="19649" spans="17:17">
      <c r="Q19649" s="925"/>
    </row>
    <row r="19650" spans="17:17">
      <c r="Q19650" s="925"/>
    </row>
    <row r="19651" spans="17:17">
      <c r="Q19651" s="925"/>
    </row>
    <row r="19652" spans="17:17">
      <c r="Q19652" s="925"/>
    </row>
    <row r="19653" spans="17:17">
      <c r="Q19653" s="925"/>
    </row>
    <row r="19654" spans="17:17">
      <c r="Q19654" s="925"/>
    </row>
    <row r="19655" spans="17:17">
      <c r="Q19655" s="925"/>
    </row>
    <row r="19656" spans="17:17">
      <c r="Q19656" s="925"/>
    </row>
    <row r="19657" spans="17:17">
      <c r="Q19657" s="925"/>
    </row>
    <row r="19658" spans="17:17">
      <c r="Q19658" s="925"/>
    </row>
    <row r="19659" spans="17:17">
      <c r="Q19659" s="925"/>
    </row>
    <row r="19660" spans="17:17">
      <c r="Q19660" s="925"/>
    </row>
    <row r="19661" spans="17:17">
      <c r="Q19661" s="925"/>
    </row>
    <row r="19662" spans="17:17">
      <c r="Q19662" s="925"/>
    </row>
    <row r="19663" spans="17:17">
      <c r="Q19663" s="925"/>
    </row>
    <row r="19664" spans="17:17">
      <c r="Q19664" s="925"/>
    </row>
    <row r="19665" spans="17:17">
      <c r="Q19665" s="925"/>
    </row>
    <row r="19666" spans="17:17">
      <c r="Q19666" s="925"/>
    </row>
    <row r="19667" spans="17:17">
      <c r="Q19667" s="925"/>
    </row>
    <row r="19668" spans="17:17">
      <c r="Q19668" s="925"/>
    </row>
    <row r="19669" spans="17:17">
      <c r="Q19669" s="925"/>
    </row>
    <row r="19670" spans="17:17">
      <c r="Q19670" s="925"/>
    </row>
    <row r="19671" spans="17:17">
      <c r="Q19671" s="925"/>
    </row>
    <row r="19672" spans="17:17">
      <c r="Q19672" s="925"/>
    </row>
    <row r="19673" spans="17:17">
      <c r="Q19673" s="925"/>
    </row>
    <row r="19674" spans="17:17">
      <c r="Q19674" s="925"/>
    </row>
    <row r="19675" spans="17:17">
      <c r="Q19675" s="925"/>
    </row>
    <row r="19676" spans="17:17">
      <c r="Q19676" s="925"/>
    </row>
    <row r="19677" spans="17:17">
      <c r="Q19677" s="925"/>
    </row>
    <row r="19678" spans="17:17">
      <c r="Q19678" s="925"/>
    </row>
    <row r="19679" spans="17:17">
      <c r="Q19679" s="925"/>
    </row>
    <row r="19680" spans="17:17">
      <c r="Q19680" s="925"/>
    </row>
    <row r="19681" spans="17:17">
      <c r="Q19681" s="925"/>
    </row>
    <row r="19682" spans="17:17">
      <c r="Q19682" s="925"/>
    </row>
    <row r="19683" spans="17:17">
      <c r="Q19683" s="925"/>
    </row>
    <row r="19684" spans="17:17">
      <c r="Q19684" s="925"/>
    </row>
    <row r="19685" spans="17:17">
      <c r="Q19685" s="925"/>
    </row>
    <row r="19686" spans="17:17">
      <c r="Q19686" s="925"/>
    </row>
    <row r="19687" spans="17:17">
      <c r="Q19687" s="925"/>
    </row>
    <row r="19688" spans="17:17">
      <c r="Q19688" s="925"/>
    </row>
    <row r="19689" spans="17:17">
      <c r="Q19689" s="925"/>
    </row>
    <row r="19690" spans="17:17">
      <c r="Q19690" s="925"/>
    </row>
    <row r="19691" spans="17:17">
      <c r="Q19691" s="925"/>
    </row>
    <row r="19692" spans="17:17">
      <c r="Q19692" s="925"/>
    </row>
    <row r="19693" spans="17:17">
      <c r="Q19693" s="925"/>
    </row>
    <row r="19694" spans="17:17">
      <c r="Q19694" s="925"/>
    </row>
    <row r="19695" spans="17:17">
      <c r="Q19695" s="925"/>
    </row>
    <row r="19696" spans="17:17">
      <c r="Q19696" s="925"/>
    </row>
    <row r="19697" spans="17:17">
      <c r="Q19697" s="925"/>
    </row>
    <row r="19698" spans="17:17">
      <c r="Q19698" s="925"/>
    </row>
    <row r="19699" spans="17:17">
      <c r="Q19699" s="925"/>
    </row>
    <row r="19700" spans="17:17">
      <c r="Q19700" s="925"/>
    </row>
    <row r="19701" spans="17:17">
      <c r="Q19701" s="925"/>
    </row>
    <row r="19702" spans="17:17">
      <c r="Q19702" s="925"/>
    </row>
    <row r="19703" spans="17:17">
      <c r="Q19703" s="925"/>
    </row>
    <row r="19704" spans="17:17">
      <c r="Q19704" s="925"/>
    </row>
    <row r="19705" spans="17:17">
      <c r="Q19705" s="925"/>
    </row>
    <row r="19706" spans="17:17">
      <c r="Q19706" s="925"/>
    </row>
    <row r="19707" spans="17:17">
      <c r="Q19707" s="925"/>
    </row>
    <row r="19708" spans="17:17">
      <c r="Q19708" s="925"/>
    </row>
    <row r="19709" spans="17:17">
      <c r="Q19709" s="925"/>
    </row>
    <row r="19710" spans="17:17">
      <c r="Q19710" s="925"/>
    </row>
    <row r="19711" spans="17:17">
      <c r="Q19711" s="925"/>
    </row>
    <row r="19712" spans="17:17">
      <c r="Q19712" s="925"/>
    </row>
    <row r="19713" spans="17:17">
      <c r="Q19713" s="925"/>
    </row>
    <row r="19714" spans="17:17">
      <c r="Q19714" s="925"/>
    </row>
    <row r="19715" spans="17:17">
      <c r="Q19715" s="925"/>
    </row>
    <row r="19716" spans="17:17">
      <c r="Q19716" s="925"/>
    </row>
    <row r="19717" spans="17:17">
      <c r="Q19717" s="925"/>
    </row>
    <row r="19718" spans="17:17">
      <c r="Q19718" s="925"/>
    </row>
    <row r="19719" spans="17:17">
      <c r="Q19719" s="925"/>
    </row>
    <row r="19720" spans="17:17">
      <c r="Q19720" s="925"/>
    </row>
    <row r="19721" spans="17:17">
      <c r="Q19721" s="925"/>
    </row>
    <row r="19722" spans="17:17">
      <c r="Q19722" s="925"/>
    </row>
    <row r="19723" spans="17:17">
      <c r="Q19723" s="925"/>
    </row>
    <row r="19724" spans="17:17">
      <c r="Q19724" s="925"/>
    </row>
    <row r="19725" spans="17:17">
      <c r="Q19725" s="925"/>
    </row>
    <row r="19726" spans="17:17">
      <c r="Q19726" s="925"/>
    </row>
    <row r="19727" spans="17:17">
      <c r="Q19727" s="925"/>
    </row>
    <row r="19728" spans="17:17">
      <c r="Q19728" s="925"/>
    </row>
    <row r="19729" spans="17:17">
      <c r="Q19729" s="925"/>
    </row>
    <row r="19730" spans="17:17">
      <c r="Q19730" s="925"/>
    </row>
    <row r="19731" spans="17:17">
      <c r="Q19731" s="925"/>
    </row>
    <row r="19732" spans="17:17">
      <c r="Q19732" s="925"/>
    </row>
    <row r="19733" spans="17:17">
      <c r="Q19733" s="925"/>
    </row>
    <row r="19734" spans="17:17">
      <c r="Q19734" s="925"/>
    </row>
    <row r="19735" spans="17:17">
      <c r="Q19735" s="925"/>
    </row>
    <row r="19736" spans="17:17">
      <c r="Q19736" s="925"/>
    </row>
    <row r="19737" spans="17:17">
      <c r="Q19737" s="925"/>
    </row>
    <row r="19738" spans="17:17">
      <c r="Q19738" s="925"/>
    </row>
    <row r="19739" spans="17:17">
      <c r="Q19739" s="925"/>
    </row>
    <row r="19740" spans="17:17">
      <c r="Q19740" s="925"/>
    </row>
    <row r="19741" spans="17:17">
      <c r="Q19741" s="925"/>
    </row>
    <row r="19742" spans="17:17">
      <c r="Q19742" s="925"/>
    </row>
    <row r="19743" spans="17:17">
      <c r="Q19743" s="925"/>
    </row>
    <row r="19744" spans="17:17">
      <c r="Q19744" s="925"/>
    </row>
    <row r="19745" spans="17:17">
      <c r="Q19745" s="925"/>
    </row>
    <row r="19746" spans="17:17">
      <c r="Q19746" s="925"/>
    </row>
    <row r="19747" spans="17:17">
      <c r="Q19747" s="925"/>
    </row>
    <row r="19748" spans="17:17">
      <c r="Q19748" s="925"/>
    </row>
    <row r="19749" spans="17:17">
      <c r="Q19749" s="925"/>
    </row>
    <row r="19750" spans="17:17">
      <c r="Q19750" s="925"/>
    </row>
    <row r="19751" spans="17:17">
      <c r="Q19751" s="925"/>
    </row>
    <row r="19752" spans="17:17">
      <c r="Q19752" s="925"/>
    </row>
    <row r="19753" spans="17:17">
      <c r="Q19753" s="925"/>
    </row>
    <row r="19754" spans="17:17">
      <c r="Q19754" s="925"/>
    </row>
    <row r="19755" spans="17:17">
      <c r="Q19755" s="925"/>
    </row>
    <row r="19756" spans="17:17">
      <c r="Q19756" s="925"/>
    </row>
    <row r="19757" spans="17:17">
      <c r="Q19757" s="925"/>
    </row>
    <row r="19758" spans="17:17">
      <c r="Q19758" s="925"/>
    </row>
    <row r="19759" spans="17:17">
      <c r="Q19759" s="925"/>
    </row>
    <row r="19760" spans="17:17">
      <c r="Q19760" s="925"/>
    </row>
    <row r="19761" spans="17:17">
      <c r="Q19761" s="925"/>
    </row>
    <row r="19762" spans="17:17">
      <c r="Q19762" s="925"/>
    </row>
    <row r="19763" spans="17:17">
      <c r="Q19763" s="925"/>
    </row>
    <row r="19764" spans="17:17">
      <c r="Q19764" s="925"/>
    </row>
    <row r="19765" spans="17:17">
      <c r="Q19765" s="925"/>
    </row>
    <row r="19766" spans="17:17">
      <c r="Q19766" s="925"/>
    </row>
    <row r="19767" spans="17:17">
      <c r="Q19767" s="925"/>
    </row>
    <row r="19768" spans="17:17">
      <c r="Q19768" s="925"/>
    </row>
    <row r="19769" spans="17:17">
      <c r="Q19769" s="925"/>
    </row>
    <row r="19770" spans="17:17">
      <c r="Q19770" s="925"/>
    </row>
    <row r="19771" spans="17:17">
      <c r="Q19771" s="925"/>
    </row>
    <row r="19772" spans="17:17">
      <c r="Q19772" s="925"/>
    </row>
    <row r="19773" spans="17:17">
      <c r="Q19773" s="925"/>
    </row>
    <row r="19774" spans="17:17">
      <c r="Q19774" s="925"/>
    </row>
    <row r="19775" spans="17:17">
      <c r="Q19775" s="925"/>
    </row>
    <row r="19776" spans="17:17">
      <c r="Q19776" s="925"/>
    </row>
    <row r="19777" spans="17:17">
      <c r="Q19777" s="925"/>
    </row>
    <row r="19778" spans="17:17">
      <c r="Q19778" s="925"/>
    </row>
    <row r="19779" spans="17:17">
      <c r="Q19779" s="925"/>
    </row>
    <row r="19780" spans="17:17">
      <c r="Q19780" s="925"/>
    </row>
    <row r="19781" spans="17:17">
      <c r="Q19781" s="925"/>
    </row>
    <row r="19782" spans="17:17">
      <c r="Q19782" s="925"/>
    </row>
    <row r="19783" spans="17:17">
      <c r="Q19783" s="925"/>
    </row>
    <row r="19784" spans="17:17">
      <c r="Q19784" s="925"/>
    </row>
    <row r="19785" spans="17:17">
      <c r="Q19785" s="925"/>
    </row>
    <row r="19786" spans="17:17">
      <c r="Q19786" s="925"/>
    </row>
    <row r="19787" spans="17:17">
      <c r="Q19787" s="925"/>
    </row>
    <row r="19788" spans="17:17">
      <c r="Q19788" s="925"/>
    </row>
    <row r="19789" spans="17:17">
      <c r="Q19789" s="925"/>
    </row>
    <row r="19790" spans="17:17">
      <c r="Q19790" s="925"/>
    </row>
    <row r="19791" spans="17:17">
      <c r="Q19791" s="925"/>
    </row>
    <row r="19792" spans="17:17">
      <c r="Q19792" s="925"/>
    </row>
    <row r="19793" spans="17:17">
      <c r="Q19793" s="925"/>
    </row>
    <row r="19794" spans="17:17">
      <c r="Q19794" s="925"/>
    </row>
    <row r="19795" spans="17:17">
      <c r="Q19795" s="925"/>
    </row>
    <row r="19796" spans="17:17">
      <c r="Q19796" s="925"/>
    </row>
    <row r="19797" spans="17:17">
      <c r="Q19797" s="925"/>
    </row>
    <row r="19798" spans="17:17">
      <c r="Q19798" s="925"/>
    </row>
    <row r="19799" spans="17:17">
      <c r="Q19799" s="925"/>
    </row>
    <row r="19800" spans="17:17">
      <c r="Q19800" s="925"/>
    </row>
    <row r="19801" spans="17:17">
      <c r="Q19801" s="925"/>
    </row>
    <row r="19802" spans="17:17">
      <c r="Q19802" s="925"/>
    </row>
    <row r="19803" spans="17:17">
      <c r="Q19803" s="925"/>
    </row>
    <row r="19804" spans="17:17">
      <c r="Q19804" s="925"/>
    </row>
    <row r="19805" spans="17:17">
      <c r="Q19805" s="925"/>
    </row>
    <row r="19806" spans="17:17">
      <c r="Q19806" s="925"/>
    </row>
    <row r="19807" spans="17:17">
      <c r="Q19807" s="925"/>
    </row>
    <row r="19808" spans="17:17">
      <c r="Q19808" s="925"/>
    </row>
    <row r="19809" spans="17:17">
      <c r="Q19809" s="925"/>
    </row>
    <row r="19810" spans="17:17">
      <c r="Q19810" s="925"/>
    </row>
    <row r="19811" spans="17:17">
      <c r="Q19811" s="925"/>
    </row>
    <row r="19812" spans="17:17">
      <c r="Q19812" s="925"/>
    </row>
    <row r="19813" spans="17:17">
      <c r="Q19813" s="925"/>
    </row>
    <row r="19814" spans="17:17">
      <c r="Q19814" s="925"/>
    </row>
    <row r="19815" spans="17:17">
      <c r="Q19815" s="925"/>
    </row>
    <row r="19816" spans="17:17">
      <c r="Q19816" s="925"/>
    </row>
    <row r="19817" spans="17:17">
      <c r="Q19817" s="925"/>
    </row>
    <row r="19818" spans="17:17">
      <c r="Q19818" s="925"/>
    </row>
    <row r="19819" spans="17:17">
      <c r="Q19819" s="925"/>
    </row>
    <row r="19820" spans="17:17">
      <c r="Q19820" s="925"/>
    </row>
    <row r="19821" spans="17:17">
      <c r="Q19821" s="925"/>
    </row>
    <row r="19822" spans="17:17">
      <c r="Q19822" s="925"/>
    </row>
    <row r="19823" spans="17:17">
      <c r="Q19823" s="925"/>
    </row>
    <row r="19824" spans="17:17">
      <c r="Q19824" s="925"/>
    </row>
    <row r="19825" spans="17:17">
      <c r="Q19825" s="925"/>
    </row>
    <row r="19826" spans="17:17">
      <c r="Q19826" s="925"/>
    </row>
    <row r="19827" spans="17:17">
      <c r="Q19827" s="925"/>
    </row>
    <row r="19828" spans="17:17">
      <c r="Q19828" s="925"/>
    </row>
    <row r="19829" spans="17:17">
      <c r="Q19829" s="925"/>
    </row>
    <row r="19830" spans="17:17">
      <c r="Q19830" s="925"/>
    </row>
    <row r="19831" spans="17:17">
      <c r="Q19831" s="925"/>
    </row>
    <row r="19832" spans="17:17">
      <c r="Q19832" s="925"/>
    </row>
    <row r="19833" spans="17:17">
      <c r="Q19833" s="925"/>
    </row>
    <row r="19834" spans="17:17">
      <c r="Q19834" s="925"/>
    </row>
    <row r="19835" spans="17:17">
      <c r="Q19835" s="925"/>
    </row>
    <row r="19836" spans="17:17">
      <c r="Q19836" s="925"/>
    </row>
    <row r="19837" spans="17:17">
      <c r="Q19837" s="925"/>
    </row>
    <row r="19838" spans="17:17">
      <c r="Q19838" s="925"/>
    </row>
    <row r="19839" spans="17:17">
      <c r="Q19839" s="925"/>
    </row>
    <row r="19840" spans="17:17">
      <c r="Q19840" s="925"/>
    </row>
    <row r="19841" spans="17:17">
      <c r="Q19841" s="925"/>
    </row>
    <row r="19842" spans="17:17">
      <c r="Q19842" s="925"/>
    </row>
    <row r="19843" spans="17:17">
      <c r="Q19843" s="925"/>
    </row>
    <row r="19844" spans="17:17">
      <c r="Q19844" s="925"/>
    </row>
    <row r="19845" spans="17:17">
      <c r="Q19845" s="925"/>
    </row>
    <row r="19846" spans="17:17">
      <c r="Q19846" s="925"/>
    </row>
    <row r="19847" spans="17:17">
      <c r="Q19847" s="925"/>
    </row>
    <row r="19848" spans="17:17">
      <c r="Q19848" s="925"/>
    </row>
    <row r="19849" spans="17:17">
      <c r="Q19849" s="925"/>
    </row>
    <row r="19850" spans="17:17">
      <c r="Q19850" s="925"/>
    </row>
    <row r="19851" spans="17:17">
      <c r="Q19851" s="925"/>
    </row>
    <row r="19852" spans="17:17">
      <c r="Q19852" s="925"/>
    </row>
    <row r="19853" spans="17:17">
      <c r="Q19853" s="925"/>
    </row>
    <row r="19854" spans="17:17">
      <c r="Q19854" s="925"/>
    </row>
    <row r="19855" spans="17:17">
      <c r="Q19855" s="925"/>
    </row>
    <row r="19856" spans="17:17">
      <c r="Q19856" s="925"/>
    </row>
    <row r="19857" spans="17:17">
      <c r="Q19857" s="925"/>
    </row>
    <row r="19858" spans="17:17">
      <c r="Q19858" s="925"/>
    </row>
    <row r="19859" spans="17:17">
      <c r="Q19859" s="925"/>
    </row>
    <row r="19860" spans="17:17">
      <c r="Q19860" s="925"/>
    </row>
    <row r="19861" spans="17:17">
      <c r="Q19861" s="925"/>
    </row>
    <row r="19862" spans="17:17">
      <c r="Q19862" s="925"/>
    </row>
    <row r="19863" spans="17:17">
      <c r="Q19863" s="925"/>
    </row>
    <row r="19864" spans="17:17">
      <c r="Q19864" s="925"/>
    </row>
    <row r="19865" spans="17:17">
      <c r="Q19865" s="925"/>
    </row>
    <row r="19866" spans="17:17">
      <c r="Q19866" s="925"/>
    </row>
    <row r="19867" spans="17:17">
      <c r="Q19867" s="925"/>
    </row>
    <row r="19868" spans="17:17">
      <c r="Q19868" s="925"/>
    </row>
    <row r="19869" spans="17:17">
      <c r="Q19869" s="925"/>
    </row>
    <row r="19870" spans="17:17">
      <c r="Q19870" s="925"/>
    </row>
    <row r="19871" spans="17:17">
      <c r="Q19871" s="925"/>
    </row>
    <row r="19872" spans="17:17">
      <c r="Q19872" s="925"/>
    </row>
    <row r="19873" spans="17:17">
      <c r="Q19873" s="925"/>
    </row>
    <row r="19874" spans="17:17">
      <c r="Q19874" s="925"/>
    </row>
    <row r="19875" spans="17:17">
      <c r="Q19875" s="925"/>
    </row>
    <row r="19876" spans="17:17">
      <c r="Q19876" s="925"/>
    </row>
    <row r="19877" spans="17:17">
      <c r="Q19877" s="925"/>
    </row>
    <row r="19878" spans="17:17">
      <c r="Q19878" s="925"/>
    </row>
    <row r="19879" spans="17:17">
      <c r="Q19879" s="925"/>
    </row>
    <row r="19880" spans="17:17">
      <c r="Q19880" s="925"/>
    </row>
    <row r="19881" spans="17:17">
      <c r="Q19881" s="925"/>
    </row>
    <row r="19882" spans="17:17">
      <c r="Q19882" s="925"/>
    </row>
    <row r="19883" spans="17:17">
      <c r="Q19883" s="925"/>
    </row>
    <row r="19884" spans="17:17">
      <c r="Q19884" s="925"/>
    </row>
    <row r="19885" spans="17:17">
      <c r="Q19885" s="925"/>
    </row>
    <row r="19886" spans="17:17">
      <c r="Q19886" s="925"/>
    </row>
    <row r="19887" spans="17:17">
      <c r="Q19887" s="925"/>
    </row>
    <row r="19888" spans="17:17">
      <c r="Q19888" s="925"/>
    </row>
    <row r="19889" spans="17:17">
      <c r="Q19889" s="925"/>
    </row>
    <row r="19890" spans="17:17">
      <c r="Q19890" s="925"/>
    </row>
    <row r="19891" spans="17:17">
      <c r="Q19891" s="925"/>
    </row>
    <row r="19892" spans="17:17">
      <c r="Q19892" s="925"/>
    </row>
    <row r="19893" spans="17:17">
      <c r="Q19893" s="925"/>
    </row>
    <row r="19894" spans="17:17">
      <c r="Q19894" s="925"/>
    </row>
    <row r="19895" spans="17:17">
      <c r="Q19895" s="925"/>
    </row>
    <row r="19896" spans="17:17">
      <c r="Q19896" s="925"/>
    </row>
    <row r="19897" spans="17:17">
      <c r="Q19897" s="925"/>
    </row>
    <row r="19898" spans="17:17">
      <c r="Q19898" s="925"/>
    </row>
    <row r="19899" spans="17:17">
      <c r="Q19899" s="925"/>
    </row>
    <row r="19900" spans="17:17">
      <c r="Q19900" s="925"/>
    </row>
    <row r="19901" spans="17:17">
      <c r="Q19901" s="925"/>
    </row>
    <row r="19902" spans="17:17">
      <c r="Q19902" s="925"/>
    </row>
    <row r="19903" spans="17:17">
      <c r="Q19903" s="925"/>
    </row>
    <row r="19904" spans="17:17">
      <c r="Q19904" s="925"/>
    </row>
    <row r="19905" spans="17:17">
      <c r="Q19905" s="925"/>
    </row>
    <row r="19906" spans="17:17">
      <c r="Q19906" s="925"/>
    </row>
    <row r="19907" spans="17:17">
      <c r="Q19907" s="925"/>
    </row>
    <row r="19908" spans="17:17">
      <c r="Q19908" s="925"/>
    </row>
    <row r="19909" spans="17:17">
      <c r="Q19909" s="925"/>
    </row>
    <row r="19910" spans="17:17">
      <c r="Q19910" s="925"/>
    </row>
    <row r="19911" spans="17:17">
      <c r="Q19911" s="925"/>
    </row>
    <row r="19912" spans="17:17">
      <c r="Q19912" s="925"/>
    </row>
    <row r="19913" spans="17:17">
      <c r="Q19913" s="925"/>
    </row>
    <row r="19914" spans="17:17">
      <c r="Q19914" s="925"/>
    </row>
    <row r="19915" spans="17:17">
      <c r="Q19915" s="925"/>
    </row>
    <row r="19916" spans="17:17">
      <c r="Q19916" s="925"/>
    </row>
    <row r="19917" spans="17:17">
      <c r="Q19917" s="925"/>
    </row>
    <row r="19918" spans="17:17">
      <c r="Q19918" s="925"/>
    </row>
    <row r="19919" spans="17:17">
      <c r="Q19919" s="925"/>
    </row>
    <row r="19920" spans="17:17">
      <c r="Q19920" s="925"/>
    </row>
    <row r="19921" spans="17:17">
      <c r="Q19921" s="925"/>
    </row>
    <row r="19922" spans="17:17">
      <c r="Q19922" s="925"/>
    </row>
    <row r="19923" spans="17:17">
      <c r="Q19923" s="925"/>
    </row>
    <row r="19924" spans="17:17">
      <c r="Q19924" s="925"/>
    </row>
    <row r="19925" spans="17:17">
      <c r="Q19925" s="925"/>
    </row>
    <row r="19926" spans="17:17">
      <c r="Q19926" s="925"/>
    </row>
    <row r="19927" spans="17:17">
      <c r="Q19927" s="925"/>
    </row>
    <row r="19928" spans="17:17">
      <c r="Q19928" s="925"/>
    </row>
    <row r="19929" spans="17:17">
      <c r="Q19929" s="925"/>
    </row>
    <row r="19930" spans="17:17">
      <c r="Q19930" s="925"/>
    </row>
    <row r="19931" spans="17:17">
      <c r="Q19931" s="925"/>
    </row>
    <row r="19932" spans="17:17">
      <c r="Q19932" s="925"/>
    </row>
    <row r="19933" spans="17:17">
      <c r="Q19933" s="925"/>
    </row>
    <row r="19934" spans="17:17">
      <c r="Q19934" s="925"/>
    </row>
    <row r="19935" spans="17:17">
      <c r="Q19935" s="925"/>
    </row>
    <row r="19936" spans="17:17">
      <c r="Q19936" s="925"/>
    </row>
    <row r="19937" spans="17:17">
      <c r="Q19937" s="925"/>
    </row>
    <row r="19938" spans="17:17">
      <c r="Q19938" s="925"/>
    </row>
    <row r="19939" spans="17:17">
      <c r="Q19939" s="925"/>
    </row>
    <row r="19940" spans="17:17">
      <c r="Q19940" s="925"/>
    </row>
    <row r="19941" spans="17:17">
      <c r="Q19941" s="925"/>
    </row>
    <row r="19942" spans="17:17">
      <c r="Q19942" s="925"/>
    </row>
    <row r="19943" spans="17:17">
      <c r="Q19943" s="925"/>
    </row>
    <row r="19944" spans="17:17">
      <c r="Q19944" s="925"/>
    </row>
    <row r="19945" spans="17:17">
      <c r="Q19945" s="925"/>
    </row>
    <row r="19946" spans="17:17">
      <c r="Q19946" s="925"/>
    </row>
    <row r="19947" spans="17:17">
      <c r="Q19947" s="925"/>
    </row>
    <row r="19948" spans="17:17">
      <c r="Q19948" s="925"/>
    </row>
    <row r="19949" spans="17:17">
      <c r="Q19949" s="925"/>
    </row>
    <row r="19950" spans="17:17">
      <c r="Q19950" s="925"/>
    </row>
    <row r="19951" spans="17:17">
      <c r="Q19951" s="925"/>
    </row>
    <row r="19952" spans="17:17">
      <c r="Q19952" s="925"/>
    </row>
    <row r="19953" spans="17:17">
      <c r="Q19953" s="925"/>
    </row>
    <row r="19954" spans="17:17">
      <c r="Q19954" s="925"/>
    </row>
    <row r="19955" spans="17:17">
      <c r="Q19955" s="925"/>
    </row>
    <row r="19956" spans="17:17">
      <c r="Q19956" s="925"/>
    </row>
    <row r="19957" spans="17:17">
      <c r="Q19957" s="925"/>
    </row>
    <row r="19958" spans="17:17">
      <c r="Q19958" s="925"/>
    </row>
    <row r="19959" spans="17:17">
      <c r="Q19959" s="925"/>
    </row>
    <row r="19960" spans="17:17">
      <c r="Q19960" s="925"/>
    </row>
    <row r="19961" spans="17:17">
      <c r="Q19961" s="925"/>
    </row>
    <row r="19962" spans="17:17">
      <c r="Q19962" s="925"/>
    </row>
    <row r="19963" spans="17:17">
      <c r="Q19963" s="925"/>
    </row>
    <row r="19964" spans="17:17">
      <c r="Q19964" s="925"/>
    </row>
    <row r="19965" spans="17:17">
      <c r="Q19965" s="925"/>
    </row>
    <row r="19966" spans="17:17">
      <c r="Q19966" s="925"/>
    </row>
    <row r="19967" spans="17:17">
      <c r="Q19967" s="925"/>
    </row>
    <row r="19968" spans="17:17">
      <c r="Q19968" s="925"/>
    </row>
    <row r="19969" spans="17:17">
      <c r="Q19969" s="925"/>
    </row>
    <row r="19970" spans="17:17">
      <c r="Q19970" s="925"/>
    </row>
    <row r="19971" spans="17:17">
      <c r="Q19971" s="925"/>
    </row>
    <row r="19972" spans="17:17">
      <c r="Q19972" s="925"/>
    </row>
    <row r="19973" spans="17:17">
      <c r="Q19973" s="925"/>
    </row>
    <row r="19974" spans="17:17">
      <c r="Q19974" s="925"/>
    </row>
    <row r="19975" spans="17:17">
      <c r="Q19975" s="925"/>
    </row>
    <row r="19976" spans="17:17">
      <c r="Q19976" s="925"/>
    </row>
    <row r="19977" spans="17:17">
      <c r="Q19977" s="925"/>
    </row>
    <row r="19978" spans="17:17">
      <c r="Q19978" s="925"/>
    </row>
    <row r="19979" spans="17:17">
      <c r="Q19979" s="925"/>
    </row>
    <row r="19980" spans="17:17">
      <c r="Q19980" s="925"/>
    </row>
    <row r="19981" spans="17:17">
      <c r="Q19981" s="925"/>
    </row>
    <row r="19982" spans="17:17">
      <c r="Q19982" s="925"/>
    </row>
    <row r="19983" spans="17:17">
      <c r="Q19983" s="925"/>
    </row>
    <row r="19984" spans="17:17">
      <c r="Q19984" s="925"/>
    </row>
    <row r="19985" spans="17:17">
      <c r="Q19985" s="925"/>
    </row>
    <row r="19986" spans="17:17">
      <c r="Q19986" s="925"/>
    </row>
    <row r="19987" spans="17:17">
      <c r="Q19987" s="925"/>
    </row>
    <row r="19988" spans="17:17">
      <c r="Q19988" s="925"/>
    </row>
    <row r="19989" spans="17:17">
      <c r="Q19989" s="925"/>
    </row>
    <row r="19990" spans="17:17">
      <c r="Q19990" s="925"/>
    </row>
    <row r="19991" spans="17:17">
      <c r="Q19991" s="925"/>
    </row>
    <row r="19992" spans="17:17">
      <c r="Q19992" s="925"/>
    </row>
    <row r="19993" spans="17:17">
      <c r="Q19993" s="925"/>
    </row>
    <row r="19994" spans="17:17">
      <c r="Q19994" s="925"/>
    </row>
    <row r="19995" spans="17:17">
      <c r="Q19995" s="925"/>
    </row>
    <row r="19996" spans="17:17">
      <c r="Q19996" s="925"/>
    </row>
    <row r="19997" spans="17:17">
      <c r="Q19997" s="925"/>
    </row>
    <row r="19998" spans="17:17">
      <c r="Q19998" s="925"/>
    </row>
    <row r="19999" spans="17:17">
      <c r="Q19999" s="925"/>
    </row>
    <row r="20000" spans="17:17">
      <c r="Q20000" s="925"/>
    </row>
    <row r="20001" spans="17:17">
      <c r="Q20001" s="925"/>
    </row>
    <row r="20002" spans="17:17">
      <c r="Q20002" s="925"/>
    </row>
    <row r="20003" spans="17:17">
      <c r="Q20003" s="925"/>
    </row>
    <row r="20004" spans="17:17">
      <c r="Q20004" s="925"/>
    </row>
    <row r="20005" spans="17:17">
      <c r="Q20005" s="925"/>
    </row>
    <row r="20006" spans="17:17">
      <c r="Q20006" s="925"/>
    </row>
    <row r="20007" spans="17:17">
      <c r="Q20007" s="925"/>
    </row>
    <row r="20008" spans="17:17">
      <c r="Q20008" s="925"/>
    </row>
    <row r="20009" spans="17:17">
      <c r="Q20009" s="925"/>
    </row>
    <row r="20010" spans="17:17">
      <c r="Q20010" s="925"/>
    </row>
    <row r="20011" spans="17:17">
      <c r="Q20011" s="925"/>
    </row>
    <row r="20012" spans="17:17">
      <c r="Q20012" s="925"/>
    </row>
    <row r="20013" spans="17:17">
      <c r="Q20013" s="925"/>
    </row>
    <row r="20014" spans="17:17">
      <c r="Q20014" s="925"/>
    </row>
    <row r="20015" spans="17:17">
      <c r="Q20015" s="925"/>
    </row>
    <row r="20016" spans="17:17">
      <c r="Q20016" s="925"/>
    </row>
    <row r="20017" spans="17:17">
      <c r="Q20017" s="925"/>
    </row>
    <row r="20018" spans="17:17">
      <c r="Q20018" s="925"/>
    </row>
    <row r="20019" spans="17:17">
      <c r="Q20019" s="925"/>
    </row>
    <row r="20020" spans="17:17">
      <c r="Q20020" s="925"/>
    </row>
    <row r="20021" spans="17:17">
      <c r="Q20021" s="925"/>
    </row>
    <row r="20022" spans="17:17">
      <c r="Q20022" s="925"/>
    </row>
    <row r="20023" spans="17:17">
      <c r="Q20023" s="925"/>
    </row>
    <row r="20024" spans="17:17">
      <c r="Q20024" s="925"/>
    </row>
    <row r="20025" spans="17:17">
      <c r="Q20025" s="925"/>
    </row>
    <row r="20026" spans="17:17">
      <c r="Q20026" s="925"/>
    </row>
    <row r="20027" spans="17:17">
      <c r="Q20027" s="925"/>
    </row>
    <row r="20028" spans="17:17">
      <c r="Q20028" s="925"/>
    </row>
    <row r="20029" spans="17:17">
      <c r="Q20029" s="925"/>
    </row>
    <row r="20030" spans="17:17">
      <c r="Q20030" s="925"/>
    </row>
    <row r="20031" spans="17:17">
      <c r="Q20031" s="925"/>
    </row>
    <row r="20032" spans="17:17">
      <c r="Q20032" s="925"/>
    </row>
    <row r="20033" spans="17:17">
      <c r="Q20033" s="925"/>
    </row>
    <row r="20034" spans="17:17">
      <c r="Q20034" s="925"/>
    </row>
    <row r="20035" spans="17:17">
      <c r="Q20035" s="925"/>
    </row>
    <row r="20036" spans="17:17">
      <c r="Q20036" s="925"/>
    </row>
    <row r="20037" spans="17:17">
      <c r="Q20037" s="925"/>
    </row>
    <row r="20038" spans="17:17">
      <c r="Q20038" s="925"/>
    </row>
    <row r="20039" spans="17:17">
      <c r="Q20039" s="925"/>
    </row>
    <row r="20040" spans="17:17">
      <c r="Q20040" s="925"/>
    </row>
    <row r="20041" spans="17:17">
      <c r="Q20041" s="925"/>
    </row>
    <row r="20042" spans="17:17">
      <c r="Q20042" s="925"/>
    </row>
    <row r="20043" spans="17:17">
      <c r="Q20043" s="925"/>
    </row>
    <row r="20044" spans="17:17">
      <c r="Q20044" s="925"/>
    </row>
    <row r="20045" spans="17:17">
      <c r="Q20045" s="925"/>
    </row>
    <row r="20046" spans="17:17">
      <c r="Q20046" s="925"/>
    </row>
    <row r="20047" spans="17:17">
      <c r="Q20047" s="925"/>
    </row>
    <row r="20048" spans="17:17">
      <c r="Q20048" s="925"/>
    </row>
    <row r="20049" spans="17:17">
      <c r="Q20049" s="925"/>
    </row>
    <row r="20050" spans="17:17">
      <c r="Q20050" s="925"/>
    </row>
    <row r="20051" spans="17:17">
      <c r="Q20051" s="925"/>
    </row>
    <row r="20052" spans="17:17">
      <c r="Q20052" s="925"/>
    </row>
    <row r="20053" spans="17:17">
      <c r="Q20053" s="925"/>
    </row>
    <row r="20054" spans="17:17">
      <c r="Q20054" s="925"/>
    </row>
    <row r="20055" spans="17:17">
      <c r="Q20055" s="925"/>
    </row>
    <row r="20056" spans="17:17">
      <c r="Q20056" s="925"/>
    </row>
    <row r="20057" spans="17:17">
      <c r="Q20057" s="925"/>
    </row>
    <row r="20058" spans="17:17">
      <c r="Q20058" s="925"/>
    </row>
    <row r="20059" spans="17:17">
      <c r="Q20059" s="925"/>
    </row>
    <row r="20060" spans="17:17">
      <c r="Q20060" s="925"/>
    </row>
    <row r="20061" spans="17:17">
      <c r="Q20061" s="925"/>
    </row>
    <row r="20062" spans="17:17">
      <c r="Q20062" s="925"/>
    </row>
    <row r="20063" spans="17:17">
      <c r="Q20063" s="925"/>
    </row>
    <row r="20064" spans="17:17">
      <c r="Q20064" s="925"/>
    </row>
    <row r="20065" spans="17:17">
      <c r="Q20065" s="925"/>
    </row>
    <row r="20066" spans="17:17">
      <c r="Q20066" s="925"/>
    </row>
    <row r="20067" spans="17:17">
      <c r="Q20067" s="925"/>
    </row>
    <row r="20068" spans="17:17">
      <c r="Q20068" s="925"/>
    </row>
    <row r="20069" spans="17:17">
      <c r="Q20069" s="925"/>
    </row>
    <row r="20070" spans="17:17">
      <c r="Q20070" s="925"/>
    </row>
    <row r="20071" spans="17:17">
      <c r="Q20071" s="925"/>
    </row>
    <row r="20072" spans="17:17">
      <c r="Q20072" s="925"/>
    </row>
    <row r="20073" spans="17:17">
      <c r="Q20073" s="925"/>
    </row>
    <row r="20074" spans="17:17">
      <c r="Q20074" s="925"/>
    </row>
    <row r="20075" spans="17:17">
      <c r="Q20075" s="925"/>
    </row>
    <row r="20076" spans="17:17">
      <c r="Q20076" s="925"/>
    </row>
    <row r="20077" spans="17:17">
      <c r="Q20077" s="925"/>
    </row>
    <row r="20078" spans="17:17">
      <c r="Q20078" s="925"/>
    </row>
    <row r="20079" spans="17:17">
      <c r="Q20079" s="925"/>
    </row>
    <row r="20080" spans="17:17">
      <c r="Q20080" s="925"/>
    </row>
    <row r="20081" spans="17:17">
      <c r="Q20081" s="925"/>
    </row>
    <row r="20082" spans="17:17">
      <c r="Q20082" s="925"/>
    </row>
    <row r="20083" spans="17:17">
      <c r="Q20083" s="925"/>
    </row>
    <row r="20084" spans="17:17">
      <c r="Q20084" s="925"/>
    </row>
    <row r="20085" spans="17:17">
      <c r="Q20085" s="925"/>
    </row>
    <row r="20086" spans="17:17">
      <c r="Q20086" s="925"/>
    </row>
    <row r="20087" spans="17:17">
      <c r="Q20087" s="925"/>
    </row>
    <row r="20088" spans="17:17">
      <c r="Q20088" s="925"/>
    </row>
    <row r="20089" spans="17:17">
      <c r="Q20089" s="925"/>
    </row>
    <row r="20090" spans="17:17">
      <c r="Q20090" s="925"/>
    </row>
    <row r="20091" spans="17:17">
      <c r="Q20091" s="925"/>
    </row>
    <row r="20092" spans="17:17">
      <c r="Q20092" s="925"/>
    </row>
    <row r="20093" spans="17:17">
      <c r="Q20093" s="925"/>
    </row>
    <row r="20094" spans="17:17">
      <c r="Q20094" s="925"/>
    </row>
    <row r="20095" spans="17:17">
      <c r="Q20095" s="925"/>
    </row>
    <row r="20096" spans="17:17">
      <c r="Q20096" s="925"/>
    </row>
    <row r="20097" spans="17:17">
      <c r="Q20097" s="925"/>
    </row>
    <row r="20098" spans="17:17">
      <c r="Q20098" s="925"/>
    </row>
    <row r="20099" spans="17:17">
      <c r="Q20099" s="925"/>
    </row>
    <row r="20100" spans="17:17">
      <c r="Q20100" s="925"/>
    </row>
    <row r="20101" spans="17:17">
      <c r="Q20101" s="925"/>
    </row>
    <row r="20102" spans="17:17">
      <c r="Q20102" s="925"/>
    </row>
    <row r="20103" spans="17:17">
      <c r="Q20103" s="925"/>
    </row>
    <row r="20104" spans="17:17">
      <c r="Q20104" s="925"/>
    </row>
    <row r="20105" spans="17:17">
      <c r="Q20105" s="925"/>
    </row>
    <row r="20106" spans="17:17">
      <c r="Q20106" s="925"/>
    </row>
    <row r="20107" spans="17:17">
      <c r="Q20107" s="925"/>
    </row>
    <row r="20108" spans="17:17">
      <c r="Q20108" s="925"/>
    </row>
    <row r="20109" spans="17:17">
      <c r="Q20109" s="925"/>
    </row>
    <row r="20110" spans="17:17">
      <c r="Q20110" s="925"/>
    </row>
    <row r="20111" spans="17:17">
      <c r="Q20111" s="925"/>
    </row>
    <row r="20112" spans="17:17">
      <c r="Q20112" s="925"/>
    </row>
    <row r="20113" spans="17:17">
      <c r="Q20113" s="925"/>
    </row>
    <row r="20114" spans="17:17">
      <c r="Q20114" s="925"/>
    </row>
    <row r="20115" spans="17:17">
      <c r="Q20115" s="925"/>
    </row>
    <row r="20116" spans="17:17">
      <c r="Q20116" s="925"/>
    </row>
    <row r="20117" spans="17:17">
      <c r="Q20117" s="925"/>
    </row>
    <row r="20118" spans="17:17">
      <c r="Q20118" s="925"/>
    </row>
    <row r="20119" spans="17:17">
      <c r="Q20119" s="925"/>
    </row>
    <row r="20120" spans="17:17">
      <c r="Q20120" s="925"/>
    </row>
    <row r="20121" spans="17:17">
      <c r="Q20121" s="925"/>
    </row>
    <row r="20122" spans="17:17">
      <c r="Q20122" s="925"/>
    </row>
    <row r="20123" spans="17:17">
      <c r="Q20123" s="925"/>
    </row>
    <row r="20124" spans="17:17">
      <c r="Q20124" s="925"/>
    </row>
    <row r="20125" spans="17:17">
      <c r="Q20125" s="925"/>
    </row>
    <row r="20126" spans="17:17">
      <c r="Q20126" s="925"/>
    </row>
    <row r="20127" spans="17:17">
      <c r="Q20127" s="925"/>
    </row>
    <row r="20128" spans="17:17">
      <c r="Q20128" s="925"/>
    </row>
    <row r="20129" spans="17:17">
      <c r="Q20129" s="925"/>
    </row>
    <row r="20130" spans="17:17">
      <c r="Q20130" s="925"/>
    </row>
    <row r="20131" spans="17:17">
      <c r="Q20131" s="925"/>
    </row>
    <row r="20132" spans="17:17">
      <c r="Q20132" s="925"/>
    </row>
    <row r="20133" spans="17:17">
      <c r="Q20133" s="925"/>
    </row>
    <row r="20134" spans="17:17">
      <c r="Q20134" s="925"/>
    </row>
    <row r="20135" spans="17:17">
      <c r="Q20135" s="925"/>
    </row>
    <row r="20136" spans="17:17">
      <c r="Q20136" s="925"/>
    </row>
    <row r="20137" spans="17:17">
      <c r="Q20137" s="925"/>
    </row>
    <row r="20138" spans="17:17">
      <c r="Q20138" s="925"/>
    </row>
    <row r="20139" spans="17:17">
      <c r="Q20139" s="925"/>
    </row>
    <row r="20140" spans="17:17">
      <c r="Q20140" s="925"/>
    </row>
    <row r="20141" spans="17:17">
      <c r="Q20141" s="925"/>
    </row>
    <row r="20142" spans="17:17">
      <c r="Q20142" s="925"/>
    </row>
    <row r="20143" spans="17:17">
      <c r="Q20143" s="925"/>
    </row>
    <row r="20144" spans="17:17">
      <c r="Q20144" s="925"/>
    </row>
    <row r="20145" spans="17:17">
      <c r="Q20145" s="925"/>
    </row>
    <row r="20146" spans="17:17">
      <c r="Q20146" s="925"/>
    </row>
    <row r="20147" spans="17:17">
      <c r="Q20147" s="925"/>
    </row>
    <row r="20148" spans="17:17">
      <c r="Q20148" s="925"/>
    </row>
    <row r="20149" spans="17:17">
      <c r="Q20149" s="925"/>
    </row>
    <row r="20150" spans="17:17">
      <c r="Q20150" s="925"/>
    </row>
    <row r="20151" spans="17:17">
      <c r="Q20151" s="925"/>
    </row>
    <row r="20152" spans="17:17">
      <c r="Q20152" s="925"/>
    </row>
    <row r="20153" spans="17:17">
      <c r="Q20153" s="925"/>
    </row>
    <row r="20154" spans="17:17">
      <c r="Q20154" s="925"/>
    </row>
    <row r="20155" spans="17:17">
      <c r="Q20155" s="925"/>
    </row>
    <row r="20156" spans="17:17">
      <c r="Q20156" s="925"/>
    </row>
    <row r="20157" spans="17:17">
      <c r="Q20157" s="925"/>
    </row>
    <row r="20158" spans="17:17">
      <c r="Q20158" s="925"/>
    </row>
    <row r="20159" spans="17:17">
      <c r="Q20159" s="925"/>
    </row>
    <row r="20160" spans="17:17">
      <c r="Q20160" s="925"/>
    </row>
    <row r="20161" spans="17:17">
      <c r="Q20161" s="925"/>
    </row>
    <row r="20162" spans="17:17">
      <c r="Q20162" s="925"/>
    </row>
    <row r="20163" spans="17:17">
      <c r="Q20163" s="925"/>
    </row>
    <row r="20164" spans="17:17">
      <c r="Q20164" s="925"/>
    </row>
    <row r="20165" spans="17:17">
      <c r="Q20165" s="925"/>
    </row>
    <row r="20166" spans="17:17">
      <c r="Q20166" s="925"/>
    </row>
    <row r="20167" spans="17:17">
      <c r="Q20167" s="925"/>
    </row>
    <row r="20168" spans="17:17">
      <c r="Q20168" s="925"/>
    </row>
    <row r="20169" spans="17:17">
      <c r="Q20169" s="925"/>
    </row>
    <row r="20170" spans="17:17">
      <c r="Q20170" s="925"/>
    </row>
    <row r="20171" spans="17:17">
      <c r="Q20171" s="925"/>
    </row>
    <row r="20172" spans="17:17">
      <c r="Q20172" s="925"/>
    </row>
    <row r="20173" spans="17:17">
      <c r="Q20173" s="925"/>
    </row>
    <row r="20174" spans="17:17">
      <c r="Q20174" s="925"/>
    </row>
    <row r="20175" spans="17:17">
      <c r="Q20175" s="925"/>
    </row>
    <row r="20176" spans="17:17">
      <c r="Q20176" s="925"/>
    </row>
    <row r="20177" spans="17:17">
      <c r="Q20177" s="925"/>
    </row>
    <row r="20178" spans="17:17">
      <c r="Q20178" s="925"/>
    </row>
    <row r="20179" spans="17:17">
      <c r="Q20179" s="925"/>
    </row>
    <row r="20180" spans="17:17">
      <c r="Q20180" s="925"/>
    </row>
    <row r="20181" spans="17:17">
      <c r="Q20181" s="925"/>
    </row>
    <row r="20182" spans="17:17">
      <c r="Q20182" s="925"/>
    </row>
    <row r="20183" spans="17:17">
      <c r="Q20183" s="925"/>
    </row>
    <row r="20184" spans="17:17">
      <c r="Q20184" s="925"/>
    </row>
    <row r="20185" spans="17:17">
      <c r="Q20185" s="925"/>
    </row>
    <row r="20186" spans="17:17">
      <c r="Q20186" s="925"/>
    </row>
    <row r="20187" spans="17:17">
      <c r="Q20187" s="925"/>
    </row>
    <row r="20188" spans="17:17">
      <c r="Q20188" s="925"/>
    </row>
    <row r="20189" spans="17:17">
      <c r="Q20189" s="925"/>
    </row>
    <row r="20190" spans="17:17">
      <c r="Q20190" s="925"/>
    </row>
    <row r="20191" spans="17:17">
      <c r="Q20191" s="925"/>
    </row>
    <row r="20192" spans="17:17">
      <c r="Q20192" s="925"/>
    </row>
    <row r="20193" spans="17:17">
      <c r="Q20193" s="925"/>
    </row>
    <row r="20194" spans="17:17">
      <c r="Q20194" s="925"/>
    </row>
    <row r="20195" spans="17:17">
      <c r="Q20195" s="925"/>
    </row>
    <row r="20196" spans="17:17">
      <c r="Q20196" s="925"/>
    </row>
    <row r="20197" spans="17:17">
      <c r="Q20197" s="925"/>
    </row>
    <row r="20198" spans="17:17">
      <c r="Q20198" s="925"/>
    </row>
    <row r="20199" spans="17:17">
      <c r="Q20199" s="925"/>
    </row>
    <row r="20200" spans="17:17">
      <c r="Q20200" s="925"/>
    </row>
    <row r="20201" spans="17:17">
      <c r="Q20201" s="925"/>
    </row>
    <row r="20202" spans="17:17">
      <c r="Q20202" s="925"/>
    </row>
    <row r="20203" spans="17:17">
      <c r="Q20203" s="925"/>
    </row>
    <row r="20204" spans="17:17">
      <c r="Q20204" s="925"/>
    </row>
    <row r="20205" spans="17:17">
      <c r="Q20205" s="925"/>
    </row>
    <row r="20206" spans="17:17">
      <c r="Q20206" s="925"/>
    </row>
    <row r="20207" spans="17:17">
      <c r="Q20207" s="925"/>
    </row>
    <row r="20208" spans="17:17">
      <c r="Q20208" s="925"/>
    </row>
    <row r="20209" spans="17:17">
      <c r="Q20209" s="925"/>
    </row>
    <row r="20210" spans="17:17">
      <c r="Q20210" s="925"/>
    </row>
    <row r="20211" spans="17:17">
      <c r="Q20211" s="925"/>
    </row>
    <row r="20212" spans="17:17">
      <c r="Q20212" s="925"/>
    </row>
    <row r="20213" spans="17:17">
      <c r="Q20213" s="925"/>
    </row>
    <row r="20214" spans="17:17">
      <c r="Q20214" s="925"/>
    </row>
    <row r="20215" spans="17:17">
      <c r="Q20215" s="925"/>
    </row>
    <row r="20216" spans="17:17">
      <c r="Q20216" s="925"/>
    </row>
    <row r="20217" spans="17:17">
      <c r="Q20217" s="925"/>
    </row>
    <row r="20218" spans="17:17">
      <c r="Q20218" s="925"/>
    </row>
    <row r="20219" spans="17:17">
      <c r="Q20219" s="925"/>
    </row>
    <row r="20220" spans="17:17">
      <c r="Q20220" s="925"/>
    </row>
    <row r="20221" spans="17:17">
      <c r="Q20221" s="925"/>
    </row>
    <row r="20222" spans="17:17">
      <c r="Q20222" s="925"/>
    </row>
    <row r="20223" spans="17:17">
      <c r="Q20223" s="925"/>
    </row>
    <row r="20224" spans="17:17">
      <c r="Q20224" s="925"/>
    </row>
    <row r="20225" spans="17:17">
      <c r="Q20225" s="925"/>
    </row>
    <row r="20226" spans="17:17">
      <c r="Q20226" s="925"/>
    </row>
    <row r="20227" spans="17:17">
      <c r="Q20227" s="925"/>
    </row>
    <row r="20228" spans="17:17">
      <c r="Q20228" s="925"/>
    </row>
    <row r="20229" spans="17:17">
      <c r="Q20229" s="925"/>
    </row>
    <row r="20230" spans="17:17">
      <c r="Q20230" s="925"/>
    </row>
    <row r="20231" spans="17:17">
      <c r="Q20231" s="925"/>
    </row>
    <row r="20232" spans="17:17">
      <c r="Q20232" s="925"/>
    </row>
    <row r="20233" spans="17:17">
      <c r="Q20233" s="925"/>
    </row>
    <row r="20234" spans="17:17">
      <c r="Q20234" s="925"/>
    </row>
    <row r="20235" spans="17:17">
      <c r="Q20235" s="925"/>
    </row>
    <row r="20236" spans="17:17">
      <c r="Q20236" s="925"/>
    </row>
    <row r="20237" spans="17:17">
      <c r="Q20237" s="925"/>
    </row>
    <row r="20238" spans="17:17">
      <c r="Q20238" s="925"/>
    </row>
    <row r="20239" spans="17:17">
      <c r="Q20239" s="925"/>
    </row>
    <row r="20240" spans="17:17">
      <c r="Q20240" s="925"/>
    </row>
    <row r="20241" spans="17:17">
      <c r="Q20241" s="925"/>
    </row>
    <row r="20242" spans="17:17">
      <c r="Q20242" s="925"/>
    </row>
    <row r="20243" spans="17:17">
      <c r="Q20243" s="925"/>
    </row>
    <row r="20244" spans="17:17">
      <c r="Q20244" s="925"/>
    </row>
    <row r="20245" spans="17:17">
      <c r="Q20245" s="925"/>
    </row>
    <row r="20246" spans="17:17">
      <c r="Q20246" s="925"/>
    </row>
    <row r="20247" spans="17:17">
      <c r="Q20247" s="925"/>
    </row>
    <row r="20248" spans="17:17">
      <c r="Q20248" s="925"/>
    </row>
    <row r="20249" spans="17:17">
      <c r="Q20249" s="925"/>
    </row>
    <row r="20250" spans="17:17">
      <c r="Q20250" s="925"/>
    </row>
    <row r="20251" spans="17:17">
      <c r="Q20251" s="925"/>
    </row>
    <row r="20252" spans="17:17">
      <c r="Q20252" s="925"/>
    </row>
    <row r="20253" spans="17:17">
      <c r="Q20253" s="925"/>
    </row>
    <row r="20254" spans="17:17">
      <c r="Q20254" s="925"/>
    </row>
    <row r="20255" spans="17:17">
      <c r="Q20255" s="925"/>
    </row>
    <row r="20256" spans="17:17">
      <c r="Q20256" s="925"/>
    </row>
    <row r="20257" spans="17:17">
      <c r="Q20257" s="925"/>
    </row>
    <row r="20258" spans="17:17">
      <c r="Q20258" s="925"/>
    </row>
    <row r="20259" spans="17:17">
      <c r="Q20259" s="925"/>
    </row>
    <row r="20260" spans="17:17">
      <c r="Q20260" s="925"/>
    </row>
    <row r="20261" spans="17:17">
      <c r="Q20261" s="925"/>
    </row>
    <row r="20262" spans="17:17">
      <c r="Q20262" s="925"/>
    </row>
    <row r="20263" spans="17:17">
      <c r="Q20263" s="925"/>
    </row>
    <row r="20264" spans="17:17">
      <c r="Q20264" s="925"/>
    </row>
    <row r="20265" spans="17:17">
      <c r="Q20265" s="925"/>
    </row>
    <row r="20266" spans="17:17">
      <c r="Q20266" s="925"/>
    </row>
    <row r="20267" spans="17:17">
      <c r="Q20267" s="925"/>
    </row>
    <row r="20268" spans="17:17">
      <c r="Q20268" s="925"/>
    </row>
    <row r="20269" spans="17:17">
      <c r="Q20269" s="925"/>
    </row>
    <row r="20270" spans="17:17">
      <c r="Q20270" s="925"/>
    </row>
    <row r="20271" spans="17:17">
      <c r="Q20271" s="925"/>
    </row>
    <row r="20272" spans="17:17">
      <c r="Q20272" s="925"/>
    </row>
    <row r="20273" spans="17:17">
      <c r="Q20273" s="925"/>
    </row>
    <row r="20274" spans="17:17">
      <c r="Q20274" s="925"/>
    </row>
    <row r="20275" spans="17:17">
      <c r="Q20275" s="925"/>
    </row>
    <row r="20276" spans="17:17">
      <c r="Q20276" s="925"/>
    </row>
    <row r="20277" spans="17:17">
      <c r="Q20277" s="925"/>
    </row>
    <row r="20278" spans="17:17">
      <c r="Q20278" s="925"/>
    </row>
    <row r="20279" spans="17:17">
      <c r="Q20279" s="925"/>
    </row>
    <row r="20280" spans="17:17">
      <c r="Q20280" s="925"/>
    </row>
    <row r="20281" spans="17:17">
      <c r="Q20281" s="925"/>
    </row>
    <row r="20282" spans="17:17">
      <c r="Q20282" s="925"/>
    </row>
    <row r="20283" spans="17:17">
      <c r="Q20283" s="925"/>
    </row>
    <row r="20284" spans="17:17">
      <c r="Q20284" s="925"/>
    </row>
    <row r="20285" spans="17:17">
      <c r="Q20285" s="925"/>
    </row>
    <row r="20286" spans="17:17">
      <c r="Q20286" s="925"/>
    </row>
    <row r="20287" spans="17:17">
      <c r="Q20287" s="925"/>
    </row>
    <row r="20288" spans="17:17">
      <c r="Q20288" s="925"/>
    </row>
    <row r="20289" spans="17:17">
      <c r="Q20289" s="925"/>
    </row>
    <row r="20290" spans="17:17">
      <c r="Q20290" s="925"/>
    </row>
    <row r="20291" spans="17:17">
      <c r="Q20291" s="925"/>
    </row>
    <row r="20292" spans="17:17">
      <c r="Q20292" s="925"/>
    </row>
    <row r="20293" spans="17:17">
      <c r="Q20293" s="925"/>
    </row>
    <row r="20294" spans="17:17">
      <c r="Q20294" s="925"/>
    </row>
    <row r="20295" spans="17:17">
      <c r="Q20295" s="925"/>
    </row>
    <row r="20296" spans="17:17">
      <c r="Q20296" s="925"/>
    </row>
    <row r="20297" spans="17:17">
      <c r="Q20297" s="925"/>
    </row>
    <row r="20298" spans="17:17">
      <c r="Q20298" s="925"/>
    </row>
    <row r="20299" spans="17:17">
      <c r="Q20299" s="925"/>
    </row>
    <row r="20300" spans="17:17">
      <c r="Q20300" s="925"/>
    </row>
    <row r="20301" spans="17:17">
      <c r="Q20301" s="925"/>
    </row>
    <row r="20302" spans="17:17">
      <c r="Q20302" s="925"/>
    </row>
    <row r="20303" spans="17:17">
      <c r="Q20303" s="925"/>
    </row>
    <row r="20304" spans="17:17">
      <c r="Q20304" s="925"/>
    </row>
    <row r="20305" spans="17:17">
      <c r="Q20305" s="925"/>
    </row>
    <row r="20306" spans="17:17">
      <c r="Q20306" s="925"/>
    </row>
    <row r="20307" spans="17:17">
      <c r="Q20307" s="925"/>
    </row>
    <row r="20308" spans="17:17">
      <c r="Q20308" s="925"/>
    </row>
    <row r="20309" spans="17:17">
      <c r="Q20309" s="925"/>
    </row>
    <row r="20310" spans="17:17">
      <c r="Q20310" s="925"/>
    </row>
    <row r="20311" spans="17:17">
      <c r="Q20311" s="925"/>
    </row>
    <row r="20312" spans="17:17">
      <c r="Q20312" s="925"/>
    </row>
    <row r="20313" spans="17:17">
      <c r="Q20313" s="925"/>
    </row>
    <row r="20314" spans="17:17">
      <c r="Q20314" s="925"/>
    </row>
    <row r="20315" spans="17:17">
      <c r="Q20315" s="925"/>
    </row>
    <row r="20316" spans="17:17">
      <c r="Q20316" s="925"/>
    </row>
    <row r="20317" spans="17:17">
      <c r="Q20317" s="925"/>
    </row>
    <row r="20318" spans="17:17">
      <c r="Q20318" s="925"/>
    </row>
    <row r="20319" spans="17:17">
      <c r="Q20319" s="925"/>
    </row>
    <row r="20320" spans="17:17">
      <c r="Q20320" s="925"/>
    </row>
    <row r="20321" spans="17:17">
      <c r="Q20321" s="925"/>
    </row>
    <row r="20322" spans="17:17">
      <c r="Q20322" s="925"/>
    </row>
    <row r="20323" spans="17:17">
      <c r="Q20323" s="925"/>
    </row>
    <row r="20324" spans="17:17">
      <c r="Q20324" s="925"/>
    </row>
    <row r="20325" spans="17:17">
      <c r="Q20325" s="925"/>
    </row>
    <row r="20326" spans="17:17">
      <c r="Q20326" s="925"/>
    </row>
    <row r="20327" spans="17:17">
      <c r="Q20327" s="925"/>
    </row>
    <row r="20328" spans="17:17">
      <c r="Q20328" s="925"/>
    </row>
    <row r="20329" spans="17:17">
      <c r="Q20329" s="925"/>
    </row>
    <row r="20330" spans="17:17">
      <c r="Q20330" s="925"/>
    </row>
    <row r="20331" spans="17:17">
      <c r="Q20331" s="925"/>
    </row>
    <row r="20332" spans="17:17">
      <c r="Q20332" s="925"/>
    </row>
    <row r="20333" spans="17:17">
      <c r="Q20333" s="925"/>
    </row>
    <row r="20334" spans="17:17">
      <c r="Q20334" s="925"/>
    </row>
    <row r="20335" spans="17:17">
      <c r="Q20335" s="925"/>
    </row>
    <row r="20336" spans="17:17">
      <c r="Q20336" s="925"/>
    </row>
    <row r="20337" spans="17:17">
      <c r="Q20337" s="925"/>
    </row>
    <row r="20338" spans="17:17">
      <c r="Q20338" s="925"/>
    </row>
    <row r="20339" spans="17:17">
      <c r="Q20339" s="925"/>
    </row>
    <row r="20340" spans="17:17">
      <c r="Q20340" s="925"/>
    </row>
    <row r="20341" spans="17:17">
      <c r="Q20341" s="925"/>
    </row>
    <row r="20342" spans="17:17">
      <c r="Q20342" s="925"/>
    </row>
    <row r="20343" spans="17:17">
      <c r="Q20343" s="925"/>
    </row>
    <row r="20344" spans="17:17">
      <c r="Q20344" s="925"/>
    </row>
    <row r="20345" spans="17:17">
      <c r="Q20345" s="925"/>
    </row>
    <row r="20346" spans="17:17">
      <c r="Q20346" s="925"/>
    </row>
    <row r="20347" spans="17:17">
      <c r="Q20347" s="925"/>
    </row>
    <row r="20348" spans="17:17">
      <c r="Q20348" s="925"/>
    </row>
    <row r="20349" spans="17:17">
      <c r="Q20349" s="925"/>
    </row>
    <row r="20350" spans="17:17">
      <c r="Q20350" s="925"/>
    </row>
    <row r="20351" spans="17:17">
      <c r="Q20351" s="925"/>
    </row>
    <row r="20352" spans="17:17">
      <c r="Q20352" s="925"/>
    </row>
    <row r="20353" spans="17:17">
      <c r="Q20353" s="925"/>
    </row>
    <row r="20354" spans="17:17">
      <c r="Q20354" s="925"/>
    </row>
    <row r="20355" spans="17:17">
      <c r="Q20355" s="925"/>
    </row>
    <row r="20356" spans="17:17">
      <c r="Q20356" s="925"/>
    </row>
    <row r="20357" spans="17:17">
      <c r="Q20357" s="925"/>
    </row>
    <row r="20358" spans="17:17">
      <c r="Q20358" s="925"/>
    </row>
    <row r="20359" spans="17:17">
      <c r="Q20359" s="925"/>
    </row>
    <row r="20360" spans="17:17">
      <c r="Q20360" s="925"/>
    </row>
    <row r="20361" spans="17:17">
      <c r="Q20361" s="925"/>
    </row>
    <row r="20362" spans="17:17">
      <c r="Q20362" s="925"/>
    </row>
    <row r="20363" spans="17:17">
      <c r="Q20363" s="925"/>
    </row>
    <row r="20364" spans="17:17">
      <c r="Q20364" s="925"/>
    </row>
    <row r="20365" spans="17:17">
      <c r="Q20365" s="925"/>
    </row>
    <row r="20366" spans="17:17">
      <c r="Q20366" s="925"/>
    </row>
    <row r="20367" spans="17:17">
      <c r="Q20367" s="925"/>
    </row>
    <row r="20368" spans="17:17">
      <c r="Q20368" s="925"/>
    </row>
    <row r="20369" spans="17:17">
      <c r="Q20369" s="925"/>
    </row>
    <row r="20370" spans="17:17">
      <c r="Q20370" s="925"/>
    </row>
    <row r="20371" spans="17:17">
      <c r="Q20371" s="925"/>
    </row>
    <row r="20372" spans="17:17">
      <c r="Q20372" s="925"/>
    </row>
    <row r="20373" spans="17:17">
      <c r="Q20373" s="925"/>
    </row>
    <row r="20374" spans="17:17">
      <c r="Q20374" s="925"/>
    </row>
    <row r="20375" spans="17:17">
      <c r="Q20375" s="925"/>
    </row>
    <row r="20376" spans="17:17">
      <c r="Q20376" s="925"/>
    </row>
    <row r="20377" spans="17:17">
      <c r="Q20377" s="925"/>
    </row>
    <row r="20378" spans="17:17">
      <c r="Q20378" s="925"/>
    </row>
    <row r="20379" spans="17:17">
      <c r="Q20379" s="925"/>
    </row>
    <row r="20380" spans="17:17">
      <c r="Q20380" s="925"/>
    </row>
    <row r="20381" spans="17:17">
      <c r="Q20381" s="925"/>
    </row>
    <row r="20382" spans="17:17">
      <c r="Q20382" s="925"/>
    </row>
    <row r="20383" spans="17:17">
      <c r="Q20383" s="925"/>
    </row>
    <row r="20384" spans="17:17">
      <c r="Q20384" s="925"/>
    </row>
    <row r="20385" spans="17:17">
      <c r="Q20385" s="925"/>
    </row>
    <row r="20386" spans="17:17">
      <c r="Q20386" s="925"/>
    </row>
    <row r="20387" spans="17:17">
      <c r="Q20387" s="925"/>
    </row>
    <row r="20388" spans="17:17">
      <c r="Q20388" s="925"/>
    </row>
    <row r="20389" spans="17:17">
      <c r="Q20389" s="925"/>
    </row>
    <row r="20390" spans="17:17">
      <c r="Q20390" s="925"/>
    </row>
    <row r="20391" spans="17:17">
      <c r="Q20391" s="925"/>
    </row>
    <row r="20392" spans="17:17">
      <c r="Q20392" s="925"/>
    </row>
    <row r="20393" spans="17:17">
      <c r="Q20393" s="925"/>
    </row>
    <row r="20394" spans="17:17">
      <c r="Q20394" s="925"/>
    </row>
    <row r="20395" spans="17:17">
      <c r="Q20395" s="925"/>
    </row>
    <row r="20396" spans="17:17">
      <c r="Q20396" s="925"/>
    </row>
    <row r="20397" spans="17:17">
      <c r="Q20397" s="925"/>
    </row>
    <row r="20398" spans="17:17">
      <c r="Q20398" s="925"/>
    </row>
    <row r="20399" spans="17:17">
      <c r="Q20399" s="925"/>
    </row>
    <row r="20400" spans="17:17">
      <c r="Q20400" s="925"/>
    </row>
    <row r="20401" spans="17:17">
      <c r="Q20401" s="925"/>
    </row>
    <row r="20402" spans="17:17">
      <c r="Q20402" s="925"/>
    </row>
    <row r="20403" spans="17:17">
      <c r="Q20403" s="925"/>
    </row>
    <row r="20404" spans="17:17">
      <c r="Q20404" s="925"/>
    </row>
    <row r="20405" spans="17:17">
      <c r="Q20405" s="925"/>
    </row>
    <row r="20406" spans="17:17">
      <c r="Q20406" s="925"/>
    </row>
    <row r="20407" spans="17:17">
      <c r="Q20407" s="925"/>
    </row>
    <row r="20408" spans="17:17">
      <c r="Q20408" s="925"/>
    </row>
    <row r="20409" spans="17:17">
      <c r="Q20409" s="925"/>
    </row>
    <row r="20410" spans="17:17">
      <c r="Q20410" s="925"/>
    </row>
    <row r="20411" spans="17:17">
      <c r="Q20411" s="925"/>
    </row>
    <row r="20412" spans="17:17">
      <c r="Q20412" s="925"/>
    </row>
    <row r="20413" spans="17:17">
      <c r="Q20413" s="925"/>
    </row>
    <row r="20414" spans="17:17">
      <c r="Q20414" s="925"/>
    </row>
    <row r="20415" spans="17:17">
      <c r="Q20415" s="925"/>
    </row>
    <row r="20416" spans="17:17">
      <c r="Q20416" s="925"/>
    </row>
    <row r="20417" spans="17:17">
      <c r="Q20417" s="925"/>
    </row>
    <row r="20418" spans="17:17">
      <c r="Q20418" s="925"/>
    </row>
    <row r="20419" spans="17:17">
      <c r="Q20419" s="925"/>
    </row>
    <row r="20420" spans="17:17">
      <c r="Q20420" s="925"/>
    </row>
    <row r="20421" spans="17:17">
      <c r="Q20421" s="925"/>
    </row>
    <row r="20422" spans="17:17">
      <c r="Q20422" s="925"/>
    </row>
    <row r="20423" spans="17:17">
      <c r="Q20423" s="925"/>
    </row>
    <row r="20424" spans="17:17">
      <c r="Q20424" s="925"/>
    </row>
    <row r="20425" spans="17:17">
      <c r="Q20425" s="925"/>
    </row>
    <row r="20426" spans="17:17">
      <c r="Q20426" s="925"/>
    </row>
    <row r="20427" spans="17:17">
      <c r="Q20427" s="925"/>
    </row>
    <row r="20428" spans="17:17">
      <c r="Q20428" s="925"/>
    </row>
    <row r="20429" spans="17:17">
      <c r="Q20429" s="925"/>
    </row>
    <row r="20430" spans="17:17">
      <c r="Q20430" s="925"/>
    </row>
    <row r="20431" spans="17:17">
      <c r="Q20431" s="925"/>
    </row>
    <row r="20432" spans="17:17">
      <c r="Q20432" s="925"/>
    </row>
    <row r="20433" spans="17:17">
      <c r="Q20433" s="925"/>
    </row>
    <row r="20434" spans="17:17">
      <c r="Q20434" s="925"/>
    </row>
    <row r="20435" spans="17:17">
      <c r="Q20435" s="925"/>
    </row>
    <row r="20436" spans="17:17">
      <c r="Q20436" s="925"/>
    </row>
    <row r="20437" spans="17:17">
      <c r="Q20437" s="925"/>
    </row>
    <row r="20438" spans="17:17">
      <c r="Q20438" s="925"/>
    </row>
    <row r="20439" spans="17:17">
      <c r="Q20439" s="925"/>
    </row>
    <row r="20440" spans="17:17">
      <c r="Q20440" s="925"/>
    </row>
    <row r="20441" spans="17:17">
      <c r="Q20441" s="925"/>
    </row>
    <row r="20442" spans="17:17">
      <c r="Q20442" s="925"/>
    </row>
    <row r="20443" spans="17:17">
      <c r="Q20443" s="925"/>
    </row>
    <row r="20444" spans="17:17">
      <c r="Q20444" s="925"/>
    </row>
    <row r="20445" spans="17:17">
      <c r="Q20445" s="925"/>
    </row>
    <row r="20446" spans="17:17">
      <c r="Q20446" s="925"/>
    </row>
    <row r="20447" spans="17:17">
      <c r="Q20447" s="925"/>
    </row>
    <row r="20448" spans="17:17">
      <c r="Q20448" s="925"/>
    </row>
    <row r="20449" spans="17:17">
      <c r="Q20449" s="925"/>
    </row>
    <row r="20450" spans="17:17">
      <c r="Q20450" s="925"/>
    </row>
    <row r="20451" spans="17:17">
      <c r="Q20451" s="925"/>
    </row>
    <row r="20452" spans="17:17">
      <c r="Q20452" s="925"/>
    </row>
    <row r="20453" spans="17:17">
      <c r="Q20453" s="925"/>
    </row>
    <row r="20454" spans="17:17">
      <c r="Q20454" s="925"/>
    </row>
    <row r="20455" spans="17:17">
      <c r="Q20455" s="925"/>
    </row>
    <row r="20456" spans="17:17">
      <c r="Q20456" s="925"/>
    </row>
    <row r="20457" spans="17:17">
      <c r="Q20457" s="925"/>
    </row>
    <row r="20458" spans="17:17">
      <c r="Q20458" s="925"/>
    </row>
    <row r="20459" spans="17:17">
      <c r="Q20459" s="925"/>
    </row>
    <row r="20460" spans="17:17">
      <c r="Q20460" s="925"/>
    </row>
    <row r="20461" spans="17:17">
      <c r="Q20461" s="925"/>
    </row>
    <row r="20462" spans="17:17">
      <c r="Q20462" s="925"/>
    </row>
    <row r="20463" spans="17:17">
      <c r="Q20463" s="925"/>
    </row>
    <row r="20464" spans="17:17">
      <c r="Q20464" s="925"/>
    </row>
    <row r="20465" spans="17:17">
      <c r="Q20465" s="925"/>
    </row>
    <row r="20466" spans="17:17">
      <c r="Q20466" s="925"/>
    </row>
    <row r="20467" spans="17:17">
      <c r="Q20467" s="925"/>
    </row>
    <row r="20468" spans="17:17">
      <c r="Q20468" s="925"/>
    </row>
    <row r="20469" spans="17:17">
      <c r="Q20469" s="925"/>
    </row>
    <row r="20470" spans="17:17">
      <c r="Q20470" s="925"/>
    </row>
    <row r="20471" spans="17:17">
      <c r="Q20471" s="925"/>
    </row>
    <row r="20472" spans="17:17">
      <c r="Q20472" s="925"/>
    </row>
    <row r="20473" spans="17:17">
      <c r="Q20473" s="925"/>
    </row>
    <row r="20474" spans="17:17">
      <c r="Q20474" s="925"/>
    </row>
    <row r="20475" spans="17:17">
      <c r="Q20475" s="925"/>
    </row>
    <row r="20476" spans="17:17">
      <c r="Q20476" s="925"/>
    </row>
    <row r="20477" spans="17:17">
      <c r="Q20477" s="925"/>
    </row>
    <row r="20478" spans="17:17">
      <c r="Q20478" s="925"/>
    </row>
    <row r="20479" spans="17:17">
      <c r="Q20479" s="925"/>
    </row>
    <row r="20480" spans="17:17">
      <c r="Q20480" s="925"/>
    </row>
    <row r="20481" spans="17:17">
      <c r="Q20481" s="925"/>
    </row>
    <row r="20482" spans="17:17">
      <c r="Q20482" s="925"/>
    </row>
    <row r="20483" spans="17:17">
      <c r="Q20483" s="925"/>
    </row>
    <row r="20484" spans="17:17">
      <c r="Q20484" s="925"/>
    </row>
    <row r="20485" spans="17:17">
      <c r="Q20485" s="925"/>
    </row>
    <row r="20486" spans="17:17">
      <c r="Q20486" s="925"/>
    </row>
    <row r="20487" spans="17:17">
      <c r="Q20487" s="925"/>
    </row>
    <row r="20488" spans="17:17">
      <c r="Q20488" s="925"/>
    </row>
    <row r="20489" spans="17:17">
      <c r="Q20489" s="925"/>
    </row>
    <row r="20490" spans="17:17">
      <c r="Q20490" s="925"/>
    </row>
    <row r="20491" spans="17:17">
      <c r="Q20491" s="925"/>
    </row>
    <row r="20492" spans="17:17">
      <c r="Q20492" s="925"/>
    </row>
    <row r="20493" spans="17:17">
      <c r="Q20493" s="925"/>
    </row>
    <row r="20494" spans="17:17">
      <c r="Q20494" s="925"/>
    </row>
    <row r="20495" spans="17:17">
      <c r="Q20495" s="925"/>
    </row>
    <row r="20496" spans="17:17">
      <c r="Q20496" s="925"/>
    </row>
    <row r="20497" spans="17:17">
      <c r="Q20497" s="925"/>
    </row>
    <row r="20498" spans="17:17">
      <c r="Q20498" s="925"/>
    </row>
    <row r="20499" spans="17:17">
      <c r="Q20499" s="925"/>
    </row>
    <row r="20500" spans="17:17">
      <c r="Q20500" s="925"/>
    </row>
    <row r="20501" spans="17:17">
      <c r="Q20501" s="925"/>
    </row>
    <row r="20502" spans="17:17">
      <c r="Q20502" s="925"/>
    </row>
    <row r="20503" spans="17:17">
      <c r="Q20503" s="925"/>
    </row>
    <row r="20504" spans="17:17">
      <c r="Q20504" s="925"/>
    </row>
    <row r="20505" spans="17:17">
      <c r="Q20505" s="925"/>
    </row>
    <row r="20506" spans="17:17">
      <c r="Q20506" s="925"/>
    </row>
    <row r="20507" spans="17:17">
      <c r="Q20507" s="925"/>
    </row>
    <row r="20508" spans="17:17">
      <c r="Q20508" s="925"/>
    </row>
    <row r="20509" spans="17:17">
      <c r="Q20509" s="925"/>
    </row>
    <row r="20510" spans="17:17">
      <c r="Q20510" s="925"/>
    </row>
    <row r="20511" spans="17:17">
      <c r="Q20511" s="925"/>
    </row>
    <row r="20512" spans="17:17">
      <c r="Q20512" s="925"/>
    </row>
    <row r="20513" spans="17:17">
      <c r="Q20513" s="925"/>
    </row>
    <row r="20514" spans="17:17">
      <c r="Q20514" s="925"/>
    </row>
    <row r="20515" spans="17:17">
      <c r="Q20515" s="925"/>
    </row>
    <row r="20516" spans="17:17">
      <c r="Q20516" s="925"/>
    </row>
    <row r="20517" spans="17:17">
      <c r="Q20517" s="925"/>
    </row>
    <row r="20518" spans="17:17">
      <c r="Q20518" s="925"/>
    </row>
    <row r="20519" spans="17:17">
      <c r="Q20519" s="925"/>
    </row>
    <row r="20520" spans="17:17">
      <c r="Q20520" s="925"/>
    </row>
    <row r="20521" spans="17:17">
      <c r="Q20521" s="925"/>
    </row>
    <row r="20522" spans="17:17">
      <c r="Q20522" s="925"/>
    </row>
    <row r="20523" spans="17:17">
      <c r="Q20523" s="925"/>
    </row>
    <row r="20524" spans="17:17">
      <c r="Q20524" s="925"/>
    </row>
    <row r="20525" spans="17:17">
      <c r="Q20525" s="925"/>
    </row>
    <row r="20526" spans="17:17">
      <c r="Q20526" s="925"/>
    </row>
    <row r="20527" spans="17:17">
      <c r="Q20527" s="925"/>
    </row>
    <row r="20528" spans="17:17">
      <c r="Q20528" s="925"/>
    </row>
    <row r="20529" spans="17:17">
      <c r="Q20529" s="925"/>
    </row>
    <row r="20530" spans="17:17">
      <c r="Q20530" s="925"/>
    </row>
    <row r="20531" spans="17:17">
      <c r="Q20531" s="925"/>
    </row>
    <row r="20532" spans="17:17">
      <c r="Q20532" s="925"/>
    </row>
    <row r="20533" spans="17:17">
      <c r="Q20533" s="925"/>
    </row>
    <row r="20534" spans="17:17">
      <c r="Q20534" s="925"/>
    </row>
    <row r="20535" spans="17:17">
      <c r="Q20535" s="925"/>
    </row>
    <row r="20536" spans="17:17">
      <c r="Q20536" s="925"/>
    </row>
    <row r="20537" spans="17:17">
      <c r="Q20537" s="925"/>
    </row>
    <row r="20538" spans="17:17">
      <c r="Q20538" s="925"/>
    </row>
    <row r="20539" spans="17:17">
      <c r="Q20539" s="925"/>
    </row>
    <row r="20540" spans="17:17">
      <c r="Q20540" s="925"/>
    </row>
    <row r="20541" spans="17:17">
      <c r="Q20541" s="925"/>
    </row>
    <row r="20542" spans="17:17">
      <c r="Q20542" s="925"/>
    </row>
    <row r="20543" spans="17:17">
      <c r="Q20543" s="925"/>
    </row>
    <row r="20544" spans="17:17">
      <c r="Q20544" s="925"/>
    </row>
    <row r="20545" spans="17:17">
      <c r="Q20545" s="925"/>
    </row>
    <row r="20546" spans="17:17">
      <c r="Q20546" s="925"/>
    </row>
    <row r="20547" spans="17:17">
      <c r="Q20547" s="925"/>
    </row>
    <row r="20548" spans="17:17">
      <c r="Q20548" s="925"/>
    </row>
    <row r="20549" spans="17:17">
      <c r="Q20549" s="925"/>
    </row>
    <row r="20550" spans="17:17">
      <c r="Q20550" s="925"/>
    </row>
    <row r="20551" spans="17:17">
      <c r="Q20551" s="925"/>
    </row>
    <row r="20552" spans="17:17">
      <c r="Q20552" s="925"/>
    </row>
    <row r="20553" spans="17:17">
      <c r="Q20553" s="925"/>
    </row>
    <row r="20554" spans="17:17">
      <c r="Q20554" s="925"/>
    </row>
    <row r="20555" spans="17:17">
      <c r="Q20555" s="925"/>
    </row>
    <row r="20556" spans="17:17">
      <c r="Q20556" s="925"/>
    </row>
    <row r="20557" spans="17:17">
      <c r="Q20557" s="925"/>
    </row>
    <row r="20558" spans="17:17">
      <c r="Q20558" s="925"/>
    </row>
    <row r="20559" spans="17:17">
      <c r="Q20559" s="925"/>
    </row>
    <row r="20560" spans="17:17">
      <c r="Q20560" s="925"/>
    </row>
    <row r="20561" spans="17:17">
      <c r="Q20561" s="925"/>
    </row>
    <row r="20562" spans="17:17">
      <c r="Q20562" s="925"/>
    </row>
    <row r="20563" spans="17:17">
      <c r="Q20563" s="925"/>
    </row>
    <row r="20564" spans="17:17">
      <c r="Q20564" s="925"/>
    </row>
    <row r="20565" spans="17:17">
      <c r="Q20565" s="925"/>
    </row>
    <row r="20566" spans="17:17">
      <c r="Q20566" s="925"/>
    </row>
    <row r="20567" spans="17:17">
      <c r="Q20567" s="925"/>
    </row>
    <row r="20568" spans="17:17">
      <c r="Q20568" s="925"/>
    </row>
    <row r="20569" spans="17:17">
      <c r="Q20569" s="925"/>
    </row>
    <row r="20570" spans="17:17">
      <c r="Q20570" s="925"/>
    </row>
    <row r="20571" spans="17:17">
      <c r="Q20571" s="925"/>
    </row>
    <row r="20572" spans="17:17">
      <c r="Q20572" s="925"/>
    </row>
    <row r="20573" spans="17:17">
      <c r="Q20573" s="925"/>
    </row>
    <row r="20574" spans="17:17">
      <c r="Q20574" s="925"/>
    </row>
    <row r="20575" spans="17:17">
      <c r="Q20575" s="925"/>
    </row>
    <row r="20576" spans="17:17">
      <c r="Q20576" s="925"/>
    </row>
    <row r="20577" spans="17:17">
      <c r="Q20577" s="925"/>
    </row>
    <row r="20578" spans="17:17">
      <c r="Q20578" s="925"/>
    </row>
    <row r="20579" spans="17:17">
      <c r="Q20579" s="925"/>
    </row>
    <row r="20580" spans="17:17">
      <c r="Q20580" s="925"/>
    </row>
    <row r="20581" spans="17:17">
      <c r="Q20581" s="925"/>
    </row>
    <row r="20582" spans="17:17">
      <c r="Q20582" s="925"/>
    </row>
    <row r="20583" spans="17:17">
      <c r="Q20583" s="925"/>
    </row>
    <row r="20584" spans="17:17">
      <c r="Q20584" s="925"/>
    </row>
    <row r="20585" spans="17:17">
      <c r="Q20585" s="925"/>
    </row>
    <row r="20586" spans="17:17">
      <c r="Q20586" s="925"/>
    </row>
    <row r="20587" spans="17:17">
      <c r="Q20587" s="925"/>
    </row>
    <row r="20588" spans="17:17">
      <c r="Q20588" s="925"/>
    </row>
    <row r="20589" spans="17:17">
      <c r="Q20589" s="925"/>
    </row>
    <row r="20590" spans="17:17">
      <c r="Q20590" s="925"/>
    </row>
    <row r="20591" spans="17:17">
      <c r="Q20591" s="925"/>
    </row>
    <row r="20592" spans="17:17">
      <c r="Q20592" s="925"/>
    </row>
    <row r="20593" spans="17:17">
      <c r="Q20593" s="925"/>
    </row>
    <row r="20594" spans="17:17">
      <c r="Q20594" s="925"/>
    </row>
    <row r="20595" spans="17:17">
      <c r="Q20595" s="925"/>
    </row>
    <row r="20596" spans="17:17">
      <c r="Q20596" s="925"/>
    </row>
    <row r="20597" spans="17:17">
      <c r="Q20597" s="925"/>
    </row>
    <row r="20598" spans="17:17">
      <c r="Q20598" s="925"/>
    </row>
    <row r="20599" spans="17:17">
      <c r="Q20599" s="925"/>
    </row>
    <row r="20600" spans="17:17">
      <c r="Q20600" s="925"/>
    </row>
    <row r="20601" spans="17:17">
      <c r="Q20601" s="925"/>
    </row>
    <row r="20602" spans="17:17">
      <c r="Q20602" s="925"/>
    </row>
    <row r="20603" spans="17:17">
      <c r="Q20603" s="925"/>
    </row>
    <row r="20604" spans="17:17">
      <c r="Q20604" s="925"/>
    </row>
    <row r="20605" spans="17:17">
      <c r="Q20605" s="925"/>
    </row>
    <row r="20606" spans="17:17">
      <c r="Q20606" s="925"/>
    </row>
    <row r="20607" spans="17:17">
      <c r="Q20607" s="925"/>
    </row>
    <row r="20608" spans="17:17">
      <c r="Q20608" s="925"/>
    </row>
    <row r="20609" spans="17:17">
      <c r="Q20609" s="925"/>
    </row>
    <row r="20610" spans="17:17">
      <c r="Q20610" s="925"/>
    </row>
    <row r="20611" spans="17:17">
      <c r="Q20611" s="925"/>
    </row>
    <row r="20612" spans="17:17">
      <c r="Q20612" s="925"/>
    </row>
    <row r="20613" spans="17:17">
      <c r="Q20613" s="925"/>
    </row>
    <row r="20614" spans="17:17">
      <c r="Q20614" s="925"/>
    </row>
    <row r="20615" spans="17:17">
      <c r="Q20615" s="925"/>
    </row>
    <row r="20616" spans="17:17">
      <c r="Q20616" s="925"/>
    </row>
    <row r="20617" spans="17:17">
      <c r="Q20617" s="925"/>
    </row>
    <row r="20618" spans="17:17">
      <c r="Q20618" s="925"/>
    </row>
    <row r="20619" spans="17:17">
      <c r="Q20619" s="925"/>
    </row>
    <row r="20620" spans="17:17">
      <c r="Q20620" s="925"/>
    </row>
    <row r="20621" spans="17:17">
      <c r="Q20621" s="925"/>
    </row>
    <row r="20622" spans="17:17">
      <c r="Q20622" s="925"/>
    </row>
    <row r="20623" spans="17:17">
      <c r="Q20623" s="925"/>
    </row>
    <row r="20624" spans="17:17">
      <c r="Q20624" s="925"/>
    </row>
    <row r="20625" spans="17:17">
      <c r="Q20625" s="925"/>
    </row>
    <row r="20626" spans="17:17">
      <c r="Q20626" s="925"/>
    </row>
    <row r="20627" spans="17:17">
      <c r="Q20627" s="925"/>
    </row>
    <row r="20628" spans="17:17">
      <c r="Q20628" s="925"/>
    </row>
    <row r="20629" spans="17:17">
      <c r="Q20629" s="925"/>
    </row>
    <row r="20630" spans="17:17">
      <c r="Q20630" s="925"/>
    </row>
    <row r="20631" spans="17:17">
      <c r="Q20631" s="925"/>
    </row>
    <row r="20632" spans="17:17">
      <c r="Q20632" s="925"/>
    </row>
    <row r="20633" spans="17:17">
      <c r="Q20633" s="925"/>
    </row>
    <row r="20634" spans="17:17">
      <c r="Q20634" s="925"/>
    </row>
    <row r="20635" spans="17:17">
      <c r="Q20635" s="925"/>
    </row>
    <row r="20636" spans="17:17">
      <c r="Q20636" s="925"/>
    </row>
    <row r="20637" spans="17:17">
      <c r="Q20637" s="925"/>
    </row>
    <row r="20638" spans="17:17">
      <c r="Q20638" s="925"/>
    </row>
    <row r="20639" spans="17:17">
      <c r="Q20639" s="925"/>
    </row>
    <row r="20640" spans="17:17">
      <c r="Q20640" s="925"/>
    </row>
    <row r="20641" spans="17:17">
      <c r="Q20641" s="925"/>
    </row>
    <row r="20642" spans="17:17">
      <c r="Q20642" s="925"/>
    </row>
    <row r="20643" spans="17:17">
      <c r="Q20643" s="925"/>
    </row>
    <row r="20644" spans="17:17">
      <c r="Q20644" s="925"/>
    </row>
    <row r="20645" spans="17:17">
      <c r="Q20645" s="925"/>
    </row>
    <row r="20646" spans="17:17">
      <c r="Q20646" s="925"/>
    </row>
    <row r="20647" spans="17:17">
      <c r="Q20647" s="925"/>
    </row>
    <row r="20648" spans="17:17">
      <c r="Q20648" s="925"/>
    </row>
    <row r="20649" spans="17:17">
      <c r="Q20649" s="925"/>
    </row>
    <row r="20650" spans="17:17">
      <c r="Q20650" s="925"/>
    </row>
    <row r="20651" spans="17:17">
      <c r="Q20651" s="925"/>
    </row>
    <row r="20652" spans="17:17">
      <c r="Q20652" s="925"/>
    </row>
    <row r="20653" spans="17:17">
      <c r="Q20653" s="925"/>
    </row>
    <row r="20654" spans="17:17">
      <c r="Q20654" s="925"/>
    </row>
    <row r="20655" spans="17:17">
      <c r="Q20655" s="925"/>
    </row>
    <row r="20656" spans="17:17">
      <c r="Q20656" s="925"/>
    </row>
    <row r="20657" spans="17:17">
      <c r="Q20657" s="925"/>
    </row>
    <row r="20658" spans="17:17">
      <c r="Q20658" s="925"/>
    </row>
    <row r="20659" spans="17:17">
      <c r="Q20659" s="925"/>
    </row>
    <row r="20660" spans="17:17">
      <c r="Q20660" s="925"/>
    </row>
    <row r="20661" spans="17:17">
      <c r="Q20661" s="925"/>
    </row>
    <row r="20662" spans="17:17">
      <c r="Q20662" s="925"/>
    </row>
    <row r="20663" spans="17:17">
      <c r="Q20663" s="925"/>
    </row>
    <row r="20664" spans="17:17">
      <c r="Q20664" s="925"/>
    </row>
    <row r="20665" spans="17:17">
      <c r="Q20665" s="925"/>
    </row>
    <row r="20666" spans="17:17">
      <c r="Q20666" s="925"/>
    </row>
    <row r="20667" spans="17:17">
      <c r="Q20667" s="925"/>
    </row>
    <row r="20668" spans="17:17">
      <c r="Q20668" s="925"/>
    </row>
    <row r="20669" spans="17:17">
      <c r="Q20669" s="925"/>
    </row>
    <row r="20670" spans="17:17">
      <c r="Q20670" s="925"/>
    </row>
    <row r="20671" spans="17:17">
      <c r="Q20671" s="925"/>
    </row>
    <row r="20672" spans="17:17">
      <c r="Q20672" s="925"/>
    </row>
    <row r="20673" spans="17:17">
      <c r="Q20673" s="925"/>
    </row>
    <row r="20674" spans="17:17">
      <c r="Q20674" s="925"/>
    </row>
    <row r="20675" spans="17:17">
      <c r="Q20675" s="925"/>
    </row>
    <row r="20676" spans="17:17">
      <c r="Q20676" s="925"/>
    </row>
    <row r="20677" spans="17:17">
      <c r="Q20677" s="925"/>
    </row>
    <row r="20678" spans="17:17">
      <c r="Q20678" s="925"/>
    </row>
    <row r="20679" spans="17:17">
      <c r="Q20679" s="925"/>
    </row>
    <row r="20680" spans="17:17">
      <c r="Q20680" s="925"/>
    </row>
    <row r="20681" spans="17:17">
      <c r="Q20681" s="925"/>
    </row>
    <row r="20682" spans="17:17">
      <c r="Q20682" s="925"/>
    </row>
    <row r="20683" spans="17:17">
      <c r="Q20683" s="925"/>
    </row>
    <row r="20684" spans="17:17">
      <c r="Q20684" s="925"/>
    </row>
    <row r="20685" spans="17:17">
      <c r="Q20685" s="925"/>
    </row>
    <row r="20686" spans="17:17">
      <c r="Q20686" s="925"/>
    </row>
    <row r="20687" spans="17:17">
      <c r="Q20687" s="925"/>
    </row>
    <row r="20688" spans="17:17">
      <c r="Q20688" s="925"/>
    </row>
    <row r="20689" spans="17:17">
      <c r="Q20689" s="925"/>
    </row>
    <row r="20690" spans="17:17">
      <c r="Q20690" s="925"/>
    </row>
    <row r="20691" spans="17:17">
      <c r="Q20691" s="925"/>
    </row>
    <row r="20692" spans="17:17">
      <c r="Q20692" s="925"/>
    </row>
    <row r="20693" spans="17:17">
      <c r="Q20693" s="925"/>
    </row>
    <row r="20694" spans="17:17">
      <c r="Q20694" s="925"/>
    </row>
    <row r="20695" spans="17:17">
      <c r="Q20695" s="925"/>
    </row>
    <row r="20696" spans="17:17">
      <c r="Q20696" s="925"/>
    </row>
    <row r="20697" spans="17:17">
      <c r="Q20697" s="925"/>
    </row>
    <row r="20698" spans="17:17">
      <c r="Q20698" s="925"/>
    </row>
    <row r="20699" spans="17:17">
      <c r="Q20699" s="925"/>
    </row>
    <row r="20700" spans="17:17">
      <c r="Q20700" s="925"/>
    </row>
    <row r="20701" spans="17:17">
      <c r="Q20701" s="925"/>
    </row>
    <row r="20702" spans="17:17">
      <c r="Q20702" s="925"/>
    </row>
    <row r="20703" spans="17:17">
      <c r="Q20703" s="925"/>
    </row>
    <row r="20704" spans="17:17">
      <c r="Q20704" s="925"/>
    </row>
    <row r="20705" spans="17:17">
      <c r="Q20705" s="925"/>
    </row>
    <row r="20706" spans="17:17">
      <c r="Q20706" s="925"/>
    </row>
    <row r="20707" spans="17:17">
      <c r="Q20707" s="925"/>
    </row>
    <row r="20708" spans="17:17">
      <c r="Q20708" s="925"/>
    </row>
    <row r="20709" spans="17:17">
      <c r="Q20709" s="925"/>
    </row>
    <row r="20710" spans="17:17">
      <c r="Q20710" s="925"/>
    </row>
    <row r="20711" spans="17:17">
      <c r="Q20711" s="925"/>
    </row>
    <row r="20712" spans="17:17">
      <c r="Q20712" s="925"/>
    </row>
    <row r="20713" spans="17:17">
      <c r="Q20713" s="925"/>
    </row>
    <row r="20714" spans="17:17">
      <c r="Q20714" s="925"/>
    </row>
    <row r="20715" spans="17:17">
      <c r="Q20715" s="925"/>
    </row>
    <row r="20716" spans="17:17">
      <c r="Q20716" s="925"/>
    </row>
    <row r="20717" spans="17:17">
      <c r="Q20717" s="925"/>
    </row>
    <row r="20718" spans="17:17">
      <c r="Q20718" s="925"/>
    </row>
    <row r="20719" spans="17:17">
      <c r="Q20719" s="925"/>
    </row>
    <row r="20720" spans="17:17">
      <c r="Q20720" s="925"/>
    </row>
    <row r="20721" spans="17:17">
      <c r="Q20721" s="925"/>
    </row>
    <row r="20722" spans="17:17">
      <c r="Q20722" s="925"/>
    </row>
    <row r="20723" spans="17:17">
      <c r="Q20723" s="925"/>
    </row>
    <row r="20724" spans="17:17">
      <c r="Q20724" s="925"/>
    </row>
    <row r="20725" spans="17:17">
      <c r="Q20725" s="925"/>
    </row>
    <row r="20726" spans="17:17">
      <c r="Q20726" s="925"/>
    </row>
    <row r="20727" spans="17:17">
      <c r="Q20727" s="925"/>
    </row>
    <row r="20728" spans="17:17">
      <c r="Q20728" s="925"/>
    </row>
    <row r="20729" spans="17:17">
      <c r="Q20729" s="925"/>
    </row>
    <row r="20730" spans="17:17">
      <c r="Q20730" s="925"/>
    </row>
    <row r="20731" spans="17:17">
      <c r="Q20731" s="925"/>
    </row>
    <row r="20732" spans="17:17">
      <c r="Q20732" s="925"/>
    </row>
    <row r="20733" spans="17:17">
      <c r="Q20733" s="925"/>
    </row>
    <row r="20734" spans="17:17">
      <c r="Q20734" s="925"/>
    </row>
    <row r="20735" spans="17:17">
      <c r="Q20735" s="925"/>
    </row>
    <row r="20736" spans="17:17">
      <c r="Q20736" s="925"/>
    </row>
    <row r="20737" spans="17:17">
      <c r="Q20737" s="925"/>
    </row>
    <row r="20738" spans="17:17">
      <c r="Q20738" s="925"/>
    </row>
    <row r="20739" spans="17:17">
      <c r="Q20739" s="925"/>
    </row>
    <row r="20740" spans="17:17">
      <c r="Q20740" s="925"/>
    </row>
    <row r="20741" spans="17:17">
      <c r="Q20741" s="925"/>
    </row>
    <row r="20742" spans="17:17">
      <c r="Q20742" s="925"/>
    </row>
    <row r="20743" spans="17:17">
      <c r="Q20743" s="925"/>
    </row>
    <row r="20744" spans="17:17">
      <c r="Q20744" s="925"/>
    </row>
    <row r="20745" spans="17:17">
      <c r="Q20745" s="925"/>
    </row>
    <row r="20746" spans="17:17">
      <c r="Q20746" s="925"/>
    </row>
    <row r="20747" spans="17:17">
      <c r="Q20747" s="925"/>
    </row>
    <row r="20748" spans="17:17">
      <c r="Q20748" s="925"/>
    </row>
    <row r="20749" spans="17:17">
      <c r="Q20749" s="925"/>
    </row>
    <row r="20750" spans="17:17">
      <c r="Q20750" s="925"/>
    </row>
    <row r="20751" spans="17:17">
      <c r="Q20751" s="925"/>
    </row>
    <row r="20752" spans="17:17">
      <c r="Q20752" s="925"/>
    </row>
    <row r="20753" spans="17:17">
      <c r="Q20753" s="925"/>
    </row>
    <row r="20754" spans="17:17">
      <c r="Q20754" s="925"/>
    </row>
    <row r="20755" spans="17:17">
      <c r="Q20755" s="925"/>
    </row>
    <row r="20756" spans="17:17">
      <c r="Q20756" s="925"/>
    </row>
    <row r="20757" spans="17:17">
      <c r="Q20757" s="925"/>
    </row>
    <row r="20758" spans="17:17">
      <c r="Q20758" s="925"/>
    </row>
    <row r="20759" spans="17:17">
      <c r="Q20759" s="925"/>
    </row>
    <row r="20760" spans="17:17">
      <c r="Q20760" s="925"/>
    </row>
    <row r="20761" spans="17:17">
      <c r="Q20761" s="925"/>
    </row>
    <row r="20762" spans="17:17">
      <c r="Q20762" s="925"/>
    </row>
    <row r="20763" spans="17:17">
      <c r="Q20763" s="925"/>
    </row>
    <row r="20764" spans="17:17">
      <c r="Q20764" s="925"/>
    </row>
    <row r="20765" spans="17:17">
      <c r="Q20765" s="925"/>
    </row>
    <row r="20766" spans="17:17">
      <c r="Q20766" s="925"/>
    </row>
    <row r="20767" spans="17:17">
      <c r="Q20767" s="925"/>
    </row>
    <row r="20768" spans="17:17">
      <c r="Q20768" s="925"/>
    </row>
    <row r="20769" spans="17:17">
      <c r="Q20769" s="925"/>
    </row>
    <row r="20770" spans="17:17">
      <c r="Q20770" s="925"/>
    </row>
    <row r="20771" spans="17:17">
      <c r="Q20771" s="925"/>
    </row>
    <row r="20772" spans="17:17">
      <c r="Q20772" s="925"/>
    </row>
    <row r="20773" spans="17:17">
      <c r="Q20773" s="925"/>
    </row>
    <row r="20774" spans="17:17">
      <c r="Q20774" s="925"/>
    </row>
    <row r="20775" spans="17:17">
      <c r="Q20775" s="925"/>
    </row>
    <row r="20776" spans="17:17">
      <c r="Q20776" s="925"/>
    </row>
    <row r="20777" spans="17:17">
      <c r="Q20777" s="925"/>
    </row>
    <row r="20778" spans="17:17">
      <c r="Q20778" s="925"/>
    </row>
    <row r="20779" spans="17:17">
      <c r="Q20779" s="925"/>
    </row>
    <row r="20780" spans="17:17">
      <c r="Q20780" s="925"/>
    </row>
    <row r="20781" spans="17:17">
      <c r="Q20781" s="925"/>
    </row>
    <row r="20782" spans="17:17">
      <c r="Q20782" s="925"/>
    </row>
    <row r="20783" spans="17:17">
      <c r="Q20783" s="925"/>
    </row>
    <row r="20784" spans="17:17">
      <c r="Q20784" s="925"/>
    </row>
    <row r="20785" spans="17:17">
      <c r="Q20785" s="925"/>
    </row>
    <row r="20786" spans="17:17">
      <c r="Q20786" s="925"/>
    </row>
    <row r="20787" spans="17:17">
      <c r="Q20787" s="925"/>
    </row>
    <row r="20788" spans="17:17">
      <c r="Q20788" s="925"/>
    </row>
    <row r="20789" spans="17:17">
      <c r="Q20789" s="925"/>
    </row>
    <row r="20790" spans="17:17">
      <c r="Q20790" s="925"/>
    </row>
    <row r="20791" spans="17:17">
      <c r="Q20791" s="925"/>
    </row>
    <row r="20792" spans="17:17">
      <c r="Q20792" s="925"/>
    </row>
    <row r="20793" spans="17:17">
      <c r="Q20793" s="925"/>
    </row>
    <row r="20794" spans="17:17">
      <c r="Q20794" s="925"/>
    </row>
    <row r="20795" spans="17:17">
      <c r="Q20795" s="925"/>
    </row>
    <row r="20796" spans="17:17">
      <c r="Q20796" s="925"/>
    </row>
    <row r="20797" spans="17:17">
      <c r="Q20797" s="925"/>
    </row>
    <row r="20798" spans="17:17">
      <c r="Q20798" s="925"/>
    </row>
    <row r="20799" spans="17:17">
      <c r="Q20799" s="925"/>
    </row>
    <row r="20800" spans="17:17">
      <c r="Q20800" s="925"/>
    </row>
    <row r="20801" spans="17:17">
      <c r="Q20801" s="925"/>
    </row>
    <row r="20802" spans="17:17">
      <c r="Q20802" s="925"/>
    </row>
    <row r="20803" spans="17:17">
      <c r="Q20803" s="925"/>
    </row>
    <row r="20804" spans="17:17">
      <c r="Q20804" s="925"/>
    </row>
    <row r="20805" spans="17:17">
      <c r="Q20805" s="925"/>
    </row>
    <row r="20806" spans="17:17">
      <c r="Q20806" s="925"/>
    </row>
    <row r="20807" spans="17:17">
      <c r="Q20807" s="925"/>
    </row>
    <row r="20808" spans="17:17">
      <c r="Q20808" s="925"/>
    </row>
    <row r="20809" spans="17:17">
      <c r="Q20809" s="925"/>
    </row>
    <row r="20810" spans="17:17">
      <c r="Q20810" s="925"/>
    </row>
    <row r="20811" spans="17:17">
      <c r="Q20811" s="925"/>
    </row>
    <row r="20812" spans="17:17">
      <c r="Q20812" s="925"/>
    </row>
    <row r="20813" spans="17:17">
      <c r="Q20813" s="925"/>
    </row>
    <row r="20814" spans="17:17">
      <c r="Q20814" s="925"/>
    </row>
    <row r="20815" spans="17:17">
      <c r="Q20815" s="925"/>
    </row>
    <row r="20816" spans="17:17">
      <c r="Q20816" s="925"/>
    </row>
    <row r="20817" spans="17:17">
      <c r="Q20817" s="925"/>
    </row>
    <row r="20818" spans="17:17">
      <c r="Q20818" s="925"/>
    </row>
    <row r="20819" spans="17:17">
      <c r="Q20819" s="925"/>
    </row>
    <row r="20820" spans="17:17">
      <c r="Q20820" s="925"/>
    </row>
    <row r="20821" spans="17:17">
      <c r="Q20821" s="925"/>
    </row>
    <row r="20822" spans="17:17">
      <c r="Q20822" s="925"/>
    </row>
    <row r="20823" spans="17:17">
      <c r="Q20823" s="925"/>
    </row>
    <row r="20824" spans="17:17">
      <c r="Q20824" s="925"/>
    </row>
    <row r="20825" spans="17:17">
      <c r="Q20825" s="925"/>
    </row>
    <row r="20826" spans="17:17">
      <c r="Q20826" s="925"/>
    </row>
    <row r="20827" spans="17:17">
      <c r="Q20827" s="925"/>
    </row>
    <row r="20828" spans="17:17">
      <c r="Q20828" s="925"/>
    </row>
    <row r="20829" spans="17:17">
      <c r="Q20829" s="925"/>
    </row>
    <row r="20830" spans="17:17">
      <c r="Q20830" s="925"/>
    </row>
    <row r="20831" spans="17:17">
      <c r="Q20831" s="925"/>
    </row>
    <row r="20832" spans="17:17">
      <c r="Q20832" s="925"/>
    </row>
    <row r="20833" spans="17:17">
      <c r="Q20833" s="925"/>
    </row>
    <row r="20834" spans="17:17">
      <c r="Q20834" s="925"/>
    </row>
    <row r="20835" spans="17:17">
      <c r="Q20835" s="925"/>
    </row>
    <row r="20836" spans="17:17">
      <c r="Q20836" s="925"/>
    </row>
    <row r="20837" spans="17:17">
      <c r="Q20837" s="925"/>
    </row>
    <row r="20838" spans="17:17">
      <c r="Q20838" s="925"/>
    </row>
    <row r="20839" spans="17:17">
      <c r="Q20839" s="925"/>
    </row>
    <row r="20840" spans="17:17">
      <c r="Q20840" s="925"/>
    </row>
    <row r="20841" spans="17:17">
      <c r="Q20841" s="925"/>
    </row>
    <row r="20842" spans="17:17">
      <c r="Q20842" s="925"/>
    </row>
    <row r="20843" spans="17:17">
      <c r="Q20843" s="925"/>
    </row>
    <row r="20844" spans="17:17">
      <c r="Q20844" s="925"/>
    </row>
    <row r="20845" spans="17:17">
      <c r="Q20845" s="925"/>
    </row>
    <row r="20846" spans="17:17">
      <c r="Q20846" s="925"/>
    </row>
    <row r="20847" spans="17:17">
      <c r="Q20847" s="925"/>
    </row>
    <row r="20848" spans="17:17">
      <c r="Q20848" s="925"/>
    </row>
    <row r="20849" spans="17:17">
      <c r="Q20849" s="925"/>
    </row>
    <row r="20850" spans="17:17">
      <c r="Q20850" s="925"/>
    </row>
    <row r="20851" spans="17:17">
      <c r="Q20851" s="925"/>
    </row>
    <row r="20852" spans="17:17">
      <c r="Q20852" s="925"/>
    </row>
    <row r="20853" spans="17:17">
      <c r="Q20853" s="925"/>
    </row>
    <row r="20854" spans="17:17">
      <c r="Q20854" s="925"/>
    </row>
    <row r="20855" spans="17:17">
      <c r="Q20855" s="925"/>
    </row>
    <row r="20856" spans="17:17">
      <c r="Q20856" s="925"/>
    </row>
    <row r="20857" spans="17:17">
      <c r="Q20857" s="925"/>
    </row>
    <row r="20858" spans="17:17">
      <c r="Q20858" s="925"/>
    </row>
    <row r="20859" spans="17:17">
      <c r="Q20859" s="925"/>
    </row>
    <row r="20860" spans="17:17">
      <c r="Q20860" s="925"/>
    </row>
    <row r="20861" spans="17:17">
      <c r="Q20861" s="925"/>
    </row>
    <row r="20862" spans="17:17">
      <c r="Q20862" s="925"/>
    </row>
    <row r="20863" spans="17:17">
      <c r="Q20863" s="925"/>
    </row>
    <row r="20864" spans="17:17">
      <c r="Q20864" s="925"/>
    </row>
    <row r="20865" spans="17:17">
      <c r="Q20865" s="925"/>
    </row>
    <row r="20866" spans="17:17">
      <c r="Q20866" s="925"/>
    </row>
    <row r="20867" spans="17:17">
      <c r="Q20867" s="925"/>
    </row>
    <row r="20868" spans="17:17">
      <c r="Q20868" s="925"/>
    </row>
    <row r="20869" spans="17:17">
      <c r="Q20869" s="925"/>
    </row>
    <row r="20870" spans="17:17">
      <c r="Q20870" s="925"/>
    </row>
    <row r="20871" spans="17:17">
      <c r="Q20871" s="925"/>
    </row>
    <row r="20872" spans="17:17">
      <c r="Q20872" s="925"/>
    </row>
    <row r="20873" spans="17:17">
      <c r="Q20873" s="925"/>
    </row>
    <row r="20874" spans="17:17">
      <c r="Q20874" s="925"/>
    </row>
    <row r="20875" spans="17:17">
      <c r="Q20875" s="925"/>
    </row>
    <row r="20876" spans="17:17">
      <c r="Q20876" s="925"/>
    </row>
    <row r="20877" spans="17:17">
      <c r="Q20877" s="925"/>
    </row>
    <row r="20878" spans="17:17">
      <c r="Q20878" s="925"/>
    </row>
    <row r="20879" spans="17:17">
      <c r="Q20879" s="925"/>
    </row>
    <row r="20880" spans="17:17">
      <c r="Q20880" s="925"/>
    </row>
    <row r="20881" spans="17:17">
      <c r="Q20881" s="925"/>
    </row>
    <row r="20882" spans="17:17">
      <c r="Q20882" s="925"/>
    </row>
    <row r="20883" spans="17:17">
      <c r="Q20883" s="925"/>
    </row>
    <row r="20884" spans="17:17">
      <c r="Q20884" s="925"/>
    </row>
    <row r="20885" spans="17:17">
      <c r="Q20885" s="925"/>
    </row>
    <row r="20886" spans="17:17">
      <c r="Q20886" s="925"/>
    </row>
    <row r="20887" spans="17:17">
      <c r="Q20887" s="925"/>
    </row>
    <row r="20888" spans="17:17">
      <c r="Q20888" s="925"/>
    </row>
    <row r="20889" spans="17:17">
      <c r="Q20889" s="925"/>
    </row>
    <row r="20890" spans="17:17">
      <c r="Q20890" s="925"/>
    </row>
    <row r="20891" spans="17:17">
      <c r="Q20891" s="925"/>
    </row>
    <row r="20892" spans="17:17">
      <c r="Q20892" s="925"/>
    </row>
    <row r="20893" spans="17:17">
      <c r="Q20893" s="925"/>
    </row>
    <row r="20894" spans="17:17">
      <c r="Q20894" s="925"/>
    </row>
    <row r="20895" spans="17:17">
      <c r="Q20895" s="925"/>
    </row>
    <row r="20896" spans="17:17">
      <c r="Q20896" s="925"/>
    </row>
    <row r="20897" spans="17:17">
      <c r="Q20897" s="925"/>
    </row>
    <row r="20898" spans="17:17">
      <c r="Q20898" s="925"/>
    </row>
    <row r="20899" spans="17:17">
      <c r="Q20899" s="925"/>
    </row>
    <row r="20900" spans="17:17">
      <c r="Q20900" s="925"/>
    </row>
    <row r="20901" spans="17:17">
      <c r="Q20901" s="925"/>
    </row>
    <row r="20902" spans="17:17">
      <c r="Q20902" s="925"/>
    </row>
    <row r="20903" spans="17:17">
      <c r="Q20903" s="925"/>
    </row>
    <row r="20904" spans="17:17">
      <c r="Q20904" s="925"/>
    </row>
    <row r="20905" spans="17:17">
      <c r="Q20905" s="925"/>
    </row>
    <row r="20906" spans="17:17">
      <c r="Q20906" s="925"/>
    </row>
    <row r="20907" spans="17:17">
      <c r="Q20907" s="925"/>
    </row>
    <row r="20908" spans="17:17">
      <c r="Q20908" s="925"/>
    </row>
    <row r="20909" spans="17:17">
      <c r="Q20909" s="925"/>
    </row>
    <row r="20910" spans="17:17">
      <c r="Q20910" s="925"/>
    </row>
    <row r="20911" spans="17:17">
      <c r="Q20911" s="925"/>
    </row>
    <row r="20912" spans="17:17">
      <c r="Q20912" s="925"/>
    </row>
    <row r="20913" spans="17:17">
      <c r="Q20913" s="925"/>
    </row>
    <row r="20914" spans="17:17">
      <c r="Q20914" s="925"/>
    </row>
    <row r="20915" spans="17:17">
      <c r="Q20915" s="925"/>
    </row>
    <row r="20916" spans="17:17">
      <c r="Q20916" s="925"/>
    </row>
    <row r="20917" spans="17:17">
      <c r="Q20917" s="925"/>
    </row>
    <row r="20918" spans="17:17">
      <c r="Q20918" s="925"/>
    </row>
    <row r="20919" spans="17:17">
      <c r="Q20919" s="925"/>
    </row>
    <row r="20920" spans="17:17">
      <c r="Q20920" s="925"/>
    </row>
    <row r="20921" spans="17:17">
      <c r="Q20921" s="925"/>
    </row>
    <row r="20922" spans="17:17">
      <c r="Q20922" s="925"/>
    </row>
    <row r="20923" spans="17:17">
      <c r="Q20923" s="925"/>
    </row>
    <row r="20924" spans="17:17">
      <c r="Q20924" s="925"/>
    </row>
    <row r="20925" spans="17:17">
      <c r="Q20925" s="925"/>
    </row>
    <row r="20926" spans="17:17">
      <c r="Q20926" s="925"/>
    </row>
    <row r="20927" spans="17:17">
      <c r="Q20927" s="925"/>
    </row>
    <row r="20928" spans="17:17">
      <c r="Q20928" s="925"/>
    </row>
    <row r="20929" spans="17:17">
      <c r="Q20929" s="925"/>
    </row>
    <row r="20930" spans="17:17">
      <c r="Q20930" s="925"/>
    </row>
    <row r="20931" spans="17:17">
      <c r="Q20931" s="925"/>
    </row>
    <row r="20932" spans="17:17">
      <c r="Q20932" s="925"/>
    </row>
    <row r="20933" spans="17:17">
      <c r="Q20933" s="925"/>
    </row>
    <row r="20934" spans="17:17">
      <c r="Q20934" s="925"/>
    </row>
    <row r="20935" spans="17:17">
      <c r="Q20935" s="925"/>
    </row>
    <row r="20936" spans="17:17">
      <c r="Q20936" s="925"/>
    </row>
    <row r="20937" spans="17:17">
      <c r="Q20937" s="925"/>
    </row>
    <row r="20938" spans="17:17">
      <c r="Q20938" s="925"/>
    </row>
    <row r="20939" spans="17:17">
      <c r="Q20939" s="925"/>
    </row>
    <row r="20940" spans="17:17">
      <c r="Q20940" s="925"/>
    </row>
    <row r="20941" spans="17:17">
      <c r="Q20941" s="925"/>
    </row>
    <row r="20942" spans="17:17">
      <c r="Q20942" s="925"/>
    </row>
    <row r="20943" spans="17:17">
      <c r="Q20943" s="925"/>
    </row>
    <row r="20944" spans="17:17">
      <c r="Q20944" s="925"/>
    </row>
    <row r="20945" spans="17:17">
      <c r="Q20945" s="925"/>
    </row>
    <row r="20946" spans="17:17">
      <c r="Q20946" s="925"/>
    </row>
    <row r="20947" spans="17:17">
      <c r="Q20947" s="925"/>
    </row>
    <row r="20948" spans="17:17">
      <c r="Q20948" s="925"/>
    </row>
    <row r="20949" spans="17:17">
      <c r="Q20949" s="925"/>
    </row>
    <row r="20950" spans="17:17">
      <c r="Q20950" s="925"/>
    </row>
    <row r="20951" spans="17:17">
      <c r="Q20951" s="925"/>
    </row>
    <row r="20952" spans="17:17">
      <c r="Q20952" s="925"/>
    </row>
    <row r="20953" spans="17:17">
      <c r="Q20953" s="925"/>
    </row>
    <row r="20954" spans="17:17">
      <c r="Q20954" s="925"/>
    </row>
    <row r="20955" spans="17:17">
      <c r="Q20955" s="925"/>
    </row>
    <row r="20956" spans="17:17">
      <c r="Q20956" s="925"/>
    </row>
    <row r="20957" spans="17:17">
      <c r="Q20957" s="925"/>
    </row>
    <row r="20958" spans="17:17">
      <c r="Q20958" s="925"/>
    </row>
    <row r="20959" spans="17:17">
      <c r="Q20959" s="925"/>
    </row>
    <row r="20960" spans="17:17">
      <c r="Q20960" s="925"/>
    </row>
    <row r="20961" spans="17:17">
      <c r="Q20961" s="925"/>
    </row>
    <row r="20962" spans="17:17">
      <c r="Q20962" s="925"/>
    </row>
    <row r="20963" spans="17:17">
      <c r="Q20963" s="925"/>
    </row>
    <row r="20964" spans="17:17">
      <c r="Q20964" s="925"/>
    </row>
    <row r="20965" spans="17:17">
      <c r="Q20965" s="925"/>
    </row>
    <row r="20966" spans="17:17">
      <c r="Q20966" s="925"/>
    </row>
    <row r="20967" spans="17:17">
      <c r="Q20967" s="925"/>
    </row>
    <row r="20968" spans="17:17">
      <c r="Q20968" s="925"/>
    </row>
    <row r="20969" spans="17:17">
      <c r="Q20969" s="925"/>
    </row>
    <row r="20970" spans="17:17">
      <c r="Q20970" s="925"/>
    </row>
    <row r="20971" spans="17:17">
      <c r="Q20971" s="925"/>
    </row>
    <row r="20972" spans="17:17">
      <c r="Q20972" s="925"/>
    </row>
    <row r="20973" spans="17:17">
      <c r="Q20973" s="925"/>
    </row>
    <row r="20974" spans="17:17">
      <c r="Q20974" s="925"/>
    </row>
    <row r="20975" spans="17:17">
      <c r="Q20975" s="925"/>
    </row>
    <row r="20976" spans="17:17">
      <c r="Q20976" s="925"/>
    </row>
    <row r="20977" spans="17:17">
      <c r="Q20977" s="925"/>
    </row>
    <row r="20978" spans="17:17">
      <c r="Q20978" s="925"/>
    </row>
    <row r="20979" spans="17:17">
      <c r="Q20979" s="925"/>
    </row>
    <row r="20980" spans="17:17">
      <c r="Q20980" s="925"/>
    </row>
    <row r="20981" spans="17:17">
      <c r="Q20981" s="925"/>
    </row>
    <row r="20982" spans="17:17">
      <c r="Q20982" s="925"/>
    </row>
    <row r="20983" spans="17:17">
      <c r="Q20983" s="925"/>
    </row>
    <row r="20984" spans="17:17">
      <c r="Q20984" s="925"/>
    </row>
    <row r="20985" spans="17:17">
      <c r="Q20985" s="925"/>
    </row>
    <row r="20986" spans="17:17">
      <c r="Q20986" s="925"/>
    </row>
    <row r="20987" spans="17:17">
      <c r="Q20987" s="925"/>
    </row>
    <row r="20988" spans="17:17">
      <c r="Q20988" s="925"/>
    </row>
    <row r="20989" spans="17:17">
      <c r="Q20989" s="925"/>
    </row>
    <row r="20990" spans="17:17">
      <c r="Q20990" s="925"/>
    </row>
    <row r="20991" spans="17:17">
      <c r="Q20991" s="925"/>
    </row>
    <row r="20992" spans="17:17">
      <c r="Q20992" s="925"/>
    </row>
    <row r="20993" spans="17:17">
      <c r="Q20993" s="925"/>
    </row>
    <row r="20994" spans="17:17">
      <c r="Q20994" s="925"/>
    </row>
    <row r="20995" spans="17:17">
      <c r="Q20995" s="925"/>
    </row>
    <row r="20996" spans="17:17">
      <c r="Q20996" s="925"/>
    </row>
    <row r="20997" spans="17:17">
      <c r="Q20997" s="925"/>
    </row>
    <row r="20998" spans="17:17">
      <c r="Q20998" s="925"/>
    </row>
    <row r="20999" spans="17:17">
      <c r="Q20999" s="925"/>
    </row>
    <row r="21000" spans="17:17">
      <c r="Q21000" s="925"/>
    </row>
    <row r="21001" spans="17:17">
      <c r="Q21001" s="925"/>
    </row>
    <row r="21002" spans="17:17">
      <c r="Q21002" s="925"/>
    </row>
    <row r="21003" spans="17:17">
      <c r="Q21003" s="925"/>
    </row>
    <row r="21004" spans="17:17">
      <c r="Q21004" s="925"/>
    </row>
    <row r="21005" spans="17:17">
      <c r="Q21005" s="925"/>
    </row>
    <row r="21006" spans="17:17">
      <c r="Q21006" s="925"/>
    </row>
    <row r="21007" spans="17:17">
      <c r="Q21007" s="925"/>
    </row>
    <row r="21008" spans="17:17">
      <c r="Q21008" s="925"/>
    </row>
    <row r="21009" spans="17:17">
      <c r="Q21009" s="925"/>
    </row>
    <row r="21010" spans="17:17">
      <c r="Q21010" s="925"/>
    </row>
    <row r="21011" spans="17:17">
      <c r="Q21011" s="925"/>
    </row>
    <row r="21012" spans="17:17">
      <c r="Q21012" s="925"/>
    </row>
    <row r="21013" spans="17:17">
      <c r="Q21013" s="925"/>
    </row>
    <row r="21014" spans="17:17">
      <c r="Q21014" s="925"/>
    </row>
    <row r="21015" spans="17:17">
      <c r="Q21015" s="925"/>
    </row>
    <row r="21016" spans="17:17">
      <c r="Q21016" s="925"/>
    </row>
    <row r="21017" spans="17:17">
      <c r="Q21017" s="925"/>
    </row>
    <row r="21018" spans="17:17">
      <c r="Q21018" s="925"/>
    </row>
    <row r="21019" spans="17:17">
      <c r="Q21019" s="925"/>
    </row>
    <row r="21020" spans="17:17">
      <c r="Q21020" s="925"/>
    </row>
    <row r="21021" spans="17:17">
      <c r="Q21021" s="925"/>
    </row>
    <row r="21022" spans="17:17">
      <c r="Q21022" s="925"/>
    </row>
    <row r="21023" spans="17:17">
      <c r="Q21023" s="925"/>
    </row>
    <row r="21024" spans="17:17">
      <c r="Q21024" s="925"/>
    </row>
    <row r="21025" spans="17:17">
      <c r="Q21025" s="925"/>
    </row>
    <row r="21026" spans="17:17">
      <c r="Q21026" s="925"/>
    </row>
    <row r="21027" spans="17:17">
      <c r="Q21027" s="925"/>
    </row>
    <row r="21028" spans="17:17">
      <c r="Q21028" s="925"/>
    </row>
    <row r="21029" spans="17:17">
      <c r="Q21029" s="925"/>
    </row>
    <row r="21030" spans="17:17">
      <c r="Q21030" s="925"/>
    </row>
    <row r="21031" spans="17:17">
      <c r="Q21031" s="925"/>
    </row>
    <row r="21032" spans="17:17">
      <c r="Q21032" s="925"/>
    </row>
    <row r="21033" spans="17:17">
      <c r="Q21033" s="925"/>
    </row>
    <row r="21034" spans="17:17">
      <c r="Q21034" s="925"/>
    </row>
    <row r="21035" spans="17:17">
      <c r="Q21035" s="925"/>
    </row>
    <row r="21036" spans="17:17">
      <c r="Q21036" s="925"/>
    </row>
    <row r="21037" spans="17:17">
      <c r="Q21037" s="925"/>
    </row>
    <row r="21038" spans="17:17">
      <c r="Q21038" s="925"/>
    </row>
    <row r="21039" spans="17:17">
      <c r="Q21039" s="925"/>
    </row>
    <row r="21040" spans="17:17">
      <c r="Q21040" s="925"/>
    </row>
    <row r="21041" spans="17:17">
      <c r="Q21041" s="925"/>
    </row>
    <row r="21042" spans="17:17">
      <c r="Q21042" s="925"/>
    </row>
    <row r="21043" spans="17:17">
      <c r="Q21043" s="925"/>
    </row>
    <row r="21044" spans="17:17">
      <c r="Q21044" s="925"/>
    </row>
    <row r="21045" spans="17:17">
      <c r="Q21045" s="925"/>
    </row>
    <row r="21046" spans="17:17">
      <c r="Q21046" s="925"/>
    </row>
    <row r="21047" spans="17:17">
      <c r="Q21047" s="925"/>
    </row>
    <row r="21048" spans="17:17">
      <c r="Q21048" s="925"/>
    </row>
    <row r="21049" spans="17:17">
      <c r="Q21049" s="925"/>
    </row>
    <row r="21050" spans="17:17">
      <c r="Q21050" s="925"/>
    </row>
    <row r="21051" spans="17:17">
      <c r="Q21051" s="925"/>
    </row>
    <row r="21052" spans="17:17">
      <c r="Q21052" s="925"/>
    </row>
    <row r="21053" spans="17:17">
      <c r="Q21053" s="925"/>
    </row>
    <row r="21054" spans="17:17">
      <c r="Q21054" s="925"/>
    </row>
    <row r="21055" spans="17:17">
      <c r="Q21055" s="925"/>
    </row>
    <row r="21056" spans="17:17">
      <c r="Q21056" s="925"/>
    </row>
    <row r="21057" spans="17:17">
      <c r="Q21057" s="925"/>
    </row>
    <row r="21058" spans="17:17">
      <c r="Q21058" s="925"/>
    </row>
    <row r="21059" spans="17:17">
      <c r="Q21059" s="925"/>
    </row>
    <row r="21060" spans="17:17">
      <c r="Q21060" s="925"/>
    </row>
    <row r="21061" spans="17:17">
      <c r="Q21061" s="925"/>
    </row>
    <row r="21062" spans="17:17">
      <c r="Q21062" s="925"/>
    </row>
    <row r="21063" spans="17:17">
      <c r="Q21063" s="925"/>
    </row>
    <row r="21064" spans="17:17">
      <c r="Q21064" s="925"/>
    </row>
    <row r="21065" spans="17:17">
      <c r="Q21065" s="925"/>
    </row>
    <row r="21066" spans="17:17">
      <c r="Q21066" s="925"/>
    </row>
    <row r="21067" spans="17:17">
      <c r="Q21067" s="925"/>
    </row>
    <row r="21068" spans="17:17">
      <c r="Q21068" s="925"/>
    </row>
    <row r="21069" spans="17:17">
      <c r="Q21069" s="925"/>
    </row>
    <row r="21070" spans="17:17">
      <c r="Q21070" s="925"/>
    </row>
    <row r="21071" spans="17:17">
      <c r="Q21071" s="925"/>
    </row>
    <row r="21072" spans="17:17">
      <c r="Q21072" s="925"/>
    </row>
    <row r="21073" spans="17:17">
      <c r="Q21073" s="925"/>
    </row>
    <row r="21074" spans="17:17">
      <c r="Q21074" s="925"/>
    </row>
    <row r="21075" spans="17:17">
      <c r="Q21075" s="925"/>
    </row>
    <row r="21076" spans="17:17">
      <c r="Q21076" s="925"/>
    </row>
    <row r="21077" spans="17:17">
      <c r="Q21077" s="925"/>
    </row>
    <row r="21078" spans="17:17">
      <c r="Q21078" s="925"/>
    </row>
    <row r="21079" spans="17:17">
      <c r="Q21079" s="925"/>
    </row>
    <row r="21080" spans="17:17">
      <c r="Q21080" s="925"/>
    </row>
    <row r="21081" spans="17:17">
      <c r="Q21081" s="925"/>
    </row>
    <row r="21082" spans="17:17">
      <c r="Q21082" s="925"/>
    </row>
    <row r="21083" spans="17:17">
      <c r="Q21083" s="925"/>
    </row>
    <row r="21084" spans="17:17">
      <c r="Q21084" s="925"/>
    </row>
    <row r="21085" spans="17:17">
      <c r="Q21085" s="925"/>
    </row>
    <row r="21086" spans="17:17">
      <c r="Q21086" s="925"/>
    </row>
    <row r="21087" spans="17:17">
      <c r="Q21087" s="925"/>
    </row>
    <row r="21088" spans="17:17">
      <c r="Q21088" s="925"/>
    </row>
    <row r="21089" spans="17:17">
      <c r="Q21089" s="925"/>
    </row>
    <row r="21090" spans="17:17">
      <c r="Q21090" s="925"/>
    </row>
    <row r="21091" spans="17:17">
      <c r="Q21091" s="925"/>
    </row>
    <row r="21092" spans="17:17">
      <c r="Q21092" s="925"/>
    </row>
    <row r="21093" spans="17:17">
      <c r="Q21093" s="925"/>
    </row>
    <row r="21094" spans="17:17">
      <c r="Q21094" s="925"/>
    </row>
    <row r="21095" spans="17:17">
      <c r="Q21095" s="925"/>
    </row>
    <row r="21096" spans="17:17">
      <c r="Q21096" s="925"/>
    </row>
    <row r="21097" spans="17:17">
      <c r="Q21097" s="925"/>
    </row>
    <row r="21098" spans="17:17">
      <c r="Q21098" s="925"/>
    </row>
    <row r="21099" spans="17:17">
      <c r="Q21099" s="925"/>
    </row>
    <row r="21100" spans="17:17">
      <c r="Q21100" s="925"/>
    </row>
    <row r="21101" spans="17:17">
      <c r="Q21101" s="925"/>
    </row>
    <row r="21102" spans="17:17">
      <c r="Q21102" s="925"/>
    </row>
    <row r="21103" spans="17:17">
      <c r="Q21103" s="925"/>
    </row>
    <row r="21104" spans="17:17">
      <c r="Q21104" s="925"/>
    </row>
    <row r="21105" spans="17:17">
      <c r="Q21105" s="925"/>
    </row>
    <row r="21106" spans="17:17">
      <c r="Q21106" s="925"/>
    </row>
    <row r="21107" spans="17:17">
      <c r="Q21107" s="925"/>
    </row>
    <row r="21108" spans="17:17">
      <c r="Q21108" s="925"/>
    </row>
    <row r="21109" spans="17:17">
      <c r="Q21109" s="925"/>
    </row>
    <row r="21110" spans="17:17">
      <c r="Q21110" s="925"/>
    </row>
    <row r="21111" spans="17:17">
      <c r="Q21111" s="925"/>
    </row>
    <row r="21112" spans="17:17">
      <c r="Q21112" s="925"/>
    </row>
    <row r="21113" spans="17:17">
      <c r="Q21113" s="925"/>
    </row>
    <row r="21114" spans="17:17">
      <c r="Q21114" s="925"/>
    </row>
    <row r="21115" spans="17:17">
      <c r="Q21115" s="925"/>
    </row>
    <row r="21116" spans="17:17">
      <c r="Q21116" s="925"/>
    </row>
    <row r="21117" spans="17:17">
      <c r="Q21117" s="925"/>
    </row>
    <row r="21118" spans="17:17">
      <c r="Q21118" s="925"/>
    </row>
    <row r="21119" spans="17:17">
      <c r="Q21119" s="925"/>
    </row>
    <row r="21120" spans="17:17">
      <c r="Q21120" s="925"/>
    </row>
    <row r="21121" spans="17:17">
      <c r="Q21121" s="925"/>
    </row>
    <row r="21122" spans="17:17">
      <c r="Q21122" s="925"/>
    </row>
    <row r="21123" spans="17:17">
      <c r="Q21123" s="925"/>
    </row>
    <row r="21124" spans="17:17">
      <c r="Q21124" s="925"/>
    </row>
    <row r="21125" spans="17:17">
      <c r="Q21125" s="925"/>
    </row>
    <row r="21126" spans="17:17">
      <c r="Q21126" s="925"/>
    </row>
    <row r="21127" spans="17:17">
      <c r="Q21127" s="925"/>
    </row>
    <row r="21128" spans="17:17">
      <c r="Q21128" s="925"/>
    </row>
    <row r="21129" spans="17:17">
      <c r="Q21129" s="925"/>
    </row>
    <row r="21130" spans="17:17">
      <c r="Q21130" s="925"/>
    </row>
    <row r="21131" spans="17:17">
      <c r="Q21131" s="925"/>
    </row>
    <row r="21132" spans="17:17">
      <c r="Q21132" s="925"/>
    </row>
    <row r="21133" spans="17:17">
      <c r="Q21133" s="925"/>
    </row>
    <row r="21134" spans="17:17">
      <c r="Q21134" s="925"/>
    </row>
    <row r="21135" spans="17:17">
      <c r="Q21135" s="925"/>
    </row>
    <row r="21136" spans="17:17">
      <c r="Q21136" s="925"/>
    </row>
    <row r="21137" spans="17:17">
      <c r="Q21137" s="925"/>
    </row>
    <row r="21138" spans="17:17">
      <c r="Q21138" s="925"/>
    </row>
    <row r="21139" spans="17:17">
      <c r="Q21139" s="925"/>
    </row>
    <row r="21140" spans="17:17">
      <c r="Q21140" s="925"/>
    </row>
    <row r="21141" spans="17:17">
      <c r="Q21141" s="925"/>
    </row>
    <row r="21142" spans="17:17">
      <c r="Q21142" s="925"/>
    </row>
    <row r="21143" spans="17:17">
      <c r="Q21143" s="925"/>
    </row>
    <row r="21144" spans="17:17">
      <c r="Q21144" s="925"/>
    </row>
    <row r="21145" spans="17:17">
      <c r="Q21145" s="925"/>
    </row>
    <row r="21146" spans="17:17">
      <c r="Q21146" s="925"/>
    </row>
    <row r="21147" spans="17:17">
      <c r="Q21147" s="925"/>
    </row>
    <row r="21148" spans="17:17">
      <c r="Q21148" s="925"/>
    </row>
    <row r="21149" spans="17:17">
      <c r="Q21149" s="925"/>
    </row>
    <row r="21150" spans="17:17">
      <c r="Q21150" s="925"/>
    </row>
    <row r="21151" spans="17:17">
      <c r="Q21151" s="925"/>
    </row>
    <row r="21152" spans="17:17">
      <c r="Q21152" s="925"/>
    </row>
    <row r="21153" spans="17:17">
      <c r="Q21153" s="925"/>
    </row>
    <row r="21154" spans="17:17">
      <c r="Q21154" s="925"/>
    </row>
    <row r="21155" spans="17:17">
      <c r="Q21155" s="925"/>
    </row>
    <row r="21156" spans="17:17">
      <c r="Q21156" s="925"/>
    </row>
    <row r="21157" spans="17:17">
      <c r="Q21157" s="925"/>
    </row>
    <row r="21158" spans="17:17">
      <c r="Q21158" s="925"/>
    </row>
    <row r="21159" spans="17:17">
      <c r="Q21159" s="925"/>
    </row>
    <row r="21160" spans="17:17">
      <c r="Q21160" s="925"/>
    </row>
    <row r="21161" spans="17:17">
      <c r="Q21161" s="925"/>
    </row>
    <row r="21162" spans="17:17">
      <c r="Q21162" s="925"/>
    </row>
    <row r="21163" spans="17:17">
      <c r="Q21163" s="925"/>
    </row>
    <row r="21164" spans="17:17">
      <c r="Q21164" s="925"/>
    </row>
    <row r="21165" spans="17:17">
      <c r="Q21165" s="925"/>
    </row>
    <row r="21166" spans="17:17">
      <c r="Q21166" s="925"/>
    </row>
    <row r="21167" spans="17:17">
      <c r="Q21167" s="925"/>
    </row>
    <row r="21168" spans="17:17">
      <c r="Q21168" s="925"/>
    </row>
    <row r="21169" spans="17:17">
      <c r="Q21169" s="925"/>
    </row>
    <row r="21170" spans="17:17">
      <c r="Q21170" s="925"/>
    </row>
    <row r="21171" spans="17:17">
      <c r="Q21171" s="925"/>
    </row>
    <row r="21172" spans="17:17">
      <c r="Q21172" s="925"/>
    </row>
    <row r="21173" spans="17:17">
      <c r="Q21173" s="925"/>
    </row>
    <row r="21174" spans="17:17">
      <c r="Q21174" s="925"/>
    </row>
    <row r="21175" spans="17:17">
      <c r="Q21175" s="925"/>
    </row>
    <row r="21176" spans="17:17">
      <c r="Q21176" s="925"/>
    </row>
    <row r="21177" spans="17:17">
      <c r="Q21177" s="925"/>
    </row>
    <row r="21178" spans="17:17">
      <c r="Q21178" s="925"/>
    </row>
    <row r="21179" spans="17:17">
      <c r="Q21179" s="925"/>
    </row>
    <row r="21180" spans="17:17">
      <c r="Q21180" s="925"/>
    </row>
    <row r="21181" spans="17:17">
      <c r="Q21181" s="925"/>
    </row>
    <row r="21182" spans="17:17">
      <c r="Q21182" s="925"/>
    </row>
    <row r="21183" spans="17:17">
      <c r="Q21183" s="925"/>
    </row>
    <row r="21184" spans="17:17">
      <c r="Q21184" s="925"/>
    </row>
    <row r="21185" spans="17:17">
      <c r="Q21185" s="925"/>
    </row>
    <row r="21186" spans="17:17">
      <c r="Q21186" s="925"/>
    </row>
    <row r="21187" spans="17:17">
      <c r="Q21187" s="925"/>
    </row>
    <row r="21188" spans="17:17">
      <c r="Q21188" s="925"/>
    </row>
    <row r="21189" spans="17:17">
      <c r="Q21189" s="925"/>
    </row>
    <row r="21190" spans="17:17">
      <c r="Q21190" s="925"/>
    </row>
    <row r="21191" spans="17:17">
      <c r="Q21191" s="925"/>
    </row>
    <row r="21192" spans="17:17">
      <c r="Q21192" s="925"/>
    </row>
    <row r="21193" spans="17:17">
      <c r="Q21193" s="925"/>
    </row>
    <row r="21194" spans="17:17">
      <c r="Q21194" s="925"/>
    </row>
    <row r="21195" spans="17:17">
      <c r="Q21195" s="925"/>
    </row>
    <row r="21196" spans="17:17">
      <c r="Q21196" s="925"/>
    </row>
    <row r="21197" spans="17:17">
      <c r="Q21197" s="925"/>
    </row>
    <row r="21198" spans="17:17">
      <c r="Q21198" s="925"/>
    </row>
    <row r="21199" spans="17:17">
      <c r="Q21199" s="925"/>
    </row>
    <row r="21200" spans="17:17">
      <c r="Q21200" s="925"/>
    </row>
    <row r="21201" spans="17:17">
      <c r="Q21201" s="925"/>
    </row>
    <row r="21202" spans="17:17">
      <c r="Q21202" s="925"/>
    </row>
    <row r="21203" spans="17:17">
      <c r="Q21203" s="925"/>
    </row>
    <row r="21204" spans="17:17">
      <c r="Q21204" s="925"/>
    </row>
    <row r="21205" spans="17:17">
      <c r="Q21205" s="925"/>
    </row>
    <row r="21206" spans="17:17">
      <c r="Q21206" s="925"/>
    </row>
    <row r="21207" spans="17:17">
      <c r="Q21207" s="925"/>
    </row>
    <row r="21208" spans="17:17">
      <c r="Q21208" s="925"/>
    </row>
    <row r="21209" spans="17:17">
      <c r="Q21209" s="925"/>
    </row>
    <row r="21210" spans="17:17">
      <c r="Q21210" s="925"/>
    </row>
    <row r="21211" spans="17:17">
      <c r="Q21211" s="925"/>
    </row>
    <row r="21212" spans="17:17">
      <c r="Q21212" s="925"/>
    </row>
    <row r="21213" spans="17:17">
      <c r="Q21213" s="925"/>
    </row>
    <row r="21214" spans="17:17">
      <c r="Q21214" s="925"/>
    </row>
    <row r="21215" spans="17:17">
      <c r="Q21215" s="925"/>
    </row>
    <row r="21216" spans="17:17">
      <c r="Q21216" s="925"/>
    </row>
    <row r="21217" spans="17:17">
      <c r="Q21217" s="925"/>
    </row>
    <row r="21218" spans="17:17">
      <c r="Q21218" s="925"/>
    </row>
    <row r="21219" spans="17:17">
      <c r="Q21219" s="925"/>
    </row>
    <row r="21220" spans="17:17">
      <c r="Q21220" s="925"/>
    </row>
    <row r="21221" spans="17:17">
      <c r="Q21221" s="925"/>
    </row>
    <row r="21222" spans="17:17">
      <c r="Q21222" s="925"/>
    </row>
    <row r="21223" spans="17:17">
      <c r="Q21223" s="925"/>
    </row>
    <row r="21224" spans="17:17">
      <c r="Q21224" s="925"/>
    </row>
    <row r="21225" spans="17:17">
      <c r="Q21225" s="925"/>
    </row>
    <row r="21226" spans="17:17">
      <c r="Q21226" s="925"/>
    </row>
    <row r="21227" spans="17:17">
      <c r="Q21227" s="925"/>
    </row>
    <row r="21228" spans="17:17">
      <c r="Q21228" s="925"/>
    </row>
    <row r="21229" spans="17:17">
      <c r="Q21229" s="925"/>
    </row>
    <row r="21230" spans="17:17">
      <c r="Q21230" s="925"/>
    </row>
    <row r="21231" spans="17:17">
      <c r="Q21231" s="925"/>
    </row>
    <row r="21232" spans="17:17">
      <c r="Q21232" s="925"/>
    </row>
    <row r="21233" spans="17:17">
      <c r="Q21233" s="925"/>
    </row>
    <row r="21234" spans="17:17">
      <c r="Q21234" s="925"/>
    </row>
    <row r="21235" spans="17:17">
      <c r="Q21235" s="925"/>
    </row>
    <row r="21236" spans="17:17">
      <c r="Q21236" s="925"/>
    </row>
    <row r="21237" spans="17:17">
      <c r="Q21237" s="925"/>
    </row>
    <row r="21238" spans="17:17">
      <c r="Q21238" s="925"/>
    </row>
    <row r="21239" spans="17:17">
      <c r="Q21239" s="925"/>
    </row>
    <row r="21240" spans="17:17">
      <c r="Q21240" s="925"/>
    </row>
    <row r="21241" spans="17:17">
      <c r="Q21241" s="925"/>
    </row>
    <row r="21242" spans="17:17">
      <c r="Q21242" s="925"/>
    </row>
    <row r="21243" spans="17:17">
      <c r="Q21243" s="925"/>
    </row>
    <row r="21244" spans="17:17">
      <c r="Q21244" s="925"/>
    </row>
    <row r="21245" spans="17:17">
      <c r="Q21245" s="925"/>
    </row>
    <row r="21246" spans="17:17">
      <c r="Q21246" s="925"/>
    </row>
    <row r="21247" spans="17:17">
      <c r="Q21247" s="925"/>
    </row>
    <row r="21248" spans="17:17">
      <c r="Q21248" s="925"/>
    </row>
    <row r="21249" spans="17:17">
      <c r="Q21249" s="925"/>
    </row>
    <row r="21250" spans="17:17">
      <c r="Q21250" s="925"/>
    </row>
    <row r="21251" spans="17:17">
      <c r="Q21251" s="925"/>
    </row>
    <row r="21252" spans="17:17">
      <c r="Q21252" s="925"/>
    </row>
    <row r="21253" spans="17:17">
      <c r="Q21253" s="925"/>
    </row>
    <row r="21254" spans="17:17">
      <c r="Q21254" s="925"/>
    </row>
    <row r="21255" spans="17:17">
      <c r="Q21255" s="925"/>
    </row>
    <row r="21256" spans="17:17">
      <c r="Q21256" s="925"/>
    </row>
    <row r="21257" spans="17:17">
      <c r="Q21257" s="925"/>
    </row>
    <row r="21258" spans="17:17">
      <c r="Q21258" s="925"/>
    </row>
    <row r="21259" spans="17:17">
      <c r="Q21259" s="925"/>
    </row>
    <row r="21260" spans="17:17">
      <c r="Q21260" s="925"/>
    </row>
    <row r="21261" spans="17:17">
      <c r="Q21261" s="925"/>
    </row>
    <row r="21262" spans="17:17">
      <c r="Q21262" s="925"/>
    </row>
    <row r="21263" spans="17:17">
      <c r="Q21263" s="925"/>
    </row>
    <row r="21264" spans="17:17">
      <c r="Q21264" s="925"/>
    </row>
    <row r="21265" spans="17:17">
      <c r="Q21265" s="925"/>
    </row>
    <row r="21266" spans="17:17">
      <c r="Q21266" s="925"/>
    </row>
    <row r="21267" spans="17:17">
      <c r="Q21267" s="925"/>
    </row>
    <row r="21268" spans="17:17">
      <c r="Q21268" s="925"/>
    </row>
    <row r="21269" spans="17:17">
      <c r="Q21269" s="925"/>
    </row>
    <row r="21270" spans="17:17">
      <c r="Q21270" s="925"/>
    </row>
    <row r="21271" spans="17:17">
      <c r="Q21271" s="925"/>
    </row>
    <row r="21272" spans="17:17">
      <c r="Q21272" s="925"/>
    </row>
    <row r="21273" spans="17:17">
      <c r="Q21273" s="925"/>
    </row>
    <row r="21274" spans="17:17">
      <c r="Q21274" s="925"/>
    </row>
    <row r="21275" spans="17:17">
      <c r="Q21275" s="925"/>
    </row>
    <row r="21276" spans="17:17">
      <c r="Q21276" s="925"/>
    </row>
    <row r="21277" spans="17:17">
      <c r="Q21277" s="925"/>
    </row>
    <row r="21278" spans="17:17">
      <c r="Q21278" s="925"/>
    </row>
    <row r="21279" spans="17:17">
      <c r="Q21279" s="925"/>
    </row>
    <row r="21280" spans="17:17">
      <c r="Q21280" s="925"/>
    </row>
    <row r="21281" spans="17:17">
      <c r="Q21281" s="925"/>
    </row>
    <row r="21282" spans="17:17">
      <c r="Q21282" s="925"/>
    </row>
    <row r="21283" spans="17:17">
      <c r="Q21283" s="925"/>
    </row>
    <row r="21284" spans="17:17">
      <c r="Q21284" s="925"/>
    </row>
    <row r="21285" spans="17:17">
      <c r="Q21285" s="925"/>
    </row>
    <row r="21286" spans="17:17">
      <c r="Q21286" s="925"/>
    </row>
    <row r="21287" spans="17:17">
      <c r="Q21287" s="925"/>
    </row>
    <row r="21288" spans="17:17">
      <c r="Q21288" s="925"/>
    </row>
    <row r="21289" spans="17:17">
      <c r="Q21289" s="925"/>
    </row>
    <row r="21290" spans="17:17">
      <c r="Q21290" s="925"/>
    </row>
    <row r="21291" spans="17:17">
      <c r="Q21291" s="925"/>
    </row>
    <row r="21292" spans="17:17">
      <c r="Q21292" s="925"/>
    </row>
    <row r="21293" spans="17:17">
      <c r="Q21293" s="925"/>
    </row>
    <row r="21294" spans="17:17">
      <c r="Q21294" s="925"/>
    </row>
    <row r="21295" spans="17:17">
      <c r="Q21295" s="925"/>
    </row>
    <row r="21296" spans="17:17">
      <c r="Q21296" s="925"/>
    </row>
    <row r="21297" spans="17:17">
      <c r="Q21297" s="925"/>
    </row>
    <row r="21298" spans="17:17">
      <c r="Q21298" s="925"/>
    </row>
    <row r="21299" spans="17:17">
      <c r="Q21299" s="925"/>
    </row>
    <row r="21300" spans="17:17">
      <c r="Q21300" s="925"/>
    </row>
    <row r="21301" spans="17:17">
      <c r="Q21301" s="925"/>
    </row>
    <row r="21302" spans="17:17">
      <c r="Q21302" s="925"/>
    </row>
    <row r="21303" spans="17:17">
      <c r="Q21303" s="925"/>
    </row>
    <row r="21304" spans="17:17">
      <c r="Q21304" s="925"/>
    </row>
    <row r="21305" spans="17:17">
      <c r="Q21305" s="925"/>
    </row>
    <row r="21306" spans="17:17">
      <c r="Q21306" s="925"/>
    </row>
    <row r="21307" spans="17:17">
      <c r="Q21307" s="925"/>
    </row>
    <row r="21308" spans="17:17">
      <c r="Q21308" s="925"/>
    </row>
    <row r="21309" spans="17:17">
      <c r="Q21309" s="925"/>
    </row>
    <row r="21310" spans="17:17">
      <c r="Q21310" s="925"/>
    </row>
    <row r="21311" spans="17:17">
      <c r="Q21311" s="925"/>
    </row>
    <row r="21312" spans="17:17">
      <c r="Q21312" s="925"/>
    </row>
    <row r="21313" spans="17:17">
      <c r="Q21313" s="925"/>
    </row>
    <row r="21314" spans="17:17">
      <c r="Q21314" s="925"/>
    </row>
    <row r="21315" spans="17:17">
      <c r="Q21315" s="925"/>
    </row>
    <row r="21316" spans="17:17">
      <c r="Q21316" s="925"/>
    </row>
    <row r="21317" spans="17:17">
      <c r="Q21317" s="925"/>
    </row>
    <row r="21318" spans="17:17">
      <c r="Q21318" s="925"/>
    </row>
    <row r="21319" spans="17:17">
      <c r="Q21319" s="925"/>
    </row>
    <row r="21320" spans="17:17">
      <c r="Q21320" s="925"/>
    </row>
    <row r="21321" spans="17:17">
      <c r="Q21321" s="925"/>
    </row>
    <row r="21322" spans="17:17">
      <c r="Q21322" s="925"/>
    </row>
    <row r="21323" spans="17:17">
      <c r="Q21323" s="925"/>
    </row>
    <row r="21324" spans="17:17">
      <c r="Q21324" s="925"/>
    </row>
    <row r="21325" spans="17:17">
      <c r="Q21325" s="925"/>
    </row>
    <row r="21326" spans="17:17">
      <c r="Q21326" s="925"/>
    </row>
    <row r="21327" spans="17:17">
      <c r="Q21327" s="925"/>
    </row>
    <row r="21328" spans="17:17">
      <c r="Q21328" s="925"/>
    </row>
    <row r="21329" spans="17:17">
      <c r="Q21329" s="925"/>
    </row>
    <row r="21330" spans="17:17">
      <c r="Q21330" s="925"/>
    </row>
    <row r="21331" spans="17:17">
      <c r="Q21331" s="925"/>
    </row>
    <row r="21332" spans="17:17">
      <c r="Q21332" s="925"/>
    </row>
    <row r="21333" spans="17:17">
      <c r="Q21333" s="925"/>
    </row>
    <row r="21334" spans="17:17">
      <c r="Q21334" s="925"/>
    </row>
    <row r="21335" spans="17:17">
      <c r="Q21335" s="925"/>
    </row>
    <row r="21336" spans="17:17">
      <c r="Q21336" s="925"/>
    </row>
    <row r="21337" spans="17:17">
      <c r="Q21337" s="925"/>
    </row>
    <row r="21338" spans="17:17">
      <c r="Q21338" s="925"/>
    </row>
    <row r="21339" spans="17:17">
      <c r="Q21339" s="925"/>
    </row>
    <row r="21340" spans="17:17">
      <c r="Q21340" s="925"/>
    </row>
    <row r="21341" spans="17:17">
      <c r="Q21341" s="925"/>
    </row>
    <row r="21342" spans="17:17">
      <c r="Q21342" s="925"/>
    </row>
    <row r="21343" spans="17:17">
      <c r="Q21343" s="925"/>
    </row>
    <row r="21344" spans="17:17">
      <c r="Q21344" s="925"/>
    </row>
    <row r="21345" spans="17:17">
      <c r="Q21345" s="925"/>
    </row>
    <row r="21346" spans="17:17">
      <c r="Q21346" s="925"/>
    </row>
    <row r="21347" spans="17:17">
      <c r="Q21347" s="925"/>
    </row>
    <row r="21348" spans="17:17">
      <c r="Q21348" s="925"/>
    </row>
    <row r="21349" spans="17:17">
      <c r="Q21349" s="925"/>
    </row>
    <row r="21350" spans="17:17">
      <c r="Q21350" s="925"/>
    </row>
    <row r="21351" spans="17:17">
      <c r="Q21351" s="925"/>
    </row>
    <row r="21352" spans="17:17">
      <c r="Q21352" s="925"/>
    </row>
    <row r="21353" spans="17:17">
      <c r="Q21353" s="925"/>
    </row>
    <row r="21354" spans="17:17">
      <c r="Q21354" s="925"/>
    </row>
    <row r="21355" spans="17:17">
      <c r="Q21355" s="925"/>
    </row>
    <row r="21356" spans="17:17">
      <c r="Q21356" s="925"/>
    </row>
    <row r="21357" spans="17:17">
      <c r="Q21357" s="925"/>
    </row>
    <row r="21358" spans="17:17">
      <c r="Q21358" s="925"/>
    </row>
    <row r="21359" spans="17:17">
      <c r="Q21359" s="925"/>
    </row>
    <row r="21360" spans="17:17">
      <c r="Q21360" s="925"/>
    </row>
    <row r="21361" spans="17:17">
      <c r="Q21361" s="925"/>
    </row>
    <row r="21362" spans="17:17">
      <c r="Q21362" s="925"/>
    </row>
    <row r="21363" spans="17:17">
      <c r="Q21363" s="925"/>
    </row>
    <row r="21364" spans="17:17">
      <c r="Q21364" s="925"/>
    </row>
    <row r="21365" spans="17:17">
      <c r="Q21365" s="925"/>
    </row>
    <row r="21366" spans="17:17">
      <c r="Q21366" s="925"/>
    </row>
    <row r="21367" spans="17:17">
      <c r="Q21367" s="925"/>
    </row>
    <row r="21368" spans="17:17">
      <c r="Q21368" s="925"/>
    </row>
    <row r="21369" spans="17:17">
      <c r="Q21369" s="925"/>
    </row>
    <row r="21370" spans="17:17">
      <c r="Q21370" s="925"/>
    </row>
    <row r="21371" spans="17:17">
      <c r="Q21371" s="925"/>
    </row>
    <row r="21372" spans="17:17">
      <c r="Q21372" s="925"/>
    </row>
    <row r="21373" spans="17:17">
      <c r="Q21373" s="925"/>
    </row>
    <row r="21374" spans="17:17">
      <c r="Q21374" s="925"/>
    </row>
    <row r="21375" spans="17:17">
      <c r="Q21375" s="925"/>
    </row>
    <row r="21376" spans="17:17">
      <c r="Q21376" s="925"/>
    </row>
    <row r="21377" spans="17:17">
      <c r="Q21377" s="925"/>
    </row>
    <row r="21378" spans="17:17">
      <c r="Q21378" s="925"/>
    </row>
    <row r="21379" spans="17:17">
      <c r="Q21379" s="925"/>
    </row>
    <row r="21380" spans="17:17">
      <c r="Q21380" s="925"/>
    </row>
    <row r="21381" spans="17:17">
      <c r="Q21381" s="925"/>
    </row>
    <row r="21382" spans="17:17">
      <c r="Q21382" s="925"/>
    </row>
    <row r="21383" spans="17:17">
      <c r="Q21383" s="925"/>
    </row>
    <row r="21384" spans="17:17">
      <c r="Q21384" s="925"/>
    </row>
    <row r="21385" spans="17:17">
      <c r="Q21385" s="925"/>
    </row>
    <row r="21386" spans="17:17">
      <c r="Q21386" s="925"/>
    </row>
    <row r="21387" spans="17:17">
      <c r="Q21387" s="925"/>
    </row>
    <row r="21388" spans="17:17">
      <c r="Q21388" s="925"/>
    </row>
    <row r="21389" spans="17:17">
      <c r="Q21389" s="925"/>
    </row>
    <row r="21390" spans="17:17">
      <c r="Q21390" s="925"/>
    </row>
    <row r="21391" spans="17:17">
      <c r="Q21391" s="925"/>
    </row>
    <row r="21392" spans="17:17">
      <c r="Q21392" s="925"/>
    </row>
    <row r="21393" spans="17:17">
      <c r="Q21393" s="925"/>
    </row>
    <row r="21394" spans="17:17">
      <c r="Q21394" s="925"/>
    </row>
    <row r="21395" spans="17:17">
      <c r="Q21395" s="925"/>
    </row>
    <row r="21396" spans="17:17">
      <c r="Q21396" s="925"/>
    </row>
    <row r="21397" spans="17:17">
      <c r="Q21397" s="925"/>
    </row>
    <row r="21398" spans="17:17">
      <c r="Q21398" s="925"/>
    </row>
    <row r="21399" spans="17:17">
      <c r="Q21399" s="925"/>
    </row>
    <row r="21400" spans="17:17">
      <c r="Q21400" s="925"/>
    </row>
    <row r="21401" spans="17:17">
      <c r="Q21401" s="925"/>
    </row>
    <row r="21402" spans="17:17">
      <c r="Q21402" s="925"/>
    </row>
    <row r="21403" spans="17:17">
      <c r="Q21403" s="925"/>
    </row>
    <row r="21404" spans="17:17">
      <c r="Q21404" s="925"/>
    </row>
    <row r="21405" spans="17:17">
      <c r="Q21405" s="925"/>
    </row>
    <row r="21406" spans="17:17">
      <c r="Q21406" s="925"/>
    </row>
    <row r="21407" spans="17:17">
      <c r="Q21407" s="925"/>
    </row>
    <row r="21408" spans="17:17">
      <c r="Q21408" s="925"/>
    </row>
    <row r="21409" spans="17:17">
      <c r="Q21409" s="925"/>
    </row>
    <row r="21410" spans="17:17">
      <c r="Q21410" s="925"/>
    </row>
    <row r="21411" spans="17:17">
      <c r="Q21411" s="925"/>
    </row>
    <row r="21412" spans="17:17">
      <c r="Q21412" s="925"/>
    </row>
    <row r="21413" spans="17:17">
      <c r="Q21413" s="925"/>
    </row>
    <row r="21414" spans="17:17">
      <c r="Q21414" s="925"/>
    </row>
    <row r="21415" spans="17:17">
      <c r="Q21415" s="925"/>
    </row>
    <row r="21416" spans="17:17">
      <c r="Q21416" s="925"/>
    </row>
    <row r="21417" spans="17:17">
      <c r="Q21417" s="925"/>
    </row>
    <row r="21418" spans="17:17">
      <c r="Q21418" s="925"/>
    </row>
    <row r="21419" spans="17:17">
      <c r="Q21419" s="925"/>
    </row>
    <row r="21420" spans="17:17">
      <c r="Q21420" s="925"/>
    </row>
    <row r="21421" spans="17:17">
      <c r="Q21421" s="925"/>
    </row>
    <row r="21422" spans="17:17">
      <c r="Q21422" s="925"/>
    </row>
    <row r="21423" spans="17:17">
      <c r="Q21423" s="925"/>
    </row>
    <row r="21424" spans="17:17">
      <c r="Q21424" s="925"/>
    </row>
    <row r="21425" spans="17:17">
      <c r="Q21425" s="925"/>
    </row>
    <row r="21426" spans="17:17">
      <c r="Q21426" s="925"/>
    </row>
    <row r="21427" spans="17:17">
      <c r="Q21427" s="925"/>
    </row>
    <row r="21428" spans="17:17">
      <c r="Q21428" s="925"/>
    </row>
    <row r="21429" spans="17:17">
      <c r="Q21429" s="925"/>
    </row>
    <row r="21430" spans="17:17">
      <c r="Q21430" s="925"/>
    </row>
    <row r="21431" spans="17:17">
      <c r="Q21431" s="925"/>
    </row>
    <row r="21432" spans="17:17">
      <c r="Q21432" s="925"/>
    </row>
    <row r="21433" spans="17:17">
      <c r="Q21433" s="925"/>
    </row>
    <row r="21434" spans="17:17">
      <c r="Q21434" s="925"/>
    </row>
    <row r="21435" spans="17:17">
      <c r="Q21435" s="925"/>
    </row>
    <row r="21436" spans="17:17">
      <c r="Q21436" s="925"/>
    </row>
    <row r="21437" spans="17:17">
      <c r="Q21437" s="925"/>
    </row>
    <row r="21438" spans="17:17">
      <c r="Q21438" s="925"/>
    </row>
    <row r="21439" spans="17:17">
      <c r="Q21439" s="925"/>
    </row>
    <row r="21440" spans="17:17">
      <c r="Q21440" s="925"/>
    </row>
    <row r="21441" spans="17:17">
      <c r="Q21441" s="925"/>
    </row>
    <row r="21442" spans="17:17">
      <c r="Q21442" s="925"/>
    </row>
    <row r="21443" spans="17:17">
      <c r="Q21443" s="925"/>
    </row>
    <row r="21444" spans="17:17">
      <c r="Q21444" s="925"/>
    </row>
    <row r="21445" spans="17:17">
      <c r="Q21445" s="925"/>
    </row>
    <row r="21446" spans="17:17">
      <c r="Q21446" s="925"/>
    </row>
    <row r="21447" spans="17:17">
      <c r="Q21447" s="925"/>
    </row>
    <row r="21448" spans="17:17">
      <c r="Q21448" s="925"/>
    </row>
    <row r="21449" spans="17:17">
      <c r="Q21449" s="925"/>
    </row>
    <row r="21450" spans="17:17">
      <c r="Q21450" s="925"/>
    </row>
    <row r="21451" spans="17:17">
      <c r="Q21451" s="925"/>
    </row>
    <row r="21452" spans="17:17">
      <c r="Q21452" s="925"/>
    </row>
    <row r="21453" spans="17:17">
      <c r="Q21453" s="925"/>
    </row>
    <row r="21454" spans="17:17">
      <c r="Q21454" s="925"/>
    </row>
    <row r="21455" spans="17:17">
      <c r="Q21455" s="925"/>
    </row>
    <row r="21456" spans="17:17">
      <c r="Q21456" s="925"/>
    </row>
    <row r="21457" spans="17:17">
      <c r="Q21457" s="925"/>
    </row>
    <row r="21458" spans="17:17">
      <c r="Q21458" s="925"/>
    </row>
    <row r="21459" spans="17:17">
      <c r="Q21459" s="925"/>
    </row>
    <row r="21460" spans="17:17">
      <c r="Q21460" s="925"/>
    </row>
    <row r="21461" spans="17:17">
      <c r="Q21461" s="925"/>
    </row>
    <row r="21462" spans="17:17">
      <c r="Q21462" s="925"/>
    </row>
    <row r="21463" spans="17:17">
      <c r="Q21463" s="925"/>
    </row>
    <row r="21464" spans="17:17">
      <c r="Q21464" s="925"/>
    </row>
    <row r="21465" spans="17:17">
      <c r="Q21465" s="925"/>
    </row>
    <row r="21466" spans="17:17">
      <c r="Q21466" s="925"/>
    </row>
    <row r="21467" spans="17:17">
      <c r="Q21467" s="925"/>
    </row>
    <row r="21468" spans="17:17">
      <c r="Q21468" s="925"/>
    </row>
    <row r="21469" spans="17:17">
      <c r="Q21469" s="925"/>
    </row>
    <row r="21470" spans="17:17">
      <c r="Q21470" s="925"/>
    </row>
    <row r="21471" spans="17:17">
      <c r="Q21471" s="925"/>
    </row>
    <row r="21472" spans="17:17">
      <c r="Q21472" s="925"/>
    </row>
    <row r="21473" spans="17:17">
      <c r="Q21473" s="925"/>
    </row>
    <row r="21474" spans="17:17">
      <c r="Q21474" s="925"/>
    </row>
    <row r="21475" spans="17:17">
      <c r="Q21475" s="925"/>
    </row>
    <row r="21476" spans="17:17">
      <c r="Q21476" s="925"/>
    </row>
    <row r="21477" spans="17:17">
      <c r="Q21477" s="925"/>
    </row>
    <row r="21478" spans="17:17">
      <c r="Q21478" s="925"/>
    </row>
    <row r="21479" spans="17:17">
      <c r="Q21479" s="925"/>
    </row>
    <row r="21480" spans="17:17">
      <c r="Q21480" s="925"/>
    </row>
    <row r="21481" spans="17:17">
      <c r="Q21481" s="925"/>
    </row>
    <row r="21482" spans="17:17">
      <c r="Q21482" s="925"/>
    </row>
    <row r="21483" spans="17:17">
      <c r="Q21483" s="925"/>
    </row>
    <row r="21484" spans="17:17">
      <c r="Q21484" s="925"/>
    </row>
    <row r="21485" spans="17:17">
      <c r="Q21485" s="925"/>
    </row>
    <row r="21486" spans="17:17">
      <c r="Q21486" s="925"/>
    </row>
    <row r="21487" spans="17:17">
      <c r="Q21487" s="925"/>
    </row>
    <row r="21488" spans="17:17">
      <c r="Q21488" s="925"/>
    </row>
    <row r="21489" spans="17:17">
      <c r="Q21489" s="925"/>
    </row>
    <row r="21490" spans="17:17">
      <c r="Q21490" s="925"/>
    </row>
    <row r="21491" spans="17:17">
      <c r="Q21491" s="925"/>
    </row>
    <row r="21492" spans="17:17">
      <c r="Q21492" s="925"/>
    </row>
    <row r="21493" spans="17:17">
      <c r="Q21493" s="925"/>
    </row>
    <row r="21494" spans="17:17">
      <c r="Q21494" s="925"/>
    </row>
    <row r="21495" spans="17:17">
      <c r="Q21495" s="925"/>
    </row>
    <row r="21496" spans="17:17">
      <c r="Q21496" s="925"/>
    </row>
    <row r="21497" spans="17:17">
      <c r="Q21497" s="925"/>
    </row>
    <row r="21498" spans="17:17">
      <c r="Q21498" s="925"/>
    </row>
    <row r="21499" spans="17:17">
      <c r="Q21499" s="925"/>
    </row>
    <row r="21500" spans="17:17">
      <c r="Q21500" s="925"/>
    </row>
    <row r="21501" spans="17:17">
      <c r="Q21501" s="925"/>
    </row>
    <row r="21502" spans="17:17">
      <c r="Q21502" s="925"/>
    </row>
    <row r="21503" spans="17:17">
      <c r="Q21503" s="925"/>
    </row>
    <row r="21504" spans="17:17">
      <c r="Q21504" s="925"/>
    </row>
    <row r="21505" spans="17:17">
      <c r="Q21505" s="925"/>
    </row>
    <row r="21506" spans="17:17">
      <c r="Q21506" s="925"/>
    </row>
    <row r="21507" spans="17:17">
      <c r="Q21507" s="925"/>
    </row>
    <row r="21508" spans="17:17">
      <c r="Q21508" s="925"/>
    </row>
    <row r="21509" spans="17:17">
      <c r="Q21509" s="925"/>
    </row>
    <row r="21510" spans="17:17">
      <c r="Q21510" s="925"/>
    </row>
    <row r="21511" spans="17:17">
      <c r="Q21511" s="925"/>
    </row>
    <row r="21512" spans="17:17">
      <c r="Q21512" s="925"/>
    </row>
    <row r="21513" spans="17:17">
      <c r="Q21513" s="925"/>
    </row>
    <row r="21514" spans="17:17">
      <c r="Q21514" s="925"/>
    </row>
    <row r="21515" spans="17:17">
      <c r="Q21515" s="925"/>
    </row>
    <row r="21516" spans="17:17">
      <c r="Q21516" s="925"/>
    </row>
    <row r="21517" spans="17:17">
      <c r="Q21517" s="925"/>
    </row>
    <row r="21518" spans="17:17">
      <c r="Q21518" s="925"/>
    </row>
    <row r="21519" spans="17:17">
      <c r="Q21519" s="925"/>
    </row>
    <row r="21520" spans="17:17">
      <c r="Q21520" s="925"/>
    </row>
    <row r="21521" spans="17:17">
      <c r="Q21521" s="925"/>
    </row>
    <row r="21522" spans="17:17">
      <c r="Q21522" s="925"/>
    </row>
    <row r="21523" spans="17:17">
      <c r="Q21523" s="925"/>
    </row>
    <row r="21524" spans="17:17">
      <c r="Q21524" s="925"/>
    </row>
    <row r="21525" spans="17:17">
      <c r="Q21525" s="925"/>
    </row>
    <row r="21526" spans="17:17">
      <c r="Q21526" s="925"/>
    </row>
    <row r="21527" spans="17:17">
      <c r="Q21527" s="925"/>
    </row>
    <row r="21528" spans="17:17">
      <c r="Q21528" s="925"/>
    </row>
    <row r="21529" spans="17:17">
      <c r="Q21529" s="925"/>
    </row>
    <row r="21530" spans="17:17">
      <c r="Q21530" s="925"/>
    </row>
    <row r="21531" spans="17:17">
      <c r="Q21531" s="925"/>
    </row>
    <row r="21532" spans="17:17">
      <c r="Q21532" s="925"/>
    </row>
    <row r="21533" spans="17:17">
      <c r="Q21533" s="925"/>
    </row>
    <row r="21534" spans="17:17">
      <c r="Q21534" s="925"/>
    </row>
    <row r="21535" spans="17:17">
      <c r="Q21535" s="925"/>
    </row>
    <row r="21536" spans="17:17">
      <c r="Q21536" s="925"/>
    </row>
    <row r="21537" spans="17:17">
      <c r="Q21537" s="925"/>
    </row>
    <row r="21538" spans="17:17">
      <c r="Q21538" s="925"/>
    </row>
    <row r="21539" spans="17:17">
      <c r="Q21539" s="925"/>
    </row>
    <row r="21540" spans="17:17">
      <c r="Q21540" s="925"/>
    </row>
    <row r="21541" spans="17:17">
      <c r="Q21541" s="925"/>
    </row>
    <row r="21542" spans="17:17">
      <c r="Q21542" s="925"/>
    </row>
    <row r="21543" spans="17:17">
      <c r="Q21543" s="925"/>
    </row>
    <row r="21544" spans="17:17">
      <c r="Q21544" s="925"/>
    </row>
    <row r="21545" spans="17:17">
      <c r="Q21545" s="925"/>
    </row>
    <row r="21546" spans="17:17">
      <c r="Q21546" s="925"/>
    </row>
    <row r="21547" spans="17:17">
      <c r="Q21547" s="925"/>
    </row>
    <row r="21548" spans="17:17">
      <c r="Q21548" s="925"/>
    </row>
    <row r="21549" spans="17:17">
      <c r="Q21549" s="925"/>
    </row>
    <row r="21550" spans="17:17">
      <c r="Q21550" s="925"/>
    </row>
    <row r="21551" spans="17:17">
      <c r="Q21551" s="925"/>
    </row>
    <row r="21552" spans="17:17">
      <c r="Q21552" s="925"/>
    </row>
    <row r="21553" spans="17:17">
      <c r="Q21553" s="925"/>
    </row>
    <row r="21554" spans="17:17">
      <c r="Q21554" s="925"/>
    </row>
    <row r="21555" spans="17:17">
      <c r="Q21555" s="925"/>
    </row>
    <row r="21556" spans="17:17">
      <c r="Q21556" s="925"/>
    </row>
    <row r="21557" spans="17:17">
      <c r="Q21557" s="925"/>
    </row>
    <row r="21558" spans="17:17">
      <c r="Q21558" s="925"/>
    </row>
    <row r="21559" spans="17:17">
      <c r="Q21559" s="925"/>
    </row>
    <row r="21560" spans="17:17">
      <c r="Q21560" s="925"/>
    </row>
    <row r="21561" spans="17:17">
      <c r="Q21561" s="925"/>
    </row>
    <row r="21562" spans="17:17">
      <c r="Q21562" s="925"/>
    </row>
    <row r="21563" spans="17:17">
      <c r="Q21563" s="925"/>
    </row>
    <row r="21564" spans="17:17">
      <c r="Q21564" s="925"/>
    </row>
    <row r="21565" spans="17:17">
      <c r="Q21565" s="925"/>
    </row>
    <row r="21566" spans="17:17">
      <c r="Q21566" s="925"/>
    </row>
    <row r="21567" spans="17:17">
      <c r="Q21567" s="925"/>
    </row>
    <row r="21568" spans="17:17">
      <c r="Q21568" s="925"/>
    </row>
    <row r="21569" spans="17:17">
      <c r="Q21569" s="925"/>
    </row>
    <row r="21570" spans="17:17">
      <c r="Q21570" s="925"/>
    </row>
    <row r="21571" spans="17:17">
      <c r="Q21571" s="925"/>
    </row>
    <row r="21572" spans="17:17">
      <c r="Q21572" s="925"/>
    </row>
    <row r="21573" spans="17:17">
      <c r="Q21573" s="925"/>
    </row>
    <row r="21574" spans="17:17">
      <c r="Q21574" s="925"/>
    </row>
    <row r="21575" spans="17:17">
      <c r="Q21575" s="925"/>
    </row>
    <row r="21576" spans="17:17">
      <c r="Q21576" s="925"/>
    </row>
    <row r="21577" spans="17:17">
      <c r="Q21577" s="925"/>
    </row>
    <row r="21578" spans="17:17">
      <c r="Q21578" s="925"/>
    </row>
    <row r="21579" spans="17:17">
      <c r="Q21579" s="925"/>
    </row>
    <row r="21580" spans="17:17">
      <c r="Q21580" s="925"/>
    </row>
    <row r="21581" spans="17:17">
      <c r="Q21581" s="925"/>
    </row>
    <row r="21582" spans="17:17">
      <c r="Q21582" s="925"/>
    </row>
    <row r="21583" spans="17:17">
      <c r="Q21583" s="925"/>
    </row>
    <row r="21584" spans="17:17">
      <c r="Q21584" s="925"/>
    </row>
    <row r="21585" spans="17:17">
      <c r="Q21585" s="925"/>
    </row>
    <row r="21586" spans="17:17">
      <c r="Q21586" s="925"/>
    </row>
    <row r="21587" spans="17:17">
      <c r="Q21587" s="925"/>
    </row>
    <row r="21588" spans="17:17">
      <c r="Q21588" s="925"/>
    </row>
    <row r="21589" spans="17:17">
      <c r="Q21589" s="925"/>
    </row>
    <row r="21590" spans="17:17">
      <c r="Q21590" s="925"/>
    </row>
    <row r="21591" spans="17:17">
      <c r="Q21591" s="925"/>
    </row>
    <row r="21592" spans="17:17">
      <c r="Q21592" s="925"/>
    </row>
    <row r="21593" spans="17:17">
      <c r="Q21593" s="925"/>
    </row>
    <row r="21594" spans="17:17">
      <c r="Q21594" s="925"/>
    </row>
    <row r="21595" spans="17:17">
      <c r="Q21595" s="925"/>
    </row>
    <row r="21596" spans="17:17">
      <c r="Q21596" s="925"/>
    </row>
    <row r="21597" spans="17:17">
      <c r="Q21597" s="925"/>
    </row>
    <row r="21598" spans="17:17">
      <c r="Q21598" s="925"/>
    </row>
    <row r="21599" spans="17:17">
      <c r="Q21599" s="925"/>
    </row>
    <row r="21600" spans="17:17">
      <c r="Q21600" s="925"/>
    </row>
    <row r="21601" spans="17:17">
      <c r="Q21601" s="925"/>
    </row>
    <row r="21602" spans="17:17">
      <c r="Q21602" s="925"/>
    </row>
    <row r="21603" spans="17:17">
      <c r="Q21603" s="925"/>
    </row>
    <row r="21604" spans="17:17">
      <c r="Q21604" s="925"/>
    </row>
    <row r="21605" spans="17:17">
      <c r="Q21605" s="925"/>
    </row>
    <row r="21606" spans="17:17">
      <c r="Q21606" s="925"/>
    </row>
    <row r="21607" spans="17:17">
      <c r="Q21607" s="925"/>
    </row>
    <row r="21608" spans="17:17">
      <c r="Q21608" s="925"/>
    </row>
    <row r="21609" spans="17:17">
      <c r="Q21609" s="925"/>
    </row>
    <row r="21610" spans="17:17">
      <c r="Q21610" s="925"/>
    </row>
    <row r="21611" spans="17:17">
      <c r="Q21611" s="925"/>
    </row>
    <row r="21612" spans="17:17">
      <c r="Q21612" s="925"/>
    </row>
    <row r="21613" spans="17:17">
      <c r="Q21613" s="925"/>
    </row>
    <row r="21614" spans="17:17">
      <c r="Q21614" s="925"/>
    </row>
    <row r="21615" spans="17:17">
      <c r="Q21615" s="925"/>
    </row>
    <row r="21616" spans="17:17">
      <c r="Q21616" s="925"/>
    </row>
    <row r="21617" spans="17:17">
      <c r="Q21617" s="925"/>
    </row>
    <row r="21618" spans="17:17">
      <c r="Q21618" s="925"/>
    </row>
    <row r="21619" spans="17:17">
      <c r="Q21619" s="925"/>
    </row>
    <row r="21620" spans="17:17">
      <c r="Q21620" s="925"/>
    </row>
    <row r="21621" spans="17:17">
      <c r="Q21621" s="925"/>
    </row>
    <row r="21622" spans="17:17">
      <c r="Q21622" s="925"/>
    </row>
    <row r="21623" spans="17:17">
      <c r="Q21623" s="925"/>
    </row>
    <row r="21624" spans="17:17">
      <c r="Q21624" s="925"/>
    </row>
    <row r="21625" spans="17:17">
      <c r="Q21625" s="925"/>
    </row>
    <row r="21626" spans="17:17">
      <c r="Q21626" s="925"/>
    </row>
    <row r="21627" spans="17:17">
      <c r="Q21627" s="925"/>
    </row>
    <row r="21628" spans="17:17">
      <c r="Q21628" s="925"/>
    </row>
    <row r="21629" spans="17:17">
      <c r="Q21629" s="925"/>
    </row>
    <row r="21630" spans="17:17">
      <c r="Q21630" s="925"/>
    </row>
    <row r="21631" spans="17:17">
      <c r="Q21631" s="925"/>
    </row>
    <row r="21632" spans="17:17">
      <c r="Q21632" s="925"/>
    </row>
    <row r="21633" spans="17:17">
      <c r="Q21633" s="925"/>
    </row>
    <row r="21634" spans="17:17">
      <c r="Q21634" s="925"/>
    </row>
    <row r="21635" spans="17:17">
      <c r="Q21635" s="925"/>
    </row>
    <row r="21636" spans="17:17">
      <c r="Q21636" s="925"/>
    </row>
    <row r="21637" spans="17:17">
      <c r="Q21637" s="925"/>
    </row>
    <row r="21638" spans="17:17">
      <c r="Q21638" s="925"/>
    </row>
    <row r="21639" spans="17:17">
      <c r="Q21639" s="925"/>
    </row>
    <row r="21640" spans="17:17">
      <c r="Q21640" s="925"/>
    </row>
    <row r="21641" spans="17:17">
      <c r="Q21641" s="925"/>
    </row>
    <row r="21642" spans="17:17">
      <c r="Q21642" s="925"/>
    </row>
    <row r="21643" spans="17:17">
      <c r="Q21643" s="925"/>
    </row>
    <row r="21644" spans="17:17">
      <c r="Q21644" s="925"/>
    </row>
    <row r="21645" spans="17:17">
      <c r="Q21645" s="925"/>
    </row>
    <row r="21646" spans="17:17">
      <c r="Q21646" s="925"/>
    </row>
    <row r="21647" spans="17:17">
      <c r="Q21647" s="925"/>
    </row>
    <row r="21648" spans="17:17">
      <c r="Q21648" s="925"/>
    </row>
    <row r="21649" spans="17:17">
      <c r="Q21649" s="925"/>
    </row>
    <row r="21650" spans="17:17">
      <c r="Q21650" s="925"/>
    </row>
    <row r="21651" spans="17:17">
      <c r="Q21651" s="925"/>
    </row>
    <row r="21652" spans="17:17">
      <c r="Q21652" s="925"/>
    </row>
    <row r="21653" spans="17:17">
      <c r="Q21653" s="925"/>
    </row>
    <row r="21654" spans="17:17">
      <c r="Q21654" s="925"/>
    </row>
    <row r="21655" spans="17:17">
      <c r="Q21655" s="925"/>
    </row>
    <row r="21656" spans="17:17">
      <c r="Q21656" s="925"/>
    </row>
    <row r="21657" spans="17:17">
      <c r="Q21657" s="925"/>
    </row>
    <row r="21658" spans="17:17">
      <c r="Q21658" s="925"/>
    </row>
    <row r="21659" spans="17:17">
      <c r="Q21659" s="925"/>
    </row>
    <row r="21660" spans="17:17">
      <c r="Q21660" s="925"/>
    </row>
    <row r="21661" spans="17:17">
      <c r="Q21661" s="925"/>
    </row>
    <row r="21662" spans="17:17">
      <c r="Q21662" s="925"/>
    </row>
    <row r="21663" spans="17:17">
      <c r="Q21663" s="925"/>
    </row>
    <row r="21664" spans="17:17">
      <c r="Q21664" s="925"/>
    </row>
    <row r="21665" spans="17:17">
      <c r="Q21665" s="925"/>
    </row>
    <row r="21666" spans="17:17">
      <c r="Q21666" s="925"/>
    </row>
    <row r="21667" spans="17:17">
      <c r="Q21667" s="925"/>
    </row>
    <row r="21668" spans="17:17">
      <c r="Q21668" s="925"/>
    </row>
    <row r="21669" spans="17:17">
      <c r="Q21669" s="925"/>
    </row>
    <row r="21670" spans="17:17">
      <c r="Q21670" s="925"/>
    </row>
    <row r="21671" spans="17:17">
      <c r="Q21671" s="925"/>
    </row>
    <row r="21672" spans="17:17">
      <c r="Q21672" s="925"/>
    </row>
    <row r="21673" spans="17:17">
      <c r="Q21673" s="925"/>
    </row>
    <row r="21674" spans="17:17">
      <c r="Q21674" s="925"/>
    </row>
    <row r="21675" spans="17:17">
      <c r="Q21675" s="925"/>
    </row>
    <row r="21676" spans="17:17">
      <c r="Q21676" s="925"/>
    </row>
    <row r="21677" spans="17:17">
      <c r="Q21677" s="925"/>
    </row>
    <row r="21678" spans="17:17">
      <c r="Q21678" s="925"/>
    </row>
    <row r="21679" spans="17:17">
      <c r="Q21679" s="925"/>
    </row>
    <row r="21680" spans="17:17">
      <c r="Q21680" s="925"/>
    </row>
    <row r="21681" spans="17:17">
      <c r="Q21681" s="925"/>
    </row>
    <row r="21682" spans="17:17">
      <c r="Q21682" s="925"/>
    </row>
    <row r="21683" spans="17:17">
      <c r="Q21683" s="925"/>
    </row>
    <row r="21684" spans="17:17">
      <c r="Q21684" s="925"/>
    </row>
    <row r="21685" spans="17:17">
      <c r="Q21685" s="925"/>
    </row>
    <row r="21686" spans="17:17">
      <c r="Q21686" s="925"/>
    </row>
    <row r="21687" spans="17:17">
      <c r="Q21687" s="925"/>
    </row>
    <row r="21688" spans="17:17">
      <c r="Q21688" s="925"/>
    </row>
    <row r="21689" spans="17:17">
      <c r="Q21689" s="925"/>
    </row>
    <row r="21690" spans="17:17">
      <c r="Q21690" s="925"/>
    </row>
    <row r="21691" spans="17:17">
      <c r="Q21691" s="925"/>
    </row>
    <row r="21692" spans="17:17">
      <c r="Q21692" s="925"/>
    </row>
    <row r="21693" spans="17:17">
      <c r="Q21693" s="925"/>
    </row>
    <row r="21694" spans="17:17">
      <c r="Q21694" s="925"/>
    </row>
    <row r="21695" spans="17:17">
      <c r="Q21695" s="925"/>
    </row>
    <row r="21696" spans="17:17">
      <c r="Q21696" s="925"/>
    </row>
    <row r="21697" spans="17:17">
      <c r="Q21697" s="925"/>
    </row>
    <row r="21698" spans="17:17">
      <c r="Q21698" s="925"/>
    </row>
    <row r="21699" spans="17:17">
      <c r="Q21699" s="925"/>
    </row>
    <row r="21700" spans="17:17">
      <c r="Q21700" s="925"/>
    </row>
    <row r="21701" spans="17:17">
      <c r="Q21701" s="925"/>
    </row>
    <row r="21702" spans="17:17">
      <c r="Q21702" s="925"/>
    </row>
    <row r="21703" spans="17:17">
      <c r="Q21703" s="925"/>
    </row>
    <row r="21704" spans="17:17">
      <c r="Q21704" s="925"/>
    </row>
    <row r="21705" spans="17:17">
      <c r="Q21705" s="925"/>
    </row>
    <row r="21706" spans="17:17">
      <c r="Q21706" s="925"/>
    </row>
    <row r="21707" spans="17:17">
      <c r="Q21707" s="925"/>
    </row>
    <row r="21708" spans="17:17">
      <c r="Q21708" s="925"/>
    </row>
    <row r="21709" spans="17:17">
      <c r="Q21709" s="925"/>
    </row>
    <row r="21710" spans="17:17">
      <c r="Q21710" s="925"/>
    </row>
    <row r="21711" spans="17:17">
      <c r="Q21711" s="925"/>
    </row>
    <row r="21712" spans="17:17">
      <c r="Q21712" s="925"/>
    </row>
    <row r="21713" spans="17:17">
      <c r="Q21713" s="925"/>
    </row>
    <row r="21714" spans="17:17">
      <c r="Q21714" s="925"/>
    </row>
    <row r="21715" spans="17:17">
      <c r="Q21715" s="925"/>
    </row>
    <row r="21716" spans="17:17">
      <c r="Q21716" s="925"/>
    </row>
    <row r="21717" spans="17:17">
      <c r="Q21717" s="925"/>
    </row>
    <row r="21718" spans="17:17">
      <c r="Q21718" s="925"/>
    </row>
    <row r="21719" spans="17:17">
      <c r="Q21719" s="925"/>
    </row>
    <row r="21720" spans="17:17">
      <c r="Q21720" s="925"/>
    </row>
    <row r="21721" spans="17:17">
      <c r="Q21721" s="925"/>
    </row>
    <row r="21722" spans="17:17">
      <c r="Q21722" s="925"/>
    </row>
    <row r="21723" spans="17:17">
      <c r="Q21723" s="925"/>
    </row>
    <row r="21724" spans="17:17">
      <c r="Q21724" s="925"/>
    </row>
    <row r="21725" spans="17:17">
      <c r="Q21725" s="925"/>
    </row>
    <row r="21726" spans="17:17">
      <c r="Q21726" s="925"/>
    </row>
    <row r="21727" spans="17:17">
      <c r="Q21727" s="925"/>
    </row>
    <row r="21728" spans="17:17">
      <c r="Q21728" s="925"/>
    </row>
    <row r="21729" spans="17:17">
      <c r="Q21729" s="925"/>
    </row>
    <row r="21730" spans="17:17">
      <c r="Q21730" s="925"/>
    </row>
    <row r="21731" spans="17:17">
      <c r="Q21731" s="925"/>
    </row>
    <row r="21732" spans="17:17">
      <c r="Q21732" s="925"/>
    </row>
    <row r="21733" spans="17:17">
      <c r="Q21733" s="925"/>
    </row>
    <row r="21734" spans="17:17">
      <c r="Q21734" s="925"/>
    </row>
    <row r="21735" spans="17:17">
      <c r="Q21735" s="925"/>
    </row>
    <row r="21736" spans="17:17">
      <c r="Q21736" s="925"/>
    </row>
    <row r="21737" spans="17:17">
      <c r="Q21737" s="925"/>
    </row>
    <row r="21738" spans="17:17">
      <c r="Q21738" s="925"/>
    </row>
    <row r="21739" spans="17:17">
      <c r="Q21739" s="925"/>
    </row>
    <row r="21740" spans="17:17">
      <c r="Q21740" s="925"/>
    </row>
    <row r="21741" spans="17:17">
      <c r="Q21741" s="925"/>
    </row>
    <row r="21742" spans="17:17">
      <c r="Q21742" s="925"/>
    </row>
    <row r="21743" spans="17:17">
      <c r="Q21743" s="925"/>
    </row>
    <row r="21744" spans="17:17">
      <c r="Q21744" s="925"/>
    </row>
    <row r="21745" spans="17:17">
      <c r="Q21745" s="925"/>
    </row>
    <row r="21746" spans="17:17">
      <c r="Q21746" s="925"/>
    </row>
    <row r="21747" spans="17:17">
      <c r="Q21747" s="925"/>
    </row>
    <row r="21748" spans="17:17">
      <c r="Q21748" s="925"/>
    </row>
    <row r="21749" spans="17:17">
      <c r="Q21749" s="925"/>
    </row>
    <row r="21750" spans="17:17">
      <c r="Q21750" s="925"/>
    </row>
    <row r="21751" spans="17:17">
      <c r="Q21751" s="925"/>
    </row>
    <row r="21752" spans="17:17">
      <c r="Q21752" s="925"/>
    </row>
    <row r="21753" spans="17:17">
      <c r="Q21753" s="925"/>
    </row>
    <row r="21754" spans="17:17">
      <c r="Q21754" s="925"/>
    </row>
    <row r="21755" spans="17:17">
      <c r="Q21755" s="925"/>
    </row>
    <row r="21756" spans="17:17">
      <c r="Q21756" s="925"/>
    </row>
    <row r="21757" spans="17:17">
      <c r="Q21757" s="925"/>
    </row>
    <row r="21758" spans="17:17">
      <c r="Q21758" s="925"/>
    </row>
    <row r="21759" spans="17:17">
      <c r="Q21759" s="925"/>
    </row>
    <row r="21760" spans="17:17">
      <c r="Q21760" s="925"/>
    </row>
    <row r="21761" spans="17:17">
      <c r="Q21761" s="925"/>
    </row>
    <row r="21762" spans="17:17">
      <c r="Q21762" s="925"/>
    </row>
    <row r="21763" spans="17:17">
      <c r="Q21763" s="925"/>
    </row>
    <row r="21764" spans="17:17">
      <c r="Q21764" s="925"/>
    </row>
    <row r="21765" spans="17:17">
      <c r="Q21765" s="925"/>
    </row>
    <row r="21766" spans="17:17">
      <c r="Q21766" s="925"/>
    </row>
    <row r="21767" spans="17:17">
      <c r="Q21767" s="925"/>
    </row>
    <row r="21768" spans="17:17">
      <c r="Q21768" s="925"/>
    </row>
    <row r="21769" spans="17:17">
      <c r="Q21769" s="925"/>
    </row>
    <row r="21770" spans="17:17">
      <c r="Q21770" s="925"/>
    </row>
    <row r="21771" spans="17:17">
      <c r="Q21771" s="925"/>
    </row>
    <row r="21772" spans="17:17">
      <c r="Q21772" s="925"/>
    </row>
    <row r="21773" spans="17:17">
      <c r="Q21773" s="925"/>
    </row>
    <row r="21774" spans="17:17">
      <c r="Q21774" s="925"/>
    </row>
    <row r="21775" spans="17:17">
      <c r="Q21775" s="925"/>
    </row>
    <row r="21776" spans="17:17">
      <c r="Q21776" s="925"/>
    </row>
    <row r="21777" spans="17:17">
      <c r="Q21777" s="925"/>
    </row>
    <row r="21778" spans="17:17">
      <c r="Q21778" s="925"/>
    </row>
    <row r="21779" spans="17:17">
      <c r="Q21779" s="925"/>
    </row>
    <row r="21780" spans="17:17">
      <c r="Q21780" s="925"/>
    </row>
    <row r="21781" spans="17:17">
      <c r="Q21781" s="925"/>
    </row>
    <row r="21782" spans="17:17">
      <c r="Q21782" s="925"/>
    </row>
    <row r="21783" spans="17:17">
      <c r="Q21783" s="925"/>
    </row>
    <row r="21784" spans="17:17">
      <c r="Q21784" s="925"/>
    </row>
    <row r="21785" spans="17:17">
      <c r="Q21785" s="925"/>
    </row>
    <row r="21786" spans="17:17">
      <c r="Q21786" s="925"/>
    </row>
    <row r="21787" spans="17:17">
      <c r="Q21787" s="925"/>
    </row>
    <row r="21788" spans="17:17">
      <c r="Q21788" s="925"/>
    </row>
    <row r="21789" spans="17:17">
      <c r="Q21789" s="925"/>
    </row>
    <row r="21790" spans="17:17">
      <c r="Q21790" s="925"/>
    </row>
    <row r="21791" spans="17:17">
      <c r="Q21791" s="925"/>
    </row>
    <row r="21792" spans="17:17">
      <c r="Q21792" s="925"/>
    </row>
    <row r="21793" spans="17:17">
      <c r="Q21793" s="925"/>
    </row>
    <row r="21794" spans="17:17">
      <c r="Q21794" s="925"/>
    </row>
    <row r="21795" spans="17:17">
      <c r="Q21795" s="925"/>
    </row>
    <row r="21796" spans="17:17">
      <c r="Q21796" s="925"/>
    </row>
    <row r="21797" spans="17:17">
      <c r="Q21797" s="925"/>
    </row>
    <row r="21798" spans="17:17">
      <c r="Q21798" s="925"/>
    </row>
    <row r="21799" spans="17:17">
      <c r="Q21799" s="925"/>
    </row>
    <row r="21800" spans="17:17">
      <c r="Q21800" s="925"/>
    </row>
    <row r="21801" spans="17:17">
      <c r="Q21801" s="925"/>
    </row>
    <row r="21802" spans="17:17">
      <c r="Q21802" s="925"/>
    </row>
    <row r="21803" spans="17:17">
      <c r="Q21803" s="925"/>
    </row>
    <row r="21804" spans="17:17">
      <c r="Q21804" s="925"/>
    </row>
    <row r="21805" spans="17:17">
      <c r="Q21805" s="925"/>
    </row>
    <row r="21806" spans="17:17">
      <c r="Q21806" s="925"/>
    </row>
    <row r="21807" spans="17:17">
      <c r="Q21807" s="925"/>
    </row>
    <row r="21808" spans="17:17">
      <c r="Q21808" s="925"/>
    </row>
    <row r="21809" spans="17:17">
      <c r="Q21809" s="925"/>
    </row>
    <row r="21810" spans="17:17">
      <c r="Q21810" s="925"/>
    </row>
    <row r="21811" spans="17:17">
      <c r="Q21811" s="925"/>
    </row>
    <row r="21812" spans="17:17">
      <c r="Q21812" s="925"/>
    </row>
    <row r="21813" spans="17:17">
      <c r="Q21813" s="925"/>
    </row>
    <row r="21814" spans="17:17">
      <c r="Q21814" s="925"/>
    </row>
    <row r="21815" spans="17:17">
      <c r="Q21815" s="925"/>
    </row>
    <row r="21816" spans="17:17">
      <c r="Q21816" s="925"/>
    </row>
    <row r="21817" spans="17:17">
      <c r="Q21817" s="925"/>
    </row>
    <row r="21818" spans="17:17">
      <c r="Q21818" s="925"/>
    </row>
    <row r="21819" spans="17:17">
      <c r="Q21819" s="925"/>
    </row>
    <row r="21820" spans="17:17">
      <c r="Q21820" s="925"/>
    </row>
    <row r="21821" spans="17:17">
      <c r="Q21821" s="925"/>
    </row>
    <row r="21822" spans="17:17">
      <c r="Q21822" s="925"/>
    </row>
    <row r="21823" spans="17:17">
      <c r="Q21823" s="925"/>
    </row>
    <row r="21824" spans="17:17">
      <c r="Q21824" s="925"/>
    </row>
    <row r="21825" spans="17:17">
      <c r="Q21825" s="925"/>
    </row>
    <row r="21826" spans="17:17">
      <c r="Q21826" s="925"/>
    </row>
    <row r="21827" spans="17:17">
      <c r="Q21827" s="925"/>
    </row>
    <row r="21828" spans="17:17">
      <c r="Q21828" s="925"/>
    </row>
    <row r="21829" spans="17:17">
      <c r="Q21829" s="925"/>
    </row>
    <row r="21830" spans="17:17">
      <c r="Q21830" s="925"/>
    </row>
    <row r="21831" spans="17:17">
      <c r="Q21831" s="925"/>
    </row>
    <row r="21832" spans="17:17">
      <c r="Q21832" s="925"/>
    </row>
    <row r="21833" spans="17:17">
      <c r="Q21833" s="925"/>
    </row>
    <row r="21834" spans="17:17">
      <c r="Q21834" s="925"/>
    </row>
    <row r="21835" spans="17:17">
      <c r="Q21835" s="925"/>
    </row>
    <row r="21836" spans="17:17">
      <c r="Q21836" s="925"/>
    </row>
    <row r="21837" spans="17:17">
      <c r="Q21837" s="925"/>
    </row>
    <row r="21838" spans="17:17">
      <c r="Q21838" s="925"/>
    </row>
    <row r="21839" spans="17:17">
      <c r="Q21839" s="925"/>
    </row>
    <row r="21840" spans="17:17">
      <c r="Q21840" s="925"/>
    </row>
    <row r="21841" spans="17:17">
      <c r="Q21841" s="925"/>
    </row>
    <row r="21842" spans="17:17">
      <c r="Q21842" s="925"/>
    </row>
    <row r="21843" spans="17:17">
      <c r="Q21843" s="925"/>
    </row>
    <row r="21844" spans="17:17">
      <c r="Q21844" s="925"/>
    </row>
    <row r="21845" spans="17:17">
      <c r="Q21845" s="925"/>
    </row>
    <row r="21846" spans="17:17">
      <c r="Q21846" s="925"/>
    </row>
    <row r="21847" spans="17:17">
      <c r="Q21847" s="925"/>
    </row>
    <row r="21848" spans="17:17">
      <c r="Q21848" s="925"/>
    </row>
    <row r="21849" spans="17:17">
      <c r="Q21849" s="925"/>
    </row>
    <row r="21850" spans="17:17">
      <c r="Q21850" s="925"/>
    </row>
    <row r="21851" spans="17:17">
      <c r="Q21851" s="925"/>
    </row>
    <row r="21852" spans="17:17">
      <c r="Q21852" s="925"/>
    </row>
    <row r="21853" spans="17:17">
      <c r="Q21853" s="925"/>
    </row>
    <row r="21854" spans="17:17">
      <c r="Q21854" s="925"/>
    </row>
    <row r="21855" spans="17:17">
      <c r="Q21855" s="925"/>
    </row>
    <row r="21856" spans="17:17">
      <c r="Q21856" s="925"/>
    </row>
    <row r="21857" spans="17:17">
      <c r="Q21857" s="925"/>
    </row>
    <row r="21858" spans="17:17">
      <c r="Q21858" s="925"/>
    </row>
    <row r="21859" spans="17:17">
      <c r="Q21859" s="925"/>
    </row>
    <row r="21860" spans="17:17">
      <c r="Q21860" s="925"/>
    </row>
    <row r="21861" spans="17:17">
      <c r="Q21861" s="925"/>
    </row>
    <row r="21862" spans="17:17">
      <c r="Q21862" s="925"/>
    </row>
    <row r="21863" spans="17:17">
      <c r="Q21863" s="925"/>
    </row>
    <row r="21864" spans="17:17">
      <c r="Q21864" s="925"/>
    </row>
    <row r="21865" spans="17:17">
      <c r="Q21865" s="925"/>
    </row>
    <row r="21866" spans="17:17">
      <c r="Q21866" s="925"/>
    </row>
    <row r="21867" spans="17:17">
      <c r="Q21867" s="925"/>
    </row>
    <row r="21868" spans="17:17">
      <c r="Q21868" s="925"/>
    </row>
    <row r="21869" spans="17:17">
      <c r="Q21869" s="925"/>
    </row>
    <row r="21870" spans="17:17">
      <c r="Q21870" s="925"/>
    </row>
    <row r="21871" spans="17:17">
      <c r="Q21871" s="925"/>
    </row>
    <row r="21872" spans="17:17">
      <c r="Q21872" s="925"/>
    </row>
    <row r="21873" spans="17:17">
      <c r="Q21873" s="925"/>
    </row>
    <row r="21874" spans="17:17">
      <c r="Q21874" s="925"/>
    </row>
    <row r="21875" spans="17:17">
      <c r="Q21875" s="925"/>
    </row>
    <row r="21876" spans="17:17">
      <c r="Q21876" s="925"/>
    </row>
    <row r="21877" spans="17:17">
      <c r="Q21877" s="925"/>
    </row>
    <row r="21878" spans="17:17">
      <c r="Q21878" s="925"/>
    </row>
    <row r="21879" spans="17:17">
      <c r="Q21879" s="925"/>
    </row>
    <row r="21880" spans="17:17">
      <c r="Q21880" s="925"/>
    </row>
    <row r="21881" spans="17:17">
      <c r="Q21881" s="925"/>
    </row>
    <row r="21882" spans="17:17">
      <c r="Q21882" s="925"/>
    </row>
    <row r="21883" spans="17:17">
      <c r="Q21883" s="925"/>
    </row>
    <row r="21884" spans="17:17">
      <c r="Q21884" s="925"/>
    </row>
    <row r="21885" spans="17:17">
      <c r="Q21885" s="925"/>
    </row>
    <row r="21886" spans="17:17">
      <c r="Q21886" s="925"/>
    </row>
    <row r="21887" spans="17:17">
      <c r="Q21887" s="925"/>
    </row>
    <row r="21888" spans="17:17">
      <c r="Q21888" s="925"/>
    </row>
    <row r="21889" spans="17:17">
      <c r="Q21889" s="925"/>
    </row>
    <row r="21890" spans="17:17">
      <c r="Q21890" s="925"/>
    </row>
    <row r="21891" spans="17:17">
      <c r="Q21891" s="925"/>
    </row>
    <row r="21892" spans="17:17">
      <c r="Q21892" s="925"/>
    </row>
    <row r="21893" spans="17:17">
      <c r="Q21893" s="925"/>
    </row>
    <row r="21894" spans="17:17">
      <c r="Q21894" s="925"/>
    </row>
    <row r="21895" spans="17:17">
      <c r="Q21895" s="925"/>
    </row>
    <row r="21896" spans="17:17">
      <c r="Q21896" s="925"/>
    </row>
    <row r="21897" spans="17:17">
      <c r="Q21897" s="925"/>
    </row>
    <row r="21898" spans="17:17">
      <c r="Q21898" s="925"/>
    </row>
    <row r="21899" spans="17:17">
      <c r="Q21899" s="925"/>
    </row>
    <row r="21900" spans="17:17">
      <c r="Q21900" s="925"/>
    </row>
    <row r="21901" spans="17:17">
      <c r="Q21901" s="925"/>
    </row>
    <row r="21902" spans="17:17">
      <c r="Q21902" s="925"/>
    </row>
    <row r="21903" spans="17:17">
      <c r="Q21903" s="925"/>
    </row>
    <row r="21904" spans="17:17">
      <c r="Q21904" s="925"/>
    </row>
    <row r="21905" spans="17:17">
      <c r="Q21905" s="925"/>
    </row>
    <row r="21906" spans="17:17">
      <c r="Q21906" s="925"/>
    </row>
    <row r="21907" spans="17:17">
      <c r="Q21907" s="925"/>
    </row>
    <row r="21908" spans="17:17">
      <c r="Q21908" s="925"/>
    </row>
    <row r="21909" spans="17:17">
      <c r="Q21909" s="925"/>
    </row>
    <row r="21910" spans="17:17">
      <c r="Q21910" s="925"/>
    </row>
    <row r="21911" spans="17:17">
      <c r="Q21911" s="925"/>
    </row>
    <row r="21912" spans="17:17">
      <c r="Q21912" s="925"/>
    </row>
    <row r="21913" spans="17:17">
      <c r="Q21913" s="925"/>
    </row>
    <row r="21914" spans="17:17">
      <c r="Q21914" s="925"/>
    </row>
    <row r="21915" spans="17:17">
      <c r="Q21915" s="925"/>
    </row>
    <row r="21916" spans="17:17">
      <c r="Q21916" s="925"/>
    </row>
    <row r="21917" spans="17:17">
      <c r="Q21917" s="925"/>
    </row>
    <row r="21918" spans="17:17">
      <c r="Q21918" s="925"/>
    </row>
    <row r="21919" spans="17:17">
      <c r="Q21919" s="925"/>
    </row>
    <row r="21920" spans="17:17">
      <c r="Q21920" s="925"/>
    </row>
    <row r="21921" spans="17:17">
      <c r="Q21921" s="925"/>
    </row>
    <row r="21922" spans="17:17">
      <c r="Q21922" s="925"/>
    </row>
    <row r="21923" spans="17:17">
      <c r="Q21923" s="925"/>
    </row>
    <row r="21924" spans="17:17">
      <c r="Q21924" s="925"/>
    </row>
    <row r="21925" spans="17:17">
      <c r="Q21925" s="925"/>
    </row>
    <row r="21926" spans="17:17">
      <c r="Q21926" s="925"/>
    </row>
    <row r="21927" spans="17:17">
      <c r="Q21927" s="925"/>
    </row>
    <row r="21928" spans="17:17">
      <c r="Q21928" s="925"/>
    </row>
    <row r="21929" spans="17:17">
      <c r="Q21929" s="925"/>
    </row>
    <row r="21930" spans="17:17">
      <c r="Q21930" s="925"/>
    </row>
    <row r="21931" spans="17:17">
      <c r="Q21931" s="925"/>
    </row>
    <row r="21932" spans="17:17">
      <c r="Q21932" s="925"/>
    </row>
    <row r="21933" spans="17:17">
      <c r="Q21933" s="925"/>
    </row>
    <row r="21934" spans="17:17">
      <c r="Q21934" s="925"/>
    </row>
    <row r="21935" spans="17:17">
      <c r="Q21935" s="925"/>
    </row>
    <row r="21936" spans="17:17">
      <c r="Q21936" s="925"/>
    </row>
    <row r="21937" spans="17:17">
      <c r="Q21937" s="925"/>
    </row>
    <row r="21938" spans="17:17">
      <c r="Q21938" s="925"/>
    </row>
    <row r="21939" spans="17:17">
      <c r="Q21939" s="925"/>
    </row>
    <row r="21940" spans="17:17">
      <c r="Q21940" s="925"/>
    </row>
    <row r="21941" spans="17:17">
      <c r="Q21941" s="925"/>
    </row>
    <row r="21942" spans="17:17">
      <c r="Q21942" s="925"/>
    </row>
    <row r="21943" spans="17:17">
      <c r="Q21943" s="925"/>
    </row>
    <row r="21944" spans="17:17">
      <c r="Q21944" s="925"/>
    </row>
    <row r="21945" spans="17:17">
      <c r="Q21945" s="925"/>
    </row>
    <row r="21946" spans="17:17">
      <c r="Q21946" s="925"/>
    </row>
    <row r="21947" spans="17:17">
      <c r="Q21947" s="925"/>
    </row>
    <row r="21948" spans="17:17">
      <c r="Q21948" s="925"/>
    </row>
    <row r="21949" spans="17:17">
      <c r="Q21949" s="925"/>
    </row>
    <row r="21950" spans="17:17">
      <c r="Q21950" s="925"/>
    </row>
    <row r="21951" spans="17:17">
      <c r="Q21951" s="925"/>
    </row>
    <row r="21952" spans="17:17">
      <c r="Q21952" s="925"/>
    </row>
    <row r="21953" spans="17:17">
      <c r="Q21953" s="925"/>
    </row>
    <row r="21954" spans="17:17">
      <c r="Q21954" s="925"/>
    </row>
    <row r="21955" spans="17:17">
      <c r="Q21955" s="925"/>
    </row>
    <row r="21956" spans="17:17">
      <c r="Q21956" s="925"/>
    </row>
    <row r="21957" spans="17:17">
      <c r="Q21957" s="925"/>
    </row>
    <row r="21958" spans="17:17">
      <c r="Q21958" s="925"/>
    </row>
    <row r="21959" spans="17:17">
      <c r="Q21959" s="925"/>
    </row>
    <row r="21960" spans="17:17">
      <c r="Q21960" s="925"/>
    </row>
    <row r="21961" spans="17:17">
      <c r="Q21961" s="925"/>
    </row>
    <row r="21962" spans="17:17">
      <c r="Q21962" s="925"/>
    </row>
    <row r="21963" spans="17:17">
      <c r="Q21963" s="925"/>
    </row>
    <row r="21964" spans="17:17">
      <c r="Q21964" s="925"/>
    </row>
    <row r="21965" spans="17:17">
      <c r="Q21965" s="925"/>
    </row>
    <row r="21966" spans="17:17">
      <c r="Q21966" s="925"/>
    </row>
    <row r="21967" spans="17:17">
      <c r="Q21967" s="925"/>
    </row>
    <row r="21968" spans="17:17">
      <c r="Q21968" s="925"/>
    </row>
    <row r="21969" spans="17:17">
      <c r="Q21969" s="925"/>
    </row>
    <row r="21970" spans="17:17">
      <c r="Q21970" s="925"/>
    </row>
    <row r="21971" spans="17:17">
      <c r="Q21971" s="925"/>
    </row>
    <row r="21972" spans="17:17">
      <c r="Q21972" s="925"/>
    </row>
    <row r="21973" spans="17:17">
      <c r="Q21973" s="925"/>
    </row>
    <row r="21974" spans="17:17">
      <c r="Q21974" s="925"/>
    </row>
    <row r="21975" spans="17:17">
      <c r="Q21975" s="925"/>
    </row>
    <row r="21976" spans="17:17">
      <c r="Q21976" s="925"/>
    </row>
    <row r="21977" spans="17:17">
      <c r="Q21977" s="925"/>
    </row>
    <row r="21978" spans="17:17">
      <c r="Q21978" s="925"/>
    </row>
    <row r="21979" spans="17:17">
      <c r="Q21979" s="925"/>
    </row>
    <row r="21980" spans="17:17">
      <c r="Q21980" s="925"/>
    </row>
    <row r="21981" spans="17:17">
      <c r="Q21981" s="925"/>
    </row>
    <row r="21982" spans="17:17">
      <c r="Q21982" s="925"/>
    </row>
    <row r="21983" spans="17:17">
      <c r="Q21983" s="925"/>
    </row>
    <row r="21984" spans="17:17">
      <c r="Q21984" s="925"/>
    </row>
    <row r="21985" spans="17:17">
      <c r="Q21985" s="925"/>
    </row>
    <row r="21986" spans="17:17">
      <c r="Q21986" s="925"/>
    </row>
    <row r="21987" spans="17:17">
      <c r="Q21987" s="925"/>
    </row>
    <row r="21988" spans="17:17">
      <c r="Q21988" s="925"/>
    </row>
    <row r="21989" spans="17:17">
      <c r="Q21989" s="925"/>
    </row>
    <row r="21990" spans="17:17">
      <c r="Q21990" s="925"/>
    </row>
    <row r="21991" spans="17:17">
      <c r="Q21991" s="925"/>
    </row>
    <row r="21992" spans="17:17">
      <c r="Q21992" s="925"/>
    </row>
    <row r="21993" spans="17:17">
      <c r="Q21993" s="925"/>
    </row>
    <row r="21994" spans="17:17">
      <c r="Q21994" s="925"/>
    </row>
    <row r="21995" spans="17:17">
      <c r="Q21995" s="925"/>
    </row>
    <row r="21996" spans="17:17">
      <c r="Q21996" s="925"/>
    </row>
    <row r="21997" spans="17:17">
      <c r="Q21997" s="925"/>
    </row>
    <row r="21998" spans="17:17">
      <c r="Q21998" s="925"/>
    </row>
    <row r="21999" spans="17:17">
      <c r="Q21999" s="925"/>
    </row>
    <row r="22000" spans="17:17">
      <c r="Q22000" s="925"/>
    </row>
    <row r="22001" spans="17:17">
      <c r="Q22001" s="925"/>
    </row>
    <row r="22002" spans="17:17">
      <c r="Q22002" s="925"/>
    </row>
    <row r="22003" spans="17:17">
      <c r="Q22003" s="925"/>
    </row>
    <row r="22004" spans="17:17">
      <c r="Q22004" s="925"/>
    </row>
    <row r="22005" spans="17:17">
      <c r="Q22005" s="925"/>
    </row>
    <row r="22006" spans="17:17">
      <c r="Q22006" s="925"/>
    </row>
    <row r="22007" spans="17:17">
      <c r="Q22007" s="925"/>
    </row>
    <row r="22008" spans="17:17">
      <c r="Q22008" s="925"/>
    </row>
    <row r="22009" spans="17:17">
      <c r="Q22009" s="925"/>
    </row>
    <row r="22010" spans="17:17">
      <c r="Q22010" s="925"/>
    </row>
    <row r="22011" spans="17:17">
      <c r="Q22011" s="925"/>
    </row>
    <row r="22012" spans="17:17">
      <c r="Q22012" s="925"/>
    </row>
    <row r="22013" spans="17:17">
      <c r="Q22013" s="925"/>
    </row>
    <row r="22014" spans="17:17">
      <c r="Q22014" s="925"/>
    </row>
    <row r="22015" spans="17:17">
      <c r="Q22015" s="925"/>
    </row>
    <row r="22016" spans="17:17">
      <c r="Q22016" s="925"/>
    </row>
    <row r="22017" spans="17:17">
      <c r="Q22017" s="925"/>
    </row>
    <row r="22018" spans="17:17">
      <c r="Q22018" s="925"/>
    </row>
    <row r="22019" spans="17:17">
      <c r="Q22019" s="925"/>
    </row>
    <row r="22020" spans="17:17">
      <c r="Q22020" s="925"/>
    </row>
    <row r="22021" spans="17:17">
      <c r="Q22021" s="925"/>
    </row>
    <row r="22022" spans="17:17">
      <c r="Q22022" s="925"/>
    </row>
    <row r="22023" spans="17:17">
      <c r="Q22023" s="925"/>
    </row>
    <row r="22024" spans="17:17">
      <c r="Q22024" s="925"/>
    </row>
    <row r="22025" spans="17:17">
      <c r="Q22025" s="925"/>
    </row>
    <row r="22026" spans="17:17">
      <c r="Q22026" s="925"/>
    </row>
    <row r="22027" spans="17:17">
      <c r="Q22027" s="925"/>
    </row>
    <row r="22028" spans="17:17">
      <c r="Q22028" s="925"/>
    </row>
    <row r="22029" spans="17:17">
      <c r="Q22029" s="925"/>
    </row>
    <row r="22030" spans="17:17">
      <c r="Q22030" s="925"/>
    </row>
    <row r="22031" spans="17:17">
      <c r="Q22031" s="925"/>
    </row>
    <row r="22032" spans="17:17">
      <c r="Q22032" s="925"/>
    </row>
    <row r="22033" spans="17:17">
      <c r="Q22033" s="925"/>
    </row>
    <row r="22034" spans="17:17">
      <c r="Q22034" s="925"/>
    </row>
    <row r="22035" spans="17:17">
      <c r="Q22035" s="925"/>
    </row>
    <row r="22036" spans="17:17">
      <c r="Q22036" s="925"/>
    </row>
    <row r="22037" spans="17:17">
      <c r="Q22037" s="925"/>
    </row>
    <row r="22038" spans="17:17">
      <c r="Q22038" s="925"/>
    </row>
    <row r="22039" spans="17:17">
      <c r="Q22039" s="925"/>
    </row>
    <row r="22040" spans="17:17">
      <c r="Q22040" s="925"/>
    </row>
    <row r="22041" spans="17:17">
      <c r="Q22041" s="925"/>
    </row>
    <row r="22042" spans="17:17">
      <c r="Q22042" s="925"/>
    </row>
    <row r="22043" spans="17:17">
      <c r="Q22043" s="925"/>
    </row>
    <row r="22044" spans="17:17">
      <c r="Q22044" s="925"/>
    </row>
    <row r="22045" spans="17:17">
      <c r="Q22045" s="925"/>
    </row>
    <row r="22046" spans="17:17">
      <c r="Q22046" s="925"/>
    </row>
    <row r="22047" spans="17:17">
      <c r="Q22047" s="925"/>
    </row>
    <row r="22048" spans="17:17">
      <c r="Q22048" s="925"/>
    </row>
    <row r="22049" spans="17:17">
      <c r="Q22049" s="925"/>
    </row>
    <row r="22050" spans="17:17">
      <c r="Q22050" s="925"/>
    </row>
    <row r="22051" spans="17:17">
      <c r="Q22051" s="925"/>
    </row>
    <row r="22052" spans="17:17">
      <c r="Q22052" s="925"/>
    </row>
    <row r="22053" spans="17:17">
      <c r="Q22053" s="925"/>
    </row>
    <row r="22054" spans="17:17">
      <c r="Q22054" s="925"/>
    </row>
    <row r="22055" spans="17:17">
      <c r="Q22055" s="925"/>
    </row>
    <row r="22056" spans="17:17">
      <c r="Q22056" s="925"/>
    </row>
    <row r="22057" spans="17:17">
      <c r="Q22057" s="925"/>
    </row>
    <row r="22058" spans="17:17">
      <c r="Q22058" s="925"/>
    </row>
    <row r="22059" spans="17:17">
      <c r="Q22059" s="925"/>
    </row>
    <row r="22060" spans="17:17">
      <c r="Q22060" s="925"/>
    </row>
    <row r="22061" spans="17:17">
      <c r="Q22061" s="925"/>
    </row>
    <row r="22062" spans="17:17">
      <c r="Q22062" s="925"/>
    </row>
    <row r="22063" spans="17:17">
      <c r="Q22063" s="925"/>
    </row>
    <row r="22064" spans="17:17">
      <c r="Q22064" s="925"/>
    </row>
    <row r="22065" spans="17:17">
      <c r="Q22065" s="925"/>
    </row>
    <row r="22066" spans="17:17">
      <c r="Q22066" s="925"/>
    </row>
    <row r="22067" spans="17:17">
      <c r="Q22067" s="925"/>
    </row>
    <row r="22068" spans="17:17">
      <c r="Q22068" s="925"/>
    </row>
    <row r="22069" spans="17:17">
      <c r="Q22069" s="925"/>
    </row>
    <row r="22070" spans="17:17">
      <c r="Q22070" s="925"/>
    </row>
    <row r="22071" spans="17:17">
      <c r="Q22071" s="925"/>
    </row>
    <row r="22072" spans="17:17">
      <c r="Q22072" s="925"/>
    </row>
    <row r="22073" spans="17:17">
      <c r="Q22073" s="925"/>
    </row>
    <row r="22074" spans="17:17">
      <c r="Q22074" s="925"/>
    </row>
    <row r="22075" spans="17:17">
      <c r="Q22075" s="925"/>
    </row>
    <row r="22076" spans="17:17">
      <c r="Q22076" s="925"/>
    </row>
    <row r="22077" spans="17:17">
      <c r="Q22077" s="925"/>
    </row>
    <row r="22078" spans="17:17">
      <c r="Q22078" s="925"/>
    </row>
    <row r="22079" spans="17:17">
      <c r="Q22079" s="925"/>
    </row>
    <row r="22080" spans="17:17">
      <c r="Q22080" s="925"/>
    </row>
    <row r="22081" spans="17:17">
      <c r="Q22081" s="925"/>
    </row>
    <row r="22082" spans="17:17">
      <c r="Q22082" s="925"/>
    </row>
    <row r="22083" spans="17:17">
      <c r="Q22083" s="925"/>
    </row>
    <row r="22084" spans="17:17">
      <c r="Q22084" s="925"/>
    </row>
    <row r="22085" spans="17:17">
      <c r="Q22085" s="925"/>
    </row>
    <row r="22086" spans="17:17">
      <c r="Q22086" s="925"/>
    </row>
    <row r="22087" spans="17:17">
      <c r="Q22087" s="925"/>
    </row>
    <row r="22088" spans="17:17">
      <c r="Q22088" s="925"/>
    </row>
    <row r="22089" spans="17:17">
      <c r="Q22089" s="925"/>
    </row>
    <row r="22090" spans="17:17">
      <c r="Q22090" s="925"/>
    </row>
    <row r="22091" spans="17:17">
      <c r="Q22091" s="925"/>
    </row>
    <row r="22092" spans="17:17">
      <c r="Q22092" s="925"/>
    </row>
    <row r="22093" spans="17:17">
      <c r="Q22093" s="925"/>
    </row>
    <row r="22094" spans="17:17">
      <c r="Q22094" s="925"/>
    </row>
    <row r="22095" spans="17:17">
      <c r="Q22095" s="925"/>
    </row>
    <row r="22096" spans="17:17">
      <c r="Q22096" s="925"/>
    </row>
    <row r="22097" spans="17:17">
      <c r="Q22097" s="925"/>
    </row>
    <row r="22098" spans="17:17">
      <c r="Q22098" s="925"/>
    </row>
    <row r="22099" spans="17:17">
      <c r="Q22099" s="925"/>
    </row>
    <row r="22100" spans="17:17">
      <c r="Q22100" s="925"/>
    </row>
    <row r="22101" spans="17:17">
      <c r="Q22101" s="925"/>
    </row>
    <row r="22102" spans="17:17">
      <c r="Q22102" s="925"/>
    </row>
    <row r="22103" spans="17:17">
      <c r="Q22103" s="925"/>
    </row>
    <row r="22104" spans="17:17">
      <c r="Q22104" s="925"/>
    </row>
    <row r="22105" spans="17:17">
      <c r="Q22105" s="925"/>
    </row>
    <row r="22106" spans="17:17">
      <c r="Q22106" s="925"/>
    </row>
    <row r="22107" spans="17:17">
      <c r="Q22107" s="925"/>
    </row>
    <row r="22108" spans="17:17">
      <c r="Q22108" s="925"/>
    </row>
    <row r="22109" spans="17:17">
      <c r="Q22109" s="925"/>
    </row>
    <row r="22110" spans="17:17">
      <c r="Q22110" s="925"/>
    </row>
    <row r="22111" spans="17:17">
      <c r="Q22111" s="925"/>
    </row>
    <row r="22112" spans="17:17">
      <c r="Q22112" s="925"/>
    </row>
    <row r="22113" spans="17:17">
      <c r="Q22113" s="925"/>
    </row>
    <row r="22114" spans="17:17">
      <c r="Q22114" s="925"/>
    </row>
    <row r="22115" spans="17:17">
      <c r="Q22115" s="925"/>
    </row>
    <row r="22116" spans="17:17">
      <c r="Q22116" s="925"/>
    </row>
    <row r="22117" spans="17:17">
      <c r="Q22117" s="925"/>
    </row>
    <row r="22118" spans="17:17">
      <c r="Q22118" s="925"/>
    </row>
    <row r="22119" spans="17:17">
      <c r="Q22119" s="925"/>
    </row>
    <row r="22120" spans="17:17">
      <c r="Q22120" s="925"/>
    </row>
    <row r="22121" spans="17:17">
      <c r="Q22121" s="925"/>
    </row>
    <row r="22122" spans="17:17">
      <c r="Q22122" s="925"/>
    </row>
    <row r="22123" spans="17:17">
      <c r="Q22123" s="925"/>
    </row>
    <row r="22124" spans="17:17">
      <c r="Q22124" s="925"/>
    </row>
    <row r="22125" spans="17:17">
      <c r="Q22125" s="925"/>
    </row>
    <row r="22126" spans="17:17">
      <c r="Q22126" s="925"/>
    </row>
    <row r="22127" spans="17:17">
      <c r="Q22127" s="925"/>
    </row>
    <row r="22128" spans="17:17">
      <c r="Q22128" s="925"/>
    </row>
    <row r="22129" spans="17:17">
      <c r="Q22129" s="925"/>
    </row>
    <row r="22130" spans="17:17">
      <c r="Q22130" s="925"/>
    </row>
    <row r="22131" spans="17:17">
      <c r="Q22131" s="925"/>
    </row>
    <row r="22132" spans="17:17">
      <c r="Q22132" s="925"/>
    </row>
    <row r="22133" spans="17:17">
      <c r="Q22133" s="925"/>
    </row>
    <row r="22134" spans="17:17">
      <c r="Q22134" s="925"/>
    </row>
    <row r="22135" spans="17:17">
      <c r="Q22135" s="925"/>
    </row>
    <row r="22136" spans="17:17">
      <c r="Q22136" s="925"/>
    </row>
    <row r="22137" spans="17:17">
      <c r="Q22137" s="925"/>
    </row>
    <row r="22138" spans="17:17">
      <c r="Q22138" s="925"/>
    </row>
    <row r="22139" spans="17:17">
      <c r="Q22139" s="925"/>
    </row>
    <row r="22140" spans="17:17">
      <c r="Q22140" s="925"/>
    </row>
    <row r="22141" spans="17:17">
      <c r="Q22141" s="925"/>
    </row>
    <row r="22142" spans="17:17">
      <c r="Q22142" s="925"/>
    </row>
    <row r="22143" spans="17:17">
      <c r="Q22143" s="925"/>
    </row>
    <row r="22144" spans="17:17">
      <c r="Q22144" s="925"/>
    </row>
    <row r="22145" spans="17:17">
      <c r="Q22145" s="925"/>
    </row>
    <row r="22146" spans="17:17">
      <c r="Q22146" s="925"/>
    </row>
    <row r="22147" spans="17:17">
      <c r="Q22147" s="925"/>
    </row>
    <row r="22148" spans="17:17">
      <c r="Q22148" s="925"/>
    </row>
    <row r="22149" spans="17:17">
      <c r="Q22149" s="925"/>
    </row>
    <row r="22150" spans="17:17">
      <c r="Q22150" s="925"/>
    </row>
    <row r="22151" spans="17:17">
      <c r="Q22151" s="925"/>
    </row>
    <row r="22152" spans="17:17">
      <c r="Q22152" s="925"/>
    </row>
    <row r="22153" spans="17:17">
      <c r="Q22153" s="925"/>
    </row>
    <row r="22154" spans="17:17">
      <c r="Q22154" s="925"/>
    </row>
    <row r="22155" spans="17:17">
      <c r="Q22155" s="925"/>
    </row>
    <row r="22156" spans="17:17">
      <c r="Q22156" s="925"/>
    </row>
    <row r="22157" spans="17:17">
      <c r="Q22157" s="925"/>
    </row>
    <row r="22158" spans="17:17">
      <c r="Q22158" s="925"/>
    </row>
    <row r="22159" spans="17:17">
      <c r="Q22159" s="925"/>
    </row>
    <row r="22160" spans="17:17">
      <c r="Q22160" s="925"/>
    </row>
    <row r="22161" spans="17:17">
      <c r="Q22161" s="925"/>
    </row>
    <row r="22162" spans="17:17">
      <c r="Q22162" s="925"/>
    </row>
    <row r="22163" spans="17:17">
      <c r="Q22163" s="925"/>
    </row>
    <row r="22164" spans="17:17">
      <c r="Q22164" s="925"/>
    </row>
    <row r="22165" spans="17:17">
      <c r="Q22165" s="925"/>
    </row>
    <row r="22166" spans="17:17">
      <c r="Q22166" s="925"/>
    </row>
    <row r="22167" spans="17:17">
      <c r="Q22167" s="925"/>
    </row>
    <row r="22168" spans="17:17">
      <c r="Q22168" s="925"/>
    </row>
    <row r="22169" spans="17:17">
      <c r="Q22169" s="925"/>
    </row>
    <row r="22170" spans="17:17">
      <c r="Q22170" s="925"/>
    </row>
    <row r="22171" spans="17:17">
      <c r="Q22171" s="925"/>
    </row>
    <row r="22172" spans="17:17">
      <c r="Q22172" s="925"/>
    </row>
    <row r="22173" spans="17:17">
      <c r="Q22173" s="925"/>
    </row>
    <row r="22174" spans="17:17">
      <c r="Q22174" s="925"/>
    </row>
    <row r="22175" spans="17:17">
      <c r="Q22175" s="925"/>
    </row>
    <row r="22176" spans="17:17">
      <c r="Q22176" s="925"/>
    </row>
    <row r="22177" spans="17:17">
      <c r="Q22177" s="925"/>
    </row>
    <row r="22178" spans="17:17">
      <c r="Q22178" s="925"/>
    </row>
    <row r="22179" spans="17:17">
      <c r="Q22179" s="925"/>
    </row>
    <row r="22180" spans="17:17">
      <c r="Q22180" s="925"/>
    </row>
    <row r="22181" spans="17:17">
      <c r="Q22181" s="925"/>
    </row>
    <row r="22182" spans="17:17">
      <c r="Q22182" s="925"/>
    </row>
    <row r="22183" spans="17:17">
      <c r="Q22183" s="925"/>
    </row>
    <row r="22184" spans="17:17">
      <c r="Q22184" s="925"/>
    </row>
    <row r="22185" spans="17:17">
      <c r="Q22185" s="925"/>
    </row>
    <row r="22186" spans="17:17">
      <c r="Q22186" s="925"/>
    </row>
    <row r="22187" spans="17:17">
      <c r="Q22187" s="925"/>
    </row>
    <row r="22188" spans="17:17">
      <c r="Q22188" s="925"/>
    </row>
    <row r="22189" spans="17:17">
      <c r="Q22189" s="925"/>
    </row>
    <row r="22190" spans="17:17">
      <c r="Q22190" s="925"/>
    </row>
    <row r="22191" spans="17:17">
      <c r="Q22191" s="925"/>
    </row>
    <row r="22192" spans="17:17">
      <c r="Q22192" s="925"/>
    </row>
    <row r="22193" spans="17:17">
      <c r="Q22193" s="925"/>
    </row>
    <row r="22194" spans="17:17">
      <c r="Q22194" s="925"/>
    </row>
    <row r="22195" spans="17:17">
      <c r="Q22195" s="925"/>
    </row>
    <row r="22196" spans="17:17">
      <c r="Q22196" s="925"/>
    </row>
    <row r="22197" spans="17:17">
      <c r="Q22197" s="925"/>
    </row>
    <row r="22198" spans="17:17">
      <c r="Q22198" s="925"/>
    </row>
    <row r="22199" spans="17:17">
      <c r="Q22199" s="925"/>
    </row>
    <row r="22200" spans="17:17">
      <c r="Q22200" s="925"/>
    </row>
    <row r="22201" spans="17:17">
      <c r="Q22201" s="925"/>
    </row>
    <row r="22202" spans="17:17">
      <c r="Q22202" s="925"/>
    </row>
    <row r="22203" spans="17:17">
      <c r="Q22203" s="925"/>
    </row>
    <row r="22204" spans="17:17">
      <c r="Q22204" s="925"/>
    </row>
    <row r="22205" spans="17:17">
      <c r="Q22205" s="925"/>
    </row>
    <row r="22206" spans="17:17">
      <c r="Q22206" s="925"/>
    </row>
    <row r="22207" spans="17:17">
      <c r="Q22207" s="925"/>
    </row>
    <row r="22208" spans="17:17">
      <c r="Q22208" s="925"/>
    </row>
    <row r="22209" spans="17:17">
      <c r="Q22209" s="925"/>
    </row>
    <row r="22210" spans="17:17">
      <c r="Q22210" s="925"/>
    </row>
    <row r="22211" spans="17:17">
      <c r="Q22211" s="925"/>
    </row>
    <row r="22212" spans="17:17">
      <c r="Q22212" s="925"/>
    </row>
    <row r="22213" spans="17:17">
      <c r="Q22213" s="925"/>
    </row>
    <row r="22214" spans="17:17">
      <c r="Q22214" s="925"/>
    </row>
    <row r="22215" spans="17:17">
      <c r="Q22215" s="925"/>
    </row>
    <row r="22216" spans="17:17">
      <c r="Q22216" s="925"/>
    </row>
    <row r="22217" spans="17:17">
      <c r="Q22217" s="925"/>
    </row>
    <row r="22218" spans="17:17">
      <c r="Q22218" s="925"/>
    </row>
    <row r="22219" spans="17:17">
      <c r="Q22219" s="925"/>
    </row>
    <row r="22220" spans="17:17">
      <c r="Q22220" s="925"/>
    </row>
    <row r="22221" spans="17:17">
      <c r="Q22221" s="925"/>
    </row>
    <row r="22222" spans="17:17">
      <c r="Q22222" s="925"/>
    </row>
    <row r="22223" spans="17:17">
      <c r="Q22223" s="925"/>
    </row>
    <row r="22224" spans="17:17">
      <c r="Q22224" s="925"/>
    </row>
    <row r="22225" spans="17:17">
      <c r="Q22225" s="925"/>
    </row>
    <row r="22226" spans="17:17">
      <c r="Q22226" s="925"/>
    </row>
    <row r="22227" spans="17:17">
      <c r="Q22227" s="925"/>
    </row>
    <row r="22228" spans="17:17">
      <c r="Q22228" s="925"/>
    </row>
    <row r="22229" spans="17:17">
      <c r="Q22229" s="925"/>
    </row>
    <row r="22230" spans="17:17">
      <c r="Q22230" s="925"/>
    </row>
    <row r="22231" spans="17:17">
      <c r="Q22231" s="925"/>
    </row>
    <row r="22232" spans="17:17">
      <c r="Q22232" s="925"/>
    </row>
    <row r="22233" spans="17:17">
      <c r="Q22233" s="925"/>
    </row>
    <row r="22234" spans="17:17">
      <c r="Q22234" s="925"/>
    </row>
    <row r="22235" spans="17:17">
      <c r="Q22235" s="925"/>
    </row>
    <row r="22236" spans="17:17">
      <c r="Q22236" s="925"/>
    </row>
    <row r="22237" spans="17:17">
      <c r="Q22237" s="925"/>
    </row>
    <row r="22238" spans="17:17">
      <c r="Q22238" s="925"/>
    </row>
    <row r="22239" spans="17:17">
      <c r="Q22239" s="925"/>
    </row>
    <row r="22240" spans="17:17">
      <c r="Q22240" s="925"/>
    </row>
    <row r="22241" spans="17:17">
      <c r="Q22241" s="925"/>
    </row>
    <row r="22242" spans="17:17">
      <c r="Q22242" s="925"/>
    </row>
    <row r="22243" spans="17:17">
      <c r="Q22243" s="925"/>
    </row>
    <row r="22244" spans="17:17">
      <c r="Q22244" s="925"/>
    </row>
    <row r="22245" spans="17:17">
      <c r="Q22245" s="925"/>
    </row>
    <row r="22246" spans="17:17">
      <c r="Q22246" s="925"/>
    </row>
    <row r="22247" spans="17:17">
      <c r="Q22247" s="925"/>
    </row>
    <row r="22248" spans="17:17">
      <c r="Q22248" s="925"/>
    </row>
    <row r="22249" spans="17:17">
      <c r="Q22249" s="925"/>
    </row>
    <row r="22250" spans="17:17">
      <c r="Q22250" s="925"/>
    </row>
    <row r="22251" spans="17:17">
      <c r="Q22251" s="925"/>
    </row>
    <row r="22252" spans="17:17">
      <c r="Q22252" s="925"/>
    </row>
    <row r="22253" spans="17:17">
      <c r="Q22253" s="925"/>
    </row>
    <row r="22254" spans="17:17">
      <c r="Q22254" s="925"/>
    </row>
    <row r="22255" spans="17:17">
      <c r="Q22255" s="925"/>
    </row>
    <row r="22256" spans="17:17">
      <c r="Q22256" s="925"/>
    </row>
    <row r="22257" spans="17:17">
      <c r="Q22257" s="925"/>
    </row>
    <row r="22258" spans="17:17">
      <c r="Q22258" s="925"/>
    </row>
    <row r="22259" spans="17:17">
      <c r="Q22259" s="925"/>
    </row>
    <row r="22260" spans="17:17">
      <c r="Q22260" s="925"/>
    </row>
    <row r="22261" spans="17:17">
      <c r="Q22261" s="925"/>
    </row>
    <row r="22262" spans="17:17">
      <c r="Q22262" s="925"/>
    </row>
    <row r="22263" spans="17:17">
      <c r="Q22263" s="925"/>
    </row>
    <row r="22264" spans="17:17">
      <c r="Q22264" s="925"/>
    </row>
    <row r="22265" spans="17:17">
      <c r="Q22265" s="925"/>
    </row>
    <row r="22266" spans="17:17">
      <c r="Q22266" s="925"/>
    </row>
    <row r="22267" spans="17:17">
      <c r="Q22267" s="925"/>
    </row>
    <row r="22268" spans="17:17">
      <c r="Q22268" s="925"/>
    </row>
    <row r="22269" spans="17:17">
      <c r="Q22269" s="925"/>
    </row>
    <row r="22270" spans="17:17">
      <c r="Q22270" s="925"/>
    </row>
    <row r="22271" spans="17:17">
      <c r="Q22271" s="925"/>
    </row>
    <row r="22272" spans="17:17">
      <c r="Q22272" s="925"/>
    </row>
    <row r="22273" spans="17:17">
      <c r="Q22273" s="925"/>
    </row>
    <row r="22274" spans="17:17">
      <c r="Q22274" s="925"/>
    </row>
    <row r="22275" spans="17:17">
      <c r="Q22275" s="925"/>
    </row>
    <row r="22276" spans="17:17">
      <c r="Q22276" s="925"/>
    </row>
    <row r="22277" spans="17:17">
      <c r="Q22277" s="925"/>
    </row>
    <row r="22278" spans="17:17">
      <c r="Q22278" s="925"/>
    </row>
    <row r="22279" spans="17:17">
      <c r="Q22279" s="925"/>
    </row>
    <row r="22280" spans="17:17">
      <c r="Q22280" s="925"/>
    </row>
    <row r="22281" spans="17:17">
      <c r="Q22281" s="925"/>
    </row>
    <row r="22282" spans="17:17">
      <c r="Q22282" s="925"/>
    </row>
    <row r="22283" spans="17:17">
      <c r="Q22283" s="925"/>
    </row>
    <row r="22284" spans="17:17">
      <c r="Q22284" s="925"/>
    </row>
    <row r="22285" spans="17:17">
      <c r="Q22285" s="925"/>
    </row>
    <row r="22286" spans="17:17">
      <c r="Q22286" s="925"/>
    </row>
    <row r="22287" spans="17:17">
      <c r="Q22287" s="925"/>
    </row>
    <row r="22288" spans="17:17">
      <c r="Q22288" s="925"/>
    </row>
    <row r="22289" spans="17:17">
      <c r="Q22289" s="925"/>
    </row>
    <row r="22290" spans="17:17">
      <c r="Q22290" s="925"/>
    </row>
    <row r="22291" spans="17:17">
      <c r="Q22291" s="925"/>
    </row>
    <row r="22292" spans="17:17">
      <c r="Q22292" s="925"/>
    </row>
    <row r="22293" spans="17:17">
      <c r="Q22293" s="925"/>
    </row>
    <row r="22294" spans="17:17">
      <c r="Q22294" s="925"/>
    </row>
    <row r="22295" spans="17:17">
      <c r="Q22295" s="925"/>
    </row>
    <row r="22296" spans="17:17">
      <c r="Q22296" s="925"/>
    </row>
    <row r="22297" spans="17:17">
      <c r="Q22297" s="925"/>
    </row>
    <row r="22298" spans="17:17">
      <c r="Q22298" s="925"/>
    </row>
    <row r="22299" spans="17:17">
      <c r="Q22299" s="925"/>
    </row>
    <row r="22300" spans="17:17">
      <c r="Q22300" s="925"/>
    </row>
    <row r="22301" spans="17:17">
      <c r="Q22301" s="925"/>
    </row>
    <row r="22302" spans="17:17">
      <c r="Q22302" s="925"/>
    </row>
    <row r="22303" spans="17:17">
      <c r="Q22303" s="925"/>
    </row>
    <row r="22304" spans="17:17">
      <c r="Q22304" s="925"/>
    </row>
    <row r="22305" spans="17:17">
      <c r="Q22305" s="925"/>
    </row>
    <row r="22306" spans="17:17">
      <c r="Q22306" s="925"/>
    </row>
    <row r="22307" spans="17:17">
      <c r="Q22307" s="925"/>
    </row>
    <row r="22308" spans="17:17">
      <c r="Q22308" s="925"/>
    </row>
    <row r="22309" spans="17:17">
      <c r="Q22309" s="925"/>
    </row>
    <row r="22310" spans="17:17">
      <c r="Q22310" s="925"/>
    </row>
    <row r="22311" spans="17:17">
      <c r="Q22311" s="925"/>
    </row>
    <row r="22312" spans="17:17">
      <c r="Q22312" s="925"/>
    </row>
    <row r="22313" spans="17:17">
      <c r="Q22313" s="925"/>
    </row>
    <row r="22314" spans="17:17">
      <c r="Q22314" s="925"/>
    </row>
    <row r="22315" spans="17:17">
      <c r="Q22315" s="925"/>
    </row>
    <row r="22316" spans="17:17">
      <c r="Q22316" s="925"/>
    </row>
    <row r="22317" spans="17:17">
      <c r="Q22317" s="925"/>
    </row>
    <row r="22318" spans="17:17">
      <c r="Q22318" s="925"/>
    </row>
    <row r="22319" spans="17:17">
      <c r="Q22319" s="925"/>
    </row>
    <row r="22320" spans="17:17">
      <c r="Q22320" s="925"/>
    </row>
    <row r="22321" spans="17:17">
      <c r="Q22321" s="925"/>
    </row>
    <row r="22322" spans="17:17">
      <c r="Q22322" s="925"/>
    </row>
    <row r="22323" spans="17:17">
      <c r="Q22323" s="925"/>
    </row>
    <row r="22324" spans="17:17">
      <c r="Q22324" s="925"/>
    </row>
    <row r="22325" spans="17:17">
      <c r="Q22325" s="925"/>
    </row>
    <row r="22326" spans="17:17">
      <c r="Q22326" s="925"/>
    </row>
    <row r="22327" spans="17:17">
      <c r="Q22327" s="925"/>
    </row>
    <row r="22328" spans="17:17">
      <c r="Q22328" s="925"/>
    </row>
    <row r="22329" spans="17:17">
      <c r="Q22329" s="925"/>
    </row>
    <row r="22330" spans="17:17">
      <c r="Q22330" s="925"/>
    </row>
    <row r="22331" spans="17:17">
      <c r="Q22331" s="925"/>
    </row>
    <row r="22332" spans="17:17">
      <c r="Q22332" s="925"/>
    </row>
    <row r="22333" spans="17:17">
      <c r="Q22333" s="925"/>
    </row>
    <row r="22334" spans="17:17">
      <c r="Q22334" s="925"/>
    </row>
    <row r="22335" spans="17:17">
      <c r="Q22335" s="925"/>
    </row>
    <row r="22336" spans="17:17">
      <c r="Q22336" s="925"/>
    </row>
    <row r="22337" spans="17:17">
      <c r="Q22337" s="925"/>
    </row>
    <row r="22338" spans="17:17">
      <c r="Q22338" s="925"/>
    </row>
    <row r="22339" spans="17:17">
      <c r="Q22339" s="925"/>
    </row>
    <row r="22340" spans="17:17">
      <c r="Q22340" s="925"/>
    </row>
    <row r="22341" spans="17:17">
      <c r="Q22341" s="925"/>
    </row>
    <row r="22342" spans="17:17">
      <c r="Q22342" s="925"/>
    </row>
    <row r="22343" spans="17:17">
      <c r="Q22343" s="925"/>
    </row>
    <row r="22344" spans="17:17">
      <c r="Q22344" s="925"/>
    </row>
    <row r="22345" spans="17:17">
      <c r="Q22345" s="925"/>
    </row>
    <row r="22346" spans="17:17">
      <c r="Q22346" s="925"/>
    </row>
    <row r="22347" spans="17:17">
      <c r="Q22347" s="925"/>
    </row>
    <row r="22348" spans="17:17">
      <c r="Q22348" s="925"/>
    </row>
    <row r="22349" spans="17:17">
      <c r="Q22349" s="925"/>
    </row>
    <row r="22350" spans="17:17">
      <c r="Q22350" s="925"/>
    </row>
    <row r="22351" spans="17:17">
      <c r="Q22351" s="925"/>
    </row>
    <row r="22352" spans="17:17">
      <c r="Q22352" s="925"/>
    </row>
    <row r="22353" spans="17:17">
      <c r="Q22353" s="925"/>
    </row>
    <row r="22354" spans="17:17">
      <c r="Q22354" s="925"/>
    </row>
    <row r="22355" spans="17:17">
      <c r="Q22355" s="925"/>
    </row>
    <row r="22356" spans="17:17">
      <c r="Q22356" s="925"/>
    </row>
    <row r="22357" spans="17:17">
      <c r="Q22357" s="925"/>
    </row>
    <row r="22358" spans="17:17">
      <c r="Q22358" s="925"/>
    </row>
    <row r="22359" spans="17:17">
      <c r="Q22359" s="925"/>
    </row>
    <row r="22360" spans="17:17">
      <c r="Q22360" s="925"/>
    </row>
    <row r="22361" spans="17:17">
      <c r="Q22361" s="925"/>
    </row>
    <row r="22362" spans="17:17">
      <c r="Q22362" s="925"/>
    </row>
    <row r="22363" spans="17:17">
      <c r="Q22363" s="925"/>
    </row>
    <row r="22364" spans="17:17">
      <c r="Q22364" s="925"/>
    </row>
    <row r="22365" spans="17:17">
      <c r="Q22365" s="925"/>
    </row>
    <row r="22366" spans="17:17">
      <c r="Q22366" s="925"/>
    </row>
    <row r="22367" spans="17:17">
      <c r="Q22367" s="925"/>
    </row>
    <row r="22368" spans="17:17">
      <c r="Q22368" s="925"/>
    </row>
    <row r="22369" spans="17:17">
      <c r="Q22369" s="925"/>
    </row>
    <row r="22370" spans="17:17">
      <c r="Q22370" s="925"/>
    </row>
    <row r="22371" spans="17:17">
      <c r="Q22371" s="925"/>
    </row>
    <row r="22372" spans="17:17">
      <c r="Q22372" s="925"/>
    </row>
    <row r="22373" spans="17:17">
      <c r="Q22373" s="925"/>
    </row>
    <row r="22374" spans="17:17">
      <c r="Q22374" s="925"/>
    </row>
    <row r="22375" spans="17:17">
      <c r="Q22375" s="925"/>
    </row>
    <row r="22376" spans="17:17">
      <c r="Q22376" s="925"/>
    </row>
    <row r="22377" spans="17:17">
      <c r="Q22377" s="925"/>
    </row>
    <row r="22378" spans="17:17">
      <c r="Q22378" s="925"/>
    </row>
    <row r="22379" spans="17:17">
      <c r="Q22379" s="925"/>
    </row>
    <row r="22380" spans="17:17">
      <c r="Q22380" s="925"/>
    </row>
    <row r="22381" spans="17:17">
      <c r="Q22381" s="925"/>
    </row>
    <row r="22382" spans="17:17">
      <c r="Q22382" s="925"/>
    </row>
    <row r="22383" spans="17:17">
      <c r="Q22383" s="925"/>
    </row>
    <row r="22384" spans="17:17">
      <c r="Q22384" s="925"/>
    </row>
    <row r="22385" spans="17:17">
      <c r="Q22385" s="925"/>
    </row>
    <row r="22386" spans="17:17">
      <c r="Q22386" s="925"/>
    </row>
    <row r="22387" spans="17:17">
      <c r="Q22387" s="925"/>
    </row>
    <row r="22388" spans="17:17">
      <c r="Q22388" s="925"/>
    </row>
    <row r="22389" spans="17:17">
      <c r="Q22389" s="925"/>
    </row>
    <row r="22390" spans="17:17">
      <c r="Q22390" s="925"/>
    </row>
    <row r="22391" spans="17:17">
      <c r="Q22391" s="925"/>
    </row>
    <row r="22392" spans="17:17">
      <c r="Q22392" s="925"/>
    </row>
    <row r="22393" spans="17:17">
      <c r="Q22393" s="925"/>
    </row>
    <row r="22394" spans="17:17">
      <c r="Q22394" s="925"/>
    </row>
    <row r="22395" spans="17:17">
      <c r="Q22395" s="925"/>
    </row>
    <row r="22396" spans="17:17">
      <c r="Q22396" s="925"/>
    </row>
    <row r="22397" spans="17:17">
      <c r="Q22397" s="925"/>
    </row>
    <row r="22398" spans="17:17">
      <c r="Q22398" s="925"/>
    </row>
    <row r="22399" spans="17:17">
      <c r="Q22399" s="925"/>
    </row>
    <row r="22400" spans="17:17">
      <c r="Q22400" s="925"/>
    </row>
    <row r="22401" spans="17:17">
      <c r="Q22401" s="925"/>
    </row>
    <row r="22402" spans="17:17">
      <c r="Q22402" s="925"/>
    </row>
    <row r="22403" spans="17:17">
      <c r="Q22403" s="925"/>
    </row>
    <row r="22404" spans="17:17">
      <c r="Q22404" s="925"/>
    </row>
    <row r="22405" spans="17:17">
      <c r="Q22405" s="925"/>
    </row>
    <row r="22406" spans="17:17">
      <c r="Q22406" s="925"/>
    </row>
    <row r="22407" spans="17:17">
      <c r="Q22407" s="925"/>
    </row>
    <row r="22408" spans="17:17">
      <c r="Q22408" s="925"/>
    </row>
    <row r="22409" spans="17:17">
      <c r="Q22409" s="925"/>
    </row>
    <row r="22410" spans="17:17">
      <c r="Q22410" s="925"/>
    </row>
    <row r="22411" spans="17:17">
      <c r="Q22411" s="925"/>
    </row>
    <row r="22412" spans="17:17">
      <c r="Q22412" s="925"/>
    </row>
    <row r="22413" spans="17:17">
      <c r="Q22413" s="925"/>
    </row>
    <row r="22414" spans="17:17">
      <c r="Q22414" s="925"/>
    </row>
    <row r="22415" spans="17:17">
      <c r="Q22415" s="925"/>
    </row>
    <row r="22416" spans="17:17">
      <c r="Q22416" s="925"/>
    </row>
    <row r="22417" spans="17:17">
      <c r="Q22417" s="925"/>
    </row>
    <row r="22418" spans="17:17">
      <c r="Q22418" s="925"/>
    </row>
    <row r="22419" spans="17:17">
      <c r="Q22419" s="925"/>
    </row>
    <row r="22420" spans="17:17">
      <c r="Q22420" s="925"/>
    </row>
    <row r="22421" spans="17:17">
      <c r="Q22421" s="925"/>
    </row>
    <row r="22422" spans="17:17">
      <c r="Q22422" s="925"/>
    </row>
    <row r="22423" spans="17:17">
      <c r="Q22423" s="925"/>
    </row>
    <row r="22424" spans="17:17">
      <c r="Q22424" s="925"/>
    </row>
    <row r="22425" spans="17:17">
      <c r="Q22425" s="925"/>
    </row>
    <row r="22426" spans="17:17">
      <c r="Q22426" s="925"/>
    </row>
    <row r="22427" spans="17:17">
      <c r="Q22427" s="925"/>
    </row>
    <row r="22428" spans="17:17">
      <c r="Q22428" s="925"/>
    </row>
    <row r="22429" spans="17:17">
      <c r="Q22429" s="925"/>
    </row>
    <row r="22430" spans="17:17">
      <c r="Q22430" s="925"/>
    </row>
    <row r="22431" spans="17:17">
      <c r="Q22431" s="925"/>
    </row>
    <row r="22432" spans="17:17">
      <c r="Q22432" s="925"/>
    </row>
    <row r="22433" spans="17:17">
      <c r="Q22433" s="925"/>
    </row>
    <row r="22434" spans="17:17">
      <c r="Q22434" s="925"/>
    </row>
    <row r="22435" spans="17:17">
      <c r="Q22435" s="925"/>
    </row>
    <row r="22436" spans="17:17">
      <c r="Q22436" s="925"/>
    </row>
    <row r="22437" spans="17:17">
      <c r="Q22437" s="925"/>
    </row>
    <row r="22438" spans="17:17">
      <c r="Q22438" s="925"/>
    </row>
    <row r="22439" spans="17:17">
      <c r="Q22439" s="925"/>
    </row>
    <row r="22440" spans="17:17">
      <c r="Q22440" s="925"/>
    </row>
    <row r="22441" spans="17:17">
      <c r="Q22441" s="925"/>
    </row>
    <row r="22442" spans="17:17">
      <c r="Q22442" s="925"/>
    </row>
    <row r="22443" spans="17:17">
      <c r="Q22443" s="925"/>
    </row>
    <row r="22444" spans="17:17">
      <c r="Q22444" s="925"/>
    </row>
    <row r="22445" spans="17:17">
      <c r="Q22445" s="925"/>
    </row>
    <row r="22446" spans="17:17">
      <c r="Q22446" s="925"/>
    </row>
    <row r="22447" spans="17:17">
      <c r="Q22447" s="925"/>
    </row>
    <row r="22448" spans="17:17">
      <c r="Q22448" s="925"/>
    </row>
    <row r="22449" spans="17:17">
      <c r="Q22449" s="925"/>
    </row>
    <row r="22450" spans="17:17">
      <c r="Q22450" s="925"/>
    </row>
    <row r="22451" spans="17:17">
      <c r="Q22451" s="925"/>
    </row>
    <row r="22452" spans="17:17">
      <c r="Q22452" s="925"/>
    </row>
    <row r="22453" spans="17:17">
      <c r="Q22453" s="925"/>
    </row>
    <row r="22454" spans="17:17">
      <c r="Q22454" s="925"/>
    </row>
    <row r="22455" spans="17:17">
      <c r="Q22455" s="925"/>
    </row>
    <row r="22456" spans="17:17">
      <c r="Q22456" s="925"/>
    </row>
    <row r="22457" spans="17:17">
      <c r="Q22457" s="925"/>
    </row>
    <row r="22458" spans="17:17">
      <c r="Q22458" s="925"/>
    </row>
    <row r="22459" spans="17:17">
      <c r="Q22459" s="925"/>
    </row>
    <row r="22460" spans="17:17">
      <c r="Q22460" s="925"/>
    </row>
    <row r="22461" spans="17:17">
      <c r="Q22461" s="925"/>
    </row>
    <row r="22462" spans="17:17">
      <c r="Q22462" s="925"/>
    </row>
    <row r="22463" spans="17:17">
      <c r="Q22463" s="925"/>
    </row>
    <row r="22464" spans="17:17">
      <c r="Q22464" s="925"/>
    </row>
    <row r="22465" spans="17:17">
      <c r="Q22465" s="925"/>
    </row>
    <row r="22466" spans="17:17">
      <c r="Q22466" s="925"/>
    </row>
    <row r="22467" spans="17:17">
      <c r="Q22467" s="925"/>
    </row>
    <row r="22468" spans="17:17">
      <c r="Q22468" s="925"/>
    </row>
    <row r="22469" spans="17:17">
      <c r="Q22469" s="925"/>
    </row>
    <row r="22470" spans="17:17">
      <c r="Q22470" s="925"/>
    </row>
    <row r="22471" spans="17:17">
      <c r="Q22471" s="925"/>
    </row>
    <row r="22472" spans="17:17">
      <c r="Q22472" s="925"/>
    </row>
    <row r="22473" spans="17:17">
      <c r="Q22473" s="925"/>
    </row>
    <row r="22474" spans="17:17">
      <c r="Q22474" s="925"/>
    </row>
    <row r="22475" spans="17:17">
      <c r="Q22475" s="925"/>
    </row>
    <row r="22476" spans="17:17">
      <c r="Q22476" s="925"/>
    </row>
    <row r="22477" spans="17:17">
      <c r="Q22477" s="925"/>
    </row>
    <row r="22478" spans="17:17">
      <c r="Q22478" s="925"/>
    </row>
    <row r="22479" spans="17:17">
      <c r="Q22479" s="925"/>
    </row>
    <row r="22480" spans="17:17">
      <c r="Q22480" s="925"/>
    </row>
    <row r="22481" spans="17:17">
      <c r="Q22481" s="925"/>
    </row>
    <row r="22482" spans="17:17">
      <c r="Q22482" s="925"/>
    </row>
    <row r="22483" spans="17:17">
      <c r="Q22483" s="925"/>
    </row>
    <row r="22484" spans="17:17">
      <c r="Q22484" s="925"/>
    </row>
    <row r="22485" spans="17:17">
      <c r="Q22485" s="925"/>
    </row>
    <row r="22486" spans="17:17">
      <c r="Q22486" s="925"/>
    </row>
    <row r="22487" spans="17:17">
      <c r="Q22487" s="925"/>
    </row>
    <row r="22488" spans="17:17">
      <c r="Q22488" s="925"/>
    </row>
    <row r="22489" spans="17:17">
      <c r="Q22489" s="925"/>
    </row>
    <row r="22490" spans="17:17">
      <c r="Q22490" s="925"/>
    </row>
    <row r="22491" spans="17:17">
      <c r="Q22491" s="925"/>
    </row>
    <row r="22492" spans="17:17">
      <c r="Q22492" s="925"/>
    </row>
    <row r="22493" spans="17:17">
      <c r="Q22493" s="925"/>
    </row>
    <row r="22494" spans="17:17">
      <c r="Q22494" s="925"/>
    </row>
    <row r="22495" spans="17:17">
      <c r="Q22495" s="925"/>
    </row>
    <row r="22496" spans="17:17">
      <c r="Q22496" s="925"/>
    </row>
    <row r="22497" spans="17:17">
      <c r="Q22497" s="925"/>
    </row>
    <row r="22498" spans="17:17">
      <c r="Q22498" s="925"/>
    </row>
    <row r="22499" spans="17:17">
      <c r="Q22499" s="925"/>
    </row>
    <row r="22500" spans="17:17">
      <c r="Q22500" s="925"/>
    </row>
    <row r="22501" spans="17:17">
      <c r="Q22501" s="925"/>
    </row>
    <row r="22502" spans="17:17">
      <c r="Q22502" s="925"/>
    </row>
    <row r="22503" spans="17:17">
      <c r="Q22503" s="925"/>
    </row>
    <row r="22504" spans="17:17">
      <c r="Q22504" s="925"/>
    </row>
    <row r="22505" spans="17:17">
      <c r="Q22505" s="925"/>
    </row>
    <row r="22506" spans="17:17">
      <c r="Q22506" s="925"/>
    </row>
    <row r="22507" spans="17:17">
      <c r="Q22507" s="925"/>
    </row>
    <row r="22508" spans="17:17">
      <c r="Q22508" s="925"/>
    </row>
    <row r="22509" spans="17:17">
      <c r="Q22509" s="925"/>
    </row>
    <row r="22510" spans="17:17">
      <c r="Q22510" s="925"/>
    </row>
    <row r="22511" spans="17:17">
      <c r="Q22511" s="925"/>
    </row>
    <row r="22512" spans="17:17">
      <c r="Q22512" s="925"/>
    </row>
    <row r="22513" spans="17:17">
      <c r="Q22513" s="925"/>
    </row>
    <row r="22514" spans="17:17">
      <c r="Q22514" s="925"/>
    </row>
    <row r="22515" spans="17:17">
      <c r="Q22515" s="925"/>
    </row>
    <row r="22516" spans="17:17">
      <c r="Q22516" s="925"/>
    </row>
    <row r="22517" spans="17:17">
      <c r="Q22517" s="925"/>
    </row>
    <row r="22518" spans="17:17">
      <c r="Q22518" s="925"/>
    </row>
    <row r="22519" spans="17:17">
      <c r="Q22519" s="925"/>
    </row>
    <row r="22520" spans="17:17">
      <c r="Q22520" s="925"/>
    </row>
    <row r="22521" spans="17:17">
      <c r="Q22521" s="925"/>
    </row>
    <row r="22522" spans="17:17">
      <c r="Q22522" s="925"/>
    </row>
    <row r="22523" spans="17:17">
      <c r="Q22523" s="925"/>
    </row>
    <row r="22524" spans="17:17">
      <c r="Q22524" s="925"/>
    </row>
    <row r="22525" spans="17:17">
      <c r="Q22525" s="925"/>
    </row>
    <row r="22526" spans="17:17">
      <c r="Q22526" s="925"/>
    </row>
    <row r="22527" spans="17:17">
      <c r="Q22527" s="925"/>
    </row>
    <row r="22528" spans="17:17">
      <c r="Q22528" s="925"/>
    </row>
    <row r="22529" spans="17:17">
      <c r="Q22529" s="925"/>
    </row>
    <row r="22530" spans="17:17">
      <c r="Q22530" s="925"/>
    </row>
    <row r="22531" spans="17:17">
      <c r="Q22531" s="925"/>
    </row>
    <row r="22532" spans="17:17">
      <c r="Q22532" s="925"/>
    </row>
    <row r="22533" spans="17:17">
      <c r="Q22533" s="925"/>
    </row>
    <row r="22534" spans="17:17">
      <c r="Q22534" s="925"/>
    </row>
    <row r="22535" spans="17:17">
      <c r="Q22535" s="925"/>
    </row>
    <row r="22536" spans="17:17">
      <c r="Q22536" s="925"/>
    </row>
    <row r="22537" spans="17:17">
      <c r="Q22537" s="925"/>
    </row>
    <row r="22538" spans="17:17">
      <c r="Q22538" s="925"/>
    </row>
    <row r="22539" spans="17:17">
      <c r="Q22539" s="925"/>
    </row>
    <row r="22540" spans="17:17">
      <c r="Q22540" s="925"/>
    </row>
    <row r="22541" spans="17:17">
      <c r="Q22541" s="925"/>
    </row>
    <row r="22542" spans="17:17">
      <c r="Q22542" s="925"/>
    </row>
    <row r="22543" spans="17:17">
      <c r="Q22543" s="925"/>
    </row>
    <row r="22544" spans="17:17">
      <c r="Q22544" s="925"/>
    </row>
    <row r="22545" spans="17:17">
      <c r="Q22545" s="925"/>
    </row>
    <row r="22546" spans="17:17">
      <c r="Q22546" s="925"/>
    </row>
    <row r="22547" spans="17:17">
      <c r="Q22547" s="925"/>
    </row>
    <row r="22548" spans="17:17">
      <c r="Q22548" s="925"/>
    </row>
    <row r="22549" spans="17:17">
      <c r="Q22549" s="925"/>
    </row>
    <row r="22550" spans="17:17">
      <c r="Q22550" s="925"/>
    </row>
    <row r="22551" spans="17:17">
      <c r="Q22551" s="925"/>
    </row>
    <row r="22552" spans="17:17">
      <c r="Q22552" s="925"/>
    </row>
    <row r="22553" spans="17:17">
      <c r="Q22553" s="925"/>
    </row>
    <row r="22554" spans="17:17">
      <c r="Q22554" s="925"/>
    </row>
    <row r="22555" spans="17:17">
      <c r="Q22555" s="925"/>
    </row>
    <row r="22556" spans="17:17">
      <c r="Q22556" s="925"/>
    </row>
    <row r="22557" spans="17:17">
      <c r="Q22557" s="925"/>
    </row>
    <row r="22558" spans="17:17">
      <c r="Q22558" s="925"/>
    </row>
    <row r="22559" spans="17:17">
      <c r="Q22559" s="925"/>
    </row>
    <row r="22560" spans="17:17">
      <c r="Q22560" s="925"/>
    </row>
    <row r="22561" spans="17:17">
      <c r="Q22561" s="925"/>
    </row>
    <row r="22562" spans="17:17">
      <c r="Q22562" s="925"/>
    </row>
    <row r="22563" spans="17:17">
      <c r="Q22563" s="925"/>
    </row>
    <row r="22564" spans="17:17">
      <c r="Q22564" s="925"/>
    </row>
    <row r="22565" spans="17:17">
      <c r="Q22565" s="925"/>
    </row>
    <row r="22566" spans="17:17">
      <c r="Q22566" s="925"/>
    </row>
    <row r="22567" spans="17:17">
      <c r="Q22567" s="925"/>
    </row>
    <row r="22568" spans="17:17">
      <c r="Q22568" s="925"/>
    </row>
    <row r="22569" spans="17:17">
      <c r="Q22569" s="925"/>
    </row>
    <row r="22570" spans="17:17">
      <c r="Q22570" s="925"/>
    </row>
    <row r="22571" spans="17:17">
      <c r="Q22571" s="925"/>
    </row>
    <row r="22572" spans="17:17">
      <c r="Q22572" s="925"/>
    </row>
    <row r="22573" spans="17:17">
      <c r="Q22573" s="925"/>
    </row>
    <row r="22574" spans="17:17">
      <c r="Q22574" s="925"/>
    </row>
    <row r="22575" spans="17:17">
      <c r="Q22575" s="925"/>
    </row>
    <row r="22576" spans="17:17">
      <c r="Q22576" s="925"/>
    </row>
    <row r="22577" spans="17:17">
      <c r="Q22577" s="925"/>
    </row>
    <row r="22578" spans="17:17">
      <c r="Q22578" s="925"/>
    </row>
    <row r="22579" spans="17:17">
      <c r="Q22579" s="925"/>
    </row>
    <row r="22580" spans="17:17">
      <c r="Q22580" s="925"/>
    </row>
    <row r="22581" spans="17:17">
      <c r="Q22581" s="925"/>
    </row>
    <row r="22582" spans="17:17">
      <c r="Q22582" s="925"/>
    </row>
    <row r="22583" spans="17:17">
      <c r="Q22583" s="925"/>
    </row>
    <row r="22584" spans="17:17">
      <c r="Q22584" s="925"/>
    </row>
    <row r="22585" spans="17:17">
      <c r="Q22585" s="925"/>
    </row>
    <row r="22586" spans="17:17">
      <c r="Q22586" s="925"/>
    </row>
    <row r="22587" spans="17:17">
      <c r="Q22587" s="925"/>
    </row>
    <row r="22588" spans="17:17">
      <c r="Q22588" s="925"/>
    </row>
    <row r="22589" spans="17:17">
      <c r="Q22589" s="925"/>
    </row>
    <row r="22590" spans="17:17">
      <c r="Q22590" s="925"/>
    </row>
    <row r="22591" spans="17:17">
      <c r="Q22591" s="925"/>
    </row>
    <row r="22592" spans="17:17">
      <c r="Q22592" s="925"/>
    </row>
    <row r="22593" spans="17:17">
      <c r="Q22593" s="925"/>
    </row>
    <row r="22594" spans="17:17">
      <c r="Q22594" s="925"/>
    </row>
    <row r="22595" spans="17:17">
      <c r="Q22595" s="925"/>
    </row>
    <row r="22596" spans="17:17">
      <c r="Q22596" s="925"/>
    </row>
    <row r="22597" spans="17:17">
      <c r="Q22597" s="925"/>
    </row>
    <row r="22598" spans="17:17">
      <c r="Q22598" s="925"/>
    </row>
    <row r="22599" spans="17:17">
      <c r="Q22599" s="925"/>
    </row>
    <row r="22600" spans="17:17">
      <c r="Q22600" s="925"/>
    </row>
    <row r="22601" spans="17:17">
      <c r="Q22601" s="925"/>
    </row>
    <row r="22602" spans="17:17">
      <c r="Q22602" s="925"/>
    </row>
    <row r="22603" spans="17:17">
      <c r="Q22603" s="925"/>
    </row>
    <row r="22604" spans="17:17">
      <c r="Q22604" s="925"/>
    </row>
    <row r="22605" spans="17:17">
      <c r="Q22605" s="925"/>
    </row>
    <row r="22606" spans="17:17">
      <c r="Q22606" s="925"/>
    </row>
    <row r="22607" spans="17:17">
      <c r="Q22607" s="925"/>
    </row>
    <row r="22608" spans="17:17">
      <c r="Q22608" s="925"/>
    </row>
    <row r="22609" spans="17:17">
      <c r="Q22609" s="925"/>
    </row>
    <row r="22610" spans="17:17">
      <c r="Q22610" s="925"/>
    </row>
    <row r="22611" spans="17:17">
      <c r="Q22611" s="925"/>
    </row>
    <row r="22612" spans="17:17">
      <c r="Q22612" s="925"/>
    </row>
    <row r="22613" spans="17:17">
      <c r="Q22613" s="925"/>
    </row>
    <row r="22614" spans="17:17">
      <c r="Q22614" s="925"/>
    </row>
    <row r="22615" spans="17:17">
      <c r="Q22615" s="925"/>
    </row>
    <row r="22616" spans="17:17">
      <c r="Q22616" s="925"/>
    </row>
    <row r="22617" spans="17:17">
      <c r="Q22617" s="925"/>
    </row>
    <row r="22618" spans="17:17">
      <c r="Q22618" s="925"/>
    </row>
    <row r="22619" spans="17:17">
      <c r="Q22619" s="925"/>
    </row>
    <row r="22620" spans="17:17">
      <c r="Q22620" s="925"/>
    </row>
    <row r="22621" spans="17:17">
      <c r="Q22621" s="925"/>
    </row>
    <row r="22622" spans="17:17">
      <c r="Q22622" s="925"/>
    </row>
    <row r="22623" spans="17:17">
      <c r="Q22623" s="925"/>
    </row>
    <row r="22624" spans="17:17">
      <c r="Q22624" s="925"/>
    </row>
    <row r="22625" spans="17:17">
      <c r="Q22625" s="925"/>
    </row>
    <row r="22626" spans="17:17">
      <c r="Q22626" s="925"/>
    </row>
    <row r="22627" spans="17:17">
      <c r="Q22627" s="925"/>
    </row>
    <row r="22628" spans="17:17">
      <c r="Q22628" s="925"/>
    </row>
    <row r="22629" spans="17:17">
      <c r="Q22629" s="925"/>
    </row>
    <row r="22630" spans="17:17">
      <c r="Q22630" s="925"/>
    </row>
    <row r="22631" spans="17:17">
      <c r="Q22631" s="925"/>
    </row>
    <row r="22632" spans="17:17">
      <c r="Q22632" s="925"/>
    </row>
    <row r="22633" spans="17:17">
      <c r="Q22633" s="925"/>
    </row>
    <row r="22634" spans="17:17">
      <c r="Q22634" s="925"/>
    </row>
    <row r="22635" spans="17:17">
      <c r="Q22635" s="925"/>
    </row>
    <row r="22636" spans="17:17">
      <c r="Q22636" s="925"/>
    </row>
    <row r="22637" spans="17:17">
      <c r="Q22637" s="925"/>
    </row>
    <row r="22638" spans="17:17">
      <c r="Q22638" s="925"/>
    </row>
    <row r="22639" spans="17:17">
      <c r="Q22639" s="925"/>
    </row>
    <row r="22640" spans="17:17">
      <c r="Q22640" s="925"/>
    </row>
    <row r="22641" spans="17:17">
      <c r="Q22641" s="925"/>
    </row>
    <row r="22642" spans="17:17">
      <c r="Q22642" s="925"/>
    </row>
    <row r="22643" spans="17:17">
      <c r="Q22643" s="925"/>
    </row>
    <row r="22644" spans="17:17">
      <c r="Q22644" s="925"/>
    </row>
    <row r="22645" spans="17:17">
      <c r="Q22645" s="925"/>
    </row>
    <row r="22646" spans="17:17">
      <c r="Q22646" s="925"/>
    </row>
    <row r="22647" spans="17:17">
      <c r="Q22647" s="925"/>
    </row>
    <row r="22648" spans="17:17">
      <c r="Q22648" s="925"/>
    </row>
    <row r="22649" spans="17:17">
      <c r="Q22649" s="925"/>
    </row>
    <row r="22650" spans="17:17">
      <c r="Q22650" s="925"/>
    </row>
    <row r="22651" spans="17:17">
      <c r="Q22651" s="925"/>
    </row>
    <row r="22652" spans="17:17">
      <c r="Q22652" s="925"/>
    </row>
    <row r="22653" spans="17:17">
      <c r="Q22653" s="925"/>
    </row>
    <row r="22654" spans="17:17">
      <c r="Q22654" s="925"/>
    </row>
    <row r="22655" spans="17:17">
      <c r="Q22655" s="925"/>
    </row>
    <row r="22656" spans="17:17">
      <c r="Q22656" s="925"/>
    </row>
    <row r="22657" spans="17:17">
      <c r="Q22657" s="925"/>
    </row>
    <row r="22658" spans="17:17">
      <c r="Q22658" s="925"/>
    </row>
    <row r="22659" spans="17:17">
      <c r="Q22659" s="925"/>
    </row>
    <row r="22660" spans="17:17">
      <c r="Q22660" s="925"/>
    </row>
    <row r="22661" spans="17:17">
      <c r="Q22661" s="925"/>
    </row>
    <row r="22662" spans="17:17">
      <c r="Q22662" s="925"/>
    </row>
    <row r="22663" spans="17:17">
      <c r="Q22663" s="925"/>
    </row>
    <row r="22664" spans="17:17">
      <c r="Q22664" s="925"/>
    </row>
    <row r="22665" spans="17:17">
      <c r="Q22665" s="925"/>
    </row>
    <row r="22666" spans="17:17">
      <c r="Q22666" s="925"/>
    </row>
    <row r="22667" spans="17:17">
      <c r="Q22667" s="925"/>
    </row>
    <row r="22668" spans="17:17">
      <c r="Q22668" s="925"/>
    </row>
    <row r="22669" spans="17:17">
      <c r="Q22669" s="925"/>
    </row>
    <row r="22670" spans="17:17">
      <c r="Q22670" s="925"/>
    </row>
    <row r="22671" spans="17:17">
      <c r="Q22671" s="925"/>
    </row>
    <row r="22672" spans="17:17">
      <c r="Q22672" s="925"/>
    </row>
    <row r="22673" spans="17:17">
      <c r="Q22673" s="925"/>
    </row>
    <row r="22674" spans="17:17">
      <c r="Q22674" s="925"/>
    </row>
    <row r="22675" spans="17:17">
      <c r="Q22675" s="925"/>
    </row>
    <row r="22676" spans="17:17">
      <c r="Q22676" s="925"/>
    </row>
    <row r="22677" spans="17:17">
      <c r="Q22677" s="925"/>
    </row>
    <row r="22678" spans="17:17">
      <c r="Q22678" s="925"/>
    </row>
    <row r="22679" spans="17:17">
      <c r="Q22679" s="925"/>
    </row>
    <row r="22680" spans="17:17">
      <c r="Q22680" s="925"/>
    </row>
    <row r="22681" spans="17:17">
      <c r="Q22681" s="925"/>
    </row>
    <row r="22682" spans="17:17">
      <c r="Q22682" s="925"/>
    </row>
    <row r="22683" spans="17:17">
      <c r="Q22683" s="925"/>
    </row>
    <row r="22684" spans="17:17">
      <c r="Q22684" s="925"/>
    </row>
    <row r="22685" spans="17:17">
      <c r="Q22685" s="925"/>
    </row>
    <row r="22686" spans="17:17">
      <c r="Q22686" s="925"/>
    </row>
    <row r="22687" spans="17:17">
      <c r="Q22687" s="925"/>
    </row>
    <row r="22688" spans="17:17">
      <c r="Q22688" s="925"/>
    </row>
    <row r="22689" spans="17:17">
      <c r="Q22689" s="925"/>
    </row>
    <row r="22690" spans="17:17">
      <c r="Q22690" s="925"/>
    </row>
    <row r="22691" spans="17:17">
      <c r="Q22691" s="925"/>
    </row>
    <row r="22692" spans="17:17">
      <c r="Q22692" s="925"/>
    </row>
    <row r="22693" spans="17:17">
      <c r="Q22693" s="925"/>
    </row>
    <row r="22694" spans="17:17">
      <c r="Q22694" s="925"/>
    </row>
    <row r="22695" spans="17:17">
      <c r="Q22695" s="925"/>
    </row>
    <row r="22696" spans="17:17">
      <c r="Q22696" s="925"/>
    </row>
    <row r="22697" spans="17:17">
      <c r="Q22697" s="925"/>
    </row>
    <row r="22698" spans="17:17">
      <c r="Q22698" s="925"/>
    </row>
    <row r="22699" spans="17:17">
      <c r="Q22699" s="925"/>
    </row>
    <row r="22700" spans="17:17">
      <c r="Q22700" s="925"/>
    </row>
    <row r="22701" spans="17:17">
      <c r="Q22701" s="925"/>
    </row>
    <row r="22702" spans="17:17">
      <c r="Q22702" s="925"/>
    </row>
    <row r="22703" spans="17:17">
      <c r="Q22703" s="925"/>
    </row>
    <row r="22704" spans="17:17">
      <c r="Q22704" s="925"/>
    </row>
    <row r="22705" spans="17:17">
      <c r="Q22705" s="925"/>
    </row>
    <row r="22706" spans="17:17">
      <c r="Q22706" s="925"/>
    </row>
    <row r="22707" spans="17:17">
      <c r="Q22707" s="925"/>
    </row>
    <row r="22708" spans="17:17">
      <c r="Q22708" s="925"/>
    </row>
    <row r="22709" spans="17:17">
      <c r="Q22709" s="925"/>
    </row>
    <row r="22710" spans="17:17">
      <c r="Q22710" s="925"/>
    </row>
    <row r="22711" spans="17:17">
      <c r="Q22711" s="925"/>
    </row>
    <row r="22712" spans="17:17">
      <c r="Q22712" s="925"/>
    </row>
    <row r="22713" spans="17:17">
      <c r="Q22713" s="925"/>
    </row>
    <row r="22714" spans="17:17">
      <c r="Q22714" s="925"/>
    </row>
    <row r="22715" spans="17:17">
      <c r="Q22715" s="925"/>
    </row>
    <row r="22716" spans="17:17">
      <c r="Q22716" s="925"/>
    </row>
    <row r="22717" spans="17:17">
      <c r="Q22717" s="925"/>
    </row>
    <row r="22718" spans="17:17">
      <c r="Q22718" s="925"/>
    </row>
    <row r="22719" spans="17:17">
      <c r="Q22719" s="925"/>
    </row>
    <row r="22720" spans="17:17">
      <c r="Q22720" s="925"/>
    </row>
    <row r="22721" spans="17:17">
      <c r="Q22721" s="925"/>
    </row>
    <row r="22722" spans="17:17">
      <c r="Q22722" s="925"/>
    </row>
    <row r="22723" spans="17:17">
      <c r="Q22723" s="925"/>
    </row>
    <row r="22724" spans="17:17">
      <c r="Q22724" s="925"/>
    </row>
    <row r="22725" spans="17:17">
      <c r="Q22725" s="925"/>
    </row>
    <row r="22726" spans="17:17">
      <c r="Q22726" s="925"/>
    </row>
    <row r="22727" spans="17:17">
      <c r="Q22727" s="925"/>
    </row>
    <row r="22728" spans="17:17">
      <c r="Q22728" s="925"/>
    </row>
    <row r="22729" spans="17:17">
      <c r="Q22729" s="925"/>
    </row>
    <row r="22730" spans="17:17">
      <c r="Q22730" s="925"/>
    </row>
    <row r="22731" spans="17:17">
      <c r="Q22731" s="925"/>
    </row>
    <row r="22732" spans="17:17">
      <c r="Q22732" s="925"/>
    </row>
    <row r="22733" spans="17:17">
      <c r="Q22733" s="925"/>
    </row>
    <row r="22734" spans="17:17">
      <c r="Q22734" s="925"/>
    </row>
    <row r="22735" spans="17:17">
      <c r="Q22735" s="925"/>
    </row>
    <row r="22736" spans="17:17">
      <c r="Q22736" s="925"/>
    </row>
    <row r="22737" spans="17:17">
      <c r="Q22737" s="925"/>
    </row>
    <row r="22738" spans="17:17">
      <c r="Q22738" s="925"/>
    </row>
    <row r="22739" spans="17:17">
      <c r="Q22739" s="925"/>
    </row>
    <row r="22740" spans="17:17">
      <c r="Q22740" s="925"/>
    </row>
    <row r="22741" spans="17:17">
      <c r="Q22741" s="925"/>
    </row>
    <row r="22742" spans="17:17">
      <c r="Q22742" s="925"/>
    </row>
    <row r="22743" spans="17:17">
      <c r="Q22743" s="925"/>
    </row>
    <row r="22744" spans="17:17">
      <c r="Q22744" s="925"/>
    </row>
    <row r="22745" spans="17:17">
      <c r="Q22745" s="925"/>
    </row>
    <row r="22746" spans="17:17">
      <c r="Q22746" s="925"/>
    </row>
    <row r="22747" spans="17:17">
      <c r="Q22747" s="925"/>
    </row>
    <row r="22748" spans="17:17">
      <c r="Q22748" s="925"/>
    </row>
    <row r="22749" spans="17:17">
      <c r="Q22749" s="925"/>
    </row>
    <row r="22750" spans="17:17">
      <c r="Q22750" s="925"/>
    </row>
    <row r="22751" spans="17:17">
      <c r="Q22751" s="925"/>
    </row>
    <row r="22752" spans="17:17">
      <c r="Q22752" s="925"/>
    </row>
    <row r="22753" spans="17:17">
      <c r="Q22753" s="925"/>
    </row>
    <row r="22754" spans="17:17">
      <c r="Q22754" s="925"/>
    </row>
    <row r="22755" spans="17:17">
      <c r="Q22755" s="925"/>
    </row>
    <row r="22756" spans="17:17">
      <c r="Q22756" s="925"/>
    </row>
    <row r="22757" spans="17:17">
      <c r="Q22757" s="925"/>
    </row>
    <row r="22758" spans="17:17">
      <c r="Q22758" s="925"/>
    </row>
    <row r="22759" spans="17:17">
      <c r="Q22759" s="925"/>
    </row>
    <row r="22760" spans="17:17">
      <c r="Q22760" s="925"/>
    </row>
    <row r="22761" spans="17:17">
      <c r="Q22761" s="925"/>
    </row>
    <row r="22762" spans="17:17">
      <c r="Q22762" s="925"/>
    </row>
    <row r="22763" spans="17:17">
      <c r="Q22763" s="925"/>
    </row>
    <row r="22764" spans="17:17">
      <c r="Q22764" s="925"/>
    </row>
    <row r="22765" spans="17:17">
      <c r="Q22765" s="925"/>
    </row>
    <row r="22766" spans="17:17">
      <c r="Q22766" s="925"/>
    </row>
    <row r="22767" spans="17:17">
      <c r="Q22767" s="925"/>
    </row>
    <row r="22768" spans="17:17">
      <c r="Q22768" s="925"/>
    </row>
    <row r="22769" spans="17:17">
      <c r="Q22769" s="925"/>
    </row>
    <row r="22770" spans="17:17">
      <c r="Q22770" s="925"/>
    </row>
    <row r="22771" spans="17:17">
      <c r="Q22771" s="925"/>
    </row>
    <row r="22772" spans="17:17">
      <c r="Q22772" s="925"/>
    </row>
    <row r="22773" spans="17:17">
      <c r="Q22773" s="925"/>
    </row>
    <row r="22774" spans="17:17">
      <c r="Q22774" s="925"/>
    </row>
    <row r="22775" spans="17:17">
      <c r="Q22775" s="925"/>
    </row>
    <row r="22776" spans="17:17">
      <c r="Q22776" s="925"/>
    </row>
    <row r="22777" spans="17:17">
      <c r="Q22777" s="925"/>
    </row>
    <row r="22778" spans="17:17">
      <c r="Q22778" s="925"/>
    </row>
    <row r="22779" spans="17:17">
      <c r="Q22779" s="925"/>
    </row>
    <row r="22780" spans="17:17">
      <c r="Q22780" s="925"/>
    </row>
    <row r="22781" spans="17:17">
      <c r="Q22781" s="925"/>
    </row>
    <row r="22782" spans="17:17">
      <c r="Q22782" s="925"/>
    </row>
    <row r="22783" spans="17:17">
      <c r="Q22783" s="925"/>
    </row>
    <row r="22784" spans="17:17">
      <c r="Q22784" s="925"/>
    </row>
    <row r="22785" spans="17:17">
      <c r="Q22785" s="925"/>
    </row>
    <row r="22786" spans="17:17">
      <c r="Q22786" s="925"/>
    </row>
    <row r="22787" spans="17:17">
      <c r="Q22787" s="925"/>
    </row>
    <row r="22788" spans="17:17">
      <c r="Q22788" s="925"/>
    </row>
    <row r="22789" spans="17:17">
      <c r="Q22789" s="925"/>
    </row>
    <row r="22790" spans="17:17">
      <c r="Q22790" s="925"/>
    </row>
    <row r="22791" spans="17:17">
      <c r="Q22791" s="925"/>
    </row>
    <row r="22792" spans="17:17">
      <c r="Q22792" s="925"/>
    </row>
    <row r="22793" spans="17:17">
      <c r="Q22793" s="925"/>
    </row>
    <row r="22794" spans="17:17">
      <c r="Q22794" s="925"/>
    </row>
    <row r="22795" spans="17:17">
      <c r="Q22795" s="925"/>
    </row>
    <row r="22796" spans="17:17">
      <c r="Q22796" s="925"/>
    </row>
    <row r="22797" spans="17:17">
      <c r="Q22797" s="925"/>
    </row>
    <row r="22798" spans="17:17">
      <c r="Q22798" s="925"/>
    </row>
    <row r="22799" spans="17:17">
      <c r="Q22799" s="925"/>
    </row>
    <row r="22800" spans="17:17">
      <c r="Q22800" s="925"/>
    </row>
    <row r="22801" spans="17:17">
      <c r="Q22801" s="925"/>
    </row>
    <row r="22802" spans="17:17">
      <c r="Q22802" s="925"/>
    </row>
    <row r="22803" spans="17:17">
      <c r="Q22803" s="925"/>
    </row>
    <row r="22804" spans="17:17">
      <c r="Q22804" s="925"/>
    </row>
    <row r="22805" spans="17:17">
      <c r="Q22805" s="925"/>
    </row>
    <row r="22806" spans="17:17">
      <c r="Q22806" s="925"/>
    </row>
    <row r="22807" spans="17:17">
      <c r="Q22807" s="925"/>
    </row>
    <row r="22808" spans="17:17">
      <c r="Q22808" s="925"/>
    </row>
    <row r="22809" spans="17:17">
      <c r="Q22809" s="925"/>
    </row>
    <row r="22810" spans="17:17">
      <c r="Q22810" s="925"/>
    </row>
    <row r="22811" spans="17:17">
      <c r="Q22811" s="925"/>
    </row>
    <row r="22812" spans="17:17">
      <c r="Q22812" s="925"/>
    </row>
    <row r="22813" spans="17:17">
      <c r="Q22813" s="925"/>
    </row>
    <row r="22814" spans="17:17">
      <c r="Q22814" s="925"/>
    </row>
    <row r="22815" spans="17:17">
      <c r="Q22815" s="925"/>
    </row>
    <row r="22816" spans="17:17">
      <c r="Q22816" s="925"/>
    </row>
    <row r="22817" spans="17:17">
      <c r="Q22817" s="925"/>
    </row>
    <row r="22818" spans="17:17">
      <c r="Q22818" s="925"/>
    </row>
    <row r="22819" spans="17:17">
      <c r="Q22819" s="925"/>
    </row>
    <row r="22820" spans="17:17">
      <c r="Q22820" s="925"/>
    </row>
    <row r="22821" spans="17:17">
      <c r="Q22821" s="925"/>
    </row>
    <row r="22822" spans="17:17">
      <c r="Q22822" s="925"/>
    </row>
    <row r="22823" spans="17:17">
      <c r="Q22823" s="925"/>
    </row>
    <row r="22824" spans="17:17">
      <c r="Q22824" s="925"/>
    </row>
    <row r="22825" spans="17:17">
      <c r="Q22825" s="925"/>
    </row>
    <row r="22826" spans="17:17">
      <c r="Q22826" s="925"/>
    </row>
    <row r="22827" spans="17:17">
      <c r="Q22827" s="925"/>
    </row>
    <row r="22828" spans="17:17">
      <c r="Q22828" s="925"/>
    </row>
    <row r="22829" spans="17:17">
      <c r="Q22829" s="925"/>
    </row>
    <row r="22830" spans="17:17">
      <c r="Q22830" s="925"/>
    </row>
    <row r="22831" spans="17:17">
      <c r="Q22831" s="925"/>
    </row>
    <row r="22832" spans="17:17">
      <c r="Q22832" s="925"/>
    </row>
    <row r="22833" spans="17:17">
      <c r="Q22833" s="925"/>
    </row>
    <row r="22834" spans="17:17">
      <c r="Q22834" s="925"/>
    </row>
    <row r="22835" spans="17:17">
      <c r="Q22835" s="925"/>
    </row>
    <row r="22836" spans="17:17">
      <c r="Q22836" s="925"/>
    </row>
    <row r="22837" spans="17:17">
      <c r="Q22837" s="925"/>
    </row>
    <row r="22838" spans="17:17">
      <c r="Q22838" s="925"/>
    </row>
    <row r="22839" spans="17:17">
      <c r="Q22839" s="925"/>
    </row>
    <row r="22840" spans="17:17">
      <c r="Q22840" s="925"/>
    </row>
    <row r="22841" spans="17:17">
      <c r="Q22841" s="925"/>
    </row>
    <row r="22842" spans="17:17">
      <c r="Q22842" s="925"/>
    </row>
    <row r="22843" spans="17:17">
      <c r="Q22843" s="925"/>
    </row>
    <row r="22844" spans="17:17">
      <c r="Q22844" s="925"/>
    </row>
    <row r="22845" spans="17:17">
      <c r="Q22845" s="925"/>
    </row>
    <row r="22846" spans="17:17">
      <c r="Q22846" s="925"/>
    </row>
    <row r="22847" spans="17:17">
      <c r="Q22847" s="925"/>
    </row>
    <row r="22848" spans="17:17">
      <c r="Q22848" s="925"/>
    </row>
    <row r="22849" spans="17:17">
      <c r="Q22849" s="925"/>
    </row>
    <row r="22850" spans="17:17">
      <c r="Q22850" s="925"/>
    </row>
    <row r="22851" spans="17:17">
      <c r="Q22851" s="925"/>
    </row>
    <row r="22852" spans="17:17">
      <c r="Q22852" s="925"/>
    </row>
    <row r="22853" spans="17:17">
      <c r="Q22853" s="925"/>
    </row>
    <row r="22854" spans="17:17">
      <c r="Q22854" s="925"/>
    </row>
    <row r="22855" spans="17:17">
      <c r="Q22855" s="925"/>
    </row>
    <row r="22856" spans="17:17">
      <c r="Q22856" s="925"/>
    </row>
    <row r="22857" spans="17:17">
      <c r="Q22857" s="925"/>
    </row>
    <row r="22858" spans="17:17">
      <c r="Q22858" s="925"/>
    </row>
    <row r="22859" spans="17:17">
      <c r="Q22859" s="925"/>
    </row>
    <row r="22860" spans="17:17">
      <c r="Q22860" s="925"/>
    </row>
    <row r="22861" spans="17:17">
      <c r="Q22861" s="925"/>
    </row>
    <row r="22862" spans="17:17">
      <c r="Q22862" s="925"/>
    </row>
    <row r="22863" spans="17:17">
      <c r="Q22863" s="925"/>
    </row>
    <row r="22864" spans="17:17">
      <c r="Q22864" s="925"/>
    </row>
    <row r="22865" spans="17:17">
      <c r="Q22865" s="925"/>
    </row>
    <row r="22866" spans="17:17">
      <c r="Q22866" s="925"/>
    </row>
    <row r="22867" spans="17:17">
      <c r="Q22867" s="925"/>
    </row>
    <row r="22868" spans="17:17">
      <c r="Q22868" s="925"/>
    </row>
    <row r="22869" spans="17:17">
      <c r="Q22869" s="925"/>
    </row>
    <row r="22870" spans="17:17">
      <c r="Q22870" s="925"/>
    </row>
    <row r="22871" spans="17:17">
      <c r="Q22871" s="925"/>
    </row>
    <row r="22872" spans="17:17">
      <c r="Q22872" s="925"/>
    </row>
    <row r="22873" spans="17:17">
      <c r="Q22873" s="925"/>
    </row>
    <row r="22874" spans="17:17">
      <c r="Q22874" s="925"/>
    </row>
    <row r="22875" spans="17:17">
      <c r="Q22875" s="925"/>
    </row>
    <row r="22876" spans="17:17">
      <c r="Q22876" s="925"/>
    </row>
    <row r="22877" spans="17:17">
      <c r="Q22877" s="925"/>
    </row>
    <row r="22878" spans="17:17">
      <c r="Q22878" s="925"/>
    </row>
    <row r="22879" spans="17:17">
      <c r="Q22879" s="925"/>
    </row>
    <row r="22880" spans="17:17">
      <c r="Q22880" s="925"/>
    </row>
    <row r="22881" spans="17:17">
      <c r="Q22881" s="925"/>
    </row>
    <row r="22882" spans="17:17">
      <c r="Q22882" s="925"/>
    </row>
    <row r="22883" spans="17:17">
      <c r="Q22883" s="925"/>
    </row>
    <row r="22884" spans="17:17">
      <c r="Q22884" s="925"/>
    </row>
    <row r="22885" spans="17:17">
      <c r="Q22885" s="925"/>
    </row>
    <row r="22886" spans="17:17">
      <c r="Q22886" s="925"/>
    </row>
    <row r="22887" spans="17:17">
      <c r="Q22887" s="925"/>
    </row>
    <row r="22888" spans="17:17">
      <c r="Q22888" s="925"/>
    </row>
    <row r="22889" spans="17:17">
      <c r="Q22889" s="925"/>
    </row>
    <row r="22890" spans="17:17">
      <c r="Q22890" s="925"/>
    </row>
    <row r="22891" spans="17:17">
      <c r="Q22891" s="925"/>
    </row>
    <row r="22892" spans="17:17">
      <c r="Q22892" s="925"/>
    </row>
    <row r="22893" spans="17:17">
      <c r="Q22893" s="925"/>
    </row>
    <row r="22894" spans="17:17">
      <c r="Q22894" s="925"/>
    </row>
    <row r="22895" spans="17:17">
      <c r="Q22895" s="925"/>
    </row>
    <row r="22896" spans="17:17">
      <c r="Q22896" s="925"/>
    </row>
    <row r="22897" spans="17:17">
      <c r="Q22897" s="925"/>
    </row>
    <row r="22898" spans="17:17">
      <c r="Q22898" s="925"/>
    </row>
    <row r="22899" spans="17:17">
      <c r="Q22899" s="925"/>
    </row>
    <row r="22900" spans="17:17">
      <c r="Q22900" s="925"/>
    </row>
    <row r="22901" spans="17:17">
      <c r="Q22901" s="925"/>
    </row>
    <row r="22902" spans="17:17">
      <c r="Q22902" s="925"/>
    </row>
    <row r="22903" spans="17:17">
      <c r="Q22903" s="925"/>
    </row>
    <row r="22904" spans="17:17">
      <c r="Q22904" s="925"/>
    </row>
    <row r="22905" spans="17:17">
      <c r="Q22905" s="925"/>
    </row>
    <row r="22906" spans="17:17">
      <c r="Q22906" s="925"/>
    </row>
    <row r="22907" spans="17:17">
      <c r="Q22907" s="925"/>
    </row>
    <row r="22908" spans="17:17">
      <c r="Q22908" s="925"/>
    </row>
    <row r="22909" spans="17:17">
      <c r="Q22909" s="925"/>
    </row>
    <row r="22910" spans="17:17">
      <c r="Q22910" s="925"/>
    </row>
    <row r="22911" spans="17:17">
      <c r="Q22911" s="925"/>
    </row>
    <row r="22912" spans="17:17">
      <c r="Q22912" s="925"/>
    </row>
    <row r="22913" spans="17:17">
      <c r="Q22913" s="925"/>
    </row>
    <row r="22914" spans="17:17">
      <c r="Q22914" s="925"/>
    </row>
    <row r="22915" spans="17:17">
      <c r="Q22915" s="925"/>
    </row>
    <row r="22916" spans="17:17">
      <c r="Q22916" s="925"/>
    </row>
    <row r="22917" spans="17:17">
      <c r="Q22917" s="925"/>
    </row>
    <row r="22918" spans="17:17">
      <c r="Q22918" s="925"/>
    </row>
    <row r="22919" spans="17:17">
      <c r="Q22919" s="925"/>
    </row>
    <row r="22920" spans="17:17">
      <c r="Q22920" s="925"/>
    </row>
    <row r="22921" spans="17:17">
      <c r="Q22921" s="925"/>
    </row>
    <row r="22922" spans="17:17">
      <c r="Q22922" s="925"/>
    </row>
    <row r="22923" spans="17:17">
      <c r="Q22923" s="925"/>
    </row>
    <row r="22924" spans="17:17">
      <c r="Q22924" s="925"/>
    </row>
    <row r="22925" spans="17:17">
      <c r="Q22925" s="925"/>
    </row>
    <row r="22926" spans="17:17">
      <c r="Q22926" s="925"/>
    </row>
    <row r="22927" spans="17:17">
      <c r="Q22927" s="925"/>
    </row>
    <row r="22928" spans="17:17">
      <c r="Q22928" s="925"/>
    </row>
    <row r="22929" spans="17:17">
      <c r="Q22929" s="925"/>
    </row>
    <row r="22930" spans="17:17">
      <c r="Q22930" s="925"/>
    </row>
    <row r="22931" spans="17:17">
      <c r="Q22931" s="925"/>
    </row>
    <row r="22932" spans="17:17">
      <c r="Q22932" s="925"/>
    </row>
    <row r="22933" spans="17:17">
      <c r="Q22933" s="925"/>
    </row>
    <row r="22934" spans="17:17">
      <c r="Q22934" s="925"/>
    </row>
    <row r="22935" spans="17:17">
      <c r="Q22935" s="925"/>
    </row>
    <row r="22936" spans="17:17">
      <c r="Q22936" s="925"/>
    </row>
    <row r="22937" spans="17:17">
      <c r="Q22937" s="925"/>
    </row>
    <row r="22938" spans="17:17">
      <c r="Q22938" s="925"/>
    </row>
    <row r="22939" spans="17:17">
      <c r="Q22939" s="925"/>
    </row>
    <row r="22940" spans="17:17">
      <c r="Q22940" s="925"/>
    </row>
    <row r="22941" spans="17:17">
      <c r="Q22941" s="925"/>
    </row>
    <row r="22942" spans="17:17">
      <c r="Q22942" s="925"/>
    </row>
    <row r="22943" spans="17:17">
      <c r="Q22943" s="925"/>
    </row>
    <row r="22944" spans="17:17">
      <c r="Q22944" s="925"/>
    </row>
    <row r="22945" spans="17:17">
      <c r="Q22945" s="925"/>
    </row>
    <row r="22946" spans="17:17">
      <c r="Q22946" s="925"/>
    </row>
    <row r="22947" spans="17:17">
      <c r="Q22947" s="925"/>
    </row>
    <row r="22948" spans="17:17">
      <c r="Q22948" s="925"/>
    </row>
    <row r="22949" spans="17:17">
      <c r="Q22949" s="925"/>
    </row>
    <row r="22950" spans="17:17">
      <c r="Q22950" s="925"/>
    </row>
    <row r="22951" spans="17:17">
      <c r="Q22951" s="925"/>
    </row>
    <row r="22952" spans="17:17">
      <c r="Q22952" s="925"/>
    </row>
    <row r="22953" spans="17:17">
      <c r="Q22953" s="925"/>
    </row>
    <row r="22954" spans="17:17">
      <c r="Q22954" s="925"/>
    </row>
    <row r="22955" spans="17:17">
      <c r="Q22955" s="925"/>
    </row>
    <row r="22956" spans="17:17">
      <c r="Q22956" s="925"/>
    </row>
    <row r="22957" spans="17:17">
      <c r="Q22957" s="925"/>
    </row>
    <row r="22958" spans="17:17">
      <c r="Q22958" s="925"/>
    </row>
    <row r="22959" spans="17:17">
      <c r="Q22959" s="925"/>
    </row>
    <row r="22960" spans="17:17">
      <c r="Q22960" s="925"/>
    </row>
    <row r="22961" spans="17:17">
      <c r="Q22961" s="925"/>
    </row>
    <row r="22962" spans="17:17">
      <c r="Q22962" s="925"/>
    </row>
    <row r="22963" spans="17:17">
      <c r="Q22963" s="925"/>
    </row>
    <row r="22964" spans="17:17">
      <c r="Q22964" s="925"/>
    </row>
    <row r="22965" spans="17:17">
      <c r="Q22965" s="925"/>
    </row>
    <row r="22966" spans="17:17">
      <c r="Q22966" s="925"/>
    </row>
    <row r="22967" spans="17:17">
      <c r="Q22967" s="925"/>
    </row>
    <row r="22968" spans="17:17">
      <c r="Q22968" s="925"/>
    </row>
    <row r="22969" spans="17:17">
      <c r="Q22969" s="925"/>
    </row>
    <row r="22970" spans="17:17">
      <c r="Q22970" s="925"/>
    </row>
    <row r="22971" spans="17:17">
      <c r="Q22971" s="925"/>
    </row>
    <row r="22972" spans="17:17">
      <c r="Q22972" s="925"/>
    </row>
    <row r="22973" spans="17:17">
      <c r="Q22973" s="925"/>
    </row>
    <row r="22974" spans="17:17">
      <c r="Q22974" s="925"/>
    </row>
    <row r="22975" spans="17:17">
      <c r="Q22975" s="925"/>
    </row>
    <row r="22976" spans="17:17">
      <c r="Q22976" s="925"/>
    </row>
    <row r="22977" spans="17:17">
      <c r="Q22977" s="925"/>
    </row>
    <row r="22978" spans="17:17">
      <c r="Q22978" s="925"/>
    </row>
    <row r="22979" spans="17:17">
      <c r="Q22979" s="925"/>
    </row>
    <row r="22980" spans="17:17">
      <c r="Q22980" s="925"/>
    </row>
    <row r="22981" spans="17:17">
      <c r="Q22981" s="925"/>
    </row>
    <row r="22982" spans="17:17">
      <c r="Q22982" s="925"/>
    </row>
    <row r="22983" spans="17:17">
      <c r="Q22983" s="925"/>
    </row>
    <row r="22984" spans="17:17">
      <c r="Q22984" s="925"/>
    </row>
    <row r="22985" spans="17:17">
      <c r="Q22985" s="925"/>
    </row>
    <row r="22986" spans="17:17">
      <c r="Q22986" s="925"/>
    </row>
    <row r="22987" spans="17:17">
      <c r="Q22987" s="925"/>
    </row>
    <row r="22988" spans="17:17">
      <c r="Q22988" s="925"/>
    </row>
    <row r="22989" spans="17:17">
      <c r="Q22989" s="925"/>
    </row>
    <row r="22990" spans="17:17">
      <c r="Q22990" s="925"/>
    </row>
    <row r="22991" spans="17:17">
      <c r="Q22991" s="925"/>
    </row>
    <row r="22992" spans="17:17">
      <c r="Q22992" s="925"/>
    </row>
    <row r="22993" spans="17:17">
      <c r="Q22993" s="925"/>
    </row>
    <row r="22994" spans="17:17">
      <c r="Q22994" s="925"/>
    </row>
    <row r="22995" spans="17:17">
      <c r="Q22995" s="925"/>
    </row>
    <row r="22996" spans="17:17">
      <c r="Q22996" s="925"/>
    </row>
    <row r="22997" spans="17:17">
      <c r="Q22997" s="925"/>
    </row>
    <row r="22998" spans="17:17">
      <c r="Q22998" s="925"/>
    </row>
    <row r="22999" spans="17:17">
      <c r="Q22999" s="925"/>
    </row>
    <row r="23000" spans="17:17">
      <c r="Q23000" s="925"/>
    </row>
    <row r="23001" spans="17:17">
      <c r="Q23001" s="925"/>
    </row>
    <row r="23002" spans="17:17">
      <c r="Q23002" s="925"/>
    </row>
    <row r="23003" spans="17:17">
      <c r="Q23003" s="925"/>
    </row>
    <row r="23004" spans="17:17">
      <c r="Q23004" s="925"/>
    </row>
    <row r="23005" spans="17:17">
      <c r="Q23005" s="925"/>
    </row>
    <row r="23006" spans="17:17">
      <c r="Q23006" s="925"/>
    </row>
    <row r="23007" spans="17:17">
      <c r="Q23007" s="925"/>
    </row>
    <row r="23008" spans="17:17">
      <c r="Q23008" s="925"/>
    </row>
    <row r="23009" spans="17:17">
      <c r="Q23009" s="925"/>
    </row>
    <row r="23010" spans="17:17">
      <c r="Q23010" s="925"/>
    </row>
    <row r="23011" spans="17:17">
      <c r="Q23011" s="925"/>
    </row>
    <row r="23012" spans="17:17">
      <c r="Q23012" s="925"/>
    </row>
    <row r="23013" spans="17:17">
      <c r="Q23013" s="925"/>
    </row>
    <row r="23014" spans="17:17">
      <c r="Q23014" s="925"/>
    </row>
    <row r="23015" spans="17:17">
      <c r="Q23015" s="925"/>
    </row>
    <row r="23016" spans="17:17">
      <c r="Q23016" s="925"/>
    </row>
    <row r="23017" spans="17:17">
      <c r="Q23017" s="925"/>
    </row>
    <row r="23018" spans="17:17">
      <c r="Q23018" s="925"/>
    </row>
    <row r="23019" spans="17:17">
      <c r="Q23019" s="925"/>
    </row>
    <row r="23020" spans="17:17">
      <c r="Q23020" s="925"/>
    </row>
    <row r="23021" spans="17:17">
      <c r="Q23021" s="925"/>
    </row>
    <row r="23022" spans="17:17">
      <c r="Q23022" s="925"/>
    </row>
    <row r="23023" spans="17:17">
      <c r="Q23023" s="925"/>
    </row>
    <row r="23024" spans="17:17">
      <c r="Q23024" s="925"/>
    </row>
    <row r="23025" spans="17:17">
      <c r="Q23025" s="925"/>
    </row>
    <row r="23026" spans="17:17">
      <c r="Q23026" s="925"/>
    </row>
    <row r="23027" spans="17:17">
      <c r="Q23027" s="925"/>
    </row>
    <row r="23028" spans="17:17">
      <c r="Q23028" s="925"/>
    </row>
    <row r="23029" spans="17:17">
      <c r="Q23029" s="925"/>
    </row>
    <row r="23030" spans="17:17">
      <c r="Q23030" s="925"/>
    </row>
    <row r="23031" spans="17:17">
      <c r="Q23031" s="925"/>
    </row>
    <row r="23032" spans="17:17">
      <c r="Q23032" s="925"/>
    </row>
    <row r="23033" spans="17:17">
      <c r="Q23033" s="925"/>
    </row>
    <row r="23034" spans="17:17">
      <c r="Q23034" s="925"/>
    </row>
    <row r="23035" spans="17:17">
      <c r="Q23035" s="925"/>
    </row>
    <row r="23036" spans="17:17">
      <c r="Q23036" s="925"/>
    </row>
    <row r="23037" spans="17:17">
      <c r="Q23037" s="925"/>
    </row>
    <row r="23038" spans="17:17">
      <c r="Q23038" s="925"/>
    </row>
    <row r="23039" spans="17:17">
      <c r="Q23039" s="925"/>
    </row>
    <row r="23040" spans="17:17">
      <c r="Q23040" s="925"/>
    </row>
    <row r="23041" spans="17:17">
      <c r="Q23041" s="925"/>
    </row>
    <row r="23042" spans="17:17">
      <c r="Q23042" s="925"/>
    </row>
    <row r="23043" spans="17:17">
      <c r="Q23043" s="925"/>
    </row>
    <row r="23044" spans="17:17">
      <c r="Q23044" s="925"/>
    </row>
    <row r="23045" spans="17:17">
      <c r="Q23045" s="925"/>
    </row>
    <row r="23046" spans="17:17">
      <c r="Q23046" s="925"/>
    </row>
    <row r="23047" spans="17:17">
      <c r="Q23047" s="925"/>
    </row>
    <row r="23048" spans="17:17">
      <c r="Q23048" s="925"/>
    </row>
    <row r="23049" spans="17:17">
      <c r="Q23049" s="925"/>
    </row>
    <row r="23050" spans="17:17">
      <c r="Q23050" s="925"/>
    </row>
    <row r="23051" spans="17:17">
      <c r="Q23051" s="925"/>
    </row>
    <row r="23052" spans="17:17">
      <c r="Q23052" s="925"/>
    </row>
    <row r="23053" spans="17:17">
      <c r="Q23053" s="925"/>
    </row>
    <row r="23054" spans="17:17">
      <c r="Q23054" s="925"/>
    </row>
    <row r="23055" spans="17:17">
      <c r="Q23055" s="925"/>
    </row>
    <row r="23056" spans="17:17">
      <c r="Q23056" s="925"/>
    </row>
    <row r="23057" spans="17:17">
      <c r="Q23057" s="925"/>
    </row>
    <row r="23058" spans="17:17">
      <c r="Q23058" s="925"/>
    </row>
    <row r="23059" spans="17:17">
      <c r="Q23059" s="925"/>
    </row>
    <row r="23060" spans="17:17">
      <c r="Q23060" s="925"/>
    </row>
    <row r="23061" spans="17:17">
      <c r="Q23061" s="925"/>
    </row>
    <row r="23062" spans="17:17">
      <c r="Q23062" s="925"/>
    </row>
    <row r="23063" spans="17:17">
      <c r="Q23063" s="925"/>
    </row>
    <row r="23064" spans="17:17">
      <c r="Q23064" s="925"/>
    </row>
    <row r="23065" spans="17:17">
      <c r="Q23065" s="925"/>
    </row>
    <row r="23066" spans="17:17">
      <c r="Q23066" s="925"/>
    </row>
    <row r="23067" spans="17:17">
      <c r="Q23067" s="925"/>
    </row>
    <row r="23068" spans="17:17">
      <c r="Q23068" s="925"/>
    </row>
    <row r="23069" spans="17:17">
      <c r="Q23069" s="925"/>
    </row>
    <row r="23070" spans="17:17">
      <c r="Q23070" s="925"/>
    </row>
    <row r="23071" spans="17:17">
      <c r="Q23071" s="925"/>
    </row>
    <row r="23072" spans="17:17">
      <c r="Q23072" s="925"/>
    </row>
    <row r="23073" spans="17:17">
      <c r="Q23073" s="925"/>
    </row>
    <row r="23074" spans="17:17">
      <c r="Q23074" s="925"/>
    </row>
    <row r="23075" spans="17:17">
      <c r="Q23075" s="925"/>
    </row>
    <row r="23076" spans="17:17">
      <c r="Q23076" s="925"/>
    </row>
    <row r="23077" spans="17:17">
      <c r="Q23077" s="925"/>
    </row>
    <row r="23078" spans="17:17">
      <c r="Q23078" s="925"/>
    </row>
    <row r="23079" spans="17:17">
      <c r="Q23079" s="925"/>
    </row>
    <row r="23080" spans="17:17">
      <c r="Q23080" s="925"/>
    </row>
    <row r="23081" spans="17:17">
      <c r="Q23081" s="925"/>
    </row>
    <row r="23082" spans="17:17">
      <c r="Q23082" s="925"/>
    </row>
    <row r="23083" spans="17:17">
      <c r="Q23083" s="925"/>
    </row>
    <row r="23084" spans="17:17">
      <c r="Q23084" s="925"/>
    </row>
    <row r="23085" spans="17:17">
      <c r="Q23085" s="925"/>
    </row>
    <row r="23086" spans="17:17">
      <c r="Q23086" s="925"/>
    </row>
    <row r="23087" spans="17:17">
      <c r="Q23087" s="925"/>
    </row>
    <row r="23088" spans="17:17">
      <c r="Q23088" s="925"/>
    </row>
    <row r="23089" spans="17:17">
      <c r="Q23089" s="925"/>
    </row>
    <row r="23090" spans="17:17">
      <c r="Q23090" s="925"/>
    </row>
    <row r="23091" spans="17:17">
      <c r="Q23091" s="925"/>
    </row>
    <row r="23092" spans="17:17">
      <c r="Q23092" s="925"/>
    </row>
    <row r="23093" spans="17:17">
      <c r="Q23093" s="925"/>
    </row>
    <row r="23094" spans="17:17">
      <c r="Q23094" s="925"/>
    </row>
    <row r="23095" spans="17:17">
      <c r="Q23095" s="925"/>
    </row>
    <row r="23096" spans="17:17">
      <c r="Q23096" s="925"/>
    </row>
    <row r="23097" spans="17:17">
      <c r="Q23097" s="925"/>
    </row>
    <row r="23098" spans="17:17">
      <c r="Q23098" s="925"/>
    </row>
    <row r="23099" spans="17:17">
      <c r="Q23099" s="925"/>
    </row>
    <row r="23100" spans="17:17">
      <c r="Q23100" s="925"/>
    </row>
    <row r="23101" spans="17:17">
      <c r="Q23101" s="925"/>
    </row>
    <row r="23102" spans="17:17">
      <c r="Q23102" s="925"/>
    </row>
    <row r="23103" spans="17:17">
      <c r="Q23103" s="925"/>
    </row>
    <row r="23104" spans="17:17">
      <c r="Q23104" s="925"/>
    </row>
    <row r="23105" spans="17:17">
      <c r="Q23105" s="925"/>
    </row>
    <row r="23106" spans="17:17">
      <c r="Q23106" s="925"/>
    </row>
    <row r="23107" spans="17:17">
      <c r="Q23107" s="925"/>
    </row>
    <row r="23108" spans="17:17">
      <c r="Q23108" s="925"/>
    </row>
    <row r="23109" spans="17:17">
      <c r="Q23109" s="925"/>
    </row>
    <row r="23110" spans="17:17">
      <c r="Q23110" s="925"/>
    </row>
    <row r="23111" spans="17:17">
      <c r="Q23111" s="925"/>
    </row>
    <row r="23112" spans="17:17">
      <c r="Q23112" s="925"/>
    </row>
    <row r="23113" spans="17:17">
      <c r="Q23113" s="925"/>
    </row>
    <row r="23114" spans="17:17">
      <c r="Q23114" s="925"/>
    </row>
    <row r="23115" spans="17:17">
      <c r="Q23115" s="925"/>
    </row>
    <row r="23116" spans="17:17">
      <c r="Q23116" s="925"/>
    </row>
    <row r="23117" spans="17:17">
      <c r="Q23117" s="925"/>
    </row>
    <row r="23118" spans="17:17">
      <c r="Q23118" s="925"/>
    </row>
    <row r="23119" spans="17:17">
      <c r="Q23119" s="925"/>
    </row>
    <row r="23120" spans="17:17">
      <c r="Q23120" s="925"/>
    </row>
    <row r="23121" spans="17:17">
      <c r="Q23121" s="925"/>
    </row>
    <row r="23122" spans="17:17">
      <c r="Q23122" s="925"/>
    </row>
    <row r="23123" spans="17:17">
      <c r="Q23123" s="925"/>
    </row>
    <row r="23124" spans="17:17">
      <c r="Q23124" s="925"/>
    </row>
    <row r="23125" spans="17:17">
      <c r="Q23125" s="925"/>
    </row>
    <row r="23126" spans="17:17">
      <c r="Q23126" s="925"/>
    </row>
    <row r="23127" spans="17:17">
      <c r="Q23127" s="925"/>
    </row>
    <row r="23128" spans="17:17">
      <c r="Q23128" s="925"/>
    </row>
    <row r="23129" spans="17:17">
      <c r="Q23129" s="925"/>
    </row>
    <row r="23130" spans="17:17">
      <c r="Q23130" s="925"/>
    </row>
    <row r="23131" spans="17:17">
      <c r="Q23131" s="925"/>
    </row>
    <row r="23132" spans="17:17">
      <c r="Q23132" s="925"/>
    </row>
    <row r="23133" spans="17:17">
      <c r="Q23133" s="925"/>
    </row>
    <row r="23134" spans="17:17">
      <c r="Q23134" s="925"/>
    </row>
    <row r="23135" spans="17:17">
      <c r="Q23135" s="925"/>
    </row>
    <row r="23136" spans="17:17">
      <c r="Q23136" s="925"/>
    </row>
    <row r="23137" spans="17:17">
      <c r="Q23137" s="925"/>
    </row>
    <row r="23138" spans="17:17">
      <c r="Q23138" s="925"/>
    </row>
    <row r="23139" spans="17:17">
      <c r="Q23139" s="925"/>
    </row>
    <row r="23140" spans="17:17">
      <c r="Q23140" s="925"/>
    </row>
    <row r="23141" spans="17:17">
      <c r="Q23141" s="925"/>
    </row>
    <row r="23142" spans="17:17">
      <c r="Q23142" s="925"/>
    </row>
    <row r="23143" spans="17:17">
      <c r="Q23143" s="925"/>
    </row>
    <row r="23144" spans="17:17">
      <c r="Q23144" s="925"/>
    </row>
    <row r="23145" spans="17:17">
      <c r="Q23145" s="925"/>
    </row>
    <row r="23146" spans="17:17">
      <c r="Q23146" s="925"/>
    </row>
    <row r="23147" spans="17:17">
      <c r="Q23147" s="925"/>
    </row>
    <row r="23148" spans="17:17">
      <c r="Q23148" s="925"/>
    </row>
    <row r="23149" spans="17:17">
      <c r="Q23149" s="925"/>
    </row>
    <row r="23150" spans="17:17">
      <c r="Q23150" s="925"/>
    </row>
    <row r="23151" spans="17:17">
      <c r="Q23151" s="925"/>
    </row>
    <row r="23152" spans="17:17">
      <c r="Q23152" s="925"/>
    </row>
    <row r="23153" spans="17:17">
      <c r="Q23153" s="925"/>
    </row>
    <row r="23154" spans="17:17">
      <c r="Q23154" s="925"/>
    </row>
    <row r="23155" spans="17:17">
      <c r="Q23155" s="925"/>
    </row>
    <row r="23156" spans="17:17">
      <c r="Q23156" s="925"/>
    </row>
    <row r="23157" spans="17:17">
      <c r="Q23157" s="925"/>
    </row>
    <row r="23158" spans="17:17">
      <c r="Q23158" s="925"/>
    </row>
    <row r="23159" spans="17:17">
      <c r="Q23159" s="925"/>
    </row>
    <row r="23160" spans="17:17">
      <c r="Q23160" s="925"/>
    </row>
    <row r="23161" spans="17:17">
      <c r="Q23161" s="925"/>
    </row>
    <row r="23162" spans="17:17">
      <c r="Q23162" s="925"/>
    </row>
    <row r="23163" spans="17:17">
      <c r="Q23163" s="925"/>
    </row>
    <row r="23164" spans="17:17">
      <c r="Q23164" s="925"/>
    </row>
    <row r="23165" spans="17:17">
      <c r="Q23165" s="925"/>
    </row>
    <row r="23166" spans="17:17">
      <c r="Q23166" s="925"/>
    </row>
    <row r="23167" spans="17:17">
      <c r="Q23167" s="925"/>
    </row>
    <row r="23168" spans="17:17">
      <c r="Q23168" s="925"/>
    </row>
    <row r="23169" spans="17:17">
      <c r="Q23169" s="925"/>
    </row>
    <row r="23170" spans="17:17">
      <c r="Q23170" s="925"/>
    </row>
    <row r="23171" spans="17:17">
      <c r="Q23171" s="925"/>
    </row>
    <row r="23172" spans="17:17">
      <c r="Q23172" s="925"/>
    </row>
    <row r="23173" spans="17:17">
      <c r="Q23173" s="925"/>
    </row>
    <row r="23174" spans="17:17">
      <c r="Q23174" s="925"/>
    </row>
    <row r="23175" spans="17:17">
      <c r="Q23175" s="925"/>
    </row>
    <row r="23176" spans="17:17">
      <c r="Q23176" s="925"/>
    </row>
    <row r="23177" spans="17:17">
      <c r="Q23177" s="925"/>
    </row>
    <row r="23178" spans="17:17">
      <c r="Q23178" s="925"/>
    </row>
    <row r="23179" spans="17:17">
      <c r="Q23179" s="925"/>
    </row>
    <row r="23180" spans="17:17">
      <c r="Q23180" s="925"/>
    </row>
    <row r="23181" spans="17:17">
      <c r="Q23181" s="925"/>
    </row>
    <row r="23182" spans="17:17">
      <c r="Q23182" s="925"/>
    </row>
    <row r="23183" spans="17:17">
      <c r="Q23183" s="925"/>
    </row>
    <row r="23184" spans="17:17">
      <c r="Q23184" s="925"/>
    </row>
    <row r="23185" spans="17:17">
      <c r="Q23185" s="925"/>
    </row>
    <row r="23186" spans="17:17">
      <c r="Q23186" s="925"/>
    </row>
    <row r="23187" spans="17:17">
      <c r="Q23187" s="925"/>
    </row>
    <row r="23188" spans="17:17">
      <c r="Q23188" s="925"/>
    </row>
    <row r="23189" spans="17:17">
      <c r="Q23189" s="925"/>
    </row>
    <row r="23190" spans="17:17">
      <c r="Q23190" s="925"/>
    </row>
    <row r="23191" spans="17:17">
      <c r="Q23191" s="925"/>
    </row>
    <row r="23192" spans="17:17">
      <c r="Q23192" s="925"/>
    </row>
    <row r="23193" spans="17:17">
      <c r="Q23193" s="925"/>
    </row>
    <row r="23194" spans="17:17">
      <c r="Q23194" s="925"/>
    </row>
    <row r="23195" spans="17:17">
      <c r="Q23195" s="925"/>
    </row>
    <row r="23196" spans="17:17">
      <c r="Q23196" s="925"/>
    </row>
    <row r="23197" spans="17:17">
      <c r="Q23197" s="925"/>
    </row>
    <row r="23198" spans="17:17">
      <c r="Q23198" s="925"/>
    </row>
    <row r="23199" spans="17:17">
      <c r="Q23199" s="925"/>
    </row>
    <row r="23200" spans="17:17">
      <c r="Q23200" s="925"/>
    </row>
    <row r="23201" spans="17:17">
      <c r="Q23201" s="925"/>
    </row>
    <row r="23202" spans="17:17">
      <c r="Q23202" s="925"/>
    </row>
    <row r="23203" spans="17:17">
      <c r="Q23203" s="925"/>
    </row>
    <row r="23204" spans="17:17">
      <c r="Q23204" s="925"/>
    </row>
    <row r="23205" spans="17:17">
      <c r="Q23205" s="925"/>
    </row>
    <row r="23206" spans="17:17">
      <c r="Q23206" s="925"/>
    </row>
    <row r="23207" spans="17:17">
      <c r="Q23207" s="925"/>
    </row>
    <row r="23208" spans="17:17">
      <c r="Q23208" s="925"/>
    </row>
    <row r="23209" spans="17:17">
      <c r="Q23209" s="925"/>
    </row>
    <row r="23210" spans="17:17">
      <c r="Q23210" s="925"/>
    </row>
    <row r="23211" spans="17:17">
      <c r="Q23211" s="925"/>
    </row>
    <row r="23212" spans="17:17">
      <c r="Q23212" s="925"/>
    </row>
    <row r="23213" spans="17:17">
      <c r="Q23213" s="925"/>
    </row>
    <row r="23214" spans="17:17">
      <c r="Q23214" s="925"/>
    </row>
    <row r="23215" spans="17:17">
      <c r="Q23215" s="925"/>
    </row>
    <row r="23216" spans="17:17">
      <c r="Q23216" s="925"/>
    </row>
    <row r="23217" spans="17:17">
      <c r="Q23217" s="925"/>
    </row>
    <row r="23218" spans="17:17">
      <c r="Q23218" s="925"/>
    </row>
    <row r="23219" spans="17:17">
      <c r="Q23219" s="925"/>
    </row>
    <row r="23220" spans="17:17">
      <c r="Q23220" s="925"/>
    </row>
    <row r="23221" spans="17:17">
      <c r="Q23221" s="925"/>
    </row>
    <row r="23222" spans="17:17">
      <c r="Q23222" s="925"/>
    </row>
    <row r="23223" spans="17:17">
      <c r="Q23223" s="925"/>
    </row>
    <row r="23224" spans="17:17">
      <c r="Q23224" s="925"/>
    </row>
    <row r="23225" spans="17:17">
      <c r="Q23225" s="925"/>
    </row>
    <row r="23226" spans="17:17">
      <c r="Q23226" s="925"/>
    </row>
    <row r="23227" spans="17:17">
      <c r="Q23227" s="925"/>
    </row>
    <row r="23228" spans="17:17">
      <c r="Q23228" s="925"/>
    </row>
    <row r="23229" spans="17:17">
      <c r="Q23229" s="925"/>
    </row>
    <row r="23230" spans="17:17">
      <c r="Q23230" s="925"/>
    </row>
    <row r="23231" spans="17:17">
      <c r="Q23231" s="925"/>
    </row>
    <row r="23232" spans="17:17">
      <c r="Q23232" s="925"/>
    </row>
    <row r="23233" spans="17:17">
      <c r="Q23233" s="925"/>
    </row>
    <row r="23234" spans="17:17">
      <c r="Q23234" s="925"/>
    </row>
    <row r="23235" spans="17:17">
      <c r="Q23235" s="925"/>
    </row>
    <row r="23236" spans="17:17">
      <c r="Q23236" s="925"/>
    </row>
    <row r="23237" spans="17:17">
      <c r="Q23237" s="925"/>
    </row>
    <row r="23238" spans="17:17">
      <c r="Q23238" s="925"/>
    </row>
    <row r="23239" spans="17:17">
      <c r="Q23239" s="925"/>
    </row>
    <row r="23240" spans="17:17">
      <c r="Q23240" s="925"/>
    </row>
    <row r="23241" spans="17:17">
      <c r="Q23241" s="925"/>
    </row>
    <row r="23242" spans="17:17">
      <c r="Q23242" s="925"/>
    </row>
    <row r="23243" spans="17:17">
      <c r="Q23243" s="925"/>
    </row>
    <row r="23244" spans="17:17">
      <c r="Q23244" s="925"/>
    </row>
    <row r="23245" spans="17:17">
      <c r="Q23245" s="925"/>
    </row>
    <row r="23246" spans="17:17">
      <c r="Q23246" s="925"/>
    </row>
    <row r="23247" spans="17:17">
      <c r="Q23247" s="925"/>
    </row>
    <row r="23248" spans="17:17">
      <c r="Q23248" s="925"/>
    </row>
    <row r="23249" spans="17:17">
      <c r="Q23249" s="925"/>
    </row>
    <row r="23250" spans="17:17">
      <c r="Q23250" s="925"/>
    </row>
    <row r="23251" spans="17:17">
      <c r="Q23251" s="925"/>
    </row>
    <row r="23252" spans="17:17">
      <c r="Q23252" s="925"/>
    </row>
    <row r="23253" spans="17:17">
      <c r="Q23253" s="925"/>
    </row>
    <row r="23254" spans="17:17">
      <c r="Q23254" s="925"/>
    </row>
    <row r="23255" spans="17:17">
      <c r="Q23255" s="925"/>
    </row>
    <row r="23256" spans="17:17">
      <c r="Q23256" s="925"/>
    </row>
    <row r="23257" spans="17:17">
      <c r="Q23257" s="925"/>
    </row>
    <row r="23258" spans="17:17">
      <c r="Q23258" s="925"/>
    </row>
    <row r="23259" spans="17:17">
      <c r="Q23259" s="925"/>
    </row>
    <row r="23260" spans="17:17">
      <c r="Q23260" s="925"/>
    </row>
    <row r="23261" spans="17:17">
      <c r="Q23261" s="925"/>
    </row>
    <row r="23262" spans="17:17">
      <c r="Q23262" s="925"/>
    </row>
    <row r="23263" spans="17:17">
      <c r="Q23263" s="925"/>
    </row>
    <row r="23264" spans="17:17">
      <c r="Q23264" s="925"/>
    </row>
    <row r="23265" spans="17:17">
      <c r="Q23265" s="925"/>
    </row>
    <row r="23266" spans="17:17">
      <c r="Q23266" s="925"/>
    </row>
    <row r="23267" spans="17:17">
      <c r="Q23267" s="925"/>
    </row>
    <row r="23268" spans="17:17">
      <c r="Q23268" s="925"/>
    </row>
    <row r="23269" spans="17:17">
      <c r="Q23269" s="925"/>
    </row>
    <row r="23270" spans="17:17">
      <c r="Q23270" s="925"/>
    </row>
    <row r="23271" spans="17:17">
      <c r="Q23271" s="925"/>
    </row>
    <row r="23272" spans="17:17">
      <c r="Q23272" s="925"/>
    </row>
    <row r="23273" spans="17:17">
      <c r="Q23273" s="925"/>
    </row>
    <row r="23274" spans="17:17">
      <c r="Q23274" s="925"/>
    </row>
    <row r="23275" spans="17:17">
      <c r="Q23275" s="925"/>
    </row>
    <row r="23276" spans="17:17">
      <c r="Q23276" s="925"/>
    </row>
    <row r="23277" spans="17:17">
      <c r="Q23277" s="925"/>
    </row>
    <row r="23278" spans="17:17">
      <c r="Q23278" s="925"/>
    </row>
    <row r="23279" spans="17:17">
      <c r="Q23279" s="925"/>
    </row>
    <row r="23280" spans="17:17">
      <c r="Q23280" s="925"/>
    </row>
    <row r="23281" spans="17:17">
      <c r="Q23281" s="925"/>
    </row>
    <row r="23282" spans="17:17">
      <c r="Q23282" s="925"/>
    </row>
    <row r="23283" spans="17:17">
      <c r="Q23283" s="925"/>
    </row>
    <row r="23284" spans="17:17">
      <c r="Q23284" s="925"/>
    </row>
    <row r="23285" spans="17:17">
      <c r="Q23285" s="925"/>
    </row>
    <row r="23286" spans="17:17">
      <c r="Q23286" s="925"/>
    </row>
    <row r="23287" spans="17:17">
      <c r="Q23287" s="925"/>
    </row>
    <row r="23288" spans="17:17">
      <c r="Q23288" s="925"/>
    </row>
    <row r="23289" spans="17:17">
      <c r="Q23289" s="925"/>
    </row>
    <row r="23290" spans="17:17">
      <c r="Q23290" s="925"/>
    </row>
    <row r="23291" spans="17:17">
      <c r="Q23291" s="925"/>
    </row>
    <row r="23292" spans="17:17">
      <c r="Q23292" s="925"/>
    </row>
    <row r="23293" spans="17:17">
      <c r="Q23293" s="925"/>
    </row>
    <row r="23294" spans="17:17">
      <c r="Q23294" s="925"/>
    </row>
    <row r="23295" spans="17:17">
      <c r="Q23295" s="925"/>
    </row>
    <row r="23296" spans="17:17">
      <c r="Q23296" s="925"/>
    </row>
    <row r="23297" spans="17:17">
      <c r="Q23297" s="925"/>
    </row>
    <row r="23298" spans="17:17">
      <c r="Q23298" s="925"/>
    </row>
    <row r="23299" spans="17:17">
      <c r="Q23299" s="925"/>
    </row>
    <row r="23300" spans="17:17">
      <c r="Q23300" s="925"/>
    </row>
    <row r="23301" spans="17:17">
      <c r="Q23301" s="925"/>
    </row>
    <row r="23302" spans="17:17">
      <c r="Q23302" s="925"/>
    </row>
    <row r="23303" spans="17:17">
      <c r="Q23303" s="925"/>
    </row>
    <row r="23304" spans="17:17">
      <c r="Q23304" s="925"/>
    </row>
    <row r="23305" spans="17:17">
      <c r="Q23305" s="925"/>
    </row>
    <row r="23306" spans="17:17">
      <c r="Q23306" s="925"/>
    </row>
    <row r="23307" spans="17:17">
      <c r="Q23307" s="925"/>
    </row>
    <row r="23308" spans="17:17">
      <c r="Q23308" s="925"/>
    </row>
    <row r="23309" spans="17:17">
      <c r="Q23309" s="925"/>
    </row>
    <row r="23310" spans="17:17">
      <c r="Q23310" s="925"/>
    </row>
    <row r="23311" spans="17:17">
      <c r="Q23311" s="925"/>
    </row>
    <row r="23312" spans="17:17">
      <c r="Q23312" s="925"/>
    </row>
    <row r="23313" spans="17:17">
      <c r="Q23313" s="925"/>
    </row>
    <row r="23314" spans="17:17">
      <c r="Q23314" s="925"/>
    </row>
    <row r="23315" spans="17:17">
      <c r="Q23315" s="925"/>
    </row>
    <row r="23316" spans="17:17">
      <c r="Q23316" s="925"/>
    </row>
    <row r="23317" spans="17:17">
      <c r="Q23317" s="925"/>
    </row>
    <row r="23318" spans="17:17">
      <c r="Q23318" s="925"/>
    </row>
    <row r="23319" spans="17:17">
      <c r="Q23319" s="925"/>
    </row>
    <row r="23320" spans="17:17">
      <c r="Q23320" s="925"/>
    </row>
    <row r="23321" spans="17:17">
      <c r="Q23321" s="925"/>
    </row>
    <row r="23322" spans="17:17">
      <c r="Q23322" s="925"/>
    </row>
    <row r="23323" spans="17:17">
      <c r="Q23323" s="925"/>
    </row>
    <row r="23324" spans="17:17">
      <c r="Q23324" s="925"/>
    </row>
    <row r="23325" spans="17:17">
      <c r="Q23325" s="925"/>
    </row>
    <row r="23326" spans="17:17">
      <c r="Q23326" s="925"/>
    </row>
    <row r="23327" spans="17:17">
      <c r="Q23327" s="925"/>
    </row>
    <row r="23328" spans="17:17">
      <c r="Q23328" s="925"/>
    </row>
    <row r="23329" spans="17:17">
      <c r="Q23329" s="925"/>
    </row>
    <row r="23330" spans="17:17">
      <c r="Q23330" s="925"/>
    </row>
    <row r="23331" spans="17:17">
      <c r="Q23331" s="925"/>
    </row>
    <row r="23332" spans="17:17">
      <c r="Q23332" s="925"/>
    </row>
    <row r="23333" spans="17:17">
      <c r="Q23333" s="925"/>
    </row>
    <row r="23334" spans="17:17">
      <c r="Q23334" s="925"/>
    </row>
    <row r="23335" spans="17:17">
      <c r="Q23335" s="925"/>
    </row>
    <row r="23336" spans="17:17">
      <c r="Q23336" s="925"/>
    </row>
    <row r="23337" spans="17:17">
      <c r="Q23337" s="925"/>
    </row>
    <row r="23338" spans="17:17">
      <c r="Q23338" s="925"/>
    </row>
    <row r="23339" spans="17:17">
      <c r="Q23339" s="925"/>
    </row>
    <row r="23340" spans="17:17">
      <c r="Q23340" s="925"/>
    </row>
    <row r="23341" spans="17:17">
      <c r="Q23341" s="925"/>
    </row>
    <row r="23342" spans="17:17">
      <c r="Q23342" s="925"/>
    </row>
    <row r="23343" spans="17:17">
      <c r="Q23343" s="925"/>
    </row>
    <row r="23344" spans="17:17">
      <c r="Q23344" s="925"/>
    </row>
    <row r="23345" spans="17:17">
      <c r="Q23345" s="925"/>
    </row>
    <row r="23346" spans="17:17">
      <c r="Q23346" s="925"/>
    </row>
    <row r="23347" spans="17:17">
      <c r="Q23347" s="925"/>
    </row>
    <row r="23348" spans="17:17">
      <c r="Q23348" s="925"/>
    </row>
    <row r="23349" spans="17:17">
      <c r="Q23349" s="925"/>
    </row>
    <row r="23350" spans="17:17">
      <c r="Q23350" s="925"/>
    </row>
    <row r="23351" spans="17:17">
      <c r="Q23351" s="925"/>
    </row>
    <row r="23352" spans="17:17">
      <c r="Q23352" s="925"/>
    </row>
    <row r="23353" spans="17:17">
      <c r="Q23353" s="925"/>
    </row>
    <row r="23354" spans="17:17">
      <c r="Q23354" s="925"/>
    </row>
    <row r="23355" spans="17:17">
      <c r="Q23355" s="925"/>
    </row>
    <row r="23356" spans="17:17">
      <c r="Q23356" s="925"/>
    </row>
    <row r="23357" spans="17:17">
      <c r="Q23357" s="925"/>
    </row>
    <row r="23358" spans="17:17">
      <c r="Q23358" s="925"/>
    </row>
    <row r="23359" spans="17:17">
      <c r="Q23359" s="925"/>
    </row>
    <row r="23360" spans="17:17">
      <c r="Q23360" s="925"/>
    </row>
    <row r="23361" spans="17:17">
      <c r="Q23361" s="925"/>
    </row>
    <row r="23362" spans="17:17">
      <c r="Q23362" s="925"/>
    </row>
    <row r="23363" spans="17:17">
      <c r="Q23363" s="925"/>
    </row>
    <row r="23364" spans="17:17">
      <c r="Q23364" s="925"/>
    </row>
    <row r="23365" spans="17:17">
      <c r="Q23365" s="925"/>
    </row>
    <row r="23366" spans="17:17">
      <c r="Q23366" s="925"/>
    </row>
    <row r="23367" spans="17:17">
      <c r="Q23367" s="925"/>
    </row>
    <row r="23368" spans="17:17">
      <c r="Q23368" s="925"/>
    </row>
    <row r="23369" spans="17:17">
      <c r="Q23369" s="925"/>
    </row>
    <row r="23370" spans="17:17">
      <c r="Q23370" s="925"/>
    </row>
    <row r="23371" spans="17:17">
      <c r="Q23371" s="925"/>
    </row>
    <row r="23372" spans="17:17">
      <c r="Q23372" s="925"/>
    </row>
    <row r="23373" spans="17:17">
      <c r="Q23373" s="925"/>
    </row>
    <row r="23374" spans="17:17">
      <c r="Q23374" s="925"/>
    </row>
    <row r="23375" spans="17:17">
      <c r="Q23375" s="925"/>
    </row>
    <row r="23376" spans="17:17">
      <c r="Q23376" s="925"/>
    </row>
    <row r="23377" spans="17:17">
      <c r="Q23377" s="925"/>
    </row>
    <row r="23378" spans="17:17">
      <c r="Q23378" s="925"/>
    </row>
    <row r="23379" spans="17:17">
      <c r="Q23379" s="925"/>
    </row>
    <row r="23380" spans="17:17">
      <c r="Q23380" s="925"/>
    </row>
    <row r="23381" spans="17:17">
      <c r="Q23381" s="925"/>
    </row>
    <row r="23382" spans="17:17">
      <c r="Q23382" s="925"/>
    </row>
    <row r="23383" spans="17:17">
      <c r="Q23383" s="925"/>
    </row>
    <row r="23384" spans="17:17">
      <c r="Q23384" s="925"/>
    </row>
    <row r="23385" spans="17:17">
      <c r="Q23385" s="925"/>
    </row>
    <row r="23386" spans="17:17">
      <c r="Q23386" s="925"/>
    </row>
    <row r="23387" spans="17:17">
      <c r="Q23387" s="925"/>
    </row>
    <row r="23388" spans="17:17">
      <c r="Q23388" s="925"/>
    </row>
    <row r="23389" spans="17:17">
      <c r="Q23389" s="925"/>
    </row>
    <row r="23390" spans="17:17">
      <c r="Q23390" s="925"/>
    </row>
    <row r="23391" spans="17:17">
      <c r="Q23391" s="925"/>
    </row>
    <row r="23392" spans="17:17">
      <c r="Q23392" s="925"/>
    </row>
    <row r="23393" spans="17:17">
      <c r="Q23393" s="925"/>
    </row>
    <row r="23394" spans="17:17">
      <c r="Q23394" s="925"/>
    </row>
    <row r="23395" spans="17:17">
      <c r="Q23395" s="925"/>
    </row>
    <row r="23396" spans="17:17">
      <c r="Q23396" s="925"/>
    </row>
    <row r="23397" spans="17:17">
      <c r="Q23397" s="925"/>
    </row>
    <row r="23398" spans="17:17">
      <c r="Q23398" s="925"/>
    </row>
    <row r="23399" spans="17:17">
      <c r="Q23399" s="925"/>
    </row>
    <row r="23400" spans="17:17">
      <c r="Q23400" s="925"/>
    </row>
    <row r="23401" spans="17:17">
      <c r="Q23401" s="925"/>
    </row>
    <row r="23402" spans="17:17">
      <c r="Q23402" s="925"/>
    </row>
    <row r="23403" spans="17:17">
      <c r="Q23403" s="925"/>
    </row>
    <row r="23404" spans="17:17">
      <c r="Q23404" s="925"/>
    </row>
    <row r="23405" spans="17:17">
      <c r="Q23405" s="925"/>
    </row>
    <row r="23406" spans="17:17">
      <c r="Q23406" s="925"/>
    </row>
    <row r="23407" spans="17:17">
      <c r="Q23407" s="925"/>
    </row>
    <row r="23408" spans="17:17">
      <c r="Q23408" s="925"/>
    </row>
    <row r="23409" spans="17:17">
      <c r="Q23409" s="925"/>
    </row>
    <row r="23410" spans="17:17">
      <c r="Q23410" s="925"/>
    </row>
    <row r="23411" spans="17:17">
      <c r="Q23411" s="925"/>
    </row>
    <row r="23412" spans="17:17">
      <c r="Q23412" s="925"/>
    </row>
    <row r="23413" spans="17:17">
      <c r="Q23413" s="925"/>
    </row>
    <row r="23414" spans="17:17">
      <c r="Q23414" s="925"/>
    </row>
    <row r="23415" spans="17:17">
      <c r="Q23415" s="925"/>
    </row>
    <row r="23416" spans="17:17">
      <c r="Q23416" s="925"/>
    </row>
    <row r="23417" spans="17:17">
      <c r="Q23417" s="925"/>
    </row>
    <row r="23418" spans="17:17">
      <c r="Q23418" s="925"/>
    </row>
    <row r="23419" spans="17:17">
      <c r="Q23419" s="925"/>
    </row>
    <row r="23420" spans="17:17">
      <c r="Q23420" s="925"/>
    </row>
    <row r="23421" spans="17:17">
      <c r="Q23421" s="925"/>
    </row>
    <row r="23422" spans="17:17">
      <c r="Q23422" s="925"/>
    </row>
    <row r="23423" spans="17:17">
      <c r="Q23423" s="925"/>
    </row>
    <row r="23424" spans="17:17">
      <c r="Q23424" s="925"/>
    </row>
    <row r="23425" spans="17:17">
      <c r="Q23425" s="925"/>
    </row>
    <row r="23426" spans="17:17">
      <c r="Q23426" s="925"/>
    </row>
    <row r="23427" spans="17:17">
      <c r="Q23427" s="925"/>
    </row>
    <row r="23428" spans="17:17">
      <c r="Q23428" s="925"/>
    </row>
    <row r="23429" spans="17:17">
      <c r="Q23429" s="925"/>
    </row>
    <row r="23430" spans="17:17">
      <c r="Q23430" s="925"/>
    </row>
    <row r="23431" spans="17:17">
      <c r="Q23431" s="925"/>
    </row>
    <row r="23432" spans="17:17">
      <c r="Q23432" s="925"/>
    </row>
    <row r="23433" spans="17:17">
      <c r="Q23433" s="925"/>
    </row>
    <row r="23434" spans="17:17">
      <c r="Q23434" s="925"/>
    </row>
    <row r="23435" spans="17:17">
      <c r="Q23435" s="925"/>
    </row>
    <row r="23436" spans="17:17">
      <c r="Q23436" s="925"/>
    </row>
    <row r="23437" spans="17:17">
      <c r="Q23437" s="925"/>
    </row>
    <row r="23438" spans="17:17">
      <c r="Q23438" s="925"/>
    </row>
    <row r="23439" spans="17:17">
      <c r="Q23439" s="925"/>
    </row>
    <row r="23440" spans="17:17">
      <c r="Q23440" s="925"/>
    </row>
    <row r="23441" spans="17:17">
      <c r="Q23441" s="925"/>
    </row>
    <row r="23442" spans="17:17">
      <c r="Q23442" s="925"/>
    </row>
    <row r="23443" spans="17:17">
      <c r="Q23443" s="925"/>
    </row>
    <row r="23444" spans="17:17">
      <c r="Q23444" s="925"/>
    </row>
    <row r="23445" spans="17:17">
      <c r="Q23445" s="925"/>
    </row>
    <row r="23446" spans="17:17">
      <c r="Q23446" s="925"/>
    </row>
    <row r="23447" spans="17:17">
      <c r="Q23447" s="925"/>
    </row>
    <row r="23448" spans="17:17">
      <c r="Q23448" s="925"/>
    </row>
    <row r="23449" spans="17:17">
      <c r="Q23449" s="925"/>
    </row>
    <row r="23450" spans="17:17">
      <c r="Q23450" s="925"/>
    </row>
    <row r="23451" spans="17:17">
      <c r="Q23451" s="925"/>
    </row>
    <row r="23452" spans="17:17">
      <c r="Q23452" s="925"/>
    </row>
    <row r="23453" spans="17:17">
      <c r="Q23453" s="925"/>
    </row>
    <row r="23454" spans="17:17">
      <c r="Q23454" s="925"/>
    </row>
    <row r="23455" spans="17:17">
      <c r="Q23455" s="925"/>
    </row>
    <row r="23456" spans="17:17">
      <c r="Q23456" s="925"/>
    </row>
    <row r="23457" spans="17:17">
      <c r="Q23457" s="925"/>
    </row>
    <row r="23458" spans="17:17">
      <c r="Q23458" s="925"/>
    </row>
    <row r="23459" spans="17:17">
      <c r="Q23459" s="925"/>
    </row>
    <row r="23460" spans="17:17">
      <c r="Q23460" s="925"/>
    </row>
    <row r="23461" spans="17:17">
      <c r="Q23461" s="925"/>
    </row>
    <row r="23462" spans="17:17">
      <c r="Q23462" s="925"/>
    </row>
    <row r="23463" spans="17:17">
      <c r="Q23463" s="925"/>
    </row>
    <row r="23464" spans="17:17">
      <c r="Q23464" s="925"/>
    </row>
    <row r="23465" spans="17:17">
      <c r="Q23465" s="925"/>
    </row>
    <row r="23466" spans="17:17">
      <c r="Q23466" s="925"/>
    </row>
    <row r="23467" spans="17:17">
      <c r="Q23467" s="925"/>
    </row>
    <row r="23468" spans="17:17">
      <c r="Q23468" s="925"/>
    </row>
    <row r="23469" spans="17:17">
      <c r="Q23469" s="925"/>
    </row>
    <row r="23470" spans="17:17">
      <c r="Q23470" s="925"/>
    </row>
    <row r="23471" spans="17:17">
      <c r="Q23471" s="925"/>
    </row>
    <row r="23472" spans="17:17">
      <c r="Q23472" s="925"/>
    </row>
    <row r="23473" spans="17:17">
      <c r="Q23473" s="925"/>
    </row>
    <row r="23474" spans="17:17">
      <c r="Q23474" s="925"/>
    </row>
    <row r="23475" spans="17:17">
      <c r="Q23475" s="925"/>
    </row>
    <row r="23476" spans="17:17">
      <c r="Q23476" s="925"/>
    </row>
    <row r="23477" spans="17:17">
      <c r="Q23477" s="925"/>
    </row>
    <row r="23478" spans="17:17">
      <c r="Q23478" s="925"/>
    </row>
    <row r="23479" spans="17:17">
      <c r="Q23479" s="925"/>
    </row>
    <row r="23480" spans="17:17">
      <c r="Q23480" s="925"/>
    </row>
    <row r="23481" spans="17:17">
      <c r="Q23481" s="925"/>
    </row>
    <row r="23482" spans="17:17">
      <c r="Q23482" s="925"/>
    </row>
    <row r="23483" spans="17:17">
      <c r="Q23483" s="925"/>
    </row>
    <row r="23484" spans="17:17">
      <c r="Q23484" s="925"/>
    </row>
    <row r="23485" spans="17:17">
      <c r="Q23485" s="925"/>
    </row>
    <row r="23486" spans="17:17">
      <c r="Q23486" s="925"/>
    </row>
    <row r="23487" spans="17:17">
      <c r="Q23487" s="925"/>
    </row>
    <row r="23488" spans="17:17">
      <c r="Q23488" s="925"/>
    </row>
    <row r="23489" spans="17:17">
      <c r="Q23489" s="925"/>
    </row>
    <row r="23490" spans="17:17">
      <c r="Q23490" s="925"/>
    </row>
    <row r="23491" spans="17:17">
      <c r="Q23491" s="925"/>
    </row>
    <row r="23492" spans="17:17">
      <c r="Q23492" s="925"/>
    </row>
    <row r="23493" spans="17:17">
      <c r="Q23493" s="925"/>
    </row>
    <row r="23494" spans="17:17">
      <c r="Q23494" s="925"/>
    </row>
    <row r="23495" spans="17:17">
      <c r="Q23495" s="925"/>
    </row>
    <row r="23496" spans="17:17">
      <c r="Q23496" s="925"/>
    </row>
    <row r="23497" spans="17:17">
      <c r="Q23497" s="925"/>
    </row>
    <row r="23498" spans="17:17">
      <c r="Q23498" s="925"/>
    </row>
    <row r="23499" spans="17:17">
      <c r="Q23499" s="925"/>
    </row>
    <row r="23500" spans="17:17">
      <c r="Q23500" s="925"/>
    </row>
    <row r="23501" spans="17:17">
      <c r="Q23501" s="925"/>
    </row>
    <row r="23502" spans="17:17">
      <c r="Q23502" s="925"/>
    </row>
    <row r="23503" spans="17:17">
      <c r="Q23503" s="925"/>
    </row>
    <row r="23504" spans="17:17">
      <c r="Q23504" s="925"/>
    </row>
    <row r="23505" spans="17:17">
      <c r="Q23505" s="925"/>
    </row>
    <row r="23506" spans="17:17">
      <c r="Q23506" s="925"/>
    </row>
    <row r="23507" spans="17:17">
      <c r="Q23507" s="925"/>
    </row>
    <row r="23508" spans="17:17">
      <c r="Q23508" s="925"/>
    </row>
    <row r="23509" spans="17:17">
      <c r="Q23509" s="925"/>
    </row>
    <row r="23510" spans="17:17">
      <c r="Q23510" s="925"/>
    </row>
    <row r="23511" spans="17:17">
      <c r="Q23511" s="925"/>
    </row>
    <row r="23512" spans="17:17">
      <c r="Q23512" s="925"/>
    </row>
    <row r="23513" spans="17:17">
      <c r="Q23513" s="925"/>
    </row>
    <row r="23514" spans="17:17">
      <c r="Q23514" s="925"/>
    </row>
    <row r="23515" spans="17:17">
      <c r="Q23515" s="925"/>
    </row>
    <row r="23516" spans="17:17">
      <c r="Q23516" s="925"/>
    </row>
    <row r="23517" spans="17:17">
      <c r="Q23517" s="925"/>
    </row>
    <row r="23518" spans="17:17">
      <c r="Q23518" s="925"/>
    </row>
    <row r="23519" spans="17:17">
      <c r="Q23519" s="925"/>
    </row>
    <row r="23520" spans="17:17">
      <c r="Q23520" s="925"/>
    </row>
    <row r="23521" spans="17:17">
      <c r="Q23521" s="925"/>
    </row>
    <row r="23522" spans="17:17">
      <c r="Q23522" s="925"/>
    </row>
    <row r="23523" spans="17:17">
      <c r="Q23523" s="925"/>
    </row>
    <row r="23524" spans="17:17">
      <c r="Q23524" s="925"/>
    </row>
    <row r="23525" spans="17:17">
      <c r="Q23525" s="925"/>
    </row>
    <row r="23526" spans="17:17">
      <c r="Q23526" s="925"/>
    </row>
    <row r="23527" spans="17:17">
      <c r="Q23527" s="925"/>
    </row>
    <row r="23528" spans="17:17">
      <c r="Q23528" s="925"/>
    </row>
    <row r="23529" spans="17:17">
      <c r="Q23529" s="925"/>
    </row>
    <row r="23530" spans="17:17">
      <c r="Q23530" s="925"/>
    </row>
    <row r="23531" spans="17:17">
      <c r="Q23531" s="925"/>
    </row>
    <row r="23532" spans="17:17">
      <c r="Q23532" s="925"/>
    </row>
    <row r="23533" spans="17:17">
      <c r="Q23533" s="925"/>
    </row>
    <row r="23534" spans="17:17">
      <c r="Q23534" s="925"/>
    </row>
    <row r="23535" spans="17:17">
      <c r="Q23535" s="925"/>
    </row>
    <row r="23536" spans="17:17">
      <c r="Q23536" s="925"/>
    </row>
    <row r="23537" spans="17:17">
      <c r="Q23537" s="925"/>
    </row>
    <row r="23538" spans="17:17">
      <c r="Q23538" s="925"/>
    </row>
    <row r="23539" spans="17:17">
      <c r="Q23539" s="925"/>
    </row>
    <row r="23540" spans="17:17">
      <c r="Q23540" s="925"/>
    </row>
    <row r="23541" spans="17:17">
      <c r="Q23541" s="925"/>
    </row>
    <row r="23542" spans="17:17">
      <c r="Q23542" s="925"/>
    </row>
    <row r="23543" spans="17:17">
      <c r="Q23543" s="925"/>
    </row>
    <row r="23544" spans="17:17">
      <c r="Q23544" s="925"/>
    </row>
    <row r="23545" spans="17:17">
      <c r="Q23545" s="925"/>
    </row>
    <row r="23546" spans="17:17">
      <c r="Q23546" s="925"/>
    </row>
    <row r="23547" spans="17:17">
      <c r="Q23547" s="925"/>
    </row>
    <row r="23548" spans="17:17">
      <c r="Q23548" s="925"/>
    </row>
    <row r="23549" spans="17:17">
      <c r="Q23549" s="925"/>
    </row>
    <row r="23550" spans="17:17">
      <c r="Q23550" s="925"/>
    </row>
    <row r="23551" spans="17:17">
      <c r="Q23551" s="925"/>
    </row>
    <row r="23552" spans="17:17">
      <c r="Q23552" s="925"/>
    </row>
    <row r="23553" spans="17:17">
      <c r="Q23553" s="925"/>
    </row>
    <row r="23554" spans="17:17">
      <c r="Q23554" s="925"/>
    </row>
    <row r="23555" spans="17:17">
      <c r="Q23555" s="925"/>
    </row>
    <row r="23556" spans="17:17">
      <c r="Q23556" s="925"/>
    </row>
    <row r="23557" spans="17:17">
      <c r="Q23557" s="925"/>
    </row>
    <row r="23558" spans="17:17">
      <c r="Q23558" s="925"/>
    </row>
    <row r="23559" spans="17:17">
      <c r="Q23559" s="925"/>
    </row>
    <row r="23560" spans="17:17">
      <c r="Q23560" s="925"/>
    </row>
    <row r="23561" spans="17:17">
      <c r="Q23561" s="925"/>
    </row>
    <row r="23562" spans="17:17">
      <c r="Q23562" s="925"/>
    </row>
    <row r="23563" spans="17:17">
      <c r="Q23563" s="925"/>
    </row>
    <row r="23564" spans="17:17">
      <c r="Q23564" s="925"/>
    </row>
    <row r="23565" spans="17:17">
      <c r="Q23565" s="925"/>
    </row>
    <row r="23566" spans="17:17">
      <c r="Q23566" s="925"/>
    </row>
    <row r="23567" spans="17:17">
      <c r="Q23567" s="925"/>
    </row>
    <row r="23568" spans="17:17">
      <c r="Q23568" s="925"/>
    </row>
    <row r="23569" spans="17:17">
      <c r="Q23569" s="925"/>
    </row>
    <row r="23570" spans="17:17">
      <c r="Q23570" s="925"/>
    </row>
    <row r="23571" spans="17:17">
      <c r="Q23571" s="925"/>
    </row>
    <row r="23572" spans="17:17">
      <c r="Q23572" s="925"/>
    </row>
    <row r="23573" spans="17:17">
      <c r="Q23573" s="925"/>
    </row>
    <row r="23574" spans="17:17">
      <c r="Q23574" s="925"/>
    </row>
    <row r="23575" spans="17:17">
      <c r="Q23575" s="925"/>
    </row>
    <row r="23576" spans="17:17">
      <c r="Q23576" s="925"/>
    </row>
    <row r="23577" spans="17:17">
      <c r="Q23577" s="925"/>
    </row>
    <row r="23578" spans="17:17">
      <c r="Q23578" s="925"/>
    </row>
    <row r="23579" spans="17:17">
      <c r="Q23579" s="925"/>
    </row>
    <row r="23580" spans="17:17">
      <c r="Q23580" s="925"/>
    </row>
    <row r="23581" spans="17:17">
      <c r="Q23581" s="925"/>
    </row>
    <row r="23582" spans="17:17">
      <c r="Q23582" s="925"/>
    </row>
    <row r="23583" spans="17:17">
      <c r="Q23583" s="925"/>
    </row>
    <row r="23584" spans="17:17">
      <c r="Q23584" s="925"/>
    </row>
    <row r="23585" spans="17:17">
      <c r="Q23585" s="925"/>
    </row>
    <row r="23586" spans="17:17">
      <c r="Q23586" s="925"/>
    </row>
    <row r="23587" spans="17:17">
      <c r="Q23587" s="925"/>
    </row>
    <row r="23588" spans="17:17">
      <c r="Q23588" s="925"/>
    </row>
    <row r="23589" spans="17:17">
      <c r="Q23589" s="925"/>
    </row>
    <row r="23590" spans="17:17">
      <c r="Q23590" s="925"/>
    </row>
    <row r="23591" spans="17:17">
      <c r="Q23591" s="925"/>
    </row>
    <row r="23592" spans="17:17">
      <c r="Q23592" s="925"/>
    </row>
    <row r="23593" spans="17:17">
      <c r="Q23593" s="925"/>
    </row>
    <row r="23594" spans="17:17">
      <c r="Q23594" s="925"/>
    </row>
    <row r="23595" spans="17:17">
      <c r="Q23595" s="925"/>
    </row>
    <row r="23596" spans="17:17">
      <c r="Q23596" s="925"/>
    </row>
    <row r="23597" spans="17:17">
      <c r="Q23597" s="925"/>
    </row>
    <row r="23598" spans="17:17">
      <c r="Q23598" s="925"/>
    </row>
    <row r="23599" spans="17:17">
      <c r="Q23599" s="925"/>
    </row>
    <row r="23600" spans="17:17">
      <c r="Q23600" s="925"/>
    </row>
    <row r="23601" spans="17:17">
      <c r="Q23601" s="925"/>
    </row>
    <row r="23602" spans="17:17">
      <c r="Q23602" s="925"/>
    </row>
    <row r="23603" spans="17:17">
      <c r="Q23603" s="925"/>
    </row>
    <row r="23604" spans="17:17">
      <c r="Q23604" s="925"/>
    </row>
    <row r="23605" spans="17:17">
      <c r="Q23605" s="925"/>
    </row>
    <row r="23606" spans="17:17">
      <c r="Q23606" s="925"/>
    </row>
    <row r="23607" spans="17:17">
      <c r="Q23607" s="925"/>
    </row>
    <row r="23608" spans="17:17">
      <c r="Q23608" s="925"/>
    </row>
    <row r="23609" spans="17:17">
      <c r="Q23609" s="925"/>
    </row>
    <row r="23610" spans="17:17">
      <c r="Q23610" s="925"/>
    </row>
    <row r="23611" spans="17:17">
      <c r="Q23611" s="925"/>
    </row>
    <row r="23612" spans="17:17">
      <c r="Q23612" s="925"/>
    </row>
    <row r="23613" spans="17:17">
      <c r="Q23613" s="925"/>
    </row>
    <row r="23614" spans="17:17">
      <c r="Q23614" s="925"/>
    </row>
    <row r="23615" spans="17:17">
      <c r="Q23615" s="925"/>
    </row>
    <row r="23616" spans="17:17">
      <c r="Q23616" s="925"/>
    </row>
    <row r="23617" spans="17:17">
      <c r="Q23617" s="925"/>
    </row>
    <row r="23618" spans="17:17">
      <c r="Q23618" s="925"/>
    </row>
    <row r="23619" spans="17:17">
      <c r="Q23619" s="925"/>
    </row>
    <row r="23620" spans="17:17">
      <c r="Q23620" s="925"/>
    </row>
    <row r="23621" spans="17:17">
      <c r="Q23621" s="925"/>
    </row>
    <row r="23622" spans="17:17">
      <c r="Q23622" s="925"/>
    </row>
    <row r="23623" spans="17:17">
      <c r="Q23623" s="925"/>
    </row>
    <row r="23624" spans="17:17">
      <c r="Q23624" s="925"/>
    </row>
    <row r="23625" spans="17:17">
      <c r="Q23625" s="925"/>
    </row>
    <row r="23626" spans="17:17">
      <c r="Q23626" s="925"/>
    </row>
    <row r="23627" spans="17:17">
      <c r="Q23627" s="925"/>
    </row>
    <row r="23628" spans="17:17">
      <c r="Q23628" s="925"/>
    </row>
    <row r="23629" spans="17:17">
      <c r="Q23629" s="925"/>
    </row>
    <row r="23630" spans="17:17">
      <c r="Q23630" s="925"/>
    </row>
    <row r="23631" spans="17:17">
      <c r="Q23631" s="925"/>
    </row>
    <row r="23632" spans="17:17">
      <c r="Q23632" s="925"/>
    </row>
    <row r="23633" spans="17:17">
      <c r="Q23633" s="925"/>
    </row>
    <row r="23634" spans="17:17">
      <c r="Q23634" s="925"/>
    </row>
    <row r="23635" spans="17:17">
      <c r="Q23635" s="925"/>
    </row>
    <row r="23636" spans="17:17">
      <c r="Q23636" s="925"/>
    </row>
    <row r="23637" spans="17:17">
      <c r="Q23637" s="925"/>
    </row>
    <row r="23638" spans="17:17">
      <c r="Q23638" s="925"/>
    </row>
    <row r="23639" spans="17:17">
      <c r="Q23639" s="925"/>
    </row>
    <row r="23640" spans="17:17">
      <c r="Q23640" s="925"/>
    </row>
    <row r="23641" spans="17:17">
      <c r="Q23641" s="925"/>
    </row>
    <row r="23642" spans="17:17">
      <c r="Q23642" s="925"/>
    </row>
    <row r="23643" spans="17:17">
      <c r="Q23643" s="925"/>
    </row>
    <row r="23644" spans="17:17">
      <c r="Q23644" s="925"/>
    </row>
    <row r="23645" spans="17:17">
      <c r="Q23645" s="925"/>
    </row>
    <row r="23646" spans="17:17">
      <c r="Q23646" s="925"/>
    </row>
    <row r="23647" spans="17:17">
      <c r="Q23647" s="925"/>
    </row>
    <row r="23648" spans="17:17">
      <c r="Q23648" s="925"/>
    </row>
    <row r="23649" spans="17:17">
      <c r="Q23649" s="925"/>
    </row>
    <row r="23650" spans="17:17">
      <c r="Q23650" s="925"/>
    </row>
    <row r="23651" spans="17:17">
      <c r="Q23651" s="925"/>
    </row>
    <row r="23652" spans="17:17">
      <c r="Q23652" s="925"/>
    </row>
    <row r="23653" spans="17:17">
      <c r="Q23653" s="925"/>
    </row>
    <row r="23654" spans="17:17">
      <c r="Q23654" s="925"/>
    </row>
    <row r="23655" spans="17:17">
      <c r="Q23655" s="925"/>
    </row>
    <row r="23656" spans="17:17">
      <c r="Q23656" s="925"/>
    </row>
    <row r="23657" spans="17:17">
      <c r="Q23657" s="925"/>
    </row>
    <row r="23658" spans="17:17">
      <c r="Q23658" s="925"/>
    </row>
    <row r="23659" spans="17:17">
      <c r="Q23659" s="925"/>
    </row>
    <row r="23660" spans="17:17">
      <c r="Q23660" s="925"/>
    </row>
    <row r="23661" spans="17:17">
      <c r="Q23661" s="925"/>
    </row>
    <row r="23662" spans="17:17">
      <c r="Q23662" s="925"/>
    </row>
    <row r="23663" spans="17:17">
      <c r="Q23663" s="925"/>
    </row>
    <row r="23664" spans="17:17">
      <c r="Q23664" s="925"/>
    </row>
    <row r="23665" spans="17:17">
      <c r="Q23665" s="925"/>
    </row>
    <row r="23666" spans="17:17">
      <c r="Q23666" s="925"/>
    </row>
    <row r="23667" spans="17:17">
      <c r="Q23667" s="925"/>
    </row>
    <row r="23668" spans="17:17">
      <c r="Q23668" s="925"/>
    </row>
    <row r="23669" spans="17:17">
      <c r="Q23669" s="925"/>
    </row>
    <row r="23670" spans="17:17">
      <c r="Q23670" s="925"/>
    </row>
    <row r="23671" spans="17:17">
      <c r="Q23671" s="925"/>
    </row>
    <row r="23672" spans="17:17">
      <c r="Q23672" s="925"/>
    </row>
    <row r="23673" spans="17:17">
      <c r="Q23673" s="925"/>
    </row>
    <row r="23674" spans="17:17">
      <c r="Q23674" s="925"/>
    </row>
    <row r="23675" spans="17:17">
      <c r="Q23675" s="925"/>
    </row>
    <row r="23676" spans="17:17">
      <c r="Q23676" s="925"/>
    </row>
    <row r="23677" spans="17:17">
      <c r="Q23677" s="925"/>
    </row>
    <row r="23678" spans="17:17">
      <c r="Q23678" s="925"/>
    </row>
    <row r="23679" spans="17:17">
      <c r="Q23679" s="925"/>
    </row>
    <row r="23680" spans="17:17">
      <c r="Q23680" s="925"/>
    </row>
    <row r="23681" spans="17:17">
      <c r="Q23681" s="925"/>
    </row>
    <row r="23682" spans="17:17">
      <c r="Q23682" s="925"/>
    </row>
    <row r="23683" spans="17:17">
      <c r="Q23683" s="925"/>
    </row>
    <row r="23684" spans="17:17">
      <c r="Q23684" s="925"/>
    </row>
    <row r="23685" spans="17:17">
      <c r="Q23685" s="925"/>
    </row>
    <row r="23686" spans="17:17">
      <c r="Q23686" s="925"/>
    </row>
    <row r="23687" spans="17:17">
      <c r="Q23687" s="925"/>
    </row>
    <row r="23688" spans="17:17">
      <c r="Q23688" s="925"/>
    </row>
    <row r="23689" spans="17:17">
      <c r="Q23689" s="925"/>
    </row>
    <row r="23690" spans="17:17">
      <c r="Q23690" s="925"/>
    </row>
    <row r="23691" spans="17:17">
      <c r="Q23691" s="925"/>
    </row>
    <row r="23692" spans="17:17">
      <c r="Q23692" s="925"/>
    </row>
    <row r="23693" spans="17:17">
      <c r="Q23693" s="925"/>
    </row>
    <row r="23694" spans="17:17">
      <c r="Q23694" s="925"/>
    </row>
    <row r="23695" spans="17:17">
      <c r="Q23695" s="925"/>
    </row>
    <row r="23696" spans="17:17">
      <c r="Q23696" s="925"/>
    </row>
    <row r="23697" spans="17:17">
      <c r="Q23697" s="925"/>
    </row>
    <row r="23698" spans="17:17">
      <c r="Q23698" s="925"/>
    </row>
    <row r="23699" spans="17:17">
      <c r="Q23699" s="925"/>
    </row>
    <row r="23700" spans="17:17">
      <c r="Q23700" s="925"/>
    </row>
    <row r="23701" spans="17:17">
      <c r="Q23701" s="925"/>
    </row>
    <row r="23702" spans="17:17">
      <c r="Q23702" s="925"/>
    </row>
    <row r="23703" spans="17:17">
      <c r="Q23703" s="925"/>
    </row>
    <row r="23704" spans="17:17">
      <c r="Q23704" s="925"/>
    </row>
    <row r="23705" spans="17:17">
      <c r="Q23705" s="925"/>
    </row>
    <row r="23706" spans="17:17">
      <c r="Q23706" s="925"/>
    </row>
    <row r="23707" spans="17:17">
      <c r="Q23707" s="925"/>
    </row>
    <row r="23708" spans="17:17">
      <c r="Q23708" s="925"/>
    </row>
    <row r="23709" spans="17:17">
      <c r="Q23709" s="925"/>
    </row>
    <row r="23710" spans="17:17">
      <c r="Q23710" s="925"/>
    </row>
    <row r="23711" spans="17:17">
      <c r="Q23711" s="925"/>
    </row>
    <row r="23712" spans="17:17">
      <c r="Q23712" s="925"/>
    </row>
    <row r="23713" spans="17:17">
      <c r="Q23713" s="925"/>
    </row>
    <row r="23714" spans="17:17">
      <c r="Q23714" s="925"/>
    </row>
    <row r="23715" spans="17:17">
      <c r="Q23715" s="925"/>
    </row>
    <row r="23716" spans="17:17">
      <c r="Q23716" s="925"/>
    </row>
    <row r="23717" spans="17:17">
      <c r="Q23717" s="925"/>
    </row>
    <row r="23718" spans="17:17">
      <c r="Q23718" s="925"/>
    </row>
    <row r="23719" spans="17:17">
      <c r="Q23719" s="925"/>
    </row>
    <row r="23720" spans="17:17">
      <c r="Q23720" s="925"/>
    </row>
    <row r="23721" spans="17:17">
      <c r="Q23721" s="925"/>
    </row>
    <row r="23722" spans="17:17">
      <c r="Q23722" s="925"/>
    </row>
    <row r="23723" spans="17:17">
      <c r="Q23723" s="925"/>
    </row>
    <row r="23724" spans="17:17">
      <c r="Q23724" s="925"/>
    </row>
    <row r="23725" spans="17:17">
      <c r="Q23725" s="925"/>
    </row>
    <row r="23726" spans="17:17">
      <c r="Q23726" s="925"/>
    </row>
    <row r="23727" spans="17:17">
      <c r="Q23727" s="925"/>
    </row>
    <row r="23728" spans="17:17">
      <c r="Q23728" s="925"/>
    </row>
    <row r="23729" spans="17:17">
      <c r="Q23729" s="925"/>
    </row>
    <row r="23730" spans="17:17">
      <c r="Q23730" s="925"/>
    </row>
    <row r="23731" spans="17:17">
      <c r="Q23731" s="925"/>
    </row>
    <row r="23732" spans="17:17">
      <c r="Q23732" s="925"/>
    </row>
    <row r="23733" spans="17:17">
      <c r="Q23733" s="925"/>
    </row>
    <row r="23734" spans="17:17">
      <c r="Q23734" s="925"/>
    </row>
    <row r="23735" spans="17:17">
      <c r="Q23735" s="925"/>
    </row>
    <row r="23736" spans="17:17">
      <c r="Q23736" s="925"/>
    </row>
    <row r="23737" spans="17:17">
      <c r="Q23737" s="925"/>
    </row>
    <row r="23738" spans="17:17">
      <c r="Q23738" s="925"/>
    </row>
    <row r="23739" spans="17:17">
      <c r="Q23739" s="925"/>
    </row>
    <row r="23740" spans="17:17">
      <c r="Q23740" s="925"/>
    </row>
    <row r="23741" spans="17:17">
      <c r="Q23741" s="925"/>
    </row>
    <row r="23742" spans="17:17">
      <c r="Q23742" s="925"/>
    </row>
    <row r="23743" spans="17:17">
      <c r="Q23743" s="925"/>
    </row>
    <row r="23744" spans="17:17">
      <c r="Q23744" s="925"/>
    </row>
    <row r="23745" spans="17:17">
      <c r="Q23745" s="925"/>
    </row>
    <row r="23746" spans="17:17">
      <c r="Q23746" s="925"/>
    </row>
    <row r="23747" spans="17:17">
      <c r="Q23747" s="925"/>
    </row>
    <row r="23748" spans="17:17">
      <c r="Q23748" s="925"/>
    </row>
    <row r="23749" spans="17:17">
      <c r="Q23749" s="925"/>
    </row>
    <row r="23750" spans="17:17">
      <c r="Q23750" s="925"/>
    </row>
    <row r="23751" spans="17:17">
      <c r="Q23751" s="925"/>
    </row>
    <row r="23752" spans="17:17">
      <c r="Q23752" s="925"/>
    </row>
    <row r="23753" spans="17:17">
      <c r="Q23753" s="925"/>
    </row>
    <row r="23754" spans="17:17">
      <c r="Q23754" s="925"/>
    </row>
    <row r="23755" spans="17:17">
      <c r="Q23755" s="925"/>
    </row>
    <row r="23756" spans="17:17">
      <c r="Q23756" s="925"/>
    </row>
    <row r="23757" spans="17:17">
      <c r="Q23757" s="925"/>
    </row>
    <row r="23758" spans="17:17">
      <c r="Q23758" s="925"/>
    </row>
    <row r="23759" spans="17:17">
      <c r="Q23759" s="925"/>
    </row>
    <row r="23760" spans="17:17">
      <c r="Q23760" s="925"/>
    </row>
    <row r="23761" spans="17:17">
      <c r="Q23761" s="925"/>
    </row>
    <row r="23762" spans="17:17">
      <c r="Q23762" s="925"/>
    </row>
    <row r="23763" spans="17:17">
      <c r="Q23763" s="925"/>
    </row>
    <row r="23764" spans="17:17">
      <c r="Q23764" s="925"/>
    </row>
    <row r="23765" spans="17:17">
      <c r="Q23765" s="925"/>
    </row>
    <row r="23766" spans="17:17">
      <c r="Q23766" s="925"/>
    </row>
    <row r="23767" spans="17:17">
      <c r="Q23767" s="925"/>
    </row>
    <row r="23768" spans="17:17">
      <c r="Q23768" s="925"/>
    </row>
    <row r="23769" spans="17:17">
      <c r="Q23769" s="925"/>
    </row>
    <row r="23770" spans="17:17">
      <c r="Q23770" s="925"/>
    </row>
    <row r="23771" spans="17:17">
      <c r="Q23771" s="925"/>
    </row>
    <row r="23772" spans="17:17">
      <c r="Q23772" s="925"/>
    </row>
    <row r="23773" spans="17:17">
      <c r="Q23773" s="925"/>
    </row>
    <row r="23774" spans="17:17">
      <c r="Q23774" s="925"/>
    </row>
    <row r="23775" spans="17:17">
      <c r="Q23775" s="925"/>
    </row>
    <row r="23776" spans="17:17">
      <c r="Q23776" s="925"/>
    </row>
    <row r="23777" spans="17:17">
      <c r="Q23777" s="925"/>
    </row>
    <row r="23778" spans="17:17">
      <c r="Q23778" s="925"/>
    </row>
    <row r="23779" spans="17:17">
      <c r="Q23779" s="925"/>
    </row>
    <row r="23780" spans="17:17">
      <c r="Q23780" s="925"/>
    </row>
    <row r="23781" spans="17:17">
      <c r="Q23781" s="925"/>
    </row>
    <row r="23782" spans="17:17">
      <c r="Q23782" s="925"/>
    </row>
    <row r="23783" spans="17:17">
      <c r="Q23783" s="925"/>
    </row>
    <row r="23784" spans="17:17">
      <c r="Q23784" s="925"/>
    </row>
    <row r="23785" spans="17:17">
      <c r="Q23785" s="925"/>
    </row>
    <row r="23786" spans="17:17">
      <c r="Q23786" s="925"/>
    </row>
    <row r="23787" spans="17:17">
      <c r="Q23787" s="925"/>
    </row>
    <row r="23788" spans="17:17">
      <c r="Q23788" s="925"/>
    </row>
    <row r="23789" spans="17:17">
      <c r="Q23789" s="925"/>
    </row>
    <row r="23790" spans="17:17">
      <c r="Q23790" s="925"/>
    </row>
    <row r="23791" spans="17:17">
      <c r="Q23791" s="925"/>
    </row>
    <row r="23792" spans="17:17">
      <c r="Q23792" s="925"/>
    </row>
    <row r="23793" spans="17:17">
      <c r="Q23793" s="925"/>
    </row>
    <row r="23794" spans="17:17">
      <c r="Q23794" s="925"/>
    </row>
    <row r="23795" spans="17:17">
      <c r="Q23795" s="925"/>
    </row>
    <row r="23796" spans="17:17">
      <c r="Q23796" s="925"/>
    </row>
    <row r="23797" spans="17:17">
      <c r="Q23797" s="925"/>
    </row>
    <row r="23798" spans="17:17">
      <c r="Q23798" s="925"/>
    </row>
    <row r="23799" spans="17:17">
      <c r="Q23799" s="925"/>
    </row>
    <row r="23800" spans="17:17">
      <c r="Q23800" s="925"/>
    </row>
    <row r="23801" spans="17:17">
      <c r="Q23801" s="925"/>
    </row>
    <row r="23802" spans="17:17">
      <c r="Q23802" s="925"/>
    </row>
    <row r="23803" spans="17:17">
      <c r="Q23803" s="925"/>
    </row>
    <row r="23804" spans="17:17">
      <c r="Q23804" s="925"/>
    </row>
    <row r="23805" spans="17:17">
      <c r="Q23805" s="925"/>
    </row>
    <row r="23806" spans="17:17">
      <c r="Q23806" s="925"/>
    </row>
    <row r="23807" spans="17:17">
      <c r="Q23807" s="925"/>
    </row>
    <row r="23808" spans="17:17">
      <c r="Q23808" s="925"/>
    </row>
    <row r="23809" spans="17:17">
      <c r="Q23809" s="925"/>
    </row>
    <row r="23810" spans="17:17">
      <c r="Q23810" s="925"/>
    </row>
    <row r="23811" spans="17:17">
      <c r="Q23811" s="925"/>
    </row>
    <row r="23812" spans="17:17">
      <c r="Q23812" s="925"/>
    </row>
    <row r="23813" spans="17:17">
      <c r="Q23813" s="925"/>
    </row>
    <row r="23814" spans="17:17">
      <c r="Q23814" s="925"/>
    </row>
    <row r="23815" spans="17:17">
      <c r="Q23815" s="925"/>
    </row>
    <row r="23816" spans="17:17">
      <c r="Q23816" s="925"/>
    </row>
    <row r="23817" spans="17:17">
      <c r="Q23817" s="925"/>
    </row>
    <row r="23818" spans="17:17">
      <c r="Q23818" s="925"/>
    </row>
    <row r="23819" spans="17:17">
      <c r="Q23819" s="925"/>
    </row>
    <row r="23820" spans="17:17">
      <c r="Q23820" s="925"/>
    </row>
    <row r="23821" spans="17:17">
      <c r="Q23821" s="925"/>
    </row>
    <row r="23822" spans="17:17">
      <c r="Q23822" s="925"/>
    </row>
    <row r="23823" spans="17:17">
      <c r="Q23823" s="925"/>
    </row>
    <row r="23824" spans="17:17">
      <c r="Q23824" s="925"/>
    </row>
    <row r="23825" spans="17:17">
      <c r="Q23825" s="925"/>
    </row>
    <row r="23826" spans="17:17">
      <c r="Q23826" s="925"/>
    </row>
    <row r="23827" spans="17:17">
      <c r="Q23827" s="925"/>
    </row>
    <row r="23828" spans="17:17">
      <c r="Q23828" s="925"/>
    </row>
    <row r="23829" spans="17:17">
      <c r="Q23829" s="925"/>
    </row>
    <row r="23830" spans="17:17">
      <c r="Q23830" s="925"/>
    </row>
    <row r="23831" spans="17:17">
      <c r="Q23831" s="925"/>
    </row>
    <row r="23832" spans="17:17">
      <c r="Q23832" s="925"/>
    </row>
    <row r="23833" spans="17:17">
      <c r="Q23833" s="925"/>
    </row>
    <row r="23834" spans="17:17">
      <c r="Q23834" s="925"/>
    </row>
    <row r="23835" spans="17:17">
      <c r="Q23835" s="925"/>
    </row>
    <row r="23836" spans="17:17">
      <c r="Q23836" s="925"/>
    </row>
    <row r="23837" spans="17:17">
      <c r="Q23837" s="925"/>
    </row>
    <row r="23838" spans="17:17">
      <c r="Q23838" s="925"/>
    </row>
    <row r="23839" spans="17:17">
      <c r="Q23839" s="925"/>
    </row>
    <row r="23840" spans="17:17">
      <c r="Q23840" s="925"/>
    </row>
    <row r="23841" spans="17:17">
      <c r="Q23841" s="925"/>
    </row>
    <row r="23842" spans="17:17">
      <c r="Q23842" s="925"/>
    </row>
    <row r="23843" spans="17:17">
      <c r="Q23843" s="925"/>
    </row>
    <row r="23844" spans="17:17">
      <c r="Q23844" s="925"/>
    </row>
    <row r="23845" spans="17:17">
      <c r="Q23845" s="925"/>
    </row>
    <row r="23846" spans="17:17">
      <c r="Q23846" s="925"/>
    </row>
    <row r="23847" spans="17:17">
      <c r="Q23847" s="925"/>
    </row>
    <row r="23848" spans="17:17">
      <c r="Q23848" s="925"/>
    </row>
    <row r="23849" spans="17:17">
      <c r="Q23849" s="925"/>
    </row>
    <row r="23850" spans="17:17">
      <c r="Q23850" s="925"/>
    </row>
    <row r="23851" spans="17:17">
      <c r="Q23851" s="925"/>
    </row>
    <row r="23852" spans="17:17">
      <c r="Q23852" s="925"/>
    </row>
    <row r="23853" spans="17:17">
      <c r="Q23853" s="925"/>
    </row>
    <row r="23854" spans="17:17">
      <c r="Q23854" s="925"/>
    </row>
    <row r="23855" spans="17:17">
      <c r="Q23855" s="925"/>
    </row>
    <row r="23856" spans="17:17">
      <c r="Q23856" s="925"/>
    </row>
    <row r="23857" spans="17:17">
      <c r="Q23857" s="925"/>
    </row>
    <row r="23858" spans="17:17">
      <c r="Q23858" s="925"/>
    </row>
    <row r="23859" spans="17:17">
      <c r="Q23859" s="925"/>
    </row>
    <row r="23860" spans="17:17">
      <c r="Q23860" s="925"/>
    </row>
    <row r="23861" spans="17:17">
      <c r="Q23861" s="925"/>
    </row>
    <row r="23862" spans="17:17">
      <c r="Q23862" s="925"/>
    </row>
    <row r="23863" spans="17:17">
      <c r="Q23863" s="925"/>
    </row>
    <row r="23864" spans="17:17">
      <c r="Q23864" s="925"/>
    </row>
    <row r="23865" spans="17:17">
      <c r="Q23865" s="925"/>
    </row>
    <row r="23866" spans="17:17">
      <c r="Q23866" s="925"/>
    </row>
    <row r="23867" spans="17:17">
      <c r="Q23867" s="925"/>
    </row>
    <row r="23868" spans="17:17">
      <c r="Q23868" s="925"/>
    </row>
    <row r="23869" spans="17:17">
      <c r="Q23869" s="925"/>
    </row>
    <row r="23870" spans="17:17">
      <c r="Q23870" s="925"/>
    </row>
    <row r="23871" spans="17:17">
      <c r="Q23871" s="925"/>
    </row>
    <row r="23872" spans="17:17">
      <c r="Q23872" s="925"/>
    </row>
    <row r="23873" spans="17:17">
      <c r="Q23873" s="925"/>
    </row>
    <row r="23874" spans="17:17">
      <c r="Q23874" s="925"/>
    </row>
    <row r="23875" spans="17:17">
      <c r="Q23875" s="925"/>
    </row>
    <row r="23876" spans="17:17">
      <c r="Q23876" s="925"/>
    </row>
    <row r="23877" spans="17:17">
      <c r="Q23877" s="925"/>
    </row>
    <row r="23878" spans="17:17">
      <c r="Q23878" s="925"/>
    </row>
    <row r="23879" spans="17:17">
      <c r="Q23879" s="925"/>
    </row>
    <row r="23880" spans="17:17">
      <c r="Q23880" s="925"/>
    </row>
    <row r="23881" spans="17:17">
      <c r="Q23881" s="925"/>
    </row>
    <row r="23882" spans="17:17">
      <c r="Q23882" s="925"/>
    </row>
    <row r="23883" spans="17:17">
      <c r="Q23883" s="925"/>
    </row>
    <row r="23884" spans="17:17">
      <c r="Q23884" s="925"/>
    </row>
    <row r="23885" spans="17:17">
      <c r="Q23885" s="925"/>
    </row>
    <row r="23886" spans="17:17">
      <c r="Q23886" s="925"/>
    </row>
    <row r="23887" spans="17:17">
      <c r="Q23887" s="925"/>
    </row>
    <row r="23888" spans="17:17">
      <c r="Q23888" s="925"/>
    </row>
    <row r="23889" spans="17:17">
      <c r="Q23889" s="925"/>
    </row>
    <row r="23890" spans="17:17">
      <c r="Q23890" s="925"/>
    </row>
    <row r="23891" spans="17:17">
      <c r="Q23891" s="925"/>
    </row>
    <row r="23892" spans="17:17">
      <c r="Q23892" s="925"/>
    </row>
    <row r="23893" spans="17:17">
      <c r="Q23893" s="925"/>
    </row>
    <row r="23894" spans="17:17">
      <c r="Q23894" s="925"/>
    </row>
    <row r="23895" spans="17:17">
      <c r="Q23895" s="925"/>
    </row>
    <row r="23896" spans="17:17">
      <c r="Q23896" s="925"/>
    </row>
    <row r="23897" spans="17:17">
      <c r="Q23897" s="925"/>
    </row>
    <row r="23898" spans="17:17">
      <c r="Q23898" s="925"/>
    </row>
    <row r="23899" spans="17:17">
      <c r="Q23899" s="925"/>
    </row>
    <row r="23900" spans="17:17">
      <c r="Q23900" s="925"/>
    </row>
    <row r="23901" spans="17:17">
      <c r="Q23901" s="925"/>
    </row>
    <row r="23902" spans="17:17">
      <c r="Q23902" s="925"/>
    </row>
    <row r="23903" spans="17:17">
      <c r="Q23903" s="925"/>
    </row>
    <row r="23904" spans="17:17">
      <c r="Q23904" s="925"/>
    </row>
    <row r="23905" spans="17:17">
      <c r="Q23905" s="925"/>
    </row>
    <row r="23906" spans="17:17">
      <c r="Q23906" s="925"/>
    </row>
    <row r="23907" spans="17:17">
      <c r="Q23907" s="925"/>
    </row>
    <row r="23908" spans="17:17">
      <c r="Q23908" s="925"/>
    </row>
    <row r="23909" spans="17:17">
      <c r="Q23909" s="925"/>
    </row>
    <row r="23910" spans="17:17">
      <c r="Q23910" s="925"/>
    </row>
    <row r="23911" spans="17:17">
      <c r="Q23911" s="925"/>
    </row>
    <row r="23912" spans="17:17">
      <c r="Q23912" s="925"/>
    </row>
    <row r="23913" spans="17:17">
      <c r="Q23913" s="925"/>
    </row>
    <row r="23914" spans="17:17">
      <c r="Q23914" s="925"/>
    </row>
    <row r="23915" spans="17:17">
      <c r="Q23915" s="925"/>
    </row>
    <row r="23916" spans="17:17">
      <c r="Q23916" s="925"/>
    </row>
    <row r="23917" spans="17:17">
      <c r="Q23917" s="925"/>
    </row>
    <row r="23918" spans="17:17">
      <c r="Q23918" s="925"/>
    </row>
    <row r="23919" spans="17:17">
      <c r="Q23919" s="925"/>
    </row>
    <row r="23920" spans="17:17">
      <c r="Q23920" s="787" t="s">
        <v>4726</v>
      </c>
    </row>
    <row r="23922" spans="17:17">
      <c r="Q23922" s="933"/>
    </row>
    <row r="23923" spans="17:17">
      <c r="Q23923" s="933"/>
    </row>
    <row r="23924" spans="17:17">
      <c r="Q23924" s="933"/>
    </row>
    <row r="23925" spans="17:17">
      <c r="Q23925" s="933"/>
    </row>
    <row r="23926" spans="17:17">
      <c r="Q23926" s="933"/>
    </row>
    <row r="23927" spans="17:17">
      <c r="Q23927" s="933"/>
    </row>
    <row r="23928" spans="17:17">
      <c r="Q23928" s="933"/>
    </row>
    <row r="23929" spans="17:17">
      <c r="Q23929" s="933"/>
    </row>
    <row r="23930" spans="17:17">
      <c r="Q23930" s="933"/>
    </row>
    <row r="23931" spans="17:17">
      <c r="Q23931" s="933"/>
    </row>
  </sheetData>
  <autoFilter ref="A10:AE2161" xr:uid="{00000000-0009-0000-0000-00000A000000}">
    <filterColumn colId="12">
      <filters>
        <filter val="BM 1309 K"/>
      </filters>
    </filterColumn>
  </autoFilter>
  <mergeCells count="33">
    <mergeCell ref="B3:P3"/>
    <mergeCell ref="B4:P4"/>
    <mergeCell ref="B5:P5"/>
    <mergeCell ref="B7:B9"/>
    <mergeCell ref="C7:C9"/>
    <mergeCell ref="D7:D9"/>
    <mergeCell ref="E7:E9"/>
    <mergeCell ref="F7:F9"/>
    <mergeCell ref="G7:G9"/>
    <mergeCell ref="H7:H9"/>
    <mergeCell ref="I7:I9"/>
    <mergeCell ref="J7:N7"/>
    <mergeCell ref="O7:O9"/>
    <mergeCell ref="P7:P9"/>
    <mergeCell ref="Q7:Q9"/>
    <mergeCell ref="J8:J9"/>
    <mergeCell ref="K8:K9"/>
    <mergeCell ref="L8:L9"/>
    <mergeCell ref="M8:M9"/>
    <mergeCell ref="N8:N9"/>
    <mergeCell ref="R7:R9"/>
    <mergeCell ref="AC7:AC9"/>
    <mergeCell ref="AD7:AD9"/>
    <mergeCell ref="S7:S9"/>
    <mergeCell ref="T7:T9"/>
    <mergeCell ref="U7:U9"/>
    <mergeCell ref="V7:V9"/>
    <mergeCell ref="W7:W9"/>
    <mergeCell ref="X7:X9"/>
    <mergeCell ref="Y7:Y9"/>
    <mergeCell ref="Z7:Z9"/>
    <mergeCell ref="AA7:AA9"/>
    <mergeCell ref="AB7:AB9"/>
  </mergeCells>
  <printOptions horizontalCentered="1"/>
  <pageMargins left="1.22" right="0.23622047244094491" top="0.98425196850393704" bottom="0.78740157480314965" header="0.31496062992125984" footer="0.35433070866141736"/>
  <pageSetup paperSize="5" scale="60" orientation="landscape" r:id="rId1"/>
  <headerFooter>
    <oddFooter>&amp;RPage &amp;P of &amp;N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I259"/>
  <sheetViews>
    <sheetView view="pageBreakPreview" topLeftCell="Z11" zoomScale="90" zoomScaleNormal="70" zoomScaleSheetLayoutView="90" workbookViewId="0">
      <selection activeCell="AB23" sqref="AB23"/>
    </sheetView>
  </sheetViews>
  <sheetFormatPr baseColWidth="10" defaultColWidth="8.83203125" defaultRowHeight="15"/>
  <cols>
    <col min="2" max="2" width="7.33203125" style="710" customWidth="1"/>
    <col min="3" max="3" width="30.83203125" style="710" customWidth="1"/>
    <col min="4" max="4" width="40.33203125" style="710" customWidth="1"/>
    <col min="5" max="5" width="12.5" style="710" customWidth="1"/>
    <col min="6" max="6" width="21.6640625" style="710" bestFit="1" customWidth="1"/>
    <col min="7" max="7" width="8.83203125" style="710"/>
    <col min="8" max="8" width="15.33203125" style="710" customWidth="1"/>
    <col min="9" max="9" width="12.33203125" style="710" customWidth="1"/>
    <col min="10" max="10" width="14.33203125" style="710" bestFit="1" customWidth="1"/>
    <col min="11" max="11" width="20.83203125" style="710" bestFit="1" customWidth="1"/>
    <col min="12" max="12" width="15" style="710" bestFit="1" customWidth="1"/>
    <col min="13" max="13" width="10" style="710" bestFit="1" customWidth="1"/>
    <col min="14" max="14" width="8.83203125" style="710"/>
    <col min="15" max="15" width="13.1640625" style="710" customWidth="1"/>
    <col min="16" max="16" width="17.5" style="710" bestFit="1" customWidth="1"/>
    <col min="17" max="17" width="14.83203125" style="710" customWidth="1"/>
    <col min="18" max="18" width="0" style="691" hidden="1" customWidth="1"/>
    <col min="19" max="19" width="21.6640625" style="692" customWidth="1"/>
    <col min="20" max="33" width="21.6640625" customWidth="1"/>
    <col min="35" max="35" width="22.33203125" customWidth="1"/>
  </cols>
  <sheetData>
    <row r="1" spans="1:33" ht="19">
      <c r="B1" s="1152" t="s">
        <v>1851</v>
      </c>
      <c r="C1" s="1152"/>
      <c r="D1" s="1152"/>
      <c r="E1" s="1152"/>
      <c r="F1" s="1152"/>
      <c r="G1" s="1152"/>
      <c r="H1" s="1152"/>
      <c r="I1" s="1152"/>
      <c r="J1" s="1152"/>
      <c r="K1" s="1152"/>
      <c r="L1" s="1152"/>
      <c r="M1" s="1152"/>
      <c r="N1" s="1152"/>
      <c r="O1" s="1152"/>
      <c r="P1" s="1152"/>
      <c r="Q1" s="1152"/>
      <c r="R1" s="693"/>
      <c r="S1" s="691"/>
      <c r="T1" s="692"/>
    </row>
    <row r="2" spans="1:33" ht="19">
      <c r="B2" s="1152" t="s">
        <v>1852</v>
      </c>
      <c r="C2" s="1152"/>
      <c r="D2" s="1152"/>
      <c r="E2" s="1152"/>
      <c r="F2" s="1152"/>
      <c r="G2" s="1152"/>
      <c r="H2" s="1152"/>
      <c r="I2" s="1152"/>
      <c r="J2" s="1152"/>
      <c r="K2" s="1152"/>
      <c r="L2" s="1152"/>
      <c r="M2" s="1152"/>
      <c r="N2" s="1152"/>
      <c r="O2" s="1152"/>
      <c r="P2" s="1152"/>
      <c r="Q2" s="1152"/>
      <c r="R2" s="693"/>
      <c r="S2" s="691"/>
      <c r="T2" s="692"/>
    </row>
    <row r="3" spans="1:33">
      <c r="B3" s="705"/>
      <c r="C3" s="705"/>
      <c r="D3" s="705"/>
      <c r="E3" s="705"/>
      <c r="F3" s="705"/>
      <c r="G3" s="705"/>
      <c r="H3" s="705"/>
      <c r="I3" s="705"/>
      <c r="J3" s="705"/>
      <c r="K3" s="705"/>
      <c r="L3" s="705"/>
      <c r="M3" s="705"/>
      <c r="N3" s="705"/>
      <c r="O3" s="705"/>
      <c r="P3" s="705"/>
      <c r="Q3" s="705"/>
      <c r="R3" s="693"/>
      <c r="S3" s="691"/>
      <c r="T3" s="692"/>
    </row>
    <row r="4" spans="1:33">
      <c r="B4" s="705"/>
      <c r="C4" s="705"/>
      <c r="D4" s="705"/>
      <c r="E4" s="705"/>
      <c r="F4" s="705"/>
      <c r="G4" s="705"/>
      <c r="H4" s="705"/>
      <c r="I4" s="705"/>
      <c r="J4" s="705"/>
      <c r="K4" s="705"/>
      <c r="L4" s="705"/>
      <c r="M4" s="705"/>
      <c r="N4" s="705"/>
      <c r="O4" s="705"/>
      <c r="P4" s="1153"/>
      <c r="Q4" s="1153"/>
      <c r="R4" s="693"/>
      <c r="S4" s="691"/>
      <c r="T4" s="692"/>
    </row>
    <row r="5" spans="1:33" ht="16" thickBot="1">
      <c r="B5" s="706"/>
      <c r="C5" s="706" t="s">
        <v>1868</v>
      </c>
      <c r="D5" s="706"/>
      <c r="E5" s="706"/>
      <c r="F5" s="705"/>
      <c r="G5" s="705"/>
      <c r="H5" s="705"/>
      <c r="I5" s="705"/>
      <c r="J5" s="705"/>
      <c r="K5" s="705"/>
      <c r="L5" s="705"/>
      <c r="M5" s="705"/>
      <c r="N5" s="705"/>
      <c r="O5" s="705"/>
      <c r="P5" s="707"/>
      <c r="Q5" s="705"/>
      <c r="R5" s="693"/>
      <c r="S5" s="691"/>
      <c r="T5" s="692"/>
    </row>
    <row r="6" spans="1:33" ht="24" customHeight="1" thickTop="1">
      <c r="B6" s="1154" t="s">
        <v>1853</v>
      </c>
      <c r="C6" s="1157" t="s">
        <v>1882</v>
      </c>
      <c r="D6" s="1157" t="s">
        <v>2038</v>
      </c>
      <c r="E6" s="1157" t="s">
        <v>1883</v>
      </c>
      <c r="F6" s="1157" t="s">
        <v>2039</v>
      </c>
      <c r="G6" s="1157" t="s">
        <v>2040</v>
      </c>
      <c r="H6" s="1157" t="s">
        <v>1963</v>
      </c>
      <c r="I6" s="1157" t="s">
        <v>1964</v>
      </c>
      <c r="J6" s="1157" t="s">
        <v>1885</v>
      </c>
      <c r="K6" s="1157"/>
      <c r="L6" s="1157"/>
      <c r="M6" s="1157"/>
      <c r="N6" s="1157"/>
      <c r="O6" s="1157" t="s">
        <v>1965</v>
      </c>
      <c r="P6" s="1157" t="s">
        <v>1974</v>
      </c>
      <c r="Q6" s="1160" t="s">
        <v>2037</v>
      </c>
      <c r="R6" s="694"/>
      <c r="S6" s="1163" t="s">
        <v>2015</v>
      </c>
      <c r="T6" s="1163" t="s">
        <v>2016</v>
      </c>
      <c r="U6" s="1166" t="s">
        <v>2017</v>
      </c>
      <c r="V6" s="1163" t="s">
        <v>2018</v>
      </c>
      <c r="W6" s="1169" t="s">
        <v>2019</v>
      </c>
      <c r="X6" s="1172" t="s">
        <v>2020</v>
      </c>
      <c r="Y6" s="1166" t="s">
        <v>2021</v>
      </c>
      <c r="Z6" s="1166" t="s">
        <v>2022</v>
      </c>
      <c r="AA6" s="1166" t="s">
        <v>2023</v>
      </c>
      <c r="AB6" s="1166" t="s">
        <v>2028</v>
      </c>
      <c r="AC6" s="1166" t="s">
        <v>2029</v>
      </c>
      <c r="AD6" s="1166" t="s">
        <v>2035</v>
      </c>
      <c r="AE6" s="1163" t="s">
        <v>1850</v>
      </c>
      <c r="AF6" s="1163" t="s">
        <v>2024</v>
      </c>
      <c r="AG6" s="1163" t="s">
        <v>2034</v>
      </c>
    </row>
    <row r="7" spans="1:33">
      <c r="B7" s="1155"/>
      <c r="C7" s="1144"/>
      <c r="D7" s="1144"/>
      <c r="E7" s="1144"/>
      <c r="F7" s="1144"/>
      <c r="G7" s="1144"/>
      <c r="H7" s="1144"/>
      <c r="I7" s="1144"/>
      <c r="J7" s="1144" t="s">
        <v>1966</v>
      </c>
      <c r="K7" s="1144" t="s">
        <v>1967</v>
      </c>
      <c r="L7" s="1144" t="s">
        <v>1968</v>
      </c>
      <c r="M7" s="1144" t="s">
        <v>1969</v>
      </c>
      <c r="N7" s="1144" t="s">
        <v>18</v>
      </c>
      <c r="O7" s="1158"/>
      <c r="P7" s="1144"/>
      <c r="Q7" s="1161"/>
      <c r="R7" s="689" t="s">
        <v>112</v>
      </c>
      <c r="S7" s="1164"/>
      <c r="T7" s="1164"/>
      <c r="U7" s="1167"/>
      <c r="V7" s="1164"/>
      <c r="W7" s="1170"/>
      <c r="X7" s="1173"/>
      <c r="Y7" s="1167"/>
      <c r="Z7" s="1167"/>
      <c r="AA7" s="1167"/>
      <c r="AB7" s="1167"/>
      <c r="AC7" s="1167"/>
      <c r="AD7" s="1167"/>
      <c r="AE7" s="1164"/>
      <c r="AF7" s="1164"/>
      <c r="AG7" s="1164"/>
    </row>
    <row r="8" spans="1:33" ht="16" thickBot="1">
      <c r="B8" s="1156"/>
      <c r="C8" s="1145"/>
      <c r="D8" s="1145"/>
      <c r="E8" s="1145"/>
      <c r="F8" s="1145"/>
      <c r="G8" s="1145"/>
      <c r="H8" s="1145"/>
      <c r="I8" s="1145"/>
      <c r="J8" s="1145"/>
      <c r="K8" s="1145"/>
      <c r="L8" s="1145"/>
      <c r="M8" s="1145"/>
      <c r="N8" s="1145"/>
      <c r="O8" s="1159"/>
      <c r="P8" s="1145"/>
      <c r="Q8" s="1162"/>
      <c r="R8" s="689" t="s">
        <v>112</v>
      </c>
      <c r="S8" s="1165"/>
      <c r="T8" s="1165"/>
      <c r="U8" s="1168"/>
      <c r="V8" s="1165"/>
      <c r="W8" s="1171"/>
      <c r="X8" s="1174"/>
      <c r="Y8" s="1168"/>
      <c r="Z8" s="1168"/>
      <c r="AA8" s="1168"/>
      <c r="AB8" s="1168"/>
      <c r="AC8" s="1168"/>
      <c r="AD8" s="1168"/>
      <c r="AE8" s="1165"/>
      <c r="AF8" s="1165"/>
      <c r="AG8" s="1165"/>
    </row>
    <row r="9" spans="1:33" s="731" customFormat="1" ht="17" thickTop="1" thickBot="1">
      <c r="B9" s="799">
        <v>1</v>
      </c>
      <c r="C9" s="800">
        <v>2</v>
      </c>
      <c r="D9" s="800">
        <v>3</v>
      </c>
      <c r="E9" s="800">
        <v>4</v>
      </c>
      <c r="F9" s="800">
        <v>5</v>
      </c>
      <c r="G9" s="800">
        <v>6</v>
      </c>
      <c r="H9" s="800">
        <v>7</v>
      </c>
      <c r="I9" s="800">
        <v>8</v>
      </c>
      <c r="J9" s="800">
        <v>9</v>
      </c>
      <c r="K9" s="800">
        <v>10</v>
      </c>
      <c r="L9" s="800">
        <v>11</v>
      </c>
      <c r="M9" s="800">
        <v>12</v>
      </c>
      <c r="N9" s="800">
        <v>13</v>
      </c>
      <c r="O9" s="800">
        <v>14</v>
      </c>
      <c r="P9" s="800">
        <v>15</v>
      </c>
      <c r="Q9" s="801">
        <v>16</v>
      </c>
      <c r="R9" s="694" t="s">
        <v>112</v>
      </c>
      <c r="S9" s="778"/>
      <c r="T9" s="778"/>
      <c r="U9" s="779"/>
      <c r="V9" s="778"/>
      <c r="W9" s="778"/>
      <c r="X9" s="778"/>
      <c r="Y9" s="778"/>
      <c r="Z9" s="778"/>
      <c r="AA9" s="778"/>
      <c r="AB9" s="778"/>
      <c r="AC9" s="778"/>
      <c r="AD9" s="778"/>
      <c r="AE9" s="778"/>
      <c r="AF9" s="778"/>
      <c r="AG9" s="778"/>
    </row>
    <row r="10" spans="1:33">
      <c r="B10" s="711"/>
      <c r="C10" s="712"/>
      <c r="D10" s="712"/>
      <c r="E10" s="712"/>
      <c r="F10" s="712"/>
      <c r="G10" s="712"/>
      <c r="H10" s="712"/>
      <c r="I10" s="712"/>
      <c r="J10" s="712"/>
      <c r="K10" s="712"/>
      <c r="L10" s="712"/>
      <c r="M10" s="712"/>
      <c r="N10" s="712"/>
      <c r="O10" s="712"/>
      <c r="P10" s="712"/>
      <c r="Q10" s="713"/>
      <c r="R10" s="689" t="s">
        <v>112</v>
      </c>
      <c r="S10"/>
      <c r="T10" s="692"/>
    </row>
    <row r="11" spans="1:33" ht="25.5" customHeight="1">
      <c r="B11" s="714">
        <v>1</v>
      </c>
      <c r="C11" s="715" t="s">
        <v>20</v>
      </c>
      <c r="D11" s="712"/>
      <c r="E11" s="712"/>
      <c r="F11" s="712"/>
      <c r="G11" s="712"/>
      <c r="H11" s="712"/>
      <c r="I11" s="712"/>
      <c r="J11" s="712"/>
      <c r="K11" s="712"/>
      <c r="L11" s="712"/>
      <c r="M11" s="712"/>
      <c r="N11" s="712"/>
      <c r="O11" s="712"/>
      <c r="P11" s="716">
        <f>P15+P22+P30+P204+P230</f>
        <v>2790647740.4998775</v>
      </c>
      <c r="Q11" s="713"/>
      <c r="R11" s="689" t="s">
        <v>112</v>
      </c>
      <c r="S11"/>
      <c r="T11" s="692" t="str">
        <f>+IF(P11&lt;300000,P11,"0")</f>
        <v>0</v>
      </c>
    </row>
    <row r="12" spans="1:33" ht="29.25" customHeight="1">
      <c r="B12" s="714" t="s">
        <v>24</v>
      </c>
      <c r="C12" s="715" t="s">
        <v>1852</v>
      </c>
      <c r="D12" s="712"/>
      <c r="E12" s="717"/>
      <c r="F12" s="712"/>
      <c r="G12" s="712"/>
      <c r="H12" s="712"/>
      <c r="I12" s="712"/>
      <c r="J12" s="712"/>
      <c r="K12" s="712"/>
      <c r="L12" s="712"/>
      <c r="M12" s="712"/>
      <c r="N12" s="712"/>
      <c r="O12" s="712"/>
      <c r="P12" s="716"/>
      <c r="Q12" s="713"/>
      <c r="R12" s="689"/>
      <c r="S12"/>
      <c r="T12" s="692">
        <f t="shared" ref="T12:T30" si="0">+IF(P12&lt;300000,P12,"0")</f>
        <v>0</v>
      </c>
    </row>
    <row r="13" spans="1:33" ht="32.25" customHeight="1">
      <c r="B13" s="714" t="s">
        <v>26</v>
      </c>
      <c r="C13" s="715" t="s">
        <v>1887</v>
      </c>
      <c r="D13" s="712" t="s">
        <v>134</v>
      </c>
      <c r="E13" s="717"/>
      <c r="F13" s="712"/>
      <c r="G13" s="712"/>
      <c r="H13" s="712"/>
      <c r="I13" s="712"/>
      <c r="J13" s="712"/>
      <c r="K13" s="712"/>
      <c r="L13" s="712"/>
      <c r="M13" s="712"/>
      <c r="N13" s="712"/>
      <c r="O13" s="712"/>
      <c r="P13" s="716">
        <v>0</v>
      </c>
      <c r="Q13" s="713"/>
      <c r="R13" s="689"/>
      <c r="S13"/>
      <c r="T13" s="692">
        <f t="shared" si="0"/>
        <v>0</v>
      </c>
    </row>
    <row r="14" spans="1:33" ht="25.5" customHeight="1">
      <c r="B14" s="714"/>
      <c r="C14" s="718" t="s">
        <v>150</v>
      </c>
      <c r="D14" s="712"/>
      <c r="E14" s="717"/>
      <c r="F14" s="712"/>
      <c r="G14" s="712"/>
      <c r="H14" s="712"/>
      <c r="I14" s="712"/>
      <c r="J14" s="712"/>
      <c r="K14" s="712"/>
      <c r="L14" s="712"/>
      <c r="M14" s="712"/>
      <c r="N14" s="712"/>
      <c r="O14" s="712"/>
      <c r="P14" s="716"/>
      <c r="Q14" s="713"/>
      <c r="R14" s="689"/>
      <c r="S14"/>
      <c r="T14" s="692">
        <f t="shared" si="0"/>
        <v>0</v>
      </c>
    </row>
    <row r="15" spans="1:33" ht="25.5" customHeight="1">
      <c r="B15" s="714" t="s">
        <v>28</v>
      </c>
      <c r="C15" s="715" t="s">
        <v>1888</v>
      </c>
      <c r="D15" s="718"/>
      <c r="E15" s="718"/>
      <c r="F15" s="712"/>
      <c r="G15" s="712"/>
      <c r="H15" s="712"/>
      <c r="I15" s="712"/>
      <c r="J15" s="712"/>
      <c r="K15" s="712"/>
      <c r="L15" s="712"/>
      <c r="M15" s="712"/>
      <c r="N15" s="712"/>
      <c r="O15" s="712"/>
      <c r="P15" s="716">
        <f>SUM(P16:P20)</f>
        <v>289100000</v>
      </c>
      <c r="Q15" s="713"/>
      <c r="R15" s="689"/>
      <c r="S15"/>
      <c r="T15" s="692" t="str">
        <f t="shared" si="0"/>
        <v>0</v>
      </c>
      <c r="X15" s="755">
        <f>SUM(X16:X20)</f>
        <v>12999980</v>
      </c>
      <c r="Z15" s="755">
        <f>SUM(Z16:Z20)</f>
        <v>39442852.857142858</v>
      </c>
      <c r="AA15" s="755">
        <f>SUM(AA16:AA20)</f>
        <v>39442852.857142858</v>
      </c>
      <c r="AB15" s="755">
        <f>SUM(AB16:AB20)</f>
        <v>39442852.857142858</v>
      </c>
      <c r="AC15" s="755">
        <f>SUM(AC16:AC20)</f>
        <v>39442852.857142858</v>
      </c>
      <c r="AD15" s="755">
        <f>SUM(AD16:AD20)</f>
        <v>39442852.857142858</v>
      </c>
      <c r="AF15" s="755">
        <f>SUM(AF16:AF20)</f>
        <v>78885755.714285702</v>
      </c>
      <c r="AG15" s="755">
        <f>SUM(AG16:AG20)</f>
        <v>210214244.2857143</v>
      </c>
    </row>
    <row r="16" spans="1:33" ht="25.5" customHeight="1">
      <c r="A16" t="s">
        <v>2025</v>
      </c>
      <c r="B16" s="714"/>
      <c r="C16" s="718" t="s">
        <v>2049</v>
      </c>
      <c r="D16" s="718" t="s">
        <v>1845</v>
      </c>
      <c r="E16" s="718" t="s">
        <v>446</v>
      </c>
      <c r="F16" s="718" t="s">
        <v>877</v>
      </c>
      <c r="G16" s="719" t="s">
        <v>878</v>
      </c>
      <c r="H16" s="718" t="s">
        <v>1959</v>
      </c>
      <c r="I16" s="719">
        <v>2006</v>
      </c>
      <c r="J16" s="718" t="s">
        <v>1843</v>
      </c>
      <c r="K16" s="718" t="s">
        <v>879</v>
      </c>
      <c r="L16" s="718" t="s">
        <v>880</v>
      </c>
      <c r="M16" s="718" t="s">
        <v>881</v>
      </c>
      <c r="N16" s="718"/>
      <c r="O16" s="719" t="s">
        <v>133</v>
      </c>
      <c r="P16" s="720">
        <v>6500000</v>
      </c>
      <c r="Q16" s="721" t="s">
        <v>112</v>
      </c>
      <c r="R16" s="689"/>
      <c r="S16" s="780" t="str">
        <f>A16</f>
        <v>2.03.01</v>
      </c>
      <c r="T16" s="781" t="str">
        <f t="shared" ref="T16" si="1">VLOOKUP(S16,kelompok,2,0)</f>
        <v>Alat Angkutan Darat Bermotor</v>
      </c>
      <c r="U16" s="782">
        <f t="shared" ref="U16" si="2">VLOOKUP(S16,MASAMANFAAT,4,0)</f>
        <v>7</v>
      </c>
      <c r="V16" s="783">
        <f>(P16-10)/U16</f>
        <v>928570</v>
      </c>
      <c r="W16" s="784">
        <f>2013-AE16</f>
        <v>7</v>
      </c>
      <c r="X16" s="783">
        <f>IF(W16&gt;U16,M16-10,V16*W16)</f>
        <v>6499990</v>
      </c>
      <c r="Y16" s="783">
        <f>2014-AE16</f>
        <v>8</v>
      </c>
      <c r="Z16" s="783">
        <f>IF(P16-10=X16,0,V16)</f>
        <v>0</v>
      </c>
      <c r="AA16" s="784">
        <f>IF(P16-10=X16+Z16,0,V16)</f>
        <v>0</v>
      </c>
      <c r="AB16" s="784">
        <f>IF(P16-10=X16+Z16+AA16,0,V16)</f>
        <v>0</v>
      </c>
      <c r="AC16" s="784">
        <f>IF(P16-10=X16+Z16+AA16+AB16,0,V16)</f>
        <v>0</v>
      </c>
      <c r="AD16" s="784">
        <f>IF(P16-10=X16+Z16+AA16+AB16+AC16,0,V16)</f>
        <v>0</v>
      </c>
      <c r="AE16" s="780">
        <f>I16</f>
        <v>2006</v>
      </c>
      <c r="AF16" s="785">
        <f>P16-(Z16+AA16+X16+AB16+AC16+AD16)</f>
        <v>10</v>
      </c>
      <c r="AG16" s="785">
        <f>AC16+AB16+AA16+Z16+X16+AD16</f>
        <v>6499990</v>
      </c>
    </row>
    <row r="17" spans="1:35" ht="25.5" customHeight="1">
      <c r="A17" t="s">
        <v>2025</v>
      </c>
      <c r="B17" s="714"/>
      <c r="C17" s="718" t="s">
        <v>2049</v>
      </c>
      <c r="D17" s="718" t="s">
        <v>1845</v>
      </c>
      <c r="E17" s="718" t="s">
        <v>446</v>
      </c>
      <c r="F17" s="718" t="s">
        <v>877</v>
      </c>
      <c r="G17" s="719" t="s">
        <v>878</v>
      </c>
      <c r="H17" s="718" t="s">
        <v>1959</v>
      </c>
      <c r="I17" s="719">
        <v>2006</v>
      </c>
      <c r="J17" s="718" t="s">
        <v>1844</v>
      </c>
      <c r="K17" s="718" t="s">
        <v>882</v>
      </c>
      <c r="L17" s="718" t="s">
        <v>883</v>
      </c>
      <c r="M17" s="718" t="s">
        <v>884</v>
      </c>
      <c r="N17" s="718"/>
      <c r="O17" s="719" t="s">
        <v>133</v>
      </c>
      <c r="P17" s="720">
        <v>6500000</v>
      </c>
      <c r="Q17" s="721" t="s">
        <v>112</v>
      </c>
      <c r="R17" s="694"/>
      <c r="S17" s="780" t="str">
        <f t="shared" ref="S17:S20" si="3">A17</f>
        <v>2.03.01</v>
      </c>
      <c r="T17" s="781" t="str">
        <f t="shared" ref="T17:T20" si="4">VLOOKUP(S17,kelompok,2,0)</f>
        <v>Alat Angkutan Darat Bermotor</v>
      </c>
      <c r="U17" s="782">
        <f t="shared" ref="U17:U20" si="5">VLOOKUP(S17,MASAMANFAAT,4,0)</f>
        <v>7</v>
      </c>
      <c r="V17" s="783">
        <f t="shared" ref="V17:V20" si="6">(P17-10)/U17</f>
        <v>928570</v>
      </c>
      <c r="W17" s="784">
        <f t="shared" ref="W17:W20" si="7">2013-AE17</f>
        <v>7</v>
      </c>
      <c r="X17" s="783">
        <f t="shared" ref="X17:X19" si="8">IF(W17&gt;U17,M17-10,V17*W17)</f>
        <v>6499990</v>
      </c>
      <c r="Y17" s="783">
        <f t="shared" ref="Y17:Y20" si="9">2014-AE17</f>
        <v>8</v>
      </c>
      <c r="Z17" s="783">
        <f t="shared" ref="Z17:Z20" si="10">IF(P17-10=X17,0,V17)</f>
        <v>0</v>
      </c>
      <c r="AA17" s="784">
        <f t="shared" ref="AA17:AA20" si="11">IF(P17-10=X17+Z17,0,V17)</f>
        <v>0</v>
      </c>
      <c r="AB17" s="784">
        <f t="shared" ref="AB17:AB20" si="12">IF(P17-10=X17+Z17+AA17,0,V17)</f>
        <v>0</v>
      </c>
      <c r="AC17" s="784">
        <f t="shared" ref="AC17:AC20" si="13">IF(P17-10=X17+Z17+AA17+AB17,0,V17)</f>
        <v>0</v>
      </c>
      <c r="AD17" s="784">
        <f t="shared" ref="AD17:AD20" si="14">IF(P17-10=X17+Z17+AA17+AB17+AC17,0,V17)</f>
        <v>0</v>
      </c>
      <c r="AE17" s="780">
        <f t="shared" ref="AE17:AE20" si="15">I17</f>
        <v>2006</v>
      </c>
      <c r="AF17" s="785">
        <f t="shared" ref="AF17:AF20" si="16">P17-(Z17+AA17+X17+AB17+AC17+AD17)</f>
        <v>10</v>
      </c>
      <c r="AG17" s="785">
        <f t="shared" ref="AG17:AG20" si="17">AC17+AB17+AA17+Z17+X17+AD17</f>
        <v>6499990</v>
      </c>
    </row>
    <row r="18" spans="1:35" ht="25.5" customHeight="1">
      <c r="A18" t="s">
        <v>2025</v>
      </c>
      <c r="B18" s="714"/>
      <c r="C18" s="718" t="s">
        <v>2050</v>
      </c>
      <c r="D18" s="718" t="s">
        <v>1897</v>
      </c>
      <c r="E18" s="719">
        <v>1</v>
      </c>
      <c r="F18" s="718" t="s">
        <v>150</v>
      </c>
      <c r="G18" s="719"/>
      <c r="H18" s="718" t="s">
        <v>150</v>
      </c>
      <c r="I18" s="719">
        <v>2013</v>
      </c>
      <c r="J18" s="718"/>
      <c r="K18" s="718"/>
      <c r="L18" s="718"/>
      <c r="M18" s="718"/>
      <c r="N18" s="718"/>
      <c r="O18" s="719" t="s">
        <v>133</v>
      </c>
      <c r="P18" s="720">
        <v>188650000</v>
      </c>
      <c r="Q18" s="721" t="s">
        <v>112</v>
      </c>
      <c r="R18" s="689" t="s">
        <v>1854</v>
      </c>
      <c r="S18" s="780" t="str">
        <f t="shared" si="3"/>
        <v>2.03.01</v>
      </c>
      <c r="T18" s="781" t="str">
        <f t="shared" si="4"/>
        <v>Alat Angkutan Darat Bermotor</v>
      </c>
      <c r="U18" s="782">
        <f t="shared" si="5"/>
        <v>7</v>
      </c>
      <c r="V18" s="783">
        <f t="shared" si="6"/>
        <v>26949998.571428571</v>
      </c>
      <c r="W18" s="784">
        <f t="shared" si="7"/>
        <v>0</v>
      </c>
      <c r="X18" s="783">
        <f t="shared" si="8"/>
        <v>0</v>
      </c>
      <c r="Y18" s="783">
        <f t="shared" si="9"/>
        <v>1</v>
      </c>
      <c r="Z18" s="783">
        <f t="shared" si="10"/>
        <v>26949998.571428571</v>
      </c>
      <c r="AA18" s="784">
        <f t="shared" si="11"/>
        <v>26949998.571428571</v>
      </c>
      <c r="AB18" s="784">
        <f t="shared" si="12"/>
        <v>26949998.571428571</v>
      </c>
      <c r="AC18" s="784">
        <f t="shared" si="13"/>
        <v>26949998.571428571</v>
      </c>
      <c r="AD18" s="784">
        <f t="shared" si="14"/>
        <v>26949998.571428571</v>
      </c>
      <c r="AE18" s="780">
        <f t="shared" si="15"/>
        <v>2013</v>
      </c>
      <c r="AF18" s="785">
        <f t="shared" si="16"/>
        <v>53900007.142857134</v>
      </c>
      <c r="AG18" s="785">
        <f t="shared" si="17"/>
        <v>134749992.85714287</v>
      </c>
    </row>
    <row r="19" spans="1:35" ht="25.5" customHeight="1">
      <c r="A19" t="s">
        <v>2025</v>
      </c>
      <c r="B19" s="714"/>
      <c r="C19" s="718" t="s">
        <v>2051</v>
      </c>
      <c r="D19" s="718" t="s">
        <v>1898</v>
      </c>
      <c r="E19" s="719" t="s">
        <v>1871</v>
      </c>
      <c r="F19" s="718" t="s">
        <v>150</v>
      </c>
      <c r="G19" s="719"/>
      <c r="H19" s="718" t="s">
        <v>150</v>
      </c>
      <c r="I19" s="719">
        <v>2013</v>
      </c>
      <c r="J19" s="718"/>
      <c r="K19" s="718"/>
      <c r="L19" s="718"/>
      <c r="M19" s="718"/>
      <c r="N19" s="718"/>
      <c r="O19" s="719" t="s">
        <v>133</v>
      </c>
      <c r="P19" s="720">
        <v>71500000</v>
      </c>
      <c r="Q19" s="721" t="s">
        <v>112</v>
      </c>
      <c r="R19" s="689" t="s">
        <v>1854</v>
      </c>
      <c r="S19" s="780" t="str">
        <f t="shared" si="3"/>
        <v>2.03.01</v>
      </c>
      <c r="T19" s="781" t="str">
        <f t="shared" si="4"/>
        <v>Alat Angkutan Darat Bermotor</v>
      </c>
      <c r="U19" s="782">
        <f t="shared" si="5"/>
        <v>7</v>
      </c>
      <c r="V19" s="783">
        <f t="shared" si="6"/>
        <v>10214284.285714285</v>
      </c>
      <c r="W19" s="784">
        <f t="shared" si="7"/>
        <v>0</v>
      </c>
      <c r="X19" s="783">
        <f t="shared" si="8"/>
        <v>0</v>
      </c>
      <c r="Y19" s="783">
        <f t="shared" si="9"/>
        <v>1</v>
      </c>
      <c r="Z19" s="783">
        <f t="shared" si="10"/>
        <v>10214284.285714285</v>
      </c>
      <c r="AA19" s="784">
        <f t="shared" si="11"/>
        <v>10214284.285714285</v>
      </c>
      <c r="AB19" s="784">
        <f t="shared" si="12"/>
        <v>10214284.285714285</v>
      </c>
      <c r="AC19" s="784">
        <f t="shared" si="13"/>
        <v>10214284.285714285</v>
      </c>
      <c r="AD19" s="784">
        <f t="shared" si="14"/>
        <v>10214284.285714285</v>
      </c>
      <c r="AE19" s="780">
        <f t="shared" si="15"/>
        <v>2013</v>
      </c>
      <c r="AF19" s="785">
        <f t="shared" si="16"/>
        <v>20428578.571428575</v>
      </c>
      <c r="AG19" s="785">
        <f t="shared" si="17"/>
        <v>51071421.428571425</v>
      </c>
    </row>
    <row r="20" spans="1:35" ht="36" customHeight="1">
      <c r="A20" t="s">
        <v>2025</v>
      </c>
      <c r="B20" s="714"/>
      <c r="C20" s="718" t="s">
        <v>2050</v>
      </c>
      <c r="D20" s="722" t="s">
        <v>1899</v>
      </c>
      <c r="E20" s="723" t="s">
        <v>444</v>
      </c>
      <c r="F20" s="718" t="s">
        <v>150</v>
      </c>
      <c r="G20" s="719"/>
      <c r="H20" s="718" t="s">
        <v>1870</v>
      </c>
      <c r="I20" s="719">
        <v>2014</v>
      </c>
      <c r="J20" s="718"/>
      <c r="K20" s="718"/>
      <c r="L20" s="718"/>
      <c r="M20" s="718"/>
      <c r="N20" s="718"/>
      <c r="O20" s="719" t="s">
        <v>133</v>
      </c>
      <c r="P20" s="720">
        <v>15950000</v>
      </c>
      <c r="Q20" s="721" t="s">
        <v>112</v>
      </c>
      <c r="R20" s="689" t="s">
        <v>112</v>
      </c>
      <c r="S20" s="780" t="str">
        <f t="shared" si="3"/>
        <v>2.03.01</v>
      </c>
      <c r="T20" s="781" t="str">
        <f t="shared" si="4"/>
        <v>Alat Angkutan Darat Bermotor</v>
      </c>
      <c r="U20" s="782">
        <f t="shared" si="5"/>
        <v>7</v>
      </c>
      <c r="V20" s="783">
        <f t="shared" si="6"/>
        <v>2278570</v>
      </c>
      <c r="W20" s="784">
        <f t="shared" si="7"/>
        <v>-1</v>
      </c>
      <c r="X20" s="783"/>
      <c r="Y20" s="783">
        <f t="shared" si="9"/>
        <v>0</v>
      </c>
      <c r="Z20" s="783">
        <f t="shared" si="10"/>
        <v>2278570</v>
      </c>
      <c r="AA20" s="784">
        <f t="shared" si="11"/>
        <v>2278570</v>
      </c>
      <c r="AB20" s="784">
        <f t="shared" si="12"/>
        <v>2278570</v>
      </c>
      <c r="AC20" s="784">
        <f t="shared" si="13"/>
        <v>2278570</v>
      </c>
      <c r="AD20" s="784">
        <f t="shared" si="14"/>
        <v>2278570</v>
      </c>
      <c r="AE20" s="780">
        <f t="shared" si="15"/>
        <v>2014</v>
      </c>
      <c r="AF20" s="785">
        <f t="shared" si="16"/>
        <v>4557150</v>
      </c>
      <c r="AG20" s="785">
        <f t="shared" si="17"/>
        <v>11392850</v>
      </c>
    </row>
    <row r="21" spans="1:35" ht="25.5" customHeight="1">
      <c r="B21" s="714"/>
      <c r="C21" s="718" t="s">
        <v>150</v>
      </c>
      <c r="D21" s="718" t="s">
        <v>150</v>
      </c>
      <c r="E21" s="718"/>
      <c r="F21" s="718" t="s">
        <v>150</v>
      </c>
      <c r="G21" s="719"/>
      <c r="H21" s="718" t="s">
        <v>150</v>
      </c>
      <c r="I21" s="719"/>
      <c r="J21" s="718"/>
      <c r="K21" s="718"/>
      <c r="L21" s="718"/>
      <c r="M21" s="718"/>
      <c r="N21" s="718"/>
      <c r="O21" s="719"/>
      <c r="P21" s="720"/>
      <c r="Q21" s="721"/>
      <c r="R21" s="694"/>
      <c r="S21"/>
      <c r="T21" s="692">
        <f t="shared" si="0"/>
        <v>0</v>
      </c>
    </row>
    <row r="22" spans="1:35" ht="25.5" customHeight="1">
      <c r="B22" s="714" t="s">
        <v>30</v>
      </c>
      <c r="C22" s="715" t="s">
        <v>1889</v>
      </c>
      <c r="D22" s="712" t="s">
        <v>150</v>
      </c>
      <c r="E22" s="717"/>
      <c r="F22" s="712" t="s">
        <v>150</v>
      </c>
      <c r="G22" s="712"/>
      <c r="H22" s="712" t="s">
        <v>150</v>
      </c>
      <c r="I22" s="712"/>
      <c r="J22" s="712"/>
      <c r="K22" s="712"/>
      <c r="L22" s="712"/>
      <c r="M22" s="712"/>
      <c r="N22" s="712"/>
      <c r="O22" s="712"/>
      <c r="P22" s="716">
        <f>SUM(P23:P26)</f>
        <v>563878000</v>
      </c>
      <c r="Q22" s="713"/>
      <c r="R22" s="694"/>
      <c r="S22"/>
      <c r="T22" s="692" t="str">
        <f t="shared" si="0"/>
        <v>0</v>
      </c>
      <c r="Z22" s="755">
        <f>SUM(Z23:Z26)</f>
        <v>56387796</v>
      </c>
      <c r="AA22" s="755">
        <f>SUM(AA23:AA26)</f>
        <v>56382997</v>
      </c>
      <c r="AB22" s="755">
        <f>SUM(AB23:AB26)</f>
        <v>56382997</v>
      </c>
      <c r="AC22" s="755">
        <f>SUM(AC23:AC26)</f>
        <v>56242998</v>
      </c>
      <c r="AD22" s="755">
        <f>SUM(AD23:AD26)</f>
        <v>56242998</v>
      </c>
      <c r="AF22" s="755">
        <f>SUM(AF23:AF26)</f>
        <v>281215030.00000006</v>
      </c>
      <c r="AG22" s="755">
        <f>SUM(AG23:AG26)</f>
        <v>226419972</v>
      </c>
      <c r="AI22" s="755">
        <f>Z22+AA22+AB22+AC22</f>
        <v>225396788</v>
      </c>
    </row>
    <row r="23" spans="1:35" ht="25.5" customHeight="1">
      <c r="A23" t="s">
        <v>2026</v>
      </c>
      <c r="B23" s="714"/>
      <c r="C23" s="718" t="s">
        <v>2052</v>
      </c>
      <c r="D23" s="718" t="s">
        <v>168</v>
      </c>
      <c r="E23" s="717"/>
      <c r="F23" s="718" t="s">
        <v>885</v>
      </c>
      <c r="G23" s="712"/>
      <c r="H23" s="712" t="s">
        <v>150</v>
      </c>
      <c r="I23" s="719">
        <v>2004</v>
      </c>
      <c r="J23" s="712"/>
      <c r="K23" s="712"/>
      <c r="L23" s="712"/>
      <c r="M23" s="712"/>
      <c r="N23" s="712"/>
      <c r="O23" s="719" t="s">
        <v>133</v>
      </c>
      <c r="P23" s="720">
        <v>48000</v>
      </c>
      <c r="Q23" s="721"/>
      <c r="R23" s="689" t="s">
        <v>1854</v>
      </c>
      <c r="S23" s="780" t="str">
        <f t="shared" ref="S23:S26" si="18">A23</f>
        <v>2.04.01</v>
      </c>
      <c r="T23" s="781" t="str">
        <f t="shared" ref="T23:T26" si="19">VLOOKUP(S23,kelompok,2,0)</f>
        <v>Alat Bengkel Bermesin</v>
      </c>
      <c r="U23" s="782">
        <f t="shared" ref="U23:U26" si="20">VLOOKUP(S23,MASAMANFAAT,4,0)</f>
        <v>10</v>
      </c>
      <c r="V23" s="783">
        <f t="shared" ref="V23:V26" si="21">(P23-10)/U23</f>
        <v>4799</v>
      </c>
      <c r="W23" s="784">
        <f t="shared" ref="W23:W26" si="22">2013-AE23</f>
        <v>9</v>
      </c>
      <c r="X23" s="783">
        <f t="shared" ref="X23:X26" si="23">IF(W23&gt;U23,M23-10,V23*W23)</f>
        <v>43191</v>
      </c>
      <c r="Y23" s="783">
        <f t="shared" ref="Y23:Y26" si="24">2014-AE23</f>
        <v>10</v>
      </c>
      <c r="Z23" s="783">
        <f t="shared" ref="Z23:Z26" si="25">IF(P23-10=X23,0,V23)</f>
        <v>4799</v>
      </c>
      <c r="AA23" s="784">
        <f t="shared" ref="AA23:AA26" si="26">IF(P23-10=X23+Z23,0,V23)</f>
        <v>0</v>
      </c>
      <c r="AB23" s="784">
        <f t="shared" ref="AB23:AB26" si="27">IF(P23-10=X23+Z23+AA23,0,V23)</f>
        <v>0</v>
      </c>
      <c r="AC23" s="784">
        <f t="shared" ref="AC23:AC26" si="28">IF(P23-10=X23+Z23+AA23+AB23,0,V23)</f>
        <v>0</v>
      </c>
      <c r="AD23" s="784">
        <f t="shared" ref="AD23:AD26" si="29">IF(P23-10=X23+Z23+AA23+AB23+AC23,0,V23)</f>
        <v>0</v>
      </c>
      <c r="AE23" s="780">
        <f t="shared" ref="AE23:AE26" si="30">I23</f>
        <v>2004</v>
      </c>
      <c r="AF23" s="785">
        <f t="shared" ref="AF23:AF26" si="31">P23-(Z23+AA23+X23+AB23+AC23+AD23)</f>
        <v>10</v>
      </c>
      <c r="AG23" s="785">
        <f>AC23+AB23+AA23+Z23+X23</f>
        <v>47990</v>
      </c>
      <c r="AI23" s="692"/>
    </row>
    <row r="24" spans="1:35" ht="25.5" customHeight="1">
      <c r="A24" t="s">
        <v>2026</v>
      </c>
      <c r="B24" s="714"/>
      <c r="C24" s="718" t="s">
        <v>2052</v>
      </c>
      <c r="D24" s="718" t="s">
        <v>168</v>
      </c>
      <c r="E24" s="717"/>
      <c r="F24" s="718" t="s">
        <v>1848</v>
      </c>
      <c r="G24" s="712"/>
      <c r="H24" s="712" t="s">
        <v>150</v>
      </c>
      <c r="I24" s="719">
        <v>2006</v>
      </c>
      <c r="J24" s="712"/>
      <c r="K24" s="712"/>
      <c r="L24" s="712"/>
      <c r="M24" s="712"/>
      <c r="N24" s="712"/>
      <c r="O24" s="719" t="s">
        <v>133</v>
      </c>
      <c r="P24" s="720">
        <v>1400000</v>
      </c>
      <c r="Q24" s="721"/>
      <c r="R24" s="689" t="s">
        <v>1854</v>
      </c>
      <c r="S24" s="780" t="str">
        <f t="shared" si="18"/>
        <v>2.04.01</v>
      </c>
      <c r="T24" s="781" t="str">
        <f t="shared" si="19"/>
        <v>Alat Bengkel Bermesin</v>
      </c>
      <c r="U24" s="782">
        <f t="shared" si="20"/>
        <v>10</v>
      </c>
      <c r="V24" s="783">
        <f t="shared" si="21"/>
        <v>139999</v>
      </c>
      <c r="W24" s="784">
        <f t="shared" si="22"/>
        <v>7</v>
      </c>
      <c r="X24" s="783">
        <f t="shared" si="23"/>
        <v>979993</v>
      </c>
      <c r="Y24" s="783">
        <f t="shared" si="24"/>
        <v>8</v>
      </c>
      <c r="Z24" s="783">
        <f t="shared" si="25"/>
        <v>139999</v>
      </c>
      <c r="AA24" s="784">
        <f t="shared" si="26"/>
        <v>139999</v>
      </c>
      <c r="AB24" s="784">
        <f t="shared" si="27"/>
        <v>139999</v>
      </c>
      <c r="AC24" s="784">
        <f t="shared" si="28"/>
        <v>0</v>
      </c>
      <c r="AD24" s="784">
        <f t="shared" si="29"/>
        <v>0</v>
      </c>
      <c r="AE24" s="780">
        <f t="shared" si="30"/>
        <v>2006</v>
      </c>
      <c r="AF24" s="785">
        <f t="shared" si="31"/>
        <v>10</v>
      </c>
      <c r="AG24" s="785">
        <f t="shared" ref="AG24:AG26" si="32">AC24+AB24+AA24+Z24+X24</f>
        <v>1399990</v>
      </c>
      <c r="AI24" s="692"/>
    </row>
    <row r="25" spans="1:35" ht="25.5" customHeight="1">
      <c r="A25" t="s">
        <v>2026</v>
      </c>
      <c r="B25" s="714"/>
      <c r="C25" s="718" t="s">
        <v>2053</v>
      </c>
      <c r="D25" s="718" t="s">
        <v>1900</v>
      </c>
      <c r="E25" s="712" t="s">
        <v>836</v>
      </c>
      <c r="F25" s="718" t="s">
        <v>150</v>
      </c>
      <c r="G25" s="712"/>
      <c r="H25" s="712" t="s">
        <v>150</v>
      </c>
      <c r="I25" s="719">
        <v>2013</v>
      </c>
      <c r="J25" s="712"/>
      <c r="K25" s="712"/>
      <c r="L25" s="712"/>
      <c r="M25" s="712"/>
      <c r="N25" s="712"/>
      <c r="O25" s="719" t="s">
        <v>133</v>
      </c>
      <c r="P25" s="720">
        <v>44767783.922575548</v>
      </c>
      <c r="Q25" s="721" t="s">
        <v>112</v>
      </c>
      <c r="R25" s="689" t="s">
        <v>1854</v>
      </c>
      <c r="S25" s="780" t="str">
        <f t="shared" si="18"/>
        <v>2.04.01</v>
      </c>
      <c r="T25" s="781" t="str">
        <f t="shared" si="19"/>
        <v>Alat Bengkel Bermesin</v>
      </c>
      <c r="U25" s="782">
        <f t="shared" si="20"/>
        <v>10</v>
      </c>
      <c r="V25" s="783">
        <f t="shared" si="21"/>
        <v>4476777.3922575545</v>
      </c>
      <c r="W25" s="784">
        <f t="shared" si="22"/>
        <v>0</v>
      </c>
      <c r="X25" s="783">
        <f t="shared" si="23"/>
        <v>0</v>
      </c>
      <c r="Y25" s="783">
        <f t="shared" si="24"/>
        <v>1</v>
      </c>
      <c r="Z25" s="783">
        <f t="shared" si="25"/>
        <v>4476777.3922575545</v>
      </c>
      <c r="AA25" s="784">
        <f t="shared" si="26"/>
        <v>4476777.3922575545</v>
      </c>
      <c r="AB25" s="784">
        <f t="shared" si="27"/>
        <v>4476777.3922575545</v>
      </c>
      <c r="AC25" s="784">
        <f t="shared" si="28"/>
        <v>4476777.3922575545</v>
      </c>
      <c r="AD25" s="784">
        <f t="shared" si="29"/>
        <v>4476777.3922575545</v>
      </c>
      <c r="AE25" s="780">
        <f t="shared" si="30"/>
        <v>2013</v>
      </c>
      <c r="AF25" s="785">
        <f t="shared" si="31"/>
        <v>22383896.961287774</v>
      </c>
      <c r="AG25" s="785">
        <f t="shared" si="32"/>
        <v>17907109.569030218</v>
      </c>
    </row>
    <row r="26" spans="1:35" ht="25.5" customHeight="1">
      <c r="A26" t="s">
        <v>2026</v>
      </c>
      <c r="B26" s="714"/>
      <c r="C26" s="718" t="s">
        <v>2053</v>
      </c>
      <c r="D26" s="718" t="s">
        <v>1901</v>
      </c>
      <c r="E26" s="712">
        <v>1</v>
      </c>
      <c r="F26" s="718" t="s">
        <v>150</v>
      </c>
      <c r="G26" s="712"/>
      <c r="H26" s="712" t="s">
        <v>150</v>
      </c>
      <c r="I26" s="719">
        <v>2013</v>
      </c>
      <c r="J26" s="712"/>
      <c r="K26" s="712"/>
      <c r="L26" s="712"/>
      <c r="M26" s="712"/>
      <c r="N26" s="712"/>
      <c r="O26" s="719" t="s">
        <v>133</v>
      </c>
      <c r="P26" s="720">
        <v>517662216.07742447</v>
      </c>
      <c r="Q26" s="721" t="s">
        <v>112</v>
      </c>
      <c r="R26" s="689" t="s">
        <v>1854</v>
      </c>
      <c r="S26" s="780" t="str">
        <f t="shared" si="18"/>
        <v>2.04.01</v>
      </c>
      <c r="T26" s="781" t="str">
        <f t="shared" si="19"/>
        <v>Alat Bengkel Bermesin</v>
      </c>
      <c r="U26" s="782">
        <f t="shared" si="20"/>
        <v>10</v>
      </c>
      <c r="V26" s="783">
        <f t="shared" si="21"/>
        <v>51766220.607742444</v>
      </c>
      <c r="W26" s="784">
        <f t="shared" si="22"/>
        <v>0</v>
      </c>
      <c r="X26" s="783">
        <f t="shared" si="23"/>
        <v>0</v>
      </c>
      <c r="Y26" s="783">
        <f t="shared" si="24"/>
        <v>1</v>
      </c>
      <c r="Z26" s="783">
        <f t="shared" si="25"/>
        <v>51766220.607742444</v>
      </c>
      <c r="AA26" s="784">
        <f t="shared" si="26"/>
        <v>51766220.607742444</v>
      </c>
      <c r="AB26" s="784">
        <f t="shared" si="27"/>
        <v>51766220.607742444</v>
      </c>
      <c r="AC26" s="784">
        <f t="shared" si="28"/>
        <v>51766220.607742444</v>
      </c>
      <c r="AD26" s="784">
        <f t="shared" si="29"/>
        <v>51766220.607742444</v>
      </c>
      <c r="AE26" s="780">
        <f t="shared" si="30"/>
        <v>2013</v>
      </c>
      <c r="AF26" s="785">
        <f t="shared" si="31"/>
        <v>258831113.03871226</v>
      </c>
      <c r="AG26" s="785">
        <f t="shared" si="32"/>
        <v>207064882.43096977</v>
      </c>
    </row>
    <row r="27" spans="1:35" ht="25.5" customHeight="1">
      <c r="B27" s="711"/>
      <c r="C27" s="712" t="s">
        <v>150</v>
      </c>
      <c r="D27" s="712" t="s">
        <v>150</v>
      </c>
      <c r="E27" s="717"/>
      <c r="F27" s="712" t="s">
        <v>150</v>
      </c>
      <c r="G27" s="712"/>
      <c r="H27" s="712" t="s">
        <v>150</v>
      </c>
      <c r="I27" s="712"/>
      <c r="J27" s="712"/>
      <c r="K27" s="712"/>
      <c r="L27" s="712"/>
      <c r="M27" s="712"/>
      <c r="N27" s="712"/>
      <c r="O27" s="712"/>
      <c r="P27" s="716"/>
      <c r="Q27" s="713"/>
      <c r="R27" s="689" t="s">
        <v>1854</v>
      </c>
      <c r="S27"/>
      <c r="T27" s="692">
        <f t="shared" si="0"/>
        <v>0</v>
      </c>
    </row>
    <row r="28" spans="1:35" ht="35.25" customHeight="1">
      <c r="B28" s="714" t="s">
        <v>32</v>
      </c>
      <c r="C28" s="730" t="s">
        <v>1890</v>
      </c>
      <c r="D28" s="712" t="s">
        <v>134</v>
      </c>
      <c r="E28" s="717"/>
      <c r="F28" s="712" t="s">
        <v>150</v>
      </c>
      <c r="G28" s="712"/>
      <c r="H28" s="712" t="s">
        <v>150</v>
      </c>
      <c r="I28" s="712"/>
      <c r="J28" s="712"/>
      <c r="K28" s="712"/>
      <c r="L28" s="712"/>
      <c r="M28" s="712"/>
      <c r="N28" s="712"/>
      <c r="O28" s="712"/>
      <c r="P28" s="716">
        <v>0</v>
      </c>
      <c r="Q28" s="713"/>
      <c r="R28" s="689" t="s">
        <v>112</v>
      </c>
      <c r="S28" s="691"/>
      <c r="T28" s="692">
        <f t="shared" si="0"/>
        <v>0</v>
      </c>
    </row>
    <row r="29" spans="1:35" ht="25.5" customHeight="1">
      <c r="B29" s="711"/>
      <c r="C29" s="712" t="s">
        <v>150</v>
      </c>
      <c r="D29" s="712" t="s">
        <v>150</v>
      </c>
      <c r="E29" s="717"/>
      <c r="F29" s="712" t="s">
        <v>150</v>
      </c>
      <c r="G29" s="712"/>
      <c r="H29" s="712" t="s">
        <v>150</v>
      </c>
      <c r="I29" s="712"/>
      <c r="J29" s="712"/>
      <c r="K29" s="712"/>
      <c r="L29" s="712"/>
      <c r="M29" s="712"/>
      <c r="N29" s="712"/>
      <c r="O29" s="712"/>
      <c r="P29" s="716"/>
      <c r="Q29" s="713"/>
      <c r="R29" s="689" t="s">
        <v>112</v>
      </c>
      <c r="S29"/>
      <c r="T29" s="692">
        <f t="shared" si="0"/>
        <v>0</v>
      </c>
    </row>
    <row r="30" spans="1:35" ht="38.25" customHeight="1">
      <c r="B30" s="714" t="s">
        <v>34</v>
      </c>
      <c r="C30" s="730" t="s">
        <v>1891</v>
      </c>
      <c r="D30" s="712" t="s">
        <v>150</v>
      </c>
      <c r="E30" s="717"/>
      <c r="F30" s="712" t="s">
        <v>150</v>
      </c>
      <c r="G30" s="712"/>
      <c r="H30" s="712" t="s">
        <v>150</v>
      </c>
      <c r="I30" s="712"/>
      <c r="J30" s="712"/>
      <c r="K30" s="712"/>
      <c r="L30" s="712"/>
      <c r="M30" s="712"/>
      <c r="N30" s="712"/>
      <c r="O30" s="712"/>
      <c r="P30" s="716">
        <f>SUBTOTAL(9,P31:P200)</f>
        <v>1278615123</v>
      </c>
      <c r="Q30" s="713"/>
      <c r="R30" s="689" t="s">
        <v>1849</v>
      </c>
      <c r="S30"/>
      <c r="T30" s="692" t="str">
        <f t="shared" si="0"/>
        <v>0</v>
      </c>
      <c r="X30" s="755">
        <f>SUM(X31:X195)</f>
        <v>112367778</v>
      </c>
      <c r="Z30" s="755">
        <f>SUM(Z31:Z195)</f>
        <v>234937818</v>
      </c>
      <c r="AA30" s="755">
        <f>SUM(AA31:AA195)</f>
        <v>234937818</v>
      </c>
      <c r="AB30" s="755">
        <f>SUM(AB31:AB195)</f>
        <v>234937818</v>
      </c>
      <c r="AC30" s="755">
        <f>SUM(AC31:AC195)</f>
        <v>234937818</v>
      </c>
      <c r="AD30" s="755">
        <f>SUM(AD31:AD200)</f>
        <v>190000594.59999999</v>
      </c>
      <c r="AF30" s="755">
        <f>SUM(AF31:AF200)</f>
        <v>36495478.399999999</v>
      </c>
      <c r="AG30" s="816">
        <f>SUM(AG31:AG200)</f>
        <v>1242119644.5999999</v>
      </c>
      <c r="AI30" s="692">
        <f>X30+Z30+AA30+AB30+AC30</f>
        <v>1052119050</v>
      </c>
    </row>
    <row r="31" spans="1:35" ht="28.5" customHeight="1">
      <c r="A31" t="s">
        <v>2027</v>
      </c>
      <c r="B31" s="711"/>
      <c r="C31" s="807" t="s">
        <v>2054</v>
      </c>
      <c r="D31" s="718" t="s">
        <v>188</v>
      </c>
      <c r="E31" s="719"/>
      <c r="F31" s="718" t="s">
        <v>298</v>
      </c>
      <c r="G31" s="718"/>
      <c r="H31" s="718" t="s">
        <v>362</v>
      </c>
      <c r="I31" s="719">
        <v>2001</v>
      </c>
      <c r="J31" s="712"/>
      <c r="K31" s="712"/>
      <c r="L31" s="712"/>
      <c r="M31" s="712"/>
      <c r="N31" s="712"/>
      <c r="O31" s="719" t="s">
        <v>133</v>
      </c>
      <c r="P31" s="720">
        <v>360000</v>
      </c>
      <c r="Q31" s="721"/>
      <c r="R31" s="689" t="s">
        <v>1849</v>
      </c>
      <c r="S31" s="780" t="str">
        <f t="shared" ref="S31:S94" si="33">A31</f>
        <v>2.06.01</v>
      </c>
      <c r="T31" s="781" t="str">
        <f t="shared" ref="T31:T94" si="34">VLOOKUP(S31,kelompok,2,0)</f>
        <v>ALAT KANTOR</v>
      </c>
      <c r="U31" s="782">
        <f t="shared" ref="U31:U94" si="35">VLOOKUP(S31,MASAMANFAAT,4,0)</f>
        <v>5</v>
      </c>
      <c r="V31" s="783">
        <f t="shared" ref="V31:V94" si="36">(P31-10)/U31</f>
        <v>71998</v>
      </c>
      <c r="W31" s="784">
        <f t="shared" ref="W31:W94" si="37">2013-AE31</f>
        <v>12</v>
      </c>
      <c r="X31" s="783"/>
      <c r="Y31" s="783">
        <f t="shared" ref="Y31:Y94" si="38">2014-AE31</f>
        <v>13</v>
      </c>
      <c r="Z31" s="783">
        <f t="shared" ref="Z31:Z94" si="39">IF(P31-10=X31,0,V31)</f>
        <v>71998</v>
      </c>
      <c r="AA31" s="784">
        <f t="shared" ref="AA31:AA94" si="40">IF(P31-10=X31+Z31,0,V31)</f>
        <v>71998</v>
      </c>
      <c r="AB31" s="784">
        <f t="shared" ref="AB31:AB94" si="41">IF(P31-10=X31+Z31+AA31,0,V31)</f>
        <v>71998</v>
      </c>
      <c r="AC31" s="784">
        <f t="shared" ref="AC31:AC94" si="42">IF(P31-10=X31+Z31+AA31+AB31,0,V31)</f>
        <v>71998</v>
      </c>
      <c r="AD31" s="784">
        <f>IF(P31-10=X31+Z31+AA31+AB31+AC31,0,V31)</f>
        <v>71998</v>
      </c>
      <c r="AE31" s="780">
        <f t="shared" ref="AE31:AE94" si="43">I31</f>
        <v>2001</v>
      </c>
      <c r="AF31" s="785">
        <f t="shared" ref="AF31:AF94" si="44">P31-(Z31+AA31+X31+AB31+AC31+AD31)</f>
        <v>10</v>
      </c>
      <c r="AG31" s="785">
        <f t="shared" ref="AG31:AG94" si="45">AC31+AB31+AA31+Z31+X31+AD31</f>
        <v>359990</v>
      </c>
      <c r="AI31" s="692">
        <v>15239090</v>
      </c>
    </row>
    <row r="32" spans="1:35" ht="28.5" customHeight="1">
      <c r="A32" t="s">
        <v>2027</v>
      </c>
      <c r="B32" s="711"/>
      <c r="C32" s="808" t="s">
        <v>2054</v>
      </c>
      <c r="D32" s="718" t="s">
        <v>188</v>
      </c>
      <c r="E32" s="719"/>
      <c r="F32" s="718" t="s">
        <v>298</v>
      </c>
      <c r="G32" s="718"/>
      <c r="H32" s="718" t="s">
        <v>362</v>
      </c>
      <c r="I32" s="719">
        <v>2001</v>
      </c>
      <c r="J32" s="712"/>
      <c r="K32" s="712"/>
      <c r="L32" s="712"/>
      <c r="M32" s="712"/>
      <c r="N32" s="712"/>
      <c r="O32" s="719" t="s">
        <v>133</v>
      </c>
      <c r="P32" s="720">
        <v>180000</v>
      </c>
      <c r="Q32" s="721"/>
      <c r="R32" s="689" t="s">
        <v>1854</v>
      </c>
      <c r="S32" s="780" t="str">
        <f t="shared" si="33"/>
        <v>2.06.01</v>
      </c>
      <c r="T32" s="781" t="str">
        <f t="shared" si="34"/>
        <v>ALAT KANTOR</v>
      </c>
      <c r="U32" s="782">
        <f t="shared" si="35"/>
        <v>5</v>
      </c>
      <c r="V32" s="783">
        <f t="shared" si="36"/>
        <v>35998</v>
      </c>
      <c r="W32" s="784">
        <f t="shared" si="37"/>
        <v>12</v>
      </c>
      <c r="X32" s="783"/>
      <c r="Y32" s="783">
        <f t="shared" si="38"/>
        <v>13</v>
      </c>
      <c r="Z32" s="783">
        <f t="shared" si="39"/>
        <v>35998</v>
      </c>
      <c r="AA32" s="784">
        <f t="shared" si="40"/>
        <v>35998</v>
      </c>
      <c r="AB32" s="784">
        <f t="shared" si="41"/>
        <v>35998</v>
      </c>
      <c r="AC32" s="784">
        <f t="shared" si="42"/>
        <v>35998</v>
      </c>
      <c r="AD32" s="784">
        <f t="shared" ref="AD32:AD95" si="46">IF(P32-10=X32+Z32+AA32+AB32+AC32,0,V32)</f>
        <v>35998</v>
      </c>
      <c r="AE32" s="780">
        <f t="shared" si="43"/>
        <v>2001</v>
      </c>
      <c r="AF32" s="785">
        <f t="shared" si="44"/>
        <v>10</v>
      </c>
      <c r="AG32" s="785">
        <f t="shared" si="45"/>
        <v>179990</v>
      </c>
      <c r="AI32" s="755">
        <v>1258480546.5999999</v>
      </c>
    </row>
    <row r="33" spans="1:35" ht="28.5" customHeight="1">
      <c r="A33" t="s">
        <v>2027</v>
      </c>
      <c r="B33" s="711"/>
      <c r="C33" s="808" t="s">
        <v>2054</v>
      </c>
      <c r="D33" s="718" t="s">
        <v>177</v>
      </c>
      <c r="E33" s="719"/>
      <c r="F33" s="718" t="s">
        <v>298</v>
      </c>
      <c r="G33" s="718"/>
      <c r="H33" s="718" t="s">
        <v>363</v>
      </c>
      <c r="I33" s="719">
        <v>2001</v>
      </c>
      <c r="J33" s="712"/>
      <c r="K33" s="712"/>
      <c r="L33" s="712"/>
      <c r="M33" s="712"/>
      <c r="N33" s="712"/>
      <c r="O33" s="719" t="s">
        <v>133</v>
      </c>
      <c r="P33" s="720">
        <v>1020000</v>
      </c>
      <c r="Q33" s="721"/>
      <c r="R33" s="689" t="s">
        <v>112</v>
      </c>
      <c r="S33" s="780" t="str">
        <f t="shared" si="33"/>
        <v>2.06.01</v>
      </c>
      <c r="T33" s="781" t="str">
        <f t="shared" si="34"/>
        <v>ALAT KANTOR</v>
      </c>
      <c r="U33" s="782">
        <f t="shared" si="35"/>
        <v>5</v>
      </c>
      <c r="V33" s="783">
        <f t="shared" si="36"/>
        <v>203998</v>
      </c>
      <c r="W33" s="784">
        <f t="shared" si="37"/>
        <v>12</v>
      </c>
      <c r="X33" s="783"/>
      <c r="Y33" s="783">
        <f t="shared" si="38"/>
        <v>13</v>
      </c>
      <c r="Z33" s="783">
        <f t="shared" si="39"/>
        <v>203998</v>
      </c>
      <c r="AA33" s="784">
        <f t="shared" si="40"/>
        <v>203998</v>
      </c>
      <c r="AB33" s="784">
        <f t="shared" si="41"/>
        <v>203998</v>
      </c>
      <c r="AC33" s="784">
        <f t="shared" si="42"/>
        <v>203998</v>
      </c>
      <c r="AD33" s="784">
        <f t="shared" si="46"/>
        <v>203998</v>
      </c>
      <c r="AE33" s="780">
        <f t="shared" si="43"/>
        <v>2001</v>
      </c>
      <c r="AF33" s="785">
        <f t="shared" si="44"/>
        <v>10</v>
      </c>
      <c r="AG33" s="785">
        <f t="shared" si="45"/>
        <v>1019990</v>
      </c>
      <c r="AI33" s="755">
        <f>AI32+AI31</f>
        <v>1273719636.5999999</v>
      </c>
    </row>
    <row r="34" spans="1:35" ht="28.5" customHeight="1">
      <c r="A34" t="s">
        <v>2027</v>
      </c>
      <c r="B34" s="711"/>
      <c r="C34" s="808" t="s">
        <v>2054</v>
      </c>
      <c r="D34" s="718" t="s">
        <v>1035</v>
      </c>
      <c r="E34" s="719"/>
      <c r="F34" s="718" t="s">
        <v>298</v>
      </c>
      <c r="G34" s="718"/>
      <c r="H34" s="718" t="s">
        <v>363</v>
      </c>
      <c r="I34" s="719">
        <v>2001</v>
      </c>
      <c r="J34" s="712"/>
      <c r="K34" s="712"/>
      <c r="L34" s="712"/>
      <c r="M34" s="712"/>
      <c r="N34" s="712"/>
      <c r="O34" s="719" t="s">
        <v>133</v>
      </c>
      <c r="P34" s="720">
        <v>240000</v>
      </c>
      <c r="Q34" s="721"/>
      <c r="R34" s="689" t="s">
        <v>112</v>
      </c>
      <c r="S34" s="780" t="str">
        <f t="shared" si="33"/>
        <v>2.06.01</v>
      </c>
      <c r="T34" s="781" t="str">
        <f t="shared" si="34"/>
        <v>ALAT KANTOR</v>
      </c>
      <c r="U34" s="782">
        <f t="shared" si="35"/>
        <v>5</v>
      </c>
      <c r="V34" s="783">
        <f t="shared" si="36"/>
        <v>47998</v>
      </c>
      <c r="W34" s="784">
        <f t="shared" si="37"/>
        <v>12</v>
      </c>
      <c r="X34" s="783"/>
      <c r="Y34" s="783">
        <f t="shared" si="38"/>
        <v>13</v>
      </c>
      <c r="Z34" s="783">
        <f t="shared" si="39"/>
        <v>47998</v>
      </c>
      <c r="AA34" s="784">
        <f t="shared" si="40"/>
        <v>47998</v>
      </c>
      <c r="AB34" s="784">
        <f t="shared" si="41"/>
        <v>47998</v>
      </c>
      <c r="AC34" s="784">
        <f t="shared" si="42"/>
        <v>47998</v>
      </c>
      <c r="AD34" s="784">
        <f t="shared" si="46"/>
        <v>47998</v>
      </c>
      <c r="AE34" s="780">
        <f t="shared" si="43"/>
        <v>2001</v>
      </c>
      <c r="AF34" s="785">
        <f t="shared" si="44"/>
        <v>10</v>
      </c>
      <c r="AG34" s="785">
        <f t="shared" si="45"/>
        <v>239990</v>
      </c>
    </row>
    <row r="35" spans="1:35" ht="28.5" customHeight="1">
      <c r="A35" t="s">
        <v>2027</v>
      </c>
      <c r="B35" s="711"/>
      <c r="C35" s="808" t="s">
        <v>2055</v>
      </c>
      <c r="D35" s="718" t="s">
        <v>1036</v>
      </c>
      <c r="E35" s="719"/>
      <c r="F35" s="718" t="s">
        <v>303</v>
      </c>
      <c r="G35" s="718"/>
      <c r="H35" s="718" t="s">
        <v>355</v>
      </c>
      <c r="I35" s="719">
        <v>2001</v>
      </c>
      <c r="J35" s="712"/>
      <c r="K35" s="712"/>
      <c r="L35" s="712"/>
      <c r="M35" s="712"/>
      <c r="N35" s="712"/>
      <c r="O35" s="719" t="s">
        <v>133</v>
      </c>
      <c r="P35" s="720">
        <v>180000</v>
      </c>
      <c r="Q35" s="721" t="s">
        <v>1849</v>
      </c>
      <c r="R35" s="689" t="s">
        <v>1849</v>
      </c>
      <c r="S35" s="780" t="str">
        <f t="shared" si="33"/>
        <v>2.06.01</v>
      </c>
      <c r="T35" s="781" t="str">
        <f t="shared" si="34"/>
        <v>ALAT KANTOR</v>
      </c>
      <c r="U35" s="782">
        <f t="shared" si="35"/>
        <v>5</v>
      </c>
      <c r="V35" s="783">
        <f t="shared" si="36"/>
        <v>35998</v>
      </c>
      <c r="W35" s="784">
        <f t="shared" si="37"/>
        <v>12</v>
      </c>
      <c r="X35" s="783"/>
      <c r="Y35" s="783">
        <f t="shared" si="38"/>
        <v>13</v>
      </c>
      <c r="Z35" s="783">
        <f t="shared" si="39"/>
        <v>35998</v>
      </c>
      <c r="AA35" s="784">
        <f t="shared" si="40"/>
        <v>35998</v>
      </c>
      <c r="AB35" s="784">
        <f t="shared" si="41"/>
        <v>35998</v>
      </c>
      <c r="AC35" s="784">
        <f t="shared" si="42"/>
        <v>35998</v>
      </c>
      <c r="AD35" s="784">
        <f t="shared" si="46"/>
        <v>35998</v>
      </c>
      <c r="AE35" s="780">
        <f t="shared" si="43"/>
        <v>2001</v>
      </c>
      <c r="AF35" s="785">
        <f t="shared" si="44"/>
        <v>10</v>
      </c>
      <c r="AG35" s="785">
        <f t="shared" si="45"/>
        <v>179990</v>
      </c>
    </row>
    <row r="36" spans="1:35" ht="28.5" customHeight="1" thickBot="1">
      <c r="A36" t="s">
        <v>2027</v>
      </c>
      <c r="B36" s="726"/>
      <c r="C36" s="809" t="s">
        <v>443</v>
      </c>
      <c r="D36" s="738" t="s">
        <v>180</v>
      </c>
      <c r="E36" s="739"/>
      <c r="F36" s="738" t="s">
        <v>303</v>
      </c>
      <c r="G36" s="738"/>
      <c r="H36" s="738" t="s">
        <v>359</v>
      </c>
      <c r="I36" s="739">
        <v>2001</v>
      </c>
      <c r="J36" s="727"/>
      <c r="K36" s="727"/>
      <c r="L36" s="727"/>
      <c r="M36" s="727"/>
      <c r="N36" s="727"/>
      <c r="O36" s="739" t="s">
        <v>133</v>
      </c>
      <c r="P36" s="740">
        <v>70000</v>
      </c>
      <c r="Q36" s="741"/>
      <c r="R36" s="689" t="s">
        <v>1854</v>
      </c>
      <c r="S36" s="780" t="str">
        <f t="shared" si="33"/>
        <v>2.06.01</v>
      </c>
      <c r="T36" s="781" t="str">
        <f t="shared" si="34"/>
        <v>ALAT KANTOR</v>
      </c>
      <c r="U36" s="782">
        <f t="shared" si="35"/>
        <v>5</v>
      </c>
      <c r="V36" s="783">
        <f t="shared" si="36"/>
        <v>13998</v>
      </c>
      <c r="W36" s="784">
        <f t="shared" si="37"/>
        <v>12</v>
      </c>
      <c r="X36" s="783"/>
      <c r="Y36" s="783">
        <f t="shared" si="38"/>
        <v>13</v>
      </c>
      <c r="Z36" s="783">
        <f t="shared" si="39"/>
        <v>13998</v>
      </c>
      <c r="AA36" s="784">
        <f t="shared" si="40"/>
        <v>13998</v>
      </c>
      <c r="AB36" s="784">
        <f t="shared" si="41"/>
        <v>13998</v>
      </c>
      <c r="AC36" s="784">
        <f t="shared" si="42"/>
        <v>13998</v>
      </c>
      <c r="AD36" s="784">
        <f t="shared" si="46"/>
        <v>13998</v>
      </c>
      <c r="AE36" s="780">
        <f t="shared" si="43"/>
        <v>2001</v>
      </c>
      <c r="AF36" s="785">
        <f t="shared" si="44"/>
        <v>10</v>
      </c>
      <c r="AG36" s="785">
        <f t="shared" si="45"/>
        <v>69990</v>
      </c>
    </row>
    <row r="37" spans="1:35" ht="28.5" customHeight="1">
      <c r="A37" t="s">
        <v>2027</v>
      </c>
      <c r="B37" s="732"/>
      <c r="C37" s="808" t="s">
        <v>2056</v>
      </c>
      <c r="D37" s="733" t="s">
        <v>182</v>
      </c>
      <c r="E37" s="734"/>
      <c r="F37" s="733" t="s">
        <v>844</v>
      </c>
      <c r="G37" s="733"/>
      <c r="H37" s="733" t="s">
        <v>1063</v>
      </c>
      <c r="I37" s="734">
        <v>2001</v>
      </c>
      <c r="J37" s="735"/>
      <c r="K37" s="735"/>
      <c r="L37" s="735"/>
      <c r="M37" s="735"/>
      <c r="N37" s="735"/>
      <c r="O37" s="734" t="s">
        <v>133</v>
      </c>
      <c r="P37" s="736">
        <v>900000</v>
      </c>
      <c r="Q37" s="737" t="s">
        <v>112</v>
      </c>
      <c r="R37" s="689" t="s">
        <v>1849</v>
      </c>
      <c r="S37" s="780" t="str">
        <f t="shared" si="33"/>
        <v>2.06.01</v>
      </c>
      <c r="T37" s="781" t="str">
        <f t="shared" si="34"/>
        <v>ALAT KANTOR</v>
      </c>
      <c r="U37" s="782">
        <f t="shared" si="35"/>
        <v>5</v>
      </c>
      <c r="V37" s="783">
        <f t="shared" si="36"/>
        <v>179998</v>
      </c>
      <c r="W37" s="784">
        <f t="shared" si="37"/>
        <v>12</v>
      </c>
      <c r="X37" s="783"/>
      <c r="Y37" s="783">
        <f t="shared" si="38"/>
        <v>13</v>
      </c>
      <c r="Z37" s="783">
        <f t="shared" si="39"/>
        <v>179998</v>
      </c>
      <c r="AA37" s="784">
        <f t="shared" si="40"/>
        <v>179998</v>
      </c>
      <c r="AB37" s="784">
        <f t="shared" si="41"/>
        <v>179998</v>
      </c>
      <c r="AC37" s="784">
        <f t="shared" si="42"/>
        <v>179998</v>
      </c>
      <c r="AD37" s="784">
        <f t="shared" si="46"/>
        <v>179998</v>
      </c>
      <c r="AE37" s="780">
        <f t="shared" si="43"/>
        <v>2001</v>
      </c>
      <c r="AF37" s="785">
        <f t="shared" si="44"/>
        <v>10</v>
      </c>
      <c r="AG37" s="785">
        <f t="shared" si="45"/>
        <v>899990</v>
      </c>
    </row>
    <row r="38" spans="1:35" ht="28.5" customHeight="1">
      <c r="A38" t="s">
        <v>2027</v>
      </c>
      <c r="B38" s="711"/>
      <c r="C38" s="808" t="s">
        <v>2057</v>
      </c>
      <c r="D38" s="718" t="s">
        <v>194</v>
      </c>
      <c r="E38" s="719"/>
      <c r="F38" s="718" t="s">
        <v>298</v>
      </c>
      <c r="G38" s="718"/>
      <c r="H38" s="718" t="s">
        <v>363</v>
      </c>
      <c r="I38" s="719">
        <v>2003</v>
      </c>
      <c r="J38" s="712"/>
      <c r="K38" s="712"/>
      <c r="L38" s="712"/>
      <c r="M38" s="712"/>
      <c r="N38" s="712"/>
      <c r="O38" s="719" t="s">
        <v>133</v>
      </c>
      <c r="P38" s="720">
        <v>120000</v>
      </c>
      <c r="Q38" s="721" t="s">
        <v>112</v>
      </c>
      <c r="R38" s="689" t="s">
        <v>1849</v>
      </c>
      <c r="S38" s="780" t="str">
        <f t="shared" si="33"/>
        <v>2.06.01</v>
      </c>
      <c r="T38" s="781" t="str">
        <f t="shared" si="34"/>
        <v>ALAT KANTOR</v>
      </c>
      <c r="U38" s="782">
        <f t="shared" si="35"/>
        <v>5</v>
      </c>
      <c r="V38" s="783">
        <f t="shared" si="36"/>
        <v>23998</v>
      </c>
      <c r="W38" s="784">
        <f t="shared" si="37"/>
        <v>10</v>
      </c>
      <c r="X38" s="783"/>
      <c r="Y38" s="783">
        <f t="shared" si="38"/>
        <v>11</v>
      </c>
      <c r="Z38" s="783">
        <f t="shared" si="39"/>
        <v>23998</v>
      </c>
      <c r="AA38" s="784">
        <f t="shared" si="40"/>
        <v>23998</v>
      </c>
      <c r="AB38" s="784">
        <f t="shared" si="41"/>
        <v>23998</v>
      </c>
      <c r="AC38" s="784">
        <f t="shared" si="42"/>
        <v>23998</v>
      </c>
      <c r="AD38" s="784">
        <f t="shared" si="46"/>
        <v>23998</v>
      </c>
      <c r="AE38" s="780">
        <f t="shared" si="43"/>
        <v>2003</v>
      </c>
      <c r="AF38" s="785">
        <f t="shared" si="44"/>
        <v>10</v>
      </c>
      <c r="AG38" s="785">
        <f t="shared" si="45"/>
        <v>119990</v>
      </c>
    </row>
    <row r="39" spans="1:35" ht="28.5" customHeight="1">
      <c r="A39" t="s">
        <v>2027</v>
      </c>
      <c r="B39" s="711"/>
      <c r="C39" s="808" t="s">
        <v>1496</v>
      </c>
      <c r="D39" s="718" t="s">
        <v>1034</v>
      </c>
      <c r="E39" s="719"/>
      <c r="F39" s="718" t="s">
        <v>298</v>
      </c>
      <c r="G39" s="718"/>
      <c r="H39" s="718" t="s">
        <v>362</v>
      </c>
      <c r="I39" s="719">
        <v>2003</v>
      </c>
      <c r="J39" s="712"/>
      <c r="K39" s="712"/>
      <c r="L39" s="712"/>
      <c r="M39" s="712"/>
      <c r="N39" s="712"/>
      <c r="O39" s="719" t="s">
        <v>133</v>
      </c>
      <c r="P39" s="720">
        <v>750000</v>
      </c>
      <c r="Q39" s="721" t="s">
        <v>1849</v>
      </c>
      <c r="R39" s="689" t="s">
        <v>1854</v>
      </c>
      <c r="S39" s="780" t="str">
        <f t="shared" si="33"/>
        <v>2.06.01</v>
      </c>
      <c r="T39" s="781" t="str">
        <f t="shared" si="34"/>
        <v>ALAT KANTOR</v>
      </c>
      <c r="U39" s="782">
        <f t="shared" si="35"/>
        <v>5</v>
      </c>
      <c r="V39" s="783">
        <f t="shared" si="36"/>
        <v>149998</v>
      </c>
      <c r="W39" s="784">
        <f t="shared" si="37"/>
        <v>10</v>
      </c>
      <c r="X39" s="783"/>
      <c r="Y39" s="783">
        <f t="shared" si="38"/>
        <v>11</v>
      </c>
      <c r="Z39" s="783">
        <f t="shared" si="39"/>
        <v>149998</v>
      </c>
      <c r="AA39" s="784">
        <f t="shared" si="40"/>
        <v>149998</v>
      </c>
      <c r="AB39" s="784">
        <f t="shared" si="41"/>
        <v>149998</v>
      </c>
      <c r="AC39" s="784">
        <f t="shared" si="42"/>
        <v>149998</v>
      </c>
      <c r="AD39" s="784">
        <f t="shared" si="46"/>
        <v>149998</v>
      </c>
      <c r="AE39" s="780">
        <f t="shared" si="43"/>
        <v>2003</v>
      </c>
      <c r="AF39" s="785">
        <f t="shared" si="44"/>
        <v>10</v>
      </c>
      <c r="AG39" s="785">
        <f t="shared" si="45"/>
        <v>749990</v>
      </c>
    </row>
    <row r="40" spans="1:35" ht="28.5" customHeight="1">
      <c r="A40" t="s">
        <v>2027</v>
      </c>
      <c r="B40" s="711"/>
      <c r="C40" s="808" t="s">
        <v>2058</v>
      </c>
      <c r="D40" s="718" t="s">
        <v>1037</v>
      </c>
      <c r="E40" s="719"/>
      <c r="F40" s="718" t="s">
        <v>298</v>
      </c>
      <c r="G40" s="718"/>
      <c r="H40" s="718" t="s">
        <v>367</v>
      </c>
      <c r="I40" s="719">
        <v>2003</v>
      </c>
      <c r="J40" s="712"/>
      <c r="K40" s="712"/>
      <c r="L40" s="712"/>
      <c r="M40" s="712"/>
      <c r="N40" s="712"/>
      <c r="O40" s="719" t="s">
        <v>133</v>
      </c>
      <c r="P40" s="720">
        <v>97500</v>
      </c>
      <c r="Q40" s="721" t="s">
        <v>1849</v>
      </c>
      <c r="R40" s="689" t="s">
        <v>112</v>
      </c>
      <c r="S40" s="780" t="str">
        <f t="shared" si="33"/>
        <v>2.06.01</v>
      </c>
      <c r="T40" s="781" t="str">
        <f t="shared" si="34"/>
        <v>ALAT KANTOR</v>
      </c>
      <c r="U40" s="782">
        <f t="shared" si="35"/>
        <v>5</v>
      </c>
      <c r="V40" s="783">
        <f t="shared" si="36"/>
        <v>19498</v>
      </c>
      <c r="W40" s="784">
        <f t="shared" si="37"/>
        <v>10</v>
      </c>
      <c r="X40" s="783"/>
      <c r="Y40" s="783">
        <f t="shared" si="38"/>
        <v>11</v>
      </c>
      <c r="Z40" s="783">
        <f t="shared" si="39"/>
        <v>19498</v>
      </c>
      <c r="AA40" s="784">
        <f t="shared" si="40"/>
        <v>19498</v>
      </c>
      <c r="AB40" s="784">
        <f t="shared" si="41"/>
        <v>19498</v>
      </c>
      <c r="AC40" s="784">
        <f t="shared" si="42"/>
        <v>19498</v>
      </c>
      <c r="AD40" s="784">
        <f t="shared" si="46"/>
        <v>19498</v>
      </c>
      <c r="AE40" s="780">
        <f t="shared" si="43"/>
        <v>2003</v>
      </c>
      <c r="AF40" s="785">
        <f t="shared" si="44"/>
        <v>10</v>
      </c>
      <c r="AG40" s="785">
        <f t="shared" si="45"/>
        <v>97490</v>
      </c>
    </row>
    <row r="41" spans="1:35" ht="28.5" customHeight="1">
      <c r="A41" t="s">
        <v>2027</v>
      </c>
      <c r="B41" s="711"/>
      <c r="C41" s="808" t="s">
        <v>1426</v>
      </c>
      <c r="D41" s="718" t="s">
        <v>178</v>
      </c>
      <c r="E41" s="719"/>
      <c r="F41" s="718" t="s">
        <v>298</v>
      </c>
      <c r="G41" s="718"/>
      <c r="H41" s="718" t="s">
        <v>363</v>
      </c>
      <c r="I41" s="719">
        <v>2003</v>
      </c>
      <c r="J41" s="712"/>
      <c r="K41" s="712"/>
      <c r="L41" s="712"/>
      <c r="M41" s="712"/>
      <c r="N41" s="712"/>
      <c r="O41" s="719" t="s">
        <v>133</v>
      </c>
      <c r="P41" s="720">
        <v>650000</v>
      </c>
      <c r="Q41" s="721"/>
      <c r="R41" s="689" t="s">
        <v>112</v>
      </c>
      <c r="S41" s="780" t="str">
        <f t="shared" si="33"/>
        <v>2.06.01</v>
      </c>
      <c r="T41" s="781" t="str">
        <f t="shared" si="34"/>
        <v>ALAT KANTOR</v>
      </c>
      <c r="U41" s="782">
        <f t="shared" si="35"/>
        <v>5</v>
      </c>
      <c r="V41" s="783">
        <f t="shared" si="36"/>
        <v>129998</v>
      </c>
      <c r="W41" s="784">
        <f t="shared" si="37"/>
        <v>10</v>
      </c>
      <c r="X41" s="783"/>
      <c r="Y41" s="783">
        <f t="shared" si="38"/>
        <v>11</v>
      </c>
      <c r="Z41" s="783">
        <f t="shared" si="39"/>
        <v>129998</v>
      </c>
      <c r="AA41" s="784">
        <f t="shared" si="40"/>
        <v>129998</v>
      </c>
      <c r="AB41" s="784">
        <f t="shared" si="41"/>
        <v>129998</v>
      </c>
      <c r="AC41" s="784">
        <f t="shared" si="42"/>
        <v>129998</v>
      </c>
      <c r="AD41" s="784">
        <f t="shared" si="46"/>
        <v>129998</v>
      </c>
      <c r="AE41" s="780">
        <f t="shared" si="43"/>
        <v>2003</v>
      </c>
      <c r="AF41" s="785">
        <f t="shared" si="44"/>
        <v>10</v>
      </c>
      <c r="AG41" s="785">
        <f t="shared" si="45"/>
        <v>649990</v>
      </c>
    </row>
    <row r="42" spans="1:35" ht="28.5" customHeight="1">
      <c r="A42" t="s">
        <v>2027</v>
      </c>
      <c r="B42" s="711"/>
      <c r="C42" s="808" t="s">
        <v>442</v>
      </c>
      <c r="D42" s="718" t="s">
        <v>172</v>
      </c>
      <c r="E42" s="719"/>
      <c r="F42" s="718" t="s">
        <v>1054</v>
      </c>
      <c r="G42" s="718"/>
      <c r="H42" s="718" t="s">
        <v>355</v>
      </c>
      <c r="I42" s="719">
        <v>2003</v>
      </c>
      <c r="J42" s="712"/>
      <c r="K42" s="712"/>
      <c r="L42" s="712"/>
      <c r="M42" s="712"/>
      <c r="N42" s="712"/>
      <c r="O42" s="719" t="s">
        <v>133</v>
      </c>
      <c r="P42" s="720">
        <v>1625000</v>
      </c>
      <c r="Q42" s="721" t="s">
        <v>112</v>
      </c>
      <c r="R42" s="689" t="s">
        <v>1854</v>
      </c>
      <c r="S42" s="780" t="str">
        <f t="shared" si="33"/>
        <v>2.06.01</v>
      </c>
      <c r="T42" s="781" t="str">
        <f t="shared" si="34"/>
        <v>ALAT KANTOR</v>
      </c>
      <c r="U42" s="782">
        <f t="shared" si="35"/>
        <v>5</v>
      </c>
      <c r="V42" s="783">
        <f t="shared" si="36"/>
        <v>324998</v>
      </c>
      <c r="W42" s="784">
        <f t="shared" si="37"/>
        <v>10</v>
      </c>
      <c r="X42" s="783"/>
      <c r="Y42" s="783">
        <f t="shared" si="38"/>
        <v>11</v>
      </c>
      <c r="Z42" s="783">
        <f t="shared" si="39"/>
        <v>324998</v>
      </c>
      <c r="AA42" s="784">
        <f t="shared" si="40"/>
        <v>324998</v>
      </c>
      <c r="AB42" s="784">
        <f t="shared" si="41"/>
        <v>324998</v>
      </c>
      <c r="AC42" s="784">
        <f t="shared" si="42"/>
        <v>324998</v>
      </c>
      <c r="AD42" s="784">
        <f t="shared" si="46"/>
        <v>324998</v>
      </c>
      <c r="AE42" s="780">
        <f t="shared" si="43"/>
        <v>2003</v>
      </c>
      <c r="AF42" s="785">
        <f t="shared" si="44"/>
        <v>10</v>
      </c>
      <c r="AG42" s="785">
        <f t="shared" si="45"/>
        <v>1624990</v>
      </c>
    </row>
    <row r="43" spans="1:35" ht="28.5" customHeight="1">
      <c r="A43" t="s">
        <v>2027</v>
      </c>
      <c r="B43" s="711"/>
      <c r="C43" s="808" t="s">
        <v>442</v>
      </c>
      <c r="D43" s="718" t="s">
        <v>172</v>
      </c>
      <c r="E43" s="719"/>
      <c r="F43" s="718" t="s">
        <v>1054</v>
      </c>
      <c r="G43" s="718"/>
      <c r="H43" s="718" t="s">
        <v>355</v>
      </c>
      <c r="I43" s="719">
        <v>2003</v>
      </c>
      <c r="J43" s="712"/>
      <c r="K43" s="712"/>
      <c r="L43" s="712"/>
      <c r="M43" s="712"/>
      <c r="N43" s="712"/>
      <c r="O43" s="719" t="s">
        <v>133</v>
      </c>
      <c r="P43" s="720">
        <v>1625000</v>
      </c>
      <c r="Q43" s="721" t="s">
        <v>112</v>
      </c>
      <c r="R43" s="689" t="s">
        <v>1854</v>
      </c>
      <c r="S43" s="780" t="str">
        <f t="shared" si="33"/>
        <v>2.06.01</v>
      </c>
      <c r="T43" s="781" t="str">
        <f t="shared" si="34"/>
        <v>ALAT KANTOR</v>
      </c>
      <c r="U43" s="782">
        <f t="shared" si="35"/>
        <v>5</v>
      </c>
      <c r="V43" s="783">
        <f t="shared" si="36"/>
        <v>324998</v>
      </c>
      <c r="W43" s="784">
        <f t="shared" si="37"/>
        <v>10</v>
      </c>
      <c r="X43" s="783"/>
      <c r="Y43" s="783">
        <f t="shared" si="38"/>
        <v>11</v>
      </c>
      <c r="Z43" s="783">
        <f t="shared" si="39"/>
        <v>324998</v>
      </c>
      <c r="AA43" s="784">
        <f t="shared" si="40"/>
        <v>324998</v>
      </c>
      <c r="AB43" s="784">
        <f t="shared" si="41"/>
        <v>324998</v>
      </c>
      <c r="AC43" s="784">
        <f t="shared" si="42"/>
        <v>324998</v>
      </c>
      <c r="AD43" s="784">
        <f t="shared" si="46"/>
        <v>324998</v>
      </c>
      <c r="AE43" s="780">
        <f t="shared" si="43"/>
        <v>2003</v>
      </c>
      <c r="AF43" s="785">
        <f t="shared" si="44"/>
        <v>10</v>
      </c>
      <c r="AG43" s="785">
        <f t="shared" si="45"/>
        <v>1624990</v>
      </c>
    </row>
    <row r="44" spans="1:35" ht="28.5" customHeight="1">
      <c r="A44" t="s">
        <v>2027</v>
      </c>
      <c r="B44" s="711"/>
      <c r="C44" s="808" t="s">
        <v>442</v>
      </c>
      <c r="D44" s="718" t="s">
        <v>172</v>
      </c>
      <c r="E44" s="719"/>
      <c r="F44" s="718" t="s">
        <v>295</v>
      </c>
      <c r="G44" s="718"/>
      <c r="H44" s="718" t="s">
        <v>355</v>
      </c>
      <c r="I44" s="719">
        <v>2003</v>
      </c>
      <c r="J44" s="712"/>
      <c r="K44" s="712"/>
      <c r="L44" s="712"/>
      <c r="M44" s="712"/>
      <c r="N44" s="712"/>
      <c r="O44" s="719" t="s">
        <v>133</v>
      </c>
      <c r="P44" s="720">
        <v>2275000</v>
      </c>
      <c r="Q44" s="721" t="s">
        <v>1849</v>
      </c>
      <c r="R44" s="689" t="s">
        <v>1854</v>
      </c>
      <c r="S44" s="780" t="str">
        <f t="shared" si="33"/>
        <v>2.06.01</v>
      </c>
      <c r="T44" s="781" t="str">
        <f t="shared" si="34"/>
        <v>ALAT KANTOR</v>
      </c>
      <c r="U44" s="782">
        <f t="shared" si="35"/>
        <v>5</v>
      </c>
      <c r="V44" s="783">
        <f t="shared" si="36"/>
        <v>454998</v>
      </c>
      <c r="W44" s="784">
        <f t="shared" si="37"/>
        <v>10</v>
      </c>
      <c r="X44" s="783"/>
      <c r="Y44" s="783">
        <f t="shared" si="38"/>
        <v>11</v>
      </c>
      <c r="Z44" s="783">
        <f t="shared" si="39"/>
        <v>454998</v>
      </c>
      <c r="AA44" s="784">
        <f t="shared" si="40"/>
        <v>454998</v>
      </c>
      <c r="AB44" s="784">
        <f t="shared" si="41"/>
        <v>454998</v>
      </c>
      <c r="AC44" s="784">
        <f t="shared" si="42"/>
        <v>454998</v>
      </c>
      <c r="AD44" s="784">
        <f t="shared" si="46"/>
        <v>454998</v>
      </c>
      <c r="AE44" s="780">
        <f t="shared" si="43"/>
        <v>2003</v>
      </c>
      <c r="AF44" s="785">
        <f t="shared" si="44"/>
        <v>10</v>
      </c>
      <c r="AG44" s="785">
        <f t="shared" si="45"/>
        <v>2274990</v>
      </c>
    </row>
    <row r="45" spans="1:35" ht="28.5" customHeight="1">
      <c r="A45" t="s">
        <v>2027</v>
      </c>
      <c r="B45" s="711"/>
      <c r="C45" s="808" t="s">
        <v>2059</v>
      </c>
      <c r="D45" s="718" t="s">
        <v>1038</v>
      </c>
      <c r="E45" s="719"/>
      <c r="F45" s="718" t="s">
        <v>298</v>
      </c>
      <c r="G45" s="718"/>
      <c r="H45" s="718" t="s">
        <v>366</v>
      </c>
      <c r="I45" s="719">
        <v>2003</v>
      </c>
      <c r="J45" s="712"/>
      <c r="K45" s="712"/>
      <c r="L45" s="712"/>
      <c r="M45" s="712"/>
      <c r="N45" s="712"/>
      <c r="O45" s="719" t="s">
        <v>133</v>
      </c>
      <c r="P45" s="720">
        <v>1400000</v>
      </c>
      <c r="Q45" s="721"/>
      <c r="R45" s="689" t="s">
        <v>1854</v>
      </c>
      <c r="S45" s="780" t="str">
        <f t="shared" si="33"/>
        <v>2.06.01</v>
      </c>
      <c r="T45" s="781" t="str">
        <f t="shared" si="34"/>
        <v>ALAT KANTOR</v>
      </c>
      <c r="U45" s="782">
        <f t="shared" si="35"/>
        <v>5</v>
      </c>
      <c r="V45" s="783">
        <f t="shared" si="36"/>
        <v>279998</v>
      </c>
      <c r="W45" s="784">
        <f t="shared" si="37"/>
        <v>10</v>
      </c>
      <c r="X45" s="783"/>
      <c r="Y45" s="783">
        <f t="shared" si="38"/>
        <v>11</v>
      </c>
      <c r="Z45" s="783">
        <f t="shared" si="39"/>
        <v>279998</v>
      </c>
      <c r="AA45" s="784">
        <f t="shared" si="40"/>
        <v>279998</v>
      </c>
      <c r="AB45" s="784">
        <f t="shared" si="41"/>
        <v>279998</v>
      </c>
      <c r="AC45" s="784">
        <f t="shared" si="42"/>
        <v>279998</v>
      </c>
      <c r="AD45" s="784">
        <f t="shared" si="46"/>
        <v>279998</v>
      </c>
      <c r="AE45" s="780">
        <f t="shared" si="43"/>
        <v>2003</v>
      </c>
      <c r="AF45" s="785">
        <f t="shared" si="44"/>
        <v>10</v>
      </c>
      <c r="AG45" s="785">
        <f t="shared" si="45"/>
        <v>1399990</v>
      </c>
    </row>
    <row r="46" spans="1:35" ht="28.5" customHeight="1">
      <c r="A46" t="s">
        <v>2027</v>
      </c>
      <c r="B46" s="711"/>
      <c r="C46" s="808" t="s">
        <v>435</v>
      </c>
      <c r="D46" s="718" t="s">
        <v>176</v>
      </c>
      <c r="E46" s="719"/>
      <c r="F46" s="718" t="s">
        <v>308</v>
      </c>
      <c r="G46" s="718"/>
      <c r="H46" s="718" t="s">
        <v>356</v>
      </c>
      <c r="I46" s="719">
        <v>2003</v>
      </c>
      <c r="J46" s="712"/>
      <c r="K46" s="712"/>
      <c r="L46" s="712"/>
      <c r="M46" s="712"/>
      <c r="N46" s="712"/>
      <c r="O46" s="719" t="s">
        <v>133</v>
      </c>
      <c r="P46" s="720">
        <v>780000</v>
      </c>
      <c r="Q46" s="721" t="s">
        <v>1849</v>
      </c>
      <c r="R46" s="689" t="s">
        <v>1854</v>
      </c>
      <c r="S46" s="780" t="str">
        <f t="shared" si="33"/>
        <v>2.06.01</v>
      </c>
      <c r="T46" s="781" t="str">
        <f t="shared" si="34"/>
        <v>ALAT KANTOR</v>
      </c>
      <c r="U46" s="782">
        <f t="shared" si="35"/>
        <v>5</v>
      </c>
      <c r="V46" s="783">
        <f t="shared" si="36"/>
        <v>155998</v>
      </c>
      <c r="W46" s="784">
        <f t="shared" si="37"/>
        <v>10</v>
      </c>
      <c r="X46" s="783"/>
      <c r="Y46" s="783">
        <f t="shared" si="38"/>
        <v>11</v>
      </c>
      <c r="Z46" s="783">
        <f t="shared" si="39"/>
        <v>155998</v>
      </c>
      <c r="AA46" s="784">
        <f t="shared" si="40"/>
        <v>155998</v>
      </c>
      <c r="AB46" s="784">
        <f t="shared" si="41"/>
        <v>155998</v>
      </c>
      <c r="AC46" s="784">
        <f t="shared" si="42"/>
        <v>155998</v>
      </c>
      <c r="AD46" s="784">
        <f t="shared" si="46"/>
        <v>155998</v>
      </c>
      <c r="AE46" s="780">
        <f t="shared" si="43"/>
        <v>2003</v>
      </c>
      <c r="AF46" s="785">
        <f t="shared" si="44"/>
        <v>10</v>
      </c>
      <c r="AG46" s="785">
        <f t="shared" si="45"/>
        <v>779990</v>
      </c>
    </row>
    <row r="47" spans="1:35" ht="28.5" customHeight="1">
      <c r="A47" t="s">
        <v>2027</v>
      </c>
      <c r="B47" s="711"/>
      <c r="C47" s="808" t="s">
        <v>435</v>
      </c>
      <c r="D47" s="718" t="s">
        <v>176</v>
      </c>
      <c r="E47" s="719"/>
      <c r="F47" s="718" t="s">
        <v>311</v>
      </c>
      <c r="G47" s="718"/>
      <c r="H47" s="718" t="s">
        <v>356</v>
      </c>
      <c r="I47" s="719">
        <v>2003</v>
      </c>
      <c r="J47" s="712"/>
      <c r="K47" s="712"/>
      <c r="L47" s="712"/>
      <c r="M47" s="712"/>
      <c r="N47" s="712"/>
      <c r="O47" s="719" t="s">
        <v>133</v>
      </c>
      <c r="P47" s="720">
        <v>900000</v>
      </c>
      <c r="Q47" s="721" t="s">
        <v>1849</v>
      </c>
      <c r="R47" s="689" t="s">
        <v>1854</v>
      </c>
      <c r="S47" s="780" t="str">
        <f t="shared" si="33"/>
        <v>2.06.01</v>
      </c>
      <c r="T47" s="781" t="str">
        <f t="shared" si="34"/>
        <v>ALAT KANTOR</v>
      </c>
      <c r="U47" s="782">
        <f t="shared" si="35"/>
        <v>5</v>
      </c>
      <c r="V47" s="783">
        <f t="shared" si="36"/>
        <v>179998</v>
      </c>
      <c r="W47" s="784">
        <f t="shared" si="37"/>
        <v>10</v>
      </c>
      <c r="X47" s="783"/>
      <c r="Y47" s="783">
        <f t="shared" si="38"/>
        <v>11</v>
      </c>
      <c r="Z47" s="783">
        <f t="shared" si="39"/>
        <v>179998</v>
      </c>
      <c r="AA47" s="784">
        <f t="shared" si="40"/>
        <v>179998</v>
      </c>
      <c r="AB47" s="784">
        <f t="shared" si="41"/>
        <v>179998</v>
      </c>
      <c r="AC47" s="784">
        <f t="shared" si="42"/>
        <v>179998</v>
      </c>
      <c r="AD47" s="784">
        <f t="shared" si="46"/>
        <v>179998</v>
      </c>
      <c r="AE47" s="780">
        <f t="shared" si="43"/>
        <v>2003</v>
      </c>
      <c r="AF47" s="785">
        <f t="shared" si="44"/>
        <v>10</v>
      </c>
      <c r="AG47" s="785">
        <f t="shared" si="45"/>
        <v>899990</v>
      </c>
    </row>
    <row r="48" spans="1:35" ht="28.5" customHeight="1">
      <c r="A48" t="s">
        <v>2027</v>
      </c>
      <c r="B48" s="711"/>
      <c r="C48" s="808" t="s">
        <v>2056</v>
      </c>
      <c r="D48" s="718" t="s">
        <v>182</v>
      </c>
      <c r="E48" s="719"/>
      <c r="F48" s="718" t="s">
        <v>1055</v>
      </c>
      <c r="G48" s="718"/>
      <c r="H48" s="718" t="s">
        <v>355</v>
      </c>
      <c r="I48" s="719">
        <v>2003</v>
      </c>
      <c r="J48" s="712"/>
      <c r="K48" s="712"/>
      <c r="L48" s="712"/>
      <c r="M48" s="712"/>
      <c r="N48" s="712"/>
      <c r="O48" s="719" t="s">
        <v>133</v>
      </c>
      <c r="P48" s="720">
        <v>1050000</v>
      </c>
      <c r="Q48" s="721"/>
      <c r="R48" s="689" t="s">
        <v>1854</v>
      </c>
      <c r="S48" s="780" t="str">
        <f t="shared" si="33"/>
        <v>2.06.01</v>
      </c>
      <c r="T48" s="781" t="str">
        <f t="shared" si="34"/>
        <v>ALAT KANTOR</v>
      </c>
      <c r="U48" s="782">
        <f t="shared" si="35"/>
        <v>5</v>
      </c>
      <c r="V48" s="783">
        <f t="shared" si="36"/>
        <v>209998</v>
      </c>
      <c r="W48" s="784">
        <f t="shared" si="37"/>
        <v>10</v>
      </c>
      <c r="X48" s="783"/>
      <c r="Y48" s="783">
        <f t="shared" si="38"/>
        <v>11</v>
      </c>
      <c r="Z48" s="783">
        <f t="shared" si="39"/>
        <v>209998</v>
      </c>
      <c r="AA48" s="784">
        <f t="shared" si="40"/>
        <v>209998</v>
      </c>
      <c r="AB48" s="784">
        <f t="shared" si="41"/>
        <v>209998</v>
      </c>
      <c r="AC48" s="784">
        <f t="shared" si="42"/>
        <v>209998</v>
      </c>
      <c r="AD48" s="784">
        <f t="shared" si="46"/>
        <v>209998</v>
      </c>
      <c r="AE48" s="780">
        <f t="shared" si="43"/>
        <v>2003</v>
      </c>
      <c r="AF48" s="785">
        <f t="shared" si="44"/>
        <v>10</v>
      </c>
      <c r="AG48" s="785">
        <f t="shared" si="45"/>
        <v>1049990</v>
      </c>
    </row>
    <row r="49" spans="1:33" ht="28.5" customHeight="1">
      <c r="A49" t="s">
        <v>2027</v>
      </c>
      <c r="B49" s="711"/>
      <c r="C49" s="808" t="s">
        <v>2059</v>
      </c>
      <c r="D49" s="718" t="s">
        <v>1038</v>
      </c>
      <c r="E49" s="719"/>
      <c r="F49" s="718" t="s">
        <v>298</v>
      </c>
      <c r="G49" s="718"/>
      <c r="H49" s="718" t="s">
        <v>363</v>
      </c>
      <c r="I49" s="719">
        <v>2003</v>
      </c>
      <c r="J49" s="712"/>
      <c r="K49" s="712"/>
      <c r="L49" s="712"/>
      <c r="M49" s="712"/>
      <c r="N49" s="712"/>
      <c r="O49" s="719" t="s">
        <v>133</v>
      </c>
      <c r="P49" s="720">
        <v>2880000</v>
      </c>
      <c r="Q49" s="721" t="s">
        <v>112</v>
      </c>
      <c r="R49" s="689" t="s">
        <v>1854</v>
      </c>
      <c r="S49" s="780" t="str">
        <f t="shared" si="33"/>
        <v>2.06.01</v>
      </c>
      <c r="T49" s="781" t="str">
        <f t="shared" si="34"/>
        <v>ALAT KANTOR</v>
      </c>
      <c r="U49" s="782">
        <f t="shared" si="35"/>
        <v>5</v>
      </c>
      <c r="V49" s="783">
        <f t="shared" si="36"/>
        <v>575998</v>
      </c>
      <c r="W49" s="784">
        <f t="shared" si="37"/>
        <v>10</v>
      </c>
      <c r="X49" s="783"/>
      <c r="Y49" s="783">
        <f t="shared" si="38"/>
        <v>11</v>
      </c>
      <c r="Z49" s="783">
        <f t="shared" si="39"/>
        <v>575998</v>
      </c>
      <c r="AA49" s="784">
        <f t="shared" si="40"/>
        <v>575998</v>
      </c>
      <c r="AB49" s="784">
        <f t="shared" si="41"/>
        <v>575998</v>
      </c>
      <c r="AC49" s="784">
        <f t="shared" si="42"/>
        <v>575998</v>
      </c>
      <c r="AD49" s="784">
        <f t="shared" si="46"/>
        <v>575998</v>
      </c>
      <c r="AE49" s="780">
        <f t="shared" si="43"/>
        <v>2003</v>
      </c>
      <c r="AF49" s="785">
        <f t="shared" si="44"/>
        <v>10</v>
      </c>
      <c r="AG49" s="785">
        <f t="shared" si="45"/>
        <v>2879990</v>
      </c>
    </row>
    <row r="50" spans="1:33" ht="28.5" customHeight="1">
      <c r="A50" t="s">
        <v>2027</v>
      </c>
      <c r="B50" s="711"/>
      <c r="C50" s="808" t="s">
        <v>2060</v>
      </c>
      <c r="D50" s="718" t="s">
        <v>1039</v>
      </c>
      <c r="E50" s="719"/>
      <c r="F50" s="718" t="s">
        <v>298</v>
      </c>
      <c r="G50" s="718"/>
      <c r="H50" s="718" t="s">
        <v>1064</v>
      </c>
      <c r="I50" s="719">
        <v>2004</v>
      </c>
      <c r="J50" s="712"/>
      <c r="K50" s="712"/>
      <c r="L50" s="712"/>
      <c r="M50" s="712"/>
      <c r="N50" s="712"/>
      <c r="O50" s="719" t="s">
        <v>133</v>
      </c>
      <c r="P50" s="720">
        <v>175000</v>
      </c>
      <c r="Q50" s="721" t="s">
        <v>112</v>
      </c>
      <c r="R50" s="689" t="s">
        <v>1854</v>
      </c>
      <c r="S50" s="780" t="str">
        <f t="shared" si="33"/>
        <v>2.06.01</v>
      </c>
      <c r="T50" s="781" t="str">
        <f t="shared" si="34"/>
        <v>ALAT KANTOR</v>
      </c>
      <c r="U50" s="782">
        <f t="shared" si="35"/>
        <v>5</v>
      </c>
      <c r="V50" s="783">
        <f t="shared" si="36"/>
        <v>34998</v>
      </c>
      <c r="W50" s="784">
        <f t="shared" si="37"/>
        <v>9</v>
      </c>
      <c r="X50" s="783"/>
      <c r="Y50" s="783">
        <f t="shared" si="38"/>
        <v>10</v>
      </c>
      <c r="Z50" s="783">
        <f t="shared" si="39"/>
        <v>34998</v>
      </c>
      <c r="AA50" s="784">
        <f t="shared" si="40"/>
        <v>34998</v>
      </c>
      <c r="AB50" s="784">
        <f t="shared" si="41"/>
        <v>34998</v>
      </c>
      <c r="AC50" s="784">
        <f t="shared" si="42"/>
        <v>34998</v>
      </c>
      <c r="AD50" s="784">
        <f t="shared" si="46"/>
        <v>34998</v>
      </c>
      <c r="AE50" s="780">
        <f t="shared" si="43"/>
        <v>2004</v>
      </c>
      <c r="AF50" s="785">
        <f t="shared" si="44"/>
        <v>10</v>
      </c>
      <c r="AG50" s="785">
        <f t="shared" si="45"/>
        <v>174990</v>
      </c>
    </row>
    <row r="51" spans="1:33" ht="28.5" customHeight="1">
      <c r="A51" t="s">
        <v>2027</v>
      </c>
      <c r="B51" s="711"/>
      <c r="C51" s="808" t="s">
        <v>2054</v>
      </c>
      <c r="D51" s="718" t="s">
        <v>188</v>
      </c>
      <c r="E51" s="719"/>
      <c r="F51" s="718" t="s">
        <v>298</v>
      </c>
      <c r="G51" s="718"/>
      <c r="H51" s="718" t="s">
        <v>362</v>
      </c>
      <c r="I51" s="719">
        <v>2004</v>
      </c>
      <c r="J51" s="712"/>
      <c r="K51" s="712"/>
      <c r="L51" s="712"/>
      <c r="M51" s="712"/>
      <c r="N51" s="712"/>
      <c r="O51" s="719" t="s">
        <v>133</v>
      </c>
      <c r="P51" s="720">
        <v>1680000</v>
      </c>
      <c r="Q51" s="721"/>
      <c r="R51" s="689" t="s">
        <v>1854</v>
      </c>
      <c r="S51" s="780" t="str">
        <f t="shared" si="33"/>
        <v>2.06.01</v>
      </c>
      <c r="T51" s="781" t="str">
        <f t="shared" si="34"/>
        <v>ALAT KANTOR</v>
      </c>
      <c r="U51" s="782">
        <f t="shared" si="35"/>
        <v>5</v>
      </c>
      <c r="V51" s="783">
        <f t="shared" si="36"/>
        <v>335998</v>
      </c>
      <c r="W51" s="784">
        <f t="shared" si="37"/>
        <v>9</v>
      </c>
      <c r="X51" s="783"/>
      <c r="Y51" s="783">
        <f t="shared" si="38"/>
        <v>10</v>
      </c>
      <c r="Z51" s="783">
        <f t="shared" si="39"/>
        <v>335998</v>
      </c>
      <c r="AA51" s="784">
        <f t="shared" si="40"/>
        <v>335998</v>
      </c>
      <c r="AB51" s="784">
        <f t="shared" si="41"/>
        <v>335998</v>
      </c>
      <c r="AC51" s="784">
        <f t="shared" si="42"/>
        <v>335998</v>
      </c>
      <c r="AD51" s="784">
        <f t="shared" si="46"/>
        <v>335998</v>
      </c>
      <c r="AE51" s="780">
        <f t="shared" si="43"/>
        <v>2004</v>
      </c>
      <c r="AF51" s="785">
        <f t="shared" si="44"/>
        <v>10</v>
      </c>
      <c r="AG51" s="785">
        <f t="shared" si="45"/>
        <v>1679990</v>
      </c>
    </row>
    <row r="52" spans="1:33" ht="28.5" customHeight="1" thickBot="1">
      <c r="A52" t="s">
        <v>2027</v>
      </c>
      <c r="B52" s="711"/>
      <c r="C52" s="808" t="s">
        <v>443</v>
      </c>
      <c r="D52" s="718" t="s">
        <v>180</v>
      </c>
      <c r="E52" s="719"/>
      <c r="F52" s="718" t="s">
        <v>1056</v>
      </c>
      <c r="G52" s="718"/>
      <c r="H52" s="718" t="s">
        <v>355</v>
      </c>
      <c r="I52" s="719">
        <v>2004</v>
      </c>
      <c r="J52" s="712"/>
      <c r="K52" s="712"/>
      <c r="L52" s="712"/>
      <c r="M52" s="712"/>
      <c r="N52" s="712"/>
      <c r="O52" s="719" t="s">
        <v>133</v>
      </c>
      <c r="P52" s="720">
        <v>1750000</v>
      </c>
      <c r="Q52" s="721"/>
      <c r="R52" s="690" t="s">
        <v>1854</v>
      </c>
      <c r="S52" s="780" t="str">
        <f t="shared" si="33"/>
        <v>2.06.01</v>
      </c>
      <c r="T52" s="781" t="str">
        <f t="shared" si="34"/>
        <v>ALAT KANTOR</v>
      </c>
      <c r="U52" s="782">
        <f t="shared" si="35"/>
        <v>5</v>
      </c>
      <c r="V52" s="783">
        <f t="shared" si="36"/>
        <v>349998</v>
      </c>
      <c r="W52" s="784">
        <f t="shared" si="37"/>
        <v>9</v>
      </c>
      <c r="X52" s="783"/>
      <c r="Y52" s="783">
        <f t="shared" si="38"/>
        <v>10</v>
      </c>
      <c r="Z52" s="783">
        <f t="shared" si="39"/>
        <v>349998</v>
      </c>
      <c r="AA52" s="784">
        <f t="shared" si="40"/>
        <v>349998</v>
      </c>
      <c r="AB52" s="784">
        <f t="shared" si="41"/>
        <v>349998</v>
      </c>
      <c r="AC52" s="784">
        <f t="shared" si="42"/>
        <v>349998</v>
      </c>
      <c r="AD52" s="784">
        <f t="shared" si="46"/>
        <v>349998</v>
      </c>
      <c r="AE52" s="780">
        <f t="shared" si="43"/>
        <v>2004</v>
      </c>
      <c r="AF52" s="785">
        <f t="shared" si="44"/>
        <v>10</v>
      </c>
      <c r="AG52" s="785">
        <f t="shared" si="45"/>
        <v>1749990</v>
      </c>
    </row>
    <row r="53" spans="1:33" ht="28.5" customHeight="1">
      <c r="A53" t="s">
        <v>2027</v>
      </c>
      <c r="B53" s="711"/>
      <c r="C53" s="808" t="s">
        <v>2055</v>
      </c>
      <c r="D53" s="718" t="s">
        <v>1036</v>
      </c>
      <c r="E53" s="719"/>
      <c r="F53" s="718" t="s">
        <v>1057</v>
      </c>
      <c r="G53" s="718"/>
      <c r="H53" s="718" t="s">
        <v>357</v>
      </c>
      <c r="I53" s="719">
        <v>2004</v>
      </c>
      <c r="J53" s="712"/>
      <c r="K53" s="712"/>
      <c r="L53" s="712"/>
      <c r="M53" s="712"/>
      <c r="N53" s="712"/>
      <c r="O53" s="719" t="s">
        <v>133</v>
      </c>
      <c r="P53" s="720">
        <v>360000</v>
      </c>
      <c r="Q53" s="721"/>
      <c r="R53" s="689" t="s">
        <v>1854</v>
      </c>
      <c r="S53" s="780" t="str">
        <f t="shared" si="33"/>
        <v>2.06.01</v>
      </c>
      <c r="T53" s="781" t="str">
        <f t="shared" si="34"/>
        <v>ALAT KANTOR</v>
      </c>
      <c r="U53" s="782">
        <f t="shared" si="35"/>
        <v>5</v>
      </c>
      <c r="V53" s="783">
        <f t="shared" si="36"/>
        <v>71998</v>
      </c>
      <c r="W53" s="784">
        <f t="shared" si="37"/>
        <v>9</v>
      </c>
      <c r="X53" s="783"/>
      <c r="Y53" s="783">
        <f t="shared" si="38"/>
        <v>10</v>
      </c>
      <c r="Z53" s="783">
        <f t="shared" si="39"/>
        <v>71998</v>
      </c>
      <c r="AA53" s="784">
        <f t="shared" si="40"/>
        <v>71998</v>
      </c>
      <c r="AB53" s="784">
        <f t="shared" si="41"/>
        <v>71998</v>
      </c>
      <c r="AC53" s="784">
        <f t="shared" si="42"/>
        <v>71998</v>
      </c>
      <c r="AD53" s="784">
        <f t="shared" si="46"/>
        <v>71998</v>
      </c>
      <c r="AE53" s="780">
        <f t="shared" si="43"/>
        <v>2004</v>
      </c>
      <c r="AF53" s="785">
        <f t="shared" si="44"/>
        <v>10</v>
      </c>
      <c r="AG53" s="785">
        <f t="shared" si="45"/>
        <v>359990</v>
      </c>
    </row>
    <row r="54" spans="1:33" ht="28.5" customHeight="1">
      <c r="A54" t="s">
        <v>2027</v>
      </c>
      <c r="B54" s="711"/>
      <c r="C54" s="808" t="s">
        <v>2054</v>
      </c>
      <c r="D54" s="718" t="s">
        <v>188</v>
      </c>
      <c r="E54" s="719"/>
      <c r="F54" s="718" t="s">
        <v>298</v>
      </c>
      <c r="G54" s="718"/>
      <c r="H54" s="718" t="s">
        <v>362</v>
      </c>
      <c r="I54" s="719">
        <v>2004</v>
      </c>
      <c r="J54" s="712"/>
      <c r="K54" s="712"/>
      <c r="L54" s="712"/>
      <c r="M54" s="712"/>
      <c r="N54" s="712"/>
      <c r="O54" s="719" t="s">
        <v>133</v>
      </c>
      <c r="P54" s="720">
        <v>260000</v>
      </c>
      <c r="Q54" s="721"/>
      <c r="R54" s="689" t="s">
        <v>1854</v>
      </c>
      <c r="S54" s="780" t="str">
        <f t="shared" si="33"/>
        <v>2.06.01</v>
      </c>
      <c r="T54" s="781" t="str">
        <f t="shared" si="34"/>
        <v>ALAT KANTOR</v>
      </c>
      <c r="U54" s="782">
        <f t="shared" si="35"/>
        <v>5</v>
      </c>
      <c r="V54" s="783">
        <f t="shared" si="36"/>
        <v>51998</v>
      </c>
      <c r="W54" s="784">
        <f t="shared" si="37"/>
        <v>9</v>
      </c>
      <c r="X54" s="783"/>
      <c r="Y54" s="783">
        <f t="shared" si="38"/>
        <v>10</v>
      </c>
      <c r="Z54" s="783">
        <f t="shared" si="39"/>
        <v>51998</v>
      </c>
      <c r="AA54" s="784">
        <f t="shared" si="40"/>
        <v>51998</v>
      </c>
      <c r="AB54" s="784">
        <f t="shared" si="41"/>
        <v>51998</v>
      </c>
      <c r="AC54" s="784">
        <f t="shared" si="42"/>
        <v>51998</v>
      </c>
      <c r="AD54" s="784">
        <f t="shared" si="46"/>
        <v>51998</v>
      </c>
      <c r="AE54" s="780">
        <f t="shared" si="43"/>
        <v>2004</v>
      </c>
      <c r="AF54" s="785">
        <f t="shared" si="44"/>
        <v>10</v>
      </c>
      <c r="AG54" s="785">
        <f t="shared" si="45"/>
        <v>259990</v>
      </c>
    </row>
    <row r="55" spans="1:33" ht="28.5" customHeight="1">
      <c r="A55" t="s">
        <v>2027</v>
      </c>
      <c r="B55" s="711"/>
      <c r="C55" s="808" t="s">
        <v>1427</v>
      </c>
      <c r="D55" s="718" t="s">
        <v>821</v>
      </c>
      <c r="E55" s="719"/>
      <c r="F55" s="718" t="s">
        <v>329</v>
      </c>
      <c r="G55" s="718"/>
      <c r="H55" s="718" t="s">
        <v>372</v>
      </c>
      <c r="I55" s="719">
        <v>2004</v>
      </c>
      <c r="J55" s="712"/>
      <c r="K55" s="712"/>
      <c r="L55" s="712"/>
      <c r="M55" s="712"/>
      <c r="N55" s="712"/>
      <c r="O55" s="719" t="s">
        <v>133</v>
      </c>
      <c r="P55" s="720">
        <v>3000000</v>
      </c>
      <c r="Q55" s="721"/>
      <c r="R55" s="689" t="s">
        <v>1854</v>
      </c>
      <c r="S55" s="780" t="str">
        <f t="shared" si="33"/>
        <v>2.06.01</v>
      </c>
      <c r="T55" s="781" t="str">
        <f t="shared" si="34"/>
        <v>ALAT KANTOR</v>
      </c>
      <c r="U55" s="782">
        <f t="shared" si="35"/>
        <v>5</v>
      </c>
      <c r="V55" s="783">
        <f t="shared" si="36"/>
        <v>599998</v>
      </c>
      <c r="W55" s="784">
        <f t="shared" si="37"/>
        <v>9</v>
      </c>
      <c r="X55" s="783"/>
      <c r="Y55" s="783">
        <f t="shared" si="38"/>
        <v>10</v>
      </c>
      <c r="Z55" s="783">
        <f t="shared" si="39"/>
        <v>599998</v>
      </c>
      <c r="AA55" s="784">
        <f t="shared" si="40"/>
        <v>599998</v>
      </c>
      <c r="AB55" s="784">
        <f t="shared" si="41"/>
        <v>599998</v>
      </c>
      <c r="AC55" s="784">
        <f t="shared" si="42"/>
        <v>599998</v>
      </c>
      <c r="AD55" s="784">
        <f t="shared" si="46"/>
        <v>599998</v>
      </c>
      <c r="AE55" s="780">
        <f t="shared" si="43"/>
        <v>2004</v>
      </c>
      <c r="AF55" s="785">
        <f t="shared" si="44"/>
        <v>10</v>
      </c>
      <c r="AG55" s="785">
        <f t="shared" si="45"/>
        <v>2999990</v>
      </c>
    </row>
    <row r="56" spans="1:33" ht="28.5" customHeight="1">
      <c r="A56" t="s">
        <v>2027</v>
      </c>
      <c r="B56" s="711"/>
      <c r="C56" s="808" t="s">
        <v>442</v>
      </c>
      <c r="D56" s="718" t="s">
        <v>172</v>
      </c>
      <c r="E56" s="719"/>
      <c r="F56" s="718" t="s">
        <v>1054</v>
      </c>
      <c r="G56" s="718"/>
      <c r="H56" s="718" t="s">
        <v>355</v>
      </c>
      <c r="I56" s="719">
        <v>2005</v>
      </c>
      <c r="J56" s="712"/>
      <c r="K56" s="712"/>
      <c r="L56" s="712"/>
      <c r="M56" s="712"/>
      <c r="N56" s="712"/>
      <c r="O56" s="719" t="s">
        <v>133</v>
      </c>
      <c r="P56" s="720">
        <v>1875000</v>
      </c>
      <c r="Q56" s="721"/>
      <c r="R56" s="689" t="s">
        <v>1854</v>
      </c>
      <c r="S56" s="780" t="str">
        <f t="shared" si="33"/>
        <v>2.06.01</v>
      </c>
      <c r="T56" s="781" t="str">
        <f t="shared" si="34"/>
        <v>ALAT KANTOR</v>
      </c>
      <c r="U56" s="782">
        <f t="shared" si="35"/>
        <v>5</v>
      </c>
      <c r="V56" s="783">
        <f t="shared" si="36"/>
        <v>374998</v>
      </c>
      <c r="W56" s="784">
        <f t="shared" si="37"/>
        <v>8</v>
      </c>
      <c r="X56" s="783"/>
      <c r="Y56" s="783">
        <f t="shared" si="38"/>
        <v>9</v>
      </c>
      <c r="Z56" s="783">
        <f t="shared" si="39"/>
        <v>374998</v>
      </c>
      <c r="AA56" s="784">
        <f t="shared" si="40"/>
        <v>374998</v>
      </c>
      <c r="AB56" s="784">
        <f t="shared" si="41"/>
        <v>374998</v>
      </c>
      <c r="AC56" s="784">
        <f t="shared" si="42"/>
        <v>374998</v>
      </c>
      <c r="AD56" s="784">
        <f t="shared" si="46"/>
        <v>374998</v>
      </c>
      <c r="AE56" s="780">
        <f t="shared" si="43"/>
        <v>2005</v>
      </c>
      <c r="AF56" s="785">
        <f t="shared" si="44"/>
        <v>10</v>
      </c>
      <c r="AG56" s="785">
        <f t="shared" si="45"/>
        <v>1874990</v>
      </c>
    </row>
    <row r="57" spans="1:33" ht="28.5" customHeight="1">
      <c r="A57" t="s">
        <v>2027</v>
      </c>
      <c r="B57" s="711"/>
      <c r="C57" s="808" t="s">
        <v>2054</v>
      </c>
      <c r="D57" s="718" t="s">
        <v>188</v>
      </c>
      <c r="E57" s="719"/>
      <c r="F57" s="718" t="s">
        <v>298</v>
      </c>
      <c r="G57" s="718"/>
      <c r="H57" s="718" t="s">
        <v>362</v>
      </c>
      <c r="I57" s="719">
        <v>2005</v>
      </c>
      <c r="J57" s="712"/>
      <c r="K57" s="712"/>
      <c r="L57" s="712"/>
      <c r="M57" s="712"/>
      <c r="N57" s="712"/>
      <c r="O57" s="719" t="s">
        <v>133</v>
      </c>
      <c r="P57" s="720">
        <v>520000</v>
      </c>
      <c r="Q57" s="721"/>
      <c r="R57" s="689" t="s">
        <v>1854</v>
      </c>
      <c r="S57" s="780" t="str">
        <f t="shared" si="33"/>
        <v>2.06.01</v>
      </c>
      <c r="T57" s="781" t="str">
        <f t="shared" si="34"/>
        <v>ALAT KANTOR</v>
      </c>
      <c r="U57" s="782">
        <f t="shared" si="35"/>
        <v>5</v>
      </c>
      <c r="V57" s="783">
        <f t="shared" si="36"/>
        <v>103998</v>
      </c>
      <c r="W57" s="784">
        <f t="shared" si="37"/>
        <v>8</v>
      </c>
      <c r="X57" s="783"/>
      <c r="Y57" s="783">
        <f t="shared" si="38"/>
        <v>9</v>
      </c>
      <c r="Z57" s="783">
        <f t="shared" si="39"/>
        <v>103998</v>
      </c>
      <c r="AA57" s="784">
        <f t="shared" si="40"/>
        <v>103998</v>
      </c>
      <c r="AB57" s="784">
        <f t="shared" si="41"/>
        <v>103998</v>
      </c>
      <c r="AC57" s="784">
        <f t="shared" si="42"/>
        <v>103998</v>
      </c>
      <c r="AD57" s="784">
        <f t="shared" si="46"/>
        <v>103998</v>
      </c>
      <c r="AE57" s="780">
        <f t="shared" si="43"/>
        <v>2005</v>
      </c>
      <c r="AF57" s="785">
        <f t="shared" si="44"/>
        <v>10</v>
      </c>
      <c r="AG57" s="785">
        <f t="shared" si="45"/>
        <v>519990</v>
      </c>
    </row>
    <row r="58" spans="1:33" ht="28.5" customHeight="1">
      <c r="A58" t="s">
        <v>2027</v>
      </c>
      <c r="B58" s="711"/>
      <c r="C58" s="808" t="s">
        <v>2061</v>
      </c>
      <c r="D58" s="718" t="s">
        <v>181</v>
      </c>
      <c r="E58" s="719"/>
      <c r="F58" s="718" t="s">
        <v>298</v>
      </c>
      <c r="G58" s="718"/>
      <c r="H58" s="718" t="s">
        <v>354</v>
      </c>
      <c r="I58" s="719">
        <v>2005</v>
      </c>
      <c r="J58" s="712"/>
      <c r="K58" s="712"/>
      <c r="L58" s="712"/>
      <c r="M58" s="712"/>
      <c r="N58" s="712"/>
      <c r="O58" s="719" t="s">
        <v>133</v>
      </c>
      <c r="P58" s="720">
        <v>490000</v>
      </c>
      <c r="Q58" s="721"/>
      <c r="R58" s="689" t="s">
        <v>1854</v>
      </c>
      <c r="S58" s="780" t="str">
        <f t="shared" si="33"/>
        <v>2.06.01</v>
      </c>
      <c r="T58" s="781" t="str">
        <f t="shared" si="34"/>
        <v>ALAT KANTOR</v>
      </c>
      <c r="U58" s="782">
        <f t="shared" si="35"/>
        <v>5</v>
      </c>
      <c r="V58" s="783">
        <f t="shared" si="36"/>
        <v>97998</v>
      </c>
      <c r="W58" s="784">
        <f t="shared" si="37"/>
        <v>8</v>
      </c>
      <c r="X58" s="783"/>
      <c r="Y58" s="783">
        <f t="shared" si="38"/>
        <v>9</v>
      </c>
      <c r="Z58" s="783">
        <f t="shared" si="39"/>
        <v>97998</v>
      </c>
      <c r="AA58" s="784">
        <f t="shared" si="40"/>
        <v>97998</v>
      </c>
      <c r="AB58" s="784">
        <f t="shared" si="41"/>
        <v>97998</v>
      </c>
      <c r="AC58" s="784">
        <f t="shared" si="42"/>
        <v>97998</v>
      </c>
      <c r="AD58" s="784">
        <f t="shared" si="46"/>
        <v>97998</v>
      </c>
      <c r="AE58" s="780">
        <f t="shared" si="43"/>
        <v>2005</v>
      </c>
      <c r="AF58" s="785">
        <f t="shared" si="44"/>
        <v>10</v>
      </c>
      <c r="AG58" s="785">
        <f t="shared" si="45"/>
        <v>489990</v>
      </c>
    </row>
    <row r="59" spans="1:33" ht="28.5" customHeight="1">
      <c r="A59" t="s">
        <v>2027</v>
      </c>
      <c r="B59" s="711"/>
      <c r="C59" s="808" t="s">
        <v>2062</v>
      </c>
      <c r="D59" s="718" t="s">
        <v>193</v>
      </c>
      <c r="E59" s="719"/>
      <c r="F59" s="718" t="s">
        <v>298</v>
      </c>
      <c r="G59" s="718"/>
      <c r="H59" s="718" t="s">
        <v>359</v>
      </c>
      <c r="I59" s="719">
        <v>2005</v>
      </c>
      <c r="J59" s="712"/>
      <c r="K59" s="712"/>
      <c r="L59" s="712"/>
      <c r="M59" s="712"/>
      <c r="N59" s="712"/>
      <c r="O59" s="719" t="s">
        <v>133</v>
      </c>
      <c r="P59" s="720">
        <v>21000</v>
      </c>
      <c r="Q59" s="721"/>
      <c r="R59" s="689" t="s">
        <v>1854</v>
      </c>
      <c r="S59" s="780" t="str">
        <f t="shared" si="33"/>
        <v>2.06.01</v>
      </c>
      <c r="T59" s="781" t="str">
        <f t="shared" si="34"/>
        <v>ALAT KANTOR</v>
      </c>
      <c r="U59" s="782">
        <f t="shared" si="35"/>
        <v>5</v>
      </c>
      <c r="V59" s="783">
        <f t="shared" si="36"/>
        <v>4198</v>
      </c>
      <c r="W59" s="784">
        <f t="shared" si="37"/>
        <v>8</v>
      </c>
      <c r="X59" s="783"/>
      <c r="Y59" s="783">
        <f t="shared" si="38"/>
        <v>9</v>
      </c>
      <c r="Z59" s="783">
        <f t="shared" si="39"/>
        <v>4198</v>
      </c>
      <c r="AA59" s="784">
        <f t="shared" si="40"/>
        <v>4198</v>
      </c>
      <c r="AB59" s="784">
        <f t="shared" si="41"/>
        <v>4198</v>
      </c>
      <c r="AC59" s="784">
        <f t="shared" si="42"/>
        <v>4198</v>
      </c>
      <c r="AD59" s="784">
        <f t="shared" si="46"/>
        <v>4198</v>
      </c>
      <c r="AE59" s="780">
        <f t="shared" si="43"/>
        <v>2005</v>
      </c>
      <c r="AF59" s="785">
        <f t="shared" si="44"/>
        <v>10</v>
      </c>
      <c r="AG59" s="785">
        <f t="shared" si="45"/>
        <v>20990</v>
      </c>
    </row>
    <row r="60" spans="1:33" ht="28.5" customHeight="1">
      <c r="A60" t="s">
        <v>2027</v>
      </c>
      <c r="B60" s="711"/>
      <c r="C60" s="808" t="s">
        <v>2058</v>
      </c>
      <c r="D60" s="718" t="s">
        <v>1037</v>
      </c>
      <c r="E60" s="719"/>
      <c r="F60" s="718" t="s">
        <v>298</v>
      </c>
      <c r="G60" s="718"/>
      <c r="H60" s="718" t="s">
        <v>367</v>
      </c>
      <c r="I60" s="719">
        <v>2005</v>
      </c>
      <c r="J60" s="712"/>
      <c r="K60" s="712"/>
      <c r="L60" s="712"/>
      <c r="M60" s="712"/>
      <c r="N60" s="712"/>
      <c r="O60" s="719" t="s">
        <v>133</v>
      </c>
      <c r="P60" s="720">
        <v>97500</v>
      </c>
      <c r="Q60" s="721"/>
      <c r="R60" s="689" t="s">
        <v>1854</v>
      </c>
      <c r="S60" s="780" t="str">
        <f t="shared" si="33"/>
        <v>2.06.01</v>
      </c>
      <c r="T60" s="781" t="str">
        <f t="shared" si="34"/>
        <v>ALAT KANTOR</v>
      </c>
      <c r="U60" s="782">
        <f t="shared" si="35"/>
        <v>5</v>
      </c>
      <c r="V60" s="783">
        <f t="shared" si="36"/>
        <v>19498</v>
      </c>
      <c r="W60" s="784">
        <f t="shared" si="37"/>
        <v>8</v>
      </c>
      <c r="X60" s="783"/>
      <c r="Y60" s="783">
        <f t="shared" si="38"/>
        <v>9</v>
      </c>
      <c r="Z60" s="783">
        <f t="shared" si="39"/>
        <v>19498</v>
      </c>
      <c r="AA60" s="784">
        <f t="shared" si="40"/>
        <v>19498</v>
      </c>
      <c r="AB60" s="784">
        <f t="shared" si="41"/>
        <v>19498</v>
      </c>
      <c r="AC60" s="784">
        <f t="shared" si="42"/>
        <v>19498</v>
      </c>
      <c r="AD60" s="784">
        <f t="shared" si="46"/>
        <v>19498</v>
      </c>
      <c r="AE60" s="780">
        <f t="shared" si="43"/>
        <v>2005</v>
      </c>
      <c r="AF60" s="785">
        <f t="shared" si="44"/>
        <v>10</v>
      </c>
      <c r="AG60" s="785">
        <f t="shared" si="45"/>
        <v>97490</v>
      </c>
    </row>
    <row r="61" spans="1:33" ht="28.5" customHeight="1">
      <c r="A61" t="s">
        <v>2027</v>
      </c>
      <c r="B61" s="711"/>
      <c r="C61" s="808" t="s">
        <v>442</v>
      </c>
      <c r="D61" s="718" t="s">
        <v>172</v>
      </c>
      <c r="E61" s="719"/>
      <c r="F61" s="718" t="s">
        <v>1054</v>
      </c>
      <c r="G61" s="718"/>
      <c r="H61" s="718" t="s">
        <v>355</v>
      </c>
      <c r="I61" s="719">
        <v>2005</v>
      </c>
      <c r="J61" s="712"/>
      <c r="K61" s="712"/>
      <c r="L61" s="712"/>
      <c r="M61" s="712"/>
      <c r="N61" s="712"/>
      <c r="O61" s="719" t="s">
        <v>133</v>
      </c>
      <c r="P61" s="720">
        <v>5250000</v>
      </c>
      <c r="Q61" s="721"/>
      <c r="R61" s="689" t="s">
        <v>1854</v>
      </c>
      <c r="S61" s="780" t="str">
        <f t="shared" si="33"/>
        <v>2.06.01</v>
      </c>
      <c r="T61" s="781" t="str">
        <f t="shared" si="34"/>
        <v>ALAT KANTOR</v>
      </c>
      <c r="U61" s="782">
        <f t="shared" si="35"/>
        <v>5</v>
      </c>
      <c r="V61" s="783">
        <f t="shared" si="36"/>
        <v>1049998</v>
      </c>
      <c r="W61" s="784">
        <f t="shared" si="37"/>
        <v>8</v>
      </c>
      <c r="X61" s="783"/>
      <c r="Y61" s="783">
        <f t="shared" si="38"/>
        <v>9</v>
      </c>
      <c r="Z61" s="783">
        <f t="shared" si="39"/>
        <v>1049998</v>
      </c>
      <c r="AA61" s="784">
        <f t="shared" si="40"/>
        <v>1049998</v>
      </c>
      <c r="AB61" s="784">
        <f t="shared" si="41"/>
        <v>1049998</v>
      </c>
      <c r="AC61" s="784">
        <f t="shared" si="42"/>
        <v>1049998</v>
      </c>
      <c r="AD61" s="784">
        <f t="shared" si="46"/>
        <v>1049998</v>
      </c>
      <c r="AE61" s="780">
        <f t="shared" si="43"/>
        <v>2005</v>
      </c>
      <c r="AF61" s="785">
        <f t="shared" si="44"/>
        <v>10</v>
      </c>
      <c r="AG61" s="785">
        <f t="shared" si="45"/>
        <v>5249990</v>
      </c>
    </row>
    <row r="62" spans="1:33" ht="28.5" customHeight="1">
      <c r="A62" t="s">
        <v>2027</v>
      </c>
      <c r="B62" s="711"/>
      <c r="C62" s="808" t="s">
        <v>442</v>
      </c>
      <c r="D62" s="718" t="s">
        <v>172</v>
      </c>
      <c r="E62" s="719"/>
      <c r="F62" s="718" t="s">
        <v>1054</v>
      </c>
      <c r="G62" s="718"/>
      <c r="H62" s="718" t="s">
        <v>355</v>
      </c>
      <c r="I62" s="719">
        <v>2005</v>
      </c>
      <c r="J62" s="712"/>
      <c r="K62" s="712"/>
      <c r="L62" s="712"/>
      <c r="M62" s="712"/>
      <c r="N62" s="712"/>
      <c r="O62" s="719" t="s">
        <v>133</v>
      </c>
      <c r="P62" s="720">
        <v>1750000</v>
      </c>
      <c r="Q62" s="721"/>
      <c r="R62" s="689" t="s">
        <v>1854</v>
      </c>
      <c r="S62" s="780" t="str">
        <f t="shared" si="33"/>
        <v>2.06.01</v>
      </c>
      <c r="T62" s="781" t="str">
        <f t="shared" si="34"/>
        <v>ALAT KANTOR</v>
      </c>
      <c r="U62" s="782">
        <f t="shared" si="35"/>
        <v>5</v>
      </c>
      <c r="V62" s="783">
        <f t="shared" si="36"/>
        <v>349998</v>
      </c>
      <c r="W62" s="784">
        <f t="shared" si="37"/>
        <v>8</v>
      </c>
      <c r="X62" s="783"/>
      <c r="Y62" s="783">
        <f t="shared" si="38"/>
        <v>9</v>
      </c>
      <c r="Z62" s="783">
        <f t="shared" si="39"/>
        <v>349998</v>
      </c>
      <c r="AA62" s="784">
        <f t="shared" si="40"/>
        <v>349998</v>
      </c>
      <c r="AB62" s="784">
        <f t="shared" si="41"/>
        <v>349998</v>
      </c>
      <c r="AC62" s="784">
        <f t="shared" si="42"/>
        <v>349998</v>
      </c>
      <c r="AD62" s="784">
        <f t="shared" si="46"/>
        <v>349998</v>
      </c>
      <c r="AE62" s="780">
        <f t="shared" si="43"/>
        <v>2005</v>
      </c>
      <c r="AF62" s="785">
        <f t="shared" si="44"/>
        <v>10</v>
      </c>
      <c r="AG62" s="785">
        <f t="shared" si="45"/>
        <v>1749990</v>
      </c>
    </row>
    <row r="63" spans="1:33" ht="28.5" customHeight="1">
      <c r="A63" t="s">
        <v>2027</v>
      </c>
      <c r="B63" s="711"/>
      <c r="C63" s="808" t="s">
        <v>2063</v>
      </c>
      <c r="D63" s="718" t="s">
        <v>171</v>
      </c>
      <c r="E63" s="719"/>
      <c r="F63" s="718" t="s">
        <v>1058</v>
      </c>
      <c r="G63" s="718"/>
      <c r="H63" s="718" t="s">
        <v>356</v>
      </c>
      <c r="I63" s="719">
        <v>2005</v>
      </c>
      <c r="J63" s="712"/>
      <c r="K63" s="712"/>
      <c r="L63" s="712"/>
      <c r="M63" s="712"/>
      <c r="N63" s="712"/>
      <c r="O63" s="719" t="s">
        <v>133</v>
      </c>
      <c r="P63" s="720">
        <v>5400000</v>
      </c>
      <c r="Q63" s="721"/>
      <c r="R63" s="689" t="s">
        <v>1854</v>
      </c>
      <c r="S63" s="780" t="str">
        <f t="shared" si="33"/>
        <v>2.06.01</v>
      </c>
      <c r="T63" s="781" t="str">
        <f t="shared" si="34"/>
        <v>ALAT KANTOR</v>
      </c>
      <c r="U63" s="782">
        <f t="shared" si="35"/>
        <v>5</v>
      </c>
      <c r="V63" s="783">
        <f t="shared" si="36"/>
        <v>1079998</v>
      </c>
      <c r="W63" s="784">
        <f t="shared" si="37"/>
        <v>8</v>
      </c>
      <c r="X63" s="783"/>
      <c r="Y63" s="783">
        <f t="shared" si="38"/>
        <v>9</v>
      </c>
      <c r="Z63" s="783">
        <f t="shared" si="39"/>
        <v>1079998</v>
      </c>
      <c r="AA63" s="784">
        <f t="shared" si="40"/>
        <v>1079998</v>
      </c>
      <c r="AB63" s="784">
        <f t="shared" si="41"/>
        <v>1079998</v>
      </c>
      <c r="AC63" s="784">
        <f t="shared" si="42"/>
        <v>1079998</v>
      </c>
      <c r="AD63" s="784">
        <f t="shared" si="46"/>
        <v>1079998</v>
      </c>
      <c r="AE63" s="780">
        <f t="shared" si="43"/>
        <v>2005</v>
      </c>
      <c r="AF63" s="785">
        <f t="shared" si="44"/>
        <v>10</v>
      </c>
      <c r="AG63" s="785">
        <f t="shared" si="45"/>
        <v>5399990</v>
      </c>
    </row>
    <row r="64" spans="1:33" ht="28.5" customHeight="1" thickBot="1">
      <c r="A64" t="s">
        <v>2027</v>
      </c>
      <c r="B64" s="711"/>
      <c r="C64" s="809" t="s">
        <v>442</v>
      </c>
      <c r="D64" s="718" t="s">
        <v>172</v>
      </c>
      <c r="E64" s="719"/>
      <c r="F64" s="718" t="s">
        <v>1054</v>
      </c>
      <c r="G64" s="718"/>
      <c r="H64" s="718" t="s">
        <v>355</v>
      </c>
      <c r="I64" s="719">
        <v>2005</v>
      </c>
      <c r="J64" s="712"/>
      <c r="K64" s="712"/>
      <c r="L64" s="712"/>
      <c r="M64" s="712"/>
      <c r="N64" s="712"/>
      <c r="O64" s="719" t="s">
        <v>133</v>
      </c>
      <c r="P64" s="720">
        <v>5250000</v>
      </c>
      <c r="Q64" s="721"/>
      <c r="R64" s="689" t="s">
        <v>1854</v>
      </c>
      <c r="S64" s="780" t="str">
        <f t="shared" si="33"/>
        <v>2.06.01</v>
      </c>
      <c r="T64" s="781" t="str">
        <f t="shared" si="34"/>
        <v>ALAT KANTOR</v>
      </c>
      <c r="U64" s="782">
        <f t="shared" si="35"/>
        <v>5</v>
      </c>
      <c r="V64" s="783">
        <f t="shared" si="36"/>
        <v>1049998</v>
      </c>
      <c r="W64" s="784">
        <f t="shared" si="37"/>
        <v>8</v>
      </c>
      <c r="X64" s="783"/>
      <c r="Y64" s="783">
        <f t="shared" si="38"/>
        <v>9</v>
      </c>
      <c r="Z64" s="783">
        <f t="shared" si="39"/>
        <v>1049998</v>
      </c>
      <c r="AA64" s="784">
        <f t="shared" si="40"/>
        <v>1049998</v>
      </c>
      <c r="AB64" s="784">
        <f t="shared" si="41"/>
        <v>1049998</v>
      </c>
      <c r="AC64" s="784">
        <f t="shared" si="42"/>
        <v>1049998</v>
      </c>
      <c r="AD64" s="784">
        <f t="shared" si="46"/>
        <v>1049998</v>
      </c>
      <c r="AE64" s="780">
        <f t="shared" si="43"/>
        <v>2005</v>
      </c>
      <c r="AF64" s="785">
        <f t="shared" si="44"/>
        <v>10</v>
      </c>
      <c r="AG64" s="785">
        <f t="shared" si="45"/>
        <v>5249990</v>
      </c>
    </row>
    <row r="65" spans="1:33" ht="28.5" customHeight="1" thickBot="1">
      <c r="A65" t="s">
        <v>2027</v>
      </c>
      <c r="B65" s="726"/>
      <c r="C65" s="808" t="s">
        <v>1496</v>
      </c>
      <c r="D65" s="738" t="s">
        <v>1034</v>
      </c>
      <c r="E65" s="739"/>
      <c r="F65" s="738" t="s">
        <v>298</v>
      </c>
      <c r="G65" s="738"/>
      <c r="H65" s="738" t="s">
        <v>362</v>
      </c>
      <c r="I65" s="739">
        <v>2005</v>
      </c>
      <c r="J65" s="727"/>
      <c r="K65" s="727"/>
      <c r="L65" s="727"/>
      <c r="M65" s="727"/>
      <c r="N65" s="727"/>
      <c r="O65" s="739" t="s">
        <v>133</v>
      </c>
      <c r="P65" s="740">
        <v>800000</v>
      </c>
      <c r="Q65" s="741"/>
      <c r="R65" s="689" t="s">
        <v>1854</v>
      </c>
      <c r="S65" s="780" t="str">
        <f t="shared" si="33"/>
        <v>2.06.01</v>
      </c>
      <c r="T65" s="781" t="str">
        <f t="shared" si="34"/>
        <v>ALAT KANTOR</v>
      </c>
      <c r="U65" s="782">
        <f t="shared" si="35"/>
        <v>5</v>
      </c>
      <c r="V65" s="783">
        <f t="shared" si="36"/>
        <v>159998</v>
      </c>
      <c r="W65" s="784">
        <f t="shared" si="37"/>
        <v>8</v>
      </c>
      <c r="X65" s="783"/>
      <c r="Y65" s="783">
        <f t="shared" si="38"/>
        <v>9</v>
      </c>
      <c r="Z65" s="783">
        <f t="shared" si="39"/>
        <v>159998</v>
      </c>
      <c r="AA65" s="784">
        <f t="shared" si="40"/>
        <v>159998</v>
      </c>
      <c r="AB65" s="784">
        <f t="shared" si="41"/>
        <v>159998</v>
      </c>
      <c r="AC65" s="784">
        <f t="shared" si="42"/>
        <v>159998</v>
      </c>
      <c r="AD65" s="784">
        <f t="shared" si="46"/>
        <v>159998</v>
      </c>
      <c r="AE65" s="780">
        <f t="shared" si="43"/>
        <v>2005</v>
      </c>
      <c r="AF65" s="785">
        <f t="shared" si="44"/>
        <v>10</v>
      </c>
      <c r="AG65" s="785">
        <f t="shared" si="45"/>
        <v>799990</v>
      </c>
    </row>
    <row r="66" spans="1:33" ht="28.5" customHeight="1">
      <c r="A66" t="s">
        <v>2027</v>
      </c>
      <c r="B66" s="732"/>
      <c r="C66" s="808" t="s">
        <v>2061</v>
      </c>
      <c r="D66" s="733" t="s">
        <v>181</v>
      </c>
      <c r="E66" s="734"/>
      <c r="F66" s="733" t="s">
        <v>332</v>
      </c>
      <c r="G66" s="733"/>
      <c r="H66" s="733" t="s">
        <v>354</v>
      </c>
      <c r="I66" s="734">
        <v>2005</v>
      </c>
      <c r="J66" s="735"/>
      <c r="K66" s="735"/>
      <c r="L66" s="735"/>
      <c r="M66" s="735"/>
      <c r="N66" s="735"/>
      <c r="O66" s="734" t="s">
        <v>133</v>
      </c>
      <c r="P66" s="736">
        <v>520000</v>
      </c>
      <c r="Q66" s="737"/>
      <c r="R66" s="689" t="s">
        <v>1854</v>
      </c>
      <c r="S66" s="780" t="str">
        <f t="shared" si="33"/>
        <v>2.06.01</v>
      </c>
      <c r="T66" s="781" t="str">
        <f t="shared" si="34"/>
        <v>ALAT KANTOR</v>
      </c>
      <c r="U66" s="782">
        <f t="shared" si="35"/>
        <v>5</v>
      </c>
      <c r="V66" s="783">
        <f t="shared" si="36"/>
        <v>103998</v>
      </c>
      <c r="W66" s="784">
        <f t="shared" si="37"/>
        <v>8</v>
      </c>
      <c r="X66" s="783"/>
      <c r="Y66" s="783">
        <f t="shared" si="38"/>
        <v>9</v>
      </c>
      <c r="Z66" s="783">
        <f t="shared" si="39"/>
        <v>103998</v>
      </c>
      <c r="AA66" s="784">
        <f t="shared" si="40"/>
        <v>103998</v>
      </c>
      <c r="AB66" s="784">
        <f t="shared" si="41"/>
        <v>103998</v>
      </c>
      <c r="AC66" s="784">
        <f t="shared" si="42"/>
        <v>103998</v>
      </c>
      <c r="AD66" s="784">
        <f t="shared" si="46"/>
        <v>103998</v>
      </c>
      <c r="AE66" s="780">
        <f t="shared" si="43"/>
        <v>2005</v>
      </c>
      <c r="AF66" s="785">
        <f t="shared" si="44"/>
        <v>10</v>
      </c>
      <c r="AG66" s="785">
        <f t="shared" si="45"/>
        <v>519990</v>
      </c>
    </row>
    <row r="67" spans="1:33" ht="28.5" customHeight="1">
      <c r="A67" t="s">
        <v>2027</v>
      </c>
      <c r="B67" s="711"/>
      <c r="C67" s="808" t="s">
        <v>2062</v>
      </c>
      <c r="D67" s="718" t="s">
        <v>1040</v>
      </c>
      <c r="E67" s="719"/>
      <c r="F67" s="718" t="s">
        <v>293</v>
      </c>
      <c r="G67" s="718"/>
      <c r="H67" s="718" t="s">
        <v>354</v>
      </c>
      <c r="I67" s="719">
        <v>2005</v>
      </c>
      <c r="J67" s="712"/>
      <c r="K67" s="712"/>
      <c r="L67" s="712"/>
      <c r="M67" s="712"/>
      <c r="N67" s="712"/>
      <c r="O67" s="719" t="s">
        <v>133</v>
      </c>
      <c r="P67" s="720">
        <v>1400000</v>
      </c>
      <c r="Q67" s="721"/>
      <c r="R67" s="689" t="s">
        <v>1854</v>
      </c>
      <c r="S67" s="780" t="str">
        <f t="shared" si="33"/>
        <v>2.06.01</v>
      </c>
      <c r="T67" s="781" t="str">
        <f t="shared" si="34"/>
        <v>ALAT KANTOR</v>
      </c>
      <c r="U67" s="782">
        <f t="shared" si="35"/>
        <v>5</v>
      </c>
      <c r="V67" s="783">
        <f t="shared" si="36"/>
        <v>279998</v>
      </c>
      <c r="W67" s="784">
        <f t="shared" si="37"/>
        <v>8</v>
      </c>
      <c r="X67" s="783"/>
      <c r="Y67" s="783">
        <f t="shared" si="38"/>
        <v>9</v>
      </c>
      <c r="Z67" s="783">
        <f t="shared" si="39"/>
        <v>279998</v>
      </c>
      <c r="AA67" s="784">
        <f t="shared" si="40"/>
        <v>279998</v>
      </c>
      <c r="AB67" s="784">
        <f t="shared" si="41"/>
        <v>279998</v>
      </c>
      <c r="AC67" s="784">
        <f t="shared" si="42"/>
        <v>279998</v>
      </c>
      <c r="AD67" s="784">
        <f t="shared" si="46"/>
        <v>279998</v>
      </c>
      <c r="AE67" s="780">
        <f t="shared" si="43"/>
        <v>2005</v>
      </c>
      <c r="AF67" s="785">
        <f t="shared" si="44"/>
        <v>10</v>
      </c>
      <c r="AG67" s="785">
        <f t="shared" si="45"/>
        <v>1399990</v>
      </c>
    </row>
    <row r="68" spans="1:33" ht="28.5" customHeight="1">
      <c r="A68" t="s">
        <v>2027</v>
      </c>
      <c r="B68" s="711"/>
      <c r="C68" s="808" t="s">
        <v>2058</v>
      </c>
      <c r="D68" s="718" t="s">
        <v>1037</v>
      </c>
      <c r="E68" s="719"/>
      <c r="F68" s="718" t="s">
        <v>298</v>
      </c>
      <c r="G68" s="718"/>
      <c r="H68" s="718" t="s">
        <v>367</v>
      </c>
      <c r="I68" s="719">
        <v>2005</v>
      </c>
      <c r="J68" s="712"/>
      <c r="K68" s="712"/>
      <c r="L68" s="712"/>
      <c r="M68" s="712"/>
      <c r="N68" s="712"/>
      <c r="O68" s="719" t="s">
        <v>133</v>
      </c>
      <c r="P68" s="720">
        <v>195000</v>
      </c>
      <c r="Q68" s="721"/>
      <c r="R68" s="689" t="s">
        <v>1854</v>
      </c>
      <c r="S68" s="780" t="str">
        <f t="shared" si="33"/>
        <v>2.06.01</v>
      </c>
      <c r="T68" s="781" t="str">
        <f t="shared" si="34"/>
        <v>ALAT KANTOR</v>
      </c>
      <c r="U68" s="782">
        <f t="shared" si="35"/>
        <v>5</v>
      </c>
      <c r="V68" s="783">
        <f t="shared" si="36"/>
        <v>38998</v>
      </c>
      <c r="W68" s="784">
        <f t="shared" si="37"/>
        <v>8</v>
      </c>
      <c r="X68" s="783"/>
      <c r="Y68" s="783">
        <f t="shared" si="38"/>
        <v>9</v>
      </c>
      <c r="Z68" s="783">
        <f t="shared" si="39"/>
        <v>38998</v>
      </c>
      <c r="AA68" s="784">
        <f t="shared" si="40"/>
        <v>38998</v>
      </c>
      <c r="AB68" s="784">
        <f t="shared" si="41"/>
        <v>38998</v>
      </c>
      <c r="AC68" s="784">
        <f t="shared" si="42"/>
        <v>38998</v>
      </c>
      <c r="AD68" s="784">
        <f t="shared" si="46"/>
        <v>38998</v>
      </c>
      <c r="AE68" s="780">
        <f t="shared" si="43"/>
        <v>2005</v>
      </c>
      <c r="AF68" s="785">
        <f t="shared" si="44"/>
        <v>10</v>
      </c>
      <c r="AG68" s="785">
        <f t="shared" si="45"/>
        <v>194990</v>
      </c>
    </row>
    <row r="69" spans="1:33" ht="28.5" customHeight="1">
      <c r="A69" t="s">
        <v>2027</v>
      </c>
      <c r="B69" s="711"/>
      <c r="C69" s="808" t="s">
        <v>2064</v>
      </c>
      <c r="D69" s="718" t="s">
        <v>179</v>
      </c>
      <c r="E69" s="719"/>
      <c r="F69" s="718" t="s">
        <v>298</v>
      </c>
      <c r="G69" s="718"/>
      <c r="H69" s="718" t="s">
        <v>358</v>
      </c>
      <c r="I69" s="719">
        <v>2005</v>
      </c>
      <c r="J69" s="712"/>
      <c r="K69" s="712"/>
      <c r="L69" s="712"/>
      <c r="M69" s="712"/>
      <c r="N69" s="712"/>
      <c r="O69" s="719" t="s">
        <v>133</v>
      </c>
      <c r="P69" s="720">
        <v>150000</v>
      </c>
      <c r="Q69" s="721"/>
      <c r="R69" s="689" t="s">
        <v>1854</v>
      </c>
      <c r="S69" s="780" t="str">
        <f t="shared" si="33"/>
        <v>2.06.01</v>
      </c>
      <c r="T69" s="781" t="str">
        <f t="shared" si="34"/>
        <v>ALAT KANTOR</v>
      </c>
      <c r="U69" s="782">
        <f t="shared" si="35"/>
        <v>5</v>
      </c>
      <c r="V69" s="783">
        <f t="shared" si="36"/>
        <v>29998</v>
      </c>
      <c r="W69" s="784">
        <f t="shared" si="37"/>
        <v>8</v>
      </c>
      <c r="X69" s="783"/>
      <c r="Y69" s="783">
        <f t="shared" si="38"/>
        <v>9</v>
      </c>
      <c r="Z69" s="783">
        <f t="shared" si="39"/>
        <v>29998</v>
      </c>
      <c r="AA69" s="784">
        <f t="shared" si="40"/>
        <v>29998</v>
      </c>
      <c r="AB69" s="784">
        <f t="shared" si="41"/>
        <v>29998</v>
      </c>
      <c r="AC69" s="784">
        <f t="shared" si="42"/>
        <v>29998</v>
      </c>
      <c r="AD69" s="784">
        <f t="shared" si="46"/>
        <v>29998</v>
      </c>
      <c r="AE69" s="780">
        <f t="shared" si="43"/>
        <v>2005</v>
      </c>
      <c r="AF69" s="785">
        <f t="shared" si="44"/>
        <v>10</v>
      </c>
      <c r="AG69" s="785">
        <f t="shared" si="45"/>
        <v>149990</v>
      </c>
    </row>
    <row r="70" spans="1:33" ht="28.5" customHeight="1">
      <c r="A70" t="s">
        <v>2027</v>
      </c>
      <c r="B70" s="711"/>
      <c r="C70" s="808" t="s">
        <v>2062</v>
      </c>
      <c r="D70" s="718" t="s">
        <v>193</v>
      </c>
      <c r="E70" s="719"/>
      <c r="F70" s="718" t="s">
        <v>298</v>
      </c>
      <c r="G70" s="718"/>
      <c r="H70" s="718" t="s">
        <v>359</v>
      </c>
      <c r="I70" s="719">
        <v>2005</v>
      </c>
      <c r="J70" s="712"/>
      <c r="K70" s="712"/>
      <c r="L70" s="712"/>
      <c r="M70" s="712"/>
      <c r="N70" s="712"/>
      <c r="O70" s="719" t="s">
        <v>133</v>
      </c>
      <c r="P70" s="720">
        <v>135000</v>
      </c>
      <c r="Q70" s="721"/>
      <c r="R70" s="689" t="s">
        <v>1854</v>
      </c>
      <c r="S70" s="780" t="str">
        <f t="shared" si="33"/>
        <v>2.06.01</v>
      </c>
      <c r="T70" s="781" t="str">
        <f t="shared" si="34"/>
        <v>ALAT KANTOR</v>
      </c>
      <c r="U70" s="782">
        <f t="shared" si="35"/>
        <v>5</v>
      </c>
      <c r="V70" s="783">
        <f t="shared" si="36"/>
        <v>26998</v>
      </c>
      <c r="W70" s="784">
        <f t="shared" si="37"/>
        <v>8</v>
      </c>
      <c r="X70" s="783"/>
      <c r="Y70" s="783">
        <f t="shared" si="38"/>
        <v>9</v>
      </c>
      <c r="Z70" s="783">
        <f t="shared" si="39"/>
        <v>26998</v>
      </c>
      <c r="AA70" s="784">
        <f t="shared" si="40"/>
        <v>26998</v>
      </c>
      <c r="AB70" s="784">
        <f t="shared" si="41"/>
        <v>26998</v>
      </c>
      <c r="AC70" s="784">
        <f t="shared" si="42"/>
        <v>26998</v>
      </c>
      <c r="AD70" s="784">
        <f t="shared" si="46"/>
        <v>26998</v>
      </c>
      <c r="AE70" s="780">
        <f t="shared" si="43"/>
        <v>2005</v>
      </c>
      <c r="AF70" s="785">
        <f t="shared" si="44"/>
        <v>10</v>
      </c>
      <c r="AG70" s="785">
        <f t="shared" si="45"/>
        <v>134990</v>
      </c>
    </row>
    <row r="71" spans="1:33" ht="28.5" customHeight="1">
      <c r="A71" t="s">
        <v>2027</v>
      </c>
      <c r="B71" s="711"/>
      <c r="C71" s="808" t="s">
        <v>435</v>
      </c>
      <c r="D71" s="718" t="s">
        <v>176</v>
      </c>
      <c r="E71" s="719"/>
      <c r="F71" s="718" t="s">
        <v>308</v>
      </c>
      <c r="G71" s="718"/>
      <c r="H71" s="718" t="s">
        <v>356</v>
      </c>
      <c r="I71" s="719">
        <v>2005</v>
      </c>
      <c r="J71" s="712"/>
      <c r="K71" s="712"/>
      <c r="L71" s="712"/>
      <c r="M71" s="712"/>
      <c r="N71" s="712"/>
      <c r="O71" s="719" t="s">
        <v>133</v>
      </c>
      <c r="P71" s="720">
        <v>910000</v>
      </c>
      <c r="Q71" s="721"/>
      <c r="R71" s="689" t="s">
        <v>1854</v>
      </c>
      <c r="S71" s="780" t="str">
        <f t="shared" si="33"/>
        <v>2.06.01</v>
      </c>
      <c r="T71" s="781" t="str">
        <f t="shared" si="34"/>
        <v>ALAT KANTOR</v>
      </c>
      <c r="U71" s="782">
        <f t="shared" si="35"/>
        <v>5</v>
      </c>
      <c r="V71" s="783">
        <f t="shared" si="36"/>
        <v>181998</v>
      </c>
      <c r="W71" s="784">
        <f t="shared" si="37"/>
        <v>8</v>
      </c>
      <c r="X71" s="783"/>
      <c r="Y71" s="783">
        <f t="shared" si="38"/>
        <v>9</v>
      </c>
      <c r="Z71" s="783">
        <f t="shared" si="39"/>
        <v>181998</v>
      </c>
      <c r="AA71" s="784">
        <f t="shared" si="40"/>
        <v>181998</v>
      </c>
      <c r="AB71" s="784">
        <f t="shared" si="41"/>
        <v>181998</v>
      </c>
      <c r="AC71" s="784">
        <f t="shared" si="42"/>
        <v>181998</v>
      </c>
      <c r="AD71" s="784">
        <f t="shared" si="46"/>
        <v>181998</v>
      </c>
      <c r="AE71" s="780">
        <f t="shared" si="43"/>
        <v>2005</v>
      </c>
      <c r="AF71" s="785">
        <f t="shared" si="44"/>
        <v>10</v>
      </c>
      <c r="AG71" s="785">
        <f t="shared" si="45"/>
        <v>909990</v>
      </c>
    </row>
    <row r="72" spans="1:33" ht="28.5" customHeight="1">
      <c r="A72" t="s">
        <v>2027</v>
      </c>
      <c r="B72" s="711"/>
      <c r="C72" s="808" t="s">
        <v>2063</v>
      </c>
      <c r="D72" s="718" t="s">
        <v>171</v>
      </c>
      <c r="E72" s="719"/>
      <c r="F72" s="718" t="s">
        <v>846</v>
      </c>
      <c r="G72" s="718"/>
      <c r="H72" s="718" t="s">
        <v>356</v>
      </c>
      <c r="I72" s="719">
        <v>2005</v>
      </c>
      <c r="J72" s="712"/>
      <c r="K72" s="712"/>
      <c r="L72" s="712"/>
      <c r="M72" s="712"/>
      <c r="N72" s="712"/>
      <c r="O72" s="719" t="s">
        <v>133</v>
      </c>
      <c r="P72" s="720">
        <v>7125000</v>
      </c>
      <c r="Q72" s="721"/>
      <c r="R72" s="689" t="s">
        <v>1854</v>
      </c>
      <c r="S72" s="780" t="str">
        <f t="shared" si="33"/>
        <v>2.06.01</v>
      </c>
      <c r="T72" s="781" t="str">
        <f t="shared" si="34"/>
        <v>ALAT KANTOR</v>
      </c>
      <c r="U72" s="782">
        <f t="shared" si="35"/>
        <v>5</v>
      </c>
      <c r="V72" s="783">
        <f t="shared" si="36"/>
        <v>1424998</v>
      </c>
      <c r="W72" s="784">
        <f t="shared" si="37"/>
        <v>8</v>
      </c>
      <c r="X72" s="783"/>
      <c r="Y72" s="783">
        <f t="shared" si="38"/>
        <v>9</v>
      </c>
      <c r="Z72" s="783">
        <f t="shared" si="39"/>
        <v>1424998</v>
      </c>
      <c r="AA72" s="784">
        <f t="shared" si="40"/>
        <v>1424998</v>
      </c>
      <c r="AB72" s="784">
        <f t="shared" si="41"/>
        <v>1424998</v>
      </c>
      <c r="AC72" s="784">
        <f t="shared" si="42"/>
        <v>1424998</v>
      </c>
      <c r="AD72" s="784">
        <f t="shared" si="46"/>
        <v>1424998</v>
      </c>
      <c r="AE72" s="780">
        <f t="shared" si="43"/>
        <v>2005</v>
      </c>
      <c r="AF72" s="785">
        <f t="shared" si="44"/>
        <v>10</v>
      </c>
      <c r="AG72" s="785">
        <f t="shared" si="45"/>
        <v>7124990</v>
      </c>
    </row>
    <row r="73" spans="1:33" ht="28.5" customHeight="1">
      <c r="A73" t="s">
        <v>2027</v>
      </c>
      <c r="B73" s="711"/>
      <c r="C73" s="808" t="s">
        <v>2062</v>
      </c>
      <c r="D73" s="718" t="s">
        <v>169</v>
      </c>
      <c r="E73" s="719"/>
      <c r="F73" s="718" t="s">
        <v>293</v>
      </c>
      <c r="G73" s="718"/>
      <c r="H73" s="718" t="s">
        <v>354</v>
      </c>
      <c r="I73" s="719">
        <v>2005</v>
      </c>
      <c r="J73" s="712"/>
      <c r="K73" s="712"/>
      <c r="L73" s="712"/>
      <c r="M73" s="712"/>
      <c r="N73" s="712"/>
      <c r="O73" s="719" t="s">
        <v>133</v>
      </c>
      <c r="P73" s="720">
        <v>787500</v>
      </c>
      <c r="Q73" s="721"/>
      <c r="R73" s="689" t="s">
        <v>1854</v>
      </c>
      <c r="S73" s="780" t="str">
        <f t="shared" si="33"/>
        <v>2.06.01</v>
      </c>
      <c r="T73" s="781" t="str">
        <f t="shared" si="34"/>
        <v>ALAT KANTOR</v>
      </c>
      <c r="U73" s="782">
        <f t="shared" si="35"/>
        <v>5</v>
      </c>
      <c r="V73" s="783">
        <f t="shared" si="36"/>
        <v>157498</v>
      </c>
      <c r="W73" s="784">
        <f t="shared" si="37"/>
        <v>8</v>
      </c>
      <c r="X73" s="783"/>
      <c r="Y73" s="783">
        <f t="shared" si="38"/>
        <v>9</v>
      </c>
      <c r="Z73" s="783">
        <f t="shared" si="39"/>
        <v>157498</v>
      </c>
      <c r="AA73" s="784">
        <f t="shared" si="40"/>
        <v>157498</v>
      </c>
      <c r="AB73" s="784">
        <f t="shared" si="41"/>
        <v>157498</v>
      </c>
      <c r="AC73" s="784">
        <f t="shared" si="42"/>
        <v>157498</v>
      </c>
      <c r="AD73" s="784">
        <f t="shared" si="46"/>
        <v>157498</v>
      </c>
      <c r="AE73" s="780">
        <f t="shared" si="43"/>
        <v>2005</v>
      </c>
      <c r="AF73" s="785">
        <f t="shared" si="44"/>
        <v>10</v>
      </c>
      <c r="AG73" s="785">
        <f t="shared" si="45"/>
        <v>787490</v>
      </c>
    </row>
    <row r="74" spans="1:33" ht="28.5" customHeight="1">
      <c r="A74" t="s">
        <v>2027</v>
      </c>
      <c r="B74" s="711"/>
      <c r="C74" s="808" t="s">
        <v>2063</v>
      </c>
      <c r="D74" s="718" t="s">
        <v>171</v>
      </c>
      <c r="E74" s="719"/>
      <c r="F74" s="718" t="s">
        <v>294</v>
      </c>
      <c r="G74" s="718"/>
      <c r="H74" s="718" t="s">
        <v>356</v>
      </c>
      <c r="I74" s="719">
        <v>2005</v>
      </c>
      <c r="J74" s="712"/>
      <c r="K74" s="712"/>
      <c r="L74" s="712"/>
      <c r="M74" s="712"/>
      <c r="N74" s="712"/>
      <c r="O74" s="719" t="s">
        <v>133</v>
      </c>
      <c r="P74" s="720">
        <v>3000000</v>
      </c>
      <c r="Q74" s="721"/>
      <c r="R74" s="689" t="s">
        <v>1854</v>
      </c>
      <c r="S74" s="780" t="str">
        <f t="shared" si="33"/>
        <v>2.06.01</v>
      </c>
      <c r="T74" s="781" t="str">
        <f t="shared" si="34"/>
        <v>ALAT KANTOR</v>
      </c>
      <c r="U74" s="782">
        <f t="shared" si="35"/>
        <v>5</v>
      </c>
      <c r="V74" s="783">
        <f t="shared" si="36"/>
        <v>599998</v>
      </c>
      <c r="W74" s="784">
        <f t="shared" si="37"/>
        <v>8</v>
      </c>
      <c r="X74" s="783"/>
      <c r="Y74" s="783">
        <f t="shared" si="38"/>
        <v>9</v>
      </c>
      <c r="Z74" s="783">
        <f t="shared" si="39"/>
        <v>599998</v>
      </c>
      <c r="AA74" s="784">
        <f t="shared" si="40"/>
        <v>599998</v>
      </c>
      <c r="AB74" s="784">
        <f t="shared" si="41"/>
        <v>599998</v>
      </c>
      <c r="AC74" s="784">
        <f t="shared" si="42"/>
        <v>599998</v>
      </c>
      <c r="AD74" s="784">
        <f t="shared" si="46"/>
        <v>599998</v>
      </c>
      <c r="AE74" s="780">
        <f t="shared" si="43"/>
        <v>2005</v>
      </c>
      <c r="AF74" s="785">
        <f t="shared" si="44"/>
        <v>10</v>
      </c>
      <c r="AG74" s="785">
        <f t="shared" si="45"/>
        <v>2999990</v>
      </c>
    </row>
    <row r="75" spans="1:33" ht="28.5" customHeight="1">
      <c r="A75" t="s">
        <v>2027</v>
      </c>
      <c r="B75" s="711"/>
      <c r="C75" s="808" t="s">
        <v>2065</v>
      </c>
      <c r="D75" s="718" t="s">
        <v>1041</v>
      </c>
      <c r="E75" s="719"/>
      <c r="F75" s="718" t="s">
        <v>294</v>
      </c>
      <c r="G75" s="718"/>
      <c r="H75" s="718" t="s">
        <v>357</v>
      </c>
      <c r="I75" s="719">
        <v>2005</v>
      </c>
      <c r="J75" s="712"/>
      <c r="K75" s="712"/>
      <c r="L75" s="712"/>
      <c r="M75" s="712"/>
      <c r="N75" s="712"/>
      <c r="O75" s="719" t="s">
        <v>133</v>
      </c>
      <c r="P75" s="720">
        <v>600000</v>
      </c>
      <c r="Q75" s="721"/>
      <c r="R75" s="689" t="s">
        <v>1854</v>
      </c>
      <c r="S75" s="780" t="str">
        <f t="shared" si="33"/>
        <v>2.06.01</v>
      </c>
      <c r="T75" s="781" t="str">
        <f t="shared" si="34"/>
        <v>ALAT KANTOR</v>
      </c>
      <c r="U75" s="782">
        <f t="shared" si="35"/>
        <v>5</v>
      </c>
      <c r="V75" s="783">
        <f t="shared" si="36"/>
        <v>119998</v>
      </c>
      <c r="W75" s="784">
        <f t="shared" si="37"/>
        <v>8</v>
      </c>
      <c r="X75" s="783"/>
      <c r="Y75" s="783">
        <f t="shared" si="38"/>
        <v>9</v>
      </c>
      <c r="Z75" s="783">
        <f t="shared" si="39"/>
        <v>119998</v>
      </c>
      <c r="AA75" s="784">
        <f t="shared" si="40"/>
        <v>119998</v>
      </c>
      <c r="AB75" s="784">
        <f t="shared" si="41"/>
        <v>119998</v>
      </c>
      <c r="AC75" s="784">
        <f t="shared" si="42"/>
        <v>119998</v>
      </c>
      <c r="AD75" s="784">
        <f t="shared" si="46"/>
        <v>119998</v>
      </c>
      <c r="AE75" s="780">
        <f t="shared" si="43"/>
        <v>2005</v>
      </c>
      <c r="AF75" s="785">
        <f t="shared" si="44"/>
        <v>10</v>
      </c>
      <c r="AG75" s="785">
        <f t="shared" si="45"/>
        <v>599990</v>
      </c>
    </row>
    <row r="76" spans="1:33" ht="28.5" customHeight="1">
      <c r="A76" t="s">
        <v>2027</v>
      </c>
      <c r="B76" s="711"/>
      <c r="C76" s="808" t="s">
        <v>435</v>
      </c>
      <c r="D76" s="718" t="s">
        <v>176</v>
      </c>
      <c r="E76" s="719"/>
      <c r="F76" s="718" t="s">
        <v>302</v>
      </c>
      <c r="G76" s="718"/>
      <c r="H76" s="718" t="s">
        <v>356</v>
      </c>
      <c r="I76" s="719">
        <v>2005</v>
      </c>
      <c r="J76" s="712"/>
      <c r="K76" s="712"/>
      <c r="L76" s="712"/>
      <c r="M76" s="712"/>
      <c r="N76" s="712"/>
      <c r="O76" s="719" t="s">
        <v>133</v>
      </c>
      <c r="P76" s="720">
        <v>845000</v>
      </c>
      <c r="Q76" s="721"/>
      <c r="R76" s="689" t="s">
        <v>1854</v>
      </c>
      <c r="S76" s="780" t="str">
        <f t="shared" si="33"/>
        <v>2.06.01</v>
      </c>
      <c r="T76" s="781" t="str">
        <f t="shared" si="34"/>
        <v>ALAT KANTOR</v>
      </c>
      <c r="U76" s="782">
        <f t="shared" si="35"/>
        <v>5</v>
      </c>
      <c r="V76" s="783">
        <f t="shared" si="36"/>
        <v>168998</v>
      </c>
      <c r="W76" s="784">
        <f t="shared" si="37"/>
        <v>8</v>
      </c>
      <c r="X76" s="783"/>
      <c r="Y76" s="783">
        <f t="shared" si="38"/>
        <v>9</v>
      </c>
      <c r="Z76" s="783">
        <f t="shared" si="39"/>
        <v>168998</v>
      </c>
      <c r="AA76" s="784">
        <f t="shared" si="40"/>
        <v>168998</v>
      </c>
      <c r="AB76" s="784">
        <f t="shared" si="41"/>
        <v>168998</v>
      </c>
      <c r="AC76" s="784">
        <f t="shared" si="42"/>
        <v>168998</v>
      </c>
      <c r="AD76" s="784">
        <f t="shared" si="46"/>
        <v>168998</v>
      </c>
      <c r="AE76" s="780">
        <f t="shared" si="43"/>
        <v>2005</v>
      </c>
      <c r="AF76" s="785">
        <f t="shared" si="44"/>
        <v>10</v>
      </c>
      <c r="AG76" s="785">
        <f t="shared" si="45"/>
        <v>844990</v>
      </c>
    </row>
    <row r="77" spans="1:33" ht="28.5" customHeight="1">
      <c r="A77" t="s">
        <v>2027</v>
      </c>
      <c r="B77" s="711"/>
      <c r="C77" s="808" t="s">
        <v>442</v>
      </c>
      <c r="D77" s="718" t="s">
        <v>172</v>
      </c>
      <c r="E77" s="719"/>
      <c r="F77" s="718" t="s">
        <v>1054</v>
      </c>
      <c r="G77" s="718"/>
      <c r="H77" s="718" t="s">
        <v>355</v>
      </c>
      <c r="I77" s="719">
        <v>2005</v>
      </c>
      <c r="J77" s="712"/>
      <c r="K77" s="712"/>
      <c r="L77" s="712"/>
      <c r="M77" s="712"/>
      <c r="N77" s="712"/>
      <c r="O77" s="719" t="s">
        <v>133</v>
      </c>
      <c r="P77" s="720">
        <v>1875000</v>
      </c>
      <c r="Q77" s="721"/>
      <c r="R77" s="689" t="s">
        <v>1854</v>
      </c>
      <c r="S77" s="780" t="str">
        <f t="shared" si="33"/>
        <v>2.06.01</v>
      </c>
      <c r="T77" s="781" t="str">
        <f t="shared" si="34"/>
        <v>ALAT KANTOR</v>
      </c>
      <c r="U77" s="782">
        <f t="shared" si="35"/>
        <v>5</v>
      </c>
      <c r="V77" s="783">
        <f t="shared" si="36"/>
        <v>374998</v>
      </c>
      <c r="W77" s="784">
        <f t="shared" si="37"/>
        <v>8</v>
      </c>
      <c r="X77" s="783"/>
      <c r="Y77" s="783">
        <f t="shared" si="38"/>
        <v>9</v>
      </c>
      <c r="Z77" s="783">
        <f t="shared" si="39"/>
        <v>374998</v>
      </c>
      <c r="AA77" s="784">
        <f t="shared" si="40"/>
        <v>374998</v>
      </c>
      <c r="AB77" s="784">
        <f t="shared" si="41"/>
        <v>374998</v>
      </c>
      <c r="AC77" s="784">
        <f t="shared" si="42"/>
        <v>374998</v>
      </c>
      <c r="AD77" s="784">
        <f t="shared" si="46"/>
        <v>374998</v>
      </c>
      <c r="AE77" s="780">
        <f t="shared" si="43"/>
        <v>2005</v>
      </c>
      <c r="AF77" s="785">
        <f t="shared" si="44"/>
        <v>10</v>
      </c>
      <c r="AG77" s="785">
        <f t="shared" si="45"/>
        <v>1874990</v>
      </c>
    </row>
    <row r="78" spans="1:33" ht="28.5" customHeight="1">
      <c r="A78" t="s">
        <v>2027</v>
      </c>
      <c r="B78" s="711"/>
      <c r="C78" s="808" t="s">
        <v>2054</v>
      </c>
      <c r="D78" s="718" t="s">
        <v>188</v>
      </c>
      <c r="E78" s="719"/>
      <c r="F78" s="718" t="s">
        <v>314</v>
      </c>
      <c r="G78" s="718"/>
      <c r="H78" s="718" t="s">
        <v>358</v>
      </c>
      <c r="I78" s="719">
        <v>2005</v>
      </c>
      <c r="J78" s="712"/>
      <c r="K78" s="712"/>
      <c r="L78" s="712"/>
      <c r="M78" s="712"/>
      <c r="N78" s="712"/>
      <c r="O78" s="719" t="s">
        <v>133</v>
      </c>
      <c r="P78" s="720">
        <v>450000</v>
      </c>
      <c r="Q78" s="721"/>
      <c r="R78" s="689" t="s">
        <v>1854</v>
      </c>
      <c r="S78" s="780" t="str">
        <f t="shared" si="33"/>
        <v>2.06.01</v>
      </c>
      <c r="T78" s="781" t="str">
        <f t="shared" si="34"/>
        <v>ALAT KANTOR</v>
      </c>
      <c r="U78" s="782">
        <f t="shared" si="35"/>
        <v>5</v>
      </c>
      <c r="V78" s="783">
        <f t="shared" si="36"/>
        <v>89998</v>
      </c>
      <c r="W78" s="784">
        <f t="shared" si="37"/>
        <v>8</v>
      </c>
      <c r="X78" s="783"/>
      <c r="Y78" s="783">
        <f t="shared" si="38"/>
        <v>9</v>
      </c>
      <c r="Z78" s="783">
        <f t="shared" si="39"/>
        <v>89998</v>
      </c>
      <c r="AA78" s="784">
        <f t="shared" si="40"/>
        <v>89998</v>
      </c>
      <c r="AB78" s="784">
        <f t="shared" si="41"/>
        <v>89998</v>
      </c>
      <c r="AC78" s="784">
        <f t="shared" si="42"/>
        <v>89998</v>
      </c>
      <c r="AD78" s="784">
        <f t="shared" si="46"/>
        <v>89998</v>
      </c>
      <c r="AE78" s="780">
        <f t="shared" si="43"/>
        <v>2005</v>
      </c>
      <c r="AF78" s="785">
        <f t="shared" si="44"/>
        <v>10</v>
      </c>
      <c r="AG78" s="785">
        <f t="shared" si="45"/>
        <v>449990</v>
      </c>
    </row>
    <row r="79" spans="1:33" ht="28.5" customHeight="1">
      <c r="A79" t="s">
        <v>2027</v>
      </c>
      <c r="B79" s="711"/>
      <c r="C79" s="808" t="s">
        <v>2054</v>
      </c>
      <c r="D79" s="718" t="s">
        <v>188</v>
      </c>
      <c r="E79" s="719"/>
      <c r="F79" s="718" t="s">
        <v>298</v>
      </c>
      <c r="G79" s="718"/>
      <c r="H79" s="718" t="s">
        <v>358</v>
      </c>
      <c r="I79" s="719">
        <v>2005</v>
      </c>
      <c r="J79" s="712"/>
      <c r="K79" s="712"/>
      <c r="L79" s="712"/>
      <c r="M79" s="712"/>
      <c r="N79" s="712"/>
      <c r="O79" s="719" t="s">
        <v>133</v>
      </c>
      <c r="P79" s="720">
        <v>560000</v>
      </c>
      <c r="Q79" s="721"/>
      <c r="R79" s="689" t="s">
        <v>1854</v>
      </c>
      <c r="S79" s="780" t="str">
        <f t="shared" si="33"/>
        <v>2.06.01</v>
      </c>
      <c r="T79" s="781" t="str">
        <f t="shared" si="34"/>
        <v>ALAT KANTOR</v>
      </c>
      <c r="U79" s="782">
        <f t="shared" si="35"/>
        <v>5</v>
      </c>
      <c r="V79" s="783">
        <f t="shared" si="36"/>
        <v>111998</v>
      </c>
      <c r="W79" s="784">
        <f t="shared" si="37"/>
        <v>8</v>
      </c>
      <c r="X79" s="783"/>
      <c r="Y79" s="783">
        <f t="shared" si="38"/>
        <v>9</v>
      </c>
      <c r="Z79" s="783">
        <f t="shared" si="39"/>
        <v>111998</v>
      </c>
      <c r="AA79" s="784">
        <f t="shared" si="40"/>
        <v>111998</v>
      </c>
      <c r="AB79" s="784">
        <f t="shared" si="41"/>
        <v>111998</v>
      </c>
      <c r="AC79" s="784">
        <f t="shared" si="42"/>
        <v>111998</v>
      </c>
      <c r="AD79" s="784">
        <f t="shared" si="46"/>
        <v>111998</v>
      </c>
      <c r="AE79" s="780">
        <f t="shared" si="43"/>
        <v>2005</v>
      </c>
      <c r="AF79" s="785">
        <f t="shared" si="44"/>
        <v>10</v>
      </c>
      <c r="AG79" s="785">
        <f t="shared" si="45"/>
        <v>559990</v>
      </c>
    </row>
    <row r="80" spans="1:33" ht="28.5" customHeight="1">
      <c r="A80" t="s">
        <v>2027</v>
      </c>
      <c r="B80" s="711"/>
      <c r="C80" s="808" t="s">
        <v>2054</v>
      </c>
      <c r="D80" s="718" t="s">
        <v>188</v>
      </c>
      <c r="E80" s="719"/>
      <c r="F80" s="718" t="s">
        <v>298</v>
      </c>
      <c r="G80" s="718"/>
      <c r="H80" s="718" t="s">
        <v>362</v>
      </c>
      <c r="I80" s="719">
        <v>2005</v>
      </c>
      <c r="J80" s="712"/>
      <c r="K80" s="712"/>
      <c r="L80" s="712"/>
      <c r="M80" s="712"/>
      <c r="N80" s="712"/>
      <c r="O80" s="719" t="s">
        <v>133</v>
      </c>
      <c r="P80" s="720">
        <v>840000</v>
      </c>
      <c r="Q80" s="721"/>
      <c r="R80" s="689" t="s">
        <v>1854</v>
      </c>
      <c r="S80" s="780" t="str">
        <f t="shared" si="33"/>
        <v>2.06.01</v>
      </c>
      <c r="T80" s="781" t="str">
        <f t="shared" si="34"/>
        <v>ALAT KANTOR</v>
      </c>
      <c r="U80" s="782">
        <f t="shared" si="35"/>
        <v>5</v>
      </c>
      <c r="V80" s="783">
        <f t="shared" si="36"/>
        <v>167998</v>
      </c>
      <c r="W80" s="784">
        <f t="shared" si="37"/>
        <v>8</v>
      </c>
      <c r="X80" s="783"/>
      <c r="Y80" s="783">
        <f t="shared" si="38"/>
        <v>9</v>
      </c>
      <c r="Z80" s="783">
        <f t="shared" si="39"/>
        <v>167998</v>
      </c>
      <c r="AA80" s="784">
        <f t="shared" si="40"/>
        <v>167998</v>
      </c>
      <c r="AB80" s="784">
        <f t="shared" si="41"/>
        <v>167998</v>
      </c>
      <c r="AC80" s="784">
        <f t="shared" si="42"/>
        <v>167998</v>
      </c>
      <c r="AD80" s="784">
        <f t="shared" si="46"/>
        <v>167998</v>
      </c>
      <c r="AE80" s="780">
        <f t="shared" si="43"/>
        <v>2005</v>
      </c>
      <c r="AF80" s="785">
        <f t="shared" si="44"/>
        <v>10</v>
      </c>
      <c r="AG80" s="785">
        <f t="shared" si="45"/>
        <v>839990</v>
      </c>
    </row>
    <row r="81" spans="1:33" ht="28.5" customHeight="1">
      <c r="A81" t="s">
        <v>2027</v>
      </c>
      <c r="B81" s="711"/>
      <c r="C81" s="808" t="s">
        <v>2054</v>
      </c>
      <c r="D81" s="718" t="s">
        <v>188</v>
      </c>
      <c r="E81" s="719"/>
      <c r="F81" s="718" t="s">
        <v>298</v>
      </c>
      <c r="G81" s="718"/>
      <c r="H81" s="718" t="s">
        <v>362</v>
      </c>
      <c r="I81" s="719">
        <v>2005</v>
      </c>
      <c r="J81" s="712"/>
      <c r="K81" s="712"/>
      <c r="L81" s="712"/>
      <c r="M81" s="712"/>
      <c r="N81" s="712"/>
      <c r="O81" s="719" t="s">
        <v>133</v>
      </c>
      <c r="P81" s="720">
        <v>3500000</v>
      </c>
      <c r="Q81" s="721"/>
      <c r="R81" s="689" t="s">
        <v>1854</v>
      </c>
      <c r="S81" s="780" t="str">
        <f t="shared" si="33"/>
        <v>2.06.01</v>
      </c>
      <c r="T81" s="781" t="str">
        <f t="shared" si="34"/>
        <v>ALAT KANTOR</v>
      </c>
      <c r="U81" s="782">
        <f t="shared" si="35"/>
        <v>5</v>
      </c>
      <c r="V81" s="783">
        <f t="shared" si="36"/>
        <v>699998</v>
      </c>
      <c r="W81" s="784">
        <f t="shared" si="37"/>
        <v>8</v>
      </c>
      <c r="X81" s="783"/>
      <c r="Y81" s="783">
        <f t="shared" si="38"/>
        <v>9</v>
      </c>
      <c r="Z81" s="783">
        <f t="shared" si="39"/>
        <v>699998</v>
      </c>
      <c r="AA81" s="784">
        <f t="shared" si="40"/>
        <v>699998</v>
      </c>
      <c r="AB81" s="784">
        <f t="shared" si="41"/>
        <v>699998</v>
      </c>
      <c r="AC81" s="784">
        <f t="shared" si="42"/>
        <v>699998</v>
      </c>
      <c r="AD81" s="784">
        <f t="shared" si="46"/>
        <v>699998</v>
      </c>
      <c r="AE81" s="780">
        <f t="shared" si="43"/>
        <v>2005</v>
      </c>
      <c r="AF81" s="785">
        <f t="shared" si="44"/>
        <v>10</v>
      </c>
      <c r="AG81" s="785">
        <f t="shared" si="45"/>
        <v>3499990</v>
      </c>
    </row>
    <row r="82" spans="1:33" ht="28.5" customHeight="1">
      <c r="A82" t="s">
        <v>2027</v>
      </c>
      <c r="B82" s="711"/>
      <c r="C82" s="808" t="s">
        <v>2054</v>
      </c>
      <c r="D82" s="718" t="s">
        <v>188</v>
      </c>
      <c r="E82" s="719"/>
      <c r="F82" s="718" t="s">
        <v>298</v>
      </c>
      <c r="G82" s="718"/>
      <c r="H82" s="718" t="s">
        <v>362</v>
      </c>
      <c r="I82" s="719">
        <v>2005</v>
      </c>
      <c r="J82" s="712"/>
      <c r="K82" s="712"/>
      <c r="L82" s="712"/>
      <c r="M82" s="712"/>
      <c r="N82" s="712"/>
      <c r="O82" s="719" t="s">
        <v>133</v>
      </c>
      <c r="P82" s="720">
        <v>560000</v>
      </c>
      <c r="Q82" s="721"/>
      <c r="R82" s="689" t="s">
        <v>1854</v>
      </c>
      <c r="S82" s="780" t="str">
        <f t="shared" si="33"/>
        <v>2.06.01</v>
      </c>
      <c r="T82" s="781" t="str">
        <f t="shared" si="34"/>
        <v>ALAT KANTOR</v>
      </c>
      <c r="U82" s="782">
        <f t="shared" si="35"/>
        <v>5</v>
      </c>
      <c r="V82" s="783">
        <f t="shared" si="36"/>
        <v>111998</v>
      </c>
      <c r="W82" s="784">
        <f t="shared" si="37"/>
        <v>8</v>
      </c>
      <c r="X82" s="783"/>
      <c r="Y82" s="783">
        <f t="shared" si="38"/>
        <v>9</v>
      </c>
      <c r="Z82" s="783">
        <f t="shared" si="39"/>
        <v>111998</v>
      </c>
      <c r="AA82" s="784">
        <f t="shared" si="40"/>
        <v>111998</v>
      </c>
      <c r="AB82" s="784">
        <f t="shared" si="41"/>
        <v>111998</v>
      </c>
      <c r="AC82" s="784">
        <f t="shared" si="42"/>
        <v>111998</v>
      </c>
      <c r="AD82" s="784">
        <f t="shared" si="46"/>
        <v>111998</v>
      </c>
      <c r="AE82" s="780">
        <f t="shared" si="43"/>
        <v>2005</v>
      </c>
      <c r="AF82" s="785">
        <f t="shared" si="44"/>
        <v>10</v>
      </c>
      <c r="AG82" s="785">
        <f t="shared" si="45"/>
        <v>559990</v>
      </c>
    </row>
    <row r="83" spans="1:33" ht="28.5" customHeight="1">
      <c r="A83" t="s">
        <v>2027</v>
      </c>
      <c r="B83" s="711"/>
      <c r="C83" s="808" t="s">
        <v>2061</v>
      </c>
      <c r="D83" s="718" t="s">
        <v>181</v>
      </c>
      <c r="E83" s="719"/>
      <c r="F83" s="718" t="s">
        <v>332</v>
      </c>
      <c r="G83" s="718"/>
      <c r="H83" s="718" t="s">
        <v>354</v>
      </c>
      <c r="I83" s="719">
        <v>2005</v>
      </c>
      <c r="J83" s="712"/>
      <c r="K83" s="712"/>
      <c r="L83" s="712"/>
      <c r="M83" s="712"/>
      <c r="N83" s="712"/>
      <c r="O83" s="719" t="s">
        <v>133</v>
      </c>
      <c r="P83" s="720">
        <v>875000</v>
      </c>
      <c r="Q83" s="721"/>
      <c r="R83" s="689" t="s">
        <v>1854</v>
      </c>
      <c r="S83" s="780" t="str">
        <f t="shared" si="33"/>
        <v>2.06.01</v>
      </c>
      <c r="T83" s="781" t="str">
        <f t="shared" si="34"/>
        <v>ALAT KANTOR</v>
      </c>
      <c r="U83" s="782">
        <f t="shared" si="35"/>
        <v>5</v>
      </c>
      <c r="V83" s="783">
        <f t="shared" si="36"/>
        <v>174998</v>
      </c>
      <c r="W83" s="784">
        <f t="shared" si="37"/>
        <v>8</v>
      </c>
      <c r="X83" s="783"/>
      <c r="Y83" s="783">
        <f t="shared" si="38"/>
        <v>9</v>
      </c>
      <c r="Z83" s="783">
        <f t="shared" si="39"/>
        <v>174998</v>
      </c>
      <c r="AA83" s="784">
        <f t="shared" si="40"/>
        <v>174998</v>
      </c>
      <c r="AB83" s="784">
        <f t="shared" si="41"/>
        <v>174998</v>
      </c>
      <c r="AC83" s="784">
        <f t="shared" si="42"/>
        <v>174998</v>
      </c>
      <c r="AD83" s="784">
        <f t="shared" si="46"/>
        <v>174998</v>
      </c>
      <c r="AE83" s="780">
        <f t="shared" si="43"/>
        <v>2005</v>
      </c>
      <c r="AF83" s="785">
        <f t="shared" si="44"/>
        <v>10</v>
      </c>
      <c r="AG83" s="785">
        <f t="shared" si="45"/>
        <v>874990</v>
      </c>
    </row>
    <row r="84" spans="1:33" ht="28.5" customHeight="1">
      <c r="A84" t="s">
        <v>2027</v>
      </c>
      <c r="B84" s="711"/>
      <c r="C84" s="808" t="s">
        <v>442</v>
      </c>
      <c r="D84" s="718" t="s">
        <v>172</v>
      </c>
      <c r="E84" s="719"/>
      <c r="F84" s="718" t="s">
        <v>1054</v>
      </c>
      <c r="G84" s="718"/>
      <c r="H84" s="718" t="s">
        <v>355</v>
      </c>
      <c r="I84" s="719">
        <v>2005</v>
      </c>
      <c r="J84" s="712"/>
      <c r="K84" s="712"/>
      <c r="L84" s="712"/>
      <c r="M84" s="712"/>
      <c r="N84" s="712"/>
      <c r="O84" s="719" t="s">
        <v>133</v>
      </c>
      <c r="P84" s="720">
        <v>1750000</v>
      </c>
      <c r="Q84" s="721"/>
      <c r="R84" s="689" t="s">
        <v>1854</v>
      </c>
      <c r="S84" s="780" t="str">
        <f t="shared" si="33"/>
        <v>2.06.01</v>
      </c>
      <c r="T84" s="781" t="str">
        <f t="shared" si="34"/>
        <v>ALAT KANTOR</v>
      </c>
      <c r="U84" s="782">
        <f t="shared" si="35"/>
        <v>5</v>
      </c>
      <c r="V84" s="783">
        <f t="shared" si="36"/>
        <v>349998</v>
      </c>
      <c r="W84" s="784">
        <f t="shared" si="37"/>
        <v>8</v>
      </c>
      <c r="X84" s="783"/>
      <c r="Y84" s="783">
        <f t="shared" si="38"/>
        <v>9</v>
      </c>
      <c r="Z84" s="783">
        <f t="shared" si="39"/>
        <v>349998</v>
      </c>
      <c r="AA84" s="784">
        <f t="shared" si="40"/>
        <v>349998</v>
      </c>
      <c r="AB84" s="784">
        <f t="shared" si="41"/>
        <v>349998</v>
      </c>
      <c r="AC84" s="784">
        <f t="shared" si="42"/>
        <v>349998</v>
      </c>
      <c r="AD84" s="784">
        <f t="shared" si="46"/>
        <v>349998</v>
      </c>
      <c r="AE84" s="780">
        <f t="shared" si="43"/>
        <v>2005</v>
      </c>
      <c r="AF84" s="785">
        <f t="shared" si="44"/>
        <v>10</v>
      </c>
      <c r="AG84" s="785">
        <f t="shared" si="45"/>
        <v>1749990</v>
      </c>
    </row>
    <row r="85" spans="1:33" ht="28.5" customHeight="1">
      <c r="A85" t="s">
        <v>2027</v>
      </c>
      <c r="B85" s="711"/>
      <c r="C85" s="808" t="s">
        <v>2054</v>
      </c>
      <c r="D85" s="718" t="s">
        <v>188</v>
      </c>
      <c r="E85" s="719"/>
      <c r="F85" s="718" t="s">
        <v>298</v>
      </c>
      <c r="G85" s="718"/>
      <c r="H85" s="718" t="s">
        <v>362</v>
      </c>
      <c r="I85" s="719">
        <v>2005</v>
      </c>
      <c r="J85" s="712"/>
      <c r="K85" s="712"/>
      <c r="L85" s="712"/>
      <c r="M85" s="712"/>
      <c r="N85" s="712"/>
      <c r="O85" s="719" t="s">
        <v>133</v>
      </c>
      <c r="P85" s="720">
        <v>450000</v>
      </c>
      <c r="Q85" s="721"/>
      <c r="R85" s="689" t="s">
        <v>1854</v>
      </c>
      <c r="S85" s="780" t="str">
        <f t="shared" si="33"/>
        <v>2.06.01</v>
      </c>
      <c r="T85" s="781" t="str">
        <f t="shared" si="34"/>
        <v>ALAT KANTOR</v>
      </c>
      <c r="U85" s="782">
        <f t="shared" si="35"/>
        <v>5</v>
      </c>
      <c r="V85" s="783">
        <f t="shared" si="36"/>
        <v>89998</v>
      </c>
      <c r="W85" s="784">
        <f t="shared" si="37"/>
        <v>8</v>
      </c>
      <c r="X85" s="783"/>
      <c r="Y85" s="783">
        <f t="shared" si="38"/>
        <v>9</v>
      </c>
      <c r="Z85" s="783">
        <f t="shared" si="39"/>
        <v>89998</v>
      </c>
      <c r="AA85" s="784">
        <f t="shared" si="40"/>
        <v>89998</v>
      </c>
      <c r="AB85" s="784">
        <f t="shared" si="41"/>
        <v>89998</v>
      </c>
      <c r="AC85" s="784">
        <f t="shared" si="42"/>
        <v>89998</v>
      </c>
      <c r="AD85" s="784">
        <f t="shared" si="46"/>
        <v>89998</v>
      </c>
      <c r="AE85" s="780">
        <f t="shared" si="43"/>
        <v>2005</v>
      </c>
      <c r="AF85" s="785">
        <f t="shared" si="44"/>
        <v>10</v>
      </c>
      <c r="AG85" s="785">
        <f t="shared" si="45"/>
        <v>449990</v>
      </c>
    </row>
    <row r="86" spans="1:33" ht="28.5" customHeight="1">
      <c r="A86" t="s">
        <v>2027</v>
      </c>
      <c r="B86" s="711"/>
      <c r="C86" s="808" t="s">
        <v>2054</v>
      </c>
      <c r="D86" s="718" t="s">
        <v>188</v>
      </c>
      <c r="E86" s="719"/>
      <c r="F86" s="718" t="s">
        <v>298</v>
      </c>
      <c r="G86" s="718"/>
      <c r="H86" s="718" t="s">
        <v>362</v>
      </c>
      <c r="I86" s="719">
        <v>2005</v>
      </c>
      <c r="J86" s="712"/>
      <c r="K86" s="712"/>
      <c r="L86" s="712"/>
      <c r="M86" s="712"/>
      <c r="N86" s="712"/>
      <c r="O86" s="719" t="s">
        <v>133</v>
      </c>
      <c r="P86" s="720">
        <v>420000</v>
      </c>
      <c r="Q86" s="721"/>
      <c r="R86" s="689" t="s">
        <v>1854</v>
      </c>
      <c r="S86" s="780" t="str">
        <f t="shared" si="33"/>
        <v>2.06.01</v>
      </c>
      <c r="T86" s="781" t="str">
        <f t="shared" si="34"/>
        <v>ALAT KANTOR</v>
      </c>
      <c r="U86" s="782">
        <f t="shared" si="35"/>
        <v>5</v>
      </c>
      <c r="V86" s="783">
        <f t="shared" si="36"/>
        <v>83998</v>
      </c>
      <c r="W86" s="784">
        <f t="shared" si="37"/>
        <v>8</v>
      </c>
      <c r="X86" s="783"/>
      <c r="Y86" s="783">
        <f t="shared" si="38"/>
        <v>9</v>
      </c>
      <c r="Z86" s="783">
        <f t="shared" si="39"/>
        <v>83998</v>
      </c>
      <c r="AA86" s="784">
        <f t="shared" si="40"/>
        <v>83998</v>
      </c>
      <c r="AB86" s="784">
        <f t="shared" si="41"/>
        <v>83998</v>
      </c>
      <c r="AC86" s="784">
        <f t="shared" si="42"/>
        <v>83998</v>
      </c>
      <c r="AD86" s="784">
        <f t="shared" si="46"/>
        <v>83998</v>
      </c>
      <c r="AE86" s="780">
        <f t="shared" si="43"/>
        <v>2005</v>
      </c>
      <c r="AF86" s="785">
        <f t="shared" si="44"/>
        <v>10</v>
      </c>
      <c r="AG86" s="785">
        <f t="shared" si="45"/>
        <v>419990</v>
      </c>
    </row>
    <row r="87" spans="1:33" ht="28.5" customHeight="1">
      <c r="A87" t="s">
        <v>2027</v>
      </c>
      <c r="B87" s="711"/>
      <c r="C87" s="808" t="s">
        <v>2064</v>
      </c>
      <c r="D87" s="718" t="s">
        <v>179</v>
      </c>
      <c r="E87" s="719"/>
      <c r="F87" s="718" t="s">
        <v>298</v>
      </c>
      <c r="G87" s="718"/>
      <c r="H87" s="718" t="s">
        <v>358</v>
      </c>
      <c r="I87" s="719">
        <v>2005</v>
      </c>
      <c r="J87" s="712"/>
      <c r="K87" s="712"/>
      <c r="L87" s="712"/>
      <c r="M87" s="712"/>
      <c r="N87" s="712"/>
      <c r="O87" s="719" t="s">
        <v>133</v>
      </c>
      <c r="P87" s="720">
        <v>120000</v>
      </c>
      <c r="Q87" s="721"/>
      <c r="R87" s="689" t="s">
        <v>1854</v>
      </c>
      <c r="S87" s="780" t="str">
        <f t="shared" si="33"/>
        <v>2.06.01</v>
      </c>
      <c r="T87" s="781" t="str">
        <f t="shared" si="34"/>
        <v>ALAT KANTOR</v>
      </c>
      <c r="U87" s="782">
        <f t="shared" si="35"/>
        <v>5</v>
      </c>
      <c r="V87" s="783">
        <f t="shared" si="36"/>
        <v>23998</v>
      </c>
      <c r="W87" s="784">
        <f t="shared" si="37"/>
        <v>8</v>
      </c>
      <c r="X87" s="783"/>
      <c r="Y87" s="783">
        <f t="shared" si="38"/>
        <v>9</v>
      </c>
      <c r="Z87" s="783">
        <f t="shared" si="39"/>
        <v>23998</v>
      </c>
      <c r="AA87" s="784">
        <f t="shared" si="40"/>
        <v>23998</v>
      </c>
      <c r="AB87" s="784">
        <f t="shared" si="41"/>
        <v>23998</v>
      </c>
      <c r="AC87" s="784">
        <f t="shared" si="42"/>
        <v>23998</v>
      </c>
      <c r="AD87" s="784">
        <f t="shared" si="46"/>
        <v>23998</v>
      </c>
      <c r="AE87" s="780">
        <f t="shared" si="43"/>
        <v>2005</v>
      </c>
      <c r="AF87" s="785">
        <f t="shared" si="44"/>
        <v>10</v>
      </c>
      <c r="AG87" s="785">
        <f t="shared" si="45"/>
        <v>119990</v>
      </c>
    </row>
    <row r="88" spans="1:33" ht="28.5" customHeight="1">
      <c r="A88" t="s">
        <v>2027</v>
      </c>
      <c r="B88" s="711"/>
      <c r="C88" s="808" t="s">
        <v>2061</v>
      </c>
      <c r="D88" s="718" t="s">
        <v>181</v>
      </c>
      <c r="E88" s="719"/>
      <c r="F88" s="718" t="s">
        <v>298</v>
      </c>
      <c r="G88" s="718"/>
      <c r="H88" s="718" t="s">
        <v>354</v>
      </c>
      <c r="I88" s="719">
        <v>2005</v>
      </c>
      <c r="J88" s="712"/>
      <c r="K88" s="712"/>
      <c r="L88" s="712"/>
      <c r="M88" s="712"/>
      <c r="N88" s="712"/>
      <c r="O88" s="719" t="s">
        <v>133</v>
      </c>
      <c r="P88" s="720">
        <v>245000</v>
      </c>
      <c r="Q88" s="721"/>
      <c r="R88" s="689" t="s">
        <v>1854</v>
      </c>
      <c r="S88" s="780" t="str">
        <f t="shared" si="33"/>
        <v>2.06.01</v>
      </c>
      <c r="T88" s="781" t="str">
        <f t="shared" si="34"/>
        <v>ALAT KANTOR</v>
      </c>
      <c r="U88" s="782">
        <f t="shared" si="35"/>
        <v>5</v>
      </c>
      <c r="V88" s="783">
        <f t="shared" si="36"/>
        <v>48998</v>
      </c>
      <c r="W88" s="784">
        <f t="shared" si="37"/>
        <v>8</v>
      </c>
      <c r="X88" s="783"/>
      <c r="Y88" s="783">
        <f t="shared" si="38"/>
        <v>9</v>
      </c>
      <c r="Z88" s="783">
        <f t="shared" si="39"/>
        <v>48998</v>
      </c>
      <c r="AA88" s="784">
        <f t="shared" si="40"/>
        <v>48998</v>
      </c>
      <c r="AB88" s="784">
        <f t="shared" si="41"/>
        <v>48998</v>
      </c>
      <c r="AC88" s="784">
        <f t="shared" si="42"/>
        <v>48998</v>
      </c>
      <c r="AD88" s="784">
        <f t="shared" si="46"/>
        <v>48998</v>
      </c>
      <c r="AE88" s="780">
        <f t="shared" si="43"/>
        <v>2005</v>
      </c>
      <c r="AF88" s="785">
        <f t="shared" si="44"/>
        <v>10</v>
      </c>
      <c r="AG88" s="785">
        <f t="shared" si="45"/>
        <v>244990</v>
      </c>
    </row>
    <row r="89" spans="1:33" ht="28.5" customHeight="1">
      <c r="A89" t="s">
        <v>2027</v>
      </c>
      <c r="B89" s="711"/>
      <c r="C89" s="808" t="s">
        <v>2062</v>
      </c>
      <c r="D89" s="718" t="s">
        <v>1040</v>
      </c>
      <c r="E89" s="719"/>
      <c r="F89" s="718" t="s">
        <v>293</v>
      </c>
      <c r="G89" s="718"/>
      <c r="H89" s="718" t="s">
        <v>354</v>
      </c>
      <c r="I89" s="719">
        <v>2005</v>
      </c>
      <c r="J89" s="712"/>
      <c r="K89" s="712"/>
      <c r="L89" s="712"/>
      <c r="M89" s="712"/>
      <c r="N89" s="712"/>
      <c r="O89" s="719" t="s">
        <v>133</v>
      </c>
      <c r="P89" s="720">
        <v>980000</v>
      </c>
      <c r="Q89" s="721"/>
      <c r="R89" s="689" t="s">
        <v>1854</v>
      </c>
      <c r="S89" s="780" t="str">
        <f t="shared" si="33"/>
        <v>2.06.01</v>
      </c>
      <c r="T89" s="781" t="str">
        <f t="shared" si="34"/>
        <v>ALAT KANTOR</v>
      </c>
      <c r="U89" s="782">
        <f t="shared" si="35"/>
        <v>5</v>
      </c>
      <c r="V89" s="783">
        <f t="shared" si="36"/>
        <v>195998</v>
      </c>
      <c r="W89" s="784">
        <f t="shared" si="37"/>
        <v>8</v>
      </c>
      <c r="X89" s="783"/>
      <c r="Y89" s="783">
        <f t="shared" si="38"/>
        <v>9</v>
      </c>
      <c r="Z89" s="783">
        <f t="shared" si="39"/>
        <v>195998</v>
      </c>
      <c r="AA89" s="784">
        <f t="shared" si="40"/>
        <v>195998</v>
      </c>
      <c r="AB89" s="784">
        <f t="shared" si="41"/>
        <v>195998</v>
      </c>
      <c r="AC89" s="784">
        <f t="shared" si="42"/>
        <v>195998</v>
      </c>
      <c r="AD89" s="784">
        <f t="shared" si="46"/>
        <v>195998</v>
      </c>
      <c r="AE89" s="780">
        <f t="shared" si="43"/>
        <v>2005</v>
      </c>
      <c r="AF89" s="785">
        <f t="shared" si="44"/>
        <v>10</v>
      </c>
      <c r="AG89" s="785">
        <f t="shared" si="45"/>
        <v>979990</v>
      </c>
    </row>
    <row r="90" spans="1:33" ht="28.5" customHeight="1">
      <c r="A90" t="s">
        <v>2027</v>
      </c>
      <c r="B90" s="711"/>
      <c r="C90" s="808" t="s">
        <v>442</v>
      </c>
      <c r="D90" s="718" t="s">
        <v>172</v>
      </c>
      <c r="E90" s="719"/>
      <c r="F90" s="718" t="s">
        <v>1054</v>
      </c>
      <c r="G90" s="718"/>
      <c r="H90" s="718" t="s">
        <v>355</v>
      </c>
      <c r="I90" s="719">
        <v>2005</v>
      </c>
      <c r="J90" s="712"/>
      <c r="K90" s="712"/>
      <c r="L90" s="712"/>
      <c r="M90" s="712"/>
      <c r="N90" s="712"/>
      <c r="O90" s="719" t="s">
        <v>133</v>
      </c>
      <c r="P90" s="720">
        <v>1750000</v>
      </c>
      <c r="Q90" s="721"/>
      <c r="R90" s="689" t="s">
        <v>1854</v>
      </c>
      <c r="S90" s="780" t="str">
        <f t="shared" si="33"/>
        <v>2.06.01</v>
      </c>
      <c r="T90" s="781" t="str">
        <f t="shared" si="34"/>
        <v>ALAT KANTOR</v>
      </c>
      <c r="U90" s="782">
        <f t="shared" si="35"/>
        <v>5</v>
      </c>
      <c r="V90" s="783">
        <f t="shared" si="36"/>
        <v>349998</v>
      </c>
      <c r="W90" s="784">
        <f t="shared" si="37"/>
        <v>8</v>
      </c>
      <c r="X90" s="783"/>
      <c r="Y90" s="783">
        <f t="shared" si="38"/>
        <v>9</v>
      </c>
      <c r="Z90" s="783">
        <f t="shared" si="39"/>
        <v>349998</v>
      </c>
      <c r="AA90" s="784">
        <f t="shared" si="40"/>
        <v>349998</v>
      </c>
      <c r="AB90" s="784">
        <f t="shared" si="41"/>
        <v>349998</v>
      </c>
      <c r="AC90" s="784">
        <f t="shared" si="42"/>
        <v>349998</v>
      </c>
      <c r="AD90" s="784">
        <f t="shared" si="46"/>
        <v>349998</v>
      </c>
      <c r="AE90" s="780">
        <f t="shared" si="43"/>
        <v>2005</v>
      </c>
      <c r="AF90" s="785">
        <f t="shared" si="44"/>
        <v>10</v>
      </c>
      <c r="AG90" s="785">
        <f t="shared" si="45"/>
        <v>1749990</v>
      </c>
    </row>
    <row r="91" spans="1:33" ht="28.5" customHeight="1">
      <c r="A91" t="s">
        <v>2027</v>
      </c>
      <c r="B91" s="711"/>
      <c r="C91" s="808" t="s">
        <v>2065</v>
      </c>
      <c r="D91" s="718" t="s">
        <v>1041</v>
      </c>
      <c r="E91" s="719"/>
      <c r="F91" s="718" t="s">
        <v>846</v>
      </c>
      <c r="G91" s="718"/>
      <c r="H91" s="718" t="s">
        <v>355</v>
      </c>
      <c r="I91" s="719">
        <v>2005</v>
      </c>
      <c r="J91" s="712"/>
      <c r="K91" s="712"/>
      <c r="L91" s="712"/>
      <c r="M91" s="712"/>
      <c r="N91" s="712"/>
      <c r="O91" s="719" t="s">
        <v>133</v>
      </c>
      <c r="P91" s="720">
        <v>637500</v>
      </c>
      <c r="Q91" s="721"/>
      <c r="R91" s="689" t="s">
        <v>1854</v>
      </c>
      <c r="S91" s="780" t="str">
        <f t="shared" si="33"/>
        <v>2.06.01</v>
      </c>
      <c r="T91" s="781" t="str">
        <f t="shared" si="34"/>
        <v>ALAT KANTOR</v>
      </c>
      <c r="U91" s="782">
        <f t="shared" si="35"/>
        <v>5</v>
      </c>
      <c r="V91" s="783">
        <f t="shared" si="36"/>
        <v>127498</v>
      </c>
      <c r="W91" s="784">
        <f t="shared" si="37"/>
        <v>8</v>
      </c>
      <c r="X91" s="783"/>
      <c r="Y91" s="783">
        <f t="shared" si="38"/>
        <v>9</v>
      </c>
      <c r="Z91" s="783">
        <f t="shared" si="39"/>
        <v>127498</v>
      </c>
      <c r="AA91" s="784">
        <f t="shared" si="40"/>
        <v>127498</v>
      </c>
      <c r="AB91" s="784">
        <f t="shared" si="41"/>
        <v>127498</v>
      </c>
      <c r="AC91" s="784">
        <f t="shared" si="42"/>
        <v>127498</v>
      </c>
      <c r="AD91" s="784">
        <f t="shared" si="46"/>
        <v>127498</v>
      </c>
      <c r="AE91" s="780">
        <f t="shared" si="43"/>
        <v>2005</v>
      </c>
      <c r="AF91" s="785">
        <f t="shared" si="44"/>
        <v>10</v>
      </c>
      <c r="AG91" s="785">
        <f t="shared" si="45"/>
        <v>637490</v>
      </c>
    </row>
    <row r="92" spans="1:33" ht="28.5" customHeight="1" thickBot="1">
      <c r="A92" t="s">
        <v>2027</v>
      </c>
      <c r="B92" s="711"/>
      <c r="C92" s="809" t="s">
        <v>2063</v>
      </c>
      <c r="D92" s="718" t="s">
        <v>171</v>
      </c>
      <c r="E92" s="719"/>
      <c r="F92" s="718" t="s">
        <v>846</v>
      </c>
      <c r="G92" s="718"/>
      <c r="H92" s="718" t="s">
        <v>356</v>
      </c>
      <c r="I92" s="719">
        <v>2005</v>
      </c>
      <c r="J92" s="712"/>
      <c r="K92" s="712"/>
      <c r="L92" s="712"/>
      <c r="M92" s="712"/>
      <c r="N92" s="712"/>
      <c r="O92" s="719" t="s">
        <v>133</v>
      </c>
      <c r="P92" s="720">
        <v>7125000</v>
      </c>
      <c r="Q92" s="721"/>
      <c r="R92" s="689" t="s">
        <v>1854</v>
      </c>
      <c r="S92" s="780" t="str">
        <f t="shared" si="33"/>
        <v>2.06.01</v>
      </c>
      <c r="T92" s="781" t="str">
        <f t="shared" si="34"/>
        <v>ALAT KANTOR</v>
      </c>
      <c r="U92" s="782">
        <f t="shared" si="35"/>
        <v>5</v>
      </c>
      <c r="V92" s="783">
        <f t="shared" si="36"/>
        <v>1424998</v>
      </c>
      <c r="W92" s="784">
        <f t="shared" si="37"/>
        <v>8</v>
      </c>
      <c r="X92" s="783"/>
      <c r="Y92" s="783">
        <f t="shared" si="38"/>
        <v>9</v>
      </c>
      <c r="Z92" s="783">
        <f t="shared" si="39"/>
        <v>1424998</v>
      </c>
      <c r="AA92" s="784">
        <f t="shared" si="40"/>
        <v>1424998</v>
      </c>
      <c r="AB92" s="784">
        <f t="shared" si="41"/>
        <v>1424998</v>
      </c>
      <c r="AC92" s="784">
        <f t="shared" si="42"/>
        <v>1424998</v>
      </c>
      <c r="AD92" s="784">
        <f t="shared" si="46"/>
        <v>1424998</v>
      </c>
      <c r="AE92" s="780">
        <f t="shared" si="43"/>
        <v>2005</v>
      </c>
      <c r="AF92" s="785">
        <f t="shared" si="44"/>
        <v>10</v>
      </c>
      <c r="AG92" s="785">
        <f t="shared" si="45"/>
        <v>7124990</v>
      </c>
    </row>
    <row r="93" spans="1:33" ht="28.5" customHeight="1">
      <c r="A93" t="s">
        <v>2027</v>
      </c>
      <c r="B93" s="711"/>
      <c r="C93" s="807" t="s">
        <v>1427</v>
      </c>
      <c r="D93" s="718" t="s">
        <v>198</v>
      </c>
      <c r="E93" s="719"/>
      <c r="F93" s="718" t="s">
        <v>851</v>
      </c>
      <c r="G93" s="718"/>
      <c r="H93" s="718" t="s">
        <v>356</v>
      </c>
      <c r="I93" s="719">
        <v>2005</v>
      </c>
      <c r="J93" s="712"/>
      <c r="K93" s="712"/>
      <c r="L93" s="712"/>
      <c r="M93" s="712"/>
      <c r="N93" s="712"/>
      <c r="O93" s="719" t="s">
        <v>133</v>
      </c>
      <c r="P93" s="720">
        <v>750000</v>
      </c>
      <c r="Q93" s="721"/>
      <c r="R93" s="689" t="s">
        <v>1854</v>
      </c>
      <c r="S93" s="780" t="str">
        <f t="shared" si="33"/>
        <v>2.06.01</v>
      </c>
      <c r="T93" s="781" t="str">
        <f t="shared" si="34"/>
        <v>ALAT KANTOR</v>
      </c>
      <c r="U93" s="782">
        <f t="shared" si="35"/>
        <v>5</v>
      </c>
      <c r="V93" s="783">
        <f t="shared" si="36"/>
        <v>149998</v>
      </c>
      <c r="W93" s="784">
        <f t="shared" si="37"/>
        <v>8</v>
      </c>
      <c r="X93" s="783"/>
      <c r="Y93" s="783">
        <f t="shared" si="38"/>
        <v>9</v>
      </c>
      <c r="Z93" s="783">
        <f t="shared" si="39"/>
        <v>149998</v>
      </c>
      <c r="AA93" s="784">
        <f t="shared" si="40"/>
        <v>149998</v>
      </c>
      <c r="AB93" s="784">
        <f t="shared" si="41"/>
        <v>149998</v>
      </c>
      <c r="AC93" s="784">
        <f t="shared" si="42"/>
        <v>149998</v>
      </c>
      <c r="AD93" s="784">
        <f t="shared" si="46"/>
        <v>149998</v>
      </c>
      <c r="AE93" s="780">
        <f t="shared" si="43"/>
        <v>2005</v>
      </c>
      <c r="AF93" s="785">
        <f t="shared" si="44"/>
        <v>10</v>
      </c>
      <c r="AG93" s="785">
        <f t="shared" si="45"/>
        <v>749990</v>
      </c>
    </row>
    <row r="94" spans="1:33" ht="28.5" customHeight="1" thickBot="1">
      <c r="A94" t="s">
        <v>2027</v>
      </c>
      <c r="B94" s="726"/>
      <c r="C94" s="808" t="s">
        <v>2066</v>
      </c>
      <c r="D94" s="738" t="s">
        <v>183</v>
      </c>
      <c r="E94" s="739"/>
      <c r="F94" s="738" t="s">
        <v>1059</v>
      </c>
      <c r="G94" s="738"/>
      <c r="H94" s="738" t="s">
        <v>372</v>
      </c>
      <c r="I94" s="739">
        <v>2005</v>
      </c>
      <c r="J94" s="727"/>
      <c r="K94" s="727"/>
      <c r="L94" s="727"/>
      <c r="M94" s="727"/>
      <c r="N94" s="727"/>
      <c r="O94" s="739" t="s">
        <v>133</v>
      </c>
      <c r="P94" s="740">
        <v>131250</v>
      </c>
      <c r="Q94" s="741"/>
      <c r="R94" s="689" t="s">
        <v>1854</v>
      </c>
      <c r="S94" s="780" t="str">
        <f t="shared" si="33"/>
        <v>2.06.01</v>
      </c>
      <c r="T94" s="781" t="str">
        <f t="shared" si="34"/>
        <v>ALAT KANTOR</v>
      </c>
      <c r="U94" s="782">
        <f t="shared" si="35"/>
        <v>5</v>
      </c>
      <c r="V94" s="783">
        <f t="shared" si="36"/>
        <v>26248</v>
      </c>
      <c r="W94" s="784">
        <f t="shared" si="37"/>
        <v>8</v>
      </c>
      <c r="X94" s="783"/>
      <c r="Y94" s="783">
        <f t="shared" si="38"/>
        <v>9</v>
      </c>
      <c r="Z94" s="783">
        <f t="shared" si="39"/>
        <v>26248</v>
      </c>
      <c r="AA94" s="784">
        <f t="shared" si="40"/>
        <v>26248</v>
      </c>
      <c r="AB94" s="784">
        <f t="shared" si="41"/>
        <v>26248</v>
      </c>
      <c r="AC94" s="784">
        <f t="shared" si="42"/>
        <v>26248</v>
      </c>
      <c r="AD94" s="784">
        <f t="shared" si="46"/>
        <v>26248</v>
      </c>
      <c r="AE94" s="780">
        <f t="shared" si="43"/>
        <v>2005</v>
      </c>
      <c r="AF94" s="785">
        <f t="shared" si="44"/>
        <v>10</v>
      </c>
      <c r="AG94" s="785">
        <f t="shared" si="45"/>
        <v>131240</v>
      </c>
    </row>
    <row r="95" spans="1:33" ht="28.5" customHeight="1">
      <c r="A95" t="s">
        <v>2027</v>
      </c>
      <c r="B95" s="732"/>
      <c r="C95" s="808" t="s">
        <v>443</v>
      </c>
      <c r="D95" s="733" t="s">
        <v>180</v>
      </c>
      <c r="E95" s="734"/>
      <c r="F95" s="733" t="s">
        <v>310</v>
      </c>
      <c r="G95" s="733"/>
      <c r="H95" s="733" t="s">
        <v>1063</v>
      </c>
      <c r="I95" s="734">
        <v>2005</v>
      </c>
      <c r="J95" s="735"/>
      <c r="K95" s="735"/>
      <c r="L95" s="735"/>
      <c r="M95" s="735"/>
      <c r="N95" s="735"/>
      <c r="O95" s="734" t="s">
        <v>133</v>
      </c>
      <c r="P95" s="736">
        <v>6433000</v>
      </c>
      <c r="Q95" s="737"/>
      <c r="R95" s="689" t="s">
        <v>1854</v>
      </c>
      <c r="S95" s="780" t="str">
        <f t="shared" ref="S95:S158" si="47">A95</f>
        <v>2.06.01</v>
      </c>
      <c r="T95" s="781" t="str">
        <f t="shared" ref="T95:T158" si="48">VLOOKUP(S95,kelompok,2,0)</f>
        <v>ALAT KANTOR</v>
      </c>
      <c r="U95" s="782">
        <f t="shared" ref="U95:U158" si="49">VLOOKUP(S95,MASAMANFAAT,4,0)</f>
        <v>5</v>
      </c>
      <c r="V95" s="783">
        <f t="shared" ref="V95:V158" si="50">(P95-10)/U95</f>
        <v>1286598</v>
      </c>
      <c r="W95" s="784">
        <f t="shared" ref="W95:W158" si="51">2013-AE95</f>
        <v>8</v>
      </c>
      <c r="X95" s="783"/>
      <c r="Y95" s="783">
        <f t="shared" ref="Y95:Y158" si="52">2014-AE95</f>
        <v>9</v>
      </c>
      <c r="Z95" s="783">
        <f t="shared" ref="Z95:Z158" si="53">IF(P95-10=X95,0,V95)</f>
        <v>1286598</v>
      </c>
      <c r="AA95" s="784">
        <f t="shared" ref="AA95:AA158" si="54">IF(P95-10=X95+Z95,0,V95)</f>
        <v>1286598</v>
      </c>
      <c r="AB95" s="784">
        <f t="shared" ref="AB95:AB158" si="55">IF(P95-10=X95+Z95+AA95,0,V95)</f>
        <v>1286598</v>
      </c>
      <c r="AC95" s="784">
        <f t="shared" ref="AC95:AC158" si="56">IF(P95-10=X95+Z95+AA95+AB95,0,V95)</f>
        <v>1286598</v>
      </c>
      <c r="AD95" s="784">
        <f t="shared" si="46"/>
        <v>1286598</v>
      </c>
      <c r="AE95" s="780">
        <f t="shared" ref="AE95:AE158" si="57">I95</f>
        <v>2005</v>
      </c>
      <c r="AF95" s="785">
        <f t="shared" ref="AF95:AF158" si="58">P95-(Z95+AA95+X95+AB95+AC95+AD95)</f>
        <v>10</v>
      </c>
      <c r="AG95" s="785">
        <f t="shared" ref="AG95:AG158" si="59">AC95+AB95+AA95+Z95+X95+AD95</f>
        <v>6432990</v>
      </c>
    </row>
    <row r="96" spans="1:33" ht="28.5" customHeight="1">
      <c r="A96" t="s">
        <v>2027</v>
      </c>
      <c r="B96" s="711"/>
      <c r="C96" s="808" t="s">
        <v>2054</v>
      </c>
      <c r="D96" s="718" t="s">
        <v>188</v>
      </c>
      <c r="E96" s="719"/>
      <c r="F96" s="718" t="s">
        <v>298</v>
      </c>
      <c r="G96" s="718"/>
      <c r="H96" s="718" t="s">
        <v>362</v>
      </c>
      <c r="I96" s="719">
        <v>2005</v>
      </c>
      <c r="J96" s="712"/>
      <c r="K96" s="712"/>
      <c r="L96" s="712"/>
      <c r="M96" s="712"/>
      <c r="N96" s="712"/>
      <c r="O96" s="719" t="s">
        <v>133</v>
      </c>
      <c r="P96" s="720">
        <v>450000</v>
      </c>
      <c r="Q96" s="721"/>
      <c r="R96" s="689" t="s">
        <v>1854</v>
      </c>
      <c r="S96" s="780" t="str">
        <f t="shared" si="47"/>
        <v>2.06.01</v>
      </c>
      <c r="T96" s="781" t="str">
        <f t="shared" si="48"/>
        <v>ALAT KANTOR</v>
      </c>
      <c r="U96" s="782">
        <f t="shared" si="49"/>
        <v>5</v>
      </c>
      <c r="V96" s="783">
        <f t="shared" si="50"/>
        <v>89998</v>
      </c>
      <c r="W96" s="784">
        <f t="shared" si="51"/>
        <v>8</v>
      </c>
      <c r="X96" s="783"/>
      <c r="Y96" s="783">
        <f t="shared" si="52"/>
        <v>9</v>
      </c>
      <c r="Z96" s="783">
        <f t="shared" si="53"/>
        <v>89998</v>
      </c>
      <c r="AA96" s="784">
        <f t="shared" si="54"/>
        <v>89998</v>
      </c>
      <c r="AB96" s="784">
        <f t="shared" si="55"/>
        <v>89998</v>
      </c>
      <c r="AC96" s="784">
        <f t="shared" si="56"/>
        <v>89998</v>
      </c>
      <c r="AD96" s="784">
        <f t="shared" ref="AD96:AD159" si="60">IF(P96-10=X96+Z96+AA96+AB96+AC96,0,V96)</f>
        <v>89998</v>
      </c>
      <c r="AE96" s="780">
        <f t="shared" si="57"/>
        <v>2005</v>
      </c>
      <c r="AF96" s="785">
        <f t="shared" si="58"/>
        <v>10</v>
      </c>
      <c r="AG96" s="785">
        <f t="shared" si="59"/>
        <v>449990</v>
      </c>
    </row>
    <row r="97" spans="1:33" ht="28.5" customHeight="1">
      <c r="A97" t="s">
        <v>2027</v>
      </c>
      <c r="B97" s="711"/>
      <c r="C97" s="808" t="s">
        <v>2054</v>
      </c>
      <c r="D97" s="718" t="s">
        <v>188</v>
      </c>
      <c r="E97" s="719"/>
      <c r="F97" s="718" t="s">
        <v>298</v>
      </c>
      <c r="G97" s="718"/>
      <c r="H97" s="718" t="s">
        <v>362</v>
      </c>
      <c r="I97" s="719">
        <v>2005</v>
      </c>
      <c r="J97" s="712"/>
      <c r="K97" s="712"/>
      <c r="L97" s="712"/>
      <c r="M97" s="712"/>
      <c r="N97" s="712"/>
      <c r="O97" s="719" t="s">
        <v>133</v>
      </c>
      <c r="P97" s="720">
        <v>1680000</v>
      </c>
      <c r="Q97" s="721"/>
      <c r="R97" s="689" t="s">
        <v>1854</v>
      </c>
      <c r="S97" s="780" t="str">
        <f t="shared" si="47"/>
        <v>2.06.01</v>
      </c>
      <c r="T97" s="781" t="str">
        <f t="shared" si="48"/>
        <v>ALAT KANTOR</v>
      </c>
      <c r="U97" s="782">
        <f t="shared" si="49"/>
        <v>5</v>
      </c>
      <c r="V97" s="783">
        <f t="shared" si="50"/>
        <v>335998</v>
      </c>
      <c r="W97" s="784">
        <f t="shared" si="51"/>
        <v>8</v>
      </c>
      <c r="X97" s="783"/>
      <c r="Y97" s="783">
        <f t="shared" si="52"/>
        <v>9</v>
      </c>
      <c r="Z97" s="783">
        <f t="shared" si="53"/>
        <v>335998</v>
      </c>
      <c r="AA97" s="784">
        <f t="shared" si="54"/>
        <v>335998</v>
      </c>
      <c r="AB97" s="784">
        <f t="shared" si="55"/>
        <v>335998</v>
      </c>
      <c r="AC97" s="784">
        <f t="shared" si="56"/>
        <v>335998</v>
      </c>
      <c r="AD97" s="784">
        <f t="shared" si="60"/>
        <v>335998</v>
      </c>
      <c r="AE97" s="780">
        <f t="shared" si="57"/>
        <v>2005</v>
      </c>
      <c r="AF97" s="785">
        <f t="shared" si="58"/>
        <v>10</v>
      </c>
      <c r="AG97" s="785">
        <f t="shared" si="59"/>
        <v>1679990</v>
      </c>
    </row>
    <row r="98" spans="1:33" ht="28.5" customHeight="1">
      <c r="A98" t="s">
        <v>2027</v>
      </c>
      <c r="B98" s="711"/>
      <c r="C98" s="808" t="s">
        <v>2061</v>
      </c>
      <c r="D98" s="718" t="s">
        <v>181</v>
      </c>
      <c r="E98" s="719"/>
      <c r="F98" s="718" t="s">
        <v>298</v>
      </c>
      <c r="G98" s="718"/>
      <c r="H98" s="718" t="s">
        <v>354</v>
      </c>
      <c r="I98" s="719">
        <v>2005</v>
      </c>
      <c r="J98" s="712"/>
      <c r="K98" s="712"/>
      <c r="L98" s="712"/>
      <c r="M98" s="712"/>
      <c r="N98" s="712"/>
      <c r="O98" s="719" t="s">
        <v>133</v>
      </c>
      <c r="P98" s="720">
        <v>490000</v>
      </c>
      <c r="Q98" s="721"/>
      <c r="R98" s="689" t="s">
        <v>1854</v>
      </c>
      <c r="S98" s="780" t="str">
        <f t="shared" si="47"/>
        <v>2.06.01</v>
      </c>
      <c r="T98" s="781" t="str">
        <f t="shared" si="48"/>
        <v>ALAT KANTOR</v>
      </c>
      <c r="U98" s="782">
        <f t="shared" si="49"/>
        <v>5</v>
      </c>
      <c r="V98" s="783">
        <f t="shared" si="50"/>
        <v>97998</v>
      </c>
      <c r="W98" s="784">
        <f t="shared" si="51"/>
        <v>8</v>
      </c>
      <c r="X98" s="783"/>
      <c r="Y98" s="783">
        <f t="shared" si="52"/>
        <v>9</v>
      </c>
      <c r="Z98" s="783">
        <f t="shared" si="53"/>
        <v>97998</v>
      </c>
      <c r="AA98" s="784">
        <f t="shared" si="54"/>
        <v>97998</v>
      </c>
      <c r="AB98" s="784">
        <f t="shared" si="55"/>
        <v>97998</v>
      </c>
      <c r="AC98" s="784">
        <f t="shared" si="56"/>
        <v>97998</v>
      </c>
      <c r="AD98" s="784">
        <f t="shared" si="60"/>
        <v>97998</v>
      </c>
      <c r="AE98" s="780">
        <f t="shared" si="57"/>
        <v>2005</v>
      </c>
      <c r="AF98" s="785">
        <f t="shared" si="58"/>
        <v>10</v>
      </c>
      <c r="AG98" s="785">
        <f t="shared" si="59"/>
        <v>489990</v>
      </c>
    </row>
    <row r="99" spans="1:33" ht="28.5" customHeight="1" thickBot="1">
      <c r="A99" t="s">
        <v>2027</v>
      </c>
      <c r="B99" s="711"/>
      <c r="C99" s="808" t="s">
        <v>442</v>
      </c>
      <c r="D99" s="718" t="s">
        <v>172</v>
      </c>
      <c r="E99" s="719"/>
      <c r="F99" s="718" t="s">
        <v>1054</v>
      </c>
      <c r="G99" s="718"/>
      <c r="H99" s="718" t="s">
        <v>355</v>
      </c>
      <c r="I99" s="719">
        <v>2005</v>
      </c>
      <c r="J99" s="712"/>
      <c r="K99" s="712"/>
      <c r="L99" s="712"/>
      <c r="M99" s="712"/>
      <c r="N99" s="712"/>
      <c r="O99" s="719" t="s">
        <v>133</v>
      </c>
      <c r="P99" s="720">
        <v>1750000</v>
      </c>
      <c r="Q99" s="721"/>
      <c r="R99" s="690" t="s">
        <v>112</v>
      </c>
      <c r="S99" s="780" t="str">
        <f t="shared" si="47"/>
        <v>2.06.01</v>
      </c>
      <c r="T99" s="781" t="str">
        <f t="shared" si="48"/>
        <v>ALAT KANTOR</v>
      </c>
      <c r="U99" s="782">
        <f t="shared" si="49"/>
        <v>5</v>
      </c>
      <c r="V99" s="783">
        <f t="shared" si="50"/>
        <v>349998</v>
      </c>
      <c r="W99" s="784">
        <f t="shared" si="51"/>
        <v>8</v>
      </c>
      <c r="X99" s="783"/>
      <c r="Y99" s="783">
        <f t="shared" si="52"/>
        <v>9</v>
      </c>
      <c r="Z99" s="783">
        <f t="shared" si="53"/>
        <v>349998</v>
      </c>
      <c r="AA99" s="784">
        <f t="shared" si="54"/>
        <v>349998</v>
      </c>
      <c r="AB99" s="784">
        <f t="shared" si="55"/>
        <v>349998</v>
      </c>
      <c r="AC99" s="784">
        <f t="shared" si="56"/>
        <v>349998</v>
      </c>
      <c r="AD99" s="784">
        <f t="shared" si="60"/>
        <v>349998</v>
      </c>
      <c r="AE99" s="780">
        <f t="shared" si="57"/>
        <v>2005</v>
      </c>
      <c r="AF99" s="785">
        <f t="shared" si="58"/>
        <v>10</v>
      </c>
      <c r="AG99" s="785">
        <f t="shared" si="59"/>
        <v>1749990</v>
      </c>
    </row>
    <row r="100" spans="1:33" ht="28.5" customHeight="1">
      <c r="A100" t="s">
        <v>2027</v>
      </c>
      <c r="B100" s="711"/>
      <c r="C100" s="808" t="s">
        <v>2067</v>
      </c>
      <c r="D100" s="718" t="s">
        <v>1042</v>
      </c>
      <c r="E100" s="719"/>
      <c r="F100" s="718" t="s">
        <v>1060</v>
      </c>
      <c r="G100" s="718"/>
      <c r="H100" s="718" t="s">
        <v>355</v>
      </c>
      <c r="I100" s="719">
        <v>2005</v>
      </c>
      <c r="J100" s="712"/>
      <c r="K100" s="712"/>
      <c r="L100" s="712"/>
      <c r="M100" s="712"/>
      <c r="N100" s="712"/>
      <c r="O100" s="719" t="s">
        <v>133</v>
      </c>
      <c r="P100" s="720">
        <v>8330000</v>
      </c>
      <c r="Q100" s="721"/>
      <c r="R100" s="689" t="s">
        <v>112</v>
      </c>
      <c r="S100" s="780" t="str">
        <f t="shared" si="47"/>
        <v>2.06.01</v>
      </c>
      <c r="T100" s="781" t="str">
        <f t="shared" si="48"/>
        <v>ALAT KANTOR</v>
      </c>
      <c r="U100" s="782">
        <f t="shared" si="49"/>
        <v>5</v>
      </c>
      <c r="V100" s="783">
        <f t="shared" si="50"/>
        <v>1665998</v>
      </c>
      <c r="W100" s="784">
        <f t="shared" si="51"/>
        <v>8</v>
      </c>
      <c r="X100" s="783"/>
      <c r="Y100" s="783">
        <f t="shared" si="52"/>
        <v>9</v>
      </c>
      <c r="Z100" s="783">
        <f t="shared" si="53"/>
        <v>1665998</v>
      </c>
      <c r="AA100" s="784">
        <f t="shared" si="54"/>
        <v>1665998</v>
      </c>
      <c r="AB100" s="784">
        <f t="shared" si="55"/>
        <v>1665998</v>
      </c>
      <c r="AC100" s="784">
        <f t="shared" si="56"/>
        <v>1665998</v>
      </c>
      <c r="AD100" s="784">
        <f t="shared" si="60"/>
        <v>1665998</v>
      </c>
      <c r="AE100" s="780">
        <f t="shared" si="57"/>
        <v>2005</v>
      </c>
      <c r="AF100" s="785">
        <f t="shared" si="58"/>
        <v>10</v>
      </c>
      <c r="AG100" s="785">
        <f t="shared" si="59"/>
        <v>8329990</v>
      </c>
    </row>
    <row r="101" spans="1:33" ht="28.5" customHeight="1">
      <c r="A101" t="s">
        <v>2027</v>
      </c>
      <c r="B101" s="711"/>
      <c r="C101" s="808" t="s">
        <v>2068</v>
      </c>
      <c r="D101" s="718" t="s">
        <v>1043</v>
      </c>
      <c r="E101" s="719"/>
      <c r="F101" s="718" t="s">
        <v>1060</v>
      </c>
      <c r="G101" s="718"/>
      <c r="H101" s="718" t="s">
        <v>355</v>
      </c>
      <c r="I101" s="719">
        <v>2005</v>
      </c>
      <c r="J101" s="712"/>
      <c r="K101" s="712"/>
      <c r="L101" s="712"/>
      <c r="M101" s="712"/>
      <c r="N101" s="712"/>
      <c r="O101" s="719" t="s">
        <v>133</v>
      </c>
      <c r="P101" s="720">
        <v>2100000</v>
      </c>
      <c r="Q101" s="721"/>
      <c r="R101" s="689" t="s">
        <v>1854</v>
      </c>
      <c r="S101" s="780" t="str">
        <f t="shared" si="47"/>
        <v>2.06.01</v>
      </c>
      <c r="T101" s="781" t="str">
        <f t="shared" si="48"/>
        <v>ALAT KANTOR</v>
      </c>
      <c r="U101" s="782">
        <f t="shared" si="49"/>
        <v>5</v>
      </c>
      <c r="V101" s="783">
        <f t="shared" si="50"/>
        <v>419998</v>
      </c>
      <c r="W101" s="784">
        <f t="shared" si="51"/>
        <v>8</v>
      </c>
      <c r="X101" s="783"/>
      <c r="Y101" s="783">
        <f t="shared" si="52"/>
        <v>9</v>
      </c>
      <c r="Z101" s="783">
        <f t="shared" si="53"/>
        <v>419998</v>
      </c>
      <c r="AA101" s="784">
        <f t="shared" si="54"/>
        <v>419998</v>
      </c>
      <c r="AB101" s="784">
        <f t="shared" si="55"/>
        <v>419998</v>
      </c>
      <c r="AC101" s="784">
        <f t="shared" si="56"/>
        <v>419998</v>
      </c>
      <c r="AD101" s="784">
        <f t="shared" si="60"/>
        <v>419998</v>
      </c>
      <c r="AE101" s="780">
        <f t="shared" si="57"/>
        <v>2005</v>
      </c>
      <c r="AF101" s="785">
        <f t="shared" si="58"/>
        <v>10</v>
      </c>
      <c r="AG101" s="785">
        <f t="shared" si="59"/>
        <v>2099990</v>
      </c>
    </row>
    <row r="102" spans="1:33" ht="28.5" customHeight="1">
      <c r="A102" t="s">
        <v>2027</v>
      </c>
      <c r="B102" s="711"/>
      <c r="C102" s="808" t="s">
        <v>2069</v>
      </c>
      <c r="D102" s="718" t="s">
        <v>1044</v>
      </c>
      <c r="E102" s="719"/>
      <c r="F102" s="718" t="s">
        <v>1044</v>
      </c>
      <c r="G102" s="718"/>
      <c r="H102" s="718" t="s">
        <v>359</v>
      </c>
      <c r="I102" s="719">
        <v>2005</v>
      </c>
      <c r="J102" s="712"/>
      <c r="K102" s="712"/>
      <c r="L102" s="712"/>
      <c r="M102" s="712"/>
      <c r="N102" s="712"/>
      <c r="O102" s="719" t="s">
        <v>133</v>
      </c>
      <c r="P102" s="720">
        <v>245000</v>
      </c>
      <c r="Q102" s="721"/>
      <c r="R102" s="689" t="s">
        <v>1854</v>
      </c>
      <c r="S102" s="780" t="str">
        <f t="shared" si="47"/>
        <v>2.06.01</v>
      </c>
      <c r="T102" s="781" t="str">
        <f t="shared" si="48"/>
        <v>ALAT KANTOR</v>
      </c>
      <c r="U102" s="782">
        <f t="shared" si="49"/>
        <v>5</v>
      </c>
      <c r="V102" s="783">
        <f t="shared" si="50"/>
        <v>48998</v>
      </c>
      <c r="W102" s="784">
        <f t="shared" si="51"/>
        <v>8</v>
      </c>
      <c r="X102" s="783"/>
      <c r="Y102" s="783">
        <f t="shared" si="52"/>
        <v>9</v>
      </c>
      <c r="Z102" s="783">
        <f t="shared" si="53"/>
        <v>48998</v>
      </c>
      <c r="AA102" s="784">
        <f t="shared" si="54"/>
        <v>48998</v>
      </c>
      <c r="AB102" s="784">
        <f t="shared" si="55"/>
        <v>48998</v>
      </c>
      <c r="AC102" s="784">
        <f t="shared" si="56"/>
        <v>48998</v>
      </c>
      <c r="AD102" s="784">
        <f t="shared" si="60"/>
        <v>48998</v>
      </c>
      <c r="AE102" s="780">
        <f t="shared" si="57"/>
        <v>2005</v>
      </c>
      <c r="AF102" s="785">
        <f t="shared" si="58"/>
        <v>10</v>
      </c>
      <c r="AG102" s="785">
        <f t="shared" si="59"/>
        <v>244990</v>
      </c>
    </row>
    <row r="103" spans="1:33" ht="28.5" customHeight="1">
      <c r="A103" t="s">
        <v>2027</v>
      </c>
      <c r="B103" s="711"/>
      <c r="C103" s="808" t="s">
        <v>1426</v>
      </c>
      <c r="D103" s="718" t="s">
        <v>178</v>
      </c>
      <c r="E103" s="719"/>
      <c r="F103" s="718" t="s">
        <v>298</v>
      </c>
      <c r="G103" s="718"/>
      <c r="H103" s="718" t="s">
        <v>366</v>
      </c>
      <c r="I103" s="719">
        <v>2005</v>
      </c>
      <c r="J103" s="712"/>
      <c r="K103" s="712"/>
      <c r="L103" s="712"/>
      <c r="M103" s="712"/>
      <c r="N103" s="712"/>
      <c r="O103" s="719" t="s">
        <v>133</v>
      </c>
      <c r="P103" s="720">
        <v>2325000</v>
      </c>
      <c r="Q103" s="721"/>
      <c r="R103" s="689" t="s">
        <v>1854</v>
      </c>
      <c r="S103" s="780" t="str">
        <f t="shared" si="47"/>
        <v>2.06.01</v>
      </c>
      <c r="T103" s="781" t="str">
        <f t="shared" si="48"/>
        <v>ALAT KANTOR</v>
      </c>
      <c r="U103" s="782">
        <f t="shared" si="49"/>
        <v>5</v>
      </c>
      <c r="V103" s="783">
        <f t="shared" si="50"/>
        <v>464998</v>
      </c>
      <c r="W103" s="784">
        <f t="shared" si="51"/>
        <v>8</v>
      </c>
      <c r="X103" s="783"/>
      <c r="Y103" s="783">
        <f t="shared" si="52"/>
        <v>9</v>
      </c>
      <c r="Z103" s="783">
        <f t="shared" si="53"/>
        <v>464998</v>
      </c>
      <c r="AA103" s="784">
        <f t="shared" si="54"/>
        <v>464998</v>
      </c>
      <c r="AB103" s="784">
        <f t="shared" si="55"/>
        <v>464998</v>
      </c>
      <c r="AC103" s="784">
        <f t="shared" si="56"/>
        <v>464998</v>
      </c>
      <c r="AD103" s="784">
        <f t="shared" si="60"/>
        <v>464998</v>
      </c>
      <c r="AE103" s="780">
        <f t="shared" si="57"/>
        <v>2005</v>
      </c>
      <c r="AF103" s="785">
        <f t="shared" si="58"/>
        <v>10</v>
      </c>
      <c r="AG103" s="785">
        <f t="shared" si="59"/>
        <v>2324990</v>
      </c>
    </row>
    <row r="104" spans="1:33" ht="28.5" customHeight="1">
      <c r="A104" t="s">
        <v>2027</v>
      </c>
      <c r="B104" s="711"/>
      <c r="C104" s="808" t="s">
        <v>442</v>
      </c>
      <c r="D104" s="718" t="s">
        <v>172</v>
      </c>
      <c r="E104" s="719"/>
      <c r="F104" s="718" t="s">
        <v>1054</v>
      </c>
      <c r="G104" s="718"/>
      <c r="H104" s="718" t="s">
        <v>355</v>
      </c>
      <c r="I104" s="719">
        <v>2005</v>
      </c>
      <c r="J104" s="712"/>
      <c r="K104" s="712"/>
      <c r="L104" s="712"/>
      <c r="M104" s="712"/>
      <c r="N104" s="712"/>
      <c r="O104" s="719" t="s">
        <v>133</v>
      </c>
      <c r="P104" s="720">
        <v>2062500</v>
      </c>
      <c r="Q104" s="721"/>
      <c r="R104" s="689" t="s">
        <v>1854</v>
      </c>
      <c r="S104" s="780" t="str">
        <f t="shared" si="47"/>
        <v>2.06.01</v>
      </c>
      <c r="T104" s="781" t="str">
        <f t="shared" si="48"/>
        <v>ALAT KANTOR</v>
      </c>
      <c r="U104" s="782">
        <f t="shared" si="49"/>
        <v>5</v>
      </c>
      <c r="V104" s="783">
        <f t="shared" si="50"/>
        <v>412498</v>
      </c>
      <c r="W104" s="784">
        <f t="shared" si="51"/>
        <v>8</v>
      </c>
      <c r="X104" s="783"/>
      <c r="Y104" s="783">
        <f t="shared" si="52"/>
        <v>9</v>
      </c>
      <c r="Z104" s="783">
        <f t="shared" si="53"/>
        <v>412498</v>
      </c>
      <c r="AA104" s="784">
        <f t="shared" si="54"/>
        <v>412498</v>
      </c>
      <c r="AB104" s="784">
        <f t="shared" si="55"/>
        <v>412498</v>
      </c>
      <c r="AC104" s="784">
        <f t="shared" si="56"/>
        <v>412498</v>
      </c>
      <c r="AD104" s="784">
        <f t="shared" si="60"/>
        <v>412498</v>
      </c>
      <c r="AE104" s="780">
        <f t="shared" si="57"/>
        <v>2005</v>
      </c>
      <c r="AF104" s="785">
        <f t="shared" si="58"/>
        <v>10</v>
      </c>
      <c r="AG104" s="785">
        <f t="shared" si="59"/>
        <v>2062490</v>
      </c>
    </row>
    <row r="105" spans="1:33" ht="28.5" customHeight="1">
      <c r="A105" t="s">
        <v>2027</v>
      </c>
      <c r="B105" s="711"/>
      <c r="C105" s="808" t="s">
        <v>2054</v>
      </c>
      <c r="D105" s="718" t="s">
        <v>188</v>
      </c>
      <c r="E105" s="719"/>
      <c r="F105" s="718" t="s">
        <v>298</v>
      </c>
      <c r="G105" s="718"/>
      <c r="H105" s="718" t="s">
        <v>362</v>
      </c>
      <c r="I105" s="719">
        <v>2006</v>
      </c>
      <c r="J105" s="712"/>
      <c r="K105" s="712"/>
      <c r="L105" s="712"/>
      <c r="M105" s="712"/>
      <c r="N105" s="712"/>
      <c r="O105" s="719" t="s">
        <v>133</v>
      </c>
      <c r="P105" s="720">
        <v>1680000</v>
      </c>
      <c r="Q105" s="721"/>
      <c r="R105" s="689" t="s">
        <v>1854</v>
      </c>
      <c r="S105" s="780" t="str">
        <f t="shared" si="47"/>
        <v>2.06.01</v>
      </c>
      <c r="T105" s="781" t="str">
        <f t="shared" si="48"/>
        <v>ALAT KANTOR</v>
      </c>
      <c r="U105" s="782">
        <f t="shared" si="49"/>
        <v>5</v>
      </c>
      <c r="V105" s="783">
        <f t="shared" si="50"/>
        <v>335998</v>
      </c>
      <c r="W105" s="784">
        <f t="shared" si="51"/>
        <v>7</v>
      </c>
      <c r="X105" s="783"/>
      <c r="Y105" s="783">
        <f t="shared" si="52"/>
        <v>8</v>
      </c>
      <c r="Z105" s="783">
        <f t="shared" si="53"/>
        <v>335998</v>
      </c>
      <c r="AA105" s="784">
        <f t="shared" si="54"/>
        <v>335998</v>
      </c>
      <c r="AB105" s="784">
        <f t="shared" si="55"/>
        <v>335998</v>
      </c>
      <c r="AC105" s="784">
        <f t="shared" si="56"/>
        <v>335998</v>
      </c>
      <c r="AD105" s="784">
        <f t="shared" si="60"/>
        <v>335998</v>
      </c>
      <c r="AE105" s="780">
        <f t="shared" si="57"/>
        <v>2006</v>
      </c>
      <c r="AF105" s="785">
        <f t="shared" si="58"/>
        <v>10</v>
      </c>
      <c r="AG105" s="785">
        <f t="shared" si="59"/>
        <v>1679990</v>
      </c>
    </row>
    <row r="106" spans="1:33" ht="28.5" customHeight="1">
      <c r="A106" t="s">
        <v>2027</v>
      </c>
      <c r="B106" s="711"/>
      <c r="C106" s="808" t="s">
        <v>2061</v>
      </c>
      <c r="D106" s="718" t="s">
        <v>181</v>
      </c>
      <c r="E106" s="719"/>
      <c r="F106" s="718" t="s">
        <v>1061</v>
      </c>
      <c r="G106" s="718"/>
      <c r="H106" s="718" t="s">
        <v>354</v>
      </c>
      <c r="I106" s="719">
        <v>2006</v>
      </c>
      <c r="J106" s="712"/>
      <c r="K106" s="712"/>
      <c r="L106" s="712"/>
      <c r="M106" s="712"/>
      <c r="N106" s="712"/>
      <c r="O106" s="719" t="s">
        <v>133</v>
      </c>
      <c r="P106" s="720">
        <v>1000000</v>
      </c>
      <c r="Q106" s="721"/>
      <c r="R106" s="689" t="s">
        <v>112</v>
      </c>
      <c r="S106" s="780" t="str">
        <f t="shared" si="47"/>
        <v>2.06.01</v>
      </c>
      <c r="T106" s="781" t="str">
        <f t="shared" si="48"/>
        <v>ALAT KANTOR</v>
      </c>
      <c r="U106" s="782">
        <f t="shared" si="49"/>
        <v>5</v>
      </c>
      <c r="V106" s="783">
        <f t="shared" si="50"/>
        <v>199998</v>
      </c>
      <c r="W106" s="784">
        <f t="shared" si="51"/>
        <v>7</v>
      </c>
      <c r="X106" s="783"/>
      <c r="Y106" s="783">
        <f t="shared" si="52"/>
        <v>8</v>
      </c>
      <c r="Z106" s="783">
        <f t="shared" si="53"/>
        <v>199998</v>
      </c>
      <c r="AA106" s="784">
        <f t="shared" si="54"/>
        <v>199998</v>
      </c>
      <c r="AB106" s="784">
        <f t="shared" si="55"/>
        <v>199998</v>
      </c>
      <c r="AC106" s="784">
        <f t="shared" si="56"/>
        <v>199998</v>
      </c>
      <c r="AD106" s="784">
        <f t="shared" si="60"/>
        <v>199998</v>
      </c>
      <c r="AE106" s="780">
        <f t="shared" si="57"/>
        <v>2006</v>
      </c>
      <c r="AF106" s="785">
        <f t="shared" si="58"/>
        <v>10</v>
      </c>
      <c r="AG106" s="785">
        <f t="shared" si="59"/>
        <v>999990</v>
      </c>
    </row>
    <row r="107" spans="1:33" ht="28.5" customHeight="1">
      <c r="A107" t="s">
        <v>2027</v>
      </c>
      <c r="B107" s="711"/>
      <c r="C107" s="808" t="s">
        <v>2061</v>
      </c>
      <c r="D107" s="718" t="s">
        <v>181</v>
      </c>
      <c r="E107" s="719"/>
      <c r="F107" s="718" t="s">
        <v>1061</v>
      </c>
      <c r="G107" s="718"/>
      <c r="H107" s="718" t="s">
        <v>354</v>
      </c>
      <c r="I107" s="719">
        <v>2006</v>
      </c>
      <c r="J107" s="712"/>
      <c r="K107" s="712"/>
      <c r="L107" s="712"/>
      <c r="M107" s="712"/>
      <c r="N107" s="712"/>
      <c r="O107" s="719" t="s">
        <v>133</v>
      </c>
      <c r="P107" s="720">
        <v>1000000</v>
      </c>
      <c r="Q107" s="721"/>
      <c r="R107" s="689" t="s">
        <v>112</v>
      </c>
      <c r="S107" s="780" t="str">
        <f t="shared" si="47"/>
        <v>2.06.01</v>
      </c>
      <c r="T107" s="781" t="str">
        <f t="shared" si="48"/>
        <v>ALAT KANTOR</v>
      </c>
      <c r="U107" s="782">
        <f t="shared" si="49"/>
        <v>5</v>
      </c>
      <c r="V107" s="783">
        <f t="shared" si="50"/>
        <v>199998</v>
      </c>
      <c r="W107" s="784">
        <f t="shared" si="51"/>
        <v>7</v>
      </c>
      <c r="X107" s="783"/>
      <c r="Y107" s="783">
        <f t="shared" si="52"/>
        <v>8</v>
      </c>
      <c r="Z107" s="783">
        <f t="shared" si="53"/>
        <v>199998</v>
      </c>
      <c r="AA107" s="784">
        <f t="shared" si="54"/>
        <v>199998</v>
      </c>
      <c r="AB107" s="784">
        <f t="shared" si="55"/>
        <v>199998</v>
      </c>
      <c r="AC107" s="784">
        <f t="shared" si="56"/>
        <v>199998</v>
      </c>
      <c r="AD107" s="784">
        <f t="shared" si="60"/>
        <v>199998</v>
      </c>
      <c r="AE107" s="780">
        <f t="shared" si="57"/>
        <v>2006</v>
      </c>
      <c r="AF107" s="785">
        <f t="shared" si="58"/>
        <v>10</v>
      </c>
      <c r="AG107" s="785">
        <f t="shared" si="59"/>
        <v>999990</v>
      </c>
    </row>
    <row r="108" spans="1:33" ht="28.5" customHeight="1">
      <c r="A108" t="s">
        <v>2027</v>
      </c>
      <c r="B108" s="711"/>
      <c r="C108" s="808" t="s">
        <v>2062</v>
      </c>
      <c r="D108" s="718" t="s">
        <v>1040</v>
      </c>
      <c r="E108" s="719"/>
      <c r="F108" s="718" t="s">
        <v>293</v>
      </c>
      <c r="G108" s="718"/>
      <c r="H108" s="718" t="s">
        <v>354</v>
      </c>
      <c r="I108" s="719">
        <v>2006</v>
      </c>
      <c r="J108" s="712"/>
      <c r="K108" s="712"/>
      <c r="L108" s="712"/>
      <c r="M108" s="712"/>
      <c r="N108" s="712"/>
      <c r="O108" s="719" t="s">
        <v>133</v>
      </c>
      <c r="P108" s="720">
        <v>560000</v>
      </c>
      <c r="Q108" s="721" t="s">
        <v>112</v>
      </c>
      <c r="R108" s="689" t="s">
        <v>1854</v>
      </c>
      <c r="S108" s="780" t="str">
        <f t="shared" si="47"/>
        <v>2.06.01</v>
      </c>
      <c r="T108" s="781" t="str">
        <f t="shared" si="48"/>
        <v>ALAT KANTOR</v>
      </c>
      <c r="U108" s="782">
        <f t="shared" si="49"/>
        <v>5</v>
      </c>
      <c r="V108" s="783">
        <f t="shared" si="50"/>
        <v>111998</v>
      </c>
      <c r="W108" s="784">
        <f t="shared" si="51"/>
        <v>7</v>
      </c>
      <c r="X108" s="783"/>
      <c r="Y108" s="783">
        <f t="shared" si="52"/>
        <v>8</v>
      </c>
      <c r="Z108" s="783">
        <f t="shared" si="53"/>
        <v>111998</v>
      </c>
      <c r="AA108" s="784">
        <f t="shared" si="54"/>
        <v>111998</v>
      </c>
      <c r="AB108" s="784">
        <f t="shared" si="55"/>
        <v>111998</v>
      </c>
      <c r="AC108" s="784">
        <f t="shared" si="56"/>
        <v>111998</v>
      </c>
      <c r="AD108" s="784">
        <f t="shared" si="60"/>
        <v>111998</v>
      </c>
      <c r="AE108" s="780">
        <f t="shared" si="57"/>
        <v>2006</v>
      </c>
      <c r="AF108" s="785">
        <f t="shared" si="58"/>
        <v>10</v>
      </c>
      <c r="AG108" s="785">
        <f t="shared" si="59"/>
        <v>559990</v>
      </c>
    </row>
    <row r="109" spans="1:33" ht="28.5" customHeight="1">
      <c r="A109" t="s">
        <v>2027</v>
      </c>
      <c r="B109" s="711"/>
      <c r="C109" s="808" t="s">
        <v>1066</v>
      </c>
      <c r="D109" s="718" t="s">
        <v>190</v>
      </c>
      <c r="E109" s="719"/>
      <c r="F109" s="718" t="s">
        <v>298</v>
      </c>
      <c r="G109" s="718"/>
      <c r="H109" s="718" t="s">
        <v>367</v>
      </c>
      <c r="I109" s="719">
        <v>2006</v>
      </c>
      <c r="J109" s="712"/>
      <c r="K109" s="712"/>
      <c r="L109" s="712"/>
      <c r="M109" s="712"/>
      <c r="N109" s="712"/>
      <c r="O109" s="719" t="s">
        <v>133</v>
      </c>
      <c r="P109" s="720">
        <v>3040000</v>
      </c>
      <c r="Q109" s="721" t="s">
        <v>112</v>
      </c>
      <c r="R109" s="689" t="s">
        <v>1854</v>
      </c>
      <c r="S109" s="780" t="str">
        <f t="shared" si="47"/>
        <v>2.06.01</v>
      </c>
      <c r="T109" s="781" t="str">
        <f t="shared" si="48"/>
        <v>ALAT KANTOR</v>
      </c>
      <c r="U109" s="782">
        <f t="shared" si="49"/>
        <v>5</v>
      </c>
      <c r="V109" s="783">
        <f t="shared" si="50"/>
        <v>607998</v>
      </c>
      <c r="W109" s="784">
        <f t="shared" si="51"/>
        <v>7</v>
      </c>
      <c r="X109" s="783"/>
      <c r="Y109" s="783">
        <f t="shared" si="52"/>
        <v>8</v>
      </c>
      <c r="Z109" s="783">
        <f t="shared" si="53"/>
        <v>607998</v>
      </c>
      <c r="AA109" s="784">
        <f t="shared" si="54"/>
        <v>607998</v>
      </c>
      <c r="AB109" s="784">
        <f t="shared" si="55"/>
        <v>607998</v>
      </c>
      <c r="AC109" s="784">
        <f t="shared" si="56"/>
        <v>607998</v>
      </c>
      <c r="AD109" s="784">
        <f t="shared" si="60"/>
        <v>607998</v>
      </c>
      <c r="AE109" s="780">
        <f t="shared" si="57"/>
        <v>2006</v>
      </c>
      <c r="AF109" s="785">
        <f t="shared" si="58"/>
        <v>10</v>
      </c>
      <c r="AG109" s="785">
        <f t="shared" si="59"/>
        <v>3039990</v>
      </c>
    </row>
    <row r="110" spans="1:33" ht="28.5" customHeight="1">
      <c r="A110" t="s">
        <v>2027</v>
      </c>
      <c r="B110" s="711"/>
      <c r="C110" s="808" t="s">
        <v>1426</v>
      </c>
      <c r="D110" s="718" t="s">
        <v>175</v>
      </c>
      <c r="E110" s="719"/>
      <c r="F110" s="718" t="s">
        <v>298</v>
      </c>
      <c r="G110" s="718"/>
      <c r="H110" s="718" t="s">
        <v>366</v>
      </c>
      <c r="I110" s="719">
        <v>2006</v>
      </c>
      <c r="J110" s="712"/>
      <c r="K110" s="712"/>
      <c r="L110" s="712"/>
      <c r="M110" s="712"/>
      <c r="N110" s="712"/>
      <c r="O110" s="719" t="s">
        <v>133</v>
      </c>
      <c r="P110" s="720">
        <v>880000</v>
      </c>
      <c r="Q110" s="721"/>
      <c r="R110" s="689" t="s">
        <v>1854</v>
      </c>
      <c r="S110" s="780" t="str">
        <f t="shared" si="47"/>
        <v>2.06.01</v>
      </c>
      <c r="T110" s="781" t="str">
        <f t="shared" si="48"/>
        <v>ALAT KANTOR</v>
      </c>
      <c r="U110" s="782">
        <f t="shared" si="49"/>
        <v>5</v>
      </c>
      <c r="V110" s="783">
        <f t="shared" si="50"/>
        <v>175998</v>
      </c>
      <c r="W110" s="784">
        <f t="shared" si="51"/>
        <v>7</v>
      </c>
      <c r="X110" s="783"/>
      <c r="Y110" s="783">
        <f t="shared" si="52"/>
        <v>8</v>
      </c>
      <c r="Z110" s="783">
        <f t="shared" si="53"/>
        <v>175998</v>
      </c>
      <c r="AA110" s="784">
        <f t="shared" si="54"/>
        <v>175998</v>
      </c>
      <c r="AB110" s="784">
        <f t="shared" si="55"/>
        <v>175998</v>
      </c>
      <c r="AC110" s="784">
        <f t="shared" si="56"/>
        <v>175998</v>
      </c>
      <c r="AD110" s="784">
        <f t="shared" si="60"/>
        <v>175998</v>
      </c>
      <c r="AE110" s="780">
        <f t="shared" si="57"/>
        <v>2006</v>
      </c>
      <c r="AF110" s="785">
        <f t="shared" si="58"/>
        <v>10</v>
      </c>
      <c r="AG110" s="785">
        <f t="shared" si="59"/>
        <v>879990</v>
      </c>
    </row>
    <row r="111" spans="1:33" ht="28.5" customHeight="1">
      <c r="A111" t="s">
        <v>2027</v>
      </c>
      <c r="B111" s="711"/>
      <c r="C111" s="808" t="s">
        <v>435</v>
      </c>
      <c r="D111" s="718" t="s">
        <v>176</v>
      </c>
      <c r="E111" s="719"/>
      <c r="F111" s="718" t="s">
        <v>302</v>
      </c>
      <c r="G111" s="718"/>
      <c r="H111" s="718" t="s">
        <v>356</v>
      </c>
      <c r="I111" s="719">
        <v>2006</v>
      </c>
      <c r="J111" s="712"/>
      <c r="K111" s="712"/>
      <c r="L111" s="712"/>
      <c r="M111" s="712"/>
      <c r="N111" s="712"/>
      <c r="O111" s="719" t="s">
        <v>133</v>
      </c>
      <c r="P111" s="720">
        <v>1040000</v>
      </c>
      <c r="Q111" s="721"/>
      <c r="R111" s="689" t="s">
        <v>1854</v>
      </c>
      <c r="S111" s="780" t="str">
        <f t="shared" si="47"/>
        <v>2.06.01</v>
      </c>
      <c r="T111" s="781" t="str">
        <f t="shared" si="48"/>
        <v>ALAT KANTOR</v>
      </c>
      <c r="U111" s="782">
        <f t="shared" si="49"/>
        <v>5</v>
      </c>
      <c r="V111" s="783">
        <f t="shared" si="50"/>
        <v>207998</v>
      </c>
      <c r="W111" s="784">
        <f t="shared" si="51"/>
        <v>7</v>
      </c>
      <c r="X111" s="783"/>
      <c r="Y111" s="783">
        <f t="shared" si="52"/>
        <v>8</v>
      </c>
      <c r="Z111" s="783">
        <f t="shared" si="53"/>
        <v>207998</v>
      </c>
      <c r="AA111" s="784">
        <f t="shared" si="54"/>
        <v>207998</v>
      </c>
      <c r="AB111" s="784">
        <f t="shared" si="55"/>
        <v>207998</v>
      </c>
      <c r="AC111" s="784">
        <f t="shared" si="56"/>
        <v>207998</v>
      </c>
      <c r="AD111" s="784">
        <f t="shared" si="60"/>
        <v>207998</v>
      </c>
      <c r="AE111" s="780">
        <f t="shared" si="57"/>
        <v>2006</v>
      </c>
      <c r="AF111" s="785">
        <f t="shared" si="58"/>
        <v>10</v>
      </c>
      <c r="AG111" s="785">
        <f t="shared" si="59"/>
        <v>1039990</v>
      </c>
    </row>
    <row r="112" spans="1:33" ht="28.5" customHeight="1">
      <c r="A112" t="s">
        <v>2027</v>
      </c>
      <c r="B112" s="711"/>
      <c r="C112" s="808" t="s">
        <v>2054</v>
      </c>
      <c r="D112" s="718" t="s">
        <v>188</v>
      </c>
      <c r="E112" s="719"/>
      <c r="F112" s="718" t="s">
        <v>298</v>
      </c>
      <c r="G112" s="718"/>
      <c r="H112" s="718" t="s">
        <v>362</v>
      </c>
      <c r="I112" s="719">
        <v>2006</v>
      </c>
      <c r="J112" s="712"/>
      <c r="K112" s="712"/>
      <c r="L112" s="712"/>
      <c r="M112" s="712"/>
      <c r="N112" s="712"/>
      <c r="O112" s="719" t="s">
        <v>133</v>
      </c>
      <c r="P112" s="720">
        <v>1680000</v>
      </c>
      <c r="Q112" s="721"/>
      <c r="R112" s="689" t="s">
        <v>1854</v>
      </c>
      <c r="S112" s="780" t="str">
        <f t="shared" si="47"/>
        <v>2.06.01</v>
      </c>
      <c r="T112" s="781" t="str">
        <f t="shared" si="48"/>
        <v>ALAT KANTOR</v>
      </c>
      <c r="U112" s="782">
        <f t="shared" si="49"/>
        <v>5</v>
      </c>
      <c r="V112" s="783">
        <f t="shared" si="50"/>
        <v>335998</v>
      </c>
      <c r="W112" s="784">
        <f t="shared" si="51"/>
        <v>7</v>
      </c>
      <c r="X112" s="783"/>
      <c r="Y112" s="783">
        <f t="shared" si="52"/>
        <v>8</v>
      </c>
      <c r="Z112" s="783">
        <f t="shared" si="53"/>
        <v>335998</v>
      </c>
      <c r="AA112" s="784">
        <f t="shared" si="54"/>
        <v>335998</v>
      </c>
      <c r="AB112" s="784">
        <f t="shared" si="55"/>
        <v>335998</v>
      </c>
      <c r="AC112" s="784">
        <f t="shared" si="56"/>
        <v>335998</v>
      </c>
      <c r="AD112" s="784">
        <f t="shared" si="60"/>
        <v>335998</v>
      </c>
      <c r="AE112" s="780">
        <f t="shared" si="57"/>
        <v>2006</v>
      </c>
      <c r="AF112" s="785">
        <f t="shared" si="58"/>
        <v>10</v>
      </c>
      <c r="AG112" s="785">
        <f t="shared" si="59"/>
        <v>1679990</v>
      </c>
    </row>
    <row r="113" spans="1:33" ht="28.5" customHeight="1">
      <c r="A113" t="s">
        <v>2027</v>
      </c>
      <c r="B113" s="711"/>
      <c r="C113" s="808" t="s">
        <v>2054</v>
      </c>
      <c r="D113" s="718" t="s">
        <v>188</v>
      </c>
      <c r="E113" s="719"/>
      <c r="F113" s="718" t="s">
        <v>298</v>
      </c>
      <c r="G113" s="718"/>
      <c r="H113" s="718" t="s">
        <v>362</v>
      </c>
      <c r="I113" s="719">
        <v>2006</v>
      </c>
      <c r="J113" s="712"/>
      <c r="K113" s="712"/>
      <c r="L113" s="712"/>
      <c r="M113" s="712"/>
      <c r="N113" s="712"/>
      <c r="O113" s="719" t="s">
        <v>133</v>
      </c>
      <c r="P113" s="720">
        <v>2240000</v>
      </c>
      <c r="Q113" s="721"/>
      <c r="R113" s="689" t="s">
        <v>112</v>
      </c>
      <c r="S113" s="780" t="str">
        <f t="shared" si="47"/>
        <v>2.06.01</v>
      </c>
      <c r="T113" s="781" t="str">
        <f t="shared" si="48"/>
        <v>ALAT KANTOR</v>
      </c>
      <c r="U113" s="782">
        <f t="shared" si="49"/>
        <v>5</v>
      </c>
      <c r="V113" s="783">
        <f t="shared" si="50"/>
        <v>447998</v>
      </c>
      <c r="W113" s="784">
        <f t="shared" si="51"/>
        <v>7</v>
      </c>
      <c r="X113" s="783"/>
      <c r="Y113" s="783">
        <f t="shared" si="52"/>
        <v>8</v>
      </c>
      <c r="Z113" s="783">
        <f t="shared" si="53"/>
        <v>447998</v>
      </c>
      <c r="AA113" s="784">
        <f t="shared" si="54"/>
        <v>447998</v>
      </c>
      <c r="AB113" s="784">
        <f t="shared" si="55"/>
        <v>447998</v>
      </c>
      <c r="AC113" s="784">
        <f t="shared" si="56"/>
        <v>447998</v>
      </c>
      <c r="AD113" s="784">
        <f t="shared" si="60"/>
        <v>447998</v>
      </c>
      <c r="AE113" s="780">
        <f t="shared" si="57"/>
        <v>2006</v>
      </c>
      <c r="AF113" s="785">
        <f t="shared" si="58"/>
        <v>10</v>
      </c>
      <c r="AG113" s="785">
        <f t="shared" si="59"/>
        <v>2239990</v>
      </c>
    </row>
    <row r="114" spans="1:33" ht="28.5" customHeight="1">
      <c r="A114" t="s">
        <v>2027</v>
      </c>
      <c r="B114" s="711"/>
      <c r="C114" s="808" t="s">
        <v>2064</v>
      </c>
      <c r="D114" s="718" t="s">
        <v>179</v>
      </c>
      <c r="E114" s="719"/>
      <c r="F114" s="718" t="s">
        <v>298</v>
      </c>
      <c r="G114" s="718"/>
      <c r="H114" s="718" t="s">
        <v>358</v>
      </c>
      <c r="I114" s="719">
        <v>2006</v>
      </c>
      <c r="J114" s="712"/>
      <c r="K114" s="712"/>
      <c r="L114" s="712"/>
      <c r="M114" s="712"/>
      <c r="N114" s="712"/>
      <c r="O114" s="719" t="s">
        <v>133</v>
      </c>
      <c r="P114" s="720">
        <v>160000</v>
      </c>
      <c r="Q114" s="721"/>
      <c r="R114" s="689" t="s">
        <v>112</v>
      </c>
      <c r="S114" s="780" t="str">
        <f t="shared" si="47"/>
        <v>2.06.01</v>
      </c>
      <c r="T114" s="781" t="str">
        <f t="shared" si="48"/>
        <v>ALAT KANTOR</v>
      </c>
      <c r="U114" s="782">
        <f t="shared" si="49"/>
        <v>5</v>
      </c>
      <c r="V114" s="783">
        <f t="shared" si="50"/>
        <v>31998</v>
      </c>
      <c r="W114" s="784">
        <f t="shared" si="51"/>
        <v>7</v>
      </c>
      <c r="X114" s="783"/>
      <c r="Y114" s="783">
        <f t="shared" si="52"/>
        <v>8</v>
      </c>
      <c r="Z114" s="783">
        <f t="shared" si="53"/>
        <v>31998</v>
      </c>
      <c r="AA114" s="784">
        <f t="shared" si="54"/>
        <v>31998</v>
      </c>
      <c r="AB114" s="784">
        <f t="shared" si="55"/>
        <v>31998</v>
      </c>
      <c r="AC114" s="784">
        <f t="shared" si="56"/>
        <v>31998</v>
      </c>
      <c r="AD114" s="784">
        <f t="shared" si="60"/>
        <v>31998</v>
      </c>
      <c r="AE114" s="780">
        <f t="shared" si="57"/>
        <v>2006</v>
      </c>
      <c r="AF114" s="785">
        <f t="shared" si="58"/>
        <v>10</v>
      </c>
      <c r="AG114" s="785">
        <f t="shared" si="59"/>
        <v>159990</v>
      </c>
    </row>
    <row r="115" spans="1:33" ht="28.5" customHeight="1">
      <c r="A115" t="s">
        <v>2027</v>
      </c>
      <c r="B115" s="711"/>
      <c r="C115" s="808" t="s">
        <v>2061</v>
      </c>
      <c r="D115" s="718" t="s">
        <v>181</v>
      </c>
      <c r="E115" s="719"/>
      <c r="F115" s="718" t="s">
        <v>332</v>
      </c>
      <c r="G115" s="718"/>
      <c r="H115" s="718" t="s">
        <v>354</v>
      </c>
      <c r="I115" s="719">
        <v>2006</v>
      </c>
      <c r="J115" s="712"/>
      <c r="K115" s="712"/>
      <c r="L115" s="712"/>
      <c r="M115" s="712"/>
      <c r="N115" s="712"/>
      <c r="O115" s="719" t="s">
        <v>133</v>
      </c>
      <c r="P115" s="720">
        <v>1040000</v>
      </c>
      <c r="Q115" s="721" t="s">
        <v>112</v>
      </c>
      <c r="R115" s="689" t="s">
        <v>1849</v>
      </c>
      <c r="S115" s="780" t="str">
        <f t="shared" si="47"/>
        <v>2.06.01</v>
      </c>
      <c r="T115" s="781" t="str">
        <f t="shared" si="48"/>
        <v>ALAT KANTOR</v>
      </c>
      <c r="U115" s="782">
        <f t="shared" si="49"/>
        <v>5</v>
      </c>
      <c r="V115" s="783">
        <f t="shared" si="50"/>
        <v>207998</v>
      </c>
      <c r="W115" s="784">
        <f t="shared" si="51"/>
        <v>7</v>
      </c>
      <c r="X115" s="783"/>
      <c r="Y115" s="783">
        <f t="shared" si="52"/>
        <v>8</v>
      </c>
      <c r="Z115" s="783">
        <f t="shared" si="53"/>
        <v>207998</v>
      </c>
      <c r="AA115" s="784">
        <f t="shared" si="54"/>
        <v>207998</v>
      </c>
      <c r="AB115" s="784">
        <f t="shared" si="55"/>
        <v>207998</v>
      </c>
      <c r="AC115" s="784">
        <f t="shared" si="56"/>
        <v>207998</v>
      </c>
      <c r="AD115" s="784">
        <f t="shared" si="60"/>
        <v>207998</v>
      </c>
      <c r="AE115" s="780">
        <f t="shared" si="57"/>
        <v>2006</v>
      </c>
      <c r="AF115" s="785">
        <f t="shared" si="58"/>
        <v>10</v>
      </c>
      <c r="AG115" s="785">
        <f t="shared" si="59"/>
        <v>1039990</v>
      </c>
    </row>
    <row r="116" spans="1:33" ht="28.5" customHeight="1">
      <c r="A116" t="s">
        <v>2027</v>
      </c>
      <c r="B116" s="711"/>
      <c r="C116" s="808" t="s">
        <v>2062</v>
      </c>
      <c r="D116" s="718" t="s">
        <v>1040</v>
      </c>
      <c r="E116" s="719"/>
      <c r="F116" s="718" t="s">
        <v>293</v>
      </c>
      <c r="G116" s="718"/>
      <c r="H116" s="718" t="s">
        <v>354</v>
      </c>
      <c r="I116" s="719">
        <v>2006</v>
      </c>
      <c r="J116" s="712"/>
      <c r="K116" s="712"/>
      <c r="L116" s="712"/>
      <c r="M116" s="712"/>
      <c r="N116" s="712"/>
      <c r="O116" s="719" t="s">
        <v>133</v>
      </c>
      <c r="P116" s="720">
        <v>2800000</v>
      </c>
      <c r="Q116" s="721" t="s">
        <v>112</v>
      </c>
      <c r="R116" s="689" t="s">
        <v>1854</v>
      </c>
      <c r="S116" s="780" t="str">
        <f t="shared" si="47"/>
        <v>2.06.01</v>
      </c>
      <c r="T116" s="781" t="str">
        <f t="shared" si="48"/>
        <v>ALAT KANTOR</v>
      </c>
      <c r="U116" s="782">
        <f t="shared" si="49"/>
        <v>5</v>
      </c>
      <c r="V116" s="783">
        <f t="shared" si="50"/>
        <v>559998</v>
      </c>
      <c r="W116" s="784">
        <f t="shared" si="51"/>
        <v>7</v>
      </c>
      <c r="X116" s="783"/>
      <c r="Y116" s="783">
        <f t="shared" si="52"/>
        <v>8</v>
      </c>
      <c r="Z116" s="783">
        <f t="shared" si="53"/>
        <v>559998</v>
      </c>
      <c r="AA116" s="784">
        <f t="shared" si="54"/>
        <v>559998</v>
      </c>
      <c r="AB116" s="784">
        <f t="shared" si="55"/>
        <v>559998</v>
      </c>
      <c r="AC116" s="784">
        <f t="shared" si="56"/>
        <v>559998</v>
      </c>
      <c r="AD116" s="784">
        <f t="shared" si="60"/>
        <v>559998</v>
      </c>
      <c r="AE116" s="780">
        <f t="shared" si="57"/>
        <v>2006</v>
      </c>
      <c r="AF116" s="785">
        <f t="shared" si="58"/>
        <v>10</v>
      </c>
      <c r="AG116" s="785">
        <f t="shared" si="59"/>
        <v>2799990</v>
      </c>
    </row>
    <row r="117" spans="1:33" ht="28.5" customHeight="1">
      <c r="A117" t="s">
        <v>2027</v>
      </c>
      <c r="B117" s="711"/>
      <c r="C117" s="808" t="s">
        <v>2065</v>
      </c>
      <c r="D117" s="718" t="s">
        <v>1041</v>
      </c>
      <c r="E117" s="719"/>
      <c r="F117" s="718" t="s">
        <v>846</v>
      </c>
      <c r="G117" s="718"/>
      <c r="H117" s="718" t="s">
        <v>357</v>
      </c>
      <c r="I117" s="719">
        <v>2006</v>
      </c>
      <c r="J117" s="712"/>
      <c r="K117" s="712"/>
      <c r="L117" s="712"/>
      <c r="M117" s="712"/>
      <c r="N117" s="712"/>
      <c r="O117" s="719" t="s">
        <v>133</v>
      </c>
      <c r="P117" s="720">
        <v>680000</v>
      </c>
      <c r="Q117" s="721"/>
      <c r="R117" s="689" t="s">
        <v>1854</v>
      </c>
      <c r="S117" s="780" t="str">
        <f t="shared" si="47"/>
        <v>2.06.01</v>
      </c>
      <c r="T117" s="781" t="str">
        <f t="shared" si="48"/>
        <v>ALAT KANTOR</v>
      </c>
      <c r="U117" s="782">
        <f t="shared" si="49"/>
        <v>5</v>
      </c>
      <c r="V117" s="783">
        <f t="shared" si="50"/>
        <v>135998</v>
      </c>
      <c r="W117" s="784">
        <f t="shared" si="51"/>
        <v>7</v>
      </c>
      <c r="X117" s="783"/>
      <c r="Y117" s="783">
        <f t="shared" si="52"/>
        <v>8</v>
      </c>
      <c r="Z117" s="783">
        <f t="shared" si="53"/>
        <v>135998</v>
      </c>
      <c r="AA117" s="784">
        <f t="shared" si="54"/>
        <v>135998</v>
      </c>
      <c r="AB117" s="784">
        <f t="shared" si="55"/>
        <v>135998</v>
      </c>
      <c r="AC117" s="784">
        <f t="shared" si="56"/>
        <v>135998</v>
      </c>
      <c r="AD117" s="784">
        <f t="shared" si="60"/>
        <v>135998</v>
      </c>
      <c r="AE117" s="780">
        <f t="shared" si="57"/>
        <v>2006</v>
      </c>
      <c r="AF117" s="785">
        <f t="shared" si="58"/>
        <v>10</v>
      </c>
      <c r="AG117" s="785">
        <f t="shared" si="59"/>
        <v>679990</v>
      </c>
    </row>
    <row r="118" spans="1:33" ht="28.5" customHeight="1">
      <c r="A118" t="s">
        <v>2027</v>
      </c>
      <c r="B118" s="711"/>
      <c r="C118" s="808" t="s">
        <v>2063</v>
      </c>
      <c r="D118" s="718" t="s">
        <v>171</v>
      </c>
      <c r="E118" s="719"/>
      <c r="F118" s="718" t="s">
        <v>1058</v>
      </c>
      <c r="G118" s="718"/>
      <c r="H118" s="718" t="s">
        <v>356</v>
      </c>
      <c r="I118" s="719">
        <v>2006</v>
      </c>
      <c r="J118" s="712"/>
      <c r="K118" s="712"/>
      <c r="L118" s="712"/>
      <c r="M118" s="712"/>
      <c r="N118" s="712"/>
      <c r="O118" s="719" t="s">
        <v>133</v>
      </c>
      <c r="P118" s="720">
        <v>5760000</v>
      </c>
      <c r="Q118" s="721"/>
      <c r="R118" s="689" t="s">
        <v>1854</v>
      </c>
      <c r="S118" s="780" t="str">
        <f t="shared" si="47"/>
        <v>2.06.01</v>
      </c>
      <c r="T118" s="781" t="str">
        <f t="shared" si="48"/>
        <v>ALAT KANTOR</v>
      </c>
      <c r="U118" s="782">
        <f t="shared" si="49"/>
        <v>5</v>
      </c>
      <c r="V118" s="783">
        <f t="shared" si="50"/>
        <v>1151998</v>
      </c>
      <c r="W118" s="784">
        <f t="shared" si="51"/>
        <v>7</v>
      </c>
      <c r="X118" s="783"/>
      <c r="Y118" s="783">
        <f t="shared" si="52"/>
        <v>8</v>
      </c>
      <c r="Z118" s="783">
        <f t="shared" si="53"/>
        <v>1151998</v>
      </c>
      <c r="AA118" s="784">
        <f t="shared" si="54"/>
        <v>1151998</v>
      </c>
      <c r="AB118" s="784">
        <f t="shared" si="55"/>
        <v>1151998</v>
      </c>
      <c r="AC118" s="784">
        <f t="shared" si="56"/>
        <v>1151998</v>
      </c>
      <c r="AD118" s="784">
        <f t="shared" si="60"/>
        <v>1151998</v>
      </c>
      <c r="AE118" s="780">
        <f t="shared" si="57"/>
        <v>2006</v>
      </c>
      <c r="AF118" s="785">
        <f t="shared" si="58"/>
        <v>10</v>
      </c>
      <c r="AG118" s="785">
        <f t="shared" si="59"/>
        <v>5759990</v>
      </c>
    </row>
    <row r="119" spans="1:33" ht="28.5" customHeight="1">
      <c r="A119" t="s">
        <v>2027</v>
      </c>
      <c r="B119" s="711"/>
      <c r="C119" s="808" t="s">
        <v>1427</v>
      </c>
      <c r="D119" s="718" t="s">
        <v>198</v>
      </c>
      <c r="E119" s="719"/>
      <c r="F119" s="718" t="s">
        <v>851</v>
      </c>
      <c r="G119" s="718"/>
      <c r="H119" s="718" t="s">
        <v>356</v>
      </c>
      <c r="I119" s="719">
        <v>2006</v>
      </c>
      <c r="J119" s="712"/>
      <c r="K119" s="712"/>
      <c r="L119" s="712"/>
      <c r="M119" s="712"/>
      <c r="N119" s="712"/>
      <c r="O119" s="719" t="s">
        <v>133</v>
      </c>
      <c r="P119" s="720">
        <v>800000</v>
      </c>
      <c r="Q119" s="721"/>
      <c r="R119" s="689" t="s">
        <v>1854</v>
      </c>
      <c r="S119" s="780" t="str">
        <f t="shared" si="47"/>
        <v>2.06.01</v>
      </c>
      <c r="T119" s="781" t="str">
        <f t="shared" si="48"/>
        <v>ALAT KANTOR</v>
      </c>
      <c r="U119" s="782">
        <f t="shared" si="49"/>
        <v>5</v>
      </c>
      <c r="V119" s="783">
        <f t="shared" si="50"/>
        <v>159998</v>
      </c>
      <c r="W119" s="784">
        <f t="shared" si="51"/>
        <v>7</v>
      </c>
      <c r="X119" s="783"/>
      <c r="Y119" s="783">
        <f t="shared" si="52"/>
        <v>8</v>
      </c>
      <c r="Z119" s="783">
        <f t="shared" si="53"/>
        <v>159998</v>
      </c>
      <c r="AA119" s="784">
        <f t="shared" si="54"/>
        <v>159998</v>
      </c>
      <c r="AB119" s="784">
        <f t="shared" si="55"/>
        <v>159998</v>
      </c>
      <c r="AC119" s="784">
        <f t="shared" si="56"/>
        <v>159998</v>
      </c>
      <c r="AD119" s="784">
        <f t="shared" si="60"/>
        <v>159998</v>
      </c>
      <c r="AE119" s="780">
        <f t="shared" si="57"/>
        <v>2006</v>
      </c>
      <c r="AF119" s="785">
        <f t="shared" si="58"/>
        <v>10</v>
      </c>
      <c r="AG119" s="785">
        <f t="shared" si="59"/>
        <v>799990</v>
      </c>
    </row>
    <row r="120" spans="1:33" ht="28.5" customHeight="1" thickBot="1">
      <c r="A120" t="s">
        <v>2027</v>
      </c>
      <c r="B120" s="711"/>
      <c r="C120" s="809" t="s">
        <v>2066</v>
      </c>
      <c r="D120" s="718" t="s">
        <v>183</v>
      </c>
      <c r="E120" s="719"/>
      <c r="F120" s="718" t="s">
        <v>1059</v>
      </c>
      <c r="G120" s="718"/>
      <c r="H120" s="718" t="s">
        <v>372</v>
      </c>
      <c r="I120" s="719">
        <v>2006</v>
      </c>
      <c r="J120" s="712"/>
      <c r="K120" s="712"/>
      <c r="L120" s="712"/>
      <c r="M120" s="712"/>
      <c r="N120" s="712"/>
      <c r="O120" s="719" t="s">
        <v>133</v>
      </c>
      <c r="P120" s="720">
        <v>140000</v>
      </c>
      <c r="Q120" s="721"/>
      <c r="R120" s="689" t="s">
        <v>1854</v>
      </c>
      <c r="S120" s="780" t="str">
        <f t="shared" si="47"/>
        <v>2.06.01</v>
      </c>
      <c r="T120" s="781" t="str">
        <f t="shared" si="48"/>
        <v>ALAT KANTOR</v>
      </c>
      <c r="U120" s="782">
        <f t="shared" si="49"/>
        <v>5</v>
      </c>
      <c r="V120" s="783">
        <f t="shared" si="50"/>
        <v>27998</v>
      </c>
      <c r="W120" s="784">
        <f t="shared" si="51"/>
        <v>7</v>
      </c>
      <c r="X120" s="783"/>
      <c r="Y120" s="783">
        <f t="shared" si="52"/>
        <v>8</v>
      </c>
      <c r="Z120" s="783">
        <f t="shared" si="53"/>
        <v>27998</v>
      </c>
      <c r="AA120" s="784">
        <f t="shared" si="54"/>
        <v>27998</v>
      </c>
      <c r="AB120" s="784">
        <f t="shared" si="55"/>
        <v>27998</v>
      </c>
      <c r="AC120" s="784">
        <f t="shared" si="56"/>
        <v>27998</v>
      </c>
      <c r="AD120" s="784">
        <f t="shared" si="60"/>
        <v>27998</v>
      </c>
      <c r="AE120" s="780">
        <f t="shared" si="57"/>
        <v>2006</v>
      </c>
      <c r="AF120" s="785">
        <f t="shared" si="58"/>
        <v>10</v>
      </c>
      <c r="AG120" s="785">
        <f t="shared" si="59"/>
        <v>139990</v>
      </c>
    </row>
    <row r="121" spans="1:33" ht="28.5" customHeight="1">
      <c r="A121" t="s">
        <v>2027</v>
      </c>
      <c r="B121" s="711"/>
      <c r="C121" s="808" t="s">
        <v>2054</v>
      </c>
      <c r="D121" s="718" t="s">
        <v>188</v>
      </c>
      <c r="E121" s="719"/>
      <c r="F121" s="718" t="s">
        <v>298</v>
      </c>
      <c r="G121" s="718"/>
      <c r="H121" s="718" t="s">
        <v>362</v>
      </c>
      <c r="I121" s="719">
        <v>2006</v>
      </c>
      <c r="J121" s="712"/>
      <c r="K121" s="712"/>
      <c r="L121" s="712"/>
      <c r="M121" s="712"/>
      <c r="N121" s="712"/>
      <c r="O121" s="719" t="s">
        <v>133</v>
      </c>
      <c r="P121" s="720">
        <v>480000</v>
      </c>
      <c r="Q121" s="721"/>
      <c r="R121" s="689" t="s">
        <v>1854</v>
      </c>
      <c r="S121" s="780" t="str">
        <f t="shared" si="47"/>
        <v>2.06.01</v>
      </c>
      <c r="T121" s="781" t="str">
        <f t="shared" si="48"/>
        <v>ALAT KANTOR</v>
      </c>
      <c r="U121" s="782">
        <f t="shared" si="49"/>
        <v>5</v>
      </c>
      <c r="V121" s="783">
        <f t="shared" si="50"/>
        <v>95998</v>
      </c>
      <c r="W121" s="784">
        <f t="shared" si="51"/>
        <v>7</v>
      </c>
      <c r="X121" s="783"/>
      <c r="Y121" s="783">
        <f t="shared" si="52"/>
        <v>8</v>
      </c>
      <c r="Z121" s="783">
        <f t="shared" si="53"/>
        <v>95998</v>
      </c>
      <c r="AA121" s="784">
        <f t="shared" si="54"/>
        <v>95998</v>
      </c>
      <c r="AB121" s="784">
        <f t="shared" si="55"/>
        <v>95998</v>
      </c>
      <c r="AC121" s="784">
        <f t="shared" si="56"/>
        <v>95998</v>
      </c>
      <c r="AD121" s="784">
        <f t="shared" si="60"/>
        <v>95998</v>
      </c>
      <c r="AE121" s="780">
        <f t="shared" si="57"/>
        <v>2006</v>
      </c>
      <c r="AF121" s="785">
        <f t="shared" si="58"/>
        <v>10</v>
      </c>
      <c r="AG121" s="785">
        <f t="shared" si="59"/>
        <v>479990</v>
      </c>
    </row>
    <row r="122" spans="1:33" ht="28.5" customHeight="1">
      <c r="A122" t="s">
        <v>2027</v>
      </c>
      <c r="B122" s="711"/>
      <c r="C122" s="808" t="s">
        <v>2062</v>
      </c>
      <c r="D122" s="718" t="s">
        <v>189</v>
      </c>
      <c r="E122" s="719"/>
      <c r="F122" s="718" t="s">
        <v>332</v>
      </c>
      <c r="G122" s="718"/>
      <c r="H122" s="718" t="s">
        <v>354</v>
      </c>
      <c r="I122" s="719">
        <v>2006</v>
      </c>
      <c r="J122" s="712"/>
      <c r="K122" s="712"/>
      <c r="L122" s="712"/>
      <c r="M122" s="712"/>
      <c r="N122" s="712"/>
      <c r="O122" s="719" t="s">
        <v>133</v>
      </c>
      <c r="P122" s="720">
        <v>280000</v>
      </c>
      <c r="Q122" s="721" t="s">
        <v>112</v>
      </c>
      <c r="R122" s="689" t="s">
        <v>1854</v>
      </c>
      <c r="S122" s="780" t="str">
        <f t="shared" si="47"/>
        <v>2.06.01</v>
      </c>
      <c r="T122" s="781" t="str">
        <f t="shared" si="48"/>
        <v>ALAT KANTOR</v>
      </c>
      <c r="U122" s="782">
        <f t="shared" si="49"/>
        <v>5</v>
      </c>
      <c r="V122" s="783">
        <f t="shared" si="50"/>
        <v>55998</v>
      </c>
      <c r="W122" s="784">
        <f t="shared" si="51"/>
        <v>7</v>
      </c>
      <c r="X122" s="783"/>
      <c r="Y122" s="783">
        <f t="shared" si="52"/>
        <v>8</v>
      </c>
      <c r="Z122" s="783">
        <f t="shared" si="53"/>
        <v>55998</v>
      </c>
      <c r="AA122" s="784">
        <f t="shared" si="54"/>
        <v>55998</v>
      </c>
      <c r="AB122" s="784">
        <f t="shared" si="55"/>
        <v>55998</v>
      </c>
      <c r="AC122" s="784">
        <f t="shared" si="56"/>
        <v>55998</v>
      </c>
      <c r="AD122" s="784">
        <f t="shared" si="60"/>
        <v>55998</v>
      </c>
      <c r="AE122" s="780">
        <f t="shared" si="57"/>
        <v>2006</v>
      </c>
      <c r="AF122" s="785">
        <f t="shared" si="58"/>
        <v>10</v>
      </c>
      <c r="AG122" s="785">
        <f t="shared" si="59"/>
        <v>279990</v>
      </c>
    </row>
    <row r="123" spans="1:33" ht="28.5" customHeight="1" thickBot="1">
      <c r="A123" t="s">
        <v>2027</v>
      </c>
      <c r="B123" s="726"/>
      <c r="C123" s="808" t="s">
        <v>2062</v>
      </c>
      <c r="D123" s="738" t="s">
        <v>1040</v>
      </c>
      <c r="E123" s="739"/>
      <c r="F123" s="738" t="s">
        <v>293</v>
      </c>
      <c r="G123" s="738"/>
      <c r="H123" s="738" t="s">
        <v>354</v>
      </c>
      <c r="I123" s="739">
        <v>2006</v>
      </c>
      <c r="J123" s="727"/>
      <c r="K123" s="727"/>
      <c r="L123" s="727"/>
      <c r="M123" s="727"/>
      <c r="N123" s="727"/>
      <c r="O123" s="739" t="s">
        <v>133</v>
      </c>
      <c r="P123" s="740">
        <v>280000</v>
      </c>
      <c r="Q123" s="741" t="s">
        <v>112</v>
      </c>
      <c r="R123" s="689" t="s">
        <v>1854</v>
      </c>
      <c r="S123" s="780" t="str">
        <f t="shared" si="47"/>
        <v>2.06.01</v>
      </c>
      <c r="T123" s="781" t="str">
        <f t="shared" si="48"/>
        <v>ALAT KANTOR</v>
      </c>
      <c r="U123" s="782">
        <f t="shared" si="49"/>
        <v>5</v>
      </c>
      <c r="V123" s="783">
        <f t="shared" si="50"/>
        <v>55998</v>
      </c>
      <c r="W123" s="784">
        <f t="shared" si="51"/>
        <v>7</v>
      </c>
      <c r="X123" s="783"/>
      <c r="Y123" s="783">
        <f t="shared" si="52"/>
        <v>8</v>
      </c>
      <c r="Z123" s="783">
        <f t="shared" si="53"/>
        <v>55998</v>
      </c>
      <c r="AA123" s="784">
        <f t="shared" si="54"/>
        <v>55998</v>
      </c>
      <c r="AB123" s="784">
        <f t="shared" si="55"/>
        <v>55998</v>
      </c>
      <c r="AC123" s="784">
        <f t="shared" si="56"/>
        <v>55998</v>
      </c>
      <c r="AD123" s="784">
        <f t="shared" si="60"/>
        <v>55998</v>
      </c>
      <c r="AE123" s="780">
        <f t="shared" si="57"/>
        <v>2006</v>
      </c>
      <c r="AF123" s="785">
        <f t="shared" si="58"/>
        <v>10</v>
      </c>
      <c r="AG123" s="785">
        <f t="shared" si="59"/>
        <v>279990</v>
      </c>
    </row>
    <row r="124" spans="1:33" ht="28.5" customHeight="1">
      <c r="A124" t="s">
        <v>2027</v>
      </c>
      <c r="B124" s="732"/>
      <c r="C124" s="808" t="s">
        <v>1426</v>
      </c>
      <c r="D124" s="733" t="s">
        <v>175</v>
      </c>
      <c r="E124" s="734"/>
      <c r="F124" s="733" t="s">
        <v>298</v>
      </c>
      <c r="G124" s="733"/>
      <c r="H124" s="733" t="s">
        <v>362</v>
      </c>
      <c r="I124" s="734">
        <v>2006</v>
      </c>
      <c r="J124" s="735"/>
      <c r="K124" s="735"/>
      <c r="L124" s="735"/>
      <c r="M124" s="735"/>
      <c r="N124" s="735"/>
      <c r="O124" s="734" t="s">
        <v>133</v>
      </c>
      <c r="P124" s="736">
        <v>800000</v>
      </c>
      <c r="Q124" s="737" t="s">
        <v>1849</v>
      </c>
      <c r="R124" s="689" t="s">
        <v>112</v>
      </c>
      <c r="S124" s="780" t="str">
        <f t="shared" si="47"/>
        <v>2.06.01</v>
      </c>
      <c r="T124" s="781" t="str">
        <f t="shared" si="48"/>
        <v>ALAT KANTOR</v>
      </c>
      <c r="U124" s="782">
        <f t="shared" si="49"/>
        <v>5</v>
      </c>
      <c r="V124" s="783">
        <f t="shared" si="50"/>
        <v>159998</v>
      </c>
      <c r="W124" s="784">
        <f t="shared" si="51"/>
        <v>7</v>
      </c>
      <c r="X124" s="783"/>
      <c r="Y124" s="783">
        <f t="shared" si="52"/>
        <v>8</v>
      </c>
      <c r="Z124" s="783">
        <f t="shared" si="53"/>
        <v>159998</v>
      </c>
      <c r="AA124" s="784">
        <f t="shared" si="54"/>
        <v>159998</v>
      </c>
      <c r="AB124" s="784">
        <f t="shared" si="55"/>
        <v>159998</v>
      </c>
      <c r="AC124" s="784">
        <f t="shared" si="56"/>
        <v>159998</v>
      </c>
      <c r="AD124" s="784">
        <f t="shared" si="60"/>
        <v>159998</v>
      </c>
      <c r="AE124" s="780">
        <f t="shared" si="57"/>
        <v>2006</v>
      </c>
      <c r="AF124" s="785">
        <f t="shared" si="58"/>
        <v>10</v>
      </c>
      <c r="AG124" s="785">
        <f t="shared" si="59"/>
        <v>799990</v>
      </c>
    </row>
    <row r="125" spans="1:33" ht="28.5" customHeight="1">
      <c r="A125" t="s">
        <v>2027</v>
      </c>
      <c r="B125" s="711"/>
      <c r="C125" s="808" t="s">
        <v>435</v>
      </c>
      <c r="D125" s="718" t="s">
        <v>176</v>
      </c>
      <c r="E125" s="719"/>
      <c r="F125" s="718" t="s">
        <v>302</v>
      </c>
      <c r="G125" s="718"/>
      <c r="H125" s="718" t="s">
        <v>356</v>
      </c>
      <c r="I125" s="719">
        <v>2006</v>
      </c>
      <c r="J125" s="712"/>
      <c r="K125" s="712"/>
      <c r="L125" s="712"/>
      <c r="M125" s="712"/>
      <c r="N125" s="712"/>
      <c r="O125" s="719" t="s">
        <v>133</v>
      </c>
      <c r="P125" s="720">
        <v>1040000</v>
      </c>
      <c r="Q125" s="721"/>
      <c r="R125" s="689" t="s">
        <v>112</v>
      </c>
      <c r="S125" s="780" t="str">
        <f t="shared" si="47"/>
        <v>2.06.01</v>
      </c>
      <c r="T125" s="781" t="str">
        <f t="shared" si="48"/>
        <v>ALAT KANTOR</v>
      </c>
      <c r="U125" s="782">
        <f t="shared" si="49"/>
        <v>5</v>
      </c>
      <c r="V125" s="783">
        <f t="shared" si="50"/>
        <v>207998</v>
      </c>
      <c r="W125" s="784">
        <f t="shared" si="51"/>
        <v>7</v>
      </c>
      <c r="X125" s="783"/>
      <c r="Y125" s="783">
        <f t="shared" si="52"/>
        <v>8</v>
      </c>
      <c r="Z125" s="783">
        <f t="shared" si="53"/>
        <v>207998</v>
      </c>
      <c r="AA125" s="784">
        <f t="shared" si="54"/>
        <v>207998</v>
      </c>
      <c r="AB125" s="784">
        <f t="shared" si="55"/>
        <v>207998</v>
      </c>
      <c r="AC125" s="784">
        <f t="shared" si="56"/>
        <v>207998</v>
      </c>
      <c r="AD125" s="784">
        <f t="shared" si="60"/>
        <v>207998</v>
      </c>
      <c r="AE125" s="780">
        <f t="shared" si="57"/>
        <v>2006</v>
      </c>
      <c r="AF125" s="785">
        <f t="shared" si="58"/>
        <v>10</v>
      </c>
      <c r="AG125" s="785">
        <f t="shared" si="59"/>
        <v>1039990</v>
      </c>
    </row>
    <row r="126" spans="1:33" ht="28.5" customHeight="1">
      <c r="A126" t="s">
        <v>2027</v>
      </c>
      <c r="B126" s="711"/>
      <c r="C126" s="808" t="s">
        <v>2062</v>
      </c>
      <c r="D126" s="718" t="s">
        <v>169</v>
      </c>
      <c r="E126" s="719"/>
      <c r="F126" s="718" t="s">
        <v>293</v>
      </c>
      <c r="G126" s="718"/>
      <c r="H126" s="718" t="s">
        <v>354</v>
      </c>
      <c r="I126" s="719">
        <v>2006</v>
      </c>
      <c r="J126" s="712"/>
      <c r="K126" s="712"/>
      <c r="L126" s="712"/>
      <c r="M126" s="712"/>
      <c r="N126" s="712"/>
      <c r="O126" s="719" t="s">
        <v>133</v>
      </c>
      <c r="P126" s="720">
        <v>1312500</v>
      </c>
      <c r="Q126" s="721"/>
      <c r="R126" s="689" t="s">
        <v>112</v>
      </c>
      <c r="S126" s="780" t="str">
        <f t="shared" si="47"/>
        <v>2.06.01</v>
      </c>
      <c r="T126" s="781" t="str">
        <f t="shared" si="48"/>
        <v>ALAT KANTOR</v>
      </c>
      <c r="U126" s="782">
        <f t="shared" si="49"/>
        <v>5</v>
      </c>
      <c r="V126" s="783">
        <f t="shared" si="50"/>
        <v>262498</v>
      </c>
      <c r="W126" s="784">
        <f t="shared" si="51"/>
        <v>7</v>
      </c>
      <c r="X126" s="783"/>
      <c r="Y126" s="783">
        <f t="shared" si="52"/>
        <v>8</v>
      </c>
      <c r="Z126" s="783">
        <f t="shared" si="53"/>
        <v>262498</v>
      </c>
      <c r="AA126" s="784">
        <f t="shared" si="54"/>
        <v>262498</v>
      </c>
      <c r="AB126" s="784">
        <f t="shared" si="55"/>
        <v>262498</v>
      </c>
      <c r="AC126" s="784">
        <f t="shared" si="56"/>
        <v>262498</v>
      </c>
      <c r="AD126" s="784">
        <f t="shared" si="60"/>
        <v>262498</v>
      </c>
      <c r="AE126" s="780">
        <f t="shared" si="57"/>
        <v>2006</v>
      </c>
      <c r="AF126" s="785">
        <f t="shared" si="58"/>
        <v>10</v>
      </c>
      <c r="AG126" s="785">
        <f t="shared" si="59"/>
        <v>1312490</v>
      </c>
    </row>
    <row r="127" spans="1:33" ht="28.5" customHeight="1">
      <c r="A127" t="s">
        <v>2027</v>
      </c>
      <c r="B127" s="711"/>
      <c r="C127" s="808" t="s">
        <v>2065</v>
      </c>
      <c r="D127" s="718" t="s">
        <v>1041</v>
      </c>
      <c r="E127" s="719"/>
      <c r="F127" s="718" t="s">
        <v>846</v>
      </c>
      <c r="G127" s="718"/>
      <c r="H127" s="718" t="s">
        <v>357</v>
      </c>
      <c r="I127" s="719">
        <v>2006</v>
      </c>
      <c r="J127" s="712"/>
      <c r="K127" s="712"/>
      <c r="L127" s="712"/>
      <c r="M127" s="712"/>
      <c r="N127" s="712"/>
      <c r="O127" s="719" t="s">
        <v>133</v>
      </c>
      <c r="P127" s="720">
        <v>750000</v>
      </c>
      <c r="Q127" s="721"/>
      <c r="R127" s="689" t="s">
        <v>1854</v>
      </c>
      <c r="S127" s="780" t="str">
        <f t="shared" si="47"/>
        <v>2.06.01</v>
      </c>
      <c r="T127" s="781" t="str">
        <f t="shared" si="48"/>
        <v>ALAT KANTOR</v>
      </c>
      <c r="U127" s="782">
        <f t="shared" si="49"/>
        <v>5</v>
      </c>
      <c r="V127" s="783">
        <f t="shared" si="50"/>
        <v>149998</v>
      </c>
      <c r="W127" s="784">
        <f t="shared" si="51"/>
        <v>7</v>
      </c>
      <c r="X127" s="783"/>
      <c r="Y127" s="783">
        <f t="shared" si="52"/>
        <v>8</v>
      </c>
      <c r="Z127" s="783">
        <f t="shared" si="53"/>
        <v>149998</v>
      </c>
      <c r="AA127" s="784">
        <f t="shared" si="54"/>
        <v>149998</v>
      </c>
      <c r="AB127" s="784">
        <f t="shared" si="55"/>
        <v>149998</v>
      </c>
      <c r="AC127" s="784">
        <f t="shared" si="56"/>
        <v>149998</v>
      </c>
      <c r="AD127" s="784">
        <f t="shared" si="60"/>
        <v>149998</v>
      </c>
      <c r="AE127" s="780">
        <f t="shared" si="57"/>
        <v>2006</v>
      </c>
      <c r="AF127" s="785">
        <f t="shared" si="58"/>
        <v>10</v>
      </c>
      <c r="AG127" s="785">
        <f t="shared" si="59"/>
        <v>749990</v>
      </c>
    </row>
    <row r="128" spans="1:33" ht="28.5" customHeight="1">
      <c r="A128" t="s">
        <v>2027</v>
      </c>
      <c r="B128" s="711"/>
      <c r="C128" s="808" t="s">
        <v>1427</v>
      </c>
      <c r="D128" s="718" t="s">
        <v>198</v>
      </c>
      <c r="E128" s="719"/>
      <c r="F128" s="718" t="s">
        <v>851</v>
      </c>
      <c r="G128" s="718"/>
      <c r="H128" s="718" t="s">
        <v>356</v>
      </c>
      <c r="I128" s="719">
        <v>2006</v>
      </c>
      <c r="J128" s="712"/>
      <c r="K128" s="712"/>
      <c r="L128" s="712"/>
      <c r="M128" s="712"/>
      <c r="N128" s="712"/>
      <c r="O128" s="719" t="s">
        <v>133</v>
      </c>
      <c r="P128" s="720">
        <v>750000</v>
      </c>
      <c r="Q128" s="721"/>
      <c r="R128" s="689" t="s">
        <v>112</v>
      </c>
      <c r="S128" s="780" t="str">
        <f t="shared" si="47"/>
        <v>2.06.01</v>
      </c>
      <c r="T128" s="781" t="str">
        <f t="shared" si="48"/>
        <v>ALAT KANTOR</v>
      </c>
      <c r="U128" s="782">
        <f t="shared" si="49"/>
        <v>5</v>
      </c>
      <c r="V128" s="783">
        <f t="shared" si="50"/>
        <v>149998</v>
      </c>
      <c r="W128" s="784">
        <f t="shared" si="51"/>
        <v>7</v>
      </c>
      <c r="X128" s="783"/>
      <c r="Y128" s="783">
        <f t="shared" si="52"/>
        <v>8</v>
      </c>
      <c r="Z128" s="783">
        <f t="shared" si="53"/>
        <v>149998</v>
      </c>
      <c r="AA128" s="784">
        <f t="shared" si="54"/>
        <v>149998</v>
      </c>
      <c r="AB128" s="784">
        <f t="shared" si="55"/>
        <v>149998</v>
      </c>
      <c r="AC128" s="784">
        <f t="shared" si="56"/>
        <v>149998</v>
      </c>
      <c r="AD128" s="784">
        <f t="shared" si="60"/>
        <v>149998</v>
      </c>
      <c r="AE128" s="780">
        <f t="shared" si="57"/>
        <v>2006</v>
      </c>
      <c r="AF128" s="785">
        <f t="shared" si="58"/>
        <v>10</v>
      </c>
      <c r="AG128" s="785">
        <f t="shared" si="59"/>
        <v>749990</v>
      </c>
    </row>
    <row r="129" spans="1:33" ht="28.5" customHeight="1">
      <c r="A129" t="s">
        <v>2027</v>
      </c>
      <c r="B129" s="711"/>
      <c r="C129" s="808" t="s">
        <v>2066</v>
      </c>
      <c r="D129" s="718" t="s">
        <v>183</v>
      </c>
      <c r="E129" s="719"/>
      <c r="F129" s="718" t="s">
        <v>1059</v>
      </c>
      <c r="G129" s="718"/>
      <c r="H129" s="718" t="s">
        <v>372</v>
      </c>
      <c r="I129" s="719">
        <v>2006</v>
      </c>
      <c r="J129" s="712"/>
      <c r="K129" s="712"/>
      <c r="L129" s="712"/>
      <c r="M129" s="712"/>
      <c r="N129" s="712"/>
      <c r="O129" s="719" t="s">
        <v>133</v>
      </c>
      <c r="P129" s="720">
        <v>131250</v>
      </c>
      <c r="Q129" s="721"/>
      <c r="R129" s="689" t="s">
        <v>112</v>
      </c>
      <c r="S129" s="780" t="str">
        <f t="shared" si="47"/>
        <v>2.06.01</v>
      </c>
      <c r="T129" s="781" t="str">
        <f t="shared" si="48"/>
        <v>ALAT KANTOR</v>
      </c>
      <c r="U129" s="782">
        <f t="shared" si="49"/>
        <v>5</v>
      </c>
      <c r="V129" s="783">
        <f t="shared" si="50"/>
        <v>26248</v>
      </c>
      <c r="W129" s="784">
        <f t="shared" si="51"/>
        <v>7</v>
      </c>
      <c r="X129" s="783"/>
      <c r="Y129" s="783">
        <f t="shared" si="52"/>
        <v>8</v>
      </c>
      <c r="Z129" s="783">
        <f t="shared" si="53"/>
        <v>26248</v>
      </c>
      <c r="AA129" s="784">
        <f t="shared" si="54"/>
        <v>26248</v>
      </c>
      <c r="AB129" s="784">
        <f t="shared" si="55"/>
        <v>26248</v>
      </c>
      <c r="AC129" s="784">
        <f t="shared" si="56"/>
        <v>26248</v>
      </c>
      <c r="AD129" s="784">
        <f t="shared" si="60"/>
        <v>26248</v>
      </c>
      <c r="AE129" s="780">
        <f t="shared" si="57"/>
        <v>2006</v>
      </c>
      <c r="AF129" s="785">
        <f t="shared" si="58"/>
        <v>10</v>
      </c>
      <c r="AG129" s="785">
        <f t="shared" si="59"/>
        <v>131240</v>
      </c>
    </row>
    <row r="130" spans="1:33" ht="28.5" customHeight="1">
      <c r="A130" t="s">
        <v>2027</v>
      </c>
      <c r="B130" s="711"/>
      <c r="C130" s="808" t="s">
        <v>443</v>
      </c>
      <c r="D130" s="718" t="s">
        <v>180</v>
      </c>
      <c r="E130" s="719"/>
      <c r="F130" s="718" t="s">
        <v>303</v>
      </c>
      <c r="G130" s="718"/>
      <c r="H130" s="718" t="s">
        <v>355</v>
      </c>
      <c r="I130" s="719">
        <v>2006</v>
      </c>
      <c r="J130" s="712"/>
      <c r="K130" s="712"/>
      <c r="L130" s="712"/>
      <c r="M130" s="712"/>
      <c r="N130" s="712"/>
      <c r="O130" s="719" t="s">
        <v>133</v>
      </c>
      <c r="P130" s="720">
        <v>262500</v>
      </c>
      <c r="Q130" s="721"/>
      <c r="R130" s="689" t="s">
        <v>1854</v>
      </c>
      <c r="S130" s="780" t="str">
        <f t="shared" si="47"/>
        <v>2.06.01</v>
      </c>
      <c r="T130" s="781" t="str">
        <f t="shared" si="48"/>
        <v>ALAT KANTOR</v>
      </c>
      <c r="U130" s="782">
        <f t="shared" si="49"/>
        <v>5</v>
      </c>
      <c r="V130" s="783">
        <f t="shared" si="50"/>
        <v>52498</v>
      </c>
      <c r="W130" s="784">
        <f t="shared" si="51"/>
        <v>7</v>
      </c>
      <c r="X130" s="783"/>
      <c r="Y130" s="783">
        <f t="shared" si="52"/>
        <v>8</v>
      </c>
      <c r="Z130" s="783">
        <f t="shared" si="53"/>
        <v>52498</v>
      </c>
      <c r="AA130" s="784">
        <f t="shared" si="54"/>
        <v>52498</v>
      </c>
      <c r="AB130" s="784">
        <f t="shared" si="55"/>
        <v>52498</v>
      </c>
      <c r="AC130" s="784">
        <f t="shared" si="56"/>
        <v>52498</v>
      </c>
      <c r="AD130" s="784">
        <f t="shared" si="60"/>
        <v>52498</v>
      </c>
      <c r="AE130" s="780">
        <f t="shared" si="57"/>
        <v>2006</v>
      </c>
      <c r="AF130" s="785">
        <f t="shared" si="58"/>
        <v>10</v>
      </c>
      <c r="AG130" s="785">
        <f t="shared" si="59"/>
        <v>262490</v>
      </c>
    </row>
    <row r="131" spans="1:33" ht="28.5" customHeight="1">
      <c r="A131" t="s">
        <v>2027</v>
      </c>
      <c r="B131" s="711"/>
      <c r="C131" s="808" t="s">
        <v>2061</v>
      </c>
      <c r="D131" s="718" t="s">
        <v>181</v>
      </c>
      <c r="E131" s="719"/>
      <c r="F131" s="718" t="s">
        <v>332</v>
      </c>
      <c r="G131" s="718"/>
      <c r="H131" s="718" t="s">
        <v>354</v>
      </c>
      <c r="I131" s="719">
        <v>2006</v>
      </c>
      <c r="J131" s="712"/>
      <c r="K131" s="712"/>
      <c r="L131" s="712"/>
      <c r="M131" s="712"/>
      <c r="N131" s="712"/>
      <c r="O131" s="719" t="s">
        <v>133</v>
      </c>
      <c r="P131" s="720">
        <v>1462500</v>
      </c>
      <c r="Q131" s="721"/>
      <c r="R131" s="689" t="s">
        <v>1854</v>
      </c>
      <c r="S131" s="780" t="str">
        <f t="shared" si="47"/>
        <v>2.06.01</v>
      </c>
      <c r="T131" s="781" t="str">
        <f t="shared" si="48"/>
        <v>ALAT KANTOR</v>
      </c>
      <c r="U131" s="782">
        <f t="shared" si="49"/>
        <v>5</v>
      </c>
      <c r="V131" s="783">
        <f t="shared" si="50"/>
        <v>292498</v>
      </c>
      <c r="W131" s="784">
        <f t="shared" si="51"/>
        <v>7</v>
      </c>
      <c r="X131" s="783"/>
      <c r="Y131" s="783">
        <f t="shared" si="52"/>
        <v>8</v>
      </c>
      <c r="Z131" s="783">
        <f t="shared" si="53"/>
        <v>292498</v>
      </c>
      <c r="AA131" s="784">
        <f t="shared" si="54"/>
        <v>292498</v>
      </c>
      <c r="AB131" s="784">
        <f t="shared" si="55"/>
        <v>292498</v>
      </c>
      <c r="AC131" s="784">
        <f t="shared" si="56"/>
        <v>292498</v>
      </c>
      <c r="AD131" s="784">
        <f t="shared" si="60"/>
        <v>292498</v>
      </c>
      <c r="AE131" s="780">
        <f t="shared" si="57"/>
        <v>2006</v>
      </c>
      <c r="AF131" s="785">
        <f t="shared" si="58"/>
        <v>10</v>
      </c>
      <c r="AG131" s="785">
        <f t="shared" si="59"/>
        <v>1462490</v>
      </c>
    </row>
    <row r="132" spans="1:33" ht="28.5" customHeight="1">
      <c r="A132" t="s">
        <v>2027</v>
      </c>
      <c r="B132" s="711"/>
      <c r="C132" s="808" t="s">
        <v>2061</v>
      </c>
      <c r="D132" s="718" t="s">
        <v>181</v>
      </c>
      <c r="E132" s="719"/>
      <c r="F132" s="718" t="s">
        <v>314</v>
      </c>
      <c r="G132" s="718"/>
      <c r="H132" s="718" t="s">
        <v>354</v>
      </c>
      <c r="I132" s="719">
        <v>2006</v>
      </c>
      <c r="J132" s="712"/>
      <c r="K132" s="712"/>
      <c r="L132" s="712"/>
      <c r="M132" s="712"/>
      <c r="N132" s="712"/>
      <c r="O132" s="719" t="s">
        <v>133</v>
      </c>
      <c r="P132" s="720">
        <v>640000</v>
      </c>
      <c r="Q132" s="721"/>
      <c r="R132" s="689" t="s">
        <v>1854</v>
      </c>
      <c r="S132" s="780" t="str">
        <f t="shared" si="47"/>
        <v>2.06.01</v>
      </c>
      <c r="T132" s="781" t="str">
        <f t="shared" si="48"/>
        <v>ALAT KANTOR</v>
      </c>
      <c r="U132" s="782">
        <f t="shared" si="49"/>
        <v>5</v>
      </c>
      <c r="V132" s="783">
        <f t="shared" si="50"/>
        <v>127998</v>
      </c>
      <c r="W132" s="784">
        <f t="shared" si="51"/>
        <v>7</v>
      </c>
      <c r="X132" s="783"/>
      <c r="Y132" s="783">
        <f t="shared" si="52"/>
        <v>8</v>
      </c>
      <c r="Z132" s="783">
        <f t="shared" si="53"/>
        <v>127998</v>
      </c>
      <c r="AA132" s="784">
        <f t="shared" si="54"/>
        <v>127998</v>
      </c>
      <c r="AB132" s="784">
        <f t="shared" si="55"/>
        <v>127998</v>
      </c>
      <c r="AC132" s="784">
        <f t="shared" si="56"/>
        <v>127998</v>
      </c>
      <c r="AD132" s="784">
        <f t="shared" si="60"/>
        <v>127998</v>
      </c>
      <c r="AE132" s="780">
        <f t="shared" si="57"/>
        <v>2006</v>
      </c>
      <c r="AF132" s="785">
        <f t="shared" si="58"/>
        <v>10</v>
      </c>
      <c r="AG132" s="785">
        <f t="shared" si="59"/>
        <v>639990</v>
      </c>
    </row>
    <row r="133" spans="1:33" ht="28.5" customHeight="1">
      <c r="A133" t="s">
        <v>2027</v>
      </c>
      <c r="B133" s="711"/>
      <c r="C133" s="808" t="s">
        <v>1452</v>
      </c>
      <c r="D133" s="718" t="s">
        <v>823</v>
      </c>
      <c r="E133" s="719"/>
      <c r="F133" s="718" t="s">
        <v>298</v>
      </c>
      <c r="G133" s="718"/>
      <c r="H133" s="718" t="s">
        <v>363</v>
      </c>
      <c r="I133" s="719">
        <v>2006</v>
      </c>
      <c r="J133" s="712"/>
      <c r="K133" s="712"/>
      <c r="L133" s="712"/>
      <c r="M133" s="712"/>
      <c r="N133" s="712"/>
      <c r="O133" s="719" t="s">
        <v>133</v>
      </c>
      <c r="P133" s="720">
        <v>7200000</v>
      </c>
      <c r="Q133" s="721" t="s">
        <v>112</v>
      </c>
      <c r="R133" s="689" t="s">
        <v>1854</v>
      </c>
      <c r="S133" s="780" t="str">
        <f t="shared" si="47"/>
        <v>2.06.01</v>
      </c>
      <c r="T133" s="781" t="str">
        <f t="shared" si="48"/>
        <v>ALAT KANTOR</v>
      </c>
      <c r="U133" s="782">
        <f t="shared" si="49"/>
        <v>5</v>
      </c>
      <c r="V133" s="783">
        <f t="shared" si="50"/>
        <v>1439998</v>
      </c>
      <c r="W133" s="784">
        <f t="shared" si="51"/>
        <v>7</v>
      </c>
      <c r="X133" s="783"/>
      <c r="Y133" s="783">
        <f t="shared" si="52"/>
        <v>8</v>
      </c>
      <c r="Z133" s="783">
        <f t="shared" si="53"/>
        <v>1439998</v>
      </c>
      <c r="AA133" s="784">
        <f t="shared" si="54"/>
        <v>1439998</v>
      </c>
      <c r="AB133" s="784">
        <f t="shared" si="55"/>
        <v>1439998</v>
      </c>
      <c r="AC133" s="784">
        <f t="shared" si="56"/>
        <v>1439998</v>
      </c>
      <c r="AD133" s="784">
        <f t="shared" si="60"/>
        <v>1439998</v>
      </c>
      <c r="AE133" s="780">
        <f t="shared" si="57"/>
        <v>2006</v>
      </c>
      <c r="AF133" s="785">
        <f t="shared" si="58"/>
        <v>10</v>
      </c>
      <c r="AG133" s="785">
        <f t="shared" si="59"/>
        <v>7199990</v>
      </c>
    </row>
    <row r="134" spans="1:33" ht="28.5" customHeight="1">
      <c r="A134" t="s">
        <v>2027</v>
      </c>
      <c r="B134" s="711"/>
      <c r="C134" s="808" t="s">
        <v>2061</v>
      </c>
      <c r="D134" s="718" t="s">
        <v>181</v>
      </c>
      <c r="E134" s="719"/>
      <c r="F134" s="718" t="s">
        <v>332</v>
      </c>
      <c r="G134" s="718"/>
      <c r="H134" s="718" t="s">
        <v>364</v>
      </c>
      <c r="I134" s="719">
        <v>2006</v>
      </c>
      <c r="J134" s="712"/>
      <c r="K134" s="712"/>
      <c r="L134" s="712"/>
      <c r="M134" s="712"/>
      <c r="N134" s="712"/>
      <c r="O134" s="719" t="s">
        <v>133</v>
      </c>
      <c r="P134" s="720">
        <v>487500</v>
      </c>
      <c r="Q134" s="721" t="s">
        <v>112</v>
      </c>
      <c r="R134" s="689" t="s">
        <v>1854</v>
      </c>
      <c r="S134" s="780" t="str">
        <f t="shared" si="47"/>
        <v>2.06.01</v>
      </c>
      <c r="T134" s="781" t="str">
        <f t="shared" si="48"/>
        <v>ALAT KANTOR</v>
      </c>
      <c r="U134" s="782">
        <f t="shared" si="49"/>
        <v>5</v>
      </c>
      <c r="V134" s="783">
        <f t="shared" si="50"/>
        <v>97498</v>
      </c>
      <c r="W134" s="784">
        <f t="shared" si="51"/>
        <v>7</v>
      </c>
      <c r="X134" s="783"/>
      <c r="Y134" s="783">
        <f t="shared" si="52"/>
        <v>8</v>
      </c>
      <c r="Z134" s="783">
        <f t="shared" si="53"/>
        <v>97498</v>
      </c>
      <c r="AA134" s="784">
        <f t="shared" si="54"/>
        <v>97498</v>
      </c>
      <c r="AB134" s="784">
        <f t="shared" si="55"/>
        <v>97498</v>
      </c>
      <c r="AC134" s="784">
        <f t="shared" si="56"/>
        <v>97498</v>
      </c>
      <c r="AD134" s="784">
        <f t="shared" si="60"/>
        <v>97498</v>
      </c>
      <c r="AE134" s="780">
        <f t="shared" si="57"/>
        <v>2006</v>
      </c>
      <c r="AF134" s="785">
        <f t="shared" si="58"/>
        <v>10</v>
      </c>
      <c r="AG134" s="785">
        <f t="shared" si="59"/>
        <v>487490</v>
      </c>
    </row>
    <row r="135" spans="1:33" ht="28.5" customHeight="1">
      <c r="A135" t="s">
        <v>2027</v>
      </c>
      <c r="B135" s="711"/>
      <c r="C135" s="808" t="s">
        <v>2062</v>
      </c>
      <c r="D135" s="718" t="s">
        <v>193</v>
      </c>
      <c r="E135" s="719"/>
      <c r="F135" s="718" t="s">
        <v>293</v>
      </c>
      <c r="G135" s="718"/>
      <c r="H135" s="718" t="s">
        <v>359</v>
      </c>
      <c r="I135" s="719">
        <v>2006</v>
      </c>
      <c r="J135" s="712"/>
      <c r="K135" s="712"/>
      <c r="L135" s="712"/>
      <c r="M135" s="712"/>
      <c r="N135" s="712"/>
      <c r="O135" s="719" t="s">
        <v>133</v>
      </c>
      <c r="P135" s="720">
        <v>315000</v>
      </c>
      <c r="Q135" s="721" t="s">
        <v>112</v>
      </c>
      <c r="R135" s="689" t="s">
        <v>1854</v>
      </c>
      <c r="S135" s="780" t="str">
        <f t="shared" si="47"/>
        <v>2.06.01</v>
      </c>
      <c r="T135" s="781" t="str">
        <f t="shared" si="48"/>
        <v>ALAT KANTOR</v>
      </c>
      <c r="U135" s="782">
        <f t="shared" si="49"/>
        <v>5</v>
      </c>
      <c r="V135" s="783">
        <f t="shared" si="50"/>
        <v>62998</v>
      </c>
      <c r="W135" s="784">
        <f t="shared" si="51"/>
        <v>7</v>
      </c>
      <c r="X135" s="783"/>
      <c r="Y135" s="783">
        <f t="shared" si="52"/>
        <v>8</v>
      </c>
      <c r="Z135" s="783">
        <f t="shared" si="53"/>
        <v>62998</v>
      </c>
      <c r="AA135" s="784">
        <f t="shared" si="54"/>
        <v>62998</v>
      </c>
      <c r="AB135" s="784">
        <f t="shared" si="55"/>
        <v>62998</v>
      </c>
      <c r="AC135" s="784">
        <f t="shared" si="56"/>
        <v>62998</v>
      </c>
      <c r="AD135" s="784">
        <f t="shared" si="60"/>
        <v>62998</v>
      </c>
      <c r="AE135" s="780">
        <f t="shared" si="57"/>
        <v>2006</v>
      </c>
      <c r="AF135" s="785">
        <f t="shared" si="58"/>
        <v>10</v>
      </c>
      <c r="AG135" s="785">
        <f t="shared" si="59"/>
        <v>314990</v>
      </c>
    </row>
    <row r="136" spans="1:33" ht="28.5" customHeight="1">
      <c r="A136" t="s">
        <v>2027</v>
      </c>
      <c r="B136" s="711"/>
      <c r="C136" s="808" t="s">
        <v>2054</v>
      </c>
      <c r="D136" s="718" t="s">
        <v>177</v>
      </c>
      <c r="E136" s="719"/>
      <c r="F136" s="718" t="s">
        <v>1061</v>
      </c>
      <c r="G136" s="718"/>
      <c r="H136" s="718" t="s">
        <v>366</v>
      </c>
      <c r="I136" s="719">
        <v>2006</v>
      </c>
      <c r="J136" s="712"/>
      <c r="K136" s="712"/>
      <c r="L136" s="712"/>
      <c r="M136" s="712"/>
      <c r="N136" s="712"/>
      <c r="O136" s="719" t="s">
        <v>133</v>
      </c>
      <c r="P136" s="720">
        <v>440000</v>
      </c>
      <c r="Q136" s="721"/>
      <c r="R136" s="689" t="s">
        <v>1854</v>
      </c>
      <c r="S136" s="780" t="str">
        <f t="shared" si="47"/>
        <v>2.06.01</v>
      </c>
      <c r="T136" s="781" t="str">
        <f t="shared" si="48"/>
        <v>ALAT KANTOR</v>
      </c>
      <c r="U136" s="782">
        <f t="shared" si="49"/>
        <v>5</v>
      </c>
      <c r="V136" s="783">
        <f t="shared" si="50"/>
        <v>87998</v>
      </c>
      <c r="W136" s="784">
        <f t="shared" si="51"/>
        <v>7</v>
      </c>
      <c r="X136" s="783"/>
      <c r="Y136" s="783">
        <f t="shared" si="52"/>
        <v>8</v>
      </c>
      <c r="Z136" s="783">
        <f t="shared" si="53"/>
        <v>87998</v>
      </c>
      <c r="AA136" s="784">
        <f t="shared" si="54"/>
        <v>87998</v>
      </c>
      <c r="AB136" s="784">
        <f t="shared" si="55"/>
        <v>87998</v>
      </c>
      <c r="AC136" s="784">
        <f t="shared" si="56"/>
        <v>87998</v>
      </c>
      <c r="AD136" s="784">
        <f t="shared" si="60"/>
        <v>87998</v>
      </c>
      <c r="AE136" s="780">
        <f t="shared" si="57"/>
        <v>2006</v>
      </c>
      <c r="AF136" s="785">
        <f t="shared" si="58"/>
        <v>10</v>
      </c>
      <c r="AG136" s="785">
        <f t="shared" si="59"/>
        <v>439990</v>
      </c>
    </row>
    <row r="137" spans="1:33" ht="28.5" customHeight="1">
      <c r="A137" t="s">
        <v>2027</v>
      </c>
      <c r="B137" s="711"/>
      <c r="C137" s="808" t="s">
        <v>2065</v>
      </c>
      <c r="D137" s="718" t="s">
        <v>1041</v>
      </c>
      <c r="E137" s="719"/>
      <c r="F137" s="718" t="s">
        <v>846</v>
      </c>
      <c r="G137" s="718"/>
      <c r="H137" s="718" t="s">
        <v>355</v>
      </c>
      <c r="I137" s="719">
        <v>2006</v>
      </c>
      <c r="J137" s="712"/>
      <c r="K137" s="712"/>
      <c r="L137" s="712"/>
      <c r="M137" s="712"/>
      <c r="N137" s="712"/>
      <c r="O137" s="719" t="s">
        <v>133</v>
      </c>
      <c r="P137" s="720">
        <v>800000</v>
      </c>
      <c r="Q137" s="721" t="s">
        <v>112</v>
      </c>
      <c r="R137" s="689" t="s">
        <v>1854</v>
      </c>
      <c r="S137" s="780" t="str">
        <f t="shared" si="47"/>
        <v>2.06.01</v>
      </c>
      <c r="T137" s="781" t="str">
        <f t="shared" si="48"/>
        <v>ALAT KANTOR</v>
      </c>
      <c r="U137" s="782">
        <f t="shared" si="49"/>
        <v>5</v>
      </c>
      <c r="V137" s="783">
        <f t="shared" si="50"/>
        <v>159998</v>
      </c>
      <c r="W137" s="784">
        <f t="shared" si="51"/>
        <v>7</v>
      </c>
      <c r="X137" s="783"/>
      <c r="Y137" s="783">
        <f t="shared" si="52"/>
        <v>8</v>
      </c>
      <c r="Z137" s="783">
        <f t="shared" si="53"/>
        <v>159998</v>
      </c>
      <c r="AA137" s="784">
        <f t="shared" si="54"/>
        <v>159998</v>
      </c>
      <c r="AB137" s="784">
        <f t="shared" si="55"/>
        <v>159998</v>
      </c>
      <c r="AC137" s="784">
        <f t="shared" si="56"/>
        <v>159998</v>
      </c>
      <c r="AD137" s="784">
        <f t="shared" si="60"/>
        <v>159998</v>
      </c>
      <c r="AE137" s="780">
        <f t="shared" si="57"/>
        <v>2006</v>
      </c>
      <c r="AF137" s="785">
        <f t="shared" si="58"/>
        <v>10</v>
      </c>
      <c r="AG137" s="785">
        <f t="shared" si="59"/>
        <v>799990</v>
      </c>
    </row>
    <row r="138" spans="1:33" ht="28.5" customHeight="1">
      <c r="A138" t="s">
        <v>2027</v>
      </c>
      <c r="B138" s="711"/>
      <c r="C138" s="808" t="s">
        <v>2063</v>
      </c>
      <c r="D138" s="718" t="s">
        <v>171</v>
      </c>
      <c r="E138" s="719"/>
      <c r="F138" s="718" t="s">
        <v>846</v>
      </c>
      <c r="G138" s="718"/>
      <c r="H138" s="718" t="s">
        <v>356</v>
      </c>
      <c r="I138" s="719">
        <v>2006</v>
      </c>
      <c r="J138" s="712"/>
      <c r="K138" s="712"/>
      <c r="L138" s="712"/>
      <c r="M138" s="712"/>
      <c r="N138" s="712"/>
      <c r="O138" s="719" t="s">
        <v>133</v>
      </c>
      <c r="P138" s="720">
        <v>7600000</v>
      </c>
      <c r="Q138" s="721" t="s">
        <v>112</v>
      </c>
      <c r="R138" s="689" t="s">
        <v>1854</v>
      </c>
      <c r="S138" s="780" t="str">
        <f t="shared" si="47"/>
        <v>2.06.01</v>
      </c>
      <c r="T138" s="781" t="str">
        <f t="shared" si="48"/>
        <v>ALAT KANTOR</v>
      </c>
      <c r="U138" s="782">
        <f t="shared" si="49"/>
        <v>5</v>
      </c>
      <c r="V138" s="783">
        <f t="shared" si="50"/>
        <v>1519998</v>
      </c>
      <c r="W138" s="784">
        <f t="shared" si="51"/>
        <v>7</v>
      </c>
      <c r="X138" s="783"/>
      <c r="Y138" s="783">
        <f t="shared" si="52"/>
        <v>8</v>
      </c>
      <c r="Z138" s="783">
        <f t="shared" si="53"/>
        <v>1519998</v>
      </c>
      <c r="AA138" s="784">
        <f t="shared" si="54"/>
        <v>1519998</v>
      </c>
      <c r="AB138" s="784">
        <f t="shared" si="55"/>
        <v>1519998</v>
      </c>
      <c r="AC138" s="784">
        <f t="shared" si="56"/>
        <v>1519998</v>
      </c>
      <c r="AD138" s="784">
        <f t="shared" si="60"/>
        <v>1519998</v>
      </c>
      <c r="AE138" s="780">
        <f t="shared" si="57"/>
        <v>2006</v>
      </c>
      <c r="AF138" s="785">
        <f t="shared" si="58"/>
        <v>10</v>
      </c>
      <c r="AG138" s="785">
        <f t="shared" si="59"/>
        <v>7599990</v>
      </c>
    </row>
    <row r="139" spans="1:33" ht="28.5" customHeight="1">
      <c r="A139" t="s">
        <v>2027</v>
      </c>
      <c r="B139" s="711"/>
      <c r="C139" s="808" t="s">
        <v>1427</v>
      </c>
      <c r="D139" s="718" t="s">
        <v>198</v>
      </c>
      <c r="E139" s="719"/>
      <c r="F139" s="718" t="s">
        <v>1062</v>
      </c>
      <c r="G139" s="718"/>
      <c r="H139" s="718" t="s">
        <v>355</v>
      </c>
      <c r="I139" s="719">
        <v>2006</v>
      </c>
      <c r="J139" s="712"/>
      <c r="K139" s="712"/>
      <c r="L139" s="712"/>
      <c r="M139" s="712"/>
      <c r="N139" s="712"/>
      <c r="O139" s="719" t="s">
        <v>133</v>
      </c>
      <c r="P139" s="720">
        <v>1000000</v>
      </c>
      <c r="Q139" s="721"/>
      <c r="R139" s="689" t="s">
        <v>1854</v>
      </c>
      <c r="S139" s="780" t="str">
        <f t="shared" si="47"/>
        <v>2.06.01</v>
      </c>
      <c r="T139" s="781" t="str">
        <f t="shared" si="48"/>
        <v>ALAT KANTOR</v>
      </c>
      <c r="U139" s="782">
        <f t="shared" si="49"/>
        <v>5</v>
      </c>
      <c r="V139" s="783">
        <f t="shared" si="50"/>
        <v>199998</v>
      </c>
      <c r="W139" s="784">
        <f t="shared" si="51"/>
        <v>7</v>
      </c>
      <c r="X139" s="783"/>
      <c r="Y139" s="783">
        <f t="shared" si="52"/>
        <v>8</v>
      </c>
      <c r="Z139" s="783">
        <f t="shared" si="53"/>
        <v>199998</v>
      </c>
      <c r="AA139" s="784">
        <f t="shared" si="54"/>
        <v>199998</v>
      </c>
      <c r="AB139" s="784">
        <f t="shared" si="55"/>
        <v>199998</v>
      </c>
      <c r="AC139" s="784">
        <f t="shared" si="56"/>
        <v>199998</v>
      </c>
      <c r="AD139" s="784">
        <f t="shared" si="60"/>
        <v>199998</v>
      </c>
      <c r="AE139" s="780">
        <f t="shared" si="57"/>
        <v>2006</v>
      </c>
      <c r="AF139" s="785">
        <f t="shared" si="58"/>
        <v>10</v>
      </c>
      <c r="AG139" s="785">
        <f t="shared" si="59"/>
        <v>999990</v>
      </c>
    </row>
    <row r="140" spans="1:33" ht="28.5" customHeight="1">
      <c r="A140" t="s">
        <v>2027</v>
      </c>
      <c r="B140" s="711"/>
      <c r="C140" s="808" t="s">
        <v>2061</v>
      </c>
      <c r="D140" s="718" t="s">
        <v>181</v>
      </c>
      <c r="E140" s="719"/>
      <c r="F140" s="718" t="s">
        <v>332</v>
      </c>
      <c r="G140" s="718"/>
      <c r="H140" s="718" t="s">
        <v>354</v>
      </c>
      <c r="I140" s="719">
        <v>2006</v>
      </c>
      <c r="J140" s="712"/>
      <c r="K140" s="712"/>
      <c r="L140" s="712"/>
      <c r="M140" s="712"/>
      <c r="N140" s="712"/>
      <c r="O140" s="719" t="s">
        <v>133</v>
      </c>
      <c r="P140" s="720">
        <v>520000</v>
      </c>
      <c r="Q140" s="721"/>
      <c r="R140" s="689" t="s">
        <v>1854</v>
      </c>
      <c r="S140" s="780" t="str">
        <f t="shared" si="47"/>
        <v>2.06.01</v>
      </c>
      <c r="T140" s="781" t="str">
        <f t="shared" si="48"/>
        <v>ALAT KANTOR</v>
      </c>
      <c r="U140" s="782">
        <f t="shared" si="49"/>
        <v>5</v>
      </c>
      <c r="V140" s="783">
        <f t="shared" si="50"/>
        <v>103998</v>
      </c>
      <c r="W140" s="784">
        <f t="shared" si="51"/>
        <v>7</v>
      </c>
      <c r="X140" s="783"/>
      <c r="Y140" s="783">
        <f t="shared" si="52"/>
        <v>8</v>
      </c>
      <c r="Z140" s="783">
        <f t="shared" si="53"/>
        <v>103998</v>
      </c>
      <c r="AA140" s="784">
        <f t="shared" si="54"/>
        <v>103998</v>
      </c>
      <c r="AB140" s="784">
        <f t="shared" si="55"/>
        <v>103998</v>
      </c>
      <c r="AC140" s="784">
        <f t="shared" si="56"/>
        <v>103998</v>
      </c>
      <c r="AD140" s="784">
        <f t="shared" si="60"/>
        <v>103998</v>
      </c>
      <c r="AE140" s="780">
        <f t="shared" si="57"/>
        <v>2006</v>
      </c>
      <c r="AF140" s="785">
        <f t="shared" si="58"/>
        <v>10</v>
      </c>
      <c r="AG140" s="785">
        <f t="shared" si="59"/>
        <v>519990</v>
      </c>
    </row>
    <row r="141" spans="1:33" ht="28.5" customHeight="1">
      <c r="A141" t="s">
        <v>2027</v>
      </c>
      <c r="B141" s="711"/>
      <c r="C141" s="808" t="s">
        <v>2062</v>
      </c>
      <c r="D141" s="718" t="s">
        <v>1040</v>
      </c>
      <c r="E141" s="719"/>
      <c r="F141" s="718" t="s">
        <v>293</v>
      </c>
      <c r="G141" s="718"/>
      <c r="H141" s="718" t="s">
        <v>354</v>
      </c>
      <c r="I141" s="719">
        <v>2006</v>
      </c>
      <c r="J141" s="712"/>
      <c r="K141" s="712"/>
      <c r="L141" s="712"/>
      <c r="M141" s="712"/>
      <c r="N141" s="712"/>
      <c r="O141" s="719" t="s">
        <v>133</v>
      </c>
      <c r="P141" s="720">
        <v>1120000</v>
      </c>
      <c r="Q141" s="721"/>
      <c r="R141" s="689" t="s">
        <v>1854</v>
      </c>
      <c r="S141" s="780" t="str">
        <f t="shared" si="47"/>
        <v>2.06.01</v>
      </c>
      <c r="T141" s="781" t="str">
        <f t="shared" si="48"/>
        <v>ALAT KANTOR</v>
      </c>
      <c r="U141" s="782">
        <f t="shared" si="49"/>
        <v>5</v>
      </c>
      <c r="V141" s="783">
        <f t="shared" si="50"/>
        <v>223998</v>
      </c>
      <c r="W141" s="784">
        <f t="shared" si="51"/>
        <v>7</v>
      </c>
      <c r="X141" s="783"/>
      <c r="Y141" s="783">
        <f t="shared" si="52"/>
        <v>8</v>
      </c>
      <c r="Z141" s="783">
        <f t="shared" si="53"/>
        <v>223998</v>
      </c>
      <c r="AA141" s="784">
        <f t="shared" si="54"/>
        <v>223998</v>
      </c>
      <c r="AB141" s="784">
        <f t="shared" si="55"/>
        <v>223998</v>
      </c>
      <c r="AC141" s="784">
        <f t="shared" si="56"/>
        <v>223998</v>
      </c>
      <c r="AD141" s="784">
        <f t="shared" si="60"/>
        <v>223998</v>
      </c>
      <c r="AE141" s="780">
        <f t="shared" si="57"/>
        <v>2006</v>
      </c>
      <c r="AF141" s="785">
        <f t="shared" si="58"/>
        <v>10</v>
      </c>
      <c r="AG141" s="785">
        <f t="shared" si="59"/>
        <v>1119990</v>
      </c>
    </row>
    <row r="142" spans="1:33" ht="28.5" customHeight="1">
      <c r="A142" t="s">
        <v>2027</v>
      </c>
      <c r="B142" s="711"/>
      <c r="C142" s="808" t="s">
        <v>2061</v>
      </c>
      <c r="D142" s="718" t="s">
        <v>181</v>
      </c>
      <c r="E142" s="719"/>
      <c r="F142" s="718" t="s">
        <v>298</v>
      </c>
      <c r="G142" s="718"/>
      <c r="H142" s="718" t="s">
        <v>354</v>
      </c>
      <c r="I142" s="719">
        <v>2006</v>
      </c>
      <c r="J142" s="712"/>
      <c r="K142" s="712"/>
      <c r="L142" s="712"/>
      <c r="M142" s="712"/>
      <c r="N142" s="712"/>
      <c r="O142" s="719" t="s">
        <v>133</v>
      </c>
      <c r="P142" s="720">
        <v>280000</v>
      </c>
      <c r="Q142" s="721"/>
      <c r="R142" s="689" t="s">
        <v>112</v>
      </c>
      <c r="S142" s="780" t="str">
        <f t="shared" si="47"/>
        <v>2.06.01</v>
      </c>
      <c r="T142" s="781" t="str">
        <f t="shared" si="48"/>
        <v>ALAT KANTOR</v>
      </c>
      <c r="U142" s="782">
        <f t="shared" si="49"/>
        <v>5</v>
      </c>
      <c r="V142" s="783">
        <f t="shared" si="50"/>
        <v>55998</v>
      </c>
      <c r="W142" s="784">
        <f t="shared" si="51"/>
        <v>7</v>
      </c>
      <c r="X142" s="783"/>
      <c r="Y142" s="783">
        <f t="shared" si="52"/>
        <v>8</v>
      </c>
      <c r="Z142" s="783">
        <f t="shared" si="53"/>
        <v>55998</v>
      </c>
      <c r="AA142" s="784">
        <f t="shared" si="54"/>
        <v>55998</v>
      </c>
      <c r="AB142" s="784">
        <f t="shared" si="55"/>
        <v>55998</v>
      </c>
      <c r="AC142" s="784">
        <f t="shared" si="56"/>
        <v>55998</v>
      </c>
      <c r="AD142" s="784">
        <f t="shared" si="60"/>
        <v>55998</v>
      </c>
      <c r="AE142" s="780">
        <f t="shared" si="57"/>
        <v>2006</v>
      </c>
      <c r="AF142" s="785">
        <f t="shared" si="58"/>
        <v>10</v>
      </c>
      <c r="AG142" s="785">
        <f t="shared" si="59"/>
        <v>279990</v>
      </c>
    </row>
    <row r="143" spans="1:33" ht="28.5" customHeight="1">
      <c r="A143" t="s">
        <v>2027</v>
      </c>
      <c r="B143" s="711"/>
      <c r="C143" s="808" t="s">
        <v>435</v>
      </c>
      <c r="D143" s="718" t="s">
        <v>176</v>
      </c>
      <c r="E143" s="719"/>
      <c r="F143" s="718" t="s">
        <v>302</v>
      </c>
      <c r="G143" s="718"/>
      <c r="H143" s="718" t="s">
        <v>356</v>
      </c>
      <c r="I143" s="719">
        <v>2006</v>
      </c>
      <c r="J143" s="712"/>
      <c r="K143" s="712"/>
      <c r="L143" s="712"/>
      <c r="M143" s="712"/>
      <c r="N143" s="712"/>
      <c r="O143" s="719" t="s">
        <v>133</v>
      </c>
      <c r="P143" s="720">
        <v>1040000</v>
      </c>
      <c r="Q143" s="721"/>
      <c r="R143" s="689" t="s">
        <v>112</v>
      </c>
      <c r="S143" s="780" t="str">
        <f t="shared" si="47"/>
        <v>2.06.01</v>
      </c>
      <c r="T143" s="781" t="str">
        <f t="shared" si="48"/>
        <v>ALAT KANTOR</v>
      </c>
      <c r="U143" s="782">
        <f t="shared" si="49"/>
        <v>5</v>
      </c>
      <c r="V143" s="783">
        <f t="shared" si="50"/>
        <v>207998</v>
      </c>
      <c r="W143" s="784">
        <f t="shared" si="51"/>
        <v>7</v>
      </c>
      <c r="X143" s="783"/>
      <c r="Y143" s="783">
        <f t="shared" si="52"/>
        <v>8</v>
      </c>
      <c r="Z143" s="783">
        <f t="shared" si="53"/>
        <v>207998</v>
      </c>
      <c r="AA143" s="784">
        <f t="shared" si="54"/>
        <v>207998</v>
      </c>
      <c r="AB143" s="784">
        <f t="shared" si="55"/>
        <v>207998</v>
      </c>
      <c r="AC143" s="784">
        <f t="shared" si="56"/>
        <v>207998</v>
      </c>
      <c r="AD143" s="784">
        <f t="shared" si="60"/>
        <v>207998</v>
      </c>
      <c r="AE143" s="780">
        <f t="shared" si="57"/>
        <v>2006</v>
      </c>
      <c r="AF143" s="785">
        <f t="shared" si="58"/>
        <v>10</v>
      </c>
      <c r="AG143" s="785">
        <f t="shared" si="59"/>
        <v>1039990</v>
      </c>
    </row>
    <row r="144" spans="1:33" ht="28.5" customHeight="1">
      <c r="A144" t="s">
        <v>2027</v>
      </c>
      <c r="B144" s="711"/>
      <c r="C144" s="808" t="s">
        <v>2070</v>
      </c>
      <c r="D144" s="718" t="s">
        <v>197</v>
      </c>
      <c r="E144" s="719"/>
      <c r="F144" s="718" t="s">
        <v>324</v>
      </c>
      <c r="G144" s="718"/>
      <c r="H144" s="718" t="s">
        <v>359</v>
      </c>
      <c r="I144" s="719">
        <v>2006</v>
      </c>
      <c r="J144" s="712"/>
      <c r="K144" s="712"/>
      <c r="L144" s="712"/>
      <c r="M144" s="712"/>
      <c r="N144" s="712"/>
      <c r="O144" s="719" t="s">
        <v>133</v>
      </c>
      <c r="P144" s="720">
        <v>200000</v>
      </c>
      <c r="Q144" s="721"/>
      <c r="R144" s="689" t="s">
        <v>1854</v>
      </c>
      <c r="S144" s="780" t="str">
        <f t="shared" si="47"/>
        <v>2.06.01</v>
      </c>
      <c r="T144" s="781" t="str">
        <f t="shared" si="48"/>
        <v>ALAT KANTOR</v>
      </c>
      <c r="U144" s="782">
        <f t="shared" si="49"/>
        <v>5</v>
      </c>
      <c r="V144" s="783">
        <f t="shared" si="50"/>
        <v>39998</v>
      </c>
      <c r="W144" s="784">
        <f t="shared" si="51"/>
        <v>7</v>
      </c>
      <c r="X144" s="783"/>
      <c r="Y144" s="783">
        <f t="shared" si="52"/>
        <v>8</v>
      </c>
      <c r="Z144" s="783">
        <f t="shared" si="53"/>
        <v>39998</v>
      </c>
      <c r="AA144" s="784">
        <f t="shared" si="54"/>
        <v>39998</v>
      </c>
      <c r="AB144" s="784">
        <f t="shared" si="55"/>
        <v>39998</v>
      </c>
      <c r="AC144" s="784">
        <f t="shared" si="56"/>
        <v>39998</v>
      </c>
      <c r="AD144" s="784">
        <f t="shared" si="60"/>
        <v>39998</v>
      </c>
      <c r="AE144" s="780">
        <f t="shared" si="57"/>
        <v>2006</v>
      </c>
      <c r="AF144" s="785">
        <f t="shared" si="58"/>
        <v>10</v>
      </c>
      <c r="AG144" s="785">
        <f t="shared" si="59"/>
        <v>199990</v>
      </c>
    </row>
    <row r="145" spans="1:33" ht="28.5" customHeight="1">
      <c r="A145" t="s">
        <v>2027</v>
      </c>
      <c r="B145" s="711"/>
      <c r="C145" s="808" t="s">
        <v>2065</v>
      </c>
      <c r="D145" s="718" t="s">
        <v>1041</v>
      </c>
      <c r="E145" s="719"/>
      <c r="F145" s="718" t="s">
        <v>846</v>
      </c>
      <c r="G145" s="718"/>
      <c r="H145" s="718" t="s">
        <v>355</v>
      </c>
      <c r="I145" s="719">
        <v>2006</v>
      </c>
      <c r="J145" s="712"/>
      <c r="K145" s="712"/>
      <c r="L145" s="712"/>
      <c r="M145" s="712"/>
      <c r="N145" s="712"/>
      <c r="O145" s="719" t="s">
        <v>133</v>
      </c>
      <c r="P145" s="720">
        <v>680000</v>
      </c>
      <c r="Q145" s="721"/>
      <c r="R145" s="689" t="s">
        <v>1854</v>
      </c>
      <c r="S145" s="780" t="str">
        <f t="shared" si="47"/>
        <v>2.06.01</v>
      </c>
      <c r="T145" s="781" t="str">
        <f t="shared" si="48"/>
        <v>ALAT KANTOR</v>
      </c>
      <c r="U145" s="782">
        <f t="shared" si="49"/>
        <v>5</v>
      </c>
      <c r="V145" s="783">
        <f t="shared" si="50"/>
        <v>135998</v>
      </c>
      <c r="W145" s="784">
        <f t="shared" si="51"/>
        <v>7</v>
      </c>
      <c r="X145" s="783"/>
      <c r="Y145" s="783">
        <f t="shared" si="52"/>
        <v>8</v>
      </c>
      <c r="Z145" s="783">
        <f t="shared" si="53"/>
        <v>135998</v>
      </c>
      <c r="AA145" s="784">
        <f t="shared" si="54"/>
        <v>135998</v>
      </c>
      <c r="AB145" s="784">
        <f t="shared" si="55"/>
        <v>135998</v>
      </c>
      <c r="AC145" s="784">
        <f t="shared" si="56"/>
        <v>135998</v>
      </c>
      <c r="AD145" s="784">
        <f t="shared" si="60"/>
        <v>135998</v>
      </c>
      <c r="AE145" s="780">
        <f t="shared" si="57"/>
        <v>2006</v>
      </c>
      <c r="AF145" s="785">
        <f t="shared" si="58"/>
        <v>10</v>
      </c>
      <c r="AG145" s="785">
        <f t="shared" si="59"/>
        <v>679990</v>
      </c>
    </row>
    <row r="146" spans="1:33" ht="28.5" customHeight="1" thickBot="1">
      <c r="A146" t="s">
        <v>2027</v>
      </c>
      <c r="B146" s="711"/>
      <c r="C146" s="808" t="s">
        <v>2063</v>
      </c>
      <c r="D146" s="718" t="s">
        <v>171</v>
      </c>
      <c r="E146" s="719"/>
      <c r="F146" s="718" t="s">
        <v>1058</v>
      </c>
      <c r="G146" s="718"/>
      <c r="H146" s="718" t="s">
        <v>356</v>
      </c>
      <c r="I146" s="719">
        <v>2006</v>
      </c>
      <c r="J146" s="712"/>
      <c r="K146" s="712"/>
      <c r="L146" s="712"/>
      <c r="M146" s="712"/>
      <c r="N146" s="712"/>
      <c r="O146" s="719" t="s">
        <v>133</v>
      </c>
      <c r="P146" s="720">
        <v>5760000</v>
      </c>
      <c r="Q146" s="721"/>
      <c r="R146" s="690" t="s">
        <v>112</v>
      </c>
      <c r="S146" s="780" t="str">
        <f t="shared" si="47"/>
        <v>2.06.01</v>
      </c>
      <c r="T146" s="781" t="str">
        <f t="shared" si="48"/>
        <v>ALAT KANTOR</v>
      </c>
      <c r="U146" s="782">
        <f t="shared" si="49"/>
        <v>5</v>
      </c>
      <c r="V146" s="783">
        <f t="shared" si="50"/>
        <v>1151998</v>
      </c>
      <c r="W146" s="784">
        <f t="shared" si="51"/>
        <v>7</v>
      </c>
      <c r="X146" s="783"/>
      <c r="Y146" s="783">
        <f t="shared" si="52"/>
        <v>8</v>
      </c>
      <c r="Z146" s="783">
        <f t="shared" si="53"/>
        <v>1151998</v>
      </c>
      <c r="AA146" s="784">
        <f t="shared" si="54"/>
        <v>1151998</v>
      </c>
      <c r="AB146" s="784">
        <f t="shared" si="55"/>
        <v>1151998</v>
      </c>
      <c r="AC146" s="784">
        <f t="shared" si="56"/>
        <v>1151998</v>
      </c>
      <c r="AD146" s="784">
        <f t="shared" si="60"/>
        <v>1151998</v>
      </c>
      <c r="AE146" s="780">
        <f t="shared" si="57"/>
        <v>2006</v>
      </c>
      <c r="AF146" s="785">
        <f t="shared" si="58"/>
        <v>10</v>
      </c>
      <c r="AG146" s="785">
        <f t="shared" si="59"/>
        <v>5759990</v>
      </c>
    </row>
    <row r="147" spans="1:33" ht="28.5" customHeight="1">
      <c r="A147" t="s">
        <v>2027</v>
      </c>
      <c r="B147" s="711"/>
      <c r="C147" s="808" t="s">
        <v>1427</v>
      </c>
      <c r="D147" s="718" t="s">
        <v>198</v>
      </c>
      <c r="E147" s="719"/>
      <c r="F147" s="718" t="s">
        <v>851</v>
      </c>
      <c r="G147" s="718"/>
      <c r="H147" s="718" t="s">
        <v>356</v>
      </c>
      <c r="I147" s="719">
        <v>2006</v>
      </c>
      <c r="J147" s="712"/>
      <c r="K147" s="712"/>
      <c r="L147" s="712"/>
      <c r="M147" s="712"/>
      <c r="N147" s="712"/>
      <c r="O147" s="719" t="s">
        <v>133</v>
      </c>
      <c r="P147" s="720">
        <v>800000</v>
      </c>
      <c r="Q147" s="721"/>
      <c r="R147" s="689" t="s">
        <v>112</v>
      </c>
      <c r="S147" s="780" t="str">
        <f t="shared" si="47"/>
        <v>2.06.01</v>
      </c>
      <c r="T147" s="781" t="str">
        <f t="shared" si="48"/>
        <v>ALAT KANTOR</v>
      </c>
      <c r="U147" s="782">
        <f t="shared" si="49"/>
        <v>5</v>
      </c>
      <c r="V147" s="783">
        <f t="shared" si="50"/>
        <v>159998</v>
      </c>
      <c r="W147" s="784">
        <f t="shared" si="51"/>
        <v>7</v>
      </c>
      <c r="X147" s="783"/>
      <c r="Y147" s="783">
        <f t="shared" si="52"/>
        <v>8</v>
      </c>
      <c r="Z147" s="783">
        <f t="shared" si="53"/>
        <v>159998</v>
      </c>
      <c r="AA147" s="784">
        <f t="shared" si="54"/>
        <v>159998</v>
      </c>
      <c r="AB147" s="784">
        <f t="shared" si="55"/>
        <v>159998</v>
      </c>
      <c r="AC147" s="784">
        <f t="shared" si="56"/>
        <v>159998</v>
      </c>
      <c r="AD147" s="784">
        <f t="shared" si="60"/>
        <v>159998</v>
      </c>
      <c r="AE147" s="780">
        <f t="shared" si="57"/>
        <v>2006</v>
      </c>
      <c r="AF147" s="785">
        <f t="shared" si="58"/>
        <v>10</v>
      </c>
      <c r="AG147" s="785">
        <f t="shared" si="59"/>
        <v>799990</v>
      </c>
    </row>
    <row r="148" spans="1:33" ht="28.5" customHeight="1" thickBot="1">
      <c r="A148" t="s">
        <v>2027</v>
      </c>
      <c r="B148" s="711"/>
      <c r="C148" s="809" t="s">
        <v>2066</v>
      </c>
      <c r="D148" s="718" t="s">
        <v>183</v>
      </c>
      <c r="E148" s="719"/>
      <c r="F148" s="718" t="s">
        <v>319</v>
      </c>
      <c r="G148" s="718"/>
      <c r="H148" s="718" t="s">
        <v>356</v>
      </c>
      <c r="I148" s="719">
        <v>2006</v>
      </c>
      <c r="J148" s="712"/>
      <c r="K148" s="712"/>
      <c r="L148" s="712"/>
      <c r="M148" s="712"/>
      <c r="N148" s="712"/>
      <c r="O148" s="719" t="s">
        <v>133</v>
      </c>
      <c r="P148" s="720">
        <v>136000</v>
      </c>
      <c r="Q148" s="721"/>
      <c r="R148" s="689" t="s">
        <v>112</v>
      </c>
      <c r="S148" s="780" t="str">
        <f t="shared" si="47"/>
        <v>2.06.01</v>
      </c>
      <c r="T148" s="781" t="str">
        <f t="shared" si="48"/>
        <v>ALAT KANTOR</v>
      </c>
      <c r="U148" s="782">
        <f t="shared" si="49"/>
        <v>5</v>
      </c>
      <c r="V148" s="783">
        <f t="shared" si="50"/>
        <v>27198</v>
      </c>
      <c r="W148" s="784">
        <f t="shared" si="51"/>
        <v>7</v>
      </c>
      <c r="X148" s="783"/>
      <c r="Y148" s="783">
        <f t="shared" si="52"/>
        <v>8</v>
      </c>
      <c r="Z148" s="783">
        <f t="shared" si="53"/>
        <v>27198</v>
      </c>
      <c r="AA148" s="784">
        <f t="shared" si="54"/>
        <v>27198</v>
      </c>
      <c r="AB148" s="784">
        <f t="shared" si="55"/>
        <v>27198</v>
      </c>
      <c r="AC148" s="784">
        <f t="shared" si="56"/>
        <v>27198</v>
      </c>
      <c r="AD148" s="784">
        <f t="shared" si="60"/>
        <v>27198</v>
      </c>
      <c r="AE148" s="780">
        <f t="shared" si="57"/>
        <v>2006</v>
      </c>
      <c r="AF148" s="785">
        <f t="shared" si="58"/>
        <v>10</v>
      </c>
      <c r="AG148" s="785">
        <f t="shared" si="59"/>
        <v>135990</v>
      </c>
    </row>
    <row r="149" spans="1:33" ht="28.5" customHeight="1">
      <c r="A149" t="s">
        <v>2027</v>
      </c>
      <c r="B149" s="711"/>
      <c r="C149" s="808" t="s">
        <v>2061</v>
      </c>
      <c r="D149" s="718" t="s">
        <v>181</v>
      </c>
      <c r="E149" s="719"/>
      <c r="F149" s="718" t="s">
        <v>298</v>
      </c>
      <c r="G149" s="718"/>
      <c r="H149" s="718" t="s">
        <v>354</v>
      </c>
      <c r="I149" s="719">
        <v>2006</v>
      </c>
      <c r="J149" s="712"/>
      <c r="K149" s="712"/>
      <c r="L149" s="712"/>
      <c r="M149" s="712"/>
      <c r="N149" s="712"/>
      <c r="O149" s="719" t="s">
        <v>133</v>
      </c>
      <c r="P149" s="720">
        <v>1600000</v>
      </c>
      <c r="Q149" s="721"/>
      <c r="R149" s="689" t="s">
        <v>112</v>
      </c>
      <c r="S149" s="780" t="str">
        <f t="shared" si="47"/>
        <v>2.06.01</v>
      </c>
      <c r="T149" s="781" t="str">
        <f t="shared" si="48"/>
        <v>ALAT KANTOR</v>
      </c>
      <c r="U149" s="782">
        <f t="shared" si="49"/>
        <v>5</v>
      </c>
      <c r="V149" s="783">
        <f t="shared" si="50"/>
        <v>319998</v>
      </c>
      <c r="W149" s="784">
        <f t="shared" si="51"/>
        <v>7</v>
      </c>
      <c r="X149" s="783"/>
      <c r="Y149" s="783">
        <f t="shared" si="52"/>
        <v>8</v>
      </c>
      <c r="Z149" s="783">
        <f t="shared" si="53"/>
        <v>319998</v>
      </c>
      <c r="AA149" s="784">
        <f t="shared" si="54"/>
        <v>319998</v>
      </c>
      <c r="AB149" s="784">
        <f t="shared" si="55"/>
        <v>319998</v>
      </c>
      <c r="AC149" s="784">
        <f t="shared" si="56"/>
        <v>319998</v>
      </c>
      <c r="AD149" s="784">
        <f t="shared" si="60"/>
        <v>319998</v>
      </c>
      <c r="AE149" s="780">
        <f t="shared" si="57"/>
        <v>2006</v>
      </c>
      <c r="AF149" s="785">
        <f t="shared" si="58"/>
        <v>10</v>
      </c>
      <c r="AG149" s="785">
        <f t="shared" si="59"/>
        <v>1599990</v>
      </c>
    </row>
    <row r="150" spans="1:33" ht="28.5" customHeight="1">
      <c r="A150" t="s">
        <v>2027</v>
      </c>
      <c r="B150" s="711"/>
      <c r="C150" s="808" t="s">
        <v>435</v>
      </c>
      <c r="D150" s="718" t="s">
        <v>176</v>
      </c>
      <c r="E150" s="719"/>
      <c r="F150" s="718" t="s">
        <v>302</v>
      </c>
      <c r="G150" s="718"/>
      <c r="H150" s="718" t="s">
        <v>356</v>
      </c>
      <c r="I150" s="719">
        <v>2006</v>
      </c>
      <c r="J150" s="712"/>
      <c r="K150" s="712"/>
      <c r="L150" s="712"/>
      <c r="M150" s="712"/>
      <c r="N150" s="712"/>
      <c r="O150" s="719" t="s">
        <v>133</v>
      </c>
      <c r="P150" s="720">
        <v>1040000</v>
      </c>
      <c r="Q150" s="721"/>
      <c r="R150" s="689" t="s">
        <v>112</v>
      </c>
      <c r="S150" s="780" t="str">
        <f t="shared" si="47"/>
        <v>2.06.01</v>
      </c>
      <c r="T150" s="781" t="str">
        <f t="shared" si="48"/>
        <v>ALAT KANTOR</v>
      </c>
      <c r="U150" s="782">
        <f t="shared" si="49"/>
        <v>5</v>
      </c>
      <c r="V150" s="783">
        <f t="shared" si="50"/>
        <v>207998</v>
      </c>
      <c r="W150" s="784">
        <f t="shared" si="51"/>
        <v>7</v>
      </c>
      <c r="X150" s="783"/>
      <c r="Y150" s="783">
        <f t="shared" si="52"/>
        <v>8</v>
      </c>
      <c r="Z150" s="783">
        <f t="shared" si="53"/>
        <v>207998</v>
      </c>
      <c r="AA150" s="784">
        <f t="shared" si="54"/>
        <v>207998</v>
      </c>
      <c r="AB150" s="784">
        <f t="shared" si="55"/>
        <v>207998</v>
      </c>
      <c r="AC150" s="784">
        <f t="shared" si="56"/>
        <v>207998</v>
      </c>
      <c r="AD150" s="784">
        <f t="shared" si="60"/>
        <v>207998</v>
      </c>
      <c r="AE150" s="780">
        <f t="shared" si="57"/>
        <v>2006</v>
      </c>
      <c r="AF150" s="785">
        <f t="shared" si="58"/>
        <v>10</v>
      </c>
      <c r="AG150" s="785">
        <f t="shared" si="59"/>
        <v>1039990</v>
      </c>
    </row>
    <row r="151" spans="1:33" ht="28.5" customHeight="1">
      <c r="A151" t="s">
        <v>2027</v>
      </c>
      <c r="B151" s="711"/>
      <c r="C151" s="808" t="s">
        <v>2062</v>
      </c>
      <c r="D151" s="718" t="s">
        <v>1040</v>
      </c>
      <c r="E151" s="719"/>
      <c r="F151" s="718" t="s">
        <v>293</v>
      </c>
      <c r="G151" s="718"/>
      <c r="H151" s="718" t="s">
        <v>354</v>
      </c>
      <c r="I151" s="719">
        <v>2006</v>
      </c>
      <c r="J151" s="712"/>
      <c r="K151" s="712"/>
      <c r="L151" s="712"/>
      <c r="M151" s="712"/>
      <c r="N151" s="712"/>
      <c r="O151" s="719" t="s">
        <v>133</v>
      </c>
      <c r="P151" s="720">
        <v>1400000</v>
      </c>
      <c r="Q151" s="721" t="s">
        <v>112</v>
      </c>
      <c r="R151" s="689" t="s">
        <v>112</v>
      </c>
      <c r="S151" s="780" t="str">
        <f t="shared" si="47"/>
        <v>2.06.01</v>
      </c>
      <c r="T151" s="781" t="str">
        <f t="shared" si="48"/>
        <v>ALAT KANTOR</v>
      </c>
      <c r="U151" s="782">
        <f t="shared" si="49"/>
        <v>5</v>
      </c>
      <c r="V151" s="783">
        <f t="shared" si="50"/>
        <v>279998</v>
      </c>
      <c r="W151" s="784">
        <f t="shared" si="51"/>
        <v>7</v>
      </c>
      <c r="X151" s="783"/>
      <c r="Y151" s="783">
        <f t="shared" si="52"/>
        <v>8</v>
      </c>
      <c r="Z151" s="783">
        <f t="shared" si="53"/>
        <v>279998</v>
      </c>
      <c r="AA151" s="784">
        <f t="shared" si="54"/>
        <v>279998</v>
      </c>
      <c r="AB151" s="784">
        <f t="shared" si="55"/>
        <v>279998</v>
      </c>
      <c r="AC151" s="784">
        <f t="shared" si="56"/>
        <v>279998</v>
      </c>
      <c r="AD151" s="784">
        <f t="shared" si="60"/>
        <v>279998</v>
      </c>
      <c r="AE151" s="780">
        <f t="shared" si="57"/>
        <v>2006</v>
      </c>
      <c r="AF151" s="785">
        <f t="shared" si="58"/>
        <v>10</v>
      </c>
      <c r="AG151" s="785">
        <f t="shared" si="59"/>
        <v>1399990</v>
      </c>
    </row>
    <row r="152" spans="1:33" ht="28.5" customHeight="1" thickBot="1">
      <c r="A152" t="s">
        <v>2027</v>
      </c>
      <c r="B152" s="726"/>
      <c r="C152" s="808" t="s">
        <v>2054</v>
      </c>
      <c r="D152" s="738" t="s">
        <v>1045</v>
      </c>
      <c r="E152" s="739"/>
      <c r="F152" s="738" t="s">
        <v>298</v>
      </c>
      <c r="G152" s="738"/>
      <c r="H152" s="738" t="s">
        <v>366</v>
      </c>
      <c r="I152" s="739">
        <v>2006</v>
      </c>
      <c r="J152" s="727"/>
      <c r="K152" s="727"/>
      <c r="L152" s="727"/>
      <c r="M152" s="727"/>
      <c r="N152" s="727"/>
      <c r="O152" s="739" t="s">
        <v>133</v>
      </c>
      <c r="P152" s="740">
        <v>520000</v>
      </c>
      <c r="Q152" s="741" t="s">
        <v>112</v>
      </c>
      <c r="R152" s="689" t="s">
        <v>112</v>
      </c>
      <c r="S152" s="780" t="str">
        <f t="shared" si="47"/>
        <v>2.06.01</v>
      </c>
      <c r="T152" s="781" t="str">
        <f t="shared" si="48"/>
        <v>ALAT KANTOR</v>
      </c>
      <c r="U152" s="782">
        <f t="shared" si="49"/>
        <v>5</v>
      </c>
      <c r="V152" s="783">
        <f t="shared" si="50"/>
        <v>103998</v>
      </c>
      <c r="W152" s="784">
        <f t="shared" si="51"/>
        <v>7</v>
      </c>
      <c r="X152" s="783"/>
      <c r="Y152" s="783">
        <f t="shared" si="52"/>
        <v>8</v>
      </c>
      <c r="Z152" s="783">
        <f t="shared" si="53"/>
        <v>103998</v>
      </c>
      <c r="AA152" s="784">
        <f t="shared" si="54"/>
        <v>103998</v>
      </c>
      <c r="AB152" s="784">
        <f t="shared" si="55"/>
        <v>103998</v>
      </c>
      <c r="AC152" s="784">
        <f t="shared" si="56"/>
        <v>103998</v>
      </c>
      <c r="AD152" s="784">
        <f t="shared" si="60"/>
        <v>103998</v>
      </c>
      <c r="AE152" s="780">
        <f t="shared" si="57"/>
        <v>2006</v>
      </c>
      <c r="AF152" s="785">
        <f t="shared" si="58"/>
        <v>10</v>
      </c>
      <c r="AG152" s="785">
        <f t="shared" si="59"/>
        <v>519990</v>
      </c>
    </row>
    <row r="153" spans="1:33" ht="28.5" customHeight="1">
      <c r="A153" t="s">
        <v>2027</v>
      </c>
      <c r="B153" s="732"/>
      <c r="C153" s="808" t="s">
        <v>2059</v>
      </c>
      <c r="D153" s="733" t="s">
        <v>1046</v>
      </c>
      <c r="E153" s="734"/>
      <c r="F153" s="733" t="s">
        <v>298</v>
      </c>
      <c r="G153" s="733"/>
      <c r="H153" s="733" t="s">
        <v>366</v>
      </c>
      <c r="I153" s="734">
        <v>2006</v>
      </c>
      <c r="J153" s="735"/>
      <c r="K153" s="735"/>
      <c r="L153" s="735"/>
      <c r="M153" s="735"/>
      <c r="N153" s="735"/>
      <c r="O153" s="734" t="s">
        <v>133</v>
      </c>
      <c r="P153" s="736">
        <v>320000</v>
      </c>
      <c r="Q153" s="737"/>
      <c r="R153" s="689" t="s">
        <v>112</v>
      </c>
      <c r="S153" s="780" t="str">
        <f t="shared" si="47"/>
        <v>2.06.01</v>
      </c>
      <c r="T153" s="781" t="str">
        <f t="shared" si="48"/>
        <v>ALAT KANTOR</v>
      </c>
      <c r="U153" s="782">
        <f t="shared" si="49"/>
        <v>5</v>
      </c>
      <c r="V153" s="783">
        <f t="shared" si="50"/>
        <v>63998</v>
      </c>
      <c r="W153" s="784">
        <f t="shared" si="51"/>
        <v>7</v>
      </c>
      <c r="X153" s="783"/>
      <c r="Y153" s="783">
        <f t="shared" si="52"/>
        <v>8</v>
      </c>
      <c r="Z153" s="783">
        <f t="shared" si="53"/>
        <v>63998</v>
      </c>
      <c r="AA153" s="784">
        <f t="shared" si="54"/>
        <v>63998</v>
      </c>
      <c r="AB153" s="784">
        <f t="shared" si="55"/>
        <v>63998</v>
      </c>
      <c r="AC153" s="784">
        <f t="shared" si="56"/>
        <v>63998</v>
      </c>
      <c r="AD153" s="784">
        <f t="shared" si="60"/>
        <v>63998</v>
      </c>
      <c r="AE153" s="780">
        <f t="shared" si="57"/>
        <v>2006</v>
      </c>
      <c r="AF153" s="785">
        <f t="shared" si="58"/>
        <v>10</v>
      </c>
      <c r="AG153" s="785">
        <f t="shared" si="59"/>
        <v>319990</v>
      </c>
    </row>
    <row r="154" spans="1:33" ht="28.5" customHeight="1">
      <c r="A154" t="s">
        <v>2027</v>
      </c>
      <c r="B154" s="711"/>
      <c r="C154" s="808" t="s">
        <v>2059</v>
      </c>
      <c r="D154" s="718" t="s">
        <v>1046</v>
      </c>
      <c r="E154" s="719"/>
      <c r="F154" s="718" t="s">
        <v>298</v>
      </c>
      <c r="G154" s="718"/>
      <c r="H154" s="718" t="s">
        <v>363</v>
      </c>
      <c r="I154" s="719">
        <v>2006</v>
      </c>
      <c r="J154" s="712"/>
      <c r="K154" s="712"/>
      <c r="L154" s="712"/>
      <c r="M154" s="712"/>
      <c r="N154" s="712"/>
      <c r="O154" s="719" t="s">
        <v>133</v>
      </c>
      <c r="P154" s="720">
        <v>320000</v>
      </c>
      <c r="Q154" s="721"/>
      <c r="R154" s="689" t="s">
        <v>112</v>
      </c>
      <c r="S154" s="780" t="str">
        <f t="shared" si="47"/>
        <v>2.06.01</v>
      </c>
      <c r="T154" s="781" t="str">
        <f t="shared" si="48"/>
        <v>ALAT KANTOR</v>
      </c>
      <c r="U154" s="782">
        <f t="shared" si="49"/>
        <v>5</v>
      </c>
      <c r="V154" s="783">
        <f t="shared" si="50"/>
        <v>63998</v>
      </c>
      <c r="W154" s="784">
        <f t="shared" si="51"/>
        <v>7</v>
      </c>
      <c r="X154" s="783"/>
      <c r="Y154" s="783">
        <f t="shared" si="52"/>
        <v>8</v>
      </c>
      <c r="Z154" s="783">
        <f t="shared" si="53"/>
        <v>63998</v>
      </c>
      <c r="AA154" s="784">
        <f t="shared" si="54"/>
        <v>63998</v>
      </c>
      <c r="AB154" s="784">
        <f t="shared" si="55"/>
        <v>63998</v>
      </c>
      <c r="AC154" s="784">
        <f t="shared" si="56"/>
        <v>63998</v>
      </c>
      <c r="AD154" s="784">
        <f t="shared" si="60"/>
        <v>63998</v>
      </c>
      <c r="AE154" s="780">
        <f t="shared" si="57"/>
        <v>2006</v>
      </c>
      <c r="AF154" s="785">
        <f t="shared" si="58"/>
        <v>10</v>
      </c>
      <c r="AG154" s="785">
        <f t="shared" si="59"/>
        <v>319990</v>
      </c>
    </row>
    <row r="155" spans="1:33" ht="28.5" customHeight="1">
      <c r="A155" t="s">
        <v>2027</v>
      </c>
      <c r="B155" s="711"/>
      <c r="C155" s="808" t="s">
        <v>2062</v>
      </c>
      <c r="D155" s="718" t="s">
        <v>169</v>
      </c>
      <c r="E155" s="719"/>
      <c r="F155" s="718" t="s">
        <v>293</v>
      </c>
      <c r="G155" s="718"/>
      <c r="H155" s="718" t="s">
        <v>354</v>
      </c>
      <c r="I155" s="719">
        <v>2006</v>
      </c>
      <c r="J155" s="712"/>
      <c r="K155" s="712"/>
      <c r="L155" s="712"/>
      <c r="M155" s="712"/>
      <c r="N155" s="712"/>
      <c r="O155" s="719" t="s">
        <v>133</v>
      </c>
      <c r="P155" s="720">
        <v>1050000</v>
      </c>
      <c r="Q155" s="721" t="s">
        <v>112</v>
      </c>
      <c r="R155" s="689" t="s">
        <v>112</v>
      </c>
      <c r="S155" s="780" t="str">
        <f t="shared" si="47"/>
        <v>2.06.01</v>
      </c>
      <c r="T155" s="781" t="str">
        <f t="shared" si="48"/>
        <v>ALAT KANTOR</v>
      </c>
      <c r="U155" s="782">
        <f t="shared" si="49"/>
        <v>5</v>
      </c>
      <c r="V155" s="783">
        <f t="shared" si="50"/>
        <v>209998</v>
      </c>
      <c r="W155" s="784">
        <f t="shared" si="51"/>
        <v>7</v>
      </c>
      <c r="X155" s="783"/>
      <c r="Y155" s="783">
        <f t="shared" si="52"/>
        <v>8</v>
      </c>
      <c r="Z155" s="783">
        <f t="shared" si="53"/>
        <v>209998</v>
      </c>
      <c r="AA155" s="784">
        <f t="shared" si="54"/>
        <v>209998</v>
      </c>
      <c r="AB155" s="784">
        <f t="shared" si="55"/>
        <v>209998</v>
      </c>
      <c r="AC155" s="784">
        <f t="shared" si="56"/>
        <v>209998</v>
      </c>
      <c r="AD155" s="784">
        <f t="shared" si="60"/>
        <v>209998</v>
      </c>
      <c r="AE155" s="780">
        <f t="shared" si="57"/>
        <v>2006</v>
      </c>
      <c r="AF155" s="785">
        <f t="shared" si="58"/>
        <v>10</v>
      </c>
      <c r="AG155" s="785">
        <f t="shared" si="59"/>
        <v>1049990</v>
      </c>
    </row>
    <row r="156" spans="1:33" ht="28.5" customHeight="1">
      <c r="A156" t="s">
        <v>2027</v>
      </c>
      <c r="B156" s="711"/>
      <c r="C156" s="808" t="s">
        <v>1426</v>
      </c>
      <c r="D156" s="718" t="s">
        <v>1860</v>
      </c>
      <c r="E156" s="719"/>
      <c r="F156" s="718" t="s">
        <v>1940</v>
      </c>
      <c r="G156" s="718"/>
      <c r="H156" s="718" t="s">
        <v>150</v>
      </c>
      <c r="I156" s="719">
        <v>2008</v>
      </c>
      <c r="J156" s="712"/>
      <c r="K156" s="712"/>
      <c r="L156" s="712"/>
      <c r="M156" s="712"/>
      <c r="N156" s="712"/>
      <c r="O156" s="719" t="s">
        <v>133</v>
      </c>
      <c r="P156" s="720">
        <v>12320000</v>
      </c>
      <c r="Q156" s="721" t="s">
        <v>112</v>
      </c>
      <c r="R156" s="689" t="s">
        <v>112</v>
      </c>
      <c r="S156" s="780" t="str">
        <f t="shared" si="47"/>
        <v>2.06.01</v>
      </c>
      <c r="T156" s="781" t="str">
        <f t="shared" si="48"/>
        <v>ALAT KANTOR</v>
      </c>
      <c r="U156" s="782">
        <f t="shared" si="49"/>
        <v>5</v>
      </c>
      <c r="V156" s="783">
        <f t="shared" si="50"/>
        <v>2463998</v>
      </c>
      <c r="W156" s="784">
        <f t="shared" si="51"/>
        <v>5</v>
      </c>
      <c r="X156" s="783">
        <f t="shared" ref="X156:X158" si="61">IF(W156&gt;U156,M156-10,V156*W156)</f>
        <v>12319990</v>
      </c>
      <c r="Y156" s="783">
        <f t="shared" si="52"/>
        <v>6</v>
      </c>
      <c r="Z156" s="783">
        <f t="shared" si="53"/>
        <v>0</v>
      </c>
      <c r="AA156" s="784">
        <f t="shared" si="54"/>
        <v>0</v>
      </c>
      <c r="AB156" s="784">
        <f t="shared" si="55"/>
        <v>0</v>
      </c>
      <c r="AC156" s="784">
        <f t="shared" si="56"/>
        <v>0</v>
      </c>
      <c r="AD156" s="784">
        <f t="shared" si="60"/>
        <v>0</v>
      </c>
      <c r="AE156" s="780">
        <f t="shared" si="57"/>
        <v>2008</v>
      </c>
      <c r="AF156" s="785">
        <f t="shared" si="58"/>
        <v>10</v>
      </c>
      <c r="AG156" s="785">
        <f t="shared" si="59"/>
        <v>12319990</v>
      </c>
    </row>
    <row r="157" spans="1:33" ht="28.5" customHeight="1">
      <c r="A157" t="s">
        <v>2027</v>
      </c>
      <c r="B157" s="711"/>
      <c r="C157" s="808" t="s">
        <v>435</v>
      </c>
      <c r="D157" s="718" t="s">
        <v>1855</v>
      </c>
      <c r="E157" s="719"/>
      <c r="F157" s="718" t="s">
        <v>1941</v>
      </c>
      <c r="G157" s="718"/>
      <c r="H157" s="718" t="s">
        <v>372</v>
      </c>
      <c r="I157" s="719">
        <v>2008</v>
      </c>
      <c r="J157" s="712"/>
      <c r="K157" s="712"/>
      <c r="L157" s="712"/>
      <c r="M157" s="712"/>
      <c r="N157" s="712"/>
      <c r="O157" s="719" t="s">
        <v>133</v>
      </c>
      <c r="P157" s="720">
        <v>2912000</v>
      </c>
      <c r="Q157" s="721" t="s">
        <v>112</v>
      </c>
      <c r="R157" s="689" t="s">
        <v>112</v>
      </c>
      <c r="S157" s="780" t="str">
        <f t="shared" si="47"/>
        <v>2.06.01</v>
      </c>
      <c r="T157" s="781" t="str">
        <f t="shared" si="48"/>
        <v>ALAT KANTOR</v>
      </c>
      <c r="U157" s="782">
        <f t="shared" si="49"/>
        <v>5</v>
      </c>
      <c r="V157" s="783">
        <f t="shared" si="50"/>
        <v>582398</v>
      </c>
      <c r="W157" s="784">
        <f t="shared" si="51"/>
        <v>5</v>
      </c>
      <c r="X157" s="783">
        <f t="shared" si="61"/>
        <v>2911990</v>
      </c>
      <c r="Y157" s="783">
        <f t="shared" si="52"/>
        <v>6</v>
      </c>
      <c r="Z157" s="783">
        <f t="shared" si="53"/>
        <v>0</v>
      </c>
      <c r="AA157" s="784">
        <f t="shared" si="54"/>
        <v>0</v>
      </c>
      <c r="AB157" s="784">
        <f t="shared" si="55"/>
        <v>0</v>
      </c>
      <c r="AC157" s="784">
        <f t="shared" si="56"/>
        <v>0</v>
      </c>
      <c r="AD157" s="784">
        <f t="shared" si="60"/>
        <v>0</v>
      </c>
      <c r="AE157" s="780">
        <f t="shared" si="57"/>
        <v>2008</v>
      </c>
      <c r="AF157" s="785">
        <f t="shared" si="58"/>
        <v>10</v>
      </c>
      <c r="AG157" s="785">
        <f t="shared" si="59"/>
        <v>2911990</v>
      </c>
    </row>
    <row r="158" spans="1:33" ht="28.5" customHeight="1">
      <c r="A158" t="s">
        <v>2027</v>
      </c>
      <c r="B158" s="711"/>
      <c r="C158" s="808" t="s">
        <v>435</v>
      </c>
      <c r="D158" s="718" t="s">
        <v>1855</v>
      </c>
      <c r="E158" s="719"/>
      <c r="F158" s="718" t="s">
        <v>1941</v>
      </c>
      <c r="G158" s="718"/>
      <c r="H158" s="718" t="s">
        <v>372</v>
      </c>
      <c r="I158" s="719">
        <v>2008</v>
      </c>
      <c r="J158" s="712"/>
      <c r="K158" s="712"/>
      <c r="L158" s="712"/>
      <c r="M158" s="712"/>
      <c r="N158" s="712"/>
      <c r="O158" s="719" t="s">
        <v>133</v>
      </c>
      <c r="P158" s="720">
        <v>5824000</v>
      </c>
      <c r="Q158" s="721" t="s">
        <v>112</v>
      </c>
      <c r="R158" s="689" t="s">
        <v>112</v>
      </c>
      <c r="S158" s="780" t="str">
        <f t="shared" si="47"/>
        <v>2.06.01</v>
      </c>
      <c r="T158" s="781" t="str">
        <f t="shared" si="48"/>
        <v>ALAT KANTOR</v>
      </c>
      <c r="U158" s="782">
        <f t="shared" si="49"/>
        <v>5</v>
      </c>
      <c r="V158" s="783">
        <f t="shared" si="50"/>
        <v>1164798</v>
      </c>
      <c r="W158" s="784">
        <f t="shared" si="51"/>
        <v>5</v>
      </c>
      <c r="X158" s="783">
        <f t="shared" si="61"/>
        <v>5823990</v>
      </c>
      <c r="Y158" s="783">
        <f t="shared" si="52"/>
        <v>6</v>
      </c>
      <c r="Z158" s="783">
        <f t="shared" si="53"/>
        <v>0</v>
      </c>
      <c r="AA158" s="784">
        <f t="shared" si="54"/>
        <v>0</v>
      </c>
      <c r="AB158" s="784">
        <f t="shared" si="55"/>
        <v>0</v>
      </c>
      <c r="AC158" s="784">
        <f t="shared" si="56"/>
        <v>0</v>
      </c>
      <c r="AD158" s="784">
        <f t="shared" si="60"/>
        <v>0</v>
      </c>
      <c r="AE158" s="780">
        <f t="shared" si="57"/>
        <v>2008</v>
      </c>
      <c r="AF158" s="785">
        <f t="shared" si="58"/>
        <v>10</v>
      </c>
      <c r="AG158" s="785">
        <f t="shared" si="59"/>
        <v>5823990</v>
      </c>
    </row>
    <row r="159" spans="1:33" ht="28.5" customHeight="1">
      <c r="A159" t="s">
        <v>2027</v>
      </c>
      <c r="B159" s="711"/>
      <c r="C159" s="808" t="s">
        <v>435</v>
      </c>
      <c r="D159" s="718" t="s">
        <v>1855</v>
      </c>
      <c r="E159" s="719"/>
      <c r="F159" s="718" t="s">
        <v>1941</v>
      </c>
      <c r="G159" s="718"/>
      <c r="H159" s="718" t="s">
        <v>372</v>
      </c>
      <c r="I159" s="719">
        <v>2008</v>
      </c>
      <c r="J159" s="712"/>
      <c r="K159" s="712"/>
      <c r="L159" s="712"/>
      <c r="M159" s="712"/>
      <c r="N159" s="712"/>
      <c r="O159" s="719" t="s">
        <v>133</v>
      </c>
      <c r="P159" s="720">
        <v>2912000</v>
      </c>
      <c r="Q159" s="721" t="s">
        <v>112</v>
      </c>
      <c r="R159" s="689" t="s">
        <v>112</v>
      </c>
      <c r="S159" s="780" t="str">
        <f t="shared" ref="S159:S195" si="62">A159</f>
        <v>2.06.01</v>
      </c>
      <c r="T159" s="781" t="str">
        <f t="shared" ref="T159:T195" si="63">VLOOKUP(S159,kelompok,2,0)</f>
        <v>ALAT KANTOR</v>
      </c>
      <c r="U159" s="782">
        <f t="shared" ref="U159:U195" si="64">VLOOKUP(S159,MASAMANFAAT,4,0)</f>
        <v>5</v>
      </c>
      <c r="V159" s="783">
        <f t="shared" ref="V159:V195" si="65">(P159-10)/U159</f>
        <v>582398</v>
      </c>
      <c r="W159" s="784">
        <f t="shared" ref="W159:W186" si="66">2013-AE159</f>
        <v>5</v>
      </c>
      <c r="X159" s="783">
        <f t="shared" ref="X159:X195" si="67">IF(W159&gt;U159,M159-10,V159*W159)</f>
        <v>2911990</v>
      </c>
      <c r="Y159" s="783">
        <f t="shared" ref="Y159:Y195" si="68">2014-AE159</f>
        <v>6</v>
      </c>
      <c r="Z159" s="783">
        <f t="shared" ref="Z159:Z195" si="69">IF(P159-10=X159,0,V159)</f>
        <v>0</v>
      </c>
      <c r="AA159" s="784">
        <f t="shared" ref="AA159:AA195" si="70">IF(P159-10=X159+Z159,0,V159)</f>
        <v>0</v>
      </c>
      <c r="AB159" s="784">
        <f t="shared" ref="AB159:AB195" si="71">IF(P159-10=X159+Z159+AA159,0,V159)</f>
        <v>0</v>
      </c>
      <c r="AC159" s="784">
        <f t="shared" ref="AC159:AC195" si="72">IF(P159-10=X159+Z159+AA159+AB159,0,V159)</f>
        <v>0</v>
      </c>
      <c r="AD159" s="784">
        <f t="shared" si="60"/>
        <v>0</v>
      </c>
      <c r="AE159" s="780">
        <f t="shared" ref="AE159:AE195" si="73">I159</f>
        <v>2008</v>
      </c>
      <c r="AF159" s="785">
        <f t="shared" ref="AF159:AF200" si="74">P159-(Z159+AA159+X159+AB159+AC159+AD159)</f>
        <v>10</v>
      </c>
      <c r="AG159" s="785">
        <f t="shared" ref="AG159:AG200" si="75">AC159+AB159+AA159+Z159+X159+AD159</f>
        <v>2911990</v>
      </c>
    </row>
    <row r="160" spans="1:33" ht="28.5" customHeight="1">
      <c r="A160" t="s">
        <v>2027</v>
      </c>
      <c r="B160" s="711"/>
      <c r="C160" s="808" t="s">
        <v>2054</v>
      </c>
      <c r="D160" s="718" t="s">
        <v>188</v>
      </c>
      <c r="E160" s="719"/>
      <c r="F160" s="718" t="s">
        <v>298</v>
      </c>
      <c r="G160" s="718"/>
      <c r="H160" s="718" t="s">
        <v>150</v>
      </c>
      <c r="I160" s="719">
        <v>2008</v>
      </c>
      <c r="J160" s="712"/>
      <c r="K160" s="712"/>
      <c r="L160" s="712"/>
      <c r="M160" s="712"/>
      <c r="N160" s="712"/>
      <c r="O160" s="719" t="s">
        <v>133</v>
      </c>
      <c r="P160" s="720">
        <v>3987200</v>
      </c>
      <c r="Q160" s="721" t="s">
        <v>112</v>
      </c>
      <c r="R160" s="689" t="s">
        <v>112</v>
      </c>
      <c r="S160" s="780" t="str">
        <f t="shared" si="62"/>
        <v>2.06.01</v>
      </c>
      <c r="T160" s="781" t="str">
        <f t="shared" si="63"/>
        <v>ALAT KANTOR</v>
      </c>
      <c r="U160" s="782">
        <f t="shared" si="64"/>
        <v>5</v>
      </c>
      <c r="V160" s="783">
        <f t="shared" si="65"/>
        <v>797438</v>
      </c>
      <c r="W160" s="784">
        <f t="shared" si="66"/>
        <v>5</v>
      </c>
      <c r="X160" s="783">
        <f t="shared" si="67"/>
        <v>3987190</v>
      </c>
      <c r="Y160" s="783">
        <f t="shared" si="68"/>
        <v>6</v>
      </c>
      <c r="Z160" s="783">
        <f t="shared" si="69"/>
        <v>0</v>
      </c>
      <c r="AA160" s="784">
        <f t="shared" si="70"/>
        <v>0</v>
      </c>
      <c r="AB160" s="784">
        <f t="shared" si="71"/>
        <v>0</v>
      </c>
      <c r="AC160" s="784">
        <f t="shared" si="72"/>
        <v>0</v>
      </c>
      <c r="AD160" s="784">
        <f t="shared" ref="AD160:AD195" si="76">IF(P160-10=X160+Z160+AA160+AB160+AC160,0,V160)</f>
        <v>0</v>
      </c>
      <c r="AE160" s="780">
        <f t="shared" si="73"/>
        <v>2008</v>
      </c>
      <c r="AF160" s="785">
        <f t="shared" si="74"/>
        <v>10</v>
      </c>
      <c r="AG160" s="785">
        <f t="shared" si="75"/>
        <v>3987190</v>
      </c>
    </row>
    <row r="161" spans="1:33" ht="28.5" customHeight="1">
      <c r="A161" t="s">
        <v>2027</v>
      </c>
      <c r="B161" s="711"/>
      <c r="C161" s="808" t="s">
        <v>2062</v>
      </c>
      <c r="D161" s="718" t="s">
        <v>189</v>
      </c>
      <c r="E161" s="719"/>
      <c r="F161" s="718" t="s">
        <v>298</v>
      </c>
      <c r="G161" s="718"/>
      <c r="H161" s="718" t="s">
        <v>150</v>
      </c>
      <c r="I161" s="719">
        <v>2008</v>
      </c>
      <c r="J161" s="712"/>
      <c r="K161" s="712"/>
      <c r="L161" s="712"/>
      <c r="M161" s="712"/>
      <c r="N161" s="712"/>
      <c r="O161" s="719" t="s">
        <v>133</v>
      </c>
      <c r="P161" s="720">
        <v>7000000</v>
      </c>
      <c r="Q161" s="721" t="s">
        <v>112</v>
      </c>
      <c r="R161" s="689" t="s">
        <v>112</v>
      </c>
      <c r="S161" s="780" t="str">
        <f t="shared" si="62"/>
        <v>2.06.01</v>
      </c>
      <c r="T161" s="781" t="str">
        <f t="shared" si="63"/>
        <v>ALAT KANTOR</v>
      </c>
      <c r="U161" s="782">
        <f t="shared" si="64"/>
        <v>5</v>
      </c>
      <c r="V161" s="783">
        <f t="shared" si="65"/>
        <v>1399998</v>
      </c>
      <c r="W161" s="784">
        <f t="shared" si="66"/>
        <v>5</v>
      </c>
      <c r="X161" s="783">
        <f t="shared" si="67"/>
        <v>6999990</v>
      </c>
      <c r="Y161" s="783">
        <f t="shared" si="68"/>
        <v>6</v>
      </c>
      <c r="Z161" s="783">
        <f t="shared" si="69"/>
        <v>0</v>
      </c>
      <c r="AA161" s="784">
        <f t="shared" si="70"/>
        <v>0</v>
      </c>
      <c r="AB161" s="784">
        <f t="shared" si="71"/>
        <v>0</v>
      </c>
      <c r="AC161" s="784">
        <f t="shared" si="72"/>
        <v>0</v>
      </c>
      <c r="AD161" s="784">
        <f t="shared" si="76"/>
        <v>0</v>
      </c>
      <c r="AE161" s="780">
        <f t="shared" si="73"/>
        <v>2008</v>
      </c>
      <c r="AF161" s="785">
        <f t="shared" si="74"/>
        <v>10</v>
      </c>
      <c r="AG161" s="785">
        <f t="shared" si="75"/>
        <v>6999990</v>
      </c>
    </row>
    <row r="162" spans="1:33" ht="28.5" customHeight="1">
      <c r="A162" t="s">
        <v>2027</v>
      </c>
      <c r="B162" s="711"/>
      <c r="C162" s="808" t="s">
        <v>1097</v>
      </c>
      <c r="D162" s="718" t="s">
        <v>1861</v>
      </c>
      <c r="E162" s="719"/>
      <c r="F162" s="718" t="s">
        <v>1942</v>
      </c>
      <c r="G162" s="718"/>
      <c r="H162" s="718" t="s">
        <v>150</v>
      </c>
      <c r="I162" s="719">
        <v>2008</v>
      </c>
      <c r="J162" s="712"/>
      <c r="K162" s="712"/>
      <c r="L162" s="712"/>
      <c r="M162" s="712"/>
      <c r="N162" s="712"/>
      <c r="O162" s="719" t="s">
        <v>133</v>
      </c>
      <c r="P162" s="720">
        <v>9856000</v>
      </c>
      <c r="Q162" s="721" t="s">
        <v>112</v>
      </c>
      <c r="R162" s="689" t="s">
        <v>112</v>
      </c>
      <c r="S162" s="780" t="str">
        <f t="shared" si="62"/>
        <v>2.06.01</v>
      </c>
      <c r="T162" s="781" t="str">
        <f t="shared" si="63"/>
        <v>ALAT KANTOR</v>
      </c>
      <c r="U162" s="782">
        <f t="shared" si="64"/>
        <v>5</v>
      </c>
      <c r="V162" s="783">
        <f t="shared" si="65"/>
        <v>1971198</v>
      </c>
      <c r="W162" s="784">
        <f t="shared" si="66"/>
        <v>5</v>
      </c>
      <c r="X162" s="783">
        <f t="shared" si="67"/>
        <v>9855990</v>
      </c>
      <c r="Y162" s="783">
        <f t="shared" si="68"/>
        <v>6</v>
      </c>
      <c r="Z162" s="783">
        <f t="shared" si="69"/>
        <v>0</v>
      </c>
      <c r="AA162" s="784">
        <f t="shared" si="70"/>
        <v>0</v>
      </c>
      <c r="AB162" s="784">
        <f t="shared" si="71"/>
        <v>0</v>
      </c>
      <c r="AC162" s="784">
        <f t="shared" si="72"/>
        <v>0</v>
      </c>
      <c r="AD162" s="784">
        <f t="shared" si="76"/>
        <v>0</v>
      </c>
      <c r="AE162" s="780">
        <f t="shared" si="73"/>
        <v>2008</v>
      </c>
      <c r="AF162" s="785">
        <f t="shared" si="74"/>
        <v>10</v>
      </c>
      <c r="AG162" s="785">
        <f t="shared" si="75"/>
        <v>9855990</v>
      </c>
    </row>
    <row r="163" spans="1:33" ht="28.5" customHeight="1">
      <c r="A163" t="s">
        <v>2027</v>
      </c>
      <c r="B163" s="711"/>
      <c r="C163" s="808" t="s">
        <v>2071</v>
      </c>
      <c r="D163" s="718" t="s">
        <v>1862</v>
      </c>
      <c r="E163" s="719"/>
      <c r="F163" s="718" t="s">
        <v>1068</v>
      </c>
      <c r="G163" s="718"/>
      <c r="H163" s="718" t="s">
        <v>150</v>
      </c>
      <c r="I163" s="719">
        <v>2008</v>
      </c>
      <c r="J163" s="712"/>
      <c r="K163" s="712"/>
      <c r="L163" s="712"/>
      <c r="M163" s="712"/>
      <c r="N163" s="712"/>
      <c r="O163" s="719" t="s">
        <v>133</v>
      </c>
      <c r="P163" s="720">
        <v>6160000</v>
      </c>
      <c r="Q163" s="721" t="s">
        <v>112</v>
      </c>
      <c r="R163" s="689" t="s">
        <v>112</v>
      </c>
      <c r="S163" s="780" t="str">
        <f t="shared" si="62"/>
        <v>2.06.01</v>
      </c>
      <c r="T163" s="781" t="str">
        <f t="shared" si="63"/>
        <v>ALAT KANTOR</v>
      </c>
      <c r="U163" s="782">
        <f t="shared" si="64"/>
        <v>5</v>
      </c>
      <c r="V163" s="783">
        <f t="shared" si="65"/>
        <v>1231998</v>
      </c>
      <c r="W163" s="784">
        <f t="shared" si="66"/>
        <v>5</v>
      </c>
      <c r="X163" s="783">
        <f t="shared" si="67"/>
        <v>6159990</v>
      </c>
      <c r="Y163" s="783">
        <f t="shared" si="68"/>
        <v>6</v>
      </c>
      <c r="Z163" s="783">
        <f t="shared" si="69"/>
        <v>0</v>
      </c>
      <c r="AA163" s="784">
        <f t="shared" si="70"/>
        <v>0</v>
      </c>
      <c r="AB163" s="784">
        <f t="shared" si="71"/>
        <v>0</v>
      </c>
      <c r="AC163" s="784">
        <f t="shared" si="72"/>
        <v>0</v>
      </c>
      <c r="AD163" s="784">
        <f t="shared" si="76"/>
        <v>0</v>
      </c>
      <c r="AE163" s="780">
        <f t="shared" si="73"/>
        <v>2008</v>
      </c>
      <c r="AF163" s="785">
        <f t="shared" si="74"/>
        <v>10</v>
      </c>
      <c r="AG163" s="785">
        <f t="shared" si="75"/>
        <v>6159990</v>
      </c>
    </row>
    <row r="164" spans="1:33" ht="28.5" customHeight="1">
      <c r="A164" t="s">
        <v>2027</v>
      </c>
      <c r="B164" s="711"/>
      <c r="C164" s="808" t="s">
        <v>2062</v>
      </c>
      <c r="D164" s="718" t="s">
        <v>1863</v>
      </c>
      <c r="E164" s="719"/>
      <c r="F164" s="718" t="s">
        <v>1943</v>
      </c>
      <c r="G164" s="718"/>
      <c r="H164" s="718" t="s">
        <v>150</v>
      </c>
      <c r="I164" s="719">
        <v>2008</v>
      </c>
      <c r="J164" s="712"/>
      <c r="K164" s="712"/>
      <c r="L164" s="712"/>
      <c r="M164" s="712"/>
      <c r="N164" s="712"/>
      <c r="O164" s="719" t="s">
        <v>133</v>
      </c>
      <c r="P164" s="720">
        <v>7336000</v>
      </c>
      <c r="Q164" s="721" t="s">
        <v>112</v>
      </c>
      <c r="R164" s="689" t="s">
        <v>112</v>
      </c>
      <c r="S164" s="780" t="str">
        <f t="shared" si="62"/>
        <v>2.06.01</v>
      </c>
      <c r="T164" s="781" t="str">
        <f t="shared" si="63"/>
        <v>ALAT KANTOR</v>
      </c>
      <c r="U164" s="782">
        <f t="shared" si="64"/>
        <v>5</v>
      </c>
      <c r="V164" s="783">
        <f t="shared" si="65"/>
        <v>1467198</v>
      </c>
      <c r="W164" s="784">
        <f t="shared" si="66"/>
        <v>5</v>
      </c>
      <c r="X164" s="783">
        <f t="shared" si="67"/>
        <v>7335990</v>
      </c>
      <c r="Y164" s="783">
        <f t="shared" si="68"/>
        <v>6</v>
      </c>
      <c r="Z164" s="783">
        <f t="shared" si="69"/>
        <v>0</v>
      </c>
      <c r="AA164" s="784">
        <f t="shared" si="70"/>
        <v>0</v>
      </c>
      <c r="AB164" s="784">
        <f t="shared" si="71"/>
        <v>0</v>
      </c>
      <c r="AC164" s="784">
        <f t="shared" si="72"/>
        <v>0</v>
      </c>
      <c r="AD164" s="784">
        <f t="shared" si="76"/>
        <v>0</v>
      </c>
      <c r="AE164" s="780">
        <f t="shared" si="73"/>
        <v>2008</v>
      </c>
      <c r="AF164" s="785">
        <f t="shared" si="74"/>
        <v>10</v>
      </c>
      <c r="AG164" s="785">
        <f t="shared" si="75"/>
        <v>7335990</v>
      </c>
    </row>
    <row r="165" spans="1:33" ht="28.5" customHeight="1">
      <c r="A165" t="s">
        <v>2027</v>
      </c>
      <c r="B165" s="711"/>
      <c r="C165" s="808" t="s">
        <v>2072</v>
      </c>
      <c r="D165" s="718" t="s">
        <v>1864</v>
      </c>
      <c r="E165" s="719"/>
      <c r="F165" s="718" t="s">
        <v>325</v>
      </c>
      <c r="G165" s="718"/>
      <c r="H165" s="718" t="s">
        <v>150</v>
      </c>
      <c r="I165" s="719">
        <v>2012</v>
      </c>
      <c r="J165" s="712"/>
      <c r="K165" s="712"/>
      <c r="L165" s="712"/>
      <c r="M165" s="712"/>
      <c r="N165" s="712"/>
      <c r="O165" s="719" t="s">
        <v>133</v>
      </c>
      <c r="P165" s="720">
        <v>23540000</v>
      </c>
      <c r="Q165" s="721" t="s">
        <v>112</v>
      </c>
      <c r="R165" s="689" t="s">
        <v>112</v>
      </c>
      <c r="S165" s="780" t="str">
        <f t="shared" si="62"/>
        <v>2.06.01</v>
      </c>
      <c r="T165" s="781" t="str">
        <f t="shared" si="63"/>
        <v>ALAT KANTOR</v>
      </c>
      <c r="U165" s="782">
        <f t="shared" si="64"/>
        <v>5</v>
      </c>
      <c r="V165" s="783">
        <f t="shared" si="65"/>
        <v>4707998</v>
      </c>
      <c r="W165" s="784">
        <f t="shared" si="66"/>
        <v>1</v>
      </c>
      <c r="X165" s="783">
        <f t="shared" si="67"/>
        <v>4707998</v>
      </c>
      <c r="Y165" s="783">
        <f t="shared" si="68"/>
        <v>2</v>
      </c>
      <c r="Z165" s="783">
        <f t="shared" si="69"/>
        <v>4707998</v>
      </c>
      <c r="AA165" s="784">
        <f t="shared" si="70"/>
        <v>4707998</v>
      </c>
      <c r="AB165" s="784">
        <f t="shared" si="71"/>
        <v>4707998</v>
      </c>
      <c r="AC165" s="784">
        <f t="shared" si="72"/>
        <v>4707998</v>
      </c>
      <c r="AD165" s="784">
        <f t="shared" si="76"/>
        <v>0</v>
      </c>
      <c r="AE165" s="780">
        <f t="shared" si="73"/>
        <v>2012</v>
      </c>
      <c r="AF165" s="785">
        <f t="shared" si="74"/>
        <v>10</v>
      </c>
      <c r="AG165" s="785">
        <f t="shared" si="75"/>
        <v>23539990</v>
      </c>
    </row>
    <row r="166" spans="1:33" ht="28.5" customHeight="1">
      <c r="A166" t="s">
        <v>2027</v>
      </c>
      <c r="B166" s="711"/>
      <c r="C166" s="808" t="s">
        <v>2073</v>
      </c>
      <c r="D166" s="718" t="s">
        <v>1856</v>
      </c>
      <c r="E166" s="719"/>
      <c r="F166" s="718" t="s">
        <v>856</v>
      </c>
      <c r="G166" s="718"/>
      <c r="H166" s="718" t="s">
        <v>150</v>
      </c>
      <c r="I166" s="719">
        <v>2012</v>
      </c>
      <c r="J166" s="712"/>
      <c r="K166" s="712"/>
      <c r="L166" s="712"/>
      <c r="M166" s="712"/>
      <c r="N166" s="712"/>
      <c r="O166" s="719" t="s">
        <v>133</v>
      </c>
      <c r="P166" s="720">
        <v>6076750</v>
      </c>
      <c r="Q166" s="721" t="s">
        <v>112</v>
      </c>
      <c r="R166" s="689" t="s">
        <v>112</v>
      </c>
      <c r="S166" s="780" t="str">
        <f t="shared" si="62"/>
        <v>2.06.01</v>
      </c>
      <c r="T166" s="781" t="str">
        <f t="shared" si="63"/>
        <v>ALAT KANTOR</v>
      </c>
      <c r="U166" s="782">
        <f t="shared" si="64"/>
        <v>5</v>
      </c>
      <c r="V166" s="783">
        <f t="shared" si="65"/>
        <v>1215348</v>
      </c>
      <c r="W166" s="784">
        <f t="shared" si="66"/>
        <v>1</v>
      </c>
      <c r="X166" s="783">
        <f t="shared" si="67"/>
        <v>1215348</v>
      </c>
      <c r="Y166" s="783">
        <f t="shared" si="68"/>
        <v>2</v>
      </c>
      <c r="Z166" s="783">
        <f t="shared" si="69"/>
        <v>1215348</v>
      </c>
      <c r="AA166" s="784">
        <f t="shared" si="70"/>
        <v>1215348</v>
      </c>
      <c r="AB166" s="784">
        <f t="shared" si="71"/>
        <v>1215348</v>
      </c>
      <c r="AC166" s="784">
        <f t="shared" si="72"/>
        <v>1215348</v>
      </c>
      <c r="AD166" s="784">
        <f t="shared" si="76"/>
        <v>0</v>
      </c>
      <c r="AE166" s="780">
        <f t="shared" si="73"/>
        <v>2012</v>
      </c>
      <c r="AF166" s="785">
        <f t="shared" si="74"/>
        <v>10</v>
      </c>
      <c r="AG166" s="785">
        <f t="shared" si="75"/>
        <v>6076740</v>
      </c>
    </row>
    <row r="167" spans="1:33" ht="28.5" customHeight="1">
      <c r="A167" t="s">
        <v>2027</v>
      </c>
      <c r="B167" s="711"/>
      <c r="C167" s="808" t="s">
        <v>267</v>
      </c>
      <c r="D167" s="718" t="s">
        <v>1865</v>
      </c>
      <c r="E167" s="719"/>
      <c r="F167" s="718" t="s">
        <v>325</v>
      </c>
      <c r="G167" s="718"/>
      <c r="H167" s="718" t="s">
        <v>150</v>
      </c>
      <c r="I167" s="719">
        <v>2012</v>
      </c>
      <c r="J167" s="712"/>
      <c r="K167" s="712"/>
      <c r="L167" s="712"/>
      <c r="M167" s="712"/>
      <c r="N167" s="712"/>
      <c r="O167" s="719" t="s">
        <v>133</v>
      </c>
      <c r="P167" s="720">
        <v>3902500</v>
      </c>
      <c r="Q167" s="721" t="s">
        <v>112</v>
      </c>
      <c r="R167" s="689" t="s">
        <v>112</v>
      </c>
      <c r="S167" s="780" t="str">
        <f t="shared" si="62"/>
        <v>2.06.01</v>
      </c>
      <c r="T167" s="781" t="str">
        <f t="shared" si="63"/>
        <v>ALAT KANTOR</v>
      </c>
      <c r="U167" s="782">
        <f t="shared" si="64"/>
        <v>5</v>
      </c>
      <c r="V167" s="783">
        <f t="shared" si="65"/>
        <v>780498</v>
      </c>
      <c r="W167" s="784">
        <f t="shared" si="66"/>
        <v>1</v>
      </c>
      <c r="X167" s="783">
        <f t="shared" si="67"/>
        <v>780498</v>
      </c>
      <c r="Y167" s="783">
        <f t="shared" si="68"/>
        <v>2</v>
      </c>
      <c r="Z167" s="783">
        <f t="shared" si="69"/>
        <v>780498</v>
      </c>
      <c r="AA167" s="784">
        <f t="shared" si="70"/>
        <v>780498</v>
      </c>
      <c r="AB167" s="784">
        <f t="shared" si="71"/>
        <v>780498</v>
      </c>
      <c r="AC167" s="784">
        <f t="shared" si="72"/>
        <v>780498</v>
      </c>
      <c r="AD167" s="784">
        <f t="shared" si="76"/>
        <v>0</v>
      </c>
      <c r="AE167" s="780">
        <f t="shared" si="73"/>
        <v>2012</v>
      </c>
      <c r="AF167" s="785">
        <f t="shared" si="74"/>
        <v>10</v>
      </c>
      <c r="AG167" s="785">
        <f t="shared" si="75"/>
        <v>3902490</v>
      </c>
    </row>
    <row r="168" spans="1:33" ht="28.5" customHeight="1">
      <c r="A168" t="s">
        <v>2027</v>
      </c>
      <c r="B168" s="711"/>
      <c r="C168" s="808" t="s">
        <v>2073</v>
      </c>
      <c r="D168" s="718" t="s">
        <v>1856</v>
      </c>
      <c r="E168" s="719"/>
      <c r="F168" s="718" t="s">
        <v>1944</v>
      </c>
      <c r="G168" s="718"/>
      <c r="H168" s="718" t="s">
        <v>150</v>
      </c>
      <c r="I168" s="719">
        <v>2012</v>
      </c>
      <c r="J168" s="712"/>
      <c r="K168" s="712"/>
      <c r="L168" s="712"/>
      <c r="M168" s="712"/>
      <c r="N168" s="712"/>
      <c r="O168" s="719" t="s">
        <v>133</v>
      </c>
      <c r="P168" s="720">
        <v>23980000</v>
      </c>
      <c r="Q168" s="721" t="s">
        <v>112</v>
      </c>
      <c r="R168" s="689" t="s">
        <v>112</v>
      </c>
      <c r="S168" s="780" t="str">
        <f t="shared" si="62"/>
        <v>2.06.01</v>
      </c>
      <c r="T168" s="781" t="str">
        <f t="shared" si="63"/>
        <v>ALAT KANTOR</v>
      </c>
      <c r="U168" s="782">
        <f t="shared" si="64"/>
        <v>5</v>
      </c>
      <c r="V168" s="783">
        <f t="shared" si="65"/>
        <v>4795998</v>
      </c>
      <c r="W168" s="784">
        <f t="shared" si="66"/>
        <v>1</v>
      </c>
      <c r="X168" s="783">
        <f t="shared" si="67"/>
        <v>4795998</v>
      </c>
      <c r="Y168" s="783">
        <f t="shared" si="68"/>
        <v>2</v>
      </c>
      <c r="Z168" s="783">
        <f t="shared" si="69"/>
        <v>4795998</v>
      </c>
      <c r="AA168" s="784">
        <f t="shared" si="70"/>
        <v>4795998</v>
      </c>
      <c r="AB168" s="784">
        <f t="shared" si="71"/>
        <v>4795998</v>
      </c>
      <c r="AC168" s="784">
        <f t="shared" si="72"/>
        <v>4795998</v>
      </c>
      <c r="AD168" s="784">
        <f t="shared" si="76"/>
        <v>0</v>
      </c>
      <c r="AE168" s="780">
        <f t="shared" si="73"/>
        <v>2012</v>
      </c>
      <c r="AF168" s="785">
        <f t="shared" si="74"/>
        <v>10</v>
      </c>
      <c r="AG168" s="785">
        <f t="shared" si="75"/>
        <v>23979990</v>
      </c>
    </row>
    <row r="169" spans="1:33" ht="28.5" customHeight="1">
      <c r="A169" t="s">
        <v>2027</v>
      </c>
      <c r="B169" s="711"/>
      <c r="C169" s="808" t="s">
        <v>443</v>
      </c>
      <c r="D169" s="718" t="s">
        <v>180</v>
      </c>
      <c r="E169" s="719"/>
      <c r="F169" s="718" t="s">
        <v>1945</v>
      </c>
      <c r="G169" s="718"/>
      <c r="H169" s="718" t="s">
        <v>150</v>
      </c>
      <c r="I169" s="719">
        <v>2012</v>
      </c>
      <c r="J169" s="712"/>
      <c r="K169" s="712"/>
      <c r="L169" s="712"/>
      <c r="M169" s="712"/>
      <c r="N169" s="712"/>
      <c r="O169" s="719" t="s">
        <v>133</v>
      </c>
      <c r="P169" s="720">
        <v>1989150</v>
      </c>
      <c r="Q169" s="721" t="s">
        <v>112</v>
      </c>
      <c r="R169" s="689" t="s">
        <v>112</v>
      </c>
      <c r="S169" s="780" t="str">
        <f t="shared" si="62"/>
        <v>2.06.01</v>
      </c>
      <c r="T169" s="781" t="str">
        <f t="shared" si="63"/>
        <v>ALAT KANTOR</v>
      </c>
      <c r="U169" s="782">
        <f t="shared" si="64"/>
        <v>5</v>
      </c>
      <c r="V169" s="783">
        <f t="shared" si="65"/>
        <v>397828</v>
      </c>
      <c r="W169" s="784">
        <f t="shared" si="66"/>
        <v>1</v>
      </c>
      <c r="X169" s="783">
        <f t="shared" si="67"/>
        <v>397828</v>
      </c>
      <c r="Y169" s="783">
        <f t="shared" si="68"/>
        <v>2</v>
      </c>
      <c r="Z169" s="783">
        <f t="shared" si="69"/>
        <v>397828</v>
      </c>
      <c r="AA169" s="784">
        <f t="shared" si="70"/>
        <v>397828</v>
      </c>
      <c r="AB169" s="784">
        <f t="shared" si="71"/>
        <v>397828</v>
      </c>
      <c r="AC169" s="784">
        <f t="shared" si="72"/>
        <v>397828</v>
      </c>
      <c r="AD169" s="784">
        <f t="shared" si="76"/>
        <v>0</v>
      </c>
      <c r="AE169" s="780">
        <f t="shared" si="73"/>
        <v>2012</v>
      </c>
      <c r="AF169" s="785">
        <f t="shared" si="74"/>
        <v>10</v>
      </c>
      <c r="AG169" s="785">
        <f t="shared" si="75"/>
        <v>1989140</v>
      </c>
    </row>
    <row r="170" spans="1:33" ht="28.5" customHeight="1">
      <c r="A170" t="s">
        <v>2027</v>
      </c>
      <c r="B170" s="711"/>
      <c r="C170" s="808" t="s">
        <v>2065</v>
      </c>
      <c r="D170" s="718" t="s">
        <v>1866</v>
      </c>
      <c r="E170" s="719"/>
      <c r="F170" s="718" t="s">
        <v>150</v>
      </c>
      <c r="G170" s="718"/>
      <c r="H170" s="718" t="s">
        <v>150</v>
      </c>
      <c r="I170" s="719">
        <v>2012</v>
      </c>
      <c r="J170" s="712"/>
      <c r="K170" s="712"/>
      <c r="L170" s="712"/>
      <c r="M170" s="712"/>
      <c r="N170" s="712"/>
      <c r="O170" s="719" t="s">
        <v>133</v>
      </c>
      <c r="P170" s="720">
        <v>210815000</v>
      </c>
      <c r="Q170" s="721" t="s">
        <v>112</v>
      </c>
      <c r="R170" s="689" t="s">
        <v>112</v>
      </c>
      <c r="S170" s="780" t="str">
        <f t="shared" si="62"/>
        <v>2.06.01</v>
      </c>
      <c r="T170" s="781" t="str">
        <f t="shared" si="63"/>
        <v>ALAT KANTOR</v>
      </c>
      <c r="U170" s="782">
        <f t="shared" si="64"/>
        <v>5</v>
      </c>
      <c r="V170" s="783">
        <f t="shared" si="65"/>
        <v>42162998</v>
      </c>
      <c r="W170" s="784">
        <f t="shared" si="66"/>
        <v>1</v>
      </c>
      <c r="X170" s="783">
        <f t="shared" si="67"/>
        <v>42162998</v>
      </c>
      <c r="Y170" s="783">
        <f t="shared" si="68"/>
        <v>2</v>
      </c>
      <c r="Z170" s="783">
        <f t="shared" si="69"/>
        <v>42162998</v>
      </c>
      <c r="AA170" s="784">
        <f t="shared" si="70"/>
        <v>42162998</v>
      </c>
      <c r="AB170" s="784">
        <f t="shared" si="71"/>
        <v>42162998</v>
      </c>
      <c r="AC170" s="784">
        <f t="shared" si="72"/>
        <v>42162998</v>
      </c>
      <c r="AD170" s="784">
        <f t="shared" si="76"/>
        <v>0</v>
      </c>
      <c r="AE170" s="780">
        <f t="shared" si="73"/>
        <v>2012</v>
      </c>
      <c r="AF170" s="785">
        <f t="shared" si="74"/>
        <v>10</v>
      </c>
      <c r="AG170" s="785">
        <f t="shared" si="75"/>
        <v>210814990</v>
      </c>
    </row>
    <row r="171" spans="1:33" ht="28.5" customHeight="1">
      <c r="A171" t="s">
        <v>2027</v>
      </c>
      <c r="B171" s="711"/>
      <c r="C171" s="808" t="s">
        <v>2073</v>
      </c>
      <c r="D171" s="718" t="s">
        <v>1902</v>
      </c>
      <c r="E171" s="719" t="s">
        <v>1869</v>
      </c>
      <c r="F171" s="718" t="s">
        <v>1946</v>
      </c>
      <c r="G171" s="718"/>
      <c r="H171" s="718" t="s">
        <v>150</v>
      </c>
      <c r="I171" s="719">
        <v>2013</v>
      </c>
      <c r="J171" s="712"/>
      <c r="K171" s="712"/>
      <c r="L171" s="712"/>
      <c r="M171" s="712"/>
      <c r="N171" s="712"/>
      <c r="O171" s="719" t="s">
        <v>133</v>
      </c>
      <c r="P171" s="720">
        <v>57366750</v>
      </c>
      <c r="Q171" s="721" t="s">
        <v>112</v>
      </c>
      <c r="R171" s="689" t="s">
        <v>112</v>
      </c>
      <c r="S171" s="780" t="str">
        <f t="shared" si="62"/>
        <v>2.06.01</v>
      </c>
      <c r="T171" s="781" t="str">
        <f t="shared" si="63"/>
        <v>ALAT KANTOR</v>
      </c>
      <c r="U171" s="782">
        <f t="shared" si="64"/>
        <v>5</v>
      </c>
      <c r="V171" s="783">
        <f t="shared" si="65"/>
        <v>11473348</v>
      </c>
      <c r="W171" s="784">
        <f t="shared" si="66"/>
        <v>0</v>
      </c>
      <c r="X171" s="783">
        <f t="shared" si="67"/>
        <v>0</v>
      </c>
      <c r="Y171" s="783">
        <f t="shared" si="68"/>
        <v>1</v>
      </c>
      <c r="Z171" s="783">
        <f t="shared" si="69"/>
        <v>11473348</v>
      </c>
      <c r="AA171" s="784">
        <f t="shared" si="70"/>
        <v>11473348</v>
      </c>
      <c r="AB171" s="784">
        <f t="shared" si="71"/>
        <v>11473348</v>
      </c>
      <c r="AC171" s="784">
        <f t="shared" si="72"/>
        <v>11473348</v>
      </c>
      <c r="AD171" s="784">
        <f t="shared" si="76"/>
        <v>11473348</v>
      </c>
      <c r="AE171" s="780">
        <f t="shared" si="73"/>
        <v>2013</v>
      </c>
      <c r="AF171" s="785">
        <f t="shared" si="74"/>
        <v>10</v>
      </c>
      <c r="AG171" s="785">
        <f t="shared" si="75"/>
        <v>57366740</v>
      </c>
    </row>
    <row r="172" spans="1:33" ht="28.5" customHeight="1">
      <c r="A172" t="s">
        <v>2027</v>
      </c>
      <c r="B172" s="711"/>
      <c r="C172" s="808" t="s">
        <v>443</v>
      </c>
      <c r="D172" s="718" t="s">
        <v>1903</v>
      </c>
      <c r="E172" s="719" t="s">
        <v>836</v>
      </c>
      <c r="F172" s="718" t="s">
        <v>1947</v>
      </c>
      <c r="G172" s="718"/>
      <c r="H172" s="718" t="s">
        <v>150</v>
      </c>
      <c r="I172" s="719">
        <v>2013</v>
      </c>
      <c r="J172" s="712"/>
      <c r="K172" s="712"/>
      <c r="L172" s="712"/>
      <c r="M172" s="712"/>
      <c r="N172" s="712"/>
      <c r="O172" s="719" t="s">
        <v>133</v>
      </c>
      <c r="P172" s="720">
        <v>3300000</v>
      </c>
      <c r="Q172" s="721" t="s">
        <v>112</v>
      </c>
      <c r="R172" s="689" t="s">
        <v>112</v>
      </c>
      <c r="S172" s="780" t="str">
        <f t="shared" si="62"/>
        <v>2.06.01</v>
      </c>
      <c r="T172" s="781" t="str">
        <f t="shared" si="63"/>
        <v>ALAT KANTOR</v>
      </c>
      <c r="U172" s="782">
        <f t="shared" si="64"/>
        <v>5</v>
      </c>
      <c r="V172" s="783">
        <f t="shared" si="65"/>
        <v>659998</v>
      </c>
      <c r="W172" s="784">
        <f t="shared" si="66"/>
        <v>0</v>
      </c>
      <c r="X172" s="783">
        <f t="shared" si="67"/>
        <v>0</v>
      </c>
      <c r="Y172" s="783">
        <f t="shared" si="68"/>
        <v>1</v>
      </c>
      <c r="Z172" s="783">
        <f t="shared" si="69"/>
        <v>659998</v>
      </c>
      <c r="AA172" s="784">
        <f t="shared" si="70"/>
        <v>659998</v>
      </c>
      <c r="AB172" s="784">
        <f t="shared" si="71"/>
        <v>659998</v>
      </c>
      <c r="AC172" s="784">
        <f t="shared" si="72"/>
        <v>659998</v>
      </c>
      <c r="AD172" s="784">
        <f t="shared" si="76"/>
        <v>659998</v>
      </c>
      <c r="AE172" s="780">
        <f t="shared" si="73"/>
        <v>2013</v>
      </c>
      <c r="AF172" s="785">
        <f t="shared" si="74"/>
        <v>10</v>
      </c>
      <c r="AG172" s="785">
        <f t="shared" si="75"/>
        <v>3299990</v>
      </c>
    </row>
    <row r="173" spans="1:33" ht="28.5" customHeight="1">
      <c r="A173" t="s">
        <v>2027</v>
      </c>
      <c r="B173" s="711"/>
      <c r="C173" s="808" t="s">
        <v>443</v>
      </c>
      <c r="D173" s="718" t="s">
        <v>1904</v>
      </c>
      <c r="E173" s="719" t="s">
        <v>836</v>
      </c>
      <c r="F173" s="718" t="s">
        <v>150</v>
      </c>
      <c r="G173" s="718"/>
      <c r="H173" s="718" t="s">
        <v>150</v>
      </c>
      <c r="I173" s="719">
        <v>2013</v>
      </c>
      <c r="J173" s="712"/>
      <c r="K173" s="712"/>
      <c r="L173" s="712"/>
      <c r="M173" s="712"/>
      <c r="N173" s="712"/>
      <c r="O173" s="719" t="s">
        <v>133</v>
      </c>
      <c r="P173" s="720">
        <v>3000000</v>
      </c>
      <c r="Q173" s="721" t="s">
        <v>112</v>
      </c>
      <c r="R173" s="689" t="s">
        <v>112</v>
      </c>
      <c r="S173" s="780" t="str">
        <f t="shared" si="62"/>
        <v>2.06.01</v>
      </c>
      <c r="T173" s="781" t="str">
        <f t="shared" si="63"/>
        <v>ALAT KANTOR</v>
      </c>
      <c r="U173" s="782">
        <f t="shared" si="64"/>
        <v>5</v>
      </c>
      <c r="V173" s="783">
        <f t="shared" si="65"/>
        <v>599998</v>
      </c>
      <c r="W173" s="784">
        <f t="shared" si="66"/>
        <v>0</v>
      </c>
      <c r="X173" s="783">
        <f t="shared" si="67"/>
        <v>0</v>
      </c>
      <c r="Y173" s="783">
        <f t="shared" si="68"/>
        <v>1</v>
      </c>
      <c r="Z173" s="783">
        <f t="shared" si="69"/>
        <v>599998</v>
      </c>
      <c r="AA173" s="784">
        <f t="shared" si="70"/>
        <v>599998</v>
      </c>
      <c r="AB173" s="784">
        <f t="shared" si="71"/>
        <v>599998</v>
      </c>
      <c r="AC173" s="784">
        <f t="shared" si="72"/>
        <v>599998</v>
      </c>
      <c r="AD173" s="784">
        <f t="shared" si="76"/>
        <v>599998</v>
      </c>
      <c r="AE173" s="780">
        <f t="shared" si="73"/>
        <v>2013</v>
      </c>
      <c r="AF173" s="785">
        <f t="shared" si="74"/>
        <v>10</v>
      </c>
      <c r="AG173" s="785">
        <f t="shared" si="75"/>
        <v>2999990</v>
      </c>
    </row>
    <row r="174" spans="1:33" ht="32.25" customHeight="1">
      <c r="A174" t="s">
        <v>2027</v>
      </c>
      <c r="B174" s="711"/>
      <c r="C174" s="808" t="s">
        <v>2074</v>
      </c>
      <c r="D174" s="718" t="s">
        <v>1905</v>
      </c>
      <c r="E174" s="719">
        <v>1</v>
      </c>
      <c r="F174" s="718" t="s">
        <v>150</v>
      </c>
      <c r="G174" s="718"/>
      <c r="H174" s="718" t="s">
        <v>150</v>
      </c>
      <c r="I174" s="719">
        <v>2013</v>
      </c>
      <c r="J174" s="712"/>
      <c r="K174" s="712"/>
      <c r="L174" s="712"/>
      <c r="M174" s="712"/>
      <c r="N174" s="712"/>
      <c r="O174" s="719" t="s">
        <v>133</v>
      </c>
      <c r="P174" s="720">
        <v>11700000</v>
      </c>
      <c r="Q174" s="721" t="s">
        <v>112</v>
      </c>
      <c r="R174" s="689" t="s">
        <v>112</v>
      </c>
      <c r="S174" s="780" t="str">
        <f t="shared" si="62"/>
        <v>2.06.01</v>
      </c>
      <c r="T174" s="781" t="str">
        <f t="shared" si="63"/>
        <v>ALAT KANTOR</v>
      </c>
      <c r="U174" s="782">
        <f t="shared" si="64"/>
        <v>5</v>
      </c>
      <c r="V174" s="783">
        <f t="shared" si="65"/>
        <v>2339998</v>
      </c>
      <c r="W174" s="784">
        <f t="shared" si="66"/>
        <v>0</v>
      </c>
      <c r="X174" s="783">
        <f t="shared" si="67"/>
        <v>0</v>
      </c>
      <c r="Y174" s="783">
        <f t="shared" si="68"/>
        <v>1</v>
      </c>
      <c r="Z174" s="783">
        <f t="shared" si="69"/>
        <v>2339998</v>
      </c>
      <c r="AA174" s="784">
        <f t="shared" si="70"/>
        <v>2339998</v>
      </c>
      <c r="AB174" s="784">
        <f t="shared" si="71"/>
        <v>2339998</v>
      </c>
      <c r="AC174" s="784">
        <f t="shared" si="72"/>
        <v>2339998</v>
      </c>
      <c r="AD174" s="784">
        <f t="shared" si="76"/>
        <v>2339998</v>
      </c>
      <c r="AE174" s="780">
        <f t="shared" si="73"/>
        <v>2013</v>
      </c>
      <c r="AF174" s="785">
        <f t="shared" si="74"/>
        <v>10</v>
      </c>
      <c r="AG174" s="785">
        <f t="shared" si="75"/>
        <v>11699990</v>
      </c>
    </row>
    <row r="175" spans="1:33" ht="32.25" customHeight="1">
      <c r="A175" t="s">
        <v>2027</v>
      </c>
      <c r="B175" s="711"/>
      <c r="C175" s="808" t="s">
        <v>2075</v>
      </c>
      <c r="D175" s="718" t="s">
        <v>1906</v>
      </c>
      <c r="E175" s="719">
        <v>1</v>
      </c>
      <c r="F175" s="718" t="s">
        <v>150</v>
      </c>
      <c r="G175" s="718"/>
      <c r="H175" s="718" t="s">
        <v>150</v>
      </c>
      <c r="I175" s="719">
        <v>2013</v>
      </c>
      <c r="J175" s="712"/>
      <c r="K175" s="712"/>
      <c r="L175" s="712"/>
      <c r="M175" s="712"/>
      <c r="N175" s="712"/>
      <c r="O175" s="719" t="s">
        <v>133</v>
      </c>
      <c r="P175" s="720">
        <v>6337500</v>
      </c>
      <c r="Q175" s="721" t="s">
        <v>112</v>
      </c>
      <c r="R175" s="689" t="s">
        <v>112</v>
      </c>
      <c r="S175" s="780" t="str">
        <f t="shared" si="62"/>
        <v>2.06.01</v>
      </c>
      <c r="T175" s="781" t="str">
        <f t="shared" si="63"/>
        <v>ALAT KANTOR</v>
      </c>
      <c r="U175" s="782">
        <f t="shared" si="64"/>
        <v>5</v>
      </c>
      <c r="V175" s="783">
        <f t="shared" si="65"/>
        <v>1267498</v>
      </c>
      <c r="W175" s="784">
        <f t="shared" si="66"/>
        <v>0</v>
      </c>
      <c r="X175" s="783">
        <f t="shared" si="67"/>
        <v>0</v>
      </c>
      <c r="Y175" s="783">
        <f t="shared" si="68"/>
        <v>1</v>
      </c>
      <c r="Z175" s="783">
        <f t="shared" si="69"/>
        <v>1267498</v>
      </c>
      <c r="AA175" s="784">
        <f t="shared" si="70"/>
        <v>1267498</v>
      </c>
      <c r="AB175" s="784">
        <f t="shared" si="71"/>
        <v>1267498</v>
      </c>
      <c r="AC175" s="784">
        <f t="shared" si="72"/>
        <v>1267498</v>
      </c>
      <c r="AD175" s="784">
        <f t="shared" si="76"/>
        <v>1267498</v>
      </c>
      <c r="AE175" s="780">
        <f t="shared" si="73"/>
        <v>2013</v>
      </c>
      <c r="AF175" s="785">
        <f t="shared" si="74"/>
        <v>10</v>
      </c>
      <c r="AG175" s="785">
        <f t="shared" si="75"/>
        <v>6337490</v>
      </c>
    </row>
    <row r="176" spans="1:33" ht="32.25" customHeight="1" thickBot="1">
      <c r="A176" t="s">
        <v>2027</v>
      </c>
      <c r="B176" s="711"/>
      <c r="C176" s="809" t="s">
        <v>2066</v>
      </c>
      <c r="D176" s="718" t="s">
        <v>1907</v>
      </c>
      <c r="E176" s="719" t="s">
        <v>445</v>
      </c>
      <c r="F176" s="718" t="s">
        <v>150</v>
      </c>
      <c r="G176" s="718"/>
      <c r="H176" s="718" t="s">
        <v>150</v>
      </c>
      <c r="I176" s="719">
        <v>2013</v>
      </c>
      <c r="J176" s="712"/>
      <c r="K176" s="712"/>
      <c r="L176" s="712"/>
      <c r="M176" s="712"/>
      <c r="N176" s="712"/>
      <c r="O176" s="719" t="s">
        <v>133</v>
      </c>
      <c r="P176" s="720">
        <v>4875000</v>
      </c>
      <c r="Q176" s="721" t="s">
        <v>112</v>
      </c>
      <c r="R176" s="689" t="s">
        <v>112</v>
      </c>
      <c r="S176" s="780" t="str">
        <f t="shared" si="62"/>
        <v>2.06.01</v>
      </c>
      <c r="T176" s="781" t="str">
        <f t="shared" si="63"/>
        <v>ALAT KANTOR</v>
      </c>
      <c r="U176" s="782">
        <f t="shared" si="64"/>
        <v>5</v>
      </c>
      <c r="V176" s="783">
        <f t="shared" si="65"/>
        <v>974998</v>
      </c>
      <c r="W176" s="784">
        <f t="shared" si="66"/>
        <v>0</v>
      </c>
      <c r="X176" s="783">
        <f t="shared" si="67"/>
        <v>0</v>
      </c>
      <c r="Y176" s="783">
        <f t="shared" si="68"/>
        <v>1</v>
      </c>
      <c r="Z176" s="783">
        <f t="shared" si="69"/>
        <v>974998</v>
      </c>
      <c r="AA176" s="784">
        <f t="shared" si="70"/>
        <v>974998</v>
      </c>
      <c r="AB176" s="784">
        <f t="shared" si="71"/>
        <v>974998</v>
      </c>
      <c r="AC176" s="784">
        <f t="shared" si="72"/>
        <v>974998</v>
      </c>
      <c r="AD176" s="784">
        <f t="shared" si="76"/>
        <v>974998</v>
      </c>
      <c r="AE176" s="780">
        <f t="shared" si="73"/>
        <v>2013</v>
      </c>
      <c r="AF176" s="785">
        <f t="shared" si="74"/>
        <v>10</v>
      </c>
      <c r="AG176" s="785">
        <f t="shared" si="75"/>
        <v>4874990</v>
      </c>
    </row>
    <row r="177" spans="1:33" ht="32.25" customHeight="1">
      <c r="A177" t="s">
        <v>2027</v>
      </c>
      <c r="B177" s="711"/>
      <c r="C177" s="808" t="s">
        <v>435</v>
      </c>
      <c r="D177" s="718" t="s">
        <v>1908</v>
      </c>
      <c r="E177" s="719">
        <v>8</v>
      </c>
      <c r="F177" s="718" t="s">
        <v>150</v>
      </c>
      <c r="G177" s="718"/>
      <c r="H177" s="718" t="s">
        <v>150</v>
      </c>
      <c r="I177" s="719">
        <v>2013</v>
      </c>
      <c r="J177" s="712"/>
      <c r="K177" s="712"/>
      <c r="L177" s="712"/>
      <c r="M177" s="712"/>
      <c r="N177" s="712"/>
      <c r="O177" s="719" t="s">
        <v>133</v>
      </c>
      <c r="P177" s="720">
        <v>22932187.5</v>
      </c>
      <c r="Q177" s="721" t="s">
        <v>112</v>
      </c>
      <c r="R177" s="689" t="s">
        <v>112</v>
      </c>
      <c r="S177" s="780" t="str">
        <f t="shared" si="62"/>
        <v>2.06.01</v>
      </c>
      <c r="T177" s="781" t="str">
        <f t="shared" si="63"/>
        <v>ALAT KANTOR</v>
      </c>
      <c r="U177" s="782">
        <f t="shared" si="64"/>
        <v>5</v>
      </c>
      <c r="V177" s="783">
        <f t="shared" si="65"/>
        <v>4586435.5</v>
      </c>
      <c r="W177" s="784">
        <f t="shared" si="66"/>
        <v>0</v>
      </c>
      <c r="X177" s="783">
        <f t="shared" si="67"/>
        <v>0</v>
      </c>
      <c r="Y177" s="783">
        <f t="shared" si="68"/>
        <v>1</v>
      </c>
      <c r="Z177" s="783">
        <f t="shared" si="69"/>
        <v>4586435.5</v>
      </c>
      <c r="AA177" s="784">
        <f t="shared" si="70"/>
        <v>4586435.5</v>
      </c>
      <c r="AB177" s="784">
        <f t="shared" si="71"/>
        <v>4586435.5</v>
      </c>
      <c r="AC177" s="784">
        <f t="shared" si="72"/>
        <v>4586435.5</v>
      </c>
      <c r="AD177" s="784">
        <f t="shared" si="76"/>
        <v>4586435.5</v>
      </c>
      <c r="AE177" s="780">
        <f t="shared" si="73"/>
        <v>2013</v>
      </c>
      <c r="AF177" s="785">
        <f t="shared" si="74"/>
        <v>10</v>
      </c>
      <c r="AG177" s="785">
        <f t="shared" si="75"/>
        <v>22932177.5</v>
      </c>
    </row>
    <row r="178" spans="1:33" ht="32.25" customHeight="1">
      <c r="A178" t="s">
        <v>2027</v>
      </c>
      <c r="B178" s="711"/>
      <c r="C178" s="808" t="s">
        <v>2062</v>
      </c>
      <c r="D178" s="718" t="s">
        <v>1909</v>
      </c>
      <c r="E178" s="719">
        <v>20</v>
      </c>
      <c r="F178" s="718" t="s">
        <v>150</v>
      </c>
      <c r="G178" s="718"/>
      <c r="H178" s="718" t="s">
        <v>150</v>
      </c>
      <c r="I178" s="719">
        <v>2013</v>
      </c>
      <c r="J178" s="712"/>
      <c r="K178" s="712"/>
      <c r="L178" s="712"/>
      <c r="M178" s="712"/>
      <c r="N178" s="712"/>
      <c r="O178" s="719" t="s">
        <v>133</v>
      </c>
      <c r="P178" s="720">
        <v>19332187.5</v>
      </c>
      <c r="Q178" s="721" t="s">
        <v>112</v>
      </c>
      <c r="R178" s="689"/>
      <c r="S178" s="780" t="str">
        <f t="shared" si="62"/>
        <v>2.06.01</v>
      </c>
      <c r="T178" s="781" t="str">
        <f t="shared" si="63"/>
        <v>ALAT KANTOR</v>
      </c>
      <c r="U178" s="782">
        <f t="shared" si="64"/>
        <v>5</v>
      </c>
      <c r="V178" s="783">
        <f t="shared" si="65"/>
        <v>3866435.5</v>
      </c>
      <c r="W178" s="784">
        <f t="shared" si="66"/>
        <v>0</v>
      </c>
      <c r="X178" s="783">
        <f t="shared" si="67"/>
        <v>0</v>
      </c>
      <c r="Y178" s="783">
        <f t="shared" si="68"/>
        <v>1</v>
      </c>
      <c r="Z178" s="783">
        <f t="shared" si="69"/>
        <v>3866435.5</v>
      </c>
      <c r="AA178" s="784">
        <f t="shared" si="70"/>
        <v>3866435.5</v>
      </c>
      <c r="AB178" s="784">
        <f t="shared" si="71"/>
        <v>3866435.5</v>
      </c>
      <c r="AC178" s="784">
        <f t="shared" si="72"/>
        <v>3866435.5</v>
      </c>
      <c r="AD178" s="784">
        <f t="shared" si="76"/>
        <v>3866435.5</v>
      </c>
      <c r="AE178" s="780">
        <f t="shared" si="73"/>
        <v>2013</v>
      </c>
      <c r="AF178" s="785">
        <f t="shared" si="74"/>
        <v>10</v>
      </c>
      <c r="AG178" s="785">
        <f t="shared" si="75"/>
        <v>19332177.5</v>
      </c>
    </row>
    <row r="179" spans="1:33" ht="32.25" customHeight="1">
      <c r="A179" t="s">
        <v>2027</v>
      </c>
      <c r="B179" s="711"/>
      <c r="C179" s="808" t="s">
        <v>1426</v>
      </c>
      <c r="D179" s="718" t="s">
        <v>1910</v>
      </c>
      <c r="E179" s="719">
        <v>9</v>
      </c>
      <c r="F179" s="718" t="s">
        <v>150</v>
      </c>
      <c r="G179" s="718"/>
      <c r="H179" s="718" t="s">
        <v>150</v>
      </c>
      <c r="I179" s="719">
        <v>2013</v>
      </c>
      <c r="J179" s="712"/>
      <c r="K179" s="712"/>
      <c r="L179" s="712"/>
      <c r="M179" s="712"/>
      <c r="N179" s="712"/>
      <c r="O179" s="719" t="s">
        <v>133</v>
      </c>
      <c r="P179" s="720">
        <v>13257187.5</v>
      </c>
      <c r="Q179" s="721" t="s">
        <v>112</v>
      </c>
      <c r="R179" s="689"/>
      <c r="S179" s="780" t="str">
        <f t="shared" si="62"/>
        <v>2.06.01</v>
      </c>
      <c r="T179" s="781" t="str">
        <f t="shared" si="63"/>
        <v>ALAT KANTOR</v>
      </c>
      <c r="U179" s="782">
        <f t="shared" si="64"/>
        <v>5</v>
      </c>
      <c r="V179" s="783">
        <f t="shared" si="65"/>
        <v>2651435.5</v>
      </c>
      <c r="W179" s="784">
        <f t="shared" si="66"/>
        <v>0</v>
      </c>
      <c r="X179" s="783">
        <f t="shared" si="67"/>
        <v>0</v>
      </c>
      <c r="Y179" s="783">
        <f t="shared" si="68"/>
        <v>1</v>
      </c>
      <c r="Z179" s="783">
        <f t="shared" si="69"/>
        <v>2651435.5</v>
      </c>
      <c r="AA179" s="784">
        <f t="shared" si="70"/>
        <v>2651435.5</v>
      </c>
      <c r="AB179" s="784">
        <f t="shared" si="71"/>
        <v>2651435.5</v>
      </c>
      <c r="AC179" s="784">
        <f t="shared" si="72"/>
        <v>2651435.5</v>
      </c>
      <c r="AD179" s="784">
        <f t="shared" si="76"/>
        <v>2651435.5</v>
      </c>
      <c r="AE179" s="780">
        <f t="shared" si="73"/>
        <v>2013</v>
      </c>
      <c r="AF179" s="785">
        <f t="shared" si="74"/>
        <v>10</v>
      </c>
      <c r="AG179" s="785">
        <f t="shared" si="75"/>
        <v>13257177.5</v>
      </c>
    </row>
    <row r="180" spans="1:33" ht="32.25" customHeight="1" thickBot="1">
      <c r="A180" t="s">
        <v>2027</v>
      </c>
      <c r="B180" s="726"/>
      <c r="C180" s="808" t="s">
        <v>2054</v>
      </c>
      <c r="D180" s="738" t="s">
        <v>1911</v>
      </c>
      <c r="E180" s="739">
        <v>5</v>
      </c>
      <c r="F180" s="738" t="s">
        <v>150</v>
      </c>
      <c r="G180" s="738"/>
      <c r="H180" s="738" t="s">
        <v>150</v>
      </c>
      <c r="I180" s="739">
        <v>2013</v>
      </c>
      <c r="J180" s="727"/>
      <c r="K180" s="727"/>
      <c r="L180" s="727"/>
      <c r="M180" s="727"/>
      <c r="N180" s="727"/>
      <c r="O180" s="739" t="s">
        <v>133</v>
      </c>
      <c r="P180" s="740">
        <v>10332187.5</v>
      </c>
      <c r="Q180" s="741" t="s">
        <v>112</v>
      </c>
      <c r="R180" s="689"/>
      <c r="S180" s="780" t="str">
        <f t="shared" si="62"/>
        <v>2.06.01</v>
      </c>
      <c r="T180" s="781" t="str">
        <f t="shared" si="63"/>
        <v>ALAT KANTOR</v>
      </c>
      <c r="U180" s="782">
        <f t="shared" si="64"/>
        <v>5</v>
      </c>
      <c r="V180" s="783">
        <f t="shared" si="65"/>
        <v>2066435.5</v>
      </c>
      <c r="W180" s="784">
        <f t="shared" si="66"/>
        <v>0</v>
      </c>
      <c r="X180" s="783">
        <f t="shared" si="67"/>
        <v>0</v>
      </c>
      <c r="Y180" s="783">
        <f t="shared" si="68"/>
        <v>1</v>
      </c>
      <c r="Z180" s="783">
        <f t="shared" si="69"/>
        <v>2066435.5</v>
      </c>
      <c r="AA180" s="784">
        <f t="shared" si="70"/>
        <v>2066435.5</v>
      </c>
      <c r="AB180" s="784">
        <f t="shared" si="71"/>
        <v>2066435.5</v>
      </c>
      <c r="AC180" s="784">
        <f t="shared" si="72"/>
        <v>2066435.5</v>
      </c>
      <c r="AD180" s="784">
        <f t="shared" si="76"/>
        <v>2066435.5</v>
      </c>
      <c r="AE180" s="780">
        <f t="shared" si="73"/>
        <v>2013</v>
      </c>
      <c r="AF180" s="785">
        <f t="shared" si="74"/>
        <v>10</v>
      </c>
      <c r="AG180" s="785">
        <f t="shared" si="75"/>
        <v>10332177.5</v>
      </c>
    </row>
    <row r="181" spans="1:33" ht="32.25" customHeight="1">
      <c r="A181" t="s">
        <v>2027</v>
      </c>
      <c r="B181" s="732"/>
      <c r="C181" s="808" t="s">
        <v>1452</v>
      </c>
      <c r="D181" s="733" t="s">
        <v>1912</v>
      </c>
      <c r="E181" s="734">
        <v>1</v>
      </c>
      <c r="F181" s="733" t="s">
        <v>150</v>
      </c>
      <c r="G181" s="733"/>
      <c r="H181" s="733" t="s">
        <v>150</v>
      </c>
      <c r="I181" s="734">
        <v>2013</v>
      </c>
      <c r="J181" s="735"/>
      <c r="K181" s="735"/>
      <c r="L181" s="735"/>
      <c r="M181" s="735"/>
      <c r="N181" s="735"/>
      <c r="O181" s="734" t="s">
        <v>133</v>
      </c>
      <c r="P181" s="736">
        <v>18832187.5</v>
      </c>
      <c r="Q181" s="737" t="s">
        <v>112</v>
      </c>
      <c r="R181" s="689"/>
      <c r="S181" s="780" t="str">
        <f t="shared" si="62"/>
        <v>2.06.01</v>
      </c>
      <c r="T181" s="781" t="str">
        <f t="shared" si="63"/>
        <v>ALAT KANTOR</v>
      </c>
      <c r="U181" s="782">
        <f t="shared" si="64"/>
        <v>5</v>
      </c>
      <c r="V181" s="783">
        <f t="shared" si="65"/>
        <v>3766435.5</v>
      </c>
      <c r="W181" s="784">
        <f t="shared" si="66"/>
        <v>0</v>
      </c>
      <c r="X181" s="783">
        <f t="shared" si="67"/>
        <v>0</v>
      </c>
      <c r="Y181" s="783">
        <f t="shared" si="68"/>
        <v>1</v>
      </c>
      <c r="Z181" s="783">
        <f t="shared" si="69"/>
        <v>3766435.5</v>
      </c>
      <c r="AA181" s="784">
        <f t="shared" si="70"/>
        <v>3766435.5</v>
      </c>
      <c r="AB181" s="784">
        <f t="shared" si="71"/>
        <v>3766435.5</v>
      </c>
      <c r="AC181" s="784">
        <f t="shared" si="72"/>
        <v>3766435.5</v>
      </c>
      <c r="AD181" s="784">
        <f t="shared" si="76"/>
        <v>3766435.5</v>
      </c>
      <c r="AE181" s="780">
        <f t="shared" si="73"/>
        <v>2013</v>
      </c>
      <c r="AF181" s="785">
        <f t="shared" si="74"/>
        <v>10</v>
      </c>
      <c r="AG181" s="785">
        <f t="shared" si="75"/>
        <v>18832177.5</v>
      </c>
    </row>
    <row r="182" spans="1:33" ht="32.25" customHeight="1">
      <c r="A182" t="s">
        <v>2027</v>
      </c>
      <c r="B182" s="711"/>
      <c r="C182" s="808" t="s">
        <v>2054</v>
      </c>
      <c r="D182" s="718" t="s">
        <v>1913</v>
      </c>
      <c r="E182" s="719">
        <v>1</v>
      </c>
      <c r="F182" s="718" t="s">
        <v>150</v>
      </c>
      <c r="G182" s="718"/>
      <c r="H182" s="718" t="s">
        <v>150</v>
      </c>
      <c r="I182" s="719">
        <v>2013</v>
      </c>
      <c r="J182" s="712"/>
      <c r="K182" s="712"/>
      <c r="L182" s="712"/>
      <c r="M182" s="712"/>
      <c r="N182" s="712"/>
      <c r="O182" s="719" t="s">
        <v>133</v>
      </c>
      <c r="P182" s="720">
        <v>3332187.5</v>
      </c>
      <c r="Q182" s="721" t="s">
        <v>112</v>
      </c>
      <c r="R182" s="689"/>
      <c r="S182" s="780" t="str">
        <f t="shared" si="62"/>
        <v>2.06.01</v>
      </c>
      <c r="T182" s="781" t="str">
        <f t="shared" si="63"/>
        <v>ALAT KANTOR</v>
      </c>
      <c r="U182" s="782">
        <f t="shared" si="64"/>
        <v>5</v>
      </c>
      <c r="V182" s="783">
        <f t="shared" si="65"/>
        <v>666435.5</v>
      </c>
      <c r="W182" s="784">
        <f t="shared" si="66"/>
        <v>0</v>
      </c>
      <c r="X182" s="783">
        <f t="shared" si="67"/>
        <v>0</v>
      </c>
      <c r="Y182" s="783">
        <f t="shared" si="68"/>
        <v>1</v>
      </c>
      <c r="Z182" s="783">
        <f t="shared" si="69"/>
        <v>666435.5</v>
      </c>
      <c r="AA182" s="784">
        <f t="shared" si="70"/>
        <v>666435.5</v>
      </c>
      <c r="AB182" s="784">
        <f t="shared" si="71"/>
        <v>666435.5</v>
      </c>
      <c r="AC182" s="784">
        <f t="shared" si="72"/>
        <v>666435.5</v>
      </c>
      <c r="AD182" s="784">
        <f t="shared" si="76"/>
        <v>666435.5</v>
      </c>
      <c r="AE182" s="780">
        <f t="shared" si="73"/>
        <v>2013</v>
      </c>
      <c r="AF182" s="785">
        <f t="shared" si="74"/>
        <v>10</v>
      </c>
      <c r="AG182" s="785">
        <f t="shared" si="75"/>
        <v>3332177.5</v>
      </c>
    </row>
    <row r="183" spans="1:33" ht="32.25" customHeight="1">
      <c r="A183" t="s">
        <v>2027</v>
      </c>
      <c r="B183" s="711"/>
      <c r="C183" s="808" t="s">
        <v>2054</v>
      </c>
      <c r="D183" s="718" t="s">
        <v>1914</v>
      </c>
      <c r="E183" s="719">
        <v>4</v>
      </c>
      <c r="F183" s="718" t="s">
        <v>150</v>
      </c>
      <c r="G183" s="718"/>
      <c r="H183" s="718" t="s">
        <v>150</v>
      </c>
      <c r="I183" s="719">
        <v>2013</v>
      </c>
      <c r="J183" s="712"/>
      <c r="K183" s="712"/>
      <c r="L183" s="712"/>
      <c r="M183" s="712"/>
      <c r="N183" s="712"/>
      <c r="O183" s="719" t="s">
        <v>133</v>
      </c>
      <c r="P183" s="720">
        <v>19132187.5</v>
      </c>
      <c r="Q183" s="721" t="s">
        <v>112</v>
      </c>
      <c r="R183" s="689"/>
      <c r="S183" s="780" t="str">
        <f t="shared" si="62"/>
        <v>2.06.01</v>
      </c>
      <c r="T183" s="781" t="str">
        <f t="shared" si="63"/>
        <v>ALAT KANTOR</v>
      </c>
      <c r="U183" s="782">
        <f t="shared" si="64"/>
        <v>5</v>
      </c>
      <c r="V183" s="783">
        <f t="shared" si="65"/>
        <v>3826435.5</v>
      </c>
      <c r="W183" s="784">
        <f t="shared" si="66"/>
        <v>0</v>
      </c>
      <c r="X183" s="783">
        <f t="shared" si="67"/>
        <v>0</v>
      </c>
      <c r="Y183" s="783">
        <f t="shared" si="68"/>
        <v>1</v>
      </c>
      <c r="Z183" s="783">
        <f t="shared" si="69"/>
        <v>3826435.5</v>
      </c>
      <c r="AA183" s="784">
        <f t="shared" si="70"/>
        <v>3826435.5</v>
      </c>
      <c r="AB183" s="784">
        <f t="shared" si="71"/>
        <v>3826435.5</v>
      </c>
      <c r="AC183" s="784">
        <f t="shared" si="72"/>
        <v>3826435.5</v>
      </c>
      <c r="AD183" s="784">
        <f t="shared" si="76"/>
        <v>3826435.5</v>
      </c>
      <c r="AE183" s="780">
        <f t="shared" si="73"/>
        <v>2013</v>
      </c>
      <c r="AF183" s="785">
        <f t="shared" si="74"/>
        <v>10</v>
      </c>
      <c r="AG183" s="785">
        <f t="shared" si="75"/>
        <v>19132177.5</v>
      </c>
    </row>
    <row r="184" spans="1:33" ht="32.25" customHeight="1">
      <c r="A184" t="s">
        <v>2027</v>
      </c>
      <c r="B184" s="711"/>
      <c r="C184" s="808" t="s">
        <v>1066</v>
      </c>
      <c r="D184" s="718" t="s">
        <v>1915</v>
      </c>
      <c r="E184" s="719">
        <v>1</v>
      </c>
      <c r="F184" s="718" t="s">
        <v>150</v>
      </c>
      <c r="G184" s="718"/>
      <c r="H184" s="718" t="s">
        <v>150</v>
      </c>
      <c r="I184" s="719">
        <v>2013</v>
      </c>
      <c r="J184" s="712"/>
      <c r="K184" s="712"/>
      <c r="L184" s="712"/>
      <c r="M184" s="712"/>
      <c r="N184" s="712"/>
      <c r="O184" s="719" t="s">
        <v>133</v>
      </c>
      <c r="P184" s="720">
        <v>10082187.5</v>
      </c>
      <c r="Q184" s="721" t="s">
        <v>112</v>
      </c>
      <c r="R184" s="689"/>
      <c r="S184" s="780" t="str">
        <f t="shared" si="62"/>
        <v>2.06.01</v>
      </c>
      <c r="T184" s="781" t="str">
        <f t="shared" si="63"/>
        <v>ALAT KANTOR</v>
      </c>
      <c r="U184" s="782">
        <f t="shared" si="64"/>
        <v>5</v>
      </c>
      <c r="V184" s="783">
        <f t="shared" si="65"/>
        <v>2016435.5</v>
      </c>
      <c r="W184" s="784">
        <f t="shared" si="66"/>
        <v>0</v>
      </c>
      <c r="X184" s="783">
        <f t="shared" si="67"/>
        <v>0</v>
      </c>
      <c r="Y184" s="783">
        <f t="shared" si="68"/>
        <v>1</v>
      </c>
      <c r="Z184" s="783">
        <f t="shared" si="69"/>
        <v>2016435.5</v>
      </c>
      <c r="AA184" s="784">
        <f t="shared" si="70"/>
        <v>2016435.5</v>
      </c>
      <c r="AB184" s="784">
        <f t="shared" si="71"/>
        <v>2016435.5</v>
      </c>
      <c r="AC184" s="784">
        <f t="shared" si="72"/>
        <v>2016435.5</v>
      </c>
      <c r="AD184" s="784">
        <f t="shared" si="76"/>
        <v>2016435.5</v>
      </c>
      <c r="AE184" s="780">
        <f t="shared" si="73"/>
        <v>2013</v>
      </c>
      <c r="AF184" s="785">
        <f t="shared" si="74"/>
        <v>10</v>
      </c>
      <c r="AG184" s="785">
        <f t="shared" si="75"/>
        <v>10082177.5</v>
      </c>
    </row>
    <row r="185" spans="1:33" ht="32.25" customHeight="1">
      <c r="A185" t="s">
        <v>2027</v>
      </c>
      <c r="B185" s="711"/>
      <c r="C185" s="808" t="s">
        <v>1427</v>
      </c>
      <c r="D185" s="718" t="s">
        <v>1916</v>
      </c>
      <c r="E185" s="719" t="s">
        <v>1872</v>
      </c>
      <c r="F185" s="718" t="s">
        <v>150</v>
      </c>
      <c r="G185" s="718"/>
      <c r="H185" s="718" t="s">
        <v>150</v>
      </c>
      <c r="I185" s="719">
        <v>2013</v>
      </c>
      <c r="J185" s="712"/>
      <c r="K185" s="712"/>
      <c r="L185" s="712"/>
      <c r="M185" s="712"/>
      <c r="N185" s="712"/>
      <c r="O185" s="719" t="s">
        <v>133</v>
      </c>
      <c r="P185" s="720">
        <v>147515000</v>
      </c>
      <c r="Q185" s="721" t="s">
        <v>112</v>
      </c>
      <c r="R185" s="689"/>
      <c r="S185" s="780" t="str">
        <f t="shared" si="62"/>
        <v>2.06.01</v>
      </c>
      <c r="T185" s="781" t="str">
        <f t="shared" si="63"/>
        <v>ALAT KANTOR</v>
      </c>
      <c r="U185" s="782">
        <f t="shared" si="64"/>
        <v>5</v>
      </c>
      <c r="V185" s="783">
        <f t="shared" si="65"/>
        <v>29502998</v>
      </c>
      <c r="W185" s="784">
        <f t="shared" si="66"/>
        <v>0</v>
      </c>
      <c r="X185" s="783">
        <f t="shared" si="67"/>
        <v>0</v>
      </c>
      <c r="Y185" s="783">
        <f t="shared" si="68"/>
        <v>1</v>
      </c>
      <c r="Z185" s="783">
        <f t="shared" si="69"/>
        <v>29502998</v>
      </c>
      <c r="AA185" s="784">
        <f t="shared" si="70"/>
        <v>29502998</v>
      </c>
      <c r="AB185" s="784">
        <f t="shared" si="71"/>
        <v>29502998</v>
      </c>
      <c r="AC185" s="784">
        <f t="shared" si="72"/>
        <v>29502998</v>
      </c>
      <c r="AD185" s="784">
        <f t="shared" si="76"/>
        <v>29502998</v>
      </c>
      <c r="AE185" s="780">
        <f t="shared" si="73"/>
        <v>2013</v>
      </c>
      <c r="AF185" s="785">
        <f t="shared" si="74"/>
        <v>10</v>
      </c>
      <c r="AG185" s="785">
        <f t="shared" si="75"/>
        <v>147514990</v>
      </c>
    </row>
    <row r="186" spans="1:33" ht="32.25" customHeight="1">
      <c r="A186" t="s">
        <v>2027</v>
      </c>
      <c r="B186" s="711"/>
      <c r="C186" s="808" t="s">
        <v>1427</v>
      </c>
      <c r="D186" s="718" t="s">
        <v>1917</v>
      </c>
      <c r="E186" s="719" t="s">
        <v>1872</v>
      </c>
      <c r="F186" s="718" t="s">
        <v>150</v>
      </c>
      <c r="G186" s="718"/>
      <c r="H186" s="718" t="s">
        <v>150</v>
      </c>
      <c r="I186" s="719">
        <v>2013</v>
      </c>
      <c r="J186" s="712"/>
      <c r="K186" s="712"/>
      <c r="L186" s="712"/>
      <c r="M186" s="712"/>
      <c r="N186" s="712"/>
      <c r="O186" s="719" t="s">
        <v>133</v>
      </c>
      <c r="P186" s="720">
        <v>118044000</v>
      </c>
      <c r="Q186" s="721" t="s">
        <v>112</v>
      </c>
      <c r="R186" s="689"/>
      <c r="S186" s="780" t="str">
        <f t="shared" si="62"/>
        <v>2.06.01</v>
      </c>
      <c r="T186" s="781" t="str">
        <f t="shared" si="63"/>
        <v>ALAT KANTOR</v>
      </c>
      <c r="U186" s="782">
        <f t="shared" si="64"/>
        <v>5</v>
      </c>
      <c r="V186" s="783">
        <f t="shared" si="65"/>
        <v>23608798</v>
      </c>
      <c r="W186" s="784">
        <f t="shared" si="66"/>
        <v>0</v>
      </c>
      <c r="X186" s="783">
        <f t="shared" si="67"/>
        <v>0</v>
      </c>
      <c r="Y186" s="783">
        <f t="shared" si="68"/>
        <v>1</v>
      </c>
      <c r="Z186" s="783">
        <f t="shared" si="69"/>
        <v>23608798</v>
      </c>
      <c r="AA186" s="784">
        <f t="shared" si="70"/>
        <v>23608798</v>
      </c>
      <c r="AB186" s="784">
        <f t="shared" si="71"/>
        <v>23608798</v>
      </c>
      <c r="AC186" s="784">
        <f t="shared" si="72"/>
        <v>23608798</v>
      </c>
      <c r="AD186" s="784">
        <f t="shared" si="76"/>
        <v>23608798</v>
      </c>
      <c r="AE186" s="780">
        <f t="shared" si="73"/>
        <v>2013</v>
      </c>
      <c r="AF186" s="785">
        <f t="shared" si="74"/>
        <v>10</v>
      </c>
      <c r="AG186" s="785">
        <f t="shared" si="75"/>
        <v>118043990</v>
      </c>
    </row>
    <row r="187" spans="1:33" ht="32.25" customHeight="1">
      <c r="A187" t="s">
        <v>2027</v>
      </c>
      <c r="B187" s="711"/>
      <c r="C187" s="808" t="s">
        <v>442</v>
      </c>
      <c r="D187" s="718" t="s">
        <v>1918</v>
      </c>
      <c r="E187" s="724" t="s">
        <v>444</v>
      </c>
      <c r="F187" s="718" t="s">
        <v>1948</v>
      </c>
      <c r="G187" s="718"/>
      <c r="H187" s="718" t="s">
        <v>1870</v>
      </c>
      <c r="I187" s="719">
        <v>2014</v>
      </c>
      <c r="J187" s="712"/>
      <c r="K187" s="712"/>
      <c r="L187" s="712"/>
      <c r="M187" s="712"/>
      <c r="N187" s="712"/>
      <c r="O187" s="719" t="s">
        <v>133</v>
      </c>
      <c r="P187" s="720">
        <v>7969500</v>
      </c>
      <c r="Q187" s="721" t="s">
        <v>112</v>
      </c>
      <c r="R187" s="689"/>
      <c r="S187" s="780" t="str">
        <f t="shared" si="62"/>
        <v>2.06.01</v>
      </c>
      <c r="T187" s="781" t="str">
        <f t="shared" si="63"/>
        <v>ALAT KANTOR</v>
      </c>
      <c r="U187" s="782">
        <f t="shared" si="64"/>
        <v>5</v>
      </c>
      <c r="V187" s="783">
        <f t="shared" si="65"/>
        <v>1593898</v>
      </c>
      <c r="W187" s="784"/>
      <c r="X187" s="783">
        <f t="shared" si="67"/>
        <v>0</v>
      </c>
      <c r="Y187" s="783">
        <f t="shared" si="68"/>
        <v>0</v>
      </c>
      <c r="Z187" s="783">
        <f t="shared" si="69"/>
        <v>1593898</v>
      </c>
      <c r="AA187" s="784">
        <f t="shared" si="70"/>
        <v>1593898</v>
      </c>
      <c r="AB187" s="784">
        <f t="shared" si="71"/>
        <v>1593898</v>
      </c>
      <c r="AC187" s="784">
        <f t="shared" si="72"/>
        <v>1593898</v>
      </c>
      <c r="AD187" s="784">
        <f t="shared" si="76"/>
        <v>1593898</v>
      </c>
      <c r="AE187" s="780">
        <f t="shared" si="73"/>
        <v>2014</v>
      </c>
      <c r="AF187" s="785">
        <f t="shared" si="74"/>
        <v>10</v>
      </c>
      <c r="AG187" s="785">
        <f t="shared" si="75"/>
        <v>7969490</v>
      </c>
    </row>
    <row r="188" spans="1:33" ht="32.25" customHeight="1">
      <c r="A188" t="s">
        <v>2027</v>
      </c>
      <c r="B188" s="711"/>
      <c r="C188" s="808" t="s">
        <v>1427</v>
      </c>
      <c r="D188" s="718" t="s">
        <v>1919</v>
      </c>
      <c r="E188" s="724" t="s">
        <v>444</v>
      </c>
      <c r="F188" s="718" t="s">
        <v>150</v>
      </c>
      <c r="G188" s="718"/>
      <c r="H188" s="718" t="s">
        <v>1960</v>
      </c>
      <c r="I188" s="719">
        <v>2014</v>
      </c>
      <c r="J188" s="712"/>
      <c r="K188" s="712"/>
      <c r="L188" s="712"/>
      <c r="M188" s="712"/>
      <c r="N188" s="712"/>
      <c r="O188" s="719" t="s">
        <v>133</v>
      </c>
      <c r="P188" s="720">
        <v>57818750</v>
      </c>
      <c r="Q188" s="721" t="s">
        <v>112</v>
      </c>
      <c r="R188" s="689"/>
      <c r="S188" s="780" t="str">
        <f t="shared" si="62"/>
        <v>2.06.01</v>
      </c>
      <c r="T188" s="781" t="str">
        <f t="shared" si="63"/>
        <v>ALAT KANTOR</v>
      </c>
      <c r="U188" s="782">
        <f t="shared" si="64"/>
        <v>5</v>
      </c>
      <c r="V188" s="783">
        <f t="shared" si="65"/>
        <v>11563748</v>
      </c>
      <c r="W188" s="784"/>
      <c r="X188" s="783">
        <f t="shared" si="67"/>
        <v>0</v>
      </c>
      <c r="Y188" s="783">
        <f t="shared" si="68"/>
        <v>0</v>
      </c>
      <c r="Z188" s="783">
        <f t="shared" si="69"/>
        <v>11563748</v>
      </c>
      <c r="AA188" s="784">
        <f t="shared" si="70"/>
        <v>11563748</v>
      </c>
      <c r="AB188" s="784">
        <f t="shared" si="71"/>
        <v>11563748</v>
      </c>
      <c r="AC188" s="784">
        <f t="shared" si="72"/>
        <v>11563748</v>
      </c>
      <c r="AD188" s="784">
        <f t="shared" si="76"/>
        <v>11563748</v>
      </c>
      <c r="AE188" s="780">
        <f t="shared" si="73"/>
        <v>2014</v>
      </c>
      <c r="AF188" s="785">
        <f t="shared" si="74"/>
        <v>10</v>
      </c>
      <c r="AG188" s="785">
        <f t="shared" si="75"/>
        <v>57818740</v>
      </c>
    </row>
    <row r="189" spans="1:33" ht="32.25" customHeight="1">
      <c r="A189" t="s">
        <v>2027</v>
      </c>
      <c r="B189" s="711"/>
      <c r="C189" s="808" t="s">
        <v>2076</v>
      </c>
      <c r="D189" s="718" t="s">
        <v>1920</v>
      </c>
      <c r="E189" s="719" t="s">
        <v>448</v>
      </c>
      <c r="F189" s="718" t="s">
        <v>1949</v>
      </c>
      <c r="G189" s="718"/>
      <c r="H189" s="718" t="s">
        <v>1870</v>
      </c>
      <c r="I189" s="719">
        <v>2014</v>
      </c>
      <c r="J189" s="712"/>
      <c r="K189" s="712"/>
      <c r="L189" s="712"/>
      <c r="M189" s="712"/>
      <c r="N189" s="712"/>
      <c r="O189" s="719" t="s">
        <v>133</v>
      </c>
      <c r="P189" s="720">
        <v>17600000</v>
      </c>
      <c r="Q189" s="721" t="s">
        <v>112</v>
      </c>
      <c r="R189" s="689"/>
      <c r="S189" s="780" t="str">
        <f t="shared" si="62"/>
        <v>2.06.01</v>
      </c>
      <c r="T189" s="781" t="str">
        <f t="shared" si="63"/>
        <v>ALAT KANTOR</v>
      </c>
      <c r="U189" s="782">
        <f t="shared" si="64"/>
        <v>5</v>
      </c>
      <c r="V189" s="783">
        <f t="shared" si="65"/>
        <v>3519998</v>
      </c>
      <c r="W189" s="784"/>
      <c r="X189" s="783">
        <f t="shared" si="67"/>
        <v>0</v>
      </c>
      <c r="Y189" s="783">
        <f t="shared" si="68"/>
        <v>0</v>
      </c>
      <c r="Z189" s="783">
        <f t="shared" si="69"/>
        <v>3519998</v>
      </c>
      <c r="AA189" s="784">
        <f t="shared" si="70"/>
        <v>3519998</v>
      </c>
      <c r="AB189" s="784">
        <f t="shared" si="71"/>
        <v>3519998</v>
      </c>
      <c r="AC189" s="784">
        <f t="shared" si="72"/>
        <v>3519998</v>
      </c>
      <c r="AD189" s="784">
        <f t="shared" si="76"/>
        <v>3519998</v>
      </c>
      <c r="AE189" s="780">
        <f t="shared" si="73"/>
        <v>2014</v>
      </c>
      <c r="AF189" s="785">
        <f t="shared" si="74"/>
        <v>10</v>
      </c>
      <c r="AG189" s="785">
        <f t="shared" si="75"/>
        <v>17599990</v>
      </c>
    </row>
    <row r="190" spans="1:33" ht="32.25" customHeight="1">
      <c r="A190" t="s">
        <v>2027</v>
      </c>
      <c r="B190" s="711"/>
      <c r="C190" s="808" t="s">
        <v>1833</v>
      </c>
      <c r="D190" s="718" t="s">
        <v>1921</v>
      </c>
      <c r="E190" s="724" t="s">
        <v>444</v>
      </c>
      <c r="F190" s="718" t="s">
        <v>1837</v>
      </c>
      <c r="G190" s="718"/>
      <c r="H190" s="718" t="s">
        <v>1870</v>
      </c>
      <c r="I190" s="719">
        <v>2014</v>
      </c>
      <c r="J190" s="712"/>
      <c r="K190" s="712"/>
      <c r="L190" s="712"/>
      <c r="M190" s="712"/>
      <c r="N190" s="712"/>
      <c r="O190" s="719" t="s">
        <v>133</v>
      </c>
      <c r="P190" s="720">
        <v>6875000</v>
      </c>
      <c r="Q190" s="721" t="s">
        <v>112</v>
      </c>
      <c r="R190" s="689"/>
      <c r="S190" s="780" t="str">
        <f t="shared" si="62"/>
        <v>2.06.01</v>
      </c>
      <c r="T190" s="781" t="str">
        <f t="shared" si="63"/>
        <v>ALAT KANTOR</v>
      </c>
      <c r="U190" s="782">
        <f t="shared" si="64"/>
        <v>5</v>
      </c>
      <c r="V190" s="783">
        <f t="shared" si="65"/>
        <v>1374998</v>
      </c>
      <c r="W190" s="784"/>
      <c r="X190" s="783">
        <f t="shared" si="67"/>
        <v>0</v>
      </c>
      <c r="Y190" s="783">
        <f t="shared" si="68"/>
        <v>0</v>
      </c>
      <c r="Z190" s="783">
        <f t="shared" si="69"/>
        <v>1374998</v>
      </c>
      <c r="AA190" s="784">
        <f t="shared" si="70"/>
        <v>1374998</v>
      </c>
      <c r="AB190" s="784">
        <f t="shared" si="71"/>
        <v>1374998</v>
      </c>
      <c r="AC190" s="784">
        <f t="shared" si="72"/>
        <v>1374998</v>
      </c>
      <c r="AD190" s="784">
        <f t="shared" si="76"/>
        <v>1374998</v>
      </c>
      <c r="AE190" s="780">
        <f t="shared" si="73"/>
        <v>2014</v>
      </c>
      <c r="AF190" s="785">
        <f t="shared" si="74"/>
        <v>10</v>
      </c>
      <c r="AG190" s="785">
        <f t="shared" si="75"/>
        <v>6874990</v>
      </c>
    </row>
    <row r="191" spans="1:33" ht="32.25" customHeight="1">
      <c r="A191" t="s">
        <v>2027</v>
      </c>
      <c r="B191" s="711"/>
      <c r="C191" s="808" t="s">
        <v>2072</v>
      </c>
      <c r="D191" s="718" t="s">
        <v>1922</v>
      </c>
      <c r="E191" s="719" t="s">
        <v>836</v>
      </c>
      <c r="F191" s="725" t="s">
        <v>1950</v>
      </c>
      <c r="G191" s="718"/>
      <c r="H191" s="718" t="s">
        <v>1870</v>
      </c>
      <c r="I191" s="719">
        <v>2014</v>
      </c>
      <c r="J191" s="712"/>
      <c r="K191" s="712"/>
      <c r="L191" s="712"/>
      <c r="M191" s="712"/>
      <c r="N191" s="712"/>
      <c r="O191" s="719" t="s">
        <v>133</v>
      </c>
      <c r="P191" s="720">
        <v>18700000</v>
      </c>
      <c r="Q191" s="721" t="s">
        <v>112</v>
      </c>
      <c r="R191" s="689"/>
      <c r="S191" s="780" t="str">
        <f t="shared" si="62"/>
        <v>2.06.01</v>
      </c>
      <c r="T191" s="781" t="str">
        <f t="shared" si="63"/>
        <v>ALAT KANTOR</v>
      </c>
      <c r="U191" s="782">
        <f t="shared" si="64"/>
        <v>5</v>
      </c>
      <c r="V191" s="783">
        <f t="shared" si="65"/>
        <v>3739998</v>
      </c>
      <c r="W191" s="784"/>
      <c r="X191" s="783">
        <f t="shared" si="67"/>
        <v>0</v>
      </c>
      <c r="Y191" s="783">
        <f t="shared" si="68"/>
        <v>0</v>
      </c>
      <c r="Z191" s="783">
        <f t="shared" si="69"/>
        <v>3739998</v>
      </c>
      <c r="AA191" s="784">
        <f t="shared" si="70"/>
        <v>3739998</v>
      </c>
      <c r="AB191" s="784">
        <f t="shared" si="71"/>
        <v>3739998</v>
      </c>
      <c r="AC191" s="784">
        <f t="shared" si="72"/>
        <v>3739998</v>
      </c>
      <c r="AD191" s="784">
        <f t="shared" si="76"/>
        <v>3739998</v>
      </c>
      <c r="AE191" s="780">
        <f t="shared" si="73"/>
        <v>2014</v>
      </c>
      <c r="AF191" s="785">
        <f t="shared" si="74"/>
        <v>10</v>
      </c>
      <c r="AG191" s="785">
        <f t="shared" si="75"/>
        <v>18699990</v>
      </c>
    </row>
    <row r="192" spans="1:33" ht="32.25" customHeight="1">
      <c r="A192" t="s">
        <v>2027</v>
      </c>
      <c r="B192" s="711"/>
      <c r="C192" s="808" t="s">
        <v>2073</v>
      </c>
      <c r="D192" s="718" t="s">
        <v>1923</v>
      </c>
      <c r="E192" s="719" t="s">
        <v>836</v>
      </c>
      <c r="F192" s="718" t="s">
        <v>1951</v>
      </c>
      <c r="G192" s="718"/>
      <c r="H192" s="718" t="s">
        <v>1870</v>
      </c>
      <c r="I192" s="719">
        <v>2014</v>
      </c>
      <c r="J192" s="712"/>
      <c r="K192" s="712"/>
      <c r="L192" s="712"/>
      <c r="M192" s="712"/>
      <c r="N192" s="712"/>
      <c r="O192" s="719" t="s">
        <v>133</v>
      </c>
      <c r="P192" s="720">
        <v>28050000</v>
      </c>
      <c r="Q192" s="721" t="s">
        <v>112</v>
      </c>
      <c r="R192" s="694"/>
      <c r="S192" s="780" t="str">
        <f t="shared" si="62"/>
        <v>2.06.01</v>
      </c>
      <c r="T192" s="781" t="str">
        <f t="shared" si="63"/>
        <v>ALAT KANTOR</v>
      </c>
      <c r="U192" s="782">
        <f t="shared" si="64"/>
        <v>5</v>
      </c>
      <c r="V192" s="783">
        <f t="shared" si="65"/>
        <v>5609998</v>
      </c>
      <c r="W192" s="784"/>
      <c r="X192" s="783">
        <f t="shared" si="67"/>
        <v>0</v>
      </c>
      <c r="Y192" s="783">
        <f t="shared" si="68"/>
        <v>0</v>
      </c>
      <c r="Z192" s="783">
        <f t="shared" si="69"/>
        <v>5609998</v>
      </c>
      <c r="AA192" s="784">
        <f t="shared" si="70"/>
        <v>5609998</v>
      </c>
      <c r="AB192" s="784">
        <f t="shared" si="71"/>
        <v>5609998</v>
      </c>
      <c r="AC192" s="784">
        <f t="shared" si="72"/>
        <v>5609998</v>
      </c>
      <c r="AD192" s="784">
        <f t="shared" si="76"/>
        <v>5609998</v>
      </c>
      <c r="AE192" s="780">
        <f t="shared" si="73"/>
        <v>2014</v>
      </c>
      <c r="AF192" s="785">
        <f t="shared" si="74"/>
        <v>10</v>
      </c>
      <c r="AG192" s="785">
        <f t="shared" si="75"/>
        <v>28049990</v>
      </c>
    </row>
    <row r="193" spans="1:35" ht="32.25" customHeight="1">
      <c r="A193" t="s">
        <v>2027</v>
      </c>
      <c r="B193" s="711"/>
      <c r="C193" s="808" t="s">
        <v>443</v>
      </c>
      <c r="D193" s="718" t="s">
        <v>1924</v>
      </c>
      <c r="E193" s="724" t="s">
        <v>444</v>
      </c>
      <c r="F193" s="718" t="s">
        <v>1952</v>
      </c>
      <c r="G193" s="718"/>
      <c r="H193" s="718" t="s">
        <v>1870</v>
      </c>
      <c r="I193" s="719">
        <v>2014</v>
      </c>
      <c r="J193" s="712"/>
      <c r="K193" s="712"/>
      <c r="L193" s="712"/>
      <c r="M193" s="712"/>
      <c r="N193" s="712"/>
      <c r="O193" s="719" t="s">
        <v>133</v>
      </c>
      <c r="P193" s="720">
        <v>5445000</v>
      </c>
      <c r="Q193" s="721" t="s">
        <v>112</v>
      </c>
      <c r="R193" s="694" t="s">
        <v>112</v>
      </c>
      <c r="S193" s="780" t="str">
        <f t="shared" si="62"/>
        <v>2.06.01</v>
      </c>
      <c r="T193" s="781" t="str">
        <f t="shared" si="63"/>
        <v>ALAT KANTOR</v>
      </c>
      <c r="U193" s="782">
        <f t="shared" si="64"/>
        <v>5</v>
      </c>
      <c r="V193" s="783">
        <f t="shared" si="65"/>
        <v>1088998</v>
      </c>
      <c r="W193" s="784"/>
      <c r="X193" s="783">
        <f t="shared" si="67"/>
        <v>0</v>
      </c>
      <c r="Y193" s="783">
        <f t="shared" si="68"/>
        <v>0</v>
      </c>
      <c r="Z193" s="783">
        <f t="shared" si="69"/>
        <v>1088998</v>
      </c>
      <c r="AA193" s="784">
        <f t="shared" si="70"/>
        <v>1088998</v>
      </c>
      <c r="AB193" s="784">
        <f t="shared" si="71"/>
        <v>1088998</v>
      </c>
      <c r="AC193" s="784">
        <f t="shared" si="72"/>
        <v>1088998</v>
      </c>
      <c r="AD193" s="784">
        <f t="shared" si="76"/>
        <v>1088998</v>
      </c>
      <c r="AE193" s="780">
        <f t="shared" si="73"/>
        <v>2014</v>
      </c>
      <c r="AF193" s="785">
        <f t="shared" si="74"/>
        <v>10</v>
      </c>
      <c r="AG193" s="785">
        <f t="shared" si="75"/>
        <v>5444990</v>
      </c>
    </row>
    <row r="194" spans="1:35" ht="25.5" customHeight="1">
      <c r="A194" t="s">
        <v>2027</v>
      </c>
      <c r="B194" s="711"/>
      <c r="C194" s="808" t="s">
        <v>443</v>
      </c>
      <c r="D194" s="718" t="s">
        <v>1925</v>
      </c>
      <c r="E194" s="719" t="s">
        <v>836</v>
      </c>
      <c r="F194" s="718" t="s">
        <v>1953</v>
      </c>
      <c r="G194" s="718"/>
      <c r="H194" s="718" t="s">
        <v>1870</v>
      </c>
      <c r="I194" s="719">
        <v>2014</v>
      </c>
      <c r="J194" s="712"/>
      <c r="K194" s="712"/>
      <c r="L194" s="712"/>
      <c r="M194" s="712"/>
      <c r="N194" s="712"/>
      <c r="O194" s="719" t="s">
        <v>133</v>
      </c>
      <c r="P194" s="720">
        <v>5940000</v>
      </c>
      <c r="Q194" s="721" t="s">
        <v>112</v>
      </c>
      <c r="R194" s="694" t="s">
        <v>112</v>
      </c>
      <c r="S194" s="780" t="str">
        <f t="shared" si="62"/>
        <v>2.06.01</v>
      </c>
      <c r="T194" s="781" t="str">
        <f t="shared" si="63"/>
        <v>ALAT KANTOR</v>
      </c>
      <c r="U194" s="782">
        <f t="shared" si="64"/>
        <v>5</v>
      </c>
      <c r="V194" s="783">
        <f t="shared" si="65"/>
        <v>1187998</v>
      </c>
      <c r="W194" s="784"/>
      <c r="X194" s="783">
        <f t="shared" si="67"/>
        <v>0</v>
      </c>
      <c r="Y194" s="783">
        <f t="shared" si="68"/>
        <v>0</v>
      </c>
      <c r="Z194" s="783">
        <f t="shared" si="69"/>
        <v>1187998</v>
      </c>
      <c r="AA194" s="784">
        <f t="shared" si="70"/>
        <v>1187998</v>
      </c>
      <c r="AB194" s="784">
        <f t="shared" si="71"/>
        <v>1187998</v>
      </c>
      <c r="AC194" s="784">
        <f t="shared" si="72"/>
        <v>1187998</v>
      </c>
      <c r="AD194" s="784">
        <f t="shared" si="76"/>
        <v>1187998</v>
      </c>
      <c r="AE194" s="780">
        <f t="shared" si="73"/>
        <v>2014</v>
      </c>
      <c r="AF194" s="785">
        <f t="shared" si="74"/>
        <v>10</v>
      </c>
      <c r="AG194" s="785">
        <f t="shared" si="75"/>
        <v>5939990</v>
      </c>
    </row>
    <row r="195" spans="1:35" ht="25.5" customHeight="1">
      <c r="A195" t="s">
        <v>2027</v>
      </c>
      <c r="B195" s="711"/>
      <c r="C195" s="808" t="s">
        <v>1427</v>
      </c>
      <c r="D195" s="718" t="s">
        <v>1926</v>
      </c>
      <c r="E195" s="724" t="s">
        <v>444</v>
      </c>
      <c r="F195" s="718" t="s">
        <v>150</v>
      </c>
      <c r="G195" s="718"/>
      <c r="H195" s="718" t="s">
        <v>150</v>
      </c>
      <c r="I195" s="719">
        <v>2014</v>
      </c>
      <c r="J195" s="712"/>
      <c r="K195" s="712"/>
      <c r="L195" s="712"/>
      <c r="M195" s="712"/>
      <c r="N195" s="712"/>
      <c r="O195" s="719" t="s">
        <v>133</v>
      </c>
      <c r="P195" s="720">
        <v>108968250</v>
      </c>
      <c r="Q195" s="721" t="s">
        <v>112</v>
      </c>
      <c r="R195" s="694" t="s">
        <v>112</v>
      </c>
      <c r="S195" s="780" t="str">
        <f t="shared" si="62"/>
        <v>2.06.01</v>
      </c>
      <c r="T195" s="781" t="str">
        <f t="shared" si="63"/>
        <v>ALAT KANTOR</v>
      </c>
      <c r="U195" s="782">
        <f t="shared" si="64"/>
        <v>5</v>
      </c>
      <c r="V195" s="783">
        <f t="shared" si="65"/>
        <v>21793648</v>
      </c>
      <c r="W195" s="784"/>
      <c r="X195" s="783">
        <f t="shared" si="67"/>
        <v>0</v>
      </c>
      <c r="Y195" s="783">
        <f t="shared" si="68"/>
        <v>0</v>
      </c>
      <c r="Z195" s="783">
        <f t="shared" si="69"/>
        <v>21793648</v>
      </c>
      <c r="AA195" s="784">
        <f t="shared" si="70"/>
        <v>21793648</v>
      </c>
      <c r="AB195" s="784">
        <f t="shared" si="71"/>
        <v>21793648</v>
      </c>
      <c r="AC195" s="784">
        <f t="shared" si="72"/>
        <v>21793648</v>
      </c>
      <c r="AD195" s="784">
        <f t="shared" si="76"/>
        <v>21793648</v>
      </c>
      <c r="AE195" s="780">
        <f t="shared" si="73"/>
        <v>2014</v>
      </c>
      <c r="AF195" s="785">
        <f t="shared" si="74"/>
        <v>10</v>
      </c>
      <c r="AG195" s="785">
        <f t="shared" si="75"/>
        <v>108968240</v>
      </c>
    </row>
    <row r="196" spans="1:35" ht="25.5" customHeight="1">
      <c r="A196" t="s">
        <v>2027</v>
      </c>
      <c r="B196" s="711"/>
      <c r="C196" s="808" t="s">
        <v>2072</v>
      </c>
      <c r="D196" s="718" t="s">
        <v>1994</v>
      </c>
      <c r="E196" s="724" t="s">
        <v>836</v>
      </c>
      <c r="F196" s="718"/>
      <c r="G196" s="718"/>
      <c r="H196" s="718"/>
      <c r="I196" s="719">
        <v>2017</v>
      </c>
      <c r="J196" s="712"/>
      <c r="K196" s="712"/>
      <c r="L196" s="712"/>
      <c r="M196" s="712"/>
      <c r="N196" s="712"/>
      <c r="O196" s="719" t="s">
        <v>133</v>
      </c>
      <c r="P196" s="720">
        <v>11000000</v>
      </c>
      <c r="Q196" s="721"/>
      <c r="R196" s="694"/>
      <c r="S196" s="780" t="str">
        <f t="shared" ref="S196:S200" si="77">A196</f>
        <v>2.06.01</v>
      </c>
      <c r="T196" s="781" t="str">
        <f t="shared" ref="T196:T200" si="78">VLOOKUP(S196,kelompok,2,0)</f>
        <v>ALAT KANTOR</v>
      </c>
      <c r="U196" s="782">
        <f t="shared" ref="U196:U200" si="79">VLOOKUP(S196,MASAMANFAAT,4,0)</f>
        <v>5</v>
      </c>
      <c r="V196" s="783">
        <f t="shared" ref="V196:V200" si="80">(P196-10)/U196</f>
        <v>2199998</v>
      </c>
      <c r="W196" s="784"/>
      <c r="X196" s="783">
        <f t="shared" ref="X196:X200" si="81">IF(W196&gt;U196,M196-10,V196*W196)</f>
        <v>0</v>
      </c>
      <c r="Y196" s="783"/>
      <c r="Z196" s="783"/>
      <c r="AA196" s="784"/>
      <c r="AB196" s="784"/>
      <c r="AC196" s="784"/>
      <c r="AD196" s="784">
        <f t="shared" ref="AD196:AD200" si="82">IF(P196-10=X196+Z196+AA196+AB196+AC196,0,V196)</f>
        <v>2199998</v>
      </c>
      <c r="AE196" s="780">
        <f t="shared" ref="AE196:AE200" si="83">I196</f>
        <v>2017</v>
      </c>
      <c r="AF196" s="785">
        <f t="shared" si="74"/>
        <v>8800002</v>
      </c>
      <c r="AG196" s="785">
        <f t="shared" si="75"/>
        <v>2199998</v>
      </c>
    </row>
    <row r="197" spans="1:35" ht="25.5" customHeight="1">
      <c r="A197" t="s">
        <v>2027</v>
      </c>
      <c r="B197" s="711"/>
      <c r="C197" s="808" t="s">
        <v>2072</v>
      </c>
      <c r="D197" s="718" t="s">
        <v>824</v>
      </c>
      <c r="E197" s="724" t="s">
        <v>444</v>
      </c>
      <c r="F197" s="718"/>
      <c r="G197" s="718"/>
      <c r="H197" s="718"/>
      <c r="I197" s="719">
        <v>2017</v>
      </c>
      <c r="J197" s="712"/>
      <c r="K197" s="712"/>
      <c r="L197" s="712"/>
      <c r="M197" s="712"/>
      <c r="N197" s="712"/>
      <c r="O197" s="719" t="s">
        <v>133</v>
      </c>
      <c r="P197" s="720">
        <v>20850000</v>
      </c>
      <c r="Q197" s="721"/>
      <c r="R197" s="694"/>
      <c r="S197" s="780" t="str">
        <f t="shared" si="77"/>
        <v>2.06.01</v>
      </c>
      <c r="T197" s="781" t="str">
        <f t="shared" si="78"/>
        <v>ALAT KANTOR</v>
      </c>
      <c r="U197" s="782">
        <f t="shared" si="79"/>
        <v>5</v>
      </c>
      <c r="V197" s="783">
        <f t="shared" si="80"/>
        <v>4169998</v>
      </c>
      <c r="W197" s="784"/>
      <c r="X197" s="783">
        <f t="shared" si="81"/>
        <v>0</v>
      </c>
      <c r="Y197" s="783"/>
      <c r="Z197" s="783"/>
      <c r="AA197" s="784"/>
      <c r="AB197" s="784"/>
      <c r="AC197" s="784"/>
      <c r="AD197" s="784">
        <f t="shared" si="82"/>
        <v>4169998</v>
      </c>
      <c r="AE197" s="780">
        <f t="shared" si="83"/>
        <v>2017</v>
      </c>
      <c r="AF197" s="785">
        <f t="shared" si="74"/>
        <v>16680002</v>
      </c>
      <c r="AG197" s="785">
        <f t="shared" si="75"/>
        <v>4169998</v>
      </c>
    </row>
    <row r="198" spans="1:35" ht="25.5" customHeight="1">
      <c r="A198" t="s">
        <v>2027</v>
      </c>
      <c r="B198" s="711"/>
      <c r="C198" s="808" t="s">
        <v>443</v>
      </c>
      <c r="D198" s="718" t="s">
        <v>221</v>
      </c>
      <c r="E198" s="724" t="s">
        <v>444</v>
      </c>
      <c r="F198" s="718"/>
      <c r="G198" s="718"/>
      <c r="H198" s="718"/>
      <c r="I198" s="719">
        <v>2017</v>
      </c>
      <c r="J198" s="712"/>
      <c r="K198" s="712"/>
      <c r="L198" s="712"/>
      <c r="M198" s="712"/>
      <c r="N198" s="712"/>
      <c r="O198" s="719" t="s">
        <v>133</v>
      </c>
      <c r="P198" s="720">
        <v>1767273</v>
      </c>
      <c r="Q198" s="721"/>
      <c r="R198" s="694"/>
      <c r="S198" s="780" t="str">
        <f t="shared" si="77"/>
        <v>2.06.01</v>
      </c>
      <c r="T198" s="781" t="str">
        <f t="shared" si="78"/>
        <v>ALAT KANTOR</v>
      </c>
      <c r="U198" s="782">
        <f t="shared" si="79"/>
        <v>5</v>
      </c>
      <c r="V198" s="783">
        <f t="shared" si="80"/>
        <v>353452.6</v>
      </c>
      <c r="W198" s="784"/>
      <c r="X198" s="783">
        <f t="shared" si="81"/>
        <v>0</v>
      </c>
      <c r="Y198" s="783"/>
      <c r="Z198" s="783"/>
      <c r="AA198" s="784"/>
      <c r="AB198" s="784"/>
      <c r="AC198" s="784"/>
      <c r="AD198" s="784">
        <f t="shared" si="82"/>
        <v>353452.6</v>
      </c>
      <c r="AE198" s="780">
        <f t="shared" si="83"/>
        <v>2017</v>
      </c>
      <c r="AF198" s="785">
        <f t="shared" si="74"/>
        <v>1413820.4</v>
      </c>
      <c r="AG198" s="785">
        <f t="shared" si="75"/>
        <v>353452.6</v>
      </c>
    </row>
    <row r="199" spans="1:35" ht="25.5" customHeight="1">
      <c r="A199" t="s">
        <v>2027</v>
      </c>
      <c r="B199" s="711"/>
      <c r="C199" s="718" t="s">
        <v>442</v>
      </c>
      <c r="D199" s="718" t="s">
        <v>1997</v>
      </c>
      <c r="E199" s="724" t="s">
        <v>836</v>
      </c>
      <c r="F199" s="718"/>
      <c r="G199" s="718"/>
      <c r="H199" s="718"/>
      <c r="I199" s="719">
        <v>2017</v>
      </c>
      <c r="J199" s="712"/>
      <c r="K199" s="712"/>
      <c r="L199" s="712"/>
      <c r="M199" s="712"/>
      <c r="N199" s="712"/>
      <c r="O199" s="719" t="s">
        <v>133</v>
      </c>
      <c r="P199" s="720">
        <v>9000000</v>
      </c>
      <c r="Q199" s="721"/>
      <c r="R199" s="694"/>
      <c r="S199" s="780" t="str">
        <f t="shared" si="77"/>
        <v>2.06.01</v>
      </c>
      <c r="T199" s="781" t="str">
        <f t="shared" si="78"/>
        <v>ALAT KANTOR</v>
      </c>
      <c r="U199" s="782">
        <f t="shared" si="79"/>
        <v>5</v>
      </c>
      <c r="V199" s="783">
        <f t="shared" si="80"/>
        <v>1799998</v>
      </c>
      <c r="W199" s="784"/>
      <c r="X199" s="783">
        <f t="shared" si="81"/>
        <v>0</v>
      </c>
      <c r="Y199" s="783"/>
      <c r="Z199" s="783"/>
      <c r="AA199" s="784"/>
      <c r="AB199" s="784"/>
      <c r="AC199" s="784"/>
      <c r="AD199" s="784">
        <f t="shared" si="82"/>
        <v>1799998</v>
      </c>
      <c r="AE199" s="780">
        <f t="shared" si="83"/>
        <v>2017</v>
      </c>
      <c r="AF199" s="785">
        <f t="shared" si="74"/>
        <v>7200002</v>
      </c>
      <c r="AG199" s="785">
        <f t="shared" si="75"/>
        <v>1799998</v>
      </c>
    </row>
    <row r="200" spans="1:35" ht="25.5" customHeight="1">
      <c r="A200" t="s">
        <v>2027</v>
      </c>
      <c r="B200" s="711"/>
      <c r="C200" s="718" t="s">
        <v>1427</v>
      </c>
      <c r="D200" s="718" t="s">
        <v>1998</v>
      </c>
      <c r="E200" s="724" t="s">
        <v>444</v>
      </c>
      <c r="F200" s="718"/>
      <c r="G200" s="718"/>
      <c r="H200" s="718"/>
      <c r="I200" s="719">
        <v>2017</v>
      </c>
      <c r="J200" s="712"/>
      <c r="K200" s="712"/>
      <c r="L200" s="712"/>
      <c r="M200" s="712"/>
      <c r="N200" s="712"/>
      <c r="O200" s="719" t="s">
        <v>133</v>
      </c>
      <c r="P200" s="720">
        <v>3000000</v>
      </c>
      <c r="Q200" s="721"/>
      <c r="R200" s="694"/>
      <c r="S200" s="780" t="str">
        <f t="shared" si="77"/>
        <v>2.06.01</v>
      </c>
      <c r="T200" s="781" t="str">
        <f t="shared" si="78"/>
        <v>ALAT KANTOR</v>
      </c>
      <c r="U200" s="782">
        <f t="shared" si="79"/>
        <v>5</v>
      </c>
      <c r="V200" s="783">
        <f t="shared" si="80"/>
        <v>599998</v>
      </c>
      <c r="W200" s="784"/>
      <c r="X200" s="783">
        <f t="shared" si="81"/>
        <v>0</v>
      </c>
      <c r="Y200" s="783"/>
      <c r="Z200" s="783"/>
      <c r="AA200" s="784"/>
      <c r="AB200" s="784"/>
      <c r="AC200" s="784"/>
      <c r="AD200" s="784">
        <f t="shared" si="82"/>
        <v>599998</v>
      </c>
      <c r="AE200" s="780">
        <f t="shared" si="83"/>
        <v>2017</v>
      </c>
      <c r="AF200" s="785">
        <f t="shared" si="74"/>
        <v>2400002</v>
      </c>
      <c r="AG200" s="785">
        <f t="shared" si="75"/>
        <v>599998</v>
      </c>
    </row>
    <row r="201" spans="1:35" ht="25.5" customHeight="1">
      <c r="B201" s="711"/>
      <c r="C201" s="718"/>
      <c r="D201" s="718"/>
      <c r="E201" s="724"/>
      <c r="F201" s="718"/>
      <c r="G201" s="718"/>
      <c r="H201" s="718"/>
      <c r="I201" s="719"/>
      <c r="J201" s="712"/>
      <c r="K201" s="712"/>
      <c r="L201" s="712"/>
      <c r="M201" s="712"/>
      <c r="N201" s="712"/>
      <c r="O201" s="719"/>
      <c r="P201" s="720"/>
      <c r="Q201" s="721"/>
      <c r="R201" s="694"/>
      <c r="S201"/>
      <c r="T201" s="692"/>
    </row>
    <row r="202" spans="1:35" ht="25.5" customHeight="1">
      <c r="B202" s="711"/>
      <c r="C202" s="718"/>
      <c r="D202" s="718"/>
      <c r="E202" s="724"/>
      <c r="F202" s="718"/>
      <c r="G202" s="718"/>
      <c r="H202" s="718"/>
      <c r="I202" s="719"/>
      <c r="J202" s="712"/>
      <c r="K202" s="712"/>
      <c r="L202" s="712"/>
      <c r="M202" s="712"/>
      <c r="N202" s="712"/>
      <c r="O202" s="719"/>
      <c r="P202" s="720"/>
      <c r="Q202" s="721"/>
      <c r="R202" s="694"/>
      <c r="S202"/>
      <c r="T202" s="692"/>
    </row>
    <row r="203" spans="1:35" ht="25.5" customHeight="1">
      <c r="B203" s="711"/>
      <c r="C203" s="718" t="s">
        <v>150</v>
      </c>
      <c r="D203" s="718" t="s">
        <v>150</v>
      </c>
      <c r="E203" s="719"/>
      <c r="F203" s="718" t="s">
        <v>150</v>
      </c>
      <c r="G203" s="718"/>
      <c r="H203" s="718" t="s">
        <v>150</v>
      </c>
      <c r="I203" s="719"/>
      <c r="J203" s="712"/>
      <c r="K203" s="712"/>
      <c r="L203" s="712"/>
      <c r="M203" s="712"/>
      <c r="N203" s="712"/>
      <c r="O203" s="719"/>
      <c r="P203" s="720"/>
      <c r="Q203" s="721"/>
      <c r="R203" s="694"/>
      <c r="S203"/>
      <c r="T203" s="692">
        <f t="shared" ref="T203:T204" si="84">+IF(P203&lt;300000,P203,"0")</f>
        <v>0</v>
      </c>
    </row>
    <row r="204" spans="1:35" ht="36.75" customHeight="1">
      <c r="B204" s="714" t="s">
        <v>36</v>
      </c>
      <c r="C204" s="730" t="s">
        <v>1892</v>
      </c>
      <c r="D204" s="712" t="s">
        <v>150</v>
      </c>
      <c r="E204" s="717"/>
      <c r="F204" s="712" t="s">
        <v>150</v>
      </c>
      <c r="G204" s="712"/>
      <c r="H204" s="712" t="s">
        <v>150</v>
      </c>
      <c r="I204" s="712"/>
      <c r="J204" s="712"/>
      <c r="K204" s="712"/>
      <c r="L204" s="712"/>
      <c r="M204" s="712"/>
      <c r="N204" s="712"/>
      <c r="O204" s="712"/>
      <c r="P204" s="716">
        <f>SUM(P205:P224)</f>
        <v>305928117.49987727</v>
      </c>
      <c r="Q204" s="713"/>
      <c r="R204" s="694"/>
      <c r="S204"/>
      <c r="T204" s="692" t="str">
        <f t="shared" si="84"/>
        <v>0</v>
      </c>
      <c r="X204" s="786">
        <f>SUM(X205:X224)</f>
        <v>50131940.017975457</v>
      </c>
      <c r="Z204" s="786">
        <f>SUM(Z205:Z224)</f>
        <v>61185583.499975458</v>
      </c>
      <c r="AA204" s="786">
        <f>SUM(AA205:AA224)</f>
        <v>60245589.499975458</v>
      </c>
      <c r="AB204" s="786">
        <f>SUM(AB205:AB224)</f>
        <v>54645595.499975458</v>
      </c>
      <c r="AC204" s="786">
        <f>SUM(AC205:AC224)</f>
        <v>54645595.499975458</v>
      </c>
      <c r="AD204" s="786">
        <f>SUM(AD205:AD224)</f>
        <v>25073613.482000001</v>
      </c>
      <c r="AF204" s="786">
        <f>SUM(AF205:AF224)</f>
        <v>200</v>
      </c>
      <c r="AG204" s="786">
        <f>SUM(AG205:AG224)</f>
        <v>305927917.49987727</v>
      </c>
      <c r="AI204" s="817">
        <f>X204+Z204+AA204+AB204+AC204</f>
        <v>280854304.01787728</v>
      </c>
    </row>
    <row r="205" spans="1:35" ht="36.75" customHeight="1">
      <c r="A205" s="683" t="s">
        <v>2030</v>
      </c>
      <c r="B205" s="714"/>
      <c r="C205" s="811" t="s">
        <v>2077</v>
      </c>
      <c r="D205" s="718" t="s">
        <v>1999</v>
      </c>
      <c r="E205" s="777" t="s">
        <v>444</v>
      </c>
      <c r="F205" s="712"/>
      <c r="G205" s="712"/>
      <c r="H205" s="719" t="s">
        <v>1870</v>
      </c>
      <c r="I205" s="719">
        <v>2009</v>
      </c>
      <c r="J205" s="712"/>
      <c r="K205" s="712"/>
      <c r="L205" s="712"/>
      <c r="M205" s="712"/>
      <c r="N205" s="712"/>
      <c r="O205" s="719" t="s">
        <v>133</v>
      </c>
      <c r="P205" s="720">
        <v>900000</v>
      </c>
      <c r="Q205" t="s">
        <v>2014</v>
      </c>
      <c r="R205" s="694"/>
      <c r="S205" s="780" t="str">
        <f t="shared" ref="S205:S224" si="85">A205</f>
        <v>2.07.01</v>
      </c>
      <c r="T205" s="781" t="str">
        <f t="shared" ref="T205:T224" si="86">VLOOKUP(S205,kelompok,2,0)</f>
        <v>ALAT STUDIO</v>
      </c>
      <c r="U205" s="782">
        <f t="shared" ref="U205:U228" si="87">VLOOKUP(S205,MASAMANFAAT,4,0)</f>
        <v>5</v>
      </c>
      <c r="V205" s="783">
        <f t="shared" ref="V205:V228" si="88">(P205-10)/U205</f>
        <v>179998</v>
      </c>
      <c r="W205" s="784">
        <f t="shared" ref="W205:W222" si="89">2013-AE205</f>
        <v>4</v>
      </c>
      <c r="X205" s="783">
        <f t="shared" ref="X205:X224" si="90">IF(W205&gt;U205,M205-10,V205*W205)</f>
        <v>719992</v>
      </c>
      <c r="Y205" s="783">
        <f t="shared" ref="Y205:Y225" si="91">2014-AE205</f>
        <v>5</v>
      </c>
      <c r="Z205" s="783">
        <f t="shared" ref="Z205:Z224" si="92">IF(P205-10=X205,0,V205)</f>
        <v>179998</v>
      </c>
      <c r="AA205" s="784">
        <f t="shared" ref="AA205:AA224" si="93">IF(P205-10=X205+Z205,0,V205)</f>
        <v>0</v>
      </c>
      <c r="AB205" s="784">
        <f t="shared" ref="AB205:AB224" si="94">IF(P205-10=X205+Z205+AA205,0,V205)</f>
        <v>0</v>
      </c>
      <c r="AC205" s="784">
        <f t="shared" ref="AC205:AC224" si="95">IF(P205-10=X205+Z205+AA205+AB205,0,V205)</f>
        <v>0</v>
      </c>
      <c r="AD205" s="784">
        <f t="shared" ref="AD205:AD228" si="96">IF(P205-10=X205+Z205+AA205+AB205+AC205,0,V205)</f>
        <v>0</v>
      </c>
      <c r="AE205" s="780">
        <f t="shared" ref="AE205:AE224" si="97">I205</f>
        <v>2009</v>
      </c>
      <c r="AF205" s="785">
        <f>P205-(Z205+AA205+X205+AB205+AC205+AD205)</f>
        <v>10</v>
      </c>
      <c r="AG205" s="785">
        <f>AC205+AB205+AA205+Z205+X205+AD205</f>
        <v>899990</v>
      </c>
      <c r="AI205" s="692"/>
    </row>
    <row r="206" spans="1:35" ht="36.75" customHeight="1">
      <c r="A206" s="683" t="s">
        <v>2030</v>
      </c>
      <c r="B206" s="714"/>
      <c r="C206" s="811" t="s">
        <v>2077</v>
      </c>
      <c r="D206" s="718" t="s">
        <v>2000</v>
      </c>
      <c r="E206" s="777" t="s">
        <v>444</v>
      </c>
      <c r="F206" s="712"/>
      <c r="G206" s="712"/>
      <c r="H206" s="719" t="s">
        <v>1870</v>
      </c>
      <c r="I206" s="719">
        <v>2009</v>
      </c>
      <c r="J206" s="712"/>
      <c r="K206" s="712"/>
      <c r="L206" s="712"/>
      <c r="M206" s="712"/>
      <c r="N206" s="712"/>
      <c r="O206" s="719" t="s">
        <v>133</v>
      </c>
      <c r="P206" s="720">
        <v>500000</v>
      </c>
      <c r="Q206" t="s">
        <v>2014</v>
      </c>
      <c r="R206" s="694"/>
      <c r="S206" s="780" t="str">
        <f t="shared" si="85"/>
        <v>2.07.01</v>
      </c>
      <c r="T206" s="781" t="str">
        <f t="shared" si="86"/>
        <v>ALAT STUDIO</v>
      </c>
      <c r="U206" s="782">
        <f t="shared" si="87"/>
        <v>5</v>
      </c>
      <c r="V206" s="783">
        <f t="shared" si="88"/>
        <v>99998</v>
      </c>
      <c r="W206" s="784">
        <f t="shared" si="89"/>
        <v>4</v>
      </c>
      <c r="X206" s="783">
        <f t="shared" si="90"/>
        <v>399992</v>
      </c>
      <c r="Y206" s="783">
        <f t="shared" si="91"/>
        <v>5</v>
      </c>
      <c r="Z206" s="783">
        <f t="shared" si="92"/>
        <v>99998</v>
      </c>
      <c r="AA206" s="784">
        <f t="shared" si="93"/>
        <v>0</v>
      </c>
      <c r="AB206" s="784">
        <f t="shared" si="94"/>
        <v>0</v>
      </c>
      <c r="AC206" s="784">
        <f t="shared" si="95"/>
        <v>0</v>
      </c>
      <c r="AD206" s="784">
        <f t="shared" si="96"/>
        <v>0</v>
      </c>
      <c r="AE206" s="780">
        <f t="shared" si="97"/>
        <v>2009</v>
      </c>
      <c r="AF206" s="785">
        <f t="shared" ref="AF206:AF224" si="98">P206-(Z206+AA206+X206+AB206+AC206+AD206)</f>
        <v>10</v>
      </c>
      <c r="AG206" s="785">
        <f t="shared" ref="AG206:AG224" si="99">AC206+AB206+AA206+Z206+X206+AD206</f>
        <v>499990</v>
      </c>
      <c r="AI206" s="692"/>
    </row>
    <row r="207" spans="1:35" ht="36.75" customHeight="1">
      <c r="A207" s="683" t="s">
        <v>2030</v>
      </c>
      <c r="B207" s="714"/>
      <c r="C207" s="811" t="s">
        <v>2078</v>
      </c>
      <c r="D207" s="718" t="s">
        <v>2001</v>
      </c>
      <c r="E207" s="777" t="s">
        <v>444</v>
      </c>
      <c r="F207" s="712"/>
      <c r="G207" s="712"/>
      <c r="H207" s="719" t="s">
        <v>1870</v>
      </c>
      <c r="I207" s="719">
        <v>2009</v>
      </c>
      <c r="J207" s="712"/>
      <c r="K207" s="712"/>
      <c r="L207" s="712"/>
      <c r="M207" s="712"/>
      <c r="N207" s="712"/>
      <c r="O207" s="719" t="s">
        <v>133</v>
      </c>
      <c r="P207" s="720">
        <v>3300000</v>
      </c>
      <c r="Q207" t="s">
        <v>2014</v>
      </c>
      <c r="R207" s="694"/>
      <c r="S207" s="780" t="str">
        <f t="shared" si="85"/>
        <v>2.07.01</v>
      </c>
      <c r="T207" s="781" t="str">
        <f t="shared" si="86"/>
        <v>ALAT STUDIO</v>
      </c>
      <c r="U207" s="782">
        <f t="shared" si="87"/>
        <v>5</v>
      </c>
      <c r="V207" s="783">
        <f t="shared" si="88"/>
        <v>659998</v>
      </c>
      <c r="W207" s="784">
        <f t="shared" si="89"/>
        <v>4</v>
      </c>
      <c r="X207" s="783">
        <f t="shared" si="90"/>
        <v>2639992</v>
      </c>
      <c r="Y207" s="783">
        <f t="shared" si="91"/>
        <v>5</v>
      </c>
      <c r="Z207" s="783">
        <f t="shared" si="92"/>
        <v>659998</v>
      </c>
      <c r="AA207" s="784">
        <f t="shared" si="93"/>
        <v>0</v>
      </c>
      <c r="AB207" s="784">
        <f t="shared" si="94"/>
        <v>0</v>
      </c>
      <c r="AC207" s="784">
        <f t="shared" si="95"/>
        <v>0</v>
      </c>
      <c r="AD207" s="784">
        <f t="shared" si="96"/>
        <v>0</v>
      </c>
      <c r="AE207" s="780">
        <f t="shared" si="97"/>
        <v>2009</v>
      </c>
      <c r="AF207" s="785">
        <f t="shared" si="98"/>
        <v>10</v>
      </c>
      <c r="AG207" s="785">
        <f t="shared" si="99"/>
        <v>3299990</v>
      </c>
    </row>
    <row r="208" spans="1:35" ht="36.75" customHeight="1">
      <c r="A208" s="683" t="s">
        <v>2030</v>
      </c>
      <c r="B208" s="714"/>
      <c r="C208" s="811" t="s">
        <v>2079</v>
      </c>
      <c r="D208" s="718" t="s">
        <v>2002</v>
      </c>
      <c r="E208" s="777" t="s">
        <v>444</v>
      </c>
      <c r="F208" s="712"/>
      <c r="G208" s="712"/>
      <c r="H208" s="719" t="s">
        <v>1870</v>
      </c>
      <c r="I208" s="719">
        <v>2010</v>
      </c>
      <c r="J208" s="712"/>
      <c r="K208" s="712"/>
      <c r="L208" s="712"/>
      <c r="M208" s="712"/>
      <c r="N208" s="712"/>
      <c r="O208" s="719" t="s">
        <v>133</v>
      </c>
      <c r="P208" s="720">
        <v>1500000</v>
      </c>
      <c r="Q208" t="s">
        <v>2014</v>
      </c>
      <c r="R208" s="694"/>
      <c r="S208" s="780" t="str">
        <f t="shared" si="85"/>
        <v>2.07.01</v>
      </c>
      <c r="T208" s="781" t="str">
        <f t="shared" si="86"/>
        <v>ALAT STUDIO</v>
      </c>
      <c r="U208" s="782">
        <f t="shared" si="87"/>
        <v>5</v>
      </c>
      <c r="V208" s="783">
        <f t="shared" si="88"/>
        <v>299998</v>
      </c>
      <c r="W208" s="784">
        <f t="shared" si="89"/>
        <v>3</v>
      </c>
      <c r="X208" s="783">
        <f t="shared" si="90"/>
        <v>899994</v>
      </c>
      <c r="Y208" s="783">
        <f t="shared" si="91"/>
        <v>4</v>
      </c>
      <c r="Z208" s="783">
        <f t="shared" si="92"/>
        <v>299998</v>
      </c>
      <c r="AA208" s="784">
        <f t="shared" si="93"/>
        <v>299998</v>
      </c>
      <c r="AB208" s="784">
        <f t="shared" si="94"/>
        <v>0</v>
      </c>
      <c r="AC208" s="784">
        <f t="shared" si="95"/>
        <v>0</v>
      </c>
      <c r="AD208" s="784">
        <f t="shared" si="96"/>
        <v>0</v>
      </c>
      <c r="AE208" s="780">
        <f t="shared" si="97"/>
        <v>2010</v>
      </c>
      <c r="AF208" s="785">
        <f t="shared" si="98"/>
        <v>10</v>
      </c>
      <c r="AG208" s="785">
        <f t="shared" si="99"/>
        <v>1499990</v>
      </c>
    </row>
    <row r="209" spans="1:33" ht="36.75" customHeight="1">
      <c r="A209" s="683" t="s">
        <v>2030</v>
      </c>
      <c r="B209" s="714"/>
      <c r="C209" s="811" t="s">
        <v>2079</v>
      </c>
      <c r="D209" s="718" t="s">
        <v>2002</v>
      </c>
      <c r="E209" s="777" t="s">
        <v>444</v>
      </c>
      <c r="F209" s="712"/>
      <c r="G209" s="712"/>
      <c r="H209" s="719" t="s">
        <v>1870</v>
      </c>
      <c r="I209" s="719">
        <v>2010</v>
      </c>
      <c r="J209" s="712"/>
      <c r="K209" s="712"/>
      <c r="L209" s="712"/>
      <c r="M209" s="712"/>
      <c r="N209" s="712"/>
      <c r="O209" s="719" t="s">
        <v>133</v>
      </c>
      <c r="P209" s="720">
        <v>1500000</v>
      </c>
      <c r="Q209" t="s">
        <v>2014</v>
      </c>
      <c r="R209" s="694"/>
      <c r="S209" s="780" t="str">
        <f t="shared" si="85"/>
        <v>2.07.01</v>
      </c>
      <c r="T209" s="781" t="str">
        <f t="shared" si="86"/>
        <v>ALAT STUDIO</v>
      </c>
      <c r="U209" s="782">
        <f t="shared" si="87"/>
        <v>5</v>
      </c>
      <c r="V209" s="783">
        <f t="shared" si="88"/>
        <v>299998</v>
      </c>
      <c r="W209" s="784">
        <f t="shared" si="89"/>
        <v>3</v>
      </c>
      <c r="X209" s="783">
        <f t="shared" si="90"/>
        <v>899994</v>
      </c>
      <c r="Y209" s="783">
        <f t="shared" si="91"/>
        <v>4</v>
      </c>
      <c r="Z209" s="783">
        <f t="shared" si="92"/>
        <v>299998</v>
      </c>
      <c r="AA209" s="784">
        <f t="shared" si="93"/>
        <v>299998</v>
      </c>
      <c r="AB209" s="784">
        <f t="shared" si="94"/>
        <v>0</v>
      </c>
      <c r="AC209" s="784">
        <f t="shared" si="95"/>
        <v>0</v>
      </c>
      <c r="AD209" s="784">
        <f t="shared" si="96"/>
        <v>0</v>
      </c>
      <c r="AE209" s="780">
        <f t="shared" si="97"/>
        <v>2010</v>
      </c>
      <c r="AF209" s="785">
        <f t="shared" si="98"/>
        <v>10</v>
      </c>
      <c r="AG209" s="785">
        <f t="shared" si="99"/>
        <v>1499990</v>
      </c>
    </row>
    <row r="210" spans="1:33" ht="36.75" customHeight="1">
      <c r="A210" s="683" t="s">
        <v>2030</v>
      </c>
      <c r="B210" s="714"/>
      <c r="C210" s="811" t="s">
        <v>2078</v>
      </c>
      <c r="D210" s="718" t="s">
        <v>2003</v>
      </c>
      <c r="E210" s="777" t="s">
        <v>444</v>
      </c>
      <c r="F210" s="712"/>
      <c r="G210" s="712"/>
      <c r="H210" s="719" t="s">
        <v>1870</v>
      </c>
      <c r="I210" s="719">
        <v>2010</v>
      </c>
      <c r="J210" s="712"/>
      <c r="K210" s="712"/>
      <c r="L210" s="712"/>
      <c r="M210" s="712"/>
      <c r="N210" s="712"/>
      <c r="O210" s="719" t="s">
        <v>133</v>
      </c>
      <c r="P210" s="720">
        <v>25000000</v>
      </c>
      <c r="Q210" t="s">
        <v>2014</v>
      </c>
      <c r="R210" s="694"/>
      <c r="S210" s="780" t="str">
        <f t="shared" si="85"/>
        <v>2.07.01</v>
      </c>
      <c r="T210" s="781" t="str">
        <f t="shared" si="86"/>
        <v>ALAT STUDIO</v>
      </c>
      <c r="U210" s="782">
        <f t="shared" si="87"/>
        <v>5</v>
      </c>
      <c r="V210" s="783">
        <f t="shared" si="88"/>
        <v>4999998</v>
      </c>
      <c r="W210" s="784">
        <f t="shared" si="89"/>
        <v>3</v>
      </c>
      <c r="X210" s="783">
        <f t="shared" si="90"/>
        <v>14999994</v>
      </c>
      <c r="Y210" s="783">
        <f t="shared" si="91"/>
        <v>4</v>
      </c>
      <c r="Z210" s="783">
        <f t="shared" si="92"/>
        <v>4999998</v>
      </c>
      <c r="AA210" s="784">
        <f t="shared" si="93"/>
        <v>4999998</v>
      </c>
      <c r="AB210" s="784">
        <f t="shared" si="94"/>
        <v>0</v>
      </c>
      <c r="AC210" s="784">
        <f t="shared" si="95"/>
        <v>0</v>
      </c>
      <c r="AD210" s="784">
        <f t="shared" si="96"/>
        <v>0</v>
      </c>
      <c r="AE210" s="780">
        <f t="shared" si="97"/>
        <v>2010</v>
      </c>
      <c r="AF210" s="785">
        <f t="shared" si="98"/>
        <v>10</v>
      </c>
      <c r="AG210" s="785">
        <f t="shared" si="99"/>
        <v>24999990</v>
      </c>
    </row>
    <row r="211" spans="1:33" ht="36.75" customHeight="1">
      <c r="A211" s="683" t="s">
        <v>2030</v>
      </c>
      <c r="B211" s="714"/>
      <c r="C211" s="811" t="s">
        <v>2078</v>
      </c>
      <c r="D211" s="718" t="s">
        <v>2004</v>
      </c>
      <c r="E211" s="777" t="s">
        <v>444</v>
      </c>
      <c r="F211" s="712"/>
      <c r="G211" s="712"/>
      <c r="H211" s="719" t="s">
        <v>1870</v>
      </c>
      <c r="I211" s="719">
        <v>2012</v>
      </c>
      <c r="J211" s="712"/>
      <c r="K211" s="712"/>
      <c r="L211" s="712"/>
      <c r="M211" s="712"/>
      <c r="N211" s="712"/>
      <c r="O211" s="719" t="s">
        <v>133</v>
      </c>
      <c r="P211" s="720">
        <v>22378988.957055215</v>
      </c>
      <c r="Q211" t="s">
        <v>2014</v>
      </c>
      <c r="R211" s="694"/>
      <c r="S211" s="780" t="str">
        <f t="shared" si="85"/>
        <v>2.07.01</v>
      </c>
      <c r="T211" s="781" t="str">
        <f t="shared" si="86"/>
        <v>ALAT STUDIO</v>
      </c>
      <c r="U211" s="782">
        <f t="shared" si="87"/>
        <v>5</v>
      </c>
      <c r="V211" s="783">
        <f t="shared" si="88"/>
        <v>4475795.7914110431</v>
      </c>
      <c r="W211" s="784">
        <f t="shared" si="89"/>
        <v>1</v>
      </c>
      <c r="X211" s="783">
        <f t="shared" si="90"/>
        <v>4475795.7914110431</v>
      </c>
      <c r="Y211" s="783">
        <f t="shared" si="91"/>
        <v>2</v>
      </c>
      <c r="Z211" s="783">
        <f t="shared" si="92"/>
        <v>4475795.7914110431</v>
      </c>
      <c r="AA211" s="784">
        <f t="shared" si="93"/>
        <v>4475795.7914110431</v>
      </c>
      <c r="AB211" s="784">
        <f t="shared" si="94"/>
        <v>4475795.7914110431</v>
      </c>
      <c r="AC211" s="784">
        <f t="shared" si="95"/>
        <v>4475795.7914110431</v>
      </c>
      <c r="AD211" s="784">
        <f t="shared" si="96"/>
        <v>0</v>
      </c>
      <c r="AE211" s="780">
        <f t="shared" si="97"/>
        <v>2012</v>
      </c>
      <c r="AF211" s="785">
        <f t="shared" si="98"/>
        <v>10</v>
      </c>
      <c r="AG211" s="785">
        <f t="shared" si="99"/>
        <v>22378978.957055215</v>
      </c>
    </row>
    <row r="212" spans="1:33" ht="36.75" customHeight="1">
      <c r="A212" s="683" t="s">
        <v>2030</v>
      </c>
      <c r="B212" s="714"/>
      <c r="C212" s="811" t="s">
        <v>2078</v>
      </c>
      <c r="D212" s="718" t="s">
        <v>2005</v>
      </c>
      <c r="E212" s="777" t="s">
        <v>444</v>
      </c>
      <c r="F212" s="712"/>
      <c r="G212" s="712"/>
      <c r="H212" s="719" t="s">
        <v>1870</v>
      </c>
      <c r="I212" s="719">
        <v>2012</v>
      </c>
      <c r="J212" s="712"/>
      <c r="K212" s="712"/>
      <c r="L212" s="712"/>
      <c r="M212" s="712"/>
      <c r="N212" s="712"/>
      <c r="O212" s="719" t="s">
        <v>133</v>
      </c>
      <c r="P212" s="720">
        <v>27427975.550000001</v>
      </c>
      <c r="Q212" t="s">
        <v>2014</v>
      </c>
      <c r="R212" s="694"/>
      <c r="S212" s="780" t="str">
        <f t="shared" si="85"/>
        <v>2.07.01</v>
      </c>
      <c r="T212" s="781" t="str">
        <f t="shared" si="86"/>
        <v>ALAT STUDIO</v>
      </c>
      <c r="U212" s="782">
        <f t="shared" si="87"/>
        <v>5</v>
      </c>
      <c r="V212" s="783">
        <f t="shared" si="88"/>
        <v>5485593.1100000003</v>
      </c>
      <c r="W212" s="784">
        <f t="shared" si="89"/>
        <v>1</v>
      </c>
      <c r="X212" s="783">
        <f t="shared" si="90"/>
        <v>5485593.1100000003</v>
      </c>
      <c r="Y212" s="783">
        <f t="shared" si="91"/>
        <v>2</v>
      </c>
      <c r="Z212" s="783">
        <f t="shared" si="92"/>
        <v>5485593.1100000003</v>
      </c>
      <c r="AA212" s="784">
        <f t="shared" si="93"/>
        <v>5485593.1100000003</v>
      </c>
      <c r="AB212" s="784">
        <f t="shared" si="94"/>
        <v>5485593.1100000003</v>
      </c>
      <c r="AC212" s="784">
        <f t="shared" si="95"/>
        <v>5485593.1100000003</v>
      </c>
      <c r="AD212" s="784">
        <f t="shared" si="96"/>
        <v>0</v>
      </c>
      <c r="AE212" s="780">
        <f t="shared" si="97"/>
        <v>2012</v>
      </c>
      <c r="AF212" s="785">
        <f t="shared" si="98"/>
        <v>10</v>
      </c>
      <c r="AG212" s="785">
        <f t="shared" si="99"/>
        <v>27427965.550000001</v>
      </c>
    </row>
    <row r="213" spans="1:33" ht="36.75" customHeight="1">
      <c r="A213" s="683" t="s">
        <v>2030</v>
      </c>
      <c r="B213" s="714"/>
      <c r="C213" s="811" t="s">
        <v>2078</v>
      </c>
      <c r="D213" s="718" t="s">
        <v>2006</v>
      </c>
      <c r="E213" s="777" t="s">
        <v>444</v>
      </c>
      <c r="F213" s="712"/>
      <c r="G213" s="712"/>
      <c r="H213" s="719" t="s">
        <v>1870</v>
      </c>
      <c r="I213" s="719">
        <v>2012</v>
      </c>
      <c r="J213" s="712"/>
      <c r="K213" s="712"/>
      <c r="L213" s="712"/>
      <c r="M213" s="712"/>
      <c r="N213" s="712"/>
      <c r="O213" s="719" t="s">
        <v>133</v>
      </c>
      <c r="P213" s="720">
        <v>22378988.957055215</v>
      </c>
      <c r="Q213" t="s">
        <v>2014</v>
      </c>
      <c r="R213" s="694"/>
      <c r="S213" s="780" t="str">
        <f t="shared" si="85"/>
        <v>2.07.01</v>
      </c>
      <c r="T213" s="781" t="str">
        <f t="shared" si="86"/>
        <v>ALAT STUDIO</v>
      </c>
      <c r="U213" s="782">
        <f t="shared" si="87"/>
        <v>5</v>
      </c>
      <c r="V213" s="783">
        <f t="shared" si="88"/>
        <v>4475795.7914110431</v>
      </c>
      <c r="W213" s="784">
        <f t="shared" si="89"/>
        <v>1</v>
      </c>
      <c r="X213" s="783">
        <f t="shared" si="90"/>
        <v>4475795.7914110431</v>
      </c>
      <c r="Y213" s="783">
        <f t="shared" si="91"/>
        <v>2</v>
      </c>
      <c r="Z213" s="783">
        <f t="shared" si="92"/>
        <v>4475795.7914110431</v>
      </c>
      <c r="AA213" s="784">
        <f t="shared" si="93"/>
        <v>4475795.7914110431</v>
      </c>
      <c r="AB213" s="784">
        <f t="shared" si="94"/>
        <v>4475795.7914110431</v>
      </c>
      <c r="AC213" s="784">
        <f t="shared" si="95"/>
        <v>4475795.7914110431</v>
      </c>
      <c r="AD213" s="784">
        <f t="shared" si="96"/>
        <v>0</v>
      </c>
      <c r="AE213" s="780">
        <f t="shared" si="97"/>
        <v>2012</v>
      </c>
      <c r="AF213" s="785">
        <f t="shared" si="98"/>
        <v>10</v>
      </c>
      <c r="AG213" s="785">
        <f t="shared" si="99"/>
        <v>22378978.957055215</v>
      </c>
    </row>
    <row r="214" spans="1:33" ht="36.75" customHeight="1">
      <c r="A214" s="683" t="s">
        <v>2030</v>
      </c>
      <c r="B214" s="714"/>
      <c r="C214" s="811" t="s">
        <v>2080</v>
      </c>
      <c r="D214" s="718" t="s">
        <v>2007</v>
      </c>
      <c r="E214" s="777" t="s">
        <v>444</v>
      </c>
      <c r="F214" s="712"/>
      <c r="G214" s="712"/>
      <c r="H214" s="719" t="s">
        <v>1870</v>
      </c>
      <c r="I214" s="719">
        <v>2012</v>
      </c>
      <c r="J214" s="712"/>
      <c r="K214" s="712"/>
      <c r="L214" s="712"/>
      <c r="M214" s="712"/>
      <c r="N214" s="712"/>
      <c r="O214" s="719" t="s">
        <v>133</v>
      </c>
      <c r="P214" s="720">
        <v>12202650.306748467</v>
      </c>
      <c r="Q214" t="s">
        <v>2014</v>
      </c>
      <c r="R214" s="694"/>
      <c r="S214" s="780" t="str">
        <f t="shared" si="85"/>
        <v>2.07.01</v>
      </c>
      <c r="T214" s="781" t="str">
        <f t="shared" si="86"/>
        <v>ALAT STUDIO</v>
      </c>
      <c r="U214" s="782">
        <f t="shared" si="87"/>
        <v>5</v>
      </c>
      <c r="V214" s="783">
        <f t="shared" si="88"/>
        <v>2440528.0613496932</v>
      </c>
      <c r="W214" s="784">
        <f t="shared" si="89"/>
        <v>1</v>
      </c>
      <c r="X214" s="783">
        <f t="shared" si="90"/>
        <v>2440528.0613496932</v>
      </c>
      <c r="Y214" s="783">
        <f t="shared" si="91"/>
        <v>2</v>
      </c>
      <c r="Z214" s="783">
        <f t="shared" si="92"/>
        <v>2440528.0613496932</v>
      </c>
      <c r="AA214" s="784">
        <f t="shared" si="93"/>
        <v>2440528.0613496932</v>
      </c>
      <c r="AB214" s="784">
        <f t="shared" si="94"/>
        <v>2440528.0613496932</v>
      </c>
      <c r="AC214" s="784">
        <f t="shared" si="95"/>
        <v>2440528.0613496932</v>
      </c>
      <c r="AD214" s="784">
        <f t="shared" si="96"/>
        <v>0</v>
      </c>
      <c r="AE214" s="780">
        <f t="shared" si="97"/>
        <v>2012</v>
      </c>
      <c r="AF214" s="785">
        <f t="shared" si="98"/>
        <v>10</v>
      </c>
      <c r="AG214" s="785">
        <f t="shared" si="99"/>
        <v>12202640.306748467</v>
      </c>
    </row>
    <row r="215" spans="1:33" ht="36.75" customHeight="1">
      <c r="A215" s="683" t="s">
        <v>2030</v>
      </c>
      <c r="B215" s="714"/>
      <c r="C215" s="811" t="s">
        <v>2081</v>
      </c>
      <c r="D215" s="718" t="s">
        <v>2008</v>
      </c>
      <c r="E215" s="777" t="s">
        <v>444</v>
      </c>
      <c r="F215" s="712"/>
      <c r="G215" s="712"/>
      <c r="H215" s="719" t="s">
        <v>1870</v>
      </c>
      <c r="I215" s="719">
        <v>2012</v>
      </c>
      <c r="J215" s="712"/>
      <c r="K215" s="712"/>
      <c r="L215" s="712"/>
      <c r="M215" s="712"/>
      <c r="N215" s="712"/>
      <c r="O215" s="719" t="s">
        <v>133</v>
      </c>
      <c r="P215" s="720">
        <v>26442807.36196319</v>
      </c>
      <c r="Q215" t="s">
        <v>2014</v>
      </c>
      <c r="R215" s="694"/>
      <c r="S215" s="780" t="str">
        <f t="shared" si="85"/>
        <v>2.07.01</v>
      </c>
      <c r="T215" s="781" t="str">
        <f t="shared" si="86"/>
        <v>ALAT STUDIO</v>
      </c>
      <c r="U215" s="782">
        <f t="shared" si="87"/>
        <v>5</v>
      </c>
      <c r="V215" s="783">
        <f t="shared" si="88"/>
        <v>5288559.4723926382</v>
      </c>
      <c r="W215" s="784">
        <f t="shared" si="89"/>
        <v>1</v>
      </c>
      <c r="X215" s="783">
        <f t="shared" si="90"/>
        <v>5288559.4723926382</v>
      </c>
      <c r="Y215" s="783">
        <f t="shared" si="91"/>
        <v>2</v>
      </c>
      <c r="Z215" s="783">
        <f t="shared" si="92"/>
        <v>5288559.4723926382</v>
      </c>
      <c r="AA215" s="784">
        <f t="shared" si="93"/>
        <v>5288559.4723926382</v>
      </c>
      <c r="AB215" s="784">
        <f t="shared" si="94"/>
        <v>5288559.4723926382</v>
      </c>
      <c r="AC215" s="784">
        <f t="shared" si="95"/>
        <v>5288559.4723926382</v>
      </c>
      <c r="AD215" s="784">
        <f t="shared" si="96"/>
        <v>0</v>
      </c>
      <c r="AE215" s="780">
        <f t="shared" si="97"/>
        <v>2012</v>
      </c>
      <c r="AF215" s="785">
        <f t="shared" si="98"/>
        <v>10</v>
      </c>
      <c r="AG215" s="785">
        <f t="shared" si="99"/>
        <v>26442797.36196319</v>
      </c>
    </row>
    <row r="216" spans="1:33" ht="36.75" customHeight="1">
      <c r="A216" s="683" t="s">
        <v>2030</v>
      </c>
      <c r="B216" s="714"/>
      <c r="C216" s="811" t="s">
        <v>2078</v>
      </c>
      <c r="D216" s="718" t="s">
        <v>2009</v>
      </c>
      <c r="E216" s="777" t="s">
        <v>444</v>
      </c>
      <c r="F216" s="712"/>
      <c r="G216" s="712"/>
      <c r="H216" s="719" t="s">
        <v>1870</v>
      </c>
      <c r="I216" s="719">
        <v>2012</v>
      </c>
      <c r="J216" s="712"/>
      <c r="K216" s="712"/>
      <c r="L216" s="712"/>
      <c r="M216" s="712"/>
      <c r="N216" s="712"/>
      <c r="O216" s="719" t="s">
        <v>133</v>
      </c>
      <c r="P216" s="720">
        <v>15247715.337423313</v>
      </c>
      <c r="Q216" t="s">
        <v>2014</v>
      </c>
      <c r="R216" s="694"/>
      <c r="S216" s="780" t="str">
        <f t="shared" si="85"/>
        <v>2.07.01</v>
      </c>
      <c r="T216" s="781" t="str">
        <f t="shared" si="86"/>
        <v>ALAT STUDIO</v>
      </c>
      <c r="U216" s="782">
        <f t="shared" si="87"/>
        <v>5</v>
      </c>
      <c r="V216" s="783">
        <f t="shared" si="88"/>
        <v>3049541.0674846629</v>
      </c>
      <c r="W216" s="784">
        <f t="shared" si="89"/>
        <v>1</v>
      </c>
      <c r="X216" s="783">
        <f t="shared" si="90"/>
        <v>3049541.0674846629</v>
      </c>
      <c r="Y216" s="783">
        <f t="shared" si="91"/>
        <v>2</v>
      </c>
      <c r="Z216" s="783">
        <f t="shared" si="92"/>
        <v>3049541.0674846629</v>
      </c>
      <c r="AA216" s="784">
        <f t="shared" si="93"/>
        <v>3049541.0674846629</v>
      </c>
      <c r="AB216" s="784">
        <f t="shared" si="94"/>
        <v>3049541.0674846629</v>
      </c>
      <c r="AC216" s="784">
        <f t="shared" si="95"/>
        <v>3049541.0674846629</v>
      </c>
      <c r="AD216" s="784">
        <f t="shared" si="96"/>
        <v>0</v>
      </c>
      <c r="AE216" s="780">
        <f t="shared" si="97"/>
        <v>2012</v>
      </c>
      <c r="AF216" s="785">
        <f t="shared" si="98"/>
        <v>10</v>
      </c>
      <c r="AG216" s="785">
        <f t="shared" si="99"/>
        <v>15247705.337423313</v>
      </c>
    </row>
    <row r="217" spans="1:33" ht="36.75" customHeight="1">
      <c r="A217" s="683" t="s">
        <v>2030</v>
      </c>
      <c r="B217" s="714"/>
      <c r="C217" s="811" t="s">
        <v>2082</v>
      </c>
      <c r="D217" s="718" t="s">
        <v>2010</v>
      </c>
      <c r="E217" s="777" t="s">
        <v>1136</v>
      </c>
      <c r="F217" s="712"/>
      <c r="G217" s="712"/>
      <c r="H217" s="719" t="s">
        <v>1870</v>
      </c>
      <c r="I217" s="719">
        <v>2012</v>
      </c>
      <c r="J217" s="712"/>
      <c r="K217" s="712"/>
      <c r="L217" s="712"/>
      <c r="M217" s="712"/>
      <c r="N217" s="712"/>
      <c r="O217" s="719" t="s">
        <v>133</v>
      </c>
      <c r="P217" s="720">
        <v>2720407.3619631901</v>
      </c>
      <c r="Q217" t="s">
        <v>2014</v>
      </c>
      <c r="R217" s="694"/>
      <c r="S217" s="780" t="str">
        <f t="shared" si="85"/>
        <v>2.07.01</v>
      </c>
      <c r="T217" s="781" t="str">
        <f t="shared" si="86"/>
        <v>ALAT STUDIO</v>
      </c>
      <c r="U217" s="782">
        <f t="shared" si="87"/>
        <v>5</v>
      </c>
      <c r="V217" s="783">
        <f t="shared" si="88"/>
        <v>544079.47239263798</v>
      </c>
      <c r="W217" s="784">
        <f t="shared" si="89"/>
        <v>1</v>
      </c>
      <c r="X217" s="783">
        <f t="shared" si="90"/>
        <v>544079.47239263798</v>
      </c>
      <c r="Y217" s="783">
        <f t="shared" si="91"/>
        <v>2</v>
      </c>
      <c r="Z217" s="783">
        <f t="shared" si="92"/>
        <v>544079.47239263798</v>
      </c>
      <c r="AA217" s="784">
        <f t="shared" si="93"/>
        <v>544079.47239263798</v>
      </c>
      <c r="AB217" s="784">
        <f t="shared" si="94"/>
        <v>544079.47239263798</v>
      </c>
      <c r="AC217" s="784">
        <f t="shared" si="95"/>
        <v>544079.47239263798</v>
      </c>
      <c r="AD217" s="784">
        <f t="shared" si="96"/>
        <v>0</v>
      </c>
      <c r="AE217" s="780">
        <f t="shared" si="97"/>
        <v>2012</v>
      </c>
      <c r="AF217" s="785">
        <f t="shared" si="98"/>
        <v>10</v>
      </c>
      <c r="AG217" s="785">
        <f t="shared" si="99"/>
        <v>2720397.3619631901</v>
      </c>
    </row>
    <row r="218" spans="1:33" ht="36.75" customHeight="1">
      <c r="A218" s="683" t="s">
        <v>2030</v>
      </c>
      <c r="B218" s="714"/>
      <c r="C218" s="811" t="s">
        <v>2077</v>
      </c>
      <c r="D218" s="718" t="s">
        <v>2011</v>
      </c>
      <c r="E218" s="777" t="s">
        <v>448</v>
      </c>
      <c r="F218" s="712"/>
      <c r="G218" s="712"/>
      <c r="H218" s="719" t="s">
        <v>1870</v>
      </c>
      <c r="I218" s="719">
        <v>2012</v>
      </c>
      <c r="J218" s="712"/>
      <c r="K218" s="712"/>
      <c r="L218" s="712"/>
      <c r="M218" s="712"/>
      <c r="N218" s="712"/>
      <c r="O218" s="719" t="s">
        <v>133</v>
      </c>
      <c r="P218" s="720">
        <v>8060466.2576687112</v>
      </c>
      <c r="Q218" t="s">
        <v>2014</v>
      </c>
      <c r="R218" s="694"/>
      <c r="S218" s="780" t="str">
        <f t="shared" si="85"/>
        <v>2.07.01</v>
      </c>
      <c r="T218" s="781" t="str">
        <f t="shared" si="86"/>
        <v>ALAT STUDIO</v>
      </c>
      <c r="U218" s="782">
        <f t="shared" si="87"/>
        <v>5</v>
      </c>
      <c r="V218" s="783">
        <f t="shared" si="88"/>
        <v>1612091.2515337423</v>
      </c>
      <c r="W218" s="784">
        <f t="shared" si="89"/>
        <v>1</v>
      </c>
      <c r="X218" s="783">
        <f t="shared" si="90"/>
        <v>1612091.2515337423</v>
      </c>
      <c r="Y218" s="783">
        <f t="shared" si="91"/>
        <v>2</v>
      </c>
      <c r="Z218" s="783">
        <f t="shared" si="92"/>
        <v>1612091.2515337423</v>
      </c>
      <c r="AA218" s="784">
        <f t="shared" si="93"/>
        <v>1612091.2515337423</v>
      </c>
      <c r="AB218" s="784">
        <f t="shared" si="94"/>
        <v>1612091.2515337423</v>
      </c>
      <c r="AC218" s="784">
        <f t="shared" si="95"/>
        <v>1612091.2515337423</v>
      </c>
      <c r="AD218" s="784">
        <f t="shared" si="96"/>
        <v>0</v>
      </c>
      <c r="AE218" s="780">
        <f t="shared" si="97"/>
        <v>2012</v>
      </c>
      <c r="AF218" s="785">
        <f t="shared" si="98"/>
        <v>10</v>
      </c>
      <c r="AG218" s="785">
        <f t="shared" si="99"/>
        <v>8060456.2576687112</v>
      </c>
    </row>
    <row r="219" spans="1:33" ht="36.75" customHeight="1">
      <c r="A219" s="683" t="s">
        <v>2030</v>
      </c>
      <c r="B219" s="714"/>
      <c r="C219" s="811" t="s">
        <v>2081</v>
      </c>
      <c r="D219" s="718" t="s">
        <v>2012</v>
      </c>
      <c r="E219" s="777"/>
      <c r="F219" s="712"/>
      <c r="G219" s="712"/>
      <c r="H219" s="719" t="s">
        <v>1870</v>
      </c>
      <c r="I219" s="719">
        <v>2012</v>
      </c>
      <c r="J219" s="712"/>
      <c r="K219" s="712"/>
      <c r="L219" s="712"/>
      <c r="M219" s="712"/>
      <c r="N219" s="712"/>
      <c r="O219" s="719" t="s">
        <v>133</v>
      </c>
      <c r="P219" s="720">
        <v>11000000</v>
      </c>
      <c r="Q219" t="s">
        <v>2014</v>
      </c>
      <c r="R219" s="694"/>
      <c r="S219" s="780" t="str">
        <f t="shared" si="85"/>
        <v>2.07.01</v>
      </c>
      <c r="T219" s="781" t="str">
        <f t="shared" si="86"/>
        <v>ALAT STUDIO</v>
      </c>
      <c r="U219" s="782">
        <f t="shared" si="87"/>
        <v>5</v>
      </c>
      <c r="V219" s="783">
        <f t="shared" si="88"/>
        <v>2199998</v>
      </c>
      <c r="W219" s="784">
        <f t="shared" si="89"/>
        <v>1</v>
      </c>
      <c r="X219" s="783">
        <f t="shared" si="90"/>
        <v>2199998</v>
      </c>
      <c r="Y219" s="783">
        <f t="shared" si="91"/>
        <v>2</v>
      </c>
      <c r="Z219" s="783">
        <f t="shared" si="92"/>
        <v>2199998</v>
      </c>
      <c r="AA219" s="784">
        <f t="shared" si="93"/>
        <v>2199998</v>
      </c>
      <c r="AB219" s="784">
        <f t="shared" si="94"/>
        <v>2199998</v>
      </c>
      <c r="AC219" s="784">
        <f t="shared" si="95"/>
        <v>2199998</v>
      </c>
      <c r="AD219" s="784">
        <f t="shared" si="96"/>
        <v>0</v>
      </c>
      <c r="AE219" s="780">
        <f t="shared" si="97"/>
        <v>2012</v>
      </c>
      <c r="AF219" s="785">
        <f t="shared" si="98"/>
        <v>10</v>
      </c>
      <c r="AG219" s="785">
        <f t="shared" si="99"/>
        <v>10999990</v>
      </c>
    </row>
    <row r="220" spans="1:33" ht="36.75" customHeight="1">
      <c r="A220" s="683" t="s">
        <v>2030</v>
      </c>
      <c r="B220" s="714"/>
      <c r="C220" s="811" t="s">
        <v>2078</v>
      </c>
      <c r="D220" s="718" t="s">
        <v>2013</v>
      </c>
      <c r="E220" s="777" t="s">
        <v>444</v>
      </c>
      <c r="F220" s="712"/>
      <c r="G220" s="712"/>
      <c r="H220" s="719" t="s">
        <v>1870</v>
      </c>
      <c r="I220" s="719">
        <v>2013</v>
      </c>
      <c r="J220" s="712"/>
      <c r="K220" s="712"/>
      <c r="L220" s="712"/>
      <c r="M220" s="712"/>
      <c r="N220" s="712"/>
      <c r="O220" s="719" t="s">
        <v>133</v>
      </c>
      <c r="P220" s="720">
        <v>3253117.41</v>
      </c>
      <c r="Q220" t="s">
        <v>2014</v>
      </c>
      <c r="R220" s="694"/>
      <c r="S220" s="780" t="str">
        <f t="shared" si="85"/>
        <v>2.07.01</v>
      </c>
      <c r="T220" s="781" t="str">
        <f t="shared" si="86"/>
        <v>ALAT STUDIO</v>
      </c>
      <c r="U220" s="782">
        <f t="shared" si="87"/>
        <v>5</v>
      </c>
      <c r="V220" s="783">
        <f t="shared" si="88"/>
        <v>650621.48200000008</v>
      </c>
      <c r="W220" s="784">
        <f t="shared" si="89"/>
        <v>0</v>
      </c>
      <c r="X220" s="783">
        <f t="shared" si="90"/>
        <v>0</v>
      </c>
      <c r="Y220" s="783">
        <f t="shared" si="91"/>
        <v>1</v>
      </c>
      <c r="Z220" s="783">
        <f t="shared" si="92"/>
        <v>650621.48200000008</v>
      </c>
      <c r="AA220" s="784">
        <f t="shared" si="93"/>
        <v>650621.48200000008</v>
      </c>
      <c r="AB220" s="784">
        <f t="shared" si="94"/>
        <v>650621.48200000008</v>
      </c>
      <c r="AC220" s="784">
        <f t="shared" si="95"/>
        <v>650621.48200000008</v>
      </c>
      <c r="AD220" s="784">
        <f t="shared" si="96"/>
        <v>650621.48200000008</v>
      </c>
      <c r="AE220" s="780">
        <f t="shared" si="97"/>
        <v>2013</v>
      </c>
      <c r="AF220" s="785">
        <f t="shared" si="98"/>
        <v>10</v>
      </c>
      <c r="AG220" s="785">
        <f t="shared" si="99"/>
        <v>3253107.41</v>
      </c>
    </row>
    <row r="221" spans="1:33" ht="25.5" customHeight="1">
      <c r="A221" s="683" t="s">
        <v>2030</v>
      </c>
      <c r="B221" s="714"/>
      <c r="C221" s="718" t="s">
        <v>2081</v>
      </c>
      <c r="D221" s="718" t="s">
        <v>1927</v>
      </c>
      <c r="E221" s="777"/>
      <c r="F221" s="719" t="s">
        <v>150</v>
      </c>
      <c r="G221" s="719"/>
      <c r="H221" s="719" t="s">
        <v>1870</v>
      </c>
      <c r="I221" s="719">
        <v>2013</v>
      </c>
      <c r="J221" s="719"/>
      <c r="K221" s="719"/>
      <c r="L221" s="719"/>
      <c r="M221" s="719"/>
      <c r="N221" s="719"/>
      <c r="O221" s="719" t="s">
        <v>133</v>
      </c>
      <c r="P221" s="720">
        <v>79165000</v>
      </c>
      <c r="Q221" s="721" t="s">
        <v>112</v>
      </c>
      <c r="R221" s="694"/>
      <c r="S221" s="780" t="str">
        <f t="shared" si="85"/>
        <v>2.07.01</v>
      </c>
      <c r="T221" s="781" t="str">
        <f t="shared" si="86"/>
        <v>ALAT STUDIO</v>
      </c>
      <c r="U221" s="782">
        <f t="shared" si="87"/>
        <v>5</v>
      </c>
      <c r="V221" s="783">
        <f t="shared" si="88"/>
        <v>15832998</v>
      </c>
      <c r="W221" s="784">
        <f t="shared" si="89"/>
        <v>0</v>
      </c>
      <c r="X221" s="783">
        <f t="shared" si="90"/>
        <v>0</v>
      </c>
      <c r="Y221" s="783">
        <f t="shared" si="91"/>
        <v>1</v>
      </c>
      <c r="Z221" s="783">
        <f t="shared" si="92"/>
        <v>15832998</v>
      </c>
      <c r="AA221" s="784">
        <f t="shared" si="93"/>
        <v>15832998</v>
      </c>
      <c r="AB221" s="784">
        <f t="shared" si="94"/>
        <v>15832998</v>
      </c>
      <c r="AC221" s="784">
        <f t="shared" si="95"/>
        <v>15832998</v>
      </c>
      <c r="AD221" s="784">
        <f t="shared" si="96"/>
        <v>15832998</v>
      </c>
      <c r="AE221" s="780">
        <f t="shared" si="97"/>
        <v>2013</v>
      </c>
      <c r="AF221" s="785">
        <f t="shared" si="98"/>
        <v>10</v>
      </c>
      <c r="AG221" s="785">
        <f t="shared" si="99"/>
        <v>79164990</v>
      </c>
    </row>
    <row r="222" spans="1:33" ht="25.5" customHeight="1">
      <c r="A222" s="683" t="s">
        <v>2030</v>
      </c>
      <c r="B222" s="714"/>
      <c r="C222" s="718" t="s">
        <v>1074</v>
      </c>
      <c r="D222" s="718" t="s">
        <v>1928</v>
      </c>
      <c r="E222" s="777"/>
      <c r="F222" s="719" t="s">
        <v>150</v>
      </c>
      <c r="G222" s="719"/>
      <c r="H222" s="719" t="s">
        <v>1870</v>
      </c>
      <c r="I222" s="719">
        <v>2013</v>
      </c>
      <c r="J222" s="719"/>
      <c r="K222" s="719"/>
      <c r="L222" s="719"/>
      <c r="M222" s="719"/>
      <c r="N222" s="719"/>
      <c r="O222" s="719" t="s">
        <v>133</v>
      </c>
      <c r="P222" s="720">
        <v>14625000</v>
      </c>
      <c r="Q222" s="721" t="s">
        <v>112</v>
      </c>
      <c r="R222" s="689" t="s">
        <v>112</v>
      </c>
      <c r="S222" s="780" t="str">
        <f t="shared" si="85"/>
        <v>2.07.01</v>
      </c>
      <c r="T222" s="781" t="str">
        <f t="shared" si="86"/>
        <v>ALAT STUDIO</v>
      </c>
      <c r="U222" s="782">
        <f t="shared" si="87"/>
        <v>5</v>
      </c>
      <c r="V222" s="783">
        <f t="shared" si="88"/>
        <v>2924998</v>
      </c>
      <c r="W222" s="784">
        <f t="shared" si="89"/>
        <v>0</v>
      </c>
      <c r="X222" s="783">
        <f t="shared" si="90"/>
        <v>0</v>
      </c>
      <c r="Y222" s="783">
        <f t="shared" si="91"/>
        <v>1</v>
      </c>
      <c r="Z222" s="783">
        <f t="shared" si="92"/>
        <v>2924998</v>
      </c>
      <c r="AA222" s="784">
        <f t="shared" si="93"/>
        <v>2924998</v>
      </c>
      <c r="AB222" s="784">
        <f t="shared" si="94"/>
        <v>2924998</v>
      </c>
      <c r="AC222" s="784">
        <f t="shared" si="95"/>
        <v>2924998</v>
      </c>
      <c r="AD222" s="784">
        <f t="shared" si="96"/>
        <v>2924998</v>
      </c>
      <c r="AE222" s="780">
        <f t="shared" si="97"/>
        <v>2013</v>
      </c>
      <c r="AF222" s="785">
        <f t="shared" si="98"/>
        <v>10</v>
      </c>
      <c r="AG222" s="785">
        <f t="shared" si="99"/>
        <v>14624990</v>
      </c>
    </row>
    <row r="223" spans="1:33" ht="25.5" customHeight="1">
      <c r="A223" s="683" t="s">
        <v>2030</v>
      </c>
      <c r="B223" s="714"/>
      <c r="C223" s="718" t="s">
        <v>2083</v>
      </c>
      <c r="D223" s="718" t="s">
        <v>1929</v>
      </c>
      <c r="E223" s="777" t="s">
        <v>901</v>
      </c>
      <c r="F223" s="719" t="s">
        <v>150</v>
      </c>
      <c r="G223" s="719"/>
      <c r="H223" s="719" t="s">
        <v>1870</v>
      </c>
      <c r="I223" s="719">
        <v>2014</v>
      </c>
      <c r="J223" s="719"/>
      <c r="K223" s="719"/>
      <c r="L223" s="719"/>
      <c r="M223" s="719"/>
      <c r="N223" s="719"/>
      <c r="O223" s="719" t="s">
        <v>133</v>
      </c>
      <c r="P223" s="720">
        <v>13750000</v>
      </c>
      <c r="Q223" s="721" t="s">
        <v>112</v>
      </c>
      <c r="R223" s="689" t="s">
        <v>112</v>
      </c>
      <c r="S223" s="780" t="str">
        <f t="shared" si="85"/>
        <v>2.07.01</v>
      </c>
      <c r="T223" s="781" t="str">
        <f t="shared" si="86"/>
        <v>ALAT STUDIO</v>
      </c>
      <c r="U223" s="782">
        <f t="shared" si="87"/>
        <v>5</v>
      </c>
      <c r="V223" s="783">
        <f t="shared" si="88"/>
        <v>2749998</v>
      </c>
      <c r="W223" s="784"/>
      <c r="X223" s="783">
        <f t="shared" si="90"/>
        <v>0</v>
      </c>
      <c r="Y223" s="783">
        <f t="shared" si="91"/>
        <v>0</v>
      </c>
      <c r="Z223" s="783">
        <f t="shared" si="92"/>
        <v>2749998</v>
      </c>
      <c r="AA223" s="784">
        <f t="shared" si="93"/>
        <v>2749998</v>
      </c>
      <c r="AB223" s="784">
        <f t="shared" si="94"/>
        <v>2749998</v>
      </c>
      <c r="AC223" s="784">
        <f t="shared" si="95"/>
        <v>2749998</v>
      </c>
      <c r="AD223" s="784">
        <f t="shared" si="96"/>
        <v>2749998</v>
      </c>
      <c r="AE223" s="780">
        <f t="shared" si="97"/>
        <v>2014</v>
      </c>
      <c r="AF223" s="785">
        <f t="shared" si="98"/>
        <v>10</v>
      </c>
      <c r="AG223" s="785">
        <f t="shared" si="99"/>
        <v>13749990</v>
      </c>
    </row>
    <row r="224" spans="1:33" ht="25.5" customHeight="1">
      <c r="A224" s="683" t="s">
        <v>2030</v>
      </c>
      <c r="B224" s="714"/>
      <c r="C224" s="718" t="s">
        <v>2078</v>
      </c>
      <c r="D224" s="718" t="s">
        <v>1930</v>
      </c>
      <c r="E224" s="777" t="s">
        <v>1874</v>
      </c>
      <c r="F224" s="719" t="s">
        <v>150</v>
      </c>
      <c r="G224" s="719"/>
      <c r="H224" s="719" t="s">
        <v>1870</v>
      </c>
      <c r="I224" s="719">
        <v>2014</v>
      </c>
      <c r="J224" s="719"/>
      <c r="K224" s="719"/>
      <c r="L224" s="719"/>
      <c r="M224" s="719"/>
      <c r="N224" s="719"/>
      <c r="O224" s="719" t="s">
        <v>133</v>
      </c>
      <c r="P224" s="720">
        <v>14575000</v>
      </c>
      <c r="Q224" s="721" t="s">
        <v>112</v>
      </c>
      <c r="R224" s="689" t="s">
        <v>112</v>
      </c>
      <c r="S224" s="780" t="str">
        <f t="shared" si="85"/>
        <v>2.07.01</v>
      </c>
      <c r="T224" s="781" t="str">
        <f t="shared" si="86"/>
        <v>ALAT STUDIO</v>
      </c>
      <c r="U224" s="782">
        <f t="shared" si="87"/>
        <v>5</v>
      </c>
      <c r="V224" s="783">
        <f t="shared" si="88"/>
        <v>2914998</v>
      </c>
      <c r="W224" s="784"/>
      <c r="X224" s="783">
        <f t="shared" si="90"/>
        <v>0</v>
      </c>
      <c r="Y224" s="783">
        <f t="shared" si="91"/>
        <v>0</v>
      </c>
      <c r="Z224" s="783">
        <f t="shared" si="92"/>
        <v>2914998</v>
      </c>
      <c r="AA224" s="784">
        <f t="shared" si="93"/>
        <v>2914998</v>
      </c>
      <c r="AB224" s="784">
        <f t="shared" si="94"/>
        <v>2914998</v>
      </c>
      <c r="AC224" s="784">
        <f t="shared" si="95"/>
        <v>2914998</v>
      </c>
      <c r="AD224" s="784">
        <f t="shared" si="96"/>
        <v>2914998</v>
      </c>
      <c r="AE224" s="780">
        <f t="shared" si="97"/>
        <v>2014</v>
      </c>
      <c r="AF224" s="785">
        <f t="shared" si="98"/>
        <v>10</v>
      </c>
      <c r="AG224" s="785">
        <f t="shared" si="99"/>
        <v>14574990</v>
      </c>
    </row>
    <row r="225" spans="1:35" ht="25.5" customHeight="1">
      <c r="A225" t="s">
        <v>2027</v>
      </c>
      <c r="B225" s="711"/>
      <c r="C225" s="810" t="s">
        <v>2068</v>
      </c>
      <c r="D225" s="718" t="s">
        <v>1995</v>
      </c>
      <c r="E225" s="724" t="s">
        <v>444</v>
      </c>
      <c r="F225" s="718"/>
      <c r="G225" s="718"/>
      <c r="H225" s="718"/>
      <c r="I225" s="719">
        <v>2017</v>
      </c>
      <c r="J225" s="712"/>
      <c r="K225" s="712"/>
      <c r="L225" s="712"/>
      <c r="M225" s="712"/>
      <c r="N225" s="712"/>
      <c r="O225" s="719" t="s">
        <v>133</v>
      </c>
      <c r="P225" s="720">
        <v>35350000</v>
      </c>
      <c r="Q225" s="721"/>
      <c r="R225" s="689"/>
      <c r="S225" s="780" t="str">
        <f t="shared" ref="S225:S228" si="100">A225</f>
        <v>2.06.01</v>
      </c>
      <c r="T225" s="781" t="str">
        <f t="shared" ref="T225:T228" si="101">VLOOKUP(S225,kelompok,2,0)</f>
        <v>ALAT KANTOR</v>
      </c>
      <c r="U225" s="782">
        <f t="shared" si="87"/>
        <v>5</v>
      </c>
      <c r="V225" s="783">
        <f t="shared" si="88"/>
        <v>7069998</v>
      </c>
      <c r="W225" s="814"/>
      <c r="X225" s="783"/>
      <c r="Y225" s="783">
        <f t="shared" si="91"/>
        <v>-3</v>
      </c>
      <c r="Z225" s="783"/>
      <c r="AA225" s="814"/>
      <c r="AB225" s="814"/>
      <c r="AC225" s="814"/>
      <c r="AD225" s="784">
        <f t="shared" si="96"/>
        <v>7069998</v>
      </c>
      <c r="AE225" s="780">
        <f>I225</f>
        <v>2017</v>
      </c>
      <c r="AF225" s="785">
        <f t="shared" ref="AF225:AF228" si="102">P225-(Z225+AA225+X225+AB225+AC225+AD225)</f>
        <v>28280002</v>
      </c>
      <c r="AG225" s="785">
        <f t="shared" ref="AG225:AG228" si="103">AC225+AB225+AA225+Z225+X225+AD225</f>
        <v>7069998</v>
      </c>
    </row>
    <row r="226" spans="1:35" ht="25.5" customHeight="1">
      <c r="A226" t="s">
        <v>2027</v>
      </c>
      <c r="B226" s="711"/>
      <c r="C226" s="810" t="s">
        <v>2068</v>
      </c>
      <c r="D226" s="718" t="s">
        <v>1992</v>
      </c>
      <c r="E226" s="724" t="s">
        <v>836</v>
      </c>
      <c r="F226" s="718"/>
      <c r="G226" s="718"/>
      <c r="H226" s="718"/>
      <c r="I226" s="719">
        <v>2017</v>
      </c>
      <c r="J226" s="712"/>
      <c r="K226" s="712"/>
      <c r="L226" s="712"/>
      <c r="M226" s="712"/>
      <c r="N226" s="712"/>
      <c r="O226" s="719" t="s">
        <v>133</v>
      </c>
      <c r="P226" s="720">
        <v>56300000</v>
      </c>
      <c r="Q226" s="721"/>
      <c r="R226" s="689"/>
      <c r="S226" s="780" t="str">
        <f t="shared" si="100"/>
        <v>2.06.01</v>
      </c>
      <c r="T226" s="781" t="str">
        <f t="shared" si="101"/>
        <v>ALAT KANTOR</v>
      </c>
      <c r="U226" s="782">
        <f t="shared" si="87"/>
        <v>5</v>
      </c>
      <c r="V226" s="783">
        <f t="shared" si="88"/>
        <v>11259998</v>
      </c>
      <c r="W226" s="814"/>
      <c r="X226" s="783"/>
      <c r="Y226" s="783"/>
      <c r="Z226" s="783"/>
      <c r="AA226" s="814"/>
      <c r="AB226" s="814"/>
      <c r="AC226" s="814"/>
      <c r="AD226" s="784">
        <f t="shared" si="96"/>
        <v>11259998</v>
      </c>
      <c r="AE226" s="780">
        <f t="shared" ref="AE226:AE228" si="104">I226</f>
        <v>2017</v>
      </c>
      <c r="AF226" s="785">
        <f t="shared" si="102"/>
        <v>45040002</v>
      </c>
      <c r="AG226" s="785">
        <f t="shared" si="103"/>
        <v>11259998</v>
      </c>
    </row>
    <row r="227" spans="1:35" ht="25.5" customHeight="1">
      <c r="A227" t="s">
        <v>2027</v>
      </c>
      <c r="B227" s="711"/>
      <c r="C227" s="718" t="s">
        <v>2067</v>
      </c>
      <c r="D227" s="718" t="s">
        <v>1993</v>
      </c>
      <c r="E227" s="724" t="s">
        <v>444</v>
      </c>
      <c r="F227" s="718"/>
      <c r="G227" s="718"/>
      <c r="H227" s="718"/>
      <c r="I227" s="719">
        <v>2017</v>
      </c>
      <c r="J227" s="712"/>
      <c r="K227" s="712"/>
      <c r="L227" s="712"/>
      <c r="M227" s="712"/>
      <c r="N227" s="712"/>
      <c r="O227" s="719" t="s">
        <v>133</v>
      </c>
      <c r="P227" s="720">
        <v>41850000</v>
      </c>
      <c r="Q227" s="721"/>
      <c r="R227" s="689"/>
      <c r="S227" s="780" t="str">
        <f t="shared" si="100"/>
        <v>2.06.01</v>
      </c>
      <c r="T227" s="781" t="str">
        <f t="shared" si="101"/>
        <v>ALAT KANTOR</v>
      </c>
      <c r="U227" s="782">
        <f t="shared" si="87"/>
        <v>5</v>
      </c>
      <c r="V227" s="783">
        <f t="shared" si="88"/>
        <v>8369998</v>
      </c>
      <c r="W227" s="814"/>
      <c r="X227" s="783"/>
      <c r="Y227" s="783"/>
      <c r="Z227" s="783"/>
      <c r="AA227" s="814"/>
      <c r="AB227" s="814"/>
      <c r="AC227" s="814"/>
      <c r="AD227" s="784">
        <f t="shared" si="96"/>
        <v>8369998</v>
      </c>
      <c r="AE227" s="780">
        <f t="shared" si="104"/>
        <v>2017</v>
      </c>
      <c r="AF227" s="785">
        <f t="shared" si="102"/>
        <v>33480002</v>
      </c>
      <c r="AG227" s="785">
        <f t="shared" si="103"/>
        <v>8369998</v>
      </c>
    </row>
    <row r="228" spans="1:35" ht="25.5" customHeight="1">
      <c r="A228" t="s">
        <v>2027</v>
      </c>
      <c r="B228" s="711"/>
      <c r="C228" s="718" t="s">
        <v>1427</v>
      </c>
      <c r="D228" s="718" t="s">
        <v>1996</v>
      </c>
      <c r="E228" s="724" t="s">
        <v>446</v>
      </c>
      <c r="F228" s="718"/>
      <c r="G228" s="718"/>
      <c r="H228" s="718"/>
      <c r="I228" s="719">
        <v>2017</v>
      </c>
      <c r="J228" s="712"/>
      <c r="K228" s="712"/>
      <c r="L228" s="712"/>
      <c r="M228" s="712"/>
      <c r="N228" s="712"/>
      <c r="O228" s="719" t="s">
        <v>133</v>
      </c>
      <c r="P228" s="720">
        <v>24500000</v>
      </c>
      <c r="Q228" s="721"/>
      <c r="R228" s="689"/>
      <c r="S228" s="780" t="str">
        <f t="shared" si="100"/>
        <v>2.06.01</v>
      </c>
      <c r="T228" s="781" t="str">
        <f t="shared" si="101"/>
        <v>ALAT KANTOR</v>
      </c>
      <c r="U228" s="782">
        <f t="shared" si="87"/>
        <v>5</v>
      </c>
      <c r="V228" s="783">
        <f t="shared" si="88"/>
        <v>4899998</v>
      </c>
      <c r="W228" s="814"/>
      <c r="X228" s="783"/>
      <c r="Y228" s="783"/>
      <c r="Z228" s="783"/>
      <c r="AA228" s="814"/>
      <c r="AB228" s="814"/>
      <c r="AC228" s="814"/>
      <c r="AD228" s="784">
        <f t="shared" si="96"/>
        <v>4899998</v>
      </c>
      <c r="AE228" s="780">
        <f t="shared" si="104"/>
        <v>2017</v>
      </c>
      <c r="AF228" s="785">
        <f t="shared" si="102"/>
        <v>19600002</v>
      </c>
      <c r="AG228" s="785">
        <f t="shared" si="103"/>
        <v>4899998</v>
      </c>
    </row>
    <row r="229" spans="1:35" ht="25" customHeight="1">
      <c r="B229" s="711"/>
      <c r="C229" s="712" t="s">
        <v>150</v>
      </c>
      <c r="D229" s="712" t="s">
        <v>150</v>
      </c>
      <c r="E229" s="717"/>
      <c r="F229" s="712" t="s">
        <v>150</v>
      </c>
      <c r="G229" s="712"/>
      <c r="H229" s="712" t="s">
        <v>150</v>
      </c>
      <c r="I229" s="712"/>
      <c r="J229" s="712"/>
      <c r="K229" s="712"/>
      <c r="L229" s="712"/>
      <c r="M229" s="712"/>
      <c r="N229" s="712"/>
      <c r="O229" s="712"/>
      <c r="P229" s="716"/>
      <c r="Q229" s="713"/>
      <c r="R229" s="689" t="s">
        <v>112</v>
      </c>
      <c r="S229"/>
      <c r="T229" s="692">
        <f t="shared" ref="T229:T230" si="105">+IF(P229&lt;300000,P229,"0")</f>
        <v>0</v>
      </c>
    </row>
    <row r="230" spans="1:35" ht="33.75" customHeight="1">
      <c r="B230" s="714" t="s">
        <v>38</v>
      </c>
      <c r="C230" s="715" t="s">
        <v>1893</v>
      </c>
      <c r="D230" s="712" t="s">
        <v>150</v>
      </c>
      <c r="E230" s="717"/>
      <c r="F230" s="712" t="s">
        <v>150</v>
      </c>
      <c r="G230" s="712"/>
      <c r="H230" s="712" t="s">
        <v>150</v>
      </c>
      <c r="I230" s="712"/>
      <c r="J230" s="712"/>
      <c r="K230" s="712"/>
      <c r="L230" s="712"/>
      <c r="M230" s="712"/>
      <c r="N230" s="712"/>
      <c r="O230" s="712"/>
      <c r="P230" s="716">
        <f>SUM(P231:P240)</f>
        <v>353126500</v>
      </c>
      <c r="Q230" s="713"/>
      <c r="R230" s="689" t="s">
        <v>112</v>
      </c>
      <c r="S230"/>
      <c r="T230" s="692" t="str">
        <f t="shared" si="105"/>
        <v>0</v>
      </c>
      <c r="X230" s="786">
        <f>SUM(X231:X251)</f>
        <v>168755932</v>
      </c>
      <c r="Z230" s="786">
        <f>SUM(Z231:Z251)</f>
        <v>58462092</v>
      </c>
      <c r="AA230" s="786">
        <f>SUM(AA231:AA251)</f>
        <v>58462092</v>
      </c>
      <c r="AB230" s="786">
        <f>SUM(AB231:AB251)</f>
        <v>58462092</v>
      </c>
      <c r="AC230" s="786">
        <f>SUM(AC231:AC240)</f>
        <v>4492096</v>
      </c>
      <c r="AD230" s="786">
        <f>SUM(AD231:AD240)</f>
        <v>4492096</v>
      </c>
      <c r="AF230" s="786">
        <f>SUM(AF231:AF251)</f>
        <v>99.999999985098839</v>
      </c>
      <c r="AG230" s="786">
        <f>SUM(AG231:AG240)</f>
        <v>353126400</v>
      </c>
      <c r="AI230" s="817">
        <f>X230+Z230+AA230+AB230+AC230</f>
        <v>348634304</v>
      </c>
    </row>
    <row r="231" spans="1:35" ht="30" customHeight="1">
      <c r="A231" t="s">
        <v>2031</v>
      </c>
      <c r="B231" s="714"/>
      <c r="C231" s="777" t="s">
        <v>2084</v>
      </c>
      <c r="D231" s="718" t="s">
        <v>1931</v>
      </c>
      <c r="E231" s="717"/>
      <c r="F231" s="718" t="s">
        <v>298</v>
      </c>
      <c r="G231" s="712"/>
      <c r="H231" s="718" t="s">
        <v>1940</v>
      </c>
      <c r="I231" s="719">
        <v>2008</v>
      </c>
      <c r="J231" s="712"/>
      <c r="K231" s="712"/>
      <c r="L231" s="712"/>
      <c r="M231" s="712"/>
      <c r="N231" s="712"/>
      <c r="O231" s="719" t="s">
        <v>133</v>
      </c>
      <c r="P231" s="720">
        <v>18816000</v>
      </c>
      <c r="Q231" s="721" t="s">
        <v>112</v>
      </c>
      <c r="R231" s="689" t="s">
        <v>112</v>
      </c>
      <c r="S231" s="780" t="str">
        <f t="shared" ref="S231:S240" si="106">A231</f>
        <v>2.04.03</v>
      </c>
      <c r="T231" s="781" t="str">
        <f t="shared" ref="T231:T240" si="107">VLOOKUP(S231,kelompok,2,0)</f>
        <v>Alat Ukur</v>
      </c>
      <c r="U231" s="782">
        <f t="shared" ref="U231:U240" si="108">VLOOKUP(S231,MASAMANFAAT,4,0)</f>
        <v>5</v>
      </c>
      <c r="V231" s="783">
        <f t="shared" ref="V231:V240" si="109">(P231-10)/U231</f>
        <v>3763198</v>
      </c>
      <c r="W231" s="784">
        <f t="shared" ref="W231:W240" si="110">2013-AE231</f>
        <v>5</v>
      </c>
      <c r="X231" s="783">
        <f t="shared" ref="X231:X240" si="111">IF(W231&gt;U231,M231-10,V231*W231)</f>
        <v>18815990</v>
      </c>
      <c r="Y231" s="783">
        <f t="shared" ref="Y231:Y240" si="112">2014-AE231</f>
        <v>6</v>
      </c>
      <c r="Z231" s="783">
        <f t="shared" ref="Z231:Z240" si="113">IF(P231-10=X231,0,V231)</f>
        <v>0</v>
      </c>
      <c r="AA231" s="784">
        <f t="shared" ref="AA231:AA240" si="114">IF(P231-10=X231+Z231,0,V231)</f>
        <v>0</v>
      </c>
      <c r="AB231" s="784">
        <f t="shared" ref="AB231:AB240" si="115">IF(P231-10=X231+Z231+AA231,0,V231)</f>
        <v>0</v>
      </c>
      <c r="AC231" s="784">
        <f t="shared" ref="AC231:AC240" si="116">IF(P231-10=X231+Z231+AA231+AB231,0,V231)</f>
        <v>0</v>
      </c>
      <c r="AD231" s="784">
        <f t="shared" ref="AD231:AD240" si="117">IF(P231-10=X231+Z231+AA231+AB231+AC231,0,V231)</f>
        <v>0</v>
      </c>
      <c r="AE231" s="780">
        <f t="shared" ref="AE231:AE240" si="118">I231</f>
        <v>2008</v>
      </c>
      <c r="AF231" s="785">
        <f t="shared" ref="AF231:AF240" si="119">P231-(Z231+AA231+X231+AB231+AC231+AD231)</f>
        <v>10</v>
      </c>
      <c r="AG231" s="785">
        <f t="shared" ref="AG231:AG240" si="120">AC231+AB231+AA231+Z231+X231+AD231</f>
        <v>18815990</v>
      </c>
    </row>
    <row r="232" spans="1:35" ht="30" customHeight="1">
      <c r="A232" t="s">
        <v>2031</v>
      </c>
      <c r="B232" s="714"/>
      <c r="C232" s="777" t="s">
        <v>2084</v>
      </c>
      <c r="D232" s="718" t="s">
        <v>1932</v>
      </c>
      <c r="E232" s="717"/>
      <c r="F232" s="718" t="s">
        <v>1954</v>
      </c>
      <c r="G232" s="712"/>
      <c r="H232" s="718" t="s">
        <v>1961</v>
      </c>
      <c r="I232" s="719">
        <v>2008</v>
      </c>
      <c r="J232" s="712"/>
      <c r="K232" s="712"/>
      <c r="L232" s="712"/>
      <c r="M232" s="712"/>
      <c r="N232" s="712"/>
      <c r="O232" s="719" t="s">
        <v>133</v>
      </c>
      <c r="P232" s="720">
        <v>19140000</v>
      </c>
      <c r="Q232" s="721" t="s">
        <v>112</v>
      </c>
      <c r="R232" s="694"/>
      <c r="S232" s="780" t="str">
        <f t="shared" si="106"/>
        <v>2.04.03</v>
      </c>
      <c r="T232" s="781" t="str">
        <f t="shared" si="107"/>
        <v>Alat Ukur</v>
      </c>
      <c r="U232" s="782">
        <f t="shared" si="108"/>
        <v>5</v>
      </c>
      <c r="V232" s="783">
        <f t="shared" si="109"/>
        <v>3827998</v>
      </c>
      <c r="W232" s="784">
        <f t="shared" si="110"/>
        <v>5</v>
      </c>
      <c r="X232" s="783">
        <f t="shared" si="111"/>
        <v>19139990</v>
      </c>
      <c r="Y232" s="783">
        <f t="shared" si="112"/>
        <v>6</v>
      </c>
      <c r="Z232" s="783">
        <f t="shared" si="113"/>
        <v>0</v>
      </c>
      <c r="AA232" s="784">
        <f t="shared" si="114"/>
        <v>0</v>
      </c>
      <c r="AB232" s="784">
        <f t="shared" si="115"/>
        <v>0</v>
      </c>
      <c r="AC232" s="784">
        <f t="shared" si="116"/>
        <v>0</v>
      </c>
      <c r="AD232" s="784">
        <f t="shared" si="117"/>
        <v>0</v>
      </c>
      <c r="AE232" s="780">
        <f t="shared" si="118"/>
        <v>2008</v>
      </c>
      <c r="AF232" s="785">
        <f t="shared" si="119"/>
        <v>10</v>
      </c>
      <c r="AG232" s="785">
        <f t="shared" si="120"/>
        <v>19139990</v>
      </c>
    </row>
    <row r="233" spans="1:35" ht="30" customHeight="1">
      <c r="A233" t="s">
        <v>2031</v>
      </c>
      <c r="B233" s="714"/>
      <c r="C233" s="777" t="s">
        <v>2084</v>
      </c>
      <c r="D233" s="718" t="s">
        <v>1933</v>
      </c>
      <c r="E233" s="717"/>
      <c r="F233" s="718" t="s">
        <v>1955</v>
      </c>
      <c r="G233" s="712"/>
      <c r="H233" s="718" t="s">
        <v>1961</v>
      </c>
      <c r="I233" s="719">
        <v>2008</v>
      </c>
      <c r="J233" s="712"/>
      <c r="K233" s="712"/>
      <c r="L233" s="712"/>
      <c r="M233" s="712"/>
      <c r="N233" s="712"/>
      <c r="O233" s="719" t="s">
        <v>133</v>
      </c>
      <c r="P233" s="720">
        <v>13200000</v>
      </c>
      <c r="Q233" s="721" t="s">
        <v>112</v>
      </c>
      <c r="R233" s="694"/>
      <c r="S233" s="780" t="str">
        <f t="shared" si="106"/>
        <v>2.04.03</v>
      </c>
      <c r="T233" s="781" t="str">
        <f t="shared" si="107"/>
        <v>Alat Ukur</v>
      </c>
      <c r="U233" s="782">
        <f t="shared" si="108"/>
        <v>5</v>
      </c>
      <c r="V233" s="783">
        <f t="shared" si="109"/>
        <v>2639998</v>
      </c>
      <c r="W233" s="784">
        <f t="shared" si="110"/>
        <v>5</v>
      </c>
      <c r="X233" s="783">
        <f t="shared" si="111"/>
        <v>13199990</v>
      </c>
      <c r="Y233" s="783">
        <f t="shared" si="112"/>
        <v>6</v>
      </c>
      <c r="Z233" s="783">
        <f t="shared" si="113"/>
        <v>0</v>
      </c>
      <c r="AA233" s="784">
        <f t="shared" si="114"/>
        <v>0</v>
      </c>
      <c r="AB233" s="784">
        <f t="shared" si="115"/>
        <v>0</v>
      </c>
      <c r="AC233" s="784">
        <f t="shared" si="116"/>
        <v>0</v>
      </c>
      <c r="AD233" s="784">
        <f t="shared" si="117"/>
        <v>0</v>
      </c>
      <c r="AE233" s="780">
        <f t="shared" si="118"/>
        <v>2008</v>
      </c>
      <c r="AF233" s="785">
        <f t="shared" si="119"/>
        <v>10</v>
      </c>
      <c r="AG233" s="785">
        <f t="shared" si="120"/>
        <v>13199990</v>
      </c>
    </row>
    <row r="234" spans="1:35" ht="30" customHeight="1">
      <c r="A234" t="s">
        <v>2031</v>
      </c>
      <c r="B234" s="714"/>
      <c r="C234" s="777" t="s">
        <v>2084</v>
      </c>
      <c r="D234" s="718" t="s">
        <v>1934</v>
      </c>
      <c r="E234" s="717"/>
      <c r="F234" s="718" t="s">
        <v>1955</v>
      </c>
      <c r="G234" s="712"/>
      <c r="H234" s="718" t="s">
        <v>1961</v>
      </c>
      <c r="I234" s="719">
        <v>2008</v>
      </c>
      <c r="J234" s="712"/>
      <c r="K234" s="712"/>
      <c r="L234" s="712"/>
      <c r="M234" s="712"/>
      <c r="N234" s="712"/>
      <c r="O234" s="719" t="s">
        <v>133</v>
      </c>
      <c r="P234" s="720">
        <v>6600000</v>
      </c>
      <c r="Q234" s="721" t="s">
        <v>112</v>
      </c>
      <c r="R234" s="694"/>
      <c r="S234" s="780" t="str">
        <f t="shared" si="106"/>
        <v>2.04.03</v>
      </c>
      <c r="T234" s="781" t="str">
        <f t="shared" si="107"/>
        <v>Alat Ukur</v>
      </c>
      <c r="U234" s="782">
        <f t="shared" si="108"/>
        <v>5</v>
      </c>
      <c r="V234" s="783">
        <f t="shared" si="109"/>
        <v>1319998</v>
      </c>
      <c r="W234" s="784">
        <f t="shared" si="110"/>
        <v>5</v>
      </c>
      <c r="X234" s="783">
        <f t="shared" si="111"/>
        <v>6599990</v>
      </c>
      <c r="Y234" s="783">
        <f t="shared" si="112"/>
        <v>6</v>
      </c>
      <c r="Z234" s="783">
        <f t="shared" si="113"/>
        <v>0</v>
      </c>
      <c r="AA234" s="784">
        <f t="shared" si="114"/>
        <v>0</v>
      </c>
      <c r="AB234" s="784">
        <f t="shared" si="115"/>
        <v>0</v>
      </c>
      <c r="AC234" s="784">
        <f t="shared" si="116"/>
        <v>0</v>
      </c>
      <c r="AD234" s="784">
        <f t="shared" si="117"/>
        <v>0</v>
      </c>
      <c r="AE234" s="780">
        <f t="shared" si="118"/>
        <v>2008</v>
      </c>
      <c r="AF234" s="785">
        <f t="shared" si="119"/>
        <v>10</v>
      </c>
      <c r="AG234" s="785">
        <f t="shared" si="120"/>
        <v>6599990</v>
      </c>
    </row>
    <row r="235" spans="1:35" ht="30" customHeight="1" thickBot="1">
      <c r="A235" t="s">
        <v>2031</v>
      </c>
      <c r="B235" s="744"/>
      <c r="C235" s="812" t="s">
        <v>2084</v>
      </c>
      <c r="D235" s="738" t="s">
        <v>1935</v>
      </c>
      <c r="E235" s="745"/>
      <c r="F235" s="738" t="s">
        <v>1956</v>
      </c>
      <c r="G235" s="727"/>
      <c r="H235" s="738" t="s">
        <v>1962</v>
      </c>
      <c r="I235" s="739">
        <v>2008</v>
      </c>
      <c r="J235" s="727"/>
      <c r="K235" s="727"/>
      <c r="L235" s="727"/>
      <c r="M235" s="727"/>
      <c r="N235" s="727"/>
      <c r="O235" s="739" t="s">
        <v>133</v>
      </c>
      <c r="P235" s="740">
        <v>1630000</v>
      </c>
      <c r="Q235" s="741" t="s">
        <v>112</v>
      </c>
      <c r="R235" s="694"/>
      <c r="S235" s="780" t="str">
        <f t="shared" si="106"/>
        <v>2.04.03</v>
      </c>
      <c r="T235" s="781" t="str">
        <f t="shared" si="107"/>
        <v>Alat Ukur</v>
      </c>
      <c r="U235" s="782">
        <f t="shared" si="108"/>
        <v>5</v>
      </c>
      <c r="V235" s="783">
        <f t="shared" si="109"/>
        <v>325998</v>
      </c>
      <c r="W235" s="784">
        <f t="shared" si="110"/>
        <v>5</v>
      </c>
      <c r="X235" s="783">
        <f t="shared" si="111"/>
        <v>1629990</v>
      </c>
      <c r="Y235" s="783">
        <f t="shared" si="112"/>
        <v>6</v>
      </c>
      <c r="Z235" s="783">
        <f t="shared" si="113"/>
        <v>0</v>
      </c>
      <c r="AA235" s="784">
        <f t="shared" si="114"/>
        <v>0</v>
      </c>
      <c r="AB235" s="784">
        <f t="shared" si="115"/>
        <v>0</v>
      </c>
      <c r="AC235" s="784">
        <f t="shared" si="116"/>
        <v>0</v>
      </c>
      <c r="AD235" s="784">
        <f t="shared" si="117"/>
        <v>0</v>
      </c>
      <c r="AE235" s="780">
        <f t="shared" si="118"/>
        <v>2008</v>
      </c>
      <c r="AF235" s="785">
        <f t="shared" si="119"/>
        <v>10</v>
      </c>
      <c r="AG235" s="785">
        <f t="shared" si="120"/>
        <v>1629990</v>
      </c>
    </row>
    <row r="236" spans="1:35" ht="30" customHeight="1">
      <c r="A236" t="s">
        <v>2031</v>
      </c>
      <c r="B236" s="742"/>
      <c r="C236" s="813" t="s">
        <v>2084</v>
      </c>
      <c r="D236" s="733" t="s">
        <v>1936</v>
      </c>
      <c r="E236" s="743"/>
      <c r="F236" s="733" t="s">
        <v>1957</v>
      </c>
      <c r="G236" s="735"/>
      <c r="H236" s="733" t="s">
        <v>1961</v>
      </c>
      <c r="I236" s="734">
        <v>2008</v>
      </c>
      <c r="J236" s="735"/>
      <c r="K236" s="735"/>
      <c r="L236" s="735"/>
      <c r="M236" s="735"/>
      <c r="N236" s="735"/>
      <c r="O236" s="734" t="s">
        <v>133</v>
      </c>
      <c r="P236" s="736">
        <v>1430000</v>
      </c>
      <c r="Q236" s="737" t="s">
        <v>112</v>
      </c>
      <c r="R236" s="694"/>
      <c r="S236" s="780" t="str">
        <f t="shared" si="106"/>
        <v>2.04.03</v>
      </c>
      <c r="T236" s="781" t="str">
        <f t="shared" si="107"/>
        <v>Alat Ukur</v>
      </c>
      <c r="U236" s="782">
        <f t="shared" si="108"/>
        <v>5</v>
      </c>
      <c r="V236" s="783">
        <f t="shared" si="109"/>
        <v>285998</v>
      </c>
      <c r="W236" s="784">
        <f t="shared" si="110"/>
        <v>5</v>
      </c>
      <c r="X236" s="783">
        <f t="shared" si="111"/>
        <v>1429990</v>
      </c>
      <c r="Y236" s="783">
        <f t="shared" si="112"/>
        <v>6</v>
      </c>
      <c r="Z236" s="783">
        <f t="shared" si="113"/>
        <v>0</v>
      </c>
      <c r="AA236" s="784">
        <f t="shared" si="114"/>
        <v>0</v>
      </c>
      <c r="AB236" s="784">
        <f t="shared" si="115"/>
        <v>0</v>
      </c>
      <c r="AC236" s="784">
        <f t="shared" si="116"/>
        <v>0</v>
      </c>
      <c r="AD236" s="784">
        <f t="shared" si="117"/>
        <v>0</v>
      </c>
      <c r="AE236" s="780">
        <f t="shared" si="118"/>
        <v>2008</v>
      </c>
      <c r="AF236" s="785">
        <f t="shared" si="119"/>
        <v>10</v>
      </c>
      <c r="AG236" s="785">
        <f t="shared" si="120"/>
        <v>1429990</v>
      </c>
    </row>
    <row r="237" spans="1:35" ht="30" customHeight="1">
      <c r="A237" t="s">
        <v>2031</v>
      </c>
      <c r="B237" s="714"/>
      <c r="C237" s="777" t="s">
        <v>2084</v>
      </c>
      <c r="D237" s="718" t="s">
        <v>1937</v>
      </c>
      <c r="E237" s="717"/>
      <c r="F237" s="718" t="s">
        <v>1033</v>
      </c>
      <c r="G237" s="712"/>
      <c r="H237" s="718" t="s">
        <v>355</v>
      </c>
      <c r="I237" s="719">
        <v>2011</v>
      </c>
      <c r="J237" s="712"/>
      <c r="K237" s="712"/>
      <c r="L237" s="712"/>
      <c r="M237" s="712"/>
      <c r="N237" s="712"/>
      <c r="O237" s="719" t="s">
        <v>133</v>
      </c>
      <c r="P237" s="720">
        <v>105932851.23966943</v>
      </c>
      <c r="Q237" s="721" t="s">
        <v>112</v>
      </c>
      <c r="R237"/>
      <c r="S237" s="780" t="str">
        <f t="shared" si="106"/>
        <v>2.04.03</v>
      </c>
      <c r="T237" s="781" t="str">
        <f t="shared" si="107"/>
        <v>Alat Ukur</v>
      </c>
      <c r="U237" s="782">
        <f t="shared" si="108"/>
        <v>5</v>
      </c>
      <c r="V237" s="783">
        <f t="shared" si="109"/>
        <v>21186568.247933887</v>
      </c>
      <c r="W237" s="784">
        <f t="shared" si="110"/>
        <v>2</v>
      </c>
      <c r="X237" s="783">
        <f t="shared" si="111"/>
        <v>42373136.495867774</v>
      </c>
      <c r="Y237" s="783">
        <f t="shared" si="112"/>
        <v>3</v>
      </c>
      <c r="Z237" s="783">
        <f t="shared" si="113"/>
        <v>21186568.247933887</v>
      </c>
      <c r="AA237" s="784">
        <f t="shared" si="114"/>
        <v>21186568.247933887</v>
      </c>
      <c r="AB237" s="784">
        <f t="shared" si="115"/>
        <v>21186568.247933887</v>
      </c>
      <c r="AC237" s="784">
        <f t="shared" si="116"/>
        <v>0</v>
      </c>
      <c r="AD237" s="784">
        <f t="shared" si="117"/>
        <v>0</v>
      </c>
      <c r="AE237" s="780">
        <f t="shared" si="118"/>
        <v>2011</v>
      </c>
      <c r="AF237" s="785">
        <f t="shared" si="119"/>
        <v>9.9999999850988388</v>
      </c>
      <c r="AG237" s="785">
        <f t="shared" si="120"/>
        <v>105932841.23966944</v>
      </c>
    </row>
    <row r="238" spans="1:35" ht="30" customHeight="1">
      <c r="A238" t="s">
        <v>2031</v>
      </c>
      <c r="B238" s="714"/>
      <c r="C238" s="777" t="s">
        <v>2084</v>
      </c>
      <c r="D238" s="718" t="s">
        <v>1938</v>
      </c>
      <c r="E238" s="717"/>
      <c r="F238" s="718" t="s">
        <v>1958</v>
      </c>
      <c r="G238" s="712"/>
      <c r="H238" s="718" t="s">
        <v>355</v>
      </c>
      <c r="I238" s="719">
        <v>2011</v>
      </c>
      <c r="J238" s="712"/>
      <c r="K238" s="712"/>
      <c r="L238" s="712"/>
      <c r="M238" s="712"/>
      <c r="N238" s="712"/>
      <c r="O238" s="719" t="s">
        <v>133</v>
      </c>
      <c r="P238" s="720">
        <v>163917148.76033059</v>
      </c>
      <c r="Q238" s="721" t="s">
        <v>112</v>
      </c>
      <c r="R238"/>
      <c r="S238" s="780" t="str">
        <f t="shared" si="106"/>
        <v>2.04.03</v>
      </c>
      <c r="T238" s="781" t="str">
        <f t="shared" si="107"/>
        <v>Alat Ukur</v>
      </c>
      <c r="U238" s="782">
        <f t="shared" si="108"/>
        <v>5</v>
      </c>
      <c r="V238" s="783">
        <f t="shared" si="109"/>
        <v>32783427.752066117</v>
      </c>
      <c r="W238" s="784">
        <f t="shared" si="110"/>
        <v>2</v>
      </c>
      <c r="X238" s="783">
        <f t="shared" si="111"/>
        <v>65566855.504132234</v>
      </c>
      <c r="Y238" s="783">
        <f t="shared" si="112"/>
        <v>3</v>
      </c>
      <c r="Z238" s="783">
        <f t="shared" si="113"/>
        <v>32783427.752066117</v>
      </c>
      <c r="AA238" s="784">
        <f t="shared" si="114"/>
        <v>32783427.752066117</v>
      </c>
      <c r="AB238" s="784">
        <f t="shared" si="115"/>
        <v>32783427.752066117</v>
      </c>
      <c r="AC238" s="784">
        <f t="shared" si="116"/>
        <v>0</v>
      </c>
      <c r="AD238" s="784">
        <f t="shared" si="117"/>
        <v>0</v>
      </c>
      <c r="AE238" s="780">
        <f t="shared" si="118"/>
        <v>2011</v>
      </c>
      <c r="AF238" s="785">
        <f t="shared" si="119"/>
        <v>10</v>
      </c>
      <c r="AG238" s="785">
        <f t="shared" si="120"/>
        <v>163917138.76033059</v>
      </c>
    </row>
    <row r="239" spans="1:35" ht="30" customHeight="1">
      <c r="A239" t="s">
        <v>2031</v>
      </c>
      <c r="B239" s="711"/>
      <c r="C239" s="777" t="s">
        <v>2084</v>
      </c>
      <c r="D239" s="718" t="s">
        <v>1939</v>
      </c>
      <c r="E239" s="777">
        <v>1</v>
      </c>
      <c r="F239" s="712" t="s">
        <v>150</v>
      </c>
      <c r="G239" s="712"/>
      <c r="H239" s="718" t="s">
        <v>1870</v>
      </c>
      <c r="I239" s="719">
        <v>2013</v>
      </c>
      <c r="J239" s="712"/>
      <c r="K239" s="712"/>
      <c r="L239" s="712"/>
      <c r="M239" s="712"/>
      <c r="N239" s="712"/>
      <c r="O239" s="719" t="s">
        <v>133</v>
      </c>
      <c r="P239" s="720">
        <v>14660500</v>
      </c>
      <c r="Q239" s="721" t="s">
        <v>112</v>
      </c>
      <c r="R239"/>
      <c r="S239" s="780" t="str">
        <f t="shared" si="106"/>
        <v>2.04.03</v>
      </c>
      <c r="T239" s="781" t="str">
        <f t="shared" si="107"/>
        <v>Alat Ukur</v>
      </c>
      <c r="U239" s="782">
        <f t="shared" si="108"/>
        <v>5</v>
      </c>
      <c r="V239" s="783">
        <f t="shared" si="109"/>
        <v>2932098</v>
      </c>
      <c r="W239" s="784">
        <f t="shared" si="110"/>
        <v>0</v>
      </c>
      <c r="X239" s="783">
        <f t="shared" si="111"/>
        <v>0</v>
      </c>
      <c r="Y239" s="783">
        <f t="shared" si="112"/>
        <v>1</v>
      </c>
      <c r="Z239" s="783">
        <f t="shared" si="113"/>
        <v>2932098</v>
      </c>
      <c r="AA239" s="784">
        <f t="shared" si="114"/>
        <v>2932098</v>
      </c>
      <c r="AB239" s="784">
        <f t="shared" si="115"/>
        <v>2932098</v>
      </c>
      <c r="AC239" s="784">
        <f t="shared" si="116"/>
        <v>2932098</v>
      </c>
      <c r="AD239" s="784">
        <f t="shared" si="117"/>
        <v>2932098</v>
      </c>
      <c r="AE239" s="780">
        <f t="shared" si="118"/>
        <v>2013</v>
      </c>
      <c r="AF239" s="785">
        <f t="shared" si="119"/>
        <v>10</v>
      </c>
      <c r="AG239" s="785">
        <f t="shared" si="120"/>
        <v>14660490</v>
      </c>
    </row>
    <row r="240" spans="1:35" ht="30" customHeight="1">
      <c r="A240" t="s">
        <v>2031</v>
      </c>
      <c r="B240" s="711"/>
      <c r="C240" s="777" t="s">
        <v>2084</v>
      </c>
      <c r="D240" s="718" t="s">
        <v>1873</v>
      </c>
      <c r="E240" s="777">
        <v>1</v>
      </c>
      <c r="F240" s="712" t="s">
        <v>150</v>
      </c>
      <c r="G240" s="712"/>
      <c r="H240" s="718" t="s">
        <v>1870</v>
      </c>
      <c r="I240" s="719">
        <v>2013</v>
      </c>
      <c r="J240" s="712"/>
      <c r="K240" s="712"/>
      <c r="L240" s="712"/>
      <c r="M240" s="712"/>
      <c r="N240" s="712"/>
      <c r="O240" s="719" t="s">
        <v>133</v>
      </c>
      <c r="P240" s="720">
        <v>7800000</v>
      </c>
      <c r="Q240" s="721" t="s">
        <v>112</v>
      </c>
      <c r="R240"/>
      <c r="S240" s="780" t="str">
        <f t="shared" si="106"/>
        <v>2.04.03</v>
      </c>
      <c r="T240" s="781" t="str">
        <f t="shared" si="107"/>
        <v>Alat Ukur</v>
      </c>
      <c r="U240" s="782">
        <f t="shared" si="108"/>
        <v>5</v>
      </c>
      <c r="V240" s="783">
        <f t="shared" si="109"/>
        <v>1559998</v>
      </c>
      <c r="W240" s="784">
        <f t="shared" si="110"/>
        <v>0</v>
      </c>
      <c r="X240" s="783">
        <f t="shared" si="111"/>
        <v>0</v>
      </c>
      <c r="Y240" s="783">
        <f t="shared" si="112"/>
        <v>1</v>
      </c>
      <c r="Z240" s="783">
        <f t="shared" si="113"/>
        <v>1559998</v>
      </c>
      <c r="AA240" s="784">
        <f t="shared" si="114"/>
        <v>1559998</v>
      </c>
      <c r="AB240" s="784">
        <f t="shared" si="115"/>
        <v>1559998</v>
      </c>
      <c r="AC240" s="784">
        <f t="shared" si="116"/>
        <v>1559998</v>
      </c>
      <c r="AD240" s="784">
        <f t="shared" si="117"/>
        <v>1559998</v>
      </c>
      <c r="AE240" s="780">
        <f t="shared" si="118"/>
        <v>2013</v>
      </c>
      <c r="AF240" s="785">
        <f t="shared" si="119"/>
        <v>10</v>
      </c>
      <c r="AG240" s="785">
        <f t="shared" si="120"/>
        <v>7799990</v>
      </c>
    </row>
    <row r="241" spans="2:33" ht="30" customHeight="1">
      <c r="B241" s="711"/>
      <c r="C241" s="777"/>
      <c r="D241" s="718"/>
      <c r="E241" s="777"/>
      <c r="F241" s="712"/>
      <c r="G241" s="712"/>
      <c r="H241" s="718"/>
      <c r="I241" s="719"/>
      <c r="J241" s="712"/>
      <c r="K241" s="712"/>
      <c r="L241" s="712"/>
      <c r="M241" s="712"/>
      <c r="N241" s="712"/>
      <c r="O241" s="719"/>
      <c r="P241" s="720"/>
      <c r="Q241" s="721"/>
      <c r="R241"/>
      <c r="S241" s="780"/>
      <c r="T241" s="781"/>
      <c r="U241" s="782"/>
      <c r="V241" s="783"/>
      <c r="W241" s="814"/>
      <c r="X241" s="783"/>
      <c r="Y241" s="783"/>
      <c r="Z241" s="783"/>
      <c r="AA241" s="814"/>
      <c r="AB241" s="814"/>
      <c r="AC241" s="814"/>
      <c r="AD241" s="814"/>
      <c r="AE241" s="780"/>
      <c r="AF241" s="785"/>
      <c r="AG241" s="785"/>
    </row>
    <row r="242" spans="2:33" ht="30" customHeight="1">
      <c r="B242" s="714" t="s">
        <v>40</v>
      </c>
      <c r="C242" s="715" t="s">
        <v>1894</v>
      </c>
      <c r="D242" s="712" t="s">
        <v>134</v>
      </c>
      <c r="E242" s="717"/>
      <c r="F242" s="712" t="s">
        <v>150</v>
      </c>
      <c r="G242" s="712"/>
      <c r="H242" s="712" t="s">
        <v>150</v>
      </c>
      <c r="I242" s="712"/>
      <c r="J242" s="712"/>
      <c r="K242" s="712"/>
      <c r="L242" s="712"/>
      <c r="M242" s="712"/>
      <c r="N242" s="712"/>
      <c r="O242" s="712"/>
      <c r="P242" s="716">
        <v>0</v>
      </c>
      <c r="Q242" s="713"/>
      <c r="S242" s="692">
        <f t="shared" ref="S242:S247" si="121">+IF(P242&lt;300000,P242,"0")</f>
        <v>0</v>
      </c>
    </row>
    <row r="243" spans="2:33" ht="25.5" customHeight="1">
      <c r="B243" s="714"/>
      <c r="C243" s="715" t="s">
        <v>150</v>
      </c>
      <c r="D243" s="712" t="s">
        <v>150</v>
      </c>
      <c r="E243" s="717"/>
      <c r="F243" s="712" t="s">
        <v>150</v>
      </c>
      <c r="G243" s="712"/>
      <c r="H243" s="712" t="s">
        <v>150</v>
      </c>
      <c r="I243" s="712"/>
      <c r="J243" s="712"/>
      <c r="K243" s="712"/>
      <c r="L243" s="712"/>
      <c r="M243" s="712"/>
      <c r="N243" s="712"/>
      <c r="O243" s="712"/>
      <c r="P243" s="716"/>
      <c r="Q243" s="713"/>
      <c r="R243"/>
      <c r="S243" s="692">
        <f t="shared" si="121"/>
        <v>0</v>
      </c>
    </row>
    <row r="244" spans="2:33" ht="35.25" customHeight="1">
      <c r="B244" s="714" t="s">
        <v>42</v>
      </c>
      <c r="C244" s="715" t="s">
        <v>1895</v>
      </c>
      <c r="D244" s="712" t="s">
        <v>134</v>
      </c>
      <c r="E244" s="717"/>
      <c r="F244" s="712" t="s">
        <v>150</v>
      </c>
      <c r="G244" s="712"/>
      <c r="H244" s="712" t="s">
        <v>150</v>
      </c>
      <c r="I244" s="712"/>
      <c r="J244" s="712"/>
      <c r="K244" s="712"/>
      <c r="L244" s="712"/>
      <c r="M244" s="712"/>
      <c r="N244" s="712"/>
      <c r="O244" s="712"/>
      <c r="P244" s="716">
        <v>0</v>
      </c>
      <c r="Q244" s="713"/>
      <c r="S244" s="692">
        <f t="shared" si="121"/>
        <v>0</v>
      </c>
    </row>
    <row r="245" spans="2:33" ht="25.5" customHeight="1">
      <c r="B245" s="714"/>
      <c r="C245" s="715" t="s">
        <v>150</v>
      </c>
      <c r="D245" s="712" t="s">
        <v>150</v>
      </c>
      <c r="E245" s="717"/>
      <c r="F245" s="712" t="s">
        <v>150</v>
      </c>
      <c r="G245" s="712"/>
      <c r="H245" s="712" t="s">
        <v>150</v>
      </c>
      <c r="I245" s="712"/>
      <c r="J245" s="712"/>
      <c r="K245" s="712"/>
      <c r="L245" s="712"/>
      <c r="M245" s="712"/>
      <c r="N245" s="712"/>
      <c r="O245" s="712"/>
      <c r="P245" s="716"/>
      <c r="Q245" s="713"/>
      <c r="R245"/>
      <c r="S245" s="692">
        <f t="shared" si="121"/>
        <v>0</v>
      </c>
    </row>
    <row r="246" spans="2:33" ht="30" customHeight="1">
      <c r="B246" s="714" t="s">
        <v>44</v>
      </c>
      <c r="C246" s="715" t="s">
        <v>1896</v>
      </c>
      <c r="D246" s="712" t="s">
        <v>150</v>
      </c>
      <c r="E246" s="717"/>
      <c r="F246" s="712" t="s">
        <v>150</v>
      </c>
      <c r="G246" s="712"/>
      <c r="H246" s="712" t="s">
        <v>150</v>
      </c>
      <c r="I246" s="712"/>
      <c r="J246" s="712"/>
      <c r="K246" s="712"/>
      <c r="L246" s="712"/>
      <c r="M246" s="712"/>
      <c r="N246" s="712"/>
      <c r="O246" s="712"/>
      <c r="P246" s="716"/>
      <c r="Q246" s="713"/>
      <c r="S246" s="692">
        <f t="shared" si="121"/>
        <v>0</v>
      </c>
    </row>
    <row r="247" spans="2:33" ht="25.5" customHeight="1" thickBot="1">
      <c r="B247" s="726"/>
      <c r="C247" s="727"/>
      <c r="D247" s="727"/>
      <c r="E247" s="727"/>
      <c r="F247" s="727" t="s">
        <v>150</v>
      </c>
      <c r="G247" s="727"/>
      <c r="H247" s="727" t="s">
        <v>150</v>
      </c>
      <c r="I247" s="727"/>
      <c r="J247" s="727"/>
      <c r="K247" s="727"/>
      <c r="L247" s="727"/>
      <c r="M247" s="727"/>
      <c r="N247" s="727"/>
      <c r="O247" s="727"/>
      <c r="P247" s="728"/>
      <c r="Q247" s="729"/>
      <c r="R247"/>
      <c r="S247" s="692">
        <f t="shared" si="121"/>
        <v>0</v>
      </c>
    </row>
    <row r="248" spans="2:33">
      <c r="B248" s="708"/>
      <c r="C248" s="708"/>
      <c r="D248" s="708"/>
      <c r="E248" s="708"/>
      <c r="F248" s="708"/>
      <c r="G248" s="708"/>
      <c r="H248" s="708"/>
      <c r="I248" s="708"/>
      <c r="J248" s="708"/>
      <c r="K248" s="708"/>
      <c r="L248" s="708"/>
      <c r="M248" s="708"/>
      <c r="N248" s="708"/>
      <c r="O248" s="708"/>
      <c r="P248" s="709"/>
      <c r="Q248" s="708"/>
    </row>
    <row r="249" spans="2:33" s="756" customFormat="1">
      <c r="B249" s="760"/>
      <c r="C249" s="761"/>
      <c r="D249" s="761"/>
      <c r="E249" s="761"/>
      <c r="F249" s="761"/>
      <c r="G249" s="761"/>
      <c r="H249" s="761"/>
      <c r="I249" s="762"/>
      <c r="J249" s="763"/>
      <c r="K249" s="761"/>
      <c r="L249" s="764"/>
      <c r="M249" s="764"/>
      <c r="N249" s="765"/>
      <c r="O249" s="760"/>
      <c r="P249" s="1149"/>
      <c r="Q249" s="1149"/>
      <c r="R249" s="766"/>
      <c r="S249" s="767"/>
    </row>
    <row r="250" spans="2:33" s="756" customFormat="1">
      <c r="B250" s="760"/>
      <c r="C250" s="1148" t="s">
        <v>1970</v>
      </c>
      <c r="D250" s="1148"/>
      <c r="E250" s="1148"/>
      <c r="F250" s="1148"/>
      <c r="G250" s="768"/>
      <c r="H250" s="768"/>
      <c r="I250" s="768"/>
      <c r="J250" s="763"/>
      <c r="K250" s="1151" t="s">
        <v>1886</v>
      </c>
      <c r="L250" s="1151"/>
      <c r="M250" s="1151"/>
      <c r="N250" s="1151"/>
      <c r="O250" s="761"/>
      <c r="P250" s="1149"/>
      <c r="Q250" s="1149"/>
      <c r="R250" s="766"/>
      <c r="S250" s="767"/>
    </row>
    <row r="251" spans="2:33" s="756" customFormat="1">
      <c r="B251" s="760"/>
      <c r="C251" s="1148" t="s">
        <v>1859</v>
      </c>
      <c r="D251" s="1148"/>
      <c r="E251" s="1148"/>
      <c r="F251" s="1148"/>
      <c r="G251" s="768"/>
      <c r="H251" s="768"/>
      <c r="I251" s="768"/>
      <c r="J251" s="769"/>
      <c r="K251" s="770"/>
      <c r="L251" s="769"/>
      <c r="M251" s="769"/>
      <c r="N251" s="769"/>
      <c r="O251" s="764"/>
      <c r="P251" s="760"/>
      <c r="Q251" s="760"/>
      <c r="R251" s="766"/>
      <c r="S251" s="767"/>
    </row>
    <row r="252" spans="2:33" s="756" customFormat="1">
      <c r="B252" s="760"/>
      <c r="C252" s="1148" t="s">
        <v>121</v>
      </c>
      <c r="D252" s="1148"/>
      <c r="E252" s="1148"/>
      <c r="F252" s="1148"/>
      <c r="G252" s="768"/>
      <c r="H252" s="768"/>
      <c r="I252" s="768"/>
      <c r="J252" s="761"/>
      <c r="K252" s="1147" t="s">
        <v>117</v>
      </c>
      <c r="L252" s="1147"/>
      <c r="M252" s="1147"/>
      <c r="N252" s="1147"/>
      <c r="O252" s="760"/>
      <c r="P252" s="760"/>
      <c r="Q252" s="760"/>
      <c r="R252" s="766"/>
      <c r="S252" s="767"/>
    </row>
    <row r="253" spans="2:33" s="756" customFormat="1">
      <c r="B253" s="760"/>
      <c r="C253" s="771"/>
      <c r="D253" s="771"/>
      <c r="E253" s="771"/>
      <c r="F253" s="771"/>
      <c r="G253" s="771"/>
      <c r="H253" s="771"/>
      <c r="I253" s="771"/>
      <c r="J253" s="764"/>
      <c r="K253" s="772"/>
      <c r="L253" s="772"/>
      <c r="M253" s="772"/>
      <c r="N253" s="761"/>
      <c r="O253" s="760"/>
      <c r="P253" s="1149"/>
      <c r="Q253" s="1149"/>
      <c r="R253" s="766"/>
      <c r="S253" s="767"/>
    </row>
    <row r="254" spans="2:33" s="756" customFormat="1">
      <c r="B254" s="760"/>
      <c r="C254" s="771"/>
      <c r="D254" s="771"/>
      <c r="E254" s="771"/>
      <c r="F254" s="771"/>
      <c r="G254" s="771"/>
      <c r="H254" s="771"/>
      <c r="I254" s="771"/>
      <c r="J254" s="773"/>
      <c r="K254" s="772"/>
      <c r="L254" s="772"/>
      <c r="M254" s="772"/>
      <c r="N254" s="765"/>
      <c r="O254" s="774"/>
      <c r="P254" s="1149"/>
      <c r="Q254" s="1149"/>
      <c r="R254" s="766"/>
      <c r="S254" s="767"/>
    </row>
    <row r="255" spans="2:33" s="756" customFormat="1">
      <c r="B255" s="760"/>
      <c r="C255" s="771"/>
      <c r="D255" s="771"/>
      <c r="E255" s="771"/>
      <c r="F255" s="771"/>
      <c r="G255" s="771"/>
      <c r="H255" s="771"/>
      <c r="I255" s="771"/>
      <c r="J255" s="774"/>
      <c r="K255" s="757"/>
      <c r="L255" s="758"/>
      <c r="M255" s="759"/>
      <c r="N255" s="774"/>
      <c r="O255" s="761"/>
      <c r="P255" s="760"/>
      <c r="Q255" s="760"/>
      <c r="R255" s="766"/>
      <c r="S255" s="767"/>
    </row>
    <row r="256" spans="2:33" s="756" customFormat="1">
      <c r="B256" s="775"/>
      <c r="C256" s="771"/>
      <c r="D256" s="771"/>
      <c r="E256" s="771"/>
      <c r="F256" s="771"/>
      <c r="G256" s="771"/>
      <c r="H256" s="771"/>
      <c r="I256" s="771"/>
      <c r="J256" s="774"/>
      <c r="K256" s="757"/>
      <c r="L256" s="758"/>
      <c r="M256" s="759"/>
      <c r="N256" s="774"/>
      <c r="O256" s="775"/>
      <c r="P256" s="775"/>
      <c r="Q256" s="775"/>
      <c r="R256" s="766"/>
      <c r="S256" s="767"/>
    </row>
    <row r="257" spans="2:19" s="756" customFormat="1">
      <c r="B257" s="775"/>
      <c r="C257" s="1150" t="s">
        <v>1876</v>
      </c>
      <c r="D257" s="1150"/>
      <c r="E257" s="1150"/>
      <c r="F257" s="1150"/>
      <c r="G257" s="776"/>
      <c r="H257" s="776"/>
      <c r="I257" s="776"/>
      <c r="J257" s="761"/>
      <c r="K257" s="1146" t="s">
        <v>1846</v>
      </c>
      <c r="L257" s="1146"/>
      <c r="M257" s="1146"/>
      <c r="N257" s="1146"/>
      <c r="O257" s="775"/>
      <c r="P257" s="775"/>
      <c r="Q257" s="775"/>
      <c r="R257" s="766"/>
      <c r="S257" s="767"/>
    </row>
    <row r="258" spans="2:19" s="756" customFormat="1">
      <c r="B258" s="775"/>
      <c r="C258" s="1148" t="s">
        <v>1875</v>
      </c>
      <c r="D258" s="1148"/>
      <c r="E258" s="1148"/>
      <c r="F258" s="1148"/>
      <c r="G258" s="768"/>
      <c r="H258" s="768"/>
      <c r="I258" s="768"/>
      <c r="J258" s="775"/>
      <c r="K258" s="1147" t="s">
        <v>1847</v>
      </c>
      <c r="L258" s="1147"/>
      <c r="M258" s="1147"/>
      <c r="N258" s="1147"/>
      <c r="O258" s="775"/>
      <c r="P258" s="775"/>
      <c r="Q258" s="775"/>
      <c r="R258" s="766"/>
      <c r="S258" s="767"/>
    </row>
    <row r="259" spans="2:19" s="756" customFormat="1">
      <c r="B259" s="775"/>
      <c r="C259" s="775"/>
      <c r="D259" s="775"/>
      <c r="E259" s="775"/>
      <c r="F259" s="775"/>
      <c r="G259" s="775"/>
      <c r="H259" s="775"/>
      <c r="I259" s="775"/>
      <c r="J259" s="775"/>
      <c r="K259" s="775"/>
      <c r="L259" s="775"/>
      <c r="M259" s="775"/>
      <c r="N259" s="775"/>
      <c r="O259" s="775"/>
      <c r="P259" s="775"/>
      <c r="Q259" s="775"/>
      <c r="R259" s="766"/>
      <c r="S259" s="767"/>
    </row>
  </sheetData>
  <autoFilter ref="B9:S247" xr:uid="{00000000-0009-0000-0000-00000B000000}"/>
  <mergeCells count="48">
    <mergeCell ref="AF6:AF8"/>
    <mergeCell ref="AB6:AB8"/>
    <mergeCell ref="AC6:AC8"/>
    <mergeCell ref="AG6:AG8"/>
    <mergeCell ref="X6:X8"/>
    <mergeCell ref="Y6:Y8"/>
    <mergeCell ref="Z6:Z8"/>
    <mergeCell ref="AA6:AA8"/>
    <mergeCell ref="AE6:AE8"/>
    <mergeCell ref="AD6:AD8"/>
    <mergeCell ref="S6:S8"/>
    <mergeCell ref="T6:T8"/>
    <mergeCell ref="U6:U8"/>
    <mergeCell ref="V6:V8"/>
    <mergeCell ref="W6:W8"/>
    <mergeCell ref="P249:Q249"/>
    <mergeCell ref="B1:Q1"/>
    <mergeCell ref="B2:Q2"/>
    <mergeCell ref="P4:Q4"/>
    <mergeCell ref="B6:B8"/>
    <mergeCell ref="J6:N6"/>
    <mergeCell ref="C6:C8"/>
    <mergeCell ref="D6:D8"/>
    <mergeCell ref="E6:E8"/>
    <mergeCell ref="F6:F8"/>
    <mergeCell ref="G6:G8"/>
    <mergeCell ref="H6:H8"/>
    <mergeCell ref="I6:I8"/>
    <mergeCell ref="O6:O8"/>
    <mergeCell ref="P6:P8"/>
    <mergeCell ref="Q6:Q8"/>
    <mergeCell ref="C250:F250"/>
    <mergeCell ref="P250:Q250"/>
    <mergeCell ref="C251:F251"/>
    <mergeCell ref="C252:F252"/>
    <mergeCell ref="K250:N250"/>
    <mergeCell ref="K252:N252"/>
    <mergeCell ref="K257:N257"/>
    <mergeCell ref="K258:N258"/>
    <mergeCell ref="C258:F258"/>
    <mergeCell ref="P253:Q253"/>
    <mergeCell ref="P254:Q254"/>
    <mergeCell ref="C257:F257"/>
    <mergeCell ref="J7:J8"/>
    <mergeCell ref="K7:K8"/>
    <mergeCell ref="L7:L8"/>
    <mergeCell ref="M7:M8"/>
    <mergeCell ref="N7:N8"/>
  </mergeCells>
  <phoneticPr fontId="53" type="noConversion"/>
  <printOptions horizontalCentered="1"/>
  <pageMargins left="0.39370078740157483" right="0.31496062992125984" top="0.94488188976377963" bottom="0.74803149606299213" header="0.31496062992125984" footer="0.31496062992125984"/>
  <pageSetup paperSize="258" scale="55" firstPageNumber="2" orientation="landscape" useFirstPageNumber="1" r:id="rId1"/>
  <headerFooter>
    <oddFooter>&amp;C&amp;P&amp;RDINAS ENERGI SUMBER DAYA DAN MINERAL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D6:I15"/>
  <sheetViews>
    <sheetView workbookViewId="0">
      <selection activeCell="J11" sqref="J11"/>
    </sheetView>
  </sheetViews>
  <sheetFormatPr baseColWidth="10" defaultColWidth="11.5" defaultRowHeight="15"/>
  <cols>
    <col min="8" max="8" width="15.33203125" bestFit="1" customWidth="1"/>
    <col min="9" max="9" width="16.83203125" bestFit="1" customWidth="1"/>
  </cols>
  <sheetData>
    <row r="6" spans="4:9">
      <c r="H6" t="s">
        <v>4746</v>
      </c>
      <c r="I6" t="s">
        <v>4747</v>
      </c>
    </row>
    <row r="8" spans="4:9">
      <c r="D8" t="s">
        <v>1888</v>
      </c>
      <c r="H8" s="818">
        <v>39442857.142857142</v>
      </c>
      <c r="I8" s="818">
        <v>286821428.5714286</v>
      </c>
    </row>
    <row r="9" spans="4:9">
      <c r="D9" t="s">
        <v>1889</v>
      </c>
      <c r="H9" s="818">
        <v>56243000</v>
      </c>
      <c r="I9" s="818">
        <v>395100999.99999994</v>
      </c>
    </row>
    <row r="10" spans="4:9">
      <c r="D10" t="s">
        <v>1891</v>
      </c>
      <c r="H10" s="818">
        <v>140770232.93167734</v>
      </c>
      <c r="I10" s="818">
        <v>1407811945.4633546</v>
      </c>
    </row>
    <row r="11" spans="4:9">
      <c r="D11" t="s">
        <v>1892</v>
      </c>
      <c r="H11" s="818">
        <v>45045446.668322667</v>
      </c>
      <c r="I11" s="818">
        <v>414428110.8365227</v>
      </c>
    </row>
    <row r="12" spans="4:9">
      <c r="D12" t="s">
        <v>1893</v>
      </c>
      <c r="H12" s="692">
        <v>0</v>
      </c>
      <c r="I12" s="818">
        <v>353126500</v>
      </c>
    </row>
    <row r="13" spans="4:9">
      <c r="D13" t="s">
        <v>1977</v>
      </c>
      <c r="H13" s="818">
        <v>17174360</v>
      </c>
      <c r="I13" s="818">
        <v>294666800</v>
      </c>
    </row>
    <row r="15" spans="4:9">
      <c r="D15" t="s">
        <v>4748</v>
      </c>
      <c r="I15" s="786">
        <f>SUM(I8:I14)</f>
        <v>3151955784.8713059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6B305-6F8B-7140-87D4-FA9F45FA123B}">
  <dimension ref="A1:R28"/>
  <sheetViews>
    <sheetView tabSelected="1" view="pageBreakPreview" zoomScale="80" zoomScaleNormal="80" zoomScaleSheetLayoutView="80" workbookViewId="0">
      <selection activeCell="D15" sqref="D15"/>
    </sheetView>
  </sheetViews>
  <sheetFormatPr baseColWidth="10" defaultColWidth="8.83203125" defaultRowHeight="15"/>
  <cols>
    <col min="1" max="1" width="9.1640625" bestFit="1" customWidth="1"/>
    <col min="2" max="2" width="28" customWidth="1"/>
    <col min="3" max="3" width="19.1640625" customWidth="1"/>
    <col min="4" max="4" width="13.33203125" customWidth="1"/>
    <col min="5" max="6" width="13" customWidth="1"/>
    <col min="7" max="7" width="20.6640625" customWidth="1"/>
    <col min="8" max="8" width="11.83203125" customWidth="1"/>
    <col min="9" max="9" width="12.5" customWidth="1"/>
    <col min="10" max="10" width="15.1640625" customWidth="1"/>
    <col min="11" max="11" width="15" customWidth="1"/>
    <col min="12" max="12" width="14.5" customWidth="1"/>
    <col min="13" max="13" width="17" customWidth="1"/>
    <col min="14" max="14" width="11.5" customWidth="1"/>
    <col min="15" max="15" width="11.6640625" hidden="1" customWidth="1"/>
    <col min="16" max="16" width="12" hidden="1" customWidth="1"/>
    <col min="17" max="17" width="10.83203125" hidden="1" customWidth="1"/>
    <col min="20" max="20" width="12.33203125" bestFit="1" customWidth="1"/>
  </cols>
  <sheetData>
    <row r="1" spans="1:17" s="1210" customFormat="1" ht="25">
      <c r="A1" s="1209" t="s">
        <v>4750</v>
      </c>
      <c r="B1" s="1209"/>
      <c r="C1" s="1209"/>
      <c r="D1" s="1209"/>
      <c r="E1" s="1209"/>
      <c r="F1" s="1209"/>
      <c r="G1" s="1209"/>
      <c r="H1" s="1209"/>
      <c r="I1" s="1209"/>
      <c r="J1" s="1209"/>
      <c r="K1" s="1209"/>
      <c r="L1" s="1209"/>
      <c r="M1" s="1209"/>
      <c r="N1" s="1209"/>
      <c r="O1" s="1209"/>
      <c r="P1" s="1209"/>
      <c r="Q1" s="1209"/>
    </row>
    <row r="2" spans="1:17" s="1210" customFormat="1" ht="25">
      <c r="A2" s="1209" t="s">
        <v>4775</v>
      </c>
      <c r="B2" s="1209"/>
      <c r="C2" s="1209"/>
      <c r="D2" s="1209"/>
      <c r="E2" s="1209"/>
      <c r="F2" s="1209"/>
      <c r="G2" s="1209"/>
      <c r="H2" s="1209"/>
      <c r="I2" s="1209"/>
      <c r="J2" s="1209"/>
      <c r="K2" s="1209"/>
      <c r="L2" s="1209"/>
      <c r="M2" s="1209"/>
      <c r="N2" s="1209"/>
      <c r="O2" s="1209"/>
      <c r="P2" s="1209"/>
      <c r="Q2" s="1209"/>
    </row>
    <row r="3" spans="1:17" s="1210" customFormat="1" ht="25">
      <c r="A3" s="1209"/>
      <c r="B3" s="1209"/>
      <c r="C3" s="1209"/>
      <c r="D3" s="1209"/>
      <c r="E3" s="1209"/>
      <c r="F3" s="1209"/>
      <c r="G3" s="1209"/>
      <c r="H3" s="1209"/>
      <c r="I3" s="1209"/>
      <c r="J3" s="1209"/>
      <c r="K3" s="1209"/>
      <c r="L3" s="1209"/>
      <c r="M3" s="1209"/>
      <c r="N3" s="1209"/>
      <c r="O3" s="1209"/>
      <c r="P3" s="1209"/>
      <c r="Q3" s="1209"/>
    </row>
    <row r="4" spans="1:17" s="1210" customFormat="1" thickBot="1">
      <c r="A4" s="1233" t="s">
        <v>4776</v>
      </c>
      <c r="B4" s="1233"/>
      <c r="C4" s="1233"/>
      <c r="D4" s="1233"/>
    </row>
    <row r="5" spans="1:17" s="1242" customFormat="1" ht="23.25" customHeight="1" thickTop="1">
      <c r="A5" s="1234" t="s">
        <v>4753</v>
      </c>
      <c r="B5" s="1235" t="s">
        <v>1877</v>
      </c>
      <c r="C5" s="1236" t="s">
        <v>1885</v>
      </c>
      <c r="D5" s="1237"/>
      <c r="E5" s="1238" t="s">
        <v>4777</v>
      </c>
      <c r="F5" s="1235" t="s">
        <v>4778</v>
      </c>
      <c r="G5" s="1235" t="s">
        <v>2047</v>
      </c>
      <c r="H5" s="1238" t="s">
        <v>1880</v>
      </c>
      <c r="I5" s="1238"/>
      <c r="J5" s="1238"/>
      <c r="K5" s="1238" t="s">
        <v>4779</v>
      </c>
      <c r="L5" s="1238" t="s">
        <v>1881</v>
      </c>
      <c r="M5" s="1235" t="s">
        <v>1974</v>
      </c>
      <c r="N5" s="1239" t="s">
        <v>2037</v>
      </c>
      <c r="O5" s="1240" t="s">
        <v>113</v>
      </c>
      <c r="P5" s="1240"/>
      <c r="Q5" s="1241"/>
    </row>
    <row r="6" spans="1:17" s="1210" customFormat="1" ht="26.25" customHeight="1">
      <c r="A6" s="1243"/>
      <c r="B6" s="1244"/>
      <c r="C6" s="1245"/>
      <c r="D6" s="1246"/>
      <c r="E6" s="1247"/>
      <c r="F6" s="1244"/>
      <c r="G6" s="1244"/>
      <c r="H6" s="1244" t="s">
        <v>4780</v>
      </c>
      <c r="I6" s="1247" t="s">
        <v>4781</v>
      </c>
      <c r="J6" s="1247"/>
      <c r="K6" s="1247"/>
      <c r="L6" s="1247"/>
      <c r="M6" s="1244"/>
      <c r="N6" s="1248"/>
      <c r="O6" s="1249" t="s">
        <v>114</v>
      </c>
      <c r="P6" s="1250" t="s">
        <v>115</v>
      </c>
      <c r="Q6" s="1251"/>
    </row>
    <row r="7" spans="1:17" s="1210" customFormat="1" ht="22.5" customHeight="1" thickBot="1">
      <c r="A7" s="1252"/>
      <c r="B7" s="1253"/>
      <c r="C7" s="1254" t="s">
        <v>1882</v>
      </c>
      <c r="D7" s="1254" t="s">
        <v>1986</v>
      </c>
      <c r="E7" s="1255"/>
      <c r="F7" s="1253"/>
      <c r="G7" s="1253"/>
      <c r="H7" s="1253"/>
      <c r="I7" s="1254" t="s">
        <v>1884</v>
      </c>
      <c r="J7" s="1254" t="s">
        <v>1885</v>
      </c>
      <c r="K7" s="1255"/>
      <c r="L7" s="1255"/>
      <c r="M7" s="1253"/>
      <c r="N7" s="1256"/>
      <c r="O7" s="1257"/>
      <c r="P7" s="1258" t="s">
        <v>111</v>
      </c>
      <c r="Q7" s="1259" t="s">
        <v>116</v>
      </c>
    </row>
    <row r="8" spans="1:17" s="1211" customFormat="1" ht="17.25" customHeight="1" thickBot="1">
      <c r="A8" s="1260">
        <v>1</v>
      </c>
      <c r="B8" s="1261">
        <v>2</v>
      </c>
      <c r="C8" s="1261">
        <v>3</v>
      </c>
      <c r="D8" s="1261">
        <v>4</v>
      </c>
      <c r="E8" s="1261">
        <v>5</v>
      </c>
      <c r="F8" s="1261">
        <v>6</v>
      </c>
      <c r="G8" s="1262">
        <v>7</v>
      </c>
      <c r="H8" s="1262">
        <v>8</v>
      </c>
      <c r="I8" s="1261">
        <v>9</v>
      </c>
      <c r="J8" s="1261">
        <v>10</v>
      </c>
      <c r="K8" s="1261">
        <v>11</v>
      </c>
      <c r="L8" s="1261">
        <v>12</v>
      </c>
      <c r="M8" s="1261">
        <v>13</v>
      </c>
      <c r="N8" s="1263">
        <v>14</v>
      </c>
      <c r="O8" s="1264">
        <v>26</v>
      </c>
      <c r="P8" s="1265">
        <v>27</v>
      </c>
      <c r="Q8" s="1266">
        <v>28</v>
      </c>
    </row>
    <row r="9" spans="1:17" s="1210" customFormat="1" ht="23" customHeight="1" thickTop="1">
      <c r="A9" s="1267"/>
      <c r="B9" s="1268"/>
      <c r="C9" s="1268"/>
      <c r="D9" s="1268"/>
      <c r="E9" s="1268"/>
      <c r="F9" s="1268"/>
      <c r="G9" s="1269"/>
      <c r="H9" s="1269"/>
      <c r="I9" s="1268"/>
      <c r="J9" s="1268"/>
      <c r="K9" s="1268"/>
      <c r="L9" s="1268"/>
      <c r="M9" s="1268"/>
      <c r="N9" s="1270"/>
      <c r="O9" s="1271"/>
      <c r="P9" s="1272"/>
      <c r="Q9" s="1273"/>
    </row>
    <row r="10" spans="1:17" s="1280" customFormat="1" ht="27" customHeight="1">
      <c r="A10" s="1274" t="s">
        <v>21</v>
      </c>
      <c r="B10" s="1275" t="s">
        <v>4782</v>
      </c>
      <c r="C10" s="1276"/>
      <c r="D10" s="1276"/>
      <c r="E10" s="1276"/>
      <c r="F10" s="1276"/>
      <c r="G10" s="1276"/>
      <c r="H10" s="1276"/>
      <c r="I10" s="1276"/>
      <c r="J10" s="1276"/>
      <c r="K10" s="1276"/>
      <c r="L10" s="1276"/>
      <c r="M10" s="1277"/>
      <c r="N10" s="1278"/>
      <c r="O10" s="1279"/>
      <c r="P10" s="1277"/>
      <c r="Q10" s="1277"/>
    </row>
    <row r="11" spans="1:17" s="1281" customFormat="1" ht="27" customHeight="1">
      <c r="A11" s="1274" t="s">
        <v>23</v>
      </c>
      <c r="B11" s="1275" t="s">
        <v>4783</v>
      </c>
      <c r="C11" s="1265" t="s">
        <v>134</v>
      </c>
      <c r="D11" s="1276"/>
      <c r="E11" s="1276"/>
      <c r="F11" s="1276"/>
      <c r="G11" s="1276"/>
      <c r="H11" s="1276"/>
      <c r="I11" s="1276"/>
      <c r="J11" s="1276"/>
      <c r="K11" s="1276"/>
      <c r="L11" s="1276"/>
      <c r="M11" s="1277"/>
      <c r="N11" s="1278"/>
      <c r="O11" s="1279"/>
      <c r="P11" s="1277"/>
      <c r="Q11" s="1277"/>
    </row>
    <row r="12" spans="1:17" s="1280" customFormat="1" ht="27" customHeight="1">
      <c r="A12" s="1219"/>
      <c r="B12" s="1282"/>
      <c r="C12" s="1283"/>
      <c r="D12" s="1276"/>
      <c r="E12" s="1276"/>
      <c r="F12" s="1276"/>
      <c r="G12" s="1276"/>
      <c r="H12" s="1276"/>
      <c r="I12" s="1276"/>
      <c r="J12" s="1276"/>
      <c r="K12" s="1276"/>
      <c r="L12" s="1276"/>
      <c r="M12" s="1277"/>
      <c r="N12" s="1278"/>
      <c r="O12" s="1279"/>
      <c r="P12" s="1277"/>
      <c r="Q12" s="1277"/>
    </row>
    <row r="13" spans="1:17" s="1280" customFormat="1" ht="27" customHeight="1">
      <c r="A13" s="1219"/>
      <c r="B13" s="1282"/>
      <c r="C13" s="1277"/>
      <c r="D13" s="1277"/>
      <c r="E13" s="1277"/>
      <c r="F13" s="1277"/>
      <c r="G13" s="1277"/>
      <c r="H13" s="1277"/>
      <c r="I13" s="1277"/>
      <c r="J13" s="1277"/>
      <c r="K13" s="1277"/>
      <c r="L13" s="1277"/>
      <c r="M13" s="1277"/>
      <c r="N13" s="1278"/>
      <c r="O13" s="1279"/>
      <c r="P13" s="1277"/>
      <c r="Q13" s="1277"/>
    </row>
    <row r="14" spans="1:17" s="1280" customFormat="1" ht="27" customHeight="1">
      <c r="A14" s="1219"/>
      <c r="B14" s="1282"/>
      <c r="C14" s="1277"/>
      <c r="D14" s="1277"/>
      <c r="E14" s="1277"/>
      <c r="F14" s="1277"/>
      <c r="G14" s="1277"/>
      <c r="H14" s="1277"/>
      <c r="I14" s="1277"/>
      <c r="J14" s="1277"/>
      <c r="K14" s="1277"/>
      <c r="L14" s="1277"/>
      <c r="M14" s="1277"/>
      <c r="N14" s="1278"/>
      <c r="O14" s="1284"/>
      <c r="P14" s="1272"/>
      <c r="Q14" s="1272"/>
    </row>
    <row r="15" spans="1:17" s="1280" customFormat="1" ht="27" customHeight="1" thickBot="1">
      <c r="A15" s="1285"/>
      <c r="B15" s="1286"/>
      <c r="C15" s="1287"/>
      <c r="D15" s="1287"/>
      <c r="E15" s="1287"/>
      <c r="F15" s="1287"/>
      <c r="G15" s="1287"/>
      <c r="H15" s="1287"/>
      <c r="I15" s="1287"/>
      <c r="J15" s="1287"/>
      <c r="K15" s="1287"/>
      <c r="L15" s="1287"/>
      <c r="M15" s="1287"/>
      <c r="N15" s="1288"/>
      <c r="O15" s="1279"/>
      <c r="P15" s="1277"/>
      <c r="Q15" s="1277"/>
    </row>
    <row r="16" spans="1:17" s="1210" customFormat="1" ht="14"/>
    <row r="17" spans="1:18" s="1210" customFormat="1" ht="14">
      <c r="B17" s="1226"/>
      <c r="C17" s="1226"/>
      <c r="D17" s="1226"/>
      <c r="E17" s="1226"/>
      <c r="F17" s="1226"/>
      <c r="G17" s="1226"/>
      <c r="H17" s="1221"/>
      <c r="I17" s="1221"/>
      <c r="J17" s="1221"/>
      <c r="K17" s="1226"/>
      <c r="L17" s="1226"/>
      <c r="M17" s="1226"/>
      <c r="N17" s="1226"/>
      <c r="O17" s="1226"/>
      <c r="P17" s="1226"/>
      <c r="Q17" s="1226"/>
      <c r="R17" s="1226"/>
    </row>
    <row r="18" spans="1:18" s="1227" customFormat="1" ht="20" customHeight="1">
      <c r="A18" s="1222" t="s">
        <v>120</v>
      </c>
      <c r="B18" s="1222"/>
      <c r="C18" s="1222"/>
      <c r="D18" s="1222"/>
      <c r="E18" s="1222"/>
      <c r="F18" s="1224"/>
      <c r="G18" s="1224"/>
      <c r="H18" s="1224"/>
      <c r="I18" s="1224"/>
      <c r="J18" s="1222" t="s">
        <v>4762</v>
      </c>
      <c r="K18" s="1222"/>
      <c r="L18" s="1222"/>
      <c r="M18" s="1224"/>
      <c r="O18" s="1225"/>
      <c r="P18" s="1225"/>
    </row>
    <row r="19" spans="1:18" s="1227" customFormat="1" ht="20" customHeight="1">
      <c r="A19" s="1222" t="s">
        <v>4817</v>
      </c>
      <c r="B19" s="1222"/>
      <c r="C19" s="1222"/>
      <c r="D19" s="1222"/>
      <c r="E19" s="1222"/>
      <c r="F19" s="1224"/>
      <c r="G19" s="1225"/>
      <c r="H19" s="1225"/>
      <c r="I19" s="1225"/>
      <c r="J19" s="1224"/>
      <c r="K19" s="1225"/>
      <c r="L19" s="1225"/>
      <c r="M19" s="1225"/>
      <c r="N19" s="1224"/>
      <c r="O19" s="1224"/>
      <c r="P19" s="1224"/>
      <c r="Q19" s="1224"/>
      <c r="R19" s="1224"/>
    </row>
    <row r="20" spans="1:18" s="1227" customFormat="1" ht="20" customHeight="1">
      <c r="A20" s="1222" t="s">
        <v>4763</v>
      </c>
      <c r="B20" s="1222"/>
      <c r="C20" s="1222"/>
      <c r="D20" s="1222"/>
      <c r="E20" s="1222"/>
      <c r="F20" s="1224"/>
      <c r="G20" s="1224"/>
      <c r="H20" s="1224"/>
      <c r="I20" s="1224"/>
      <c r="J20" s="1222" t="s">
        <v>4827</v>
      </c>
      <c r="K20" s="1222"/>
      <c r="L20" s="1222"/>
      <c r="M20" s="1224"/>
      <c r="O20" s="1224"/>
      <c r="P20" s="1224"/>
    </row>
    <row r="21" spans="1:18" s="1227" customFormat="1" ht="20" customHeight="1">
      <c r="A21" s="1224"/>
      <c r="B21" s="1224"/>
      <c r="C21" s="1224"/>
      <c r="D21" s="1224"/>
      <c r="E21" s="1224"/>
      <c r="H21" s="1224"/>
      <c r="I21" s="1224"/>
      <c r="O21" s="1224"/>
      <c r="P21" s="1224"/>
    </row>
    <row r="22" spans="1:18" s="1227" customFormat="1" ht="20" customHeight="1">
      <c r="A22" s="1224"/>
      <c r="B22" s="1224"/>
      <c r="C22" s="1224"/>
      <c r="D22" s="1224"/>
      <c r="E22" s="1224"/>
      <c r="H22" s="1224"/>
      <c r="I22" s="1224"/>
      <c r="O22" s="1224"/>
      <c r="P22" s="1224"/>
    </row>
    <row r="23" spans="1:18" s="1227" customFormat="1" ht="20" customHeight="1">
      <c r="A23" s="1224"/>
      <c r="B23" s="1224"/>
      <c r="C23" s="1224"/>
      <c r="D23" s="1224"/>
      <c r="E23" s="1224"/>
      <c r="H23" s="1224"/>
      <c r="I23" s="1224"/>
      <c r="O23" s="1224"/>
      <c r="P23" s="1224"/>
    </row>
    <row r="24" spans="1:18" s="1227" customFormat="1" ht="20" customHeight="1">
      <c r="A24" s="1224"/>
      <c r="B24" s="1224"/>
      <c r="C24" s="1224"/>
      <c r="D24" s="1224"/>
      <c r="E24" s="1224"/>
      <c r="H24" s="1224"/>
      <c r="I24" s="1224"/>
      <c r="N24" s="1289"/>
      <c r="O24" s="1289"/>
      <c r="P24" s="1289"/>
      <c r="Q24" s="1289"/>
      <c r="R24" s="1289"/>
    </row>
    <row r="25" spans="1:18" s="1227" customFormat="1" ht="20" customHeight="1">
      <c r="A25" s="1230" t="s">
        <v>4822</v>
      </c>
      <c r="B25" s="1230"/>
      <c r="C25" s="1230"/>
      <c r="D25" s="1230"/>
      <c r="E25" s="1230"/>
      <c r="F25" s="1434"/>
      <c r="G25" s="1289"/>
      <c r="H25" s="1289"/>
      <c r="I25" s="1289"/>
      <c r="J25" s="1231" t="s">
        <v>4819</v>
      </c>
      <c r="K25" s="1231"/>
      <c r="L25" s="1231"/>
      <c r="M25" s="1289"/>
      <c r="N25" s="1224"/>
      <c r="O25" s="1224"/>
      <c r="P25" s="1224"/>
      <c r="Q25" s="1224"/>
      <c r="R25" s="1224"/>
    </row>
    <row r="26" spans="1:18" s="1227" customFormat="1" ht="20" customHeight="1">
      <c r="A26" s="1222" t="s">
        <v>4820</v>
      </c>
      <c r="B26" s="1222"/>
      <c r="C26" s="1222"/>
      <c r="D26" s="1222"/>
      <c r="E26" s="1222"/>
      <c r="F26" s="1224"/>
      <c r="G26" s="1224"/>
      <c r="H26" s="1224"/>
      <c r="I26" s="1224"/>
      <c r="J26" s="1222" t="s">
        <v>4821</v>
      </c>
      <c r="K26" s="1222"/>
      <c r="L26" s="1222"/>
      <c r="M26" s="1224"/>
      <c r="O26" s="1289"/>
      <c r="P26" s="1289"/>
      <c r="Q26" s="1289"/>
    </row>
    <row r="27" spans="1:18">
      <c r="B27" s="1290"/>
      <c r="C27" s="1290"/>
      <c r="D27" s="1291"/>
      <c r="E27" s="1291"/>
      <c r="K27" s="1292"/>
      <c r="L27" s="1291"/>
      <c r="O27" s="1293"/>
      <c r="P27" s="1293"/>
      <c r="Q27" s="1293"/>
    </row>
    <row r="28" spans="1:18">
      <c r="B28" s="1294"/>
      <c r="C28" s="1294"/>
      <c r="K28" s="1293"/>
      <c r="L28" s="1295"/>
    </row>
  </sheetData>
  <autoFilter ref="A8:Q15" xr:uid="{00000000-0009-0000-0000-000003000000}"/>
  <mergeCells count="31">
    <mergeCell ref="A26:E26"/>
    <mergeCell ref="J18:L18"/>
    <mergeCell ref="J20:L20"/>
    <mergeCell ref="J25:L25"/>
    <mergeCell ref="J26:L26"/>
    <mergeCell ref="B27:C27"/>
    <mergeCell ref="B28:C28"/>
    <mergeCell ref="A18:E18"/>
    <mergeCell ref="A19:E19"/>
    <mergeCell ref="A20:E20"/>
    <mergeCell ref="A25:E25"/>
    <mergeCell ref="H5:J5"/>
    <mergeCell ref="K5:K7"/>
    <mergeCell ref="L5:L7"/>
    <mergeCell ref="M5:M7"/>
    <mergeCell ref="N5:N7"/>
    <mergeCell ref="O5:Q5"/>
    <mergeCell ref="H6:H7"/>
    <mergeCell ref="I6:J6"/>
    <mergeCell ref="O6:O7"/>
    <mergeCell ref="P6:Q6"/>
    <mergeCell ref="A1:Q1"/>
    <mergeCell ref="A2:Q2"/>
    <mergeCell ref="A3:Q3"/>
    <mergeCell ref="A4:D4"/>
    <mergeCell ref="A5:A7"/>
    <mergeCell ref="B5:B7"/>
    <mergeCell ref="C5:D6"/>
    <mergeCell ref="E5:E7"/>
    <mergeCell ref="F5:F7"/>
    <mergeCell ref="G5:G7"/>
  </mergeCells>
  <printOptions horizontalCentered="1"/>
  <pageMargins left="0.47685039370078741" right="0.86685039370078742" top="0.90999999999999992" bottom="0.75000000000000011" header="0.31" footer="0.31"/>
  <pageSetup paperSize="5" scale="65" orientation="landscape" horizontalDpi="4294967293" verticalDpi="4294967293"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L247"/>
  <sheetViews>
    <sheetView view="pageBreakPreview" topLeftCell="B31" zoomScale="77" zoomScaleNormal="70" zoomScaleSheetLayoutView="77" workbookViewId="0">
      <selection activeCell="L51" sqref="L51"/>
    </sheetView>
  </sheetViews>
  <sheetFormatPr baseColWidth="10" defaultColWidth="8.83203125" defaultRowHeight="15"/>
  <cols>
    <col min="1" max="1" width="0" hidden="1" customWidth="1"/>
    <col min="2" max="2" width="6.5" style="710" customWidth="1"/>
    <col min="3" max="3" width="25" style="710" customWidth="1"/>
    <col min="4" max="4" width="40.33203125" style="710" customWidth="1"/>
    <col min="5" max="5" width="12.5" style="710" customWidth="1"/>
    <col min="6" max="6" width="21.83203125" style="710" bestFit="1" customWidth="1"/>
    <col min="7" max="7" width="9" style="710" bestFit="1" customWidth="1"/>
    <col min="8" max="8" width="15.33203125" style="710" customWidth="1"/>
    <col min="9" max="9" width="12.33203125" style="710" customWidth="1"/>
    <col min="10" max="10" width="13" style="710" customWidth="1"/>
    <col min="11" max="11" width="18" style="710" customWidth="1"/>
    <col min="12" max="12" width="15.1640625" style="710" bestFit="1" customWidth="1"/>
    <col min="13" max="14" width="10.1640625" style="710" bestFit="1" customWidth="1"/>
    <col min="15" max="15" width="12.1640625" style="710" customWidth="1"/>
    <col min="16" max="16" width="18.6640625" style="710" bestFit="1" customWidth="1"/>
    <col min="17" max="17" width="12" style="710" customWidth="1"/>
    <col min="18" max="18" width="0" style="691" hidden="1" customWidth="1"/>
    <col min="19" max="19" width="21.6640625" style="692" customWidth="1"/>
    <col min="20" max="22" width="21.6640625" customWidth="1"/>
    <col min="23" max="23" width="15.5" customWidth="1"/>
    <col min="24" max="24" width="21.6640625" style="818" customWidth="1"/>
    <col min="25" max="25" width="21.6640625" customWidth="1"/>
    <col min="26" max="26" width="21.6640625" style="818" customWidth="1"/>
    <col min="27" max="28" width="18.1640625" style="818" customWidth="1"/>
    <col min="29" max="29" width="17.6640625" style="818" customWidth="1"/>
    <col min="30" max="31" width="21.6640625" style="818" customWidth="1"/>
    <col min="32" max="32" width="21.6640625" style="939" customWidth="1"/>
    <col min="33" max="34" width="21.6640625" style="818" customWidth="1"/>
    <col min="35" max="35" width="20.1640625" customWidth="1"/>
    <col min="36" max="36" width="16.83203125" customWidth="1"/>
    <col min="37" max="37" width="18.6640625" customWidth="1"/>
  </cols>
  <sheetData>
    <row r="1" spans="1:37" s="1210" customFormat="1" ht="25">
      <c r="B1" s="1626" t="s">
        <v>4750</v>
      </c>
      <c r="C1" s="1626"/>
      <c r="D1" s="1626"/>
      <c r="E1" s="1626"/>
      <c r="F1" s="1626"/>
      <c r="G1" s="1626"/>
      <c r="H1" s="1626"/>
      <c r="I1" s="1626"/>
      <c r="J1" s="1626"/>
      <c r="K1" s="1626"/>
      <c r="L1" s="1626"/>
      <c r="M1" s="1626"/>
      <c r="N1" s="1626"/>
      <c r="O1" s="1626"/>
      <c r="P1" s="1626"/>
      <c r="Q1" s="1626"/>
      <c r="R1" s="1531"/>
      <c r="S1" s="1532"/>
      <c r="T1" s="1533"/>
      <c r="X1" s="1435"/>
      <c r="Z1" s="1435"/>
      <c r="AA1" s="1435"/>
      <c r="AB1" s="1435"/>
      <c r="AC1" s="1435"/>
      <c r="AD1" s="1435"/>
      <c r="AE1" s="1435"/>
      <c r="AF1" s="1534"/>
      <c r="AG1" s="1435"/>
      <c r="AH1" s="1435"/>
    </row>
    <row r="2" spans="1:37" s="1210" customFormat="1" ht="25">
      <c r="B2" s="1626" t="s">
        <v>4826</v>
      </c>
      <c r="C2" s="1626"/>
      <c r="D2" s="1626"/>
      <c r="E2" s="1626"/>
      <c r="F2" s="1626"/>
      <c r="G2" s="1626"/>
      <c r="H2" s="1626"/>
      <c r="I2" s="1626"/>
      <c r="J2" s="1626"/>
      <c r="K2" s="1626"/>
      <c r="L2" s="1626"/>
      <c r="M2" s="1626"/>
      <c r="N2" s="1626"/>
      <c r="O2" s="1626"/>
      <c r="P2" s="1626"/>
      <c r="Q2" s="1626"/>
      <c r="R2" s="1531"/>
      <c r="S2" s="1532"/>
      <c r="T2" s="1533"/>
      <c r="X2" s="1435"/>
      <c r="Z2" s="1435"/>
      <c r="AA2" s="1435"/>
      <c r="AB2" s="1435"/>
      <c r="AC2" s="1435"/>
      <c r="AD2" s="1435"/>
      <c r="AE2" s="1435"/>
      <c r="AF2" s="1534"/>
      <c r="AG2" s="1435"/>
      <c r="AH2" s="1435"/>
    </row>
    <row r="3" spans="1:37" s="1210" customFormat="1" ht="14">
      <c r="B3" s="1535"/>
      <c r="C3" s="1535"/>
      <c r="D3" s="1535"/>
      <c r="E3" s="1535"/>
      <c r="F3" s="1535"/>
      <c r="G3" s="1535"/>
      <c r="H3" s="1535"/>
      <c r="I3" s="1535"/>
      <c r="J3" s="1535"/>
      <c r="K3" s="1535"/>
      <c r="L3" s="1535"/>
      <c r="M3" s="1535"/>
      <c r="N3" s="1535"/>
      <c r="O3" s="1535"/>
      <c r="P3" s="1535"/>
      <c r="Q3" s="1535"/>
      <c r="R3" s="1531"/>
      <c r="S3" s="1532"/>
      <c r="T3" s="1533"/>
      <c r="X3" s="1435"/>
      <c r="Z3" s="1435"/>
      <c r="AA3" s="1435"/>
      <c r="AB3" s="1435"/>
      <c r="AC3" s="1435"/>
      <c r="AD3" s="1435"/>
      <c r="AE3" s="1435"/>
      <c r="AF3" s="1534"/>
      <c r="AG3" s="1435"/>
      <c r="AH3" s="1435"/>
    </row>
    <row r="4" spans="1:37" s="1210" customFormat="1" ht="14">
      <c r="B4" s="1535"/>
      <c r="C4" s="1535"/>
      <c r="D4" s="1535"/>
      <c r="E4" s="1535"/>
      <c r="F4" s="1535"/>
      <c r="G4" s="1535"/>
      <c r="H4" s="1535"/>
      <c r="I4" s="1535"/>
      <c r="J4" s="1535"/>
      <c r="K4" s="1535"/>
      <c r="L4" s="1535"/>
      <c r="M4" s="1535"/>
      <c r="N4" s="1535"/>
      <c r="O4" s="1535"/>
      <c r="P4" s="1530"/>
      <c r="Q4" s="1530"/>
      <c r="R4" s="1531"/>
      <c r="S4" s="1532"/>
      <c r="T4" s="1533"/>
      <c r="X4" s="1435"/>
      <c r="Z4" s="1435"/>
      <c r="AA4" s="1435"/>
      <c r="AB4" s="1435"/>
      <c r="AC4" s="1435"/>
      <c r="AD4" s="1435"/>
      <c r="AE4" s="1435"/>
      <c r="AF4" s="1534"/>
      <c r="AG4" s="1435"/>
      <c r="AH4" s="1435"/>
    </row>
    <row r="5" spans="1:37" s="1210" customFormat="1" thickBot="1">
      <c r="B5" s="1627"/>
      <c r="C5" s="1627" t="s">
        <v>1868</v>
      </c>
      <c r="D5" s="1627"/>
      <c r="E5" s="1627"/>
      <c r="F5" s="1535"/>
      <c r="G5" s="1535"/>
      <c r="H5" s="1535"/>
      <c r="I5" s="1535"/>
      <c r="J5" s="1535"/>
      <c r="K5" s="1535"/>
      <c r="L5" s="1535"/>
      <c r="M5" s="1535"/>
      <c r="N5" s="1535"/>
      <c r="O5" s="1535"/>
      <c r="P5" s="1536"/>
      <c r="Q5" s="1535"/>
      <c r="R5" s="1531"/>
      <c r="S5" s="1532"/>
      <c r="T5" s="1533"/>
      <c r="X5" s="1435"/>
      <c r="Z5" s="1435"/>
      <c r="AA5" s="1435"/>
      <c r="AB5" s="1435"/>
      <c r="AC5" s="1435"/>
      <c r="AD5" s="1435"/>
      <c r="AE5" s="1435"/>
      <c r="AF5" s="1534"/>
      <c r="AG5" s="1435"/>
      <c r="AH5" s="1435"/>
    </row>
    <row r="6" spans="1:37" s="1210" customFormat="1" ht="24" customHeight="1">
      <c r="B6" s="1628" t="s">
        <v>1853</v>
      </c>
      <c r="C6" s="1629" t="s">
        <v>1882</v>
      </c>
      <c r="D6" s="1629" t="s">
        <v>2038</v>
      </c>
      <c r="E6" s="1629" t="s">
        <v>1883</v>
      </c>
      <c r="F6" s="1629" t="s">
        <v>2039</v>
      </c>
      <c r="G6" s="1629" t="s">
        <v>2040</v>
      </c>
      <c r="H6" s="1629" t="s">
        <v>1963</v>
      </c>
      <c r="I6" s="1629" t="s">
        <v>1964</v>
      </c>
      <c r="J6" s="1629" t="s">
        <v>1885</v>
      </c>
      <c r="K6" s="1629"/>
      <c r="L6" s="1629"/>
      <c r="M6" s="1629"/>
      <c r="N6" s="1629"/>
      <c r="O6" s="1629" t="s">
        <v>1965</v>
      </c>
      <c r="P6" s="1629" t="s">
        <v>1974</v>
      </c>
      <c r="Q6" s="1630" t="s">
        <v>2037</v>
      </c>
      <c r="R6" s="1537"/>
      <c r="S6" s="1538" t="s">
        <v>2015</v>
      </c>
      <c r="T6" s="1538" t="s">
        <v>2016</v>
      </c>
      <c r="U6" s="1539" t="s">
        <v>2017</v>
      </c>
      <c r="V6" s="1538" t="s">
        <v>2018</v>
      </c>
      <c r="W6" s="1540" t="s">
        <v>2019</v>
      </c>
      <c r="X6" s="1541" t="s">
        <v>2020</v>
      </c>
      <c r="Y6" s="1539" t="s">
        <v>2021</v>
      </c>
      <c r="Z6" s="1541" t="s">
        <v>2022</v>
      </c>
      <c r="AA6" s="1541" t="s">
        <v>2023</v>
      </c>
      <c r="AB6" s="1541" t="s">
        <v>2028</v>
      </c>
      <c r="AC6" s="1541" t="s">
        <v>2029</v>
      </c>
      <c r="AD6" s="1541" t="s">
        <v>2035</v>
      </c>
      <c r="AE6" s="1541" t="s">
        <v>4742</v>
      </c>
      <c r="AF6" s="1542" t="s">
        <v>1850</v>
      </c>
      <c r="AG6" s="1543" t="s">
        <v>2024</v>
      </c>
      <c r="AH6" s="1543" t="s">
        <v>4743</v>
      </c>
      <c r="AI6" s="1544"/>
      <c r="AJ6" s="1545"/>
      <c r="AK6" s="1546"/>
    </row>
    <row r="7" spans="1:37" s="1210" customFormat="1" ht="14">
      <c r="B7" s="1631"/>
      <c r="C7" s="1547"/>
      <c r="D7" s="1547"/>
      <c r="E7" s="1547"/>
      <c r="F7" s="1547"/>
      <c r="G7" s="1547"/>
      <c r="H7" s="1547"/>
      <c r="I7" s="1547"/>
      <c r="J7" s="1547" t="s">
        <v>1966</v>
      </c>
      <c r="K7" s="1547" t="s">
        <v>1967</v>
      </c>
      <c r="L7" s="1547" t="s">
        <v>1968</v>
      </c>
      <c r="M7" s="1547" t="s">
        <v>1969</v>
      </c>
      <c r="N7" s="1547" t="s">
        <v>18</v>
      </c>
      <c r="O7" s="1244"/>
      <c r="P7" s="1547"/>
      <c r="Q7" s="1632"/>
      <c r="R7" s="1548" t="s">
        <v>112</v>
      </c>
      <c r="S7" s="1549"/>
      <c r="T7" s="1549"/>
      <c r="U7" s="1550"/>
      <c r="V7" s="1549"/>
      <c r="W7" s="1551"/>
      <c r="X7" s="1552"/>
      <c r="Y7" s="1550"/>
      <c r="Z7" s="1552"/>
      <c r="AA7" s="1552"/>
      <c r="AB7" s="1552"/>
      <c r="AC7" s="1552"/>
      <c r="AD7" s="1552"/>
      <c r="AE7" s="1552"/>
      <c r="AF7" s="1553"/>
      <c r="AG7" s="1554"/>
      <c r="AH7" s="1554"/>
      <c r="AI7" s="1555"/>
      <c r="AJ7" s="1545"/>
      <c r="AK7" s="1546"/>
    </row>
    <row r="8" spans="1:37" s="1210" customFormat="1" thickBot="1">
      <c r="B8" s="1639"/>
      <c r="C8" s="1640"/>
      <c r="D8" s="1640"/>
      <c r="E8" s="1640"/>
      <c r="F8" s="1640"/>
      <c r="G8" s="1640"/>
      <c r="H8" s="1640"/>
      <c r="I8" s="1640"/>
      <c r="J8" s="1640"/>
      <c r="K8" s="1640"/>
      <c r="L8" s="1640"/>
      <c r="M8" s="1640"/>
      <c r="N8" s="1640"/>
      <c r="O8" s="1253"/>
      <c r="P8" s="1640"/>
      <c r="Q8" s="1641"/>
      <c r="R8" s="1548" t="s">
        <v>112</v>
      </c>
      <c r="S8" s="1556"/>
      <c r="T8" s="1556"/>
      <c r="U8" s="1557"/>
      <c r="V8" s="1556"/>
      <c r="W8" s="1558"/>
      <c r="X8" s="1559"/>
      <c r="Y8" s="1557"/>
      <c r="Z8" s="1560"/>
      <c r="AA8" s="1560"/>
      <c r="AB8" s="1560"/>
      <c r="AC8" s="1560"/>
      <c r="AD8" s="1560"/>
      <c r="AE8" s="1560"/>
      <c r="AF8" s="1561"/>
      <c r="AG8" s="1562"/>
      <c r="AH8" s="1562"/>
      <c r="AI8" s="1563"/>
      <c r="AJ8" s="1545"/>
      <c r="AK8" s="1546"/>
    </row>
    <row r="9" spans="1:37" s="1211" customFormat="1" ht="25" customHeight="1" thickBot="1">
      <c r="B9" s="1644">
        <v>1</v>
      </c>
      <c r="C9" s="1645">
        <v>2</v>
      </c>
      <c r="D9" s="1645">
        <v>3</v>
      </c>
      <c r="E9" s="1645">
        <v>4</v>
      </c>
      <c r="F9" s="1645">
        <v>5</v>
      </c>
      <c r="G9" s="1645">
        <v>6</v>
      </c>
      <c r="H9" s="1645">
        <v>7</v>
      </c>
      <c r="I9" s="1645">
        <v>8</v>
      </c>
      <c r="J9" s="1645">
        <v>9</v>
      </c>
      <c r="K9" s="1645">
        <v>10</v>
      </c>
      <c r="L9" s="1645">
        <v>11</v>
      </c>
      <c r="M9" s="1645">
        <v>12</v>
      </c>
      <c r="N9" s="1645">
        <v>13</v>
      </c>
      <c r="O9" s="1645">
        <v>14</v>
      </c>
      <c r="P9" s="1645">
        <v>15</v>
      </c>
      <c r="Q9" s="1646">
        <v>16</v>
      </c>
      <c r="R9" s="1537" t="s">
        <v>112</v>
      </c>
      <c r="S9" s="1564"/>
      <c r="T9" s="1564"/>
      <c r="U9" s="1565"/>
      <c r="V9" s="1564"/>
      <c r="W9" s="1564"/>
      <c r="X9" s="1566"/>
      <c r="Y9" s="1564"/>
      <c r="Z9" s="1566"/>
      <c r="AA9" s="1566"/>
      <c r="AB9" s="1566"/>
      <c r="AC9" s="1566"/>
      <c r="AD9" s="1566"/>
      <c r="AE9" s="1566"/>
      <c r="AF9" s="1567"/>
      <c r="AG9" s="1566"/>
      <c r="AH9" s="1566"/>
      <c r="AI9" s="1568"/>
      <c r="AJ9" s="1568"/>
      <c r="AK9" s="1568"/>
    </row>
    <row r="10" spans="1:37" s="1210" customFormat="1" ht="23" customHeight="1" thickTop="1">
      <c r="B10" s="1642"/>
      <c r="C10" s="1598"/>
      <c r="D10" s="1598"/>
      <c r="E10" s="1598"/>
      <c r="F10" s="1598"/>
      <c r="G10" s="1598"/>
      <c r="H10" s="1598"/>
      <c r="I10" s="1598"/>
      <c r="J10" s="1598"/>
      <c r="K10" s="1598"/>
      <c r="L10" s="1598"/>
      <c r="M10" s="1598"/>
      <c r="N10" s="1598"/>
      <c r="O10" s="1598"/>
      <c r="P10" s="1598"/>
      <c r="Q10" s="1643"/>
      <c r="R10" s="1548" t="s">
        <v>112</v>
      </c>
      <c r="S10" s="1570"/>
      <c r="T10" s="1571"/>
      <c r="U10" s="1570"/>
      <c r="V10" s="1570"/>
      <c r="W10" s="1570"/>
      <c r="X10" s="1572"/>
      <c r="Y10" s="1570"/>
      <c r="Z10" s="1572"/>
      <c r="AA10" s="1572"/>
      <c r="AB10" s="1572"/>
      <c r="AC10" s="1572"/>
      <c r="AD10" s="1572"/>
      <c r="AE10" s="1572"/>
      <c r="AF10" s="1573"/>
      <c r="AG10" s="1572"/>
      <c r="AH10" s="1572"/>
      <c r="AI10" s="1546"/>
      <c r="AJ10" s="1546"/>
      <c r="AK10" s="1546"/>
    </row>
    <row r="11" spans="1:37" s="1210" customFormat="1" ht="25.5" customHeight="1">
      <c r="B11" s="1635">
        <v>1</v>
      </c>
      <c r="C11" s="1574" t="s">
        <v>20</v>
      </c>
      <c r="D11" s="1569"/>
      <c r="E11" s="1569"/>
      <c r="F11" s="1569"/>
      <c r="G11" s="1569"/>
      <c r="H11" s="1569"/>
      <c r="I11" s="1569"/>
      <c r="J11" s="1569"/>
      <c r="K11" s="1569"/>
      <c r="L11" s="1569"/>
      <c r="M11" s="1569"/>
      <c r="N11" s="1569"/>
      <c r="O11" s="1569"/>
      <c r="P11" s="1575">
        <f>P15+P25+P32+P177+P211</f>
        <v>4250515305.6381335</v>
      </c>
      <c r="Q11" s="1634"/>
      <c r="R11" s="1548" t="s">
        <v>112</v>
      </c>
      <c r="S11" s="1570"/>
      <c r="T11" s="1571" t="str">
        <f>+IF(P11&lt;300000,P11,"0")</f>
        <v>0</v>
      </c>
      <c r="U11" s="1570"/>
      <c r="V11" s="1570"/>
      <c r="W11" s="1570"/>
      <c r="X11" s="1572"/>
      <c r="Y11" s="1570"/>
      <c r="Z11" s="1572"/>
      <c r="AA11" s="1572"/>
      <c r="AB11" s="1572"/>
      <c r="AC11" s="1572"/>
      <c r="AD11" s="1572"/>
      <c r="AE11" s="1572"/>
      <c r="AF11" s="1573"/>
      <c r="AG11" s="1572"/>
      <c r="AH11" s="1575">
        <f>AH15+AH25+AH32+AH177+AH211</f>
        <v>3327438354.0636125</v>
      </c>
      <c r="AI11" s="1546"/>
      <c r="AJ11" s="1546"/>
      <c r="AK11" s="1546"/>
    </row>
    <row r="12" spans="1:37" s="1210" customFormat="1" ht="29.25" customHeight="1">
      <c r="B12" s="1635" t="s">
        <v>24</v>
      </c>
      <c r="C12" s="1574" t="s">
        <v>1852</v>
      </c>
      <c r="D12" s="1569"/>
      <c r="E12" s="1576"/>
      <c r="F12" s="1569"/>
      <c r="G12" s="1569"/>
      <c r="H12" s="1569"/>
      <c r="I12" s="1569"/>
      <c r="J12" s="1569"/>
      <c r="K12" s="1569"/>
      <c r="L12" s="1569"/>
      <c r="M12" s="1569"/>
      <c r="N12" s="1569"/>
      <c r="O12" s="1569"/>
      <c r="P12" s="1575"/>
      <c r="Q12" s="1634"/>
      <c r="R12" s="1548"/>
      <c r="S12" s="1570"/>
      <c r="T12" s="1571">
        <f t="shared" ref="T12:T32" si="0">+IF(P12&lt;300000,P12,"0")</f>
        <v>0</v>
      </c>
      <c r="U12" s="1570"/>
      <c r="V12" s="1570"/>
      <c r="W12" s="1570"/>
      <c r="X12" s="1572"/>
      <c r="Y12" s="1570"/>
      <c r="Z12" s="1572"/>
      <c r="AA12" s="1572"/>
      <c r="AB12" s="1572"/>
      <c r="AC12" s="1572"/>
      <c r="AD12" s="1572"/>
      <c r="AE12" s="1572"/>
      <c r="AF12" s="1573"/>
      <c r="AG12" s="1572"/>
      <c r="AH12" s="1572"/>
      <c r="AI12" s="1546"/>
      <c r="AJ12" s="1546"/>
      <c r="AK12" s="1546"/>
    </row>
    <row r="13" spans="1:37" s="1210" customFormat="1" ht="32.25" customHeight="1">
      <c r="B13" s="1635" t="s">
        <v>26</v>
      </c>
      <c r="C13" s="1574" t="s">
        <v>1887</v>
      </c>
      <c r="D13" s="1569" t="s">
        <v>134</v>
      </c>
      <c r="E13" s="1576"/>
      <c r="F13" s="1569"/>
      <c r="G13" s="1569"/>
      <c r="H13" s="1569"/>
      <c r="I13" s="1569"/>
      <c r="J13" s="1569"/>
      <c r="K13" s="1569"/>
      <c r="L13" s="1569"/>
      <c r="M13" s="1569"/>
      <c r="N13" s="1569"/>
      <c r="O13" s="1569"/>
      <c r="P13" s="1575">
        <v>0</v>
      </c>
      <c r="Q13" s="1634"/>
      <c r="R13" s="1548"/>
      <c r="S13" s="1570"/>
      <c r="T13" s="1571">
        <f t="shared" si="0"/>
        <v>0</v>
      </c>
      <c r="U13" s="1570"/>
      <c r="V13" s="1570"/>
      <c r="W13" s="1570"/>
      <c r="X13" s="1572"/>
      <c r="Y13" s="1570"/>
      <c r="Z13" s="1572"/>
      <c r="AA13" s="1572"/>
      <c r="AB13" s="1572"/>
      <c r="AC13" s="1572"/>
      <c r="AD13" s="1572"/>
      <c r="AE13" s="1572"/>
      <c r="AF13" s="1573"/>
      <c r="AG13" s="1572"/>
      <c r="AH13" s="1572"/>
      <c r="AI13" s="1546"/>
      <c r="AJ13" s="1546"/>
      <c r="AK13" s="1546"/>
    </row>
    <row r="14" spans="1:37" s="1210" customFormat="1" ht="25.5" customHeight="1">
      <c r="B14" s="1635"/>
      <c r="C14" s="1577" t="s">
        <v>150</v>
      </c>
      <c r="D14" s="1569"/>
      <c r="E14" s="1576"/>
      <c r="F14" s="1569"/>
      <c r="G14" s="1569"/>
      <c r="H14" s="1569"/>
      <c r="I14" s="1569"/>
      <c r="J14" s="1569"/>
      <c r="K14" s="1569"/>
      <c r="L14" s="1569"/>
      <c r="M14" s="1569"/>
      <c r="N14" s="1569"/>
      <c r="O14" s="1569"/>
      <c r="P14" s="1575"/>
      <c r="Q14" s="1634"/>
      <c r="R14" s="1548"/>
      <c r="S14" s="1570"/>
      <c r="T14" s="1571">
        <f t="shared" si="0"/>
        <v>0</v>
      </c>
      <c r="U14" s="1570"/>
      <c r="V14" s="1570"/>
      <c r="W14" s="1570"/>
      <c r="X14" s="1572"/>
      <c r="Y14" s="1570"/>
      <c r="Z14" s="1572"/>
      <c r="AA14" s="1572"/>
      <c r="AB14" s="1572"/>
      <c r="AC14" s="1572"/>
      <c r="AD14" s="1572"/>
      <c r="AE14" s="1572"/>
      <c r="AF14" s="1573"/>
      <c r="AG14" s="1572"/>
      <c r="AH14" s="1572"/>
      <c r="AI14" s="1546"/>
      <c r="AJ14" s="1546"/>
      <c r="AK14" s="1578" t="s">
        <v>2094</v>
      </c>
    </row>
    <row r="15" spans="1:37" s="1210" customFormat="1" ht="25.5" customHeight="1">
      <c r="B15" s="1635" t="s">
        <v>28</v>
      </c>
      <c r="C15" s="1574" t="s">
        <v>1888</v>
      </c>
      <c r="D15" s="1577"/>
      <c r="E15" s="1577"/>
      <c r="F15" s="1569"/>
      <c r="G15" s="1569"/>
      <c r="H15" s="1569"/>
      <c r="I15" s="1569"/>
      <c r="J15" s="1569"/>
      <c r="K15" s="1569"/>
      <c r="L15" s="1569"/>
      <c r="M15" s="1569"/>
      <c r="N15" s="1569"/>
      <c r="O15" s="1569"/>
      <c r="P15" s="1575">
        <f>SUM(P16:P23)</f>
        <v>909521240.13825631</v>
      </c>
      <c r="Q15" s="1634"/>
      <c r="R15" s="1548"/>
      <c r="S15" s="1570"/>
      <c r="T15" s="1571" t="str">
        <f t="shared" si="0"/>
        <v>0</v>
      </c>
      <c r="U15" s="1570"/>
      <c r="V15" s="1570"/>
      <c r="W15" s="1570"/>
      <c r="X15" s="1572">
        <f>SUM(X16:X21)</f>
        <v>127197145.24078052</v>
      </c>
      <c r="Y15" s="1570"/>
      <c r="Z15" s="1572">
        <f t="shared" ref="Z15:AE15" si="1">SUM(Z16:Z23)</f>
        <v>80042739.287056923</v>
      </c>
      <c r="AA15" s="1572">
        <f t="shared" si="1"/>
        <v>132924939.06736994</v>
      </c>
      <c r="AB15" s="1572">
        <f t="shared" si="1"/>
        <v>109091605.73403661</v>
      </c>
      <c r="AC15" s="1572">
        <f t="shared" si="1"/>
        <v>109091605.73403661</v>
      </c>
      <c r="AD15" s="1572">
        <f t="shared" si="1"/>
        <v>109091605.73403661</v>
      </c>
      <c r="AE15" s="1572">
        <f t="shared" si="1"/>
        <v>73342199.780313015</v>
      </c>
      <c r="AF15" s="1573"/>
      <c r="AG15" s="1572">
        <f>SUM(AG16:AG23)</f>
        <v>168739399.56062603</v>
      </c>
      <c r="AH15" s="1572">
        <f>SUM(AH16:AH23)</f>
        <v>740781840.57763028</v>
      </c>
      <c r="AI15" s="1579">
        <f>AE15+AD15+AC15+AB15+AA15+Z15+X15</f>
        <v>740781840.57763016</v>
      </c>
      <c r="AJ15" s="1579"/>
      <c r="AK15" s="1580">
        <v>247378571.42857099</v>
      </c>
    </row>
    <row r="16" spans="1:37" s="1210" customFormat="1" ht="25.5" customHeight="1">
      <c r="A16" s="1210" t="str">
        <f>MID(C16,2,7)</f>
        <v>2.03.01</v>
      </c>
      <c r="B16" s="1635"/>
      <c r="C16" s="1577" t="s">
        <v>2049</v>
      </c>
      <c r="D16" s="1577" t="s">
        <v>1845</v>
      </c>
      <c r="E16" s="1577" t="s">
        <v>446</v>
      </c>
      <c r="F16" s="1577" t="s">
        <v>877</v>
      </c>
      <c r="G16" s="1581" t="s">
        <v>878</v>
      </c>
      <c r="H16" s="1577" t="s">
        <v>1959</v>
      </c>
      <c r="I16" s="1581">
        <v>2006</v>
      </c>
      <c r="J16" s="1577" t="s">
        <v>1843</v>
      </c>
      <c r="K16" s="1577" t="s">
        <v>879</v>
      </c>
      <c r="L16" s="1577" t="s">
        <v>880</v>
      </c>
      <c r="M16" s="1577" t="s">
        <v>881</v>
      </c>
      <c r="N16" s="1577"/>
      <c r="O16" s="1581" t="s">
        <v>133</v>
      </c>
      <c r="P16" s="1582">
        <v>6500000</v>
      </c>
      <c r="Q16" s="1636"/>
      <c r="R16" s="1548"/>
      <c r="S16" s="1583" t="str">
        <f>A16</f>
        <v>2.03.01</v>
      </c>
      <c r="T16" s="1584" t="str">
        <f t="shared" ref="T16:T21" si="2">VLOOKUP(S16,kelompok,2,0)</f>
        <v>Alat Angkutan Darat Bermotor</v>
      </c>
      <c r="U16" s="1585">
        <f t="shared" ref="U16:U21" si="3">VLOOKUP(S16,MASAMANFAAT,4,0)</f>
        <v>7</v>
      </c>
      <c r="V16" s="1586">
        <f>(P16)/U16</f>
        <v>928571.42857142852</v>
      </c>
      <c r="W16" s="1587">
        <f>2013-AF16+1</f>
        <v>8</v>
      </c>
      <c r="X16" s="1588">
        <f>IF(W16&gt;U16,P16,V16*W16)</f>
        <v>6500000</v>
      </c>
      <c r="Y16" s="1586">
        <f>2014-AF16+1</f>
        <v>9</v>
      </c>
      <c r="Z16" s="1588">
        <f>IF(P16=X16,0,V16)</f>
        <v>0</v>
      </c>
      <c r="AA16" s="1589">
        <f>IF(P16=X16+Z16,0,V16)</f>
        <v>0</v>
      </c>
      <c r="AB16" s="1589">
        <f>IF(P16=X16+Z16+AA16,0,V16)</f>
        <v>0</v>
      </c>
      <c r="AC16" s="1589">
        <f>IF(P16=X16+Z16+AA16+AB16,0,V16)</f>
        <v>0</v>
      </c>
      <c r="AD16" s="1589">
        <f>IF(P16=X16+Z16+AA16+AB16+AC16,0,V16)</f>
        <v>0</v>
      </c>
      <c r="AE16" s="1589">
        <f>IF(P16=X16+Z16+AA16+AB16+AC16+AD16,0,V16)</f>
        <v>0</v>
      </c>
      <c r="AF16" s="1590">
        <f>I16</f>
        <v>2006</v>
      </c>
      <c r="AG16" s="1588">
        <f>P16-(Z16+AA16+X16+AB16+AC16+AD16)</f>
        <v>0</v>
      </c>
      <c r="AH16" s="1588">
        <f>AC16+AB16+AA16+Z16+X16+AD16+AE16</f>
        <v>6500000</v>
      </c>
      <c r="AI16" s="1546"/>
      <c r="AJ16" s="1546"/>
      <c r="AK16" s="1591">
        <v>338857999.99999994</v>
      </c>
    </row>
    <row r="17" spans="1:38" s="1210" customFormat="1" ht="25.5" customHeight="1">
      <c r="A17" s="1210" t="str">
        <f t="shared" ref="A17:A23" si="4">MID(C17,2,7)</f>
        <v>2.03.01</v>
      </c>
      <c r="B17" s="1635"/>
      <c r="C17" s="1577" t="s">
        <v>2049</v>
      </c>
      <c r="D17" s="1577" t="s">
        <v>1845</v>
      </c>
      <c r="E17" s="1577" t="s">
        <v>446</v>
      </c>
      <c r="F17" s="1577" t="s">
        <v>877</v>
      </c>
      <c r="G17" s="1581" t="s">
        <v>878</v>
      </c>
      <c r="H17" s="1577" t="s">
        <v>1959</v>
      </c>
      <c r="I17" s="1581">
        <v>2006</v>
      </c>
      <c r="J17" s="1577" t="s">
        <v>1844</v>
      </c>
      <c r="K17" s="1577" t="s">
        <v>882</v>
      </c>
      <c r="L17" s="1577" t="s">
        <v>883</v>
      </c>
      <c r="M17" s="1577" t="s">
        <v>884</v>
      </c>
      <c r="N17" s="1577"/>
      <c r="O17" s="1581" t="s">
        <v>133</v>
      </c>
      <c r="P17" s="1582">
        <v>6500000</v>
      </c>
      <c r="Q17" s="1636"/>
      <c r="R17" s="1537"/>
      <c r="S17" s="1583" t="str">
        <f t="shared" ref="S17:S21" si="5">A17</f>
        <v>2.03.01</v>
      </c>
      <c r="T17" s="1584" t="str">
        <f t="shared" si="2"/>
        <v>Alat Angkutan Darat Bermotor</v>
      </c>
      <c r="U17" s="1585">
        <f t="shared" si="3"/>
        <v>7</v>
      </c>
      <c r="V17" s="1586">
        <f t="shared" ref="V17:V21" si="6">(P17)/U17</f>
        <v>928571.42857142852</v>
      </c>
      <c r="W17" s="1587">
        <f t="shared" ref="W17:W21" si="7">2013-AF17+1</f>
        <v>8</v>
      </c>
      <c r="X17" s="1588">
        <f t="shared" ref="X17:X21" si="8">IF(W17&gt;U17,P17,V17*W17)</f>
        <v>6500000</v>
      </c>
      <c r="Y17" s="1586">
        <f t="shared" ref="Y17:Y21" si="9">2014-AF17+1</f>
        <v>9</v>
      </c>
      <c r="Z17" s="1588">
        <f t="shared" ref="Z17:Z21" si="10">IF(P17=X17,0,V17)</f>
        <v>0</v>
      </c>
      <c r="AA17" s="1589">
        <f t="shared" ref="AA17:AA21" si="11">IF(P17=X17+Z17,0,V17)</f>
        <v>0</v>
      </c>
      <c r="AB17" s="1589">
        <f t="shared" ref="AB17:AB21" si="12">IF(P17=X17+Z17+AA17,0,V17)</f>
        <v>0</v>
      </c>
      <c r="AC17" s="1589">
        <f t="shared" ref="AC17:AC21" si="13">IF(P17=X17+Z17+AA17+AB17,0,V17)</f>
        <v>0</v>
      </c>
      <c r="AD17" s="1589">
        <f t="shared" ref="AD17:AD21" si="14">IF(P17=X17+Z17+AA17+AB17+AC17,0,V17)</f>
        <v>0</v>
      </c>
      <c r="AE17" s="1589">
        <f t="shared" ref="AE17:AE21" si="15">IF(P17=X17+Z17+AA17+AB17+AC17+AD17,0,V17)</f>
        <v>0</v>
      </c>
      <c r="AF17" s="1590">
        <f t="shared" ref="AF17:AF21" si="16">I17</f>
        <v>2006</v>
      </c>
      <c r="AG17" s="1588">
        <f t="shared" ref="AG17" si="17">P17-(Z17+AA17+X17+AB17+AC17+AD17)</f>
        <v>0</v>
      </c>
      <c r="AH17" s="1588">
        <f t="shared" ref="AH17:AH21" si="18">AC17+AB17+AA17+Z17+X17+AD17+AE17</f>
        <v>6500000</v>
      </c>
      <c r="AI17" s="1546"/>
      <c r="AJ17" s="1546"/>
      <c r="AK17" s="1591">
        <v>1267041712.5316775</v>
      </c>
    </row>
    <row r="18" spans="1:38" s="1210" customFormat="1" ht="25.5" customHeight="1">
      <c r="A18" s="1210" t="str">
        <f t="shared" si="4"/>
        <v>2.03.01</v>
      </c>
      <c r="B18" s="1635"/>
      <c r="C18" s="1577" t="s">
        <v>2131</v>
      </c>
      <c r="D18" s="1577" t="s">
        <v>127</v>
      </c>
      <c r="E18" s="1577" t="s">
        <v>444</v>
      </c>
      <c r="F18" s="1577" t="s">
        <v>2306</v>
      </c>
      <c r="G18" s="1581">
        <v>1998</v>
      </c>
      <c r="H18" s="1577" t="s">
        <v>2118</v>
      </c>
      <c r="I18" s="1581">
        <v>2012</v>
      </c>
      <c r="J18" s="1577"/>
      <c r="K18" s="1577" t="s">
        <v>2325</v>
      </c>
      <c r="L18" s="1577" t="s">
        <v>2326</v>
      </c>
      <c r="M18" s="1577" t="s">
        <v>2327</v>
      </c>
      <c r="N18" s="1577" t="s">
        <v>2328</v>
      </c>
      <c r="O18" s="1581" t="s">
        <v>133</v>
      </c>
      <c r="P18" s="1582">
        <v>250245841.67606518</v>
      </c>
      <c r="Q18" s="1636"/>
      <c r="R18" s="1537"/>
      <c r="S18" s="1583" t="str">
        <f t="shared" ref="S18" si="19">A18</f>
        <v>2.03.01</v>
      </c>
      <c r="T18" s="1584" t="str">
        <f t="shared" ref="T18" si="20">VLOOKUP(S18,kelompok,2,0)</f>
        <v>Alat Angkutan Darat Bermotor</v>
      </c>
      <c r="U18" s="1585">
        <f t="shared" ref="U18" si="21">VLOOKUP(S18,MASAMANFAAT,4,0)</f>
        <v>7</v>
      </c>
      <c r="V18" s="1586">
        <f t="shared" ref="V18" si="22">(P18)/U18</f>
        <v>35749405.953723595</v>
      </c>
      <c r="W18" s="1587">
        <f t="shared" ref="W18" si="23">2013-AF18+1</f>
        <v>2</v>
      </c>
      <c r="X18" s="1588">
        <f t="shared" ref="X18" si="24">IF(W18&gt;U18,P18,V18*W18)</f>
        <v>71498811.907447189</v>
      </c>
      <c r="Y18" s="1586">
        <f t="shared" ref="Y18" si="25">2014-AF18+1</f>
        <v>3</v>
      </c>
      <c r="Z18" s="1588">
        <f t="shared" ref="Z18" si="26">IF(P18=X18,0,V18)</f>
        <v>35749405.953723595</v>
      </c>
      <c r="AA18" s="1589">
        <f t="shared" ref="AA18" si="27">IF(P18=X18+Z18,0,V18)</f>
        <v>35749405.953723595</v>
      </c>
      <c r="AB18" s="1589">
        <f t="shared" ref="AB18" si="28">IF(P18=X18+Z18+AA18,0,V18)</f>
        <v>35749405.953723595</v>
      </c>
      <c r="AC18" s="1589">
        <f t="shared" ref="AC18" si="29">IF(P18=X18+Z18+AA18+AB18,0,V18)</f>
        <v>35749405.953723595</v>
      </c>
      <c r="AD18" s="1589">
        <f t="shared" ref="AD18" si="30">IF(P18=X18+Z18+AA18+AB18+AC18,0,V18)</f>
        <v>35749405.953723595</v>
      </c>
      <c r="AE18" s="1589">
        <f t="shared" ref="AE18" si="31">IF(P18=X18+Z18+AA18+AB18+AC18+AD18,0,V18)</f>
        <v>0</v>
      </c>
      <c r="AF18" s="1590">
        <f t="shared" ref="AF18" si="32">I18</f>
        <v>2012</v>
      </c>
      <c r="AG18" s="1588">
        <f t="shared" ref="AG18" si="33">P18-(Z18+AA18+X18+AB18+AC18+AD18)</f>
        <v>0</v>
      </c>
      <c r="AH18" s="1588">
        <f t="shared" ref="AH18" si="34">AC18+AB18+AA18+Z18+X18+AD18+AE18</f>
        <v>250245841.67606515</v>
      </c>
      <c r="AI18" s="1546" t="s">
        <v>4749</v>
      </c>
      <c r="AJ18" s="1546" t="s">
        <v>4749</v>
      </c>
      <c r="AK18" s="1591"/>
    </row>
    <row r="19" spans="1:38" s="1210" customFormat="1" ht="25.5" customHeight="1">
      <c r="A19" s="1210" t="str">
        <f t="shared" si="4"/>
        <v>2.03.03</v>
      </c>
      <c r="B19" s="1635"/>
      <c r="C19" s="1577" t="s">
        <v>2050</v>
      </c>
      <c r="D19" s="1577" t="s">
        <v>1897</v>
      </c>
      <c r="E19" s="1581">
        <v>1</v>
      </c>
      <c r="F19" s="1577" t="s">
        <v>150</v>
      </c>
      <c r="G19" s="1581"/>
      <c r="H19" s="1577" t="s">
        <v>150</v>
      </c>
      <c r="I19" s="1581">
        <v>2013</v>
      </c>
      <c r="J19" s="1577"/>
      <c r="K19" s="1577"/>
      <c r="L19" s="1577"/>
      <c r="M19" s="1577"/>
      <c r="N19" s="1577"/>
      <c r="O19" s="1581" t="s">
        <v>133</v>
      </c>
      <c r="P19" s="1582">
        <v>188650000</v>
      </c>
      <c r="Q19" s="1636"/>
      <c r="R19" s="1548" t="s">
        <v>1854</v>
      </c>
      <c r="S19" s="1583" t="str">
        <f t="shared" si="5"/>
        <v>2.03.03</v>
      </c>
      <c r="T19" s="1584" t="str">
        <f t="shared" si="2"/>
        <v>Alat Angkut Apung Bermotor</v>
      </c>
      <c r="U19" s="1585">
        <f t="shared" si="3"/>
        <v>10</v>
      </c>
      <c r="V19" s="1586">
        <f t="shared" si="6"/>
        <v>18865000</v>
      </c>
      <c r="W19" s="1587">
        <f t="shared" si="7"/>
        <v>1</v>
      </c>
      <c r="X19" s="1588">
        <f t="shared" si="8"/>
        <v>18865000</v>
      </c>
      <c r="Y19" s="1586">
        <f t="shared" si="9"/>
        <v>2</v>
      </c>
      <c r="Z19" s="1588">
        <f t="shared" si="10"/>
        <v>18865000</v>
      </c>
      <c r="AA19" s="1589">
        <f t="shared" si="11"/>
        <v>18865000</v>
      </c>
      <c r="AB19" s="1589">
        <f t="shared" si="12"/>
        <v>18865000</v>
      </c>
      <c r="AC19" s="1589">
        <f t="shared" si="13"/>
        <v>18865000</v>
      </c>
      <c r="AD19" s="1589">
        <f t="shared" si="14"/>
        <v>18865000</v>
      </c>
      <c r="AE19" s="1589">
        <f t="shared" si="15"/>
        <v>18865000</v>
      </c>
      <c r="AF19" s="1590">
        <f t="shared" si="16"/>
        <v>2013</v>
      </c>
      <c r="AG19" s="1588">
        <f>P19-(Z19+AA19+X19+AB19+AC19+AD19+AE19)</f>
        <v>56595000</v>
      </c>
      <c r="AH19" s="1588">
        <f t="shared" si="18"/>
        <v>132055000</v>
      </c>
      <c r="AI19" s="1546"/>
      <c r="AJ19" s="1546"/>
      <c r="AK19" s="1591">
        <v>369382664.16820002</v>
      </c>
    </row>
    <row r="20" spans="1:38" s="1210" customFormat="1" ht="25.5" customHeight="1">
      <c r="A20" s="1210" t="str">
        <f t="shared" si="4"/>
        <v>2.03.04</v>
      </c>
      <c r="B20" s="1635"/>
      <c r="C20" s="1577" t="s">
        <v>2051</v>
      </c>
      <c r="D20" s="1577" t="s">
        <v>1898</v>
      </c>
      <c r="E20" s="1581" t="s">
        <v>1871</v>
      </c>
      <c r="F20" s="1577" t="s">
        <v>150</v>
      </c>
      <c r="G20" s="1581"/>
      <c r="H20" s="1577" t="s">
        <v>150</v>
      </c>
      <c r="I20" s="1581">
        <v>2013</v>
      </c>
      <c r="J20" s="1577"/>
      <c r="K20" s="1577"/>
      <c r="L20" s="1577"/>
      <c r="M20" s="1577"/>
      <c r="N20" s="1577"/>
      <c r="O20" s="1581" t="s">
        <v>133</v>
      </c>
      <c r="P20" s="1582">
        <v>71500000</v>
      </c>
      <c r="Q20" s="1636"/>
      <c r="R20" s="1548" t="s">
        <v>1854</v>
      </c>
      <c r="S20" s="1583" t="str">
        <f t="shared" si="5"/>
        <v>2.03.04</v>
      </c>
      <c r="T20" s="1584" t="str">
        <f t="shared" si="2"/>
        <v>Alat Angkut Apung Tak Bermotor</v>
      </c>
      <c r="U20" s="1585">
        <f t="shared" si="3"/>
        <v>3</v>
      </c>
      <c r="V20" s="1586">
        <f t="shared" si="6"/>
        <v>23833333.333333332</v>
      </c>
      <c r="W20" s="1587">
        <f t="shared" si="7"/>
        <v>1</v>
      </c>
      <c r="X20" s="1588">
        <f t="shared" si="8"/>
        <v>23833333.333333332</v>
      </c>
      <c r="Y20" s="1586">
        <f t="shared" si="9"/>
        <v>2</v>
      </c>
      <c r="Z20" s="1588">
        <f t="shared" si="10"/>
        <v>23833333.333333332</v>
      </c>
      <c r="AA20" s="1589">
        <f t="shared" si="11"/>
        <v>23833333.333333332</v>
      </c>
      <c r="AB20" s="1589">
        <f t="shared" si="12"/>
        <v>0</v>
      </c>
      <c r="AC20" s="1589">
        <f t="shared" si="13"/>
        <v>0</v>
      </c>
      <c r="AD20" s="1589">
        <f t="shared" si="14"/>
        <v>0</v>
      </c>
      <c r="AE20" s="1589">
        <f t="shared" si="15"/>
        <v>0</v>
      </c>
      <c r="AF20" s="1590">
        <f t="shared" si="16"/>
        <v>2013</v>
      </c>
      <c r="AG20" s="1588">
        <f>P20-(Z20+AA20+X20+AB20+AC20+AD20+AE20)</f>
        <v>0</v>
      </c>
      <c r="AH20" s="1588">
        <f t="shared" si="18"/>
        <v>71500000</v>
      </c>
      <c r="AI20" s="1546"/>
      <c r="AJ20" s="1546"/>
      <c r="AK20" s="1591">
        <v>353126500</v>
      </c>
    </row>
    <row r="21" spans="1:38" s="1210" customFormat="1" ht="36" customHeight="1">
      <c r="A21" s="1210" t="str">
        <f t="shared" si="4"/>
        <v>2.03.03</v>
      </c>
      <c r="B21" s="1635"/>
      <c r="C21" s="1577" t="s">
        <v>2050</v>
      </c>
      <c r="D21" s="1611" t="s">
        <v>1899</v>
      </c>
      <c r="E21" s="1592" t="s">
        <v>444</v>
      </c>
      <c r="F21" s="1577" t="s">
        <v>150</v>
      </c>
      <c r="G21" s="1581"/>
      <c r="H21" s="1577" t="s">
        <v>1870</v>
      </c>
      <c r="I21" s="1581">
        <v>2014</v>
      </c>
      <c r="J21" s="1577"/>
      <c r="K21" s="1577"/>
      <c r="L21" s="1577"/>
      <c r="M21" s="1577"/>
      <c r="N21" s="1577"/>
      <c r="O21" s="1581" t="s">
        <v>133</v>
      </c>
      <c r="P21" s="1582">
        <v>15950000</v>
      </c>
      <c r="Q21" s="1636"/>
      <c r="R21" s="1548" t="s">
        <v>112</v>
      </c>
      <c r="S21" s="1583" t="str">
        <f t="shared" si="5"/>
        <v>2.03.03</v>
      </c>
      <c r="T21" s="1584" t="str">
        <f t="shared" si="2"/>
        <v>Alat Angkut Apung Bermotor</v>
      </c>
      <c r="U21" s="1585">
        <f t="shared" si="3"/>
        <v>10</v>
      </c>
      <c r="V21" s="1586">
        <f t="shared" si="6"/>
        <v>1595000</v>
      </c>
      <c r="W21" s="1587">
        <f t="shared" si="7"/>
        <v>0</v>
      </c>
      <c r="X21" s="1588">
        <f t="shared" si="8"/>
        <v>0</v>
      </c>
      <c r="Y21" s="1586">
        <f t="shared" si="9"/>
        <v>1</v>
      </c>
      <c r="Z21" s="1588">
        <f t="shared" si="10"/>
        <v>1595000</v>
      </c>
      <c r="AA21" s="1589">
        <f t="shared" si="11"/>
        <v>1595000</v>
      </c>
      <c r="AB21" s="1589">
        <f t="shared" si="12"/>
        <v>1595000</v>
      </c>
      <c r="AC21" s="1589">
        <f t="shared" si="13"/>
        <v>1595000</v>
      </c>
      <c r="AD21" s="1589">
        <f t="shared" si="14"/>
        <v>1595000</v>
      </c>
      <c r="AE21" s="1589">
        <f t="shared" si="15"/>
        <v>1595000</v>
      </c>
      <c r="AF21" s="1590">
        <f t="shared" si="16"/>
        <v>2014</v>
      </c>
      <c r="AG21" s="1588">
        <f>P21-(Z21+AA21+X21+AB21+AC21+AD21+AE21)</f>
        <v>6380000</v>
      </c>
      <c r="AH21" s="1588">
        <f t="shared" si="18"/>
        <v>9570000</v>
      </c>
      <c r="AI21" s="1546"/>
      <c r="AJ21" s="1546"/>
      <c r="AK21" s="1591">
        <v>277492440</v>
      </c>
    </row>
    <row r="22" spans="1:38" s="1210" customFormat="1" ht="36" customHeight="1">
      <c r="A22" s="1210" t="str">
        <f t="shared" si="4"/>
        <v>2.03.01</v>
      </c>
      <c r="B22" s="1635"/>
      <c r="C22" s="1577" t="s">
        <v>2131</v>
      </c>
      <c r="D22" s="1611" t="s">
        <v>127</v>
      </c>
      <c r="E22" s="1592" t="s">
        <v>444</v>
      </c>
      <c r="F22" s="1577" t="s">
        <v>3634</v>
      </c>
      <c r="G22" s="1581"/>
      <c r="H22" s="1577" t="s">
        <v>863</v>
      </c>
      <c r="I22" s="1581">
        <v>2015</v>
      </c>
      <c r="J22" s="1577"/>
      <c r="K22" s="1577" t="s">
        <v>3660</v>
      </c>
      <c r="L22" s="1577" t="s">
        <v>3661</v>
      </c>
      <c r="M22" s="1577" t="s">
        <v>3662</v>
      </c>
      <c r="N22" s="1577"/>
      <c r="O22" s="1581" t="s">
        <v>133</v>
      </c>
      <c r="P22" s="1582">
        <v>185087699.23109555</v>
      </c>
      <c r="Q22" s="1636"/>
      <c r="R22" s="1548"/>
      <c r="S22" s="1583" t="str">
        <f t="shared" ref="S22:S23" si="35">A22</f>
        <v>2.03.01</v>
      </c>
      <c r="T22" s="1584" t="str">
        <f t="shared" ref="T22:T23" si="36">VLOOKUP(S22,kelompok,2,0)</f>
        <v>Alat Angkutan Darat Bermotor</v>
      </c>
      <c r="U22" s="1585">
        <f t="shared" ref="U22:U23" si="37">VLOOKUP(S22,MASAMANFAAT,4,0)</f>
        <v>7</v>
      </c>
      <c r="V22" s="1586">
        <f t="shared" ref="V22:V23" si="38">(P22)/U22</f>
        <v>26441099.890156507</v>
      </c>
      <c r="W22" s="1587"/>
      <c r="X22" s="1588"/>
      <c r="Y22" s="1586">
        <f t="shared" ref="Y22:Y23" si="39">2014-AF22+1</f>
        <v>0</v>
      </c>
      <c r="Z22" s="1588"/>
      <c r="AA22" s="1589">
        <f t="shared" ref="AA22:AA23" si="40">IF(P22=X22+Z22,0,V22)</f>
        <v>26441099.890156507</v>
      </c>
      <c r="AB22" s="1589">
        <f t="shared" ref="AB22:AB23" si="41">IF(P22=X22+Z22+AA22,0,V22)</f>
        <v>26441099.890156507</v>
      </c>
      <c r="AC22" s="1589">
        <f t="shared" ref="AC22:AC23" si="42">IF(P22=X22+Z22+AA22+AB22,0,V22)</f>
        <v>26441099.890156507</v>
      </c>
      <c r="AD22" s="1589">
        <f t="shared" ref="AD22:AD23" si="43">IF(P22=X22+Z22+AA22+AB22+AC22,0,V22)</f>
        <v>26441099.890156507</v>
      </c>
      <c r="AE22" s="1589">
        <f t="shared" ref="AE22:AE23" si="44">IF(P22=X22+Z22+AA22+AB22+AC22+AD22,0,V22)</f>
        <v>26441099.890156507</v>
      </c>
      <c r="AF22" s="1590">
        <f t="shared" ref="AF22:AF23" si="45">I22</f>
        <v>2015</v>
      </c>
      <c r="AG22" s="1588">
        <f t="shared" ref="AG22:AG23" si="46">P22-(Z22+AA22+X22+AB22+AC22+AD22+AE22)</f>
        <v>52882199.780313015</v>
      </c>
      <c r="AH22" s="1588">
        <f t="shared" ref="AH22:AH23" si="47">AC22+AB22+AA22+Z22+X22+AD22+AE22</f>
        <v>132205499.45078254</v>
      </c>
      <c r="AI22" s="1546" t="s">
        <v>4749</v>
      </c>
      <c r="AJ22" s="1546" t="s">
        <v>4749</v>
      </c>
      <c r="AK22" s="1593">
        <f>SUM(AK15:AK21)</f>
        <v>2853279888.1284485</v>
      </c>
      <c r="AL22" s="1280" t="s">
        <v>2096</v>
      </c>
    </row>
    <row r="23" spans="1:38" s="1210" customFormat="1" ht="25.5" customHeight="1">
      <c r="A23" s="1210" t="str">
        <f t="shared" si="4"/>
        <v>2.03.01</v>
      </c>
      <c r="B23" s="1635"/>
      <c r="C23" s="1577" t="s">
        <v>2131</v>
      </c>
      <c r="D23" s="1577" t="s">
        <v>127</v>
      </c>
      <c r="E23" s="1577" t="s">
        <v>444</v>
      </c>
      <c r="F23" s="1577" t="s">
        <v>3696</v>
      </c>
      <c r="G23" s="1581"/>
      <c r="H23" s="1577" t="s">
        <v>863</v>
      </c>
      <c r="I23" s="1581">
        <v>2015</v>
      </c>
      <c r="J23" s="1577"/>
      <c r="K23" s="1577" t="s">
        <v>3714</v>
      </c>
      <c r="L23" s="1577" t="s">
        <v>3715</v>
      </c>
      <c r="M23" s="1577" t="s">
        <v>3716</v>
      </c>
      <c r="N23" s="1577"/>
      <c r="O23" s="1581" t="s">
        <v>133</v>
      </c>
      <c r="P23" s="1582">
        <v>185087699.23109555</v>
      </c>
      <c r="Q23" s="1636"/>
      <c r="R23" s="1537"/>
      <c r="S23" s="1583" t="str">
        <f t="shared" si="35"/>
        <v>2.03.01</v>
      </c>
      <c r="T23" s="1584" t="str">
        <f t="shared" si="36"/>
        <v>Alat Angkutan Darat Bermotor</v>
      </c>
      <c r="U23" s="1585">
        <f t="shared" si="37"/>
        <v>7</v>
      </c>
      <c r="V23" s="1586">
        <f t="shared" si="38"/>
        <v>26441099.890156507</v>
      </c>
      <c r="W23" s="1587"/>
      <c r="X23" s="1588"/>
      <c r="Y23" s="1586">
        <f t="shared" si="39"/>
        <v>0</v>
      </c>
      <c r="Z23" s="1588"/>
      <c r="AA23" s="1589">
        <f t="shared" si="40"/>
        <v>26441099.890156507</v>
      </c>
      <c r="AB23" s="1589">
        <f t="shared" si="41"/>
        <v>26441099.890156507</v>
      </c>
      <c r="AC23" s="1589">
        <f t="shared" si="42"/>
        <v>26441099.890156507</v>
      </c>
      <c r="AD23" s="1589">
        <f t="shared" si="43"/>
        <v>26441099.890156507</v>
      </c>
      <c r="AE23" s="1589">
        <f t="shared" si="44"/>
        <v>26441099.890156507</v>
      </c>
      <c r="AF23" s="1590">
        <f t="shared" si="45"/>
        <v>2015</v>
      </c>
      <c r="AG23" s="1588">
        <f t="shared" si="46"/>
        <v>52882199.780313015</v>
      </c>
      <c r="AH23" s="1588">
        <f t="shared" si="47"/>
        <v>132205499.45078254</v>
      </c>
      <c r="AI23" s="1546" t="s">
        <v>4749</v>
      </c>
      <c r="AJ23" s="1546" t="s">
        <v>4749</v>
      </c>
      <c r="AK23" s="1594">
        <v>2853279888.1300001</v>
      </c>
      <c r="AL23" s="1280" t="s">
        <v>2095</v>
      </c>
    </row>
    <row r="24" spans="1:38" s="1210" customFormat="1" ht="25.5" customHeight="1">
      <c r="B24" s="1635"/>
      <c r="C24" s="1577"/>
      <c r="D24" s="1577"/>
      <c r="E24" s="1577"/>
      <c r="F24" s="1577"/>
      <c r="G24" s="1581"/>
      <c r="H24" s="1577"/>
      <c r="I24" s="1581"/>
      <c r="J24" s="1577"/>
      <c r="K24" s="1577"/>
      <c r="L24" s="1577"/>
      <c r="M24" s="1577"/>
      <c r="N24" s="1577"/>
      <c r="O24" s="1581"/>
      <c r="P24" s="1582"/>
      <c r="Q24" s="1636"/>
      <c r="R24" s="1537"/>
      <c r="S24" s="1570"/>
      <c r="T24" s="1571"/>
      <c r="U24" s="1570"/>
      <c r="V24" s="1570"/>
      <c r="W24" s="1570"/>
      <c r="X24" s="1572"/>
      <c r="Y24" s="1570"/>
      <c r="Z24" s="1572"/>
      <c r="AA24" s="1572"/>
      <c r="AB24" s="1572"/>
      <c r="AC24" s="1572"/>
      <c r="AD24" s="1572"/>
      <c r="AE24" s="1572"/>
      <c r="AF24" s="1573"/>
      <c r="AG24" s="1572"/>
      <c r="AH24" s="1572"/>
      <c r="AI24" s="1546"/>
      <c r="AJ24" s="1546"/>
      <c r="AK24" s="1594"/>
      <c r="AL24" s="1280"/>
    </row>
    <row r="25" spans="1:38" s="1210" customFormat="1" ht="25.5" customHeight="1">
      <c r="B25" s="1635" t="s">
        <v>30</v>
      </c>
      <c r="C25" s="1574" t="s">
        <v>1889</v>
      </c>
      <c r="D25" s="1569" t="s">
        <v>150</v>
      </c>
      <c r="E25" s="1576"/>
      <c r="F25" s="1569" t="s">
        <v>150</v>
      </c>
      <c r="G25" s="1569"/>
      <c r="H25" s="1569" t="s">
        <v>150</v>
      </c>
      <c r="I25" s="1569"/>
      <c r="J25" s="1569"/>
      <c r="K25" s="1569"/>
      <c r="L25" s="1569"/>
      <c r="M25" s="1569"/>
      <c r="N25" s="1569"/>
      <c r="O25" s="1569"/>
      <c r="P25" s="1575">
        <f>SUM(P26:P28)</f>
        <v>563830000</v>
      </c>
      <c r="Q25" s="1634"/>
      <c r="R25" s="1537"/>
      <c r="S25" s="1570"/>
      <c r="T25" s="1571" t="str">
        <f t="shared" si="0"/>
        <v>0</v>
      </c>
      <c r="U25" s="1570"/>
      <c r="V25" s="1570"/>
      <c r="W25" s="1570"/>
      <c r="X25" s="1572">
        <f>SUM(X26:X28)</f>
        <v>57363000</v>
      </c>
      <c r="Y25" s="1570"/>
      <c r="Z25" s="1572">
        <f t="shared" ref="Z25:AE25" si="48">SUM(Z26:Z28)</f>
        <v>56383000</v>
      </c>
      <c r="AA25" s="1572">
        <f t="shared" si="48"/>
        <v>56383000</v>
      </c>
      <c r="AB25" s="1572">
        <f t="shared" si="48"/>
        <v>56243000</v>
      </c>
      <c r="AC25" s="1572">
        <f t="shared" si="48"/>
        <v>56243000</v>
      </c>
      <c r="AD25" s="1572">
        <f t="shared" si="48"/>
        <v>56243000</v>
      </c>
      <c r="AE25" s="1572">
        <f t="shared" si="48"/>
        <v>56243000</v>
      </c>
      <c r="AF25" s="1573"/>
      <c r="AG25" s="1572">
        <f>SUM(AG26:AG28)</f>
        <v>168729000.00000006</v>
      </c>
      <c r="AH25" s="1572">
        <f>SUM(AH26:AH28)</f>
        <v>395100999.99999994</v>
      </c>
      <c r="AI25" s="1579">
        <f>AE25+AD25+AC25+AB25+AA25+Z25+X25</f>
        <v>395101000</v>
      </c>
      <c r="AJ25" s="1579"/>
      <c r="AK25" s="1595">
        <f>AH25</f>
        <v>395100999.99999994</v>
      </c>
    </row>
    <row r="26" spans="1:38" s="1210" customFormat="1" ht="25.5" customHeight="1">
      <c r="A26" s="1210" t="str">
        <f t="shared" ref="A26:A28" si="49">MID(C26,2,7)</f>
        <v>2.04.01</v>
      </c>
      <c r="B26" s="1635"/>
      <c r="C26" s="1577" t="s">
        <v>2052</v>
      </c>
      <c r="D26" s="1577" t="s">
        <v>168</v>
      </c>
      <c r="E26" s="1576"/>
      <c r="F26" s="1577" t="s">
        <v>1848</v>
      </c>
      <c r="G26" s="1569"/>
      <c r="H26" s="1569" t="s">
        <v>150</v>
      </c>
      <c r="I26" s="1581">
        <v>2006</v>
      </c>
      <c r="J26" s="1569"/>
      <c r="K26" s="1569"/>
      <c r="L26" s="1569"/>
      <c r="M26" s="1569"/>
      <c r="N26" s="1569"/>
      <c r="O26" s="1581" t="s">
        <v>133</v>
      </c>
      <c r="P26" s="1582">
        <v>1400000</v>
      </c>
      <c r="Q26" s="1636"/>
      <c r="R26" s="1548" t="s">
        <v>1854</v>
      </c>
      <c r="S26" s="1583" t="str">
        <f t="shared" ref="S26:S28" si="50">A26</f>
        <v>2.04.01</v>
      </c>
      <c r="T26" s="1584" t="str">
        <f t="shared" ref="T26:T28" si="51">VLOOKUP(S26,kelompok,2,0)</f>
        <v>Alat Bengkel Bermesin</v>
      </c>
      <c r="U26" s="1585">
        <f t="shared" ref="U26:U28" si="52">VLOOKUP(S26,MASAMANFAAT,4,0)</f>
        <v>10</v>
      </c>
      <c r="V26" s="1586">
        <f>(P26)/U26</f>
        <v>140000</v>
      </c>
      <c r="W26" s="1587">
        <f>2013-AF26+1</f>
        <v>8</v>
      </c>
      <c r="X26" s="1588">
        <f>IF(W26&gt;U26,M26,V26*W26)</f>
        <v>1120000</v>
      </c>
      <c r="Y26" s="1586">
        <f>2014-AF26+1</f>
        <v>9</v>
      </c>
      <c r="Z26" s="1588">
        <f>IF(P26=X26,0,V26)</f>
        <v>140000</v>
      </c>
      <c r="AA26" s="1589">
        <f>IF(P26=X26+Z26,0,V26)</f>
        <v>140000</v>
      </c>
      <c r="AB26" s="1589">
        <f>IF(P26=X26+Z26+AA26,0,V26)</f>
        <v>0</v>
      </c>
      <c r="AC26" s="1589">
        <f>IF(P26=X26+Z26+AA26+AB26,0,V26)</f>
        <v>0</v>
      </c>
      <c r="AD26" s="1589">
        <f>IF(P26=X26+Z26+AA26+AB26+AC26,0,V26)</f>
        <v>0</v>
      </c>
      <c r="AE26" s="1589">
        <f t="shared" ref="AE26:AE28" si="53">IF(P26=X26+Z26+AA26+AB26+AC26+AD26,0,V26)</f>
        <v>0</v>
      </c>
      <c r="AF26" s="1590">
        <f t="shared" ref="AF26:AF28" si="54">I26</f>
        <v>2006</v>
      </c>
      <c r="AG26" s="1588">
        <f t="shared" ref="AG26:AG28" si="55">P26-(Z26+AA26+X26+AB26+AC26+AD26+AE26)</f>
        <v>0</v>
      </c>
      <c r="AH26" s="1588">
        <f t="shared" ref="AH26:AH28" si="56">AC26+AB26+AA26+Z26+X26+AD26+AE26</f>
        <v>1400000</v>
      </c>
      <c r="AI26" s="1546"/>
      <c r="AJ26" s="1546"/>
      <c r="AK26" s="1546"/>
    </row>
    <row r="27" spans="1:38" s="1210" customFormat="1" ht="25.5" customHeight="1">
      <c r="A27" s="1210" t="str">
        <f t="shared" si="49"/>
        <v>2.04.01</v>
      </c>
      <c r="B27" s="1635"/>
      <c r="C27" s="1577" t="s">
        <v>2053</v>
      </c>
      <c r="D27" s="1577" t="s">
        <v>1900</v>
      </c>
      <c r="E27" s="1569" t="s">
        <v>836</v>
      </c>
      <c r="F27" s="1577" t="s">
        <v>150</v>
      </c>
      <c r="G27" s="1569"/>
      <c r="H27" s="1569" t="s">
        <v>150</v>
      </c>
      <c r="I27" s="1581">
        <v>2013</v>
      </c>
      <c r="J27" s="1569"/>
      <c r="K27" s="1569"/>
      <c r="L27" s="1569"/>
      <c r="M27" s="1569"/>
      <c r="N27" s="1569"/>
      <c r="O27" s="1581" t="s">
        <v>133</v>
      </c>
      <c r="P27" s="1582">
        <v>44767783.922575548</v>
      </c>
      <c r="Q27" s="1636" t="s">
        <v>112</v>
      </c>
      <c r="R27" s="1548" t="s">
        <v>1854</v>
      </c>
      <c r="S27" s="1583" t="str">
        <f t="shared" si="50"/>
        <v>2.04.01</v>
      </c>
      <c r="T27" s="1584" t="str">
        <f t="shared" si="51"/>
        <v>Alat Bengkel Bermesin</v>
      </c>
      <c r="U27" s="1585">
        <f t="shared" si="52"/>
        <v>10</v>
      </c>
      <c r="V27" s="1586">
        <f t="shared" ref="V27:V28" si="57">(P27)/U27</f>
        <v>4476778.3922575545</v>
      </c>
      <c r="W27" s="1587">
        <f t="shared" ref="W27:W28" si="58">2013-AF27+1</f>
        <v>1</v>
      </c>
      <c r="X27" s="1588">
        <f t="shared" ref="X27:X28" si="59">IF(W27&gt;U27,M27,V27*W27)</f>
        <v>4476778.3922575545</v>
      </c>
      <c r="Y27" s="1586">
        <f t="shared" ref="Y27:Y28" si="60">2014-AF27+1</f>
        <v>2</v>
      </c>
      <c r="Z27" s="1588">
        <f t="shared" ref="Z27:Z28" si="61">IF(P27=X27,0,V27)</f>
        <v>4476778.3922575545</v>
      </c>
      <c r="AA27" s="1589">
        <f t="shared" ref="AA27:AA28" si="62">IF(P27=X27+Z27,0,V27)</f>
        <v>4476778.3922575545</v>
      </c>
      <c r="AB27" s="1589">
        <f t="shared" ref="AB27:AB28" si="63">IF(P27=X27+Z27+AA27,0,V27)</f>
        <v>4476778.3922575545</v>
      </c>
      <c r="AC27" s="1589">
        <f t="shared" ref="AC27:AC28" si="64">IF(P27=X27+Z27+AA27+AB27,0,V27)</f>
        <v>4476778.3922575545</v>
      </c>
      <c r="AD27" s="1589">
        <f t="shared" ref="AD27:AD28" si="65">IF(P27=X27+Z27+AA27+AB27+AC27,0,V27)</f>
        <v>4476778.3922575545</v>
      </c>
      <c r="AE27" s="1589">
        <f t="shared" si="53"/>
        <v>4476778.3922575545</v>
      </c>
      <c r="AF27" s="1590">
        <f t="shared" si="54"/>
        <v>2013</v>
      </c>
      <c r="AG27" s="1588">
        <f t="shared" si="55"/>
        <v>13430335.176772662</v>
      </c>
      <c r="AH27" s="1588">
        <f t="shared" si="56"/>
        <v>31337448.745802887</v>
      </c>
      <c r="AI27" s="1546"/>
      <c r="AJ27" s="1546"/>
      <c r="AK27" s="1546"/>
    </row>
    <row r="28" spans="1:38" s="1210" customFormat="1" ht="25.5" customHeight="1">
      <c r="A28" s="1210" t="str">
        <f t="shared" si="49"/>
        <v>2.04.01</v>
      </c>
      <c r="B28" s="1635"/>
      <c r="C28" s="1577" t="s">
        <v>2053</v>
      </c>
      <c r="D28" s="1577" t="s">
        <v>1901</v>
      </c>
      <c r="E28" s="1569">
        <v>1</v>
      </c>
      <c r="F28" s="1577" t="s">
        <v>150</v>
      </c>
      <c r="G28" s="1569"/>
      <c r="H28" s="1569" t="s">
        <v>150</v>
      </c>
      <c r="I28" s="1581">
        <v>2013</v>
      </c>
      <c r="J28" s="1569"/>
      <c r="K28" s="1569"/>
      <c r="L28" s="1569"/>
      <c r="M28" s="1569"/>
      <c r="N28" s="1569"/>
      <c r="O28" s="1581" t="s">
        <v>133</v>
      </c>
      <c r="P28" s="1582">
        <v>517662216.07742447</v>
      </c>
      <c r="Q28" s="1636" t="s">
        <v>112</v>
      </c>
      <c r="R28" s="1548" t="s">
        <v>1854</v>
      </c>
      <c r="S28" s="1583" t="str">
        <f t="shared" si="50"/>
        <v>2.04.01</v>
      </c>
      <c r="T28" s="1584" t="str">
        <f t="shared" si="51"/>
        <v>Alat Bengkel Bermesin</v>
      </c>
      <c r="U28" s="1585">
        <f t="shared" si="52"/>
        <v>10</v>
      </c>
      <c r="V28" s="1586">
        <f t="shared" si="57"/>
        <v>51766221.607742444</v>
      </c>
      <c r="W28" s="1587">
        <f t="shared" si="58"/>
        <v>1</v>
      </c>
      <c r="X28" s="1588">
        <f t="shared" si="59"/>
        <v>51766221.607742444</v>
      </c>
      <c r="Y28" s="1586">
        <f t="shared" si="60"/>
        <v>2</v>
      </c>
      <c r="Z28" s="1588">
        <f t="shared" si="61"/>
        <v>51766221.607742444</v>
      </c>
      <c r="AA28" s="1589">
        <f t="shared" si="62"/>
        <v>51766221.607742444</v>
      </c>
      <c r="AB28" s="1589">
        <f t="shared" si="63"/>
        <v>51766221.607742444</v>
      </c>
      <c r="AC28" s="1589">
        <f t="shared" si="64"/>
        <v>51766221.607742444</v>
      </c>
      <c r="AD28" s="1589">
        <f t="shared" si="65"/>
        <v>51766221.607742444</v>
      </c>
      <c r="AE28" s="1589">
        <f t="shared" si="53"/>
        <v>51766221.607742444</v>
      </c>
      <c r="AF28" s="1590">
        <f t="shared" si="54"/>
        <v>2013</v>
      </c>
      <c r="AG28" s="1588">
        <f t="shared" si="55"/>
        <v>155298664.82322741</v>
      </c>
      <c r="AH28" s="1588">
        <f t="shared" si="56"/>
        <v>362363551.25419706</v>
      </c>
      <c r="AI28" s="1546"/>
      <c r="AJ28" s="1546"/>
      <c r="AK28" s="1546"/>
    </row>
    <row r="29" spans="1:38" s="1210" customFormat="1" ht="25.5" customHeight="1">
      <c r="B29" s="1633"/>
      <c r="C29" s="1569" t="s">
        <v>150</v>
      </c>
      <c r="D29" s="1569" t="s">
        <v>150</v>
      </c>
      <c r="E29" s="1576"/>
      <c r="F29" s="1569" t="s">
        <v>150</v>
      </c>
      <c r="G29" s="1569"/>
      <c r="H29" s="1569" t="s">
        <v>150</v>
      </c>
      <c r="I29" s="1569"/>
      <c r="J29" s="1569"/>
      <c r="K29" s="1569"/>
      <c r="L29" s="1569"/>
      <c r="M29" s="1569"/>
      <c r="N29" s="1569"/>
      <c r="O29" s="1569"/>
      <c r="P29" s="1575"/>
      <c r="Q29" s="1634"/>
      <c r="R29" s="1548" t="s">
        <v>1854</v>
      </c>
      <c r="S29" s="1570"/>
      <c r="T29" s="1571">
        <f t="shared" si="0"/>
        <v>0</v>
      </c>
      <c r="U29" s="1570"/>
      <c r="V29" s="1570"/>
      <c r="W29" s="1570"/>
      <c r="X29" s="1572"/>
      <c r="Y29" s="1570"/>
      <c r="Z29" s="1572"/>
      <c r="AA29" s="1572"/>
      <c r="AB29" s="1572"/>
      <c r="AC29" s="1572"/>
      <c r="AD29" s="1572"/>
      <c r="AE29" s="1572"/>
      <c r="AF29" s="1573"/>
      <c r="AG29" s="1572"/>
      <c r="AH29" s="1572"/>
      <c r="AI29" s="1546"/>
      <c r="AJ29" s="1546"/>
      <c r="AK29" s="1546"/>
    </row>
    <row r="30" spans="1:38" s="1210" customFormat="1" ht="35.25" customHeight="1">
      <c r="B30" s="1635" t="s">
        <v>32</v>
      </c>
      <c r="C30" s="1596" t="s">
        <v>1890</v>
      </c>
      <c r="D30" s="1569" t="s">
        <v>134</v>
      </c>
      <c r="E30" s="1576"/>
      <c r="F30" s="1569" t="s">
        <v>150</v>
      </c>
      <c r="G30" s="1569"/>
      <c r="H30" s="1569" t="s">
        <v>150</v>
      </c>
      <c r="I30" s="1569"/>
      <c r="J30" s="1569"/>
      <c r="K30" s="1569"/>
      <c r="L30" s="1569"/>
      <c r="M30" s="1569"/>
      <c r="N30" s="1569"/>
      <c r="O30" s="1569"/>
      <c r="P30" s="1575">
        <v>0</v>
      </c>
      <c r="Q30" s="1634"/>
      <c r="R30" s="1548" t="s">
        <v>112</v>
      </c>
      <c r="S30" s="1597"/>
      <c r="T30" s="1571">
        <f t="shared" si="0"/>
        <v>0</v>
      </c>
      <c r="U30" s="1570"/>
      <c r="V30" s="1570"/>
      <c r="W30" s="1570"/>
      <c r="X30" s="1572"/>
      <c r="Y30" s="1570"/>
      <c r="Z30" s="1572"/>
      <c r="AA30" s="1572"/>
      <c r="AB30" s="1572"/>
      <c r="AC30" s="1572"/>
      <c r="AD30" s="1572"/>
      <c r="AE30" s="1572"/>
      <c r="AF30" s="1573"/>
      <c r="AG30" s="1572"/>
      <c r="AH30" s="1572"/>
      <c r="AI30" s="1546"/>
      <c r="AJ30" s="1546"/>
      <c r="AK30" s="1546"/>
    </row>
    <row r="31" spans="1:38" s="1210" customFormat="1" ht="25.5" customHeight="1">
      <c r="B31" s="1633"/>
      <c r="C31" s="1569" t="s">
        <v>150</v>
      </c>
      <c r="D31" s="1569" t="s">
        <v>150</v>
      </c>
      <c r="E31" s="1576"/>
      <c r="F31" s="1569" t="s">
        <v>150</v>
      </c>
      <c r="G31" s="1569"/>
      <c r="H31" s="1569" t="s">
        <v>150</v>
      </c>
      <c r="I31" s="1569"/>
      <c r="J31" s="1569"/>
      <c r="K31" s="1569"/>
      <c r="L31" s="1569"/>
      <c r="M31" s="1569"/>
      <c r="N31" s="1569"/>
      <c r="O31" s="1569"/>
      <c r="P31" s="1575"/>
      <c r="Q31" s="1634"/>
      <c r="R31" s="1548" t="s">
        <v>112</v>
      </c>
      <c r="S31" s="1570"/>
      <c r="T31" s="1571">
        <f t="shared" si="0"/>
        <v>0</v>
      </c>
      <c r="U31" s="1570"/>
      <c r="V31" s="1570"/>
      <c r="W31" s="1570"/>
      <c r="X31" s="1572"/>
      <c r="Y31" s="1570"/>
      <c r="Z31" s="1572"/>
      <c r="AA31" s="1572"/>
      <c r="AB31" s="1572"/>
      <c r="AC31" s="1572"/>
      <c r="AD31" s="1572"/>
      <c r="AE31" s="1572"/>
      <c r="AF31" s="1573"/>
      <c r="AG31" s="1572"/>
      <c r="AH31" s="1572"/>
      <c r="AI31" s="1546"/>
      <c r="AJ31" s="1546"/>
      <c r="AK31" s="1546"/>
    </row>
    <row r="32" spans="1:38" s="1210" customFormat="1" ht="38.25" customHeight="1">
      <c r="B32" s="1635" t="s">
        <v>34</v>
      </c>
      <c r="C32" s="1596" t="s">
        <v>1891</v>
      </c>
      <c r="D32" s="1569" t="s">
        <v>150</v>
      </c>
      <c r="E32" s="1576"/>
      <c r="F32" s="1569" t="s">
        <v>150</v>
      </c>
      <c r="G32" s="1569"/>
      <c r="H32" s="1569" t="s">
        <v>150</v>
      </c>
      <c r="I32" s="1569"/>
      <c r="J32" s="1569"/>
      <c r="K32" s="1569"/>
      <c r="L32" s="1569"/>
      <c r="M32" s="1569"/>
      <c r="N32" s="1569"/>
      <c r="O32" s="1569"/>
      <c r="P32" s="1575">
        <f>SUM(P33:P175)</f>
        <v>1894282214.6583865</v>
      </c>
      <c r="Q32" s="1634"/>
      <c r="R32" s="1548" t="s">
        <v>1849</v>
      </c>
      <c r="S32" s="1570"/>
      <c r="T32" s="1571" t="str">
        <f t="shared" si="0"/>
        <v>0</v>
      </c>
      <c r="U32" s="1570"/>
      <c r="V32" s="1570"/>
      <c r="W32" s="1570"/>
      <c r="X32" s="1572">
        <f>SUM(X33:X156)</f>
        <v>231234187.5</v>
      </c>
      <c r="Y32" s="1570"/>
      <c r="Z32" s="1572">
        <f>SUM(Z33:Z156)</f>
        <v>265861952.5</v>
      </c>
      <c r="AA32" s="1572">
        <f>SUM(AA33:AA156)</f>
        <v>265861952.5</v>
      </c>
      <c r="AB32" s="1572">
        <f>SUM(AB33:AB156)</f>
        <v>198286102.5</v>
      </c>
      <c r="AC32" s="1572">
        <f>SUM(AC33:AC156)</f>
        <v>182369415</v>
      </c>
      <c r="AD32" s="1572">
        <f>SUM(AD33:AD167)</f>
        <v>121558694.69972987</v>
      </c>
      <c r="AE32" s="1572">
        <f>SUM(AE33:AE175)</f>
        <v>148024279.69972986</v>
      </c>
      <c r="AF32" s="1573"/>
      <c r="AG32" s="1572">
        <f>SUM(AG33:AG175)</f>
        <v>470281312.00892687</v>
      </c>
      <c r="AH32" s="1572">
        <f>SUM(AH33:AH175)</f>
        <v>1424000902.6494598</v>
      </c>
      <c r="AI32" s="1579">
        <f>AE32+AD32+AC32+AB32+AA32+Z32+X32</f>
        <v>1413196584.3994598</v>
      </c>
      <c r="AJ32" s="1546" t="s">
        <v>4744</v>
      </c>
      <c r="AK32" s="1546"/>
    </row>
    <row r="33" spans="1:37" s="1210" customFormat="1" ht="28.5" customHeight="1">
      <c r="A33" s="1210" t="str">
        <f t="shared" ref="A33:A96" si="66">MID(C33,2,7)</f>
        <v>2.06.02</v>
      </c>
      <c r="B33" s="1633"/>
      <c r="C33" s="1612" t="s">
        <v>2054</v>
      </c>
      <c r="D33" s="1577" t="s">
        <v>177</v>
      </c>
      <c r="E33" s="1581"/>
      <c r="F33" s="1577" t="s">
        <v>298</v>
      </c>
      <c r="G33" s="1577"/>
      <c r="H33" s="1577" t="s">
        <v>363</v>
      </c>
      <c r="I33" s="1581">
        <v>2001</v>
      </c>
      <c r="J33" s="1569"/>
      <c r="K33" s="1569"/>
      <c r="L33" s="1569"/>
      <c r="M33" s="1569"/>
      <c r="N33" s="1569"/>
      <c r="O33" s="1581" t="s">
        <v>133</v>
      </c>
      <c r="P33" s="1582">
        <v>1020000</v>
      </c>
      <c r="Q33" s="1636"/>
      <c r="R33" s="1548" t="s">
        <v>112</v>
      </c>
      <c r="S33" s="1583" t="str">
        <f t="shared" ref="S33:S74" si="67">A33</f>
        <v>2.06.02</v>
      </c>
      <c r="T33" s="1584" t="str">
        <f t="shared" ref="T33:T74" si="68">VLOOKUP(S33,kelompok,2,0)</f>
        <v>ALAT RUMAH TANGGA</v>
      </c>
      <c r="U33" s="1585">
        <f t="shared" ref="U33:U74" si="69">VLOOKUP(S33,MASAMANFAAT,4,0)</f>
        <v>5</v>
      </c>
      <c r="V33" s="1586">
        <f>(P33)/U33</f>
        <v>204000</v>
      </c>
      <c r="W33" s="1587">
        <f>2013-AF33+1</f>
        <v>13</v>
      </c>
      <c r="X33" s="1588"/>
      <c r="Y33" s="1586">
        <f>2014-AF33+1</f>
        <v>14</v>
      </c>
      <c r="Z33" s="1588">
        <f>IF(P33=X33,0,V33)</f>
        <v>204000</v>
      </c>
      <c r="AA33" s="1589">
        <f>IF(P33=X33+Z33,0,V33)</f>
        <v>204000</v>
      </c>
      <c r="AB33" s="1589">
        <f>IF(P33=X33+Z33+AA33,0,V33)</f>
        <v>204000</v>
      </c>
      <c r="AC33" s="1589">
        <f>IF(P33=X33+Z33+AA33+AB33,0,V33)</f>
        <v>204000</v>
      </c>
      <c r="AD33" s="1589">
        <f>IF(P33=X33+Z33+AA33+AB33+AC33,0,V33)</f>
        <v>204000</v>
      </c>
      <c r="AE33" s="1589">
        <f t="shared" ref="AE33:AE96" si="70">IF(P33=X33+Z33+AA33+AB33+AC33+AD33,0,V33)</f>
        <v>0</v>
      </c>
      <c r="AF33" s="1590">
        <f t="shared" ref="AF33:AF74" si="71">I33</f>
        <v>2001</v>
      </c>
      <c r="AG33" s="1588">
        <f t="shared" ref="AG33:AG96" si="72">P33-(Z33+AA33+X33+AB33+AC33+AD33+AE33)</f>
        <v>0</v>
      </c>
      <c r="AH33" s="1588">
        <f t="shared" ref="AH33:AH96" si="73">AC33+AB33+AA33+Z33+X33+AD33+AE33</f>
        <v>1020000</v>
      </c>
      <c r="AI33" s="1546"/>
      <c r="AJ33" s="1546"/>
      <c r="AK33" s="1546"/>
    </row>
    <row r="34" spans="1:37" s="1210" customFormat="1" ht="28.5" customHeight="1">
      <c r="A34" s="1210" t="str">
        <f t="shared" si="66"/>
        <v>2.06.01</v>
      </c>
      <c r="B34" s="1633"/>
      <c r="C34" s="1612" t="s">
        <v>2056</v>
      </c>
      <c r="D34" s="1577" t="s">
        <v>182</v>
      </c>
      <c r="E34" s="1581"/>
      <c r="F34" s="1577" t="s">
        <v>844</v>
      </c>
      <c r="G34" s="1577"/>
      <c r="H34" s="1577" t="s">
        <v>1063</v>
      </c>
      <c r="I34" s="1581">
        <v>2001</v>
      </c>
      <c r="J34" s="1569"/>
      <c r="K34" s="1569"/>
      <c r="L34" s="1569"/>
      <c r="M34" s="1569"/>
      <c r="N34" s="1569"/>
      <c r="O34" s="1581" t="s">
        <v>133</v>
      </c>
      <c r="P34" s="1582">
        <v>900000</v>
      </c>
      <c r="Q34" s="1636" t="s">
        <v>112</v>
      </c>
      <c r="R34" s="1548" t="s">
        <v>1849</v>
      </c>
      <c r="S34" s="1583" t="str">
        <f t="shared" si="67"/>
        <v>2.06.01</v>
      </c>
      <c r="T34" s="1584" t="str">
        <f t="shared" si="68"/>
        <v>ALAT KANTOR</v>
      </c>
      <c r="U34" s="1585">
        <f t="shared" si="69"/>
        <v>5</v>
      </c>
      <c r="V34" s="1586">
        <f t="shared" ref="V34:V97" si="74">(P34)/U34</f>
        <v>180000</v>
      </c>
      <c r="W34" s="1587">
        <f t="shared" ref="W34:W97" si="75">2013-AF34+1</f>
        <v>13</v>
      </c>
      <c r="X34" s="1588"/>
      <c r="Y34" s="1586">
        <f t="shared" ref="Y34:Y97" si="76">2014-AF34+1</f>
        <v>14</v>
      </c>
      <c r="Z34" s="1588">
        <f t="shared" ref="Z34:Z97" si="77">IF(P34=X34,0,V34)</f>
        <v>180000</v>
      </c>
      <c r="AA34" s="1589">
        <f t="shared" ref="AA34:AA97" si="78">IF(P34=X34+Z34,0,V34)</f>
        <v>180000</v>
      </c>
      <c r="AB34" s="1589">
        <f t="shared" ref="AB34:AB97" si="79">IF(P34=X34+Z34+AA34,0,V34)</f>
        <v>180000</v>
      </c>
      <c r="AC34" s="1589">
        <f t="shared" ref="AC34:AC97" si="80">IF(P34=X34+Z34+AA34+AB34,0,V34)</f>
        <v>180000</v>
      </c>
      <c r="AD34" s="1589">
        <f t="shared" ref="AD34:AD97" si="81">IF(P34=X34+Z34+AA34+AB34+AC34,0,V34)</f>
        <v>180000</v>
      </c>
      <c r="AE34" s="1589">
        <f t="shared" si="70"/>
        <v>0</v>
      </c>
      <c r="AF34" s="1590">
        <f t="shared" si="71"/>
        <v>2001</v>
      </c>
      <c r="AG34" s="1588">
        <f t="shared" si="72"/>
        <v>0</v>
      </c>
      <c r="AH34" s="1588">
        <f t="shared" si="73"/>
        <v>900000</v>
      </c>
      <c r="AI34" s="1546"/>
      <c r="AJ34" s="1546"/>
      <c r="AK34" s="1546"/>
    </row>
    <row r="35" spans="1:37" s="1210" customFormat="1" ht="28.5" customHeight="1">
      <c r="A35" s="1210" t="str">
        <f t="shared" si="66"/>
        <v>2.06.02</v>
      </c>
      <c r="B35" s="1633"/>
      <c r="C35" s="1612" t="s">
        <v>1496</v>
      </c>
      <c r="D35" s="1577" t="s">
        <v>1034</v>
      </c>
      <c r="E35" s="1581"/>
      <c r="F35" s="1577" t="s">
        <v>298</v>
      </c>
      <c r="G35" s="1577"/>
      <c r="H35" s="1577" t="s">
        <v>362</v>
      </c>
      <c r="I35" s="1581">
        <v>2003</v>
      </c>
      <c r="J35" s="1569"/>
      <c r="K35" s="1569"/>
      <c r="L35" s="1569"/>
      <c r="M35" s="1569"/>
      <c r="N35" s="1569"/>
      <c r="O35" s="1581" t="s">
        <v>133</v>
      </c>
      <c r="P35" s="1582">
        <v>750000</v>
      </c>
      <c r="Q35" s="1636" t="s">
        <v>1849</v>
      </c>
      <c r="R35" s="1548" t="s">
        <v>1854</v>
      </c>
      <c r="S35" s="1583" t="str">
        <f t="shared" si="67"/>
        <v>2.06.02</v>
      </c>
      <c r="T35" s="1584" t="str">
        <f t="shared" si="68"/>
        <v>ALAT RUMAH TANGGA</v>
      </c>
      <c r="U35" s="1585">
        <f t="shared" si="69"/>
        <v>5</v>
      </c>
      <c r="V35" s="1586">
        <f t="shared" si="74"/>
        <v>150000</v>
      </c>
      <c r="W35" s="1587">
        <f t="shared" si="75"/>
        <v>11</v>
      </c>
      <c r="X35" s="1588"/>
      <c r="Y35" s="1586">
        <f t="shared" si="76"/>
        <v>12</v>
      </c>
      <c r="Z35" s="1588">
        <f t="shared" si="77"/>
        <v>150000</v>
      </c>
      <c r="AA35" s="1589">
        <f t="shared" si="78"/>
        <v>150000</v>
      </c>
      <c r="AB35" s="1589">
        <f t="shared" si="79"/>
        <v>150000</v>
      </c>
      <c r="AC35" s="1589">
        <f t="shared" si="80"/>
        <v>150000</v>
      </c>
      <c r="AD35" s="1589">
        <f t="shared" si="81"/>
        <v>150000</v>
      </c>
      <c r="AE35" s="1589">
        <f t="shared" si="70"/>
        <v>0</v>
      </c>
      <c r="AF35" s="1590">
        <f t="shared" si="71"/>
        <v>2003</v>
      </c>
      <c r="AG35" s="1588">
        <f t="shared" si="72"/>
        <v>0</v>
      </c>
      <c r="AH35" s="1588">
        <f t="shared" si="73"/>
        <v>750000</v>
      </c>
      <c r="AI35" s="1546"/>
      <c r="AJ35" s="1546"/>
      <c r="AK35" s="1546"/>
    </row>
    <row r="36" spans="1:37" s="1210" customFormat="1" ht="28.5" customHeight="1">
      <c r="A36" s="1210" t="str">
        <f t="shared" si="66"/>
        <v>2.06.01</v>
      </c>
      <c r="B36" s="1633"/>
      <c r="C36" s="1612" t="s">
        <v>1426</v>
      </c>
      <c r="D36" s="1577" t="s">
        <v>178</v>
      </c>
      <c r="E36" s="1581"/>
      <c r="F36" s="1577" t="s">
        <v>298</v>
      </c>
      <c r="G36" s="1577"/>
      <c r="H36" s="1577" t="s">
        <v>363</v>
      </c>
      <c r="I36" s="1581">
        <v>2003</v>
      </c>
      <c r="J36" s="1569"/>
      <c r="K36" s="1569"/>
      <c r="L36" s="1569"/>
      <c r="M36" s="1569"/>
      <c r="N36" s="1569"/>
      <c r="O36" s="1581" t="s">
        <v>133</v>
      </c>
      <c r="P36" s="1582">
        <v>650000</v>
      </c>
      <c r="Q36" s="1636"/>
      <c r="R36" s="1548" t="s">
        <v>112</v>
      </c>
      <c r="S36" s="1583" t="str">
        <f t="shared" si="67"/>
        <v>2.06.01</v>
      </c>
      <c r="T36" s="1584" t="str">
        <f t="shared" si="68"/>
        <v>ALAT KANTOR</v>
      </c>
      <c r="U36" s="1585">
        <f t="shared" si="69"/>
        <v>5</v>
      </c>
      <c r="V36" s="1586">
        <f t="shared" si="74"/>
        <v>130000</v>
      </c>
      <c r="W36" s="1587">
        <f t="shared" si="75"/>
        <v>11</v>
      </c>
      <c r="X36" s="1588"/>
      <c r="Y36" s="1586">
        <f t="shared" si="76"/>
        <v>12</v>
      </c>
      <c r="Z36" s="1588">
        <f t="shared" si="77"/>
        <v>130000</v>
      </c>
      <c r="AA36" s="1589">
        <f t="shared" si="78"/>
        <v>130000</v>
      </c>
      <c r="AB36" s="1589">
        <f t="shared" si="79"/>
        <v>130000</v>
      </c>
      <c r="AC36" s="1589">
        <f t="shared" si="80"/>
        <v>130000</v>
      </c>
      <c r="AD36" s="1589">
        <f t="shared" si="81"/>
        <v>130000</v>
      </c>
      <c r="AE36" s="1589">
        <f t="shared" si="70"/>
        <v>0</v>
      </c>
      <c r="AF36" s="1590">
        <f t="shared" si="71"/>
        <v>2003</v>
      </c>
      <c r="AG36" s="1588">
        <f t="shared" si="72"/>
        <v>0</v>
      </c>
      <c r="AH36" s="1588">
        <f t="shared" si="73"/>
        <v>650000</v>
      </c>
      <c r="AI36" s="1546"/>
      <c r="AJ36" s="1546"/>
      <c r="AK36" s="1546"/>
    </row>
    <row r="37" spans="1:37" s="1210" customFormat="1" ht="28.5" customHeight="1">
      <c r="A37" s="1210" t="str">
        <f t="shared" si="66"/>
        <v>2.06.02</v>
      </c>
      <c r="B37" s="1633"/>
      <c r="C37" s="1612" t="s">
        <v>442</v>
      </c>
      <c r="D37" s="1577" t="s">
        <v>172</v>
      </c>
      <c r="E37" s="1581"/>
      <c r="F37" s="1577" t="s">
        <v>1054</v>
      </c>
      <c r="G37" s="1577"/>
      <c r="H37" s="1577" t="s">
        <v>355</v>
      </c>
      <c r="I37" s="1581">
        <v>2003</v>
      </c>
      <c r="J37" s="1569"/>
      <c r="K37" s="1569"/>
      <c r="L37" s="1569"/>
      <c r="M37" s="1569"/>
      <c r="N37" s="1569"/>
      <c r="O37" s="1581" t="s">
        <v>133</v>
      </c>
      <c r="P37" s="1582">
        <v>1625000</v>
      </c>
      <c r="Q37" s="1636" t="s">
        <v>112</v>
      </c>
      <c r="R37" s="1548" t="s">
        <v>1854</v>
      </c>
      <c r="S37" s="1583" t="str">
        <f t="shared" si="67"/>
        <v>2.06.02</v>
      </c>
      <c r="T37" s="1584" t="str">
        <f t="shared" si="68"/>
        <v>ALAT RUMAH TANGGA</v>
      </c>
      <c r="U37" s="1585">
        <f t="shared" si="69"/>
        <v>5</v>
      </c>
      <c r="V37" s="1586">
        <f t="shared" si="74"/>
        <v>325000</v>
      </c>
      <c r="W37" s="1587">
        <f t="shared" si="75"/>
        <v>11</v>
      </c>
      <c r="X37" s="1588"/>
      <c r="Y37" s="1586">
        <f t="shared" si="76"/>
        <v>12</v>
      </c>
      <c r="Z37" s="1588">
        <f t="shared" si="77"/>
        <v>325000</v>
      </c>
      <c r="AA37" s="1589">
        <f t="shared" si="78"/>
        <v>325000</v>
      </c>
      <c r="AB37" s="1589">
        <f t="shared" si="79"/>
        <v>325000</v>
      </c>
      <c r="AC37" s="1589">
        <f t="shared" si="80"/>
        <v>325000</v>
      </c>
      <c r="AD37" s="1589">
        <f t="shared" si="81"/>
        <v>325000</v>
      </c>
      <c r="AE37" s="1589">
        <f t="shared" si="70"/>
        <v>0</v>
      </c>
      <c r="AF37" s="1590">
        <f t="shared" si="71"/>
        <v>2003</v>
      </c>
      <c r="AG37" s="1588">
        <f t="shared" si="72"/>
        <v>0</v>
      </c>
      <c r="AH37" s="1588">
        <f t="shared" si="73"/>
        <v>1625000</v>
      </c>
      <c r="AI37" s="1546"/>
      <c r="AJ37" s="1546"/>
      <c r="AK37" s="1546"/>
    </row>
    <row r="38" spans="1:37" s="1210" customFormat="1" ht="28.5" customHeight="1">
      <c r="A38" s="1210" t="str">
        <f t="shared" si="66"/>
        <v>2.06.02</v>
      </c>
      <c r="B38" s="1633"/>
      <c r="C38" s="1612" t="s">
        <v>442</v>
      </c>
      <c r="D38" s="1577" t="s">
        <v>172</v>
      </c>
      <c r="E38" s="1581"/>
      <c r="F38" s="1577" t="s">
        <v>1054</v>
      </c>
      <c r="G38" s="1577"/>
      <c r="H38" s="1577" t="s">
        <v>355</v>
      </c>
      <c r="I38" s="1581">
        <v>2003</v>
      </c>
      <c r="J38" s="1569"/>
      <c r="K38" s="1569"/>
      <c r="L38" s="1569"/>
      <c r="M38" s="1569"/>
      <c r="N38" s="1569"/>
      <c r="O38" s="1581" t="s">
        <v>133</v>
      </c>
      <c r="P38" s="1582">
        <v>1625000</v>
      </c>
      <c r="Q38" s="1636" t="s">
        <v>112</v>
      </c>
      <c r="R38" s="1548" t="s">
        <v>1854</v>
      </c>
      <c r="S38" s="1583" t="str">
        <f t="shared" si="67"/>
        <v>2.06.02</v>
      </c>
      <c r="T38" s="1584" t="str">
        <f t="shared" si="68"/>
        <v>ALAT RUMAH TANGGA</v>
      </c>
      <c r="U38" s="1585">
        <f t="shared" si="69"/>
        <v>5</v>
      </c>
      <c r="V38" s="1586">
        <f t="shared" si="74"/>
        <v>325000</v>
      </c>
      <c r="W38" s="1587">
        <f t="shared" si="75"/>
        <v>11</v>
      </c>
      <c r="X38" s="1588"/>
      <c r="Y38" s="1586">
        <f t="shared" si="76"/>
        <v>12</v>
      </c>
      <c r="Z38" s="1588">
        <f t="shared" si="77"/>
        <v>325000</v>
      </c>
      <c r="AA38" s="1589">
        <f t="shared" si="78"/>
        <v>325000</v>
      </c>
      <c r="AB38" s="1589">
        <f t="shared" si="79"/>
        <v>325000</v>
      </c>
      <c r="AC38" s="1589">
        <f t="shared" si="80"/>
        <v>325000</v>
      </c>
      <c r="AD38" s="1589">
        <f t="shared" si="81"/>
        <v>325000</v>
      </c>
      <c r="AE38" s="1589">
        <f t="shared" si="70"/>
        <v>0</v>
      </c>
      <c r="AF38" s="1590">
        <f t="shared" si="71"/>
        <v>2003</v>
      </c>
      <c r="AG38" s="1588">
        <f t="shared" si="72"/>
        <v>0</v>
      </c>
      <c r="AH38" s="1588">
        <f t="shared" si="73"/>
        <v>1625000</v>
      </c>
      <c r="AI38" s="1546"/>
      <c r="AJ38" s="1546"/>
      <c r="AK38" s="1546"/>
    </row>
    <row r="39" spans="1:37" s="1210" customFormat="1" ht="28.5" customHeight="1">
      <c r="A39" s="1210" t="str">
        <f t="shared" si="66"/>
        <v>2.06.02</v>
      </c>
      <c r="B39" s="1633"/>
      <c r="C39" s="1612" t="s">
        <v>442</v>
      </c>
      <c r="D39" s="1577" t="s">
        <v>172</v>
      </c>
      <c r="E39" s="1581"/>
      <c r="F39" s="1577" t="s">
        <v>295</v>
      </c>
      <c r="G39" s="1577"/>
      <c r="H39" s="1577" t="s">
        <v>355</v>
      </c>
      <c r="I39" s="1581">
        <v>2003</v>
      </c>
      <c r="J39" s="1569"/>
      <c r="K39" s="1569"/>
      <c r="L39" s="1569"/>
      <c r="M39" s="1569"/>
      <c r="N39" s="1569"/>
      <c r="O39" s="1581" t="s">
        <v>133</v>
      </c>
      <c r="P39" s="1582">
        <v>2275000</v>
      </c>
      <c r="Q39" s="1636" t="s">
        <v>1849</v>
      </c>
      <c r="R39" s="1548" t="s">
        <v>1854</v>
      </c>
      <c r="S39" s="1583" t="str">
        <f t="shared" si="67"/>
        <v>2.06.02</v>
      </c>
      <c r="T39" s="1584" t="str">
        <f t="shared" si="68"/>
        <v>ALAT RUMAH TANGGA</v>
      </c>
      <c r="U39" s="1585">
        <f t="shared" si="69"/>
        <v>5</v>
      </c>
      <c r="V39" s="1586">
        <f t="shared" si="74"/>
        <v>455000</v>
      </c>
      <c r="W39" s="1587">
        <f t="shared" si="75"/>
        <v>11</v>
      </c>
      <c r="X39" s="1588"/>
      <c r="Y39" s="1586">
        <f t="shared" si="76"/>
        <v>12</v>
      </c>
      <c r="Z39" s="1588">
        <f t="shared" si="77"/>
        <v>455000</v>
      </c>
      <c r="AA39" s="1589">
        <f t="shared" si="78"/>
        <v>455000</v>
      </c>
      <c r="AB39" s="1589">
        <f t="shared" si="79"/>
        <v>455000</v>
      </c>
      <c r="AC39" s="1589">
        <f t="shared" si="80"/>
        <v>455000</v>
      </c>
      <c r="AD39" s="1589">
        <f t="shared" si="81"/>
        <v>455000</v>
      </c>
      <c r="AE39" s="1589">
        <f t="shared" si="70"/>
        <v>0</v>
      </c>
      <c r="AF39" s="1590">
        <f t="shared" si="71"/>
        <v>2003</v>
      </c>
      <c r="AG39" s="1588">
        <f t="shared" si="72"/>
        <v>0</v>
      </c>
      <c r="AH39" s="1588">
        <f t="shared" si="73"/>
        <v>2275000</v>
      </c>
      <c r="AI39" s="1546"/>
      <c r="AJ39" s="1546"/>
      <c r="AK39" s="1546"/>
    </row>
    <row r="40" spans="1:37" s="1210" customFormat="1" ht="28.5" customHeight="1">
      <c r="A40" s="1210" t="str">
        <f t="shared" si="66"/>
        <v>2.06.02</v>
      </c>
      <c r="B40" s="1633"/>
      <c r="C40" s="1612" t="s">
        <v>2059</v>
      </c>
      <c r="D40" s="1577" t="s">
        <v>1038</v>
      </c>
      <c r="E40" s="1581"/>
      <c r="F40" s="1577" t="s">
        <v>298</v>
      </c>
      <c r="G40" s="1577"/>
      <c r="H40" s="1577" t="s">
        <v>366</v>
      </c>
      <c r="I40" s="1581">
        <v>2003</v>
      </c>
      <c r="J40" s="1569"/>
      <c r="K40" s="1569"/>
      <c r="L40" s="1569"/>
      <c r="M40" s="1569"/>
      <c r="N40" s="1569"/>
      <c r="O40" s="1581" t="s">
        <v>133</v>
      </c>
      <c r="P40" s="1582">
        <v>1400000</v>
      </c>
      <c r="Q40" s="1636"/>
      <c r="R40" s="1548" t="s">
        <v>1854</v>
      </c>
      <c r="S40" s="1583" t="str">
        <f t="shared" si="67"/>
        <v>2.06.02</v>
      </c>
      <c r="T40" s="1584" t="str">
        <f t="shared" si="68"/>
        <v>ALAT RUMAH TANGGA</v>
      </c>
      <c r="U40" s="1585">
        <f t="shared" si="69"/>
        <v>5</v>
      </c>
      <c r="V40" s="1586">
        <f t="shared" si="74"/>
        <v>280000</v>
      </c>
      <c r="W40" s="1587">
        <f t="shared" si="75"/>
        <v>11</v>
      </c>
      <c r="X40" s="1588"/>
      <c r="Y40" s="1586">
        <f t="shared" si="76"/>
        <v>12</v>
      </c>
      <c r="Z40" s="1588">
        <f t="shared" si="77"/>
        <v>280000</v>
      </c>
      <c r="AA40" s="1589">
        <f t="shared" si="78"/>
        <v>280000</v>
      </c>
      <c r="AB40" s="1589">
        <f t="shared" si="79"/>
        <v>280000</v>
      </c>
      <c r="AC40" s="1589">
        <f t="shared" si="80"/>
        <v>280000</v>
      </c>
      <c r="AD40" s="1589">
        <f t="shared" si="81"/>
        <v>280000</v>
      </c>
      <c r="AE40" s="1589">
        <f t="shared" si="70"/>
        <v>0</v>
      </c>
      <c r="AF40" s="1590">
        <f t="shared" si="71"/>
        <v>2003</v>
      </c>
      <c r="AG40" s="1588">
        <f t="shared" si="72"/>
        <v>0</v>
      </c>
      <c r="AH40" s="1588">
        <f t="shared" si="73"/>
        <v>1400000</v>
      </c>
      <c r="AI40" s="1546"/>
      <c r="AJ40" s="1546"/>
      <c r="AK40" s="1546"/>
    </row>
    <row r="41" spans="1:37" s="1210" customFormat="1" ht="28.5" customHeight="1">
      <c r="A41" s="1210" t="str">
        <f t="shared" si="66"/>
        <v>2.06.01</v>
      </c>
      <c r="B41" s="1633"/>
      <c r="C41" s="1612" t="s">
        <v>435</v>
      </c>
      <c r="D41" s="1577" t="s">
        <v>176</v>
      </c>
      <c r="E41" s="1581"/>
      <c r="F41" s="1577" t="s">
        <v>308</v>
      </c>
      <c r="G41" s="1577"/>
      <c r="H41" s="1577" t="s">
        <v>356</v>
      </c>
      <c r="I41" s="1581">
        <v>2003</v>
      </c>
      <c r="J41" s="1569"/>
      <c r="K41" s="1569"/>
      <c r="L41" s="1569"/>
      <c r="M41" s="1569"/>
      <c r="N41" s="1569"/>
      <c r="O41" s="1581" t="s">
        <v>133</v>
      </c>
      <c r="P41" s="1582">
        <v>780000</v>
      </c>
      <c r="Q41" s="1636" t="s">
        <v>1849</v>
      </c>
      <c r="R41" s="1548" t="s">
        <v>1854</v>
      </c>
      <c r="S41" s="1583" t="str">
        <f t="shared" si="67"/>
        <v>2.06.01</v>
      </c>
      <c r="T41" s="1584" t="str">
        <f t="shared" si="68"/>
        <v>ALAT KANTOR</v>
      </c>
      <c r="U41" s="1585">
        <f t="shared" si="69"/>
        <v>5</v>
      </c>
      <c r="V41" s="1586">
        <f t="shared" si="74"/>
        <v>156000</v>
      </c>
      <c r="W41" s="1587">
        <f t="shared" si="75"/>
        <v>11</v>
      </c>
      <c r="X41" s="1588"/>
      <c r="Y41" s="1586">
        <f t="shared" si="76"/>
        <v>12</v>
      </c>
      <c r="Z41" s="1588">
        <f t="shared" si="77"/>
        <v>156000</v>
      </c>
      <c r="AA41" s="1589">
        <f t="shared" si="78"/>
        <v>156000</v>
      </c>
      <c r="AB41" s="1589">
        <f t="shared" si="79"/>
        <v>156000</v>
      </c>
      <c r="AC41" s="1589">
        <f t="shared" si="80"/>
        <v>156000</v>
      </c>
      <c r="AD41" s="1589">
        <f t="shared" si="81"/>
        <v>156000</v>
      </c>
      <c r="AE41" s="1589">
        <f t="shared" si="70"/>
        <v>0</v>
      </c>
      <c r="AF41" s="1590">
        <f t="shared" si="71"/>
        <v>2003</v>
      </c>
      <c r="AG41" s="1588">
        <f t="shared" si="72"/>
        <v>0</v>
      </c>
      <c r="AH41" s="1588">
        <f t="shared" si="73"/>
        <v>780000</v>
      </c>
      <c r="AI41" s="1546"/>
      <c r="AJ41" s="1546"/>
      <c r="AK41" s="1546"/>
    </row>
    <row r="42" spans="1:37" s="1210" customFormat="1" ht="28.5" customHeight="1">
      <c r="A42" s="1210" t="str">
        <f t="shared" si="66"/>
        <v>2.06.01</v>
      </c>
      <c r="B42" s="1633"/>
      <c r="C42" s="1612" t="s">
        <v>435</v>
      </c>
      <c r="D42" s="1577" t="s">
        <v>176</v>
      </c>
      <c r="E42" s="1581"/>
      <c r="F42" s="1577" t="s">
        <v>311</v>
      </c>
      <c r="G42" s="1577"/>
      <c r="H42" s="1577" t="s">
        <v>356</v>
      </c>
      <c r="I42" s="1581">
        <v>2003</v>
      </c>
      <c r="J42" s="1569"/>
      <c r="K42" s="1569"/>
      <c r="L42" s="1569"/>
      <c r="M42" s="1569"/>
      <c r="N42" s="1569"/>
      <c r="O42" s="1581" t="s">
        <v>133</v>
      </c>
      <c r="P42" s="1582">
        <v>900000</v>
      </c>
      <c r="Q42" s="1636" t="s">
        <v>1849</v>
      </c>
      <c r="R42" s="1548" t="s">
        <v>1854</v>
      </c>
      <c r="S42" s="1583" t="str">
        <f t="shared" si="67"/>
        <v>2.06.01</v>
      </c>
      <c r="T42" s="1584" t="str">
        <f t="shared" si="68"/>
        <v>ALAT KANTOR</v>
      </c>
      <c r="U42" s="1585">
        <f t="shared" si="69"/>
        <v>5</v>
      </c>
      <c r="V42" s="1586">
        <f t="shared" si="74"/>
        <v>180000</v>
      </c>
      <c r="W42" s="1587">
        <f t="shared" si="75"/>
        <v>11</v>
      </c>
      <c r="X42" s="1588"/>
      <c r="Y42" s="1586">
        <f t="shared" si="76"/>
        <v>12</v>
      </c>
      <c r="Z42" s="1588">
        <f t="shared" si="77"/>
        <v>180000</v>
      </c>
      <c r="AA42" s="1589">
        <f t="shared" si="78"/>
        <v>180000</v>
      </c>
      <c r="AB42" s="1589">
        <f t="shared" si="79"/>
        <v>180000</v>
      </c>
      <c r="AC42" s="1589">
        <f t="shared" si="80"/>
        <v>180000</v>
      </c>
      <c r="AD42" s="1589">
        <f t="shared" si="81"/>
        <v>180000</v>
      </c>
      <c r="AE42" s="1589">
        <f t="shared" si="70"/>
        <v>0</v>
      </c>
      <c r="AF42" s="1590">
        <f t="shared" si="71"/>
        <v>2003</v>
      </c>
      <c r="AG42" s="1588">
        <f t="shared" si="72"/>
        <v>0</v>
      </c>
      <c r="AH42" s="1588">
        <f t="shared" si="73"/>
        <v>900000</v>
      </c>
      <c r="AI42" s="1546"/>
      <c r="AJ42" s="1546"/>
      <c r="AK42" s="1546"/>
    </row>
    <row r="43" spans="1:37" s="1210" customFormat="1" ht="28.5" customHeight="1">
      <c r="A43" s="1210" t="str">
        <f t="shared" si="66"/>
        <v>2.06.01</v>
      </c>
      <c r="B43" s="1633"/>
      <c r="C43" s="1612" t="s">
        <v>2056</v>
      </c>
      <c r="D43" s="1577" t="s">
        <v>182</v>
      </c>
      <c r="E43" s="1581"/>
      <c r="F43" s="1577" t="s">
        <v>1055</v>
      </c>
      <c r="G43" s="1577"/>
      <c r="H43" s="1577" t="s">
        <v>355</v>
      </c>
      <c r="I43" s="1581">
        <v>2003</v>
      </c>
      <c r="J43" s="1569"/>
      <c r="K43" s="1569"/>
      <c r="L43" s="1569"/>
      <c r="M43" s="1569"/>
      <c r="N43" s="1569"/>
      <c r="O43" s="1581" t="s">
        <v>133</v>
      </c>
      <c r="P43" s="1582">
        <v>1050000</v>
      </c>
      <c r="Q43" s="1636"/>
      <c r="R43" s="1548" t="s">
        <v>1854</v>
      </c>
      <c r="S43" s="1583" t="str">
        <f t="shared" si="67"/>
        <v>2.06.01</v>
      </c>
      <c r="T43" s="1584" t="str">
        <f t="shared" si="68"/>
        <v>ALAT KANTOR</v>
      </c>
      <c r="U43" s="1585">
        <f t="shared" si="69"/>
        <v>5</v>
      </c>
      <c r="V43" s="1586">
        <f t="shared" si="74"/>
        <v>210000</v>
      </c>
      <c r="W43" s="1587">
        <f t="shared" si="75"/>
        <v>11</v>
      </c>
      <c r="X43" s="1588"/>
      <c r="Y43" s="1586">
        <f t="shared" si="76"/>
        <v>12</v>
      </c>
      <c r="Z43" s="1588">
        <f t="shared" si="77"/>
        <v>210000</v>
      </c>
      <c r="AA43" s="1589">
        <f t="shared" si="78"/>
        <v>210000</v>
      </c>
      <c r="AB43" s="1589">
        <f t="shared" si="79"/>
        <v>210000</v>
      </c>
      <c r="AC43" s="1589">
        <f t="shared" si="80"/>
        <v>210000</v>
      </c>
      <c r="AD43" s="1589">
        <f t="shared" si="81"/>
        <v>210000</v>
      </c>
      <c r="AE43" s="1589">
        <f t="shared" si="70"/>
        <v>0</v>
      </c>
      <c r="AF43" s="1590">
        <f t="shared" si="71"/>
        <v>2003</v>
      </c>
      <c r="AG43" s="1588">
        <f t="shared" si="72"/>
        <v>0</v>
      </c>
      <c r="AH43" s="1588">
        <f t="shared" si="73"/>
        <v>1050000</v>
      </c>
      <c r="AI43" s="1546"/>
      <c r="AJ43" s="1546"/>
      <c r="AK43" s="1546"/>
    </row>
    <row r="44" spans="1:37" s="1210" customFormat="1" ht="28.5" customHeight="1">
      <c r="A44" s="1210" t="str">
        <f t="shared" si="66"/>
        <v>2.06.02</v>
      </c>
      <c r="B44" s="1633"/>
      <c r="C44" s="1612" t="s">
        <v>2059</v>
      </c>
      <c r="D44" s="1577" t="s">
        <v>1038</v>
      </c>
      <c r="E44" s="1581"/>
      <c r="F44" s="1577" t="s">
        <v>298</v>
      </c>
      <c r="G44" s="1577"/>
      <c r="H44" s="1577" t="s">
        <v>363</v>
      </c>
      <c r="I44" s="1581">
        <v>2003</v>
      </c>
      <c r="J44" s="1569"/>
      <c r="K44" s="1569"/>
      <c r="L44" s="1569"/>
      <c r="M44" s="1569"/>
      <c r="N44" s="1569"/>
      <c r="O44" s="1581" t="s">
        <v>133</v>
      </c>
      <c r="P44" s="1582">
        <v>2880000</v>
      </c>
      <c r="Q44" s="1636" t="s">
        <v>112</v>
      </c>
      <c r="R44" s="1548" t="s">
        <v>1854</v>
      </c>
      <c r="S44" s="1583" t="str">
        <f t="shared" si="67"/>
        <v>2.06.02</v>
      </c>
      <c r="T44" s="1584" t="str">
        <f t="shared" si="68"/>
        <v>ALAT RUMAH TANGGA</v>
      </c>
      <c r="U44" s="1585">
        <f t="shared" si="69"/>
        <v>5</v>
      </c>
      <c r="V44" s="1586">
        <f t="shared" si="74"/>
        <v>576000</v>
      </c>
      <c r="W44" s="1587">
        <f t="shared" si="75"/>
        <v>11</v>
      </c>
      <c r="X44" s="1588"/>
      <c r="Y44" s="1586">
        <f t="shared" si="76"/>
        <v>12</v>
      </c>
      <c r="Z44" s="1588">
        <f t="shared" si="77"/>
        <v>576000</v>
      </c>
      <c r="AA44" s="1589">
        <f t="shared" si="78"/>
        <v>576000</v>
      </c>
      <c r="AB44" s="1589">
        <f t="shared" si="79"/>
        <v>576000</v>
      </c>
      <c r="AC44" s="1589">
        <f t="shared" si="80"/>
        <v>576000</v>
      </c>
      <c r="AD44" s="1589">
        <f t="shared" si="81"/>
        <v>576000</v>
      </c>
      <c r="AE44" s="1589">
        <f t="shared" si="70"/>
        <v>0</v>
      </c>
      <c r="AF44" s="1590">
        <f t="shared" si="71"/>
        <v>2003</v>
      </c>
      <c r="AG44" s="1588">
        <f t="shared" si="72"/>
        <v>0</v>
      </c>
      <c r="AH44" s="1588">
        <f t="shared" si="73"/>
        <v>2880000</v>
      </c>
      <c r="AI44" s="1546"/>
      <c r="AJ44" s="1546"/>
      <c r="AK44" s="1546"/>
    </row>
    <row r="45" spans="1:37" s="1210" customFormat="1" ht="28.5" customHeight="1">
      <c r="A45" s="1210" t="str">
        <f t="shared" si="66"/>
        <v>2.06.02</v>
      </c>
      <c r="B45" s="1633"/>
      <c r="C45" s="1612" t="s">
        <v>2054</v>
      </c>
      <c r="D45" s="1577" t="s">
        <v>188</v>
      </c>
      <c r="E45" s="1581"/>
      <c r="F45" s="1577" t="s">
        <v>298</v>
      </c>
      <c r="G45" s="1577"/>
      <c r="H45" s="1577" t="s">
        <v>362</v>
      </c>
      <c r="I45" s="1581">
        <v>2004</v>
      </c>
      <c r="J45" s="1569"/>
      <c r="K45" s="1569"/>
      <c r="L45" s="1569"/>
      <c r="M45" s="1569"/>
      <c r="N45" s="1569"/>
      <c r="O45" s="1581" t="s">
        <v>133</v>
      </c>
      <c r="P45" s="1582">
        <v>1680000</v>
      </c>
      <c r="Q45" s="1636"/>
      <c r="R45" s="1548" t="s">
        <v>1854</v>
      </c>
      <c r="S45" s="1583" t="str">
        <f t="shared" si="67"/>
        <v>2.06.02</v>
      </c>
      <c r="T45" s="1584" t="str">
        <f t="shared" si="68"/>
        <v>ALAT RUMAH TANGGA</v>
      </c>
      <c r="U45" s="1585">
        <f t="shared" si="69"/>
        <v>5</v>
      </c>
      <c r="V45" s="1586">
        <f t="shared" si="74"/>
        <v>336000</v>
      </c>
      <c r="W45" s="1587">
        <f t="shared" si="75"/>
        <v>10</v>
      </c>
      <c r="X45" s="1588"/>
      <c r="Y45" s="1586">
        <f t="shared" si="76"/>
        <v>11</v>
      </c>
      <c r="Z45" s="1588">
        <f t="shared" si="77"/>
        <v>336000</v>
      </c>
      <c r="AA45" s="1589">
        <f t="shared" si="78"/>
        <v>336000</v>
      </c>
      <c r="AB45" s="1589">
        <f t="shared" si="79"/>
        <v>336000</v>
      </c>
      <c r="AC45" s="1589">
        <f t="shared" si="80"/>
        <v>336000</v>
      </c>
      <c r="AD45" s="1589">
        <f t="shared" si="81"/>
        <v>336000</v>
      </c>
      <c r="AE45" s="1589">
        <f t="shared" si="70"/>
        <v>0</v>
      </c>
      <c r="AF45" s="1590">
        <f t="shared" si="71"/>
        <v>2004</v>
      </c>
      <c r="AG45" s="1588">
        <f t="shared" si="72"/>
        <v>0</v>
      </c>
      <c r="AH45" s="1588">
        <f t="shared" si="73"/>
        <v>1680000</v>
      </c>
      <c r="AI45" s="1546"/>
      <c r="AJ45" s="1546"/>
      <c r="AK45" s="1546"/>
    </row>
    <row r="46" spans="1:37" s="1210" customFormat="1" ht="28.5" customHeight="1" thickBot="1">
      <c r="A46" s="1210" t="str">
        <f t="shared" si="66"/>
        <v>2.06.03</v>
      </c>
      <c r="B46" s="1633"/>
      <c r="C46" s="1612" t="s">
        <v>443</v>
      </c>
      <c r="D46" s="1577" t="s">
        <v>180</v>
      </c>
      <c r="E46" s="1581"/>
      <c r="F46" s="1577" t="s">
        <v>1056</v>
      </c>
      <c r="G46" s="1577"/>
      <c r="H46" s="1577" t="s">
        <v>355</v>
      </c>
      <c r="I46" s="1581">
        <v>2004</v>
      </c>
      <c r="J46" s="1569"/>
      <c r="K46" s="1569"/>
      <c r="L46" s="1569"/>
      <c r="M46" s="1569"/>
      <c r="N46" s="1569"/>
      <c r="O46" s="1581" t="s">
        <v>133</v>
      </c>
      <c r="P46" s="1582">
        <v>1750000</v>
      </c>
      <c r="Q46" s="1636"/>
      <c r="R46" s="1599" t="s">
        <v>1854</v>
      </c>
      <c r="S46" s="1583" t="str">
        <f t="shared" si="67"/>
        <v>2.06.03</v>
      </c>
      <c r="T46" s="1584" t="str">
        <f t="shared" si="68"/>
        <v>KOMPUTER</v>
      </c>
      <c r="U46" s="1585">
        <f t="shared" si="69"/>
        <v>4</v>
      </c>
      <c r="V46" s="1586">
        <f t="shared" si="74"/>
        <v>437500</v>
      </c>
      <c r="W46" s="1587">
        <f t="shared" si="75"/>
        <v>10</v>
      </c>
      <c r="X46" s="1588"/>
      <c r="Y46" s="1586">
        <f t="shared" si="76"/>
        <v>11</v>
      </c>
      <c r="Z46" s="1588">
        <f t="shared" si="77"/>
        <v>437500</v>
      </c>
      <c r="AA46" s="1589">
        <f t="shared" si="78"/>
        <v>437500</v>
      </c>
      <c r="AB46" s="1589">
        <f t="shared" si="79"/>
        <v>437500</v>
      </c>
      <c r="AC46" s="1589">
        <f t="shared" si="80"/>
        <v>437500</v>
      </c>
      <c r="AD46" s="1589">
        <f t="shared" si="81"/>
        <v>0</v>
      </c>
      <c r="AE46" s="1589">
        <f t="shared" si="70"/>
        <v>0</v>
      </c>
      <c r="AF46" s="1590">
        <f t="shared" si="71"/>
        <v>2004</v>
      </c>
      <c r="AG46" s="1588">
        <f t="shared" si="72"/>
        <v>0</v>
      </c>
      <c r="AH46" s="1588">
        <f t="shared" si="73"/>
        <v>1750000</v>
      </c>
      <c r="AI46" s="1546"/>
      <c r="AJ46" s="1546"/>
      <c r="AK46" s="1546"/>
    </row>
    <row r="47" spans="1:37" s="1210" customFormat="1" ht="28.5" customHeight="1">
      <c r="A47" s="1210" t="str">
        <f t="shared" si="66"/>
        <v>2.06.02</v>
      </c>
      <c r="B47" s="1633"/>
      <c r="C47" s="1612" t="s">
        <v>1427</v>
      </c>
      <c r="D47" s="1577" t="s">
        <v>821</v>
      </c>
      <c r="E47" s="1581"/>
      <c r="F47" s="1577" t="s">
        <v>329</v>
      </c>
      <c r="G47" s="1577"/>
      <c r="H47" s="1577" t="s">
        <v>372</v>
      </c>
      <c r="I47" s="1581">
        <v>2004</v>
      </c>
      <c r="J47" s="1569"/>
      <c r="K47" s="1569"/>
      <c r="L47" s="1569"/>
      <c r="M47" s="1569"/>
      <c r="N47" s="1569"/>
      <c r="O47" s="1581" t="s">
        <v>133</v>
      </c>
      <c r="P47" s="1582">
        <v>3000000</v>
      </c>
      <c r="Q47" s="1636"/>
      <c r="R47" s="1548" t="s">
        <v>1854</v>
      </c>
      <c r="S47" s="1583" t="str">
        <f t="shared" si="67"/>
        <v>2.06.02</v>
      </c>
      <c r="T47" s="1584" t="str">
        <f t="shared" si="68"/>
        <v>ALAT RUMAH TANGGA</v>
      </c>
      <c r="U47" s="1585">
        <f t="shared" si="69"/>
        <v>5</v>
      </c>
      <c r="V47" s="1586">
        <f t="shared" si="74"/>
        <v>600000</v>
      </c>
      <c r="W47" s="1587">
        <f t="shared" si="75"/>
        <v>10</v>
      </c>
      <c r="X47" s="1588"/>
      <c r="Y47" s="1586">
        <f t="shared" si="76"/>
        <v>11</v>
      </c>
      <c r="Z47" s="1588">
        <f t="shared" si="77"/>
        <v>600000</v>
      </c>
      <c r="AA47" s="1589">
        <f t="shared" si="78"/>
        <v>600000</v>
      </c>
      <c r="AB47" s="1589">
        <f t="shared" si="79"/>
        <v>600000</v>
      </c>
      <c r="AC47" s="1589">
        <f t="shared" si="80"/>
        <v>600000</v>
      </c>
      <c r="AD47" s="1589">
        <f t="shared" si="81"/>
        <v>600000</v>
      </c>
      <c r="AE47" s="1589">
        <f t="shared" si="70"/>
        <v>0</v>
      </c>
      <c r="AF47" s="1590">
        <f t="shared" si="71"/>
        <v>2004</v>
      </c>
      <c r="AG47" s="1588">
        <f t="shared" si="72"/>
        <v>0</v>
      </c>
      <c r="AH47" s="1588">
        <f t="shared" si="73"/>
        <v>3000000</v>
      </c>
      <c r="AI47" s="1546"/>
      <c r="AJ47" s="1546"/>
      <c r="AK47" s="1546"/>
    </row>
    <row r="48" spans="1:37" s="1210" customFormat="1" ht="28.5" customHeight="1">
      <c r="A48" s="1210" t="str">
        <f t="shared" si="66"/>
        <v>2.06.02</v>
      </c>
      <c r="B48" s="1633"/>
      <c r="C48" s="1612" t="s">
        <v>442</v>
      </c>
      <c r="D48" s="1577" t="s">
        <v>172</v>
      </c>
      <c r="E48" s="1581"/>
      <c r="F48" s="1577" t="s">
        <v>1054</v>
      </c>
      <c r="G48" s="1577"/>
      <c r="H48" s="1577" t="s">
        <v>355</v>
      </c>
      <c r="I48" s="1581">
        <v>2005</v>
      </c>
      <c r="J48" s="1569"/>
      <c r="K48" s="1569"/>
      <c r="L48" s="1569"/>
      <c r="M48" s="1569"/>
      <c r="N48" s="1569"/>
      <c r="O48" s="1581" t="s">
        <v>133</v>
      </c>
      <c r="P48" s="1582">
        <v>1875000</v>
      </c>
      <c r="Q48" s="1636"/>
      <c r="R48" s="1548" t="s">
        <v>1854</v>
      </c>
      <c r="S48" s="1583" t="str">
        <f t="shared" si="67"/>
        <v>2.06.02</v>
      </c>
      <c r="T48" s="1584" t="str">
        <f t="shared" si="68"/>
        <v>ALAT RUMAH TANGGA</v>
      </c>
      <c r="U48" s="1585">
        <f t="shared" si="69"/>
        <v>5</v>
      </c>
      <c r="V48" s="1586">
        <f t="shared" si="74"/>
        <v>375000</v>
      </c>
      <c r="W48" s="1587">
        <f t="shared" si="75"/>
        <v>9</v>
      </c>
      <c r="X48" s="1588"/>
      <c r="Y48" s="1586">
        <f t="shared" si="76"/>
        <v>10</v>
      </c>
      <c r="Z48" s="1588">
        <f t="shared" si="77"/>
        <v>375000</v>
      </c>
      <c r="AA48" s="1589">
        <f t="shared" si="78"/>
        <v>375000</v>
      </c>
      <c r="AB48" s="1589">
        <f t="shared" si="79"/>
        <v>375000</v>
      </c>
      <c r="AC48" s="1589">
        <f t="shared" si="80"/>
        <v>375000</v>
      </c>
      <c r="AD48" s="1589">
        <f t="shared" si="81"/>
        <v>375000</v>
      </c>
      <c r="AE48" s="1589">
        <f t="shared" si="70"/>
        <v>0</v>
      </c>
      <c r="AF48" s="1590">
        <f t="shared" si="71"/>
        <v>2005</v>
      </c>
      <c r="AG48" s="1588">
        <f t="shared" si="72"/>
        <v>0</v>
      </c>
      <c r="AH48" s="1588">
        <f t="shared" si="73"/>
        <v>1875000</v>
      </c>
      <c r="AI48" s="1546"/>
      <c r="AJ48" s="1546"/>
      <c r="AK48" s="1546"/>
    </row>
    <row r="49" spans="1:37" s="1210" customFormat="1" ht="28.5" customHeight="1">
      <c r="A49" s="1210" t="str">
        <f t="shared" si="66"/>
        <v>2.06.02</v>
      </c>
      <c r="B49" s="1633"/>
      <c r="C49" s="1612" t="s">
        <v>2054</v>
      </c>
      <c r="D49" s="1577" t="s">
        <v>188</v>
      </c>
      <c r="E49" s="1581"/>
      <c r="F49" s="1577" t="s">
        <v>298</v>
      </c>
      <c r="G49" s="1577"/>
      <c r="H49" s="1577" t="s">
        <v>362</v>
      </c>
      <c r="I49" s="1581">
        <v>2005</v>
      </c>
      <c r="J49" s="1569"/>
      <c r="K49" s="1569"/>
      <c r="L49" s="1569"/>
      <c r="M49" s="1569"/>
      <c r="N49" s="1569"/>
      <c r="O49" s="1581" t="s">
        <v>133</v>
      </c>
      <c r="P49" s="1582">
        <v>520000</v>
      </c>
      <c r="Q49" s="1636"/>
      <c r="R49" s="1548" t="s">
        <v>1854</v>
      </c>
      <c r="S49" s="1583" t="str">
        <f t="shared" si="67"/>
        <v>2.06.02</v>
      </c>
      <c r="T49" s="1584" t="str">
        <f t="shared" si="68"/>
        <v>ALAT RUMAH TANGGA</v>
      </c>
      <c r="U49" s="1585">
        <f t="shared" si="69"/>
        <v>5</v>
      </c>
      <c r="V49" s="1586">
        <f t="shared" si="74"/>
        <v>104000</v>
      </c>
      <c r="W49" s="1587">
        <f t="shared" si="75"/>
        <v>9</v>
      </c>
      <c r="X49" s="1588"/>
      <c r="Y49" s="1586">
        <f t="shared" si="76"/>
        <v>10</v>
      </c>
      <c r="Z49" s="1588">
        <f t="shared" si="77"/>
        <v>104000</v>
      </c>
      <c r="AA49" s="1589">
        <f t="shared" si="78"/>
        <v>104000</v>
      </c>
      <c r="AB49" s="1589">
        <f t="shared" si="79"/>
        <v>104000</v>
      </c>
      <c r="AC49" s="1589">
        <f t="shared" si="80"/>
        <v>104000</v>
      </c>
      <c r="AD49" s="1589">
        <f t="shared" si="81"/>
        <v>104000</v>
      </c>
      <c r="AE49" s="1589">
        <f t="shared" si="70"/>
        <v>0</v>
      </c>
      <c r="AF49" s="1590">
        <f t="shared" si="71"/>
        <v>2005</v>
      </c>
      <c r="AG49" s="1588">
        <f t="shared" si="72"/>
        <v>0</v>
      </c>
      <c r="AH49" s="1588">
        <f t="shared" si="73"/>
        <v>520000</v>
      </c>
      <c r="AI49" s="1546"/>
      <c r="AJ49" s="1546"/>
      <c r="AK49" s="1546"/>
    </row>
    <row r="50" spans="1:37" s="1210" customFormat="1" ht="28.5" customHeight="1">
      <c r="A50" s="1210" t="str">
        <f t="shared" si="66"/>
        <v>2.06.02</v>
      </c>
      <c r="B50" s="1633"/>
      <c r="C50" s="1612" t="s">
        <v>442</v>
      </c>
      <c r="D50" s="1577" t="s">
        <v>172</v>
      </c>
      <c r="E50" s="1581"/>
      <c r="F50" s="1577" t="s">
        <v>1054</v>
      </c>
      <c r="G50" s="1577"/>
      <c r="H50" s="1577" t="s">
        <v>355</v>
      </c>
      <c r="I50" s="1581">
        <v>2005</v>
      </c>
      <c r="J50" s="1569"/>
      <c r="K50" s="1569"/>
      <c r="L50" s="1569"/>
      <c r="M50" s="1569"/>
      <c r="N50" s="1569"/>
      <c r="O50" s="1581" t="s">
        <v>133</v>
      </c>
      <c r="P50" s="1582">
        <v>5250000</v>
      </c>
      <c r="Q50" s="1636"/>
      <c r="R50" s="1548" t="s">
        <v>1854</v>
      </c>
      <c r="S50" s="1583" t="str">
        <f t="shared" si="67"/>
        <v>2.06.02</v>
      </c>
      <c r="T50" s="1584" t="str">
        <f t="shared" si="68"/>
        <v>ALAT RUMAH TANGGA</v>
      </c>
      <c r="U50" s="1585">
        <f t="shared" si="69"/>
        <v>5</v>
      </c>
      <c r="V50" s="1586">
        <f t="shared" si="74"/>
        <v>1050000</v>
      </c>
      <c r="W50" s="1587">
        <f t="shared" si="75"/>
        <v>9</v>
      </c>
      <c r="X50" s="1588"/>
      <c r="Y50" s="1586">
        <f t="shared" si="76"/>
        <v>10</v>
      </c>
      <c r="Z50" s="1588">
        <f t="shared" si="77"/>
        <v>1050000</v>
      </c>
      <c r="AA50" s="1589">
        <f t="shared" si="78"/>
        <v>1050000</v>
      </c>
      <c r="AB50" s="1589">
        <f t="shared" si="79"/>
        <v>1050000</v>
      </c>
      <c r="AC50" s="1589">
        <f t="shared" si="80"/>
        <v>1050000</v>
      </c>
      <c r="AD50" s="1589">
        <f t="shared" si="81"/>
        <v>1050000</v>
      </c>
      <c r="AE50" s="1589">
        <f t="shared" si="70"/>
        <v>0</v>
      </c>
      <c r="AF50" s="1590">
        <f t="shared" si="71"/>
        <v>2005</v>
      </c>
      <c r="AG50" s="1588">
        <f t="shared" si="72"/>
        <v>0</v>
      </c>
      <c r="AH50" s="1588">
        <f t="shared" si="73"/>
        <v>5250000</v>
      </c>
      <c r="AI50" s="1546"/>
      <c r="AJ50" s="1546"/>
      <c r="AK50" s="1546"/>
    </row>
    <row r="51" spans="1:37" s="1210" customFormat="1" ht="28.5" customHeight="1">
      <c r="A51" s="1210" t="str">
        <f t="shared" si="66"/>
        <v>2.06.02</v>
      </c>
      <c r="B51" s="1633"/>
      <c r="C51" s="1612" t="s">
        <v>442</v>
      </c>
      <c r="D51" s="1577" t="s">
        <v>172</v>
      </c>
      <c r="E51" s="1581"/>
      <c r="F51" s="1577" t="s">
        <v>1054</v>
      </c>
      <c r="G51" s="1577"/>
      <c r="H51" s="1577" t="s">
        <v>355</v>
      </c>
      <c r="I51" s="1581">
        <v>2005</v>
      </c>
      <c r="J51" s="1569"/>
      <c r="K51" s="1569"/>
      <c r="L51" s="1569"/>
      <c r="M51" s="1569"/>
      <c r="N51" s="1569"/>
      <c r="O51" s="1581" t="s">
        <v>133</v>
      </c>
      <c r="P51" s="1582">
        <v>1750000</v>
      </c>
      <c r="Q51" s="1636"/>
      <c r="R51" s="1548" t="s">
        <v>1854</v>
      </c>
      <c r="S51" s="1583" t="str">
        <f t="shared" si="67"/>
        <v>2.06.02</v>
      </c>
      <c r="T51" s="1584" t="str">
        <f t="shared" si="68"/>
        <v>ALAT RUMAH TANGGA</v>
      </c>
      <c r="U51" s="1585">
        <f t="shared" si="69"/>
        <v>5</v>
      </c>
      <c r="V51" s="1586">
        <f t="shared" si="74"/>
        <v>350000</v>
      </c>
      <c r="W51" s="1587">
        <f t="shared" si="75"/>
        <v>9</v>
      </c>
      <c r="X51" s="1588"/>
      <c r="Y51" s="1586">
        <f t="shared" si="76"/>
        <v>10</v>
      </c>
      <c r="Z51" s="1588">
        <f t="shared" si="77"/>
        <v>350000</v>
      </c>
      <c r="AA51" s="1589">
        <f t="shared" si="78"/>
        <v>350000</v>
      </c>
      <c r="AB51" s="1589">
        <f t="shared" si="79"/>
        <v>350000</v>
      </c>
      <c r="AC51" s="1589">
        <f t="shared" si="80"/>
        <v>350000</v>
      </c>
      <c r="AD51" s="1589">
        <f t="shared" si="81"/>
        <v>350000</v>
      </c>
      <c r="AE51" s="1589">
        <f t="shared" si="70"/>
        <v>0</v>
      </c>
      <c r="AF51" s="1590">
        <f t="shared" si="71"/>
        <v>2005</v>
      </c>
      <c r="AG51" s="1588">
        <f t="shared" si="72"/>
        <v>0</v>
      </c>
      <c r="AH51" s="1588">
        <f t="shared" si="73"/>
        <v>1750000</v>
      </c>
      <c r="AI51" s="1546"/>
      <c r="AJ51" s="1546"/>
      <c r="AK51" s="1546"/>
    </row>
    <row r="52" spans="1:37" s="1210" customFormat="1" ht="28.5" customHeight="1">
      <c r="A52" s="1210" t="str">
        <f t="shared" si="66"/>
        <v>2.06.03</v>
      </c>
      <c r="B52" s="1633"/>
      <c r="C52" s="1612" t="s">
        <v>2063</v>
      </c>
      <c r="D52" s="1577" t="s">
        <v>171</v>
      </c>
      <c r="E52" s="1581"/>
      <c r="F52" s="1577" t="s">
        <v>1058</v>
      </c>
      <c r="G52" s="1577"/>
      <c r="H52" s="1577" t="s">
        <v>356</v>
      </c>
      <c r="I52" s="1581">
        <v>2005</v>
      </c>
      <c r="J52" s="1569"/>
      <c r="K52" s="1569"/>
      <c r="L52" s="1569"/>
      <c r="M52" s="1569"/>
      <c r="N52" s="1569"/>
      <c r="O52" s="1581" t="s">
        <v>133</v>
      </c>
      <c r="P52" s="1582">
        <v>5400000</v>
      </c>
      <c r="Q52" s="1636"/>
      <c r="R52" s="1548" t="s">
        <v>1854</v>
      </c>
      <c r="S52" s="1583" t="str">
        <f t="shared" si="67"/>
        <v>2.06.03</v>
      </c>
      <c r="T52" s="1584" t="str">
        <f t="shared" si="68"/>
        <v>KOMPUTER</v>
      </c>
      <c r="U52" s="1585">
        <f t="shared" si="69"/>
        <v>4</v>
      </c>
      <c r="V52" s="1586">
        <f t="shared" si="74"/>
        <v>1350000</v>
      </c>
      <c r="W52" s="1587">
        <f t="shared" si="75"/>
        <v>9</v>
      </c>
      <c r="X52" s="1588"/>
      <c r="Y52" s="1586">
        <f t="shared" si="76"/>
        <v>10</v>
      </c>
      <c r="Z52" s="1588">
        <f t="shared" si="77"/>
        <v>1350000</v>
      </c>
      <c r="AA52" s="1589">
        <f t="shared" si="78"/>
        <v>1350000</v>
      </c>
      <c r="AB52" s="1589">
        <f t="shared" si="79"/>
        <v>1350000</v>
      </c>
      <c r="AC52" s="1589">
        <f t="shared" si="80"/>
        <v>1350000</v>
      </c>
      <c r="AD52" s="1589">
        <f t="shared" si="81"/>
        <v>0</v>
      </c>
      <c r="AE52" s="1589">
        <f t="shared" si="70"/>
        <v>0</v>
      </c>
      <c r="AF52" s="1590">
        <f t="shared" si="71"/>
        <v>2005</v>
      </c>
      <c r="AG52" s="1588">
        <f t="shared" si="72"/>
        <v>0</v>
      </c>
      <c r="AH52" s="1588">
        <f t="shared" si="73"/>
        <v>5400000</v>
      </c>
      <c r="AI52" s="1546"/>
      <c r="AJ52" s="1546"/>
      <c r="AK52" s="1546"/>
    </row>
    <row r="53" spans="1:37" s="1210" customFormat="1" ht="28.5" customHeight="1">
      <c r="A53" s="1210" t="str">
        <f t="shared" si="66"/>
        <v>2.06.02</v>
      </c>
      <c r="B53" s="1633"/>
      <c r="C53" s="1612" t="s">
        <v>442</v>
      </c>
      <c r="D53" s="1577" t="s">
        <v>172</v>
      </c>
      <c r="E53" s="1581"/>
      <c r="F53" s="1577" t="s">
        <v>1054</v>
      </c>
      <c r="G53" s="1577"/>
      <c r="H53" s="1577" t="s">
        <v>355</v>
      </c>
      <c r="I53" s="1581">
        <v>2005</v>
      </c>
      <c r="J53" s="1569"/>
      <c r="K53" s="1569"/>
      <c r="L53" s="1569"/>
      <c r="M53" s="1569"/>
      <c r="N53" s="1569"/>
      <c r="O53" s="1581" t="s">
        <v>133</v>
      </c>
      <c r="P53" s="1582">
        <v>5250000</v>
      </c>
      <c r="Q53" s="1636"/>
      <c r="R53" s="1548" t="s">
        <v>1854</v>
      </c>
      <c r="S53" s="1583" t="str">
        <f t="shared" si="67"/>
        <v>2.06.02</v>
      </c>
      <c r="T53" s="1584" t="str">
        <f t="shared" si="68"/>
        <v>ALAT RUMAH TANGGA</v>
      </c>
      <c r="U53" s="1585">
        <f t="shared" si="69"/>
        <v>5</v>
      </c>
      <c r="V53" s="1586">
        <f t="shared" si="74"/>
        <v>1050000</v>
      </c>
      <c r="W53" s="1587">
        <f t="shared" si="75"/>
        <v>9</v>
      </c>
      <c r="X53" s="1588"/>
      <c r="Y53" s="1586">
        <f t="shared" si="76"/>
        <v>10</v>
      </c>
      <c r="Z53" s="1588">
        <f t="shared" si="77"/>
        <v>1050000</v>
      </c>
      <c r="AA53" s="1589">
        <f t="shared" si="78"/>
        <v>1050000</v>
      </c>
      <c r="AB53" s="1589">
        <f t="shared" si="79"/>
        <v>1050000</v>
      </c>
      <c r="AC53" s="1589">
        <f t="shared" si="80"/>
        <v>1050000</v>
      </c>
      <c r="AD53" s="1589">
        <f t="shared" si="81"/>
        <v>1050000</v>
      </c>
      <c r="AE53" s="1589">
        <f t="shared" si="70"/>
        <v>0</v>
      </c>
      <c r="AF53" s="1590">
        <f t="shared" si="71"/>
        <v>2005</v>
      </c>
      <c r="AG53" s="1588">
        <f t="shared" si="72"/>
        <v>0</v>
      </c>
      <c r="AH53" s="1588">
        <f t="shared" si="73"/>
        <v>5250000</v>
      </c>
      <c r="AI53" s="1546"/>
      <c r="AJ53" s="1546"/>
      <c r="AK53" s="1546"/>
    </row>
    <row r="54" spans="1:37" s="1210" customFormat="1" ht="28.5" customHeight="1">
      <c r="A54" s="1210" t="str">
        <f t="shared" si="66"/>
        <v>2.06.02</v>
      </c>
      <c r="B54" s="1633"/>
      <c r="C54" s="1612" t="s">
        <v>1496</v>
      </c>
      <c r="D54" s="1577" t="s">
        <v>1034</v>
      </c>
      <c r="E54" s="1581"/>
      <c r="F54" s="1577" t="s">
        <v>298</v>
      </c>
      <c r="G54" s="1577"/>
      <c r="H54" s="1577" t="s">
        <v>362</v>
      </c>
      <c r="I54" s="1581">
        <v>2005</v>
      </c>
      <c r="J54" s="1569"/>
      <c r="K54" s="1569"/>
      <c r="L54" s="1569"/>
      <c r="M54" s="1569"/>
      <c r="N54" s="1569"/>
      <c r="O54" s="1581" t="s">
        <v>133</v>
      </c>
      <c r="P54" s="1582">
        <v>800000</v>
      </c>
      <c r="Q54" s="1636"/>
      <c r="R54" s="1548" t="s">
        <v>1854</v>
      </c>
      <c r="S54" s="1583" t="str">
        <f t="shared" si="67"/>
        <v>2.06.02</v>
      </c>
      <c r="T54" s="1584" t="str">
        <f t="shared" si="68"/>
        <v>ALAT RUMAH TANGGA</v>
      </c>
      <c r="U54" s="1585">
        <f t="shared" si="69"/>
        <v>5</v>
      </c>
      <c r="V54" s="1586">
        <f t="shared" si="74"/>
        <v>160000</v>
      </c>
      <c r="W54" s="1587">
        <f t="shared" si="75"/>
        <v>9</v>
      </c>
      <c r="X54" s="1588"/>
      <c r="Y54" s="1586">
        <f t="shared" si="76"/>
        <v>10</v>
      </c>
      <c r="Z54" s="1588">
        <f t="shared" si="77"/>
        <v>160000</v>
      </c>
      <c r="AA54" s="1589">
        <f t="shared" si="78"/>
        <v>160000</v>
      </c>
      <c r="AB54" s="1589">
        <f t="shared" si="79"/>
        <v>160000</v>
      </c>
      <c r="AC54" s="1589">
        <f t="shared" si="80"/>
        <v>160000</v>
      </c>
      <c r="AD54" s="1589">
        <f t="shared" si="81"/>
        <v>160000</v>
      </c>
      <c r="AE54" s="1589">
        <f t="shared" si="70"/>
        <v>0</v>
      </c>
      <c r="AF54" s="1590">
        <f t="shared" si="71"/>
        <v>2005</v>
      </c>
      <c r="AG54" s="1588">
        <f t="shared" si="72"/>
        <v>0</v>
      </c>
      <c r="AH54" s="1588">
        <f t="shared" si="73"/>
        <v>800000</v>
      </c>
      <c r="AI54" s="1546"/>
      <c r="AJ54" s="1546"/>
      <c r="AK54" s="1546"/>
    </row>
    <row r="55" spans="1:37" s="1210" customFormat="1" ht="28.5" customHeight="1">
      <c r="A55" s="1210" t="str">
        <f t="shared" si="66"/>
        <v>2.06.02</v>
      </c>
      <c r="B55" s="1633"/>
      <c r="C55" s="1612" t="s">
        <v>2061</v>
      </c>
      <c r="D55" s="1577" t="s">
        <v>181</v>
      </c>
      <c r="E55" s="1581"/>
      <c r="F55" s="1577" t="s">
        <v>332</v>
      </c>
      <c r="G55" s="1577"/>
      <c r="H55" s="1577" t="s">
        <v>354</v>
      </c>
      <c r="I55" s="1581">
        <v>2005</v>
      </c>
      <c r="J55" s="1569"/>
      <c r="K55" s="1569"/>
      <c r="L55" s="1569"/>
      <c r="M55" s="1569"/>
      <c r="N55" s="1569"/>
      <c r="O55" s="1581" t="s">
        <v>133</v>
      </c>
      <c r="P55" s="1582">
        <v>520000</v>
      </c>
      <c r="Q55" s="1636"/>
      <c r="R55" s="1548" t="s">
        <v>1854</v>
      </c>
      <c r="S55" s="1583" t="str">
        <f t="shared" si="67"/>
        <v>2.06.02</v>
      </c>
      <c r="T55" s="1584" t="str">
        <f t="shared" si="68"/>
        <v>ALAT RUMAH TANGGA</v>
      </c>
      <c r="U55" s="1585">
        <f t="shared" si="69"/>
        <v>5</v>
      </c>
      <c r="V55" s="1586">
        <f t="shared" si="74"/>
        <v>104000</v>
      </c>
      <c r="W55" s="1587">
        <f t="shared" si="75"/>
        <v>9</v>
      </c>
      <c r="X55" s="1588"/>
      <c r="Y55" s="1586">
        <f t="shared" si="76"/>
        <v>10</v>
      </c>
      <c r="Z55" s="1588">
        <f t="shared" si="77"/>
        <v>104000</v>
      </c>
      <c r="AA55" s="1589">
        <f t="shared" si="78"/>
        <v>104000</v>
      </c>
      <c r="AB55" s="1589">
        <f t="shared" si="79"/>
        <v>104000</v>
      </c>
      <c r="AC55" s="1589">
        <f t="shared" si="80"/>
        <v>104000</v>
      </c>
      <c r="AD55" s="1589">
        <f t="shared" si="81"/>
        <v>104000</v>
      </c>
      <c r="AE55" s="1589">
        <f t="shared" si="70"/>
        <v>0</v>
      </c>
      <c r="AF55" s="1590">
        <f t="shared" si="71"/>
        <v>2005</v>
      </c>
      <c r="AG55" s="1588">
        <f t="shared" si="72"/>
        <v>0</v>
      </c>
      <c r="AH55" s="1588">
        <f t="shared" si="73"/>
        <v>520000</v>
      </c>
      <c r="AI55" s="1546"/>
      <c r="AJ55" s="1546"/>
      <c r="AK55" s="1546"/>
    </row>
    <row r="56" spans="1:37" s="1210" customFormat="1" ht="28.5" customHeight="1">
      <c r="A56" s="1210" t="str">
        <f t="shared" si="66"/>
        <v>2.06.02</v>
      </c>
      <c r="B56" s="1633"/>
      <c r="C56" s="1612" t="s">
        <v>2062</v>
      </c>
      <c r="D56" s="1577" t="s">
        <v>1040</v>
      </c>
      <c r="E56" s="1581"/>
      <c r="F56" s="1577" t="s">
        <v>293</v>
      </c>
      <c r="G56" s="1577"/>
      <c r="H56" s="1577" t="s">
        <v>354</v>
      </c>
      <c r="I56" s="1581">
        <v>2005</v>
      </c>
      <c r="J56" s="1569"/>
      <c r="K56" s="1569"/>
      <c r="L56" s="1569"/>
      <c r="M56" s="1569"/>
      <c r="N56" s="1569"/>
      <c r="O56" s="1581" t="s">
        <v>133</v>
      </c>
      <c r="P56" s="1582">
        <v>1400000</v>
      </c>
      <c r="Q56" s="1636"/>
      <c r="R56" s="1548" t="s">
        <v>1854</v>
      </c>
      <c r="S56" s="1583" t="str">
        <f t="shared" si="67"/>
        <v>2.06.02</v>
      </c>
      <c r="T56" s="1584" t="str">
        <f t="shared" si="68"/>
        <v>ALAT RUMAH TANGGA</v>
      </c>
      <c r="U56" s="1585">
        <f t="shared" si="69"/>
        <v>5</v>
      </c>
      <c r="V56" s="1586">
        <f t="shared" si="74"/>
        <v>280000</v>
      </c>
      <c r="W56" s="1587">
        <f t="shared" si="75"/>
        <v>9</v>
      </c>
      <c r="X56" s="1588"/>
      <c r="Y56" s="1586">
        <f t="shared" si="76"/>
        <v>10</v>
      </c>
      <c r="Z56" s="1588">
        <f t="shared" si="77"/>
        <v>280000</v>
      </c>
      <c r="AA56" s="1589">
        <f t="shared" si="78"/>
        <v>280000</v>
      </c>
      <c r="AB56" s="1589">
        <f t="shared" si="79"/>
        <v>280000</v>
      </c>
      <c r="AC56" s="1589">
        <f t="shared" si="80"/>
        <v>280000</v>
      </c>
      <c r="AD56" s="1589">
        <f t="shared" si="81"/>
        <v>280000</v>
      </c>
      <c r="AE56" s="1589">
        <f t="shared" si="70"/>
        <v>0</v>
      </c>
      <c r="AF56" s="1590">
        <f t="shared" si="71"/>
        <v>2005</v>
      </c>
      <c r="AG56" s="1588">
        <f t="shared" si="72"/>
        <v>0</v>
      </c>
      <c r="AH56" s="1588">
        <f t="shared" si="73"/>
        <v>1400000</v>
      </c>
      <c r="AI56" s="1546"/>
      <c r="AJ56" s="1546"/>
      <c r="AK56" s="1546"/>
    </row>
    <row r="57" spans="1:37" s="1210" customFormat="1" ht="28.5" customHeight="1">
      <c r="A57" s="1210" t="str">
        <f t="shared" si="66"/>
        <v>2.06.01</v>
      </c>
      <c r="B57" s="1633"/>
      <c r="C57" s="1612" t="s">
        <v>435</v>
      </c>
      <c r="D57" s="1577" t="s">
        <v>176</v>
      </c>
      <c r="E57" s="1581"/>
      <c r="F57" s="1577" t="s">
        <v>308</v>
      </c>
      <c r="G57" s="1577"/>
      <c r="H57" s="1577" t="s">
        <v>356</v>
      </c>
      <c r="I57" s="1581">
        <v>2005</v>
      </c>
      <c r="J57" s="1569"/>
      <c r="K57" s="1569"/>
      <c r="L57" s="1569"/>
      <c r="M57" s="1569"/>
      <c r="N57" s="1569"/>
      <c r="O57" s="1581" t="s">
        <v>133</v>
      </c>
      <c r="P57" s="1582">
        <v>910000</v>
      </c>
      <c r="Q57" s="1636"/>
      <c r="R57" s="1548" t="s">
        <v>1854</v>
      </c>
      <c r="S57" s="1583" t="str">
        <f t="shared" si="67"/>
        <v>2.06.01</v>
      </c>
      <c r="T57" s="1584" t="str">
        <f t="shared" si="68"/>
        <v>ALAT KANTOR</v>
      </c>
      <c r="U57" s="1585">
        <f t="shared" si="69"/>
        <v>5</v>
      </c>
      <c r="V57" s="1586">
        <f t="shared" si="74"/>
        <v>182000</v>
      </c>
      <c r="W57" s="1587">
        <f t="shared" si="75"/>
        <v>9</v>
      </c>
      <c r="X57" s="1588"/>
      <c r="Y57" s="1586">
        <f t="shared" si="76"/>
        <v>10</v>
      </c>
      <c r="Z57" s="1588">
        <f t="shared" si="77"/>
        <v>182000</v>
      </c>
      <c r="AA57" s="1589">
        <f t="shared" si="78"/>
        <v>182000</v>
      </c>
      <c r="AB57" s="1589">
        <f t="shared" si="79"/>
        <v>182000</v>
      </c>
      <c r="AC57" s="1589">
        <f t="shared" si="80"/>
        <v>182000</v>
      </c>
      <c r="AD57" s="1589">
        <f t="shared" si="81"/>
        <v>182000</v>
      </c>
      <c r="AE57" s="1589">
        <f t="shared" si="70"/>
        <v>0</v>
      </c>
      <c r="AF57" s="1590">
        <f t="shared" si="71"/>
        <v>2005</v>
      </c>
      <c r="AG57" s="1588">
        <f t="shared" si="72"/>
        <v>0</v>
      </c>
      <c r="AH57" s="1588">
        <f t="shared" si="73"/>
        <v>910000</v>
      </c>
      <c r="AI57" s="1546"/>
      <c r="AJ57" s="1546"/>
      <c r="AK57" s="1546"/>
    </row>
    <row r="58" spans="1:37" s="1210" customFormat="1" ht="28.5" customHeight="1">
      <c r="A58" s="1210" t="str">
        <f t="shared" si="66"/>
        <v>2.06.03</v>
      </c>
      <c r="B58" s="1633"/>
      <c r="C58" s="1612" t="s">
        <v>2063</v>
      </c>
      <c r="D58" s="1577" t="s">
        <v>171</v>
      </c>
      <c r="E58" s="1581"/>
      <c r="F58" s="1577" t="s">
        <v>846</v>
      </c>
      <c r="G58" s="1577"/>
      <c r="H58" s="1577" t="s">
        <v>356</v>
      </c>
      <c r="I58" s="1581">
        <v>2005</v>
      </c>
      <c r="J58" s="1569"/>
      <c r="K58" s="1569"/>
      <c r="L58" s="1569"/>
      <c r="M58" s="1569"/>
      <c r="N58" s="1569"/>
      <c r="O58" s="1581" t="s">
        <v>133</v>
      </c>
      <c r="P58" s="1582">
        <v>7125000</v>
      </c>
      <c r="Q58" s="1636"/>
      <c r="R58" s="1548" t="s">
        <v>1854</v>
      </c>
      <c r="S58" s="1583" t="str">
        <f t="shared" si="67"/>
        <v>2.06.03</v>
      </c>
      <c r="T58" s="1584" t="str">
        <f t="shared" si="68"/>
        <v>KOMPUTER</v>
      </c>
      <c r="U58" s="1585">
        <f t="shared" si="69"/>
        <v>4</v>
      </c>
      <c r="V58" s="1586">
        <f t="shared" si="74"/>
        <v>1781250</v>
      </c>
      <c r="W58" s="1587">
        <f t="shared" si="75"/>
        <v>9</v>
      </c>
      <c r="X58" s="1588"/>
      <c r="Y58" s="1586">
        <f t="shared" si="76"/>
        <v>10</v>
      </c>
      <c r="Z58" s="1588">
        <f t="shared" si="77"/>
        <v>1781250</v>
      </c>
      <c r="AA58" s="1589">
        <f t="shared" si="78"/>
        <v>1781250</v>
      </c>
      <c r="AB58" s="1589">
        <f t="shared" si="79"/>
        <v>1781250</v>
      </c>
      <c r="AC58" s="1589">
        <f t="shared" si="80"/>
        <v>1781250</v>
      </c>
      <c r="AD58" s="1589">
        <f t="shared" si="81"/>
        <v>0</v>
      </c>
      <c r="AE58" s="1589">
        <f t="shared" si="70"/>
        <v>0</v>
      </c>
      <c r="AF58" s="1590">
        <f t="shared" si="71"/>
        <v>2005</v>
      </c>
      <c r="AG58" s="1588">
        <f t="shared" si="72"/>
        <v>0</v>
      </c>
      <c r="AH58" s="1588">
        <f t="shared" si="73"/>
        <v>7125000</v>
      </c>
      <c r="AI58" s="1546"/>
      <c r="AJ58" s="1546"/>
      <c r="AK58" s="1546"/>
    </row>
    <row r="59" spans="1:37" s="1210" customFormat="1" ht="28.5" customHeight="1">
      <c r="A59" s="1210" t="str">
        <f t="shared" si="66"/>
        <v>2.06.02</v>
      </c>
      <c r="B59" s="1633"/>
      <c r="C59" s="1612" t="s">
        <v>2062</v>
      </c>
      <c r="D59" s="1577" t="s">
        <v>169</v>
      </c>
      <c r="E59" s="1581"/>
      <c r="F59" s="1577" t="s">
        <v>293</v>
      </c>
      <c r="G59" s="1577"/>
      <c r="H59" s="1577" t="s">
        <v>354</v>
      </c>
      <c r="I59" s="1581">
        <v>2005</v>
      </c>
      <c r="J59" s="1569"/>
      <c r="K59" s="1569"/>
      <c r="L59" s="1569"/>
      <c r="M59" s="1569"/>
      <c r="N59" s="1569"/>
      <c r="O59" s="1581" t="s">
        <v>133</v>
      </c>
      <c r="P59" s="1582">
        <v>787500</v>
      </c>
      <c r="Q59" s="1636"/>
      <c r="R59" s="1548" t="s">
        <v>1854</v>
      </c>
      <c r="S59" s="1583" t="str">
        <f t="shared" si="67"/>
        <v>2.06.02</v>
      </c>
      <c r="T59" s="1584" t="str">
        <f t="shared" si="68"/>
        <v>ALAT RUMAH TANGGA</v>
      </c>
      <c r="U59" s="1585">
        <f t="shared" si="69"/>
        <v>5</v>
      </c>
      <c r="V59" s="1586">
        <f t="shared" si="74"/>
        <v>157500</v>
      </c>
      <c r="W59" s="1587">
        <f t="shared" si="75"/>
        <v>9</v>
      </c>
      <c r="X59" s="1588"/>
      <c r="Y59" s="1586">
        <f t="shared" si="76"/>
        <v>10</v>
      </c>
      <c r="Z59" s="1588">
        <f t="shared" si="77"/>
        <v>157500</v>
      </c>
      <c r="AA59" s="1589">
        <f t="shared" si="78"/>
        <v>157500</v>
      </c>
      <c r="AB59" s="1589">
        <f t="shared" si="79"/>
        <v>157500</v>
      </c>
      <c r="AC59" s="1589">
        <f t="shared" si="80"/>
        <v>157500</v>
      </c>
      <c r="AD59" s="1589">
        <f t="shared" si="81"/>
        <v>157500</v>
      </c>
      <c r="AE59" s="1589">
        <f t="shared" si="70"/>
        <v>0</v>
      </c>
      <c r="AF59" s="1590">
        <f t="shared" si="71"/>
        <v>2005</v>
      </c>
      <c r="AG59" s="1588">
        <f t="shared" si="72"/>
        <v>0</v>
      </c>
      <c r="AH59" s="1588">
        <f t="shared" si="73"/>
        <v>787500</v>
      </c>
      <c r="AI59" s="1546"/>
      <c r="AJ59" s="1546"/>
      <c r="AK59" s="1546"/>
    </row>
    <row r="60" spans="1:37" s="1210" customFormat="1" ht="28.5" customHeight="1">
      <c r="A60" s="1210" t="str">
        <f t="shared" si="66"/>
        <v>2.06.03</v>
      </c>
      <c r="B60" s="1633"/>
      <c r="C60" s="1612" t="s">
        <v>2063</v>
      </c>
      <c r="D60" s="1577" t="s">
        <v>171</v>
      </c>
      <c r="E60" s="1581"/>
      <c r="F60" s="1577" t="s">
        <v>294</v>
      </c>
      <c r="G60" s="1577"/>
      <c r="H60" s="1577" t="s">
        <v>356</v>
      </c>
      <c r="I60" s="1581">
        <v>2005</v>
      </c>
      <c r="J60" s="1569"/>
      <c r="K60" s="1569"/>
      <c r="L60" s="1569"/>
      <c r="M60" s="1569"/>
      <c r="N60" s="1569"/>
      <c r="O60" s="1581" t="s">
        <v>133</v>
      </c>
      <c r="P60" s="1582">
        <v>3000000</v>
      </c>
      <c r="Q60" s="1636"/>
      <c r="R60" s="1548" t="s">
        <v>1854</v>
      </c>
      <c r="S60" s="1583" t="str">
        <f t="shared" si="67"/>
        <v>2.06.03</v>
      </c>
      <c r="T60" s="1584" t="str">
        <f t="shared" si="68"/>
        <v>KOMPUTER</v>
      </c>
      <c r="U60" s="1585">
        <f t="shared" si="69"/>
        <v>4</v>
      </c>
      <c r="V60" s="1586">
        <f t="shared" si="74"/>
        <v>750000</v>
      </c>
      <c r="W60" s="1587">
        <f t="shared" si="75"/>
        <v>9</v>
      </c>
      <c r="X60" s="1588"/>
      <c r="Y60" s="1586">
        <f t="shared" si="76"/>
        <v>10</v>
      </c>
      <c r="Z60" s="1588">
        <f t="shared" si="77"/>
        <v>750000</v>
      </c>
      <c r="AA60" s="1589">
        <f t="shared" si="78"/>
        <v>750000</v>
      </c>
      <c r="AB60" s="1589">
        <f t="shared" si="79"/>
        <v>750000</v>
      </c>
      <c r="AC60" s="1589">
        <f t="shared" si="80"/>
        <v>750000</v>
      </c>
      <c r="AD60" s="1589">
        <f t="shared" si="81"/>
        <v>0</v>
      </c>
      <c r="AE60" s="1589">
        <f t="shared" si="70"/>
        <v>0</v>
      </c>
      <c r="AF60" s="1590">
        <f t="shared" si="71"/>
        <v>2005</v>
      </c>
      <c r="AG60" s="1588">
        <f t="shared" si="72"/>
        <v>0</v>
      </c>
      <c r="AH60" s="1588">
        <f t="shared" si="73"/>
        <v>3000000</v>
      </c>
      <c r="AI60" s="1546"/>
      <c r="AJ60" s="1546"/>
      <c r="AK60" s="1546"/>
    </row>
    <row r="61" spans="1:37" s="1210" customFormat="1" ht="28.5" customHeight="1">
      <c r="A61" s="1210" t="str">
        <f t="shared" si="66"/>
        <v>2.06.03</v>
      </c>
      <c r="B61" s="1633"/>
      <c r="C61" s="1612" t="s">
        <v>2065</v>
      </c>
      <c r="D61" s="1577" t="s">
        <v>1041</v>
      </c>
      <c r="E61" s="1581"/>
      <c r="F61" s="1577" t="s">
        <v>294</v>
      </c>
      <c r="G61" s="1577"/>
      <c r="H61" s="1577" t="s">
        <v>357</v>
      </c>
      <c r="I61" s="1581">
        <v>2005</v>
      </c>
      <c r="J61" s="1569"/>
      <c r="K61" s="1569"/>
      <c r="L61" s="1569"/>
      <c r="M61" s="1569"/>
      <c r="N61" s="1569"/>
      <c r="O61" s="1581" t="s">
        <v>133</v>
      </c>
      <c r="P61" s="1582">
        <v>600000</v>
      </c>
      <c r="Q61" s="1636"/>
      <c r="R61" s="1548" t="s">
        <v>1854</v>
      </c>
      <c r="S61" s="1583" t="str">
        <f t="shared" si="67"/>
        <v>2.06.03</v>
      </c>
      <c r="T61" s="1584" t="str">
        <f t="shared" si="68"/>
        <v>KOMPUTER</v>
      </c>
      <c r="U61" s="1585">
        <f t="shared" si="69"/>
        <v>4</v>
      </c>
      <c r="V61" s="1586">
        <f t="shared" si="74"/>
        <v>150000</v>
      </c>
      <c r="W61" s="1587">
        <f t="shared" si="75"/>
        <v>9</v>
      </c>
      <c r="X61" s="1588"/>
      <c r="Y61" s="1586">
        <f t="shared" si="76"/>
        <v>10</v>
      </c>
      <c r="Z61" s="1588">
        <f t="shared" si="77"/>
        <v>150000</v>
      </c>
      <c r="AA61" s="1589">
        <f t="shared" si="78"/>
        <v>150000</v>
      </c>
      <c r="AB61" s="1589">
        <f t="shared" si="79"/>
        <v>150000</v>
      </c>
      <c r="AC61" s="1589">
        <f t="shared" si="80"/>
        <v>150000</v>
      </c>
      <c r="AD61" s="1589">
        <f t="shared" si="81"/>
        <v>0</v>
      </c>
      <c r="AE61" s="1589">
        <f t="shared" si="70"/>
        <v>0</v>
      </c>
      <c r="AF61" s="1590">
        <f t="shared" si="71"/>
        <v>2005</v>
      </c>
      <c r="AG61" s="1588">
        <f t="shared" si="72"/>
        <v>0</v>
      </c>
      <c r="AH61" s="1588">
        <f t="shared" si="73"/>
        <v>600000</v>
      </c>
      <c r="AI61" s="1546"/>
      <c r="AJ61" s="1546"/>
      <c r="AK61" s="1546"/>
    </row>
    <row r="62" spans="1:37" s="1210" customFormat="1" ht="28.5" customHeight="1">
      <c r="A62" s="1210" t="str">
        <f t="shared" si="66"/>
        <v>2.06.01</v>
      </c>
      <c r="B62" s="1633"/>
      <c r="C62" s="1612" t="s">
        <v>435</v>
      </c>
      <c r="D62" s="1577" t="s">
        <v>176</v>
      </c>
      <c r="E62" s="1581"/>
      <c r="F62" s="1577" t="s">
        <v>302</v>
      </c>
      <c r="G62" s="1577"/>
      <c r="H62" s="1577" t="s">
        <v>356</v>
      </c>
      <c r="I62" s="1581">
        <v>2005</v>
      </c>
      <c r="J62" s="1569"/>
      <c r="K62" s="1569"/>
      <c r="L62" s="1569"/>
      <c r="M62" s="1569"/>
      <c r="N62" s="1569"/>
      <c r="O62" s="1581" t="s">
        <v>133</v>
      </c>
      <c r="P62" s="1582">
        <v>845000</v>
      </c>
      <c r="Q62" s="1636"/>
      <c r="R62" s="1548" t="s">
        <v>1854</v>
      </c>
      <c r="S62" s="1583" t="str">
        <f t="shared" si="67"/>
        <v>2.06.01</v>
      </c>
      <c r="T62" s="1584" t="str">
        <f t="shared" si="68"/>
        <v>ALAT KANTOR</v>
      </c>
      <c r="U62" s="1585">
        <f t="shared" si="69"/>
        <v>5</v>
      </c>
      <c r="V62" s="1586">
        <f t="shared" si="74"/>
        <v>169000</v>
      </c>
      <c r="W62" s="1587">
        <f t="shared" si="75"/>
        <v>9</v>
      </c>
      <c r="X62" s="1588"/>
      <c r="Y62" s="1586">
        <f t="shared" si="76"/>
        <v>10</v>
      </c>
      <c r="Z62" s="1588">
        <f t="shared" si="77"/>
        <v>169000</v>
      </c>
      <c r="AA62" s="1589">
        <f t="shared" si="78"/>
        <v>169000</v>
      </c>
      <c r="AB62" s="1589">
        <f t="shared" si="79"/>
        <v>169000</v>
      </c>
      <c r="AC62" s="1589">
        <f t="shared" si="80"/>
        <v>169000</v>
      </c>
      <c r="AD62" s="1589">
        <f t="shared" si="81"/>
        <v>169000</v>
      </c>
      <c r="AE62" s="1589">
        <f t="shared" si="70"/>
        <v>0</v>
      </c>
      <c r="AF62" s="1590">
        <f t="shared" si="71"/>
        <v>2005</v>
      </c>
      <c r="AG62" s="1588">
        <f t="shared" si="72"/>
        <v>0</v>
      </c>
      <c r="AH62" s="1588">
        <f t="shared" si="73"/>
        <v>845000</v>
      </c>
      <c r="AI62" s="1546"/>
      <c r="AJ62" s="1546"/>
      <c r="AK62" s="1546"/>
    </row>
    <row r="63" spans="1:37" s="1210" customFormat="1" ht="28.5" customHeight="1">
      <c r="A63" s="1210" t="str">
        <f t="shared" si="66"/>
        <v>2.06.02</v>
      </c>
      <c r="B63" s="1633"/>
      <c r="C63" s="1612" t="s">
        <v>442</v>
      </c>
      <c r="D63" s="1577" t="s">
        <v>172</v>
      </c>
      <c r="E63" s="1581"/>
      <c r="F63" s="1577" t="s">
        <v>1054</v>
      </c>
      <c r="G63" s="1577"/>
      <c r="H63" s="1577" t="s">
        <v>355</v>
      </c>
      <c r="I63" s="1581">
        <v>2005</v>
      </c>
      <c r="J63" s="1569"/>
      <c r="K63" s="1569"/>
      <c r="L63" s="1569"/>
      <c r="M63" s="1569"/>
      <c r="N63" s="1569"/>
      <c r="O63" s="1581" t="s">
        <v>133</v>
      </c>
      <c r="P63" s="1582">
        <v>1875000</v>
      </c>
      <c r="Q63" s="1636"/>
      <c r="R63" s="1548" t="s">
        <v>1854</v>
      </c>
      <c r="S63" s="1583" t="str">
        <f t="shared" si="67"/>
        <v>2.06.02</v>
      </c>
      <c r="T63" s="1584" t="str">
        <f t="shared" si="68"/>
        <v>ALAT RUMAH TANGGA</v>
      </c>
      <c r="U63" s="1585">
        <f t="shared" si="69"/>
        <v>5</v>
      </c>
      <c r="V63" s="1586">
        <f t="shared" si="74"/>
        <v>375000</v>
      </c>
      <c r="W63" s="1587">
        <f t="shared" si="75"/>
        <v>9</v>
      </c>
      <c r="X63" s="1588"/>
      <c r="Y63" s="1586">
        <f t="shared" si="76"/>
        <v>10</v>
      </c>
      <c r="Z63" s="1588">
        <f t="shared" si="77"/>
        <v>375000</v>
      </c>
      <c r="AA63" s="1589">
        <f t="shared" si="78"/>
        <v>375000</v>
      </c>
      <c r="AB63" s="1589">
        <f t="shared" si="79"/>
        <v>375000</v>
      </c>
      <c r="AC63" s="1589">
        <f t="shared" si="80"/>
        <v>375000</v>
      </c>
      <c r="AD63" s="1589">
        <f t="shared" si="81"/>
        <v>375000</v>
      </c>
      <c r="AE63" s="1589">
        <f t="shared" si="70"/>
        <v>0</v>
      </c>
      <c r="AF63" s="1590">
        <f t="shared" si="71"/>
        <v>2005</v>
      </c>
      <c r="AG63" s="1588">
        <f t="shared" si="72"/>
        <v>0</v>
      </c>
      <c r="AH63" s="1588">
        <f t="shared" si="73"/>
        <v>1875000</v>
      </c>
      <c r="AI63" s="1546"/>
      <c r="AJ63" s="1546"/>
      <c r="AK63" s="1546"/>
    </row>
    <row r="64" spans="1:37" s="1210" customFormat="1" ht="28.5" customHeight="1">
      <c r="A64" s="1210" t="str">
        <f t="shared" si="66"/>
        <v>2.06.02</v>
      </c>
      <c r="B64" s="1633"/>
      <c r="C64" s="1612" t="s">
        <v>2054</v>
      </c>
      <c r="D64" s="1577" t="s">
        <v>188</v>
      </c>
      <c r="E64" s="1581"/>
      <c r="F64" s="1577" t="s">
        <v>298</v>
      </c>
      <c r="G64" s="1577"/>
      <c r="H64" s="1577" t="s">
        <v>358</v>
      </c>
      <c r="I64" s="1581">
        <v>2005</v>
      </c>
      <c r="J64" s="1569"/>
      <c r="K64" s="1569"/>
      <c r="L64" s="1569"/>
      <c r="M64" s="1569"/>
      <c r="N64" s="1569"/>
      <c r="O64" s="1581" t="s">
        <v>133</v>
      </c>
      <c r="P64" s="1582">
        <v>560000</v>
      </c>
      <c r="Q64" s="1636"/>
      <c r="R64" s="1548" t="s">
        <v>1854</v>
      </c>
      <c r="S64" s="1583" t="str">
        <f t="shared" si="67"/>
        <v>2.06.02</v>
      </c>
      <c r="T64" s="1584" t="str">
        <f t="shared" si="68"/>
        <v>ALAT RUMAH TANGGA</v>
      </c>
      <c r="U64" s="1585">
        <f t="shared" si="69"/>
        <v>5</v>
      </c>
      <c r="V64" s="1586">
        <f t="shared" si="74"/>
        <v>112000</v>
      </c>
      <c r="W64" s="1587">
        <f t="shared" si="75"/>
        <v>9</v>
      </c>
      <c r="X64" s="1588"/>
      <c r="Y64" s="1586">
        <f t="shared" si="76"/>
        <v>10</v>
      </c>
      <c r="Z64" s="1588">
        <f t="shared" si="77"/>
        <v>112000</v>
      </c>
      <c r="AA64" s="1589">
        <f t="shared" si="78"/>
        <v>112000</v>
      </c>
      <c r="AB64" s="1589">
        <f t="shared" si="79"/>
        <v>112000</v>
      </c>
      <c r="AC64" s="1589">
        <f t="shared" si="80"/>
        <v>112000</v>
      </c>
      <c r="AD64" s="1589">
        <f t="shared" si="81"/>
        <v>112000</v>
      </c>
      <c r="AE64" s="1589">
        <f t="shared" si="70"/>
        <v>0</v>
      </c>
      <c r="AF64" s="1590">
        <f t="shared" si="71"/>
        <v>2005</v>
      </c>
      <c r="AG64" s="1588">
        <f t="shared" si="72"/>
        <v>0</v>
      </c>
      <c r="AH64" s="1588">
        <f t="shared" si="73"/>
        <v>560000</v>
      </c>
      <c r="AI64" s="1546"/>
      <c r="AJ64" s="1546"/>
      <c r="AK64" s="1546"/>
    </row>
    <row r="65" spans="1:37" s="1210" customFormat="1" ht="28.5" customHeight="1">
      <c r="A65" s="1210" t="str">
        <f t="shared" si="66"/>
        <v>2.06.02</v>
      </c>
      <c r="B65" s="1633"/>
      <c r="C65" s="1612" t="s">
        <v>2054</v>
      </c>
      <c r="D65" s="1577" t="s">
        <v>188</v>
      </c>
      <c r="E65" s="1581"/>
      <c r="F65" s="1577" t="s">
        <v>298</v>
      </c>
      <c r="G65" s="1577"/>
      <c r="H65" s="1577" t="s">
        <v>362</v>
      </c>
      <c r="I65" s="1581">
        <v>2005</v>
      </c>
      <c r="J65" s="1569"/>
      <c r="K65" s="1569"/>
      <c r="L65" s="1569"/>
      <c r="M65" s="1569"/>
      <c r="N65" s="1569"/>
      <c r="O65" s="1581" t="s">
        <v>133</v>
      </c>
      <c r="P65" s="1582">
        <v>840000</v>
      </c>
      <c r="Q65" s="1636"/>
      <c r="R65" s="1548" t="s">
        <v>1854</v>
      </c>
      <c r="S65" s="1583" t="str">
        <f t="shared" si="67"/>
        <v>2.06.02</v>
      </c>
      <c r="T65" s="1584" t="str">
        <f t="shared" si="68"/>
        <v>ALAT RUMAH TANGGA</v>
      </c>
      <c r="U65" s="1585">
        <f t="shared" si="69"/>
        <v>5</v>
      </c>
      <c r="V65" s="1586">
        <f t="shared" si="74"/>
        <v>168000</v>
      </c>
      <c r="W65" s="1587">
        <f t="shared" si="75"/>
        <v>9</v>
      </c>
      <c r="X65" s="1588"/>
      <c r="Y65" s="1586">
        <f t="shared" si="76"/>
        <v>10</v>
      </c>
      <c r="Z65" s="1588">
        <f t="shared" si="77"/>
        <v>168000</v>
      </c>
      <c r="AA65" s="1589">
        <f t="shared" si="78"/>
        <v>168000</v>
      </c>
      <c r="AB65" s="1589">
        <f t="shared" si="79"/>
        <v>168000</v>
      </c>
      <c r="AC65" s="1589">
        <f t="shared" si="80"/>
        <v>168000</v>
      </c>
      <c r="AD65" s="1589">
        <f t="shared" si="81"/>
        <v>168000</v>
      </c>
      <c r="AE65" s="1589">
        <f t="shared" si="70"/>
        <v>0</v>
      </c>
      <c r="AF65" s="1590">
        <f t="shared" si="71"/>
        <v>2005</v>
      </c>
      <c r="AG65" s="1588">
        <f t="shared" si="72"/>
        <v>0</v>
      </c>
      <c r="AH65" s="1588">
        <f t="shared" si="73"/>
        <v>840000</v>
      </c>
      <c r="AI65" s="1546"/>
      <c r="AJ65" s="1546"/>
      <c r="AK65" s="1546"/>
    </row>
    <row r="66" spans="1:37" s="1210" customFormat="1" ht="28.5" customHeight="1">
      <c r="A66" s="1210" t="str">
        <f t="shared" si="66"/>
        <v>2.06.02</v>
      </c>
      <c r="B66" s="1633"/>
      <c r="C66" s="1612" t="s">
        <v>2054</v>
      </c>
      <c r="D66" s="1577" t="s">
        <v>188</v>
      </c>
      <c r="E66" s="1581"/>
      <c r="F66" s="1577" t="s">
        <v>298</v>
      </c>
      <c r="G66" s="1577"/>
      <c r="H66" s="1577" t="s">
        <v>362</v>
      </c>
      <c r="I66" s="1581">
        <v>2005</v>
      </c>
      <c r="J66" s="1569"/>
      <c r="K66" s="1569"/>
      <c r="L66" s="1569"/>
      <c r="M66" s="1569"/>
      <c r="N66" s="1569"/>
      <c r="O66" s="1581" t="s">
        <v>133</v>
      </c>
      <c r="P66" s="1582">
        <v>3500000</v>
      </c>
      <c r="Q66" s="1636"/>
      <c r="R66" s="1548" t="s">
        <v>1854</v>
      </c>
      <c r="S66" s="1583" t="str">
        <f t="shared" si="67"/>
        <v>2.06.02</v>
      </c>
      <c r="T66" s="1584" t="str">
        <f t="shared" si="68"/>
        <v>ALAT RUMAH TANGGA</v>
      </c>
      <c r="U66" s="1585">
        <f t="shared" si="69"/>
        <v>5</v>
      </c>
      <c r="V66" s="1586">
        <f t="shared" si="74"/>
        <v>700000</v>
      </c>
      <c r="W66" s="1587">
        <f t="shared" si="75"/>
        <v>9</v>
      </c>
      <c r="X66" s="1588"/>
      <c r="Y66" s="1586">
        <f t="shared" si="76"/>
        <v>10</v>
      </c>
      <c r="Z66" s="1588">
        <f t="shared" si="77"/>
        <v>700000</v>
      </c>
      <c r="AA66" s="1589">
        <f t="shared" si="78"/>
        <v>700000</v>
      </c>
      <c r="AB66" s="1589">
        <f t="shared" si="79"/>
        <v>700000</v>
      </c>
      <c r="AC66" s="1589">
        <f t="shared" si="80"/>
        <v>700000</v>
      </c>
      <c r="AD66" s="1589">
        <f t="shared" si="81"/>
        <v>700000</v>
      </c>
      <c r="AE66" s="1589">
        <f t="shared" si="70"/>
        <v>0</v>
      </c>
      <c r="AF66" s="1590">
        <f t="shared" si="71"/>
        <v>2005</v>
      </c>
      <c r="AG66" s="1588">
        <f t="shared" si="72"/>
        <v>0</v>
      </c>
      <c r="AH66" s="1588">
        <f t="shared" si="73"/>
        <v>3500000</v>
      </c>
      <c r="AI66" s="1546"/>
      <c r="AJ66" s="1546"/>
      <c r="AK66" s="1546"/>
    </row>
    <row r="67" spans="1:37" s="1210" customFormat="1" ht="28.5" customHeight="1">
      <c r="A67" s="1210" t="str">
        <f t="shared" si="66"/>
        <v>2.06.02</v>
      </c>
      <c r="B67" s="1633"/>
      <c r="C67" s="1612" t="s">
        <v>2054</v>
      </c>
      <c r="D67" s="1577" t="s">
        <v>188</v>
      </c>
      <c r="E67" s="1581"/>
      <c r="F67" s="1577" t="s">
        <v>298</v>
      </c>
      <c r="G67" s="1577"/>
      <c r="H67" s="1577" t="s">
        <v>362</v>
      </c>
      <c r="I67" s="1581">
        <v>2005</v>
      </c>
      <c r="J67" s="1569"/>
      <c r="K67" s="1569"/>
      <c r="L67" s="1569"/>
      <c r="M67" s="1569"/>
      <c r="N67" s="1569"/>
      <c r="O67" s="1581" t="s">
        <v>133</v>
      </c>
      <c r="P67" s="1582">
        <v>560000</v>
      </c>
      <c r="Q67" s="1636"/>
      <c r="R67" s="1548" t="s">
        <v>1854</v>
      </c>
      <c r="S67" s="1583" t="str">
        <f t="shared" si="67"/>
        <v>2.06.02</v>
      </c>
      <c r="T67" s="1584" t="str">
        <f t="shared" si="68"/>
        <v>ALAT RUMAH TANGGA</v>
      </c>
      <c r="U67" s="1585">
        <f t="shared" si="69"/>
        <v>5</v>
      </c>
      <c r="V67" s="1586">
        <f t="shared" si="74"/>
        <v>112000</v>
      </c>
      <c r="W67" s="1587">
        <f t="shared" si="75"/>
        <v>9</v>
      </c>
      <c r="X67" s="1588"/>
      <c r="Y67" s="1586">
        <f t="shared" si="76"/>
        <v>10</v>
      </c>
      <c r="Z67" s="1588">
        <f t="shared" si="77"/>
        <v>112000</v>
      </c>
      <c r="AA67" s="1589">
        <f t="shared" si="78"/>
        <v>112000</v>
      </c>
      <c r="AB67" s="1589">
        <f t="shared" si="79"/>
        <v>112000</v>
      </c>
      <c r="AC67" s="1589">
        <f t="shared" si="80"/>
        <v>112000</v>
      </c>
      <c r="AD67" s="1589">
        <f t="shared" si="81"/>
        <v>112000</v>
      </c>
      <c r="AE67" s="1589">
        <f t="shared" si="70"/>
        <v>0</v>
      </c>
      <c r="AF67" s="1590">
        <f t="shared" si="71"/>
        <v>2005</v>
      </c>
      <c r="AG67" s="1588">
        <f t="shared" si="72"/>
        <v>0</v>
      </c>
      <c r="AH67" s="1588">
        <f t="shared" si="73"/>
        <v>560000</v>
      </c>
      <c r="AI67" s="1546"/>
      <c r="AJ67" s="1546"/>
      <c r="AK67" s="1546"/>
    </row>
    <row r="68" spans="1:37" s="1210" customFormat="1" ht="28.5" customHeight="1">
      <c r="A68" s="1210" t="str">
        <f t="shared" si="66"/>
        <v>2.06.02</v>
      </c>
      <c r="B68" s="1633"/>
      <c r="C68" s="1612" t="s">
        <v>2061</v>
      </c>
      <c r="D68" s="1577" t="s">
        <v>181</v>
      </c>
      <c r="E68" s="1581"/>
      <c r="F68" s="1577" t="s">
        <v>332</v>
      </c>
      <c r="G68" s="1577"/>
      <c r="H68" s="1577" t="s">
        <v>354</v>
      </c>
      <c r="I68" s="1581">
        <v>2005</v>
      </c>
      <c r="J68" s="1569"/>
      <c r="K68" s="1569"/>
      <c r="L68" s="1569"/>
      <c r="M68" s="1569"/>
      <c r="N68" s="1569"/>
      <c r="O68" s="1581" t="s">
        <v>133</v>
      </c>
      <c r="P68" s="1582">
        <v>875000</v>
      </c>
      <c r="Q68" s="1636"/>
      <c r="R68" s="1548" t="s">
        <v>1854</v>
      </c>
      <c r="S68" s="1583" t="str">
        <f t="shared" si="67"/>
        <v>2.06.02</v>
      </c>
      <c r="T68" s="1584" t="str">
        <f t="shared" si="68"/>
        <v>ALAT RUMAH TANGGA</v>
      </c>
      <c r="U68" s="1585">
        <f t="shared" si="69"/>
        <v>5</v>
      </c>
      <c r="V68" s="1586">
        <f t="shared" si="74"/>
        <v>175000</v>
      </c>
      <c r="W68" s="1587">
        <f t="shared" si="75"/>
        <v>9</v>
      </c>
      <c r="X68" s="1588"/>
      <c r="Y68" s="1586">
        <f t="shared" si="76"/>
        <v>10</v>
      </c>
      <c r="Z68" s="1588">
        <f t="shared" si="77"/>
        <v>175000</v>
      </c>
      <c r="AA68" s="1589">
        <f t="shared" si="78"/>
        <v>175000</v>
      </c>
      <c r="AB68" s="1589">
        <f t="shared" si="79"/>
        <v>175000</v>
      </c>
      <c r="AC68" s="1589">
        <f t="shared" si="80"/>
        <v>175000</v>
      </c>
      <c r="AD68" s="1589">
        <f t="shared" si="81"/>
        <v>175000</v>
      </c>
      <c r="AE68" s="1589">
        <f t="shared" si="70"/>
        <v>0</v>
      </c>
      <c r="AF68" s="1590">
        <f t="shared" si="71"/>
        <v>2005</v>
      </c>
      <c r="AG68" s="1588">
        <f t="shared" si="72"/>
        <v>0</v>
      </c>
      <c r="AH68" s="1588">
        <f t="shared" si="73"/>
        <v>875000</v>
      </c>
      <c r="AI68" s="1546"/>
      <c r="AJ68" s="1546"/>
      <c r="AK68" s="1546"/>
    </row>
    <row r="69" spans="1:37" s="1210" customFormat="1" ht="28.5" customHeight="1">
      <c r="A69" s="1210" t="str">
        <f t="shared" si="66"/>
        <v>2.06.02</v>
      </c>
      <c r="B69" s="1633"/>
      <c r="C69" s="1612" t="s">
        <v>442</v>
      </c>
      <c r="D69" s="1577" t="s">
        <v>172</v>
      </c>
      <c r="E69" s="1581"/>
      <c r="F69" s="1577" t="s">
        <v>1054</v>
      </c>
      <c r="G69" s="1577"/>
      <c r="H69" s="1577" t="s">
        <v>355</v>
      </c>
      <c r="I69" s="1581">
        <v>2005</v>
      </c>
      <c r="J69" s="1569"/>
      <c r="K69" s="1569"/>
      <c r="L69" s="1569"/>
      <c r="M69" s="1569"/>
      <c r="N69" s="1569"/>
      <c r="O69" s="1581" t="s">
        <v>133</v>
      </c>
      <c r="P69" s="1582">
        <v>1750000</v>
      </c>
      <c r="Q69" s="1636"/>
      <c r="R69" s="1548" t="s">
        <v>1854</v>
      </c>
      <c r="S69" s="1583" t="str">
        <f t="shared" si="67"/>
        <v>2.06.02</v>
      </c>
      <c r="T69" s="1584" t="str">
        <f t="shared" si="68"/>
        <v>ALAT RUMAH TANGGA</v>
      </c>
      <c r="U69" s="1585">
        <f t="shared" si="69"/>
        <v>5</v>
      </c>
      <c r="V69" s="1586">
        <f t="shared" si="74"/>
        <v>350000</v>
      </c>
      <c r="W69" s="1587">
        <f t="shared" si="75"/>
        <v>9</v>
      </c>
      <c r="X69" s="1588"/>
      <c r="Y69" s="1586">
        <f t="shared" si="76"/>
        <v>10</v>
      </c>
      <c r="Z69" s="1588">
        <f t="shared" si="77"/>
        <v>350000</v>
      </c>
      <c r="AA69" s="1589">
        <f t="shared" si="78"/>
        <v>350000</v>
      </c>
      <c r="AB69" s="1589">
        <f t="shared" si="79"/>
        <v>350000</v>
      </c>
      <c r="AC69" s="1589">
        <f t="shared" si="80"/>
        <v>350000</v>
      </c>
      <c r="AD69" s="1589">
        <f t="shared" si="81"/>
        <v>350000</v>
      </c>
      <c r="AE69" s="1589">
        <f t="shared" si="70"/>
        <v>0</v>
      </c>
      <c r="AF69" s="1590">
        <f t="shared" si="71"/>
        <v>2005</v>
      </c>
      <c r="AG69" s="1588">
        <f t="shared" si="72"/>
        <v>0</v>
      </c>
      <c r="AH69" s="1588">
        <f t="shared" si="73"/>
        <v>1750000</v>
      </c>
      <c r="AI69" s="1546"/>
      <c r="AJ69" s="1546"/>
      <c r="AK69" s="1546"/>
    </row>
    <row r="70" spans="1:37" s="1210" customFormat="1" ht="28.5" customHeight="1">
      <c r="A70" s="1210" t="str">
        <f t="shared" si="66"/>
        <v>2.06.02</v>
      </c>
      <c r="B70" s="1633"/>
      <c r="C70" s="1612" t="s">
        <v>2062</v>
      </c>
      <c r="D70" s="1577" t="s">
        <v>1040</v>
      </c>
      <c r="E70" s="1581"/>
      <c r="F70" s="1577" t="s">
        <v>293</v>
      </c>
      <c r="G70" s="1577"/>
      <c r="H70" s="1577" t="s">
        <v>354</v>
      </c>
      <c r="I70" s="1581">
        <v>2005</v>
      </c>
      <c r="J70" s="1569"/>
      <c r="K70" s="1569"/>
      <c r="L70" s="1569"/>
      <c r="M70" s="1569"/>
      <c r="N70" s="1569"/>
      <c r="O70" s="1581" t="s">
        <v>133</v>
      </c>
      <c r="P70" s="1582">
        <v>980000</v>
      </c>
      <c r="Q70" s="1636"/>
      <c r="R70" s="1548" t="s">
        <v>1854</v>
      </c>
      <c r="S70" s="1583" t="str">
        <f t="shared" si="67"/>
        <v>2.06.02</v>
      </c>
      <c r="T70" s="1584" t="str">
        <f t="shared" si="68"/>
        <v>ALAT RUMAH TANGGA</v>
      </c>
      <c r="U70" s="1585">
        <f t="shared" si="69"/>
        <v>5</v>
      </c>
      <c r="V70" s="1586">
        <f t="shared" si="74"/>
        <v>196000</v>
      </c>
      <c r="W70" s="1587">
        <f t="shared" si="75"/>
        <v>9</v>
      </c>
      <c r="X70" s="1588"/>
      <c r="Y70" s="1586">
        <f t="shared" si="76"/>
        <v>10</v>
      </c>
      <c r="Z70" s="1588">
        <f t="shared" si="77"/>
        <v>196000</v>
      </c>
      <c r="AA70" s="1589">
        <f t="shared" si="78"/>
        <v>196000</v>
      </c>
      <c r="AB70" s="1589">
        <f t="shared" si="79"/>
        <v>196000</v>
      </c>
      <c r="AC70" s="1589">
        <f t="shared" si="80"/>
        <v>196000</v>
      </c>
      <c r="AD70" s="1589">
        <f t="shared" si="81"/>
        <v>196000</v>
      </c>
      <c r="AE70" s="1589">
        <f t="shared" si="70"/>
        <v>0</v>
      </c>
      <c r="AF70" s="1590">
        <f t="shared" si="71"/>
        <v>2005</v>
      </c>
      <c r="AG70" s="1588">
        <f t="shared" si="72"/>
        <v>0</v>
      </c>
      <c r="AH70" s="1588">
        <f t="shared" si="73"/>
        <v>980000</v>
      </c>
      <c r="AI70" s="1546"/>
      <c r="AJ70" s="1546"/>
      <c r="AK70" s="1546"/>
    </row>
    <row r="71" spans="1:37" s="1210" customFormat="1" ht="28.5" customHeight="1">
      <c r="A71" s="1210" t="str">
        <f t="shared" si="66"/>
        <v>2.06.02</v>
      </c>
      <c r="B71" s="1633"/>
      <c r="C71" s="1612" t="s">
        <v>442</v>
      </c>
      <c r="D71" s="1577" t="s">
        <v>172</v>
      </c>
      <c r="E71" s="1581"/>
      <c r="F71" s="1577" t="s">
        <v>1054</v>
      </c>
      <c r="G71" s="1577"/>
      <c r="H71" s="1577" t="s">
        <v>355</v>
      </c>
      <c r="I71" s="1581">
        <v>2005</v>
      </c>
      <c r="J71" s="1569"/>
      <c r="K71" s="1569"/>
      <c r="L71" s="1569"/>
      <c r="M71" s="1569"/>
      <c r="N71" s="1569"/>
      <c r="O71" s="1581" t="s">
        <v>133</v>
      </c>
      <c r="P71" s="1582">
        <v>1750000</v>
      </c>
      <c r="Q71" s="1636"/>
      <c r="R71" s="1548" t="s">
        <v>1854</v>
      </c>
      <c r="S71" s="1583" t="str">
        <f t="shared" si="67"/>
        <v>2.06.02</v>
      </c>
      <c r="T71" s="1584" t="str">
        <f t="shared" si="68"/>
        <v>ALAT RUMAH TANGGA</v>
      </c>
      <c r="U71" s="1585">
        <f t="shared" si="69"/>
        <v>5</v>
      </c>
      <c r="V71" s="1586">
        <f t="shared" si="74"/>
        <v>350000</v>
      </c>
      <c r="W71" s="1587">
        <f t="shared" si="75"/>
        <v>9</v>
      </c>
      <c r="X71" s="1588"/>
      <c r="Y71" s="1586">
        <f t="shared" si="76"/>
        <v>10</v>
      </c>
      <c r="Z71" s="1588">
        <f t="shared" si="77"/>
        <v>350000</v>
      </c>
      <c r="AA71" s="1589">
        <f t="shared" si="78"/>
        <v>350000</v>
      </c>
      <c r="AB71" s="1589">
        <f t="shared" si="79"/>
        <v>350000</v>
      </c>
      <c r="AC71" s="1589">
        <f t="shared" si="80"/>
        <v>350000</v>
      </c>
      <c r="AD71" s="1589">
        <f t="shared" si="81"/>
        <v>350000</v>
      </c>
      <c r="AE71" s="1589">
        <f t="shared" si="70"/>
        <v>0</v>
      </c>
      <c r="AF71" s="1590">
        <f t="shared" si="71"/>
        <v>2005</v>
      </c>
      <c r="AG71" s="1588">
        <f t="shared" si="72"/>
        <v>0</v>
      </c>
      <c r="AH71" s="1588">
        <f t="shared" si="73"/>
        <v>1750000</v>
      </c>
      <c r="AI71" s="1546"/>
      <c r="AJ71" s="1546"/>
      <c r="AK71" s="1546"/>
    </row>
    <row r="72" spans="1:37" s="1210" customFormat="1" ht="28.5" customHeight="1">
      <c r="A72" s="1210" t="str">
        <f t="shared" si="66"/>
        <v>2.06.03</v>
      </c>
      <c r="B72" s="1633"/>
      <c r="C72" s="1612" t="s">
        <v>2065</v>
      </c>
      <c r="D72" s="1577" t="s">
        <v>1041</v>
      </c>
      <c r="E72" s="1581"/>
      <c r="F72" s="1577" t="s">
        <v>846</v>
      </c>
      <c r="G72" s="1577"/>
      <c r="H72" s="1577" t="s">
        <v>355</v>
      </c>
      <c r="I72" s="1581">
        <v>2005</v>
      </c>
      <c r="J72" s="1569"/>
      <c r="K72" s="1569"/>
      <c r="L72" s="1569"/>
      <c r="M72" s="1569"/>
      <c r="N72" s="1569"/>
      <c r="O72" s="1581" t="s">
        <v>133</v>
      </c>
      <c r="P72" s="1582">
        <v>637500</v>
      </c>
      <c r="Q72" s="1636"/>
      <c r="R72" s="1548" t="s">
        <v>1854</v>
      </c>
      <c r="S72" s="1583" t="str">
        <f t="shared" si="67"/>
        <v>2.06.03</v>
      </c>
      <c r="T72" s="1584" t="str">
        <f t="shared" si="68"/>
        <v>KOMPUTER</v>
      </c>
      <c r="U72" s="1585">
        <f t="shared" si="69"/>
        <v>4</v>
      </c>
      <c r="V72" s="1586">
        <f t="shared" si="74"/>
        <v>159375</v>
      </c>
      <c r="W72" s="1587">
        <f t="shared" si="75"/>
        <v>9</v>
      </c>
      <c r="X72" s="1588"/>
      <c r="Y72" s="1586">
        <f t="shared" si="76"/>
        <v>10</v>
      </c>
      <c r="Z72" s="1588">
        <f t="shared" si="77"/>
        <v>159375</v>
      </c>
      <c r="AA72" s="1589">
        <f t="shared" si="78"/>
        <v>159375</v>
      </c>
      <c r="AB72" s="1589">
        <f t="shared" si="79"/>
        <v>159375</v>
      </c>
      <c r="AC72" s="1589">
        <f t="shared" si="80"/>
        <v>159375</v>
      </c>
      <c r="AD72" s="1589">
        <f t="shared" si="81"/>
        <v>0</v>
      </c>
      <c r="AE72" s="1589">
        <f t="shared" si="70"/>
        <v>0</v>
      </c>
      <c r="AF72" s="1590">
        <f t="shared" si="71"/>
        <v>2005</v>
      </c>
      <c r="AG72" s="1588">
        <f t="shared" si="72"/>
        <v>0</v>
      </c>
      <c r="AH72" s="1588">
        <f t="shared" si="73"/>
        <v>637500</v>
      </c>
      <c r="AI72" s="1546"/>
      <c r="AJ72" s="1546"/>
      <c r="AK72" s="1546"/>
    </row>
    <row r="73" spans="1:37" s="1210" customFormat="1" ht="28.5" customHeight="1">
      <c r="A73" s="1210" t="str">
        <f t="shared" si="66"/>
        <v>2.06.03</v>
      </c>
      <c r="B73" s="1633"/>
      <c r="C73" s="1612" t="s">
        <v>2063</v>
      </c>
      <c r="D73" s="1577" t="s">
        <v>171</v>
      </c>
      <c r="E73" s="1581"/>
      <c r="F73" s="1577" t="s">
        <v>846</v>
      </c>
      <c r="G73" s="1577"/>
      <c r="H73" s="1577" t="s">
        <v>356</v>
      </c>
      <c r="I73" s="1581">
        <v>2005</v>
      </c>
      <c r="J73" s="1569"/>
      <c r="K73" s="1569"/>
      <c r="L73" s="1569"/>
      <c r="M73" s="1569"/>
      <c r="N73" s="1569"/>
      <c r="O73" s="1581" t="s">
        <v>133</v>
      </c>
      <c r="P73" s="1582">
        <v>7125000</v>
      </c>
      <c r="Q73" s="1636"/>
      <c r="R73" s="1548" t="s">
        <v>1854</v>
      </c>
      <c r="S73" s="1583" t="str">
        <f t="shared" si="67"/>
        <v>2.06.03</v>
      </c>
      <c r="T73" s="1584" t="str">
        <f t="shared" si="68"/>
        <v>KOMPUTER</v>
      </c>
      <c r="U73" s="1585">
        <f t="shared" si="69"/>
        <v>4</v>
      </c>
      <c r="V73" s="1586">
        <f t="shared" si="74"/>
        <v>1781250</v>
      </c>
      <c r="W73" s="1587">
        <f t="shared" si="75"/>
        <v>9</v>
      </c>
      <c r="X73" s="1588"/>
      <c r="Y73" s="1586">
        <f t="shared" si="76"/>
        <v>10</v>
      </c>
      <c r="Z73" s="1588">
        <f t="shared" si="77"/>
        <v>1781250</v>
      </c>
      <c r="AA73" s="1589">
        <f t="shared" si="78"/>
        <v>1781250</v>
      </c>
      <c r="AB73" s="1589">
        <f t="shared" si="79"/>
        <v>1781250</v>
      </c>
      <c r="AC73" s="1589">
        <f t="shared" si="80"/>
        <v>1781250</v>
      </c>
      <c r="AD73" s="1589">
        <f t="shared" si="81"/>
        <v>0</v>
      </c>
      <c r="AE73" s="1589">
        <f t="shared" si="70"/>
        <v>0</v>
      </c>
      <c r="AF73" s="1590">
        <f t="shared" si="71"/>
        <v>2005</v>
      </c>
      <c r="AG73" s="1588">
        <f t="shared" si="72"/>
        <v>0</v>
      </c>
      <c r="AH73" s="1588">
        <f t="shared" si="73"/>
        <v>7125000</v>
      </c>
      <c r="AI73" s="1546"/>
      <c r="AJ73" s="1546"/>
      <c r="AK73" s="1546"/>
    </row>
    <row r="74" spans="1:37" s="1210" customFormat="1" ht="28.5" customHeight="1">
      <c r="A74" s="1210" t="str">
        <f t="shared" si="66"/>
        <v>2.06.02</v>
      </c>
      <c r="B74" s="1633"/>
      <c r="C74" s="1612" t="s">
        <v>1427</v>
      </c>
      <c r="D74" s="1577" t="s">
        <v>198</v>
      </c>
      <c r="E74" s="1581"/>
      <c r="F74" s="1577" t="s">
        <v>851</v>
      </c>
      <c r="G74" s="1577"/>
      <c r="H74" s="1577" t="s">
        <v>356</v>
      </c>
      <c r="I74" s="1581">
        <v>2005</v>
      </c>
      <c r="J74" s="1569"/>
      <c r="K74" s="1569"/>
      <c r="L74" s="1569"/>
      <c r="M74" s="1569"/>
      <c r="N74" s="1569"/>
      <c r="O74" s="1581" t="s">
        <v>133</v>
      </c>
      <c r="P74" s="1582">
        <v>750000</v>
      </c>
      <c r="Q74" s="1636"/>
      <c r="R74" s="1548" t="s">
        <v>1854</v>
      </c>
      <c r="S74" s="1583" t="str">
        <f t="shared" si="67"/>
        <v>2.06.02</v>
      </c>
      <c r="T74" s="1584" t="str">
        <f t="shared" si="68"/>
        <v>ALAT RUMAH TANGGA</v>
      </c>
      <c r="U74" s="1585">
        <f t="shared" si="69"/>
        <v>5</v>
      </c>
      <c r="V74" s="1586">
        <f t="shared" si="74"/>
        <v>150000</v>
      </c>
      <c r="W74" s="1587">
        <f t="shared" si="75"/>
        <v>9</v>
      </c>
      <c r="X74" s="1588"/>
      <c r="Y74" s="1586">
        <f t="shared" si="76"/>
        <v>10</v>
      </c>
      <c r="Z74" s="1588">
        <f t="shared" si="77"/>
        <v>150000</v>
      </c>
      <c r="AA74" s="1589">
        <f t="shared" si="78"/>
        <v>150000</v>
      </c>
      <c r="AB74" s="1589">
        <f t="shared" si="79"/>
        <v>150000</v>
      </c>
      <c r="AC74" s="1589">
        <f t="shared" si="80"/>
        <v>150000</v>
      </c>
      <c r="AD74" s="1589">
        <f t="shared" si="81"/>
        <v>150000</v>
      </c>
      <c r="AE74" s="1589">
        <f t="shared" si="70"/>
        <v>0</v>
      </c>
      <c r="AF74" s="1590">
        <f t="shared" si="71"/>
        <v>2005</v>
      </c>
      <c r="AG74" s="1588">
        <f t="shared" si="72"/>
        <v>0</v>
      </c>
      <c r="AH74" s="1588">
        <f t="shared" si="73"/>
        <v>750000</v>
      </c>
      <c r="AI74" s="1546"/>
      <c r="AJ74" s="1546"/>
      <c r="AK74" s="1546"/>
    </row>
    <row r="75" spans="1:37" s="1210" customFormat="1" ht="28.5" customHeight="1">
      <c r="A75" s="1210" t="str">
        <f t="shared" si="66"/>
        <v>2.06.03</v>
      </c>
      <c r="B75" s="1633"/>
      <c r="C75" s="1612" t="s">
        <v>443</v>
      </c>
      <c r="D75" s="1577" t="s">
        <v>180</v>
      </c>
      <c r="E75" s="1581"/>
      <c r="F75" s="1577" t="s">
        <v>310</v>
      </c>
      <c r="G75" s="1577"/>
      <c r="H75" s="1577" t="s">
        <v>1063</v>
      </c>
      <c r="I75" s="1581">
        <v>2005</v>
      </c>
      <c r="J75" s="1569"/>
      <c r="K75" s="1569"/>
      <c r="L75" s="1569"/>
      <c r="M75" s="1569"/>
      <c r="N75" s="1569"/>
      <c r="O75" s="1581" t="s">
        <v>133</v>
      </c>
      <c r="P75" s="1582">
        <v>6433000</v>
      </c>
      <c r="Q75" s="1636"/>
      <c r="R75" s="1548" t="s">
        <v>1854</v>
      </c>
      <c r="S75" s="1583" t="str">
        <f t="shared" ref="S75:S120" si="82">A75</f>
        <v>2.06.03</v>
      </c>
      <c r="T75" s="1584" t="str">
        <f t="shared" ref="T75:T120" si="83">VLOOKUP(S75,kelompok,2,0)</f>
        <v>KOMPUTER</v>
      </c>
      <c r="U75" s="1585">
        <f t="shared" ref="U75:U120" si="84">VLOOKUP(S75,MASAMANFAAT,4,0)</f>
        <v>4</v>
      </c>
      <c r="V75" s="1586">
        <f t="shared" si="74"/>
        <v>1608250</v>
      </c>
      <c r="W75" s="1587">
        <f t="shared" si="75"/>
        <v>9</v>
      </c>
      <c r="X75" s="1588"/>
      <c r="Y75" s="1586">
        <f t="shared" si="76"/>
        <v>10</v>
      </c>
      <c r="Z75" s="1588">
        <f t="shared" si="77"/>
        <v>1608250</v>
      </c>
      <c r="AA75" s="1589">
        <f t="shared" si="78"/>
        <v>1608250</v>
      </c>
      <c r="AB75" s="1589">
        <f t="shared" si="79"/>
        <v>1608250</v>
      </c>
      <c r="AC75" s="1589">
        <f t="shared" si="80"/>
        <v>1608250</v>
      </c>
      <c r="AD75" s="1589">
        <f t="shared" si="81"/>
        <v>0</v>
      </c>
      <c r="AE75" s="1589">
        <f t="shared" si="70"/>
        <v>0</v>
      </c>
      <c r="AF75" s="1590">
        <f t="shared" ref="AF75:AF120" si="85">I75</f>
        <v>2005</v>
      </c>
      <c r="AG75" s="1588">
        <f t="shared" si="72"/>
        <v>0</v>
      </c>
      <c r="AH75" s="1588">
        <f t="shared" si="73"/>
        <v>6433000</v>
      </c>
      <c r="AI75" s="1546"/>
      <c r="AJ75" s="1546"/>
      <c r="AK75" s="1546"/>
    </row>
    <row r="76" spans="1:37" s="1210" customFormat="1" ht="28.5" customHeight="1">
      <c r="A76" s="1210" t="str">
        <f t="shared" si="66"/>
        <v>2.06.02</v>
      </c>
      <c r="B76" s="1633"/>
      <c r="C76" s="1612" t="s">
        <v>2054</v>
      </c>
      <c r="D76" s="1577" t="s">
        <v>188</v>
      </c>
      <c r="E76" s="1581"/>
      <c r="F76" s="1577" t="s">
        <v>298</v>
      </c>
      <c r="G76" s="1577"/>
      <c r="H76" s="1577" t="s">
        <v>362</v>
      </c>
      <c r="I76" s="1581">
        <v>2005</v>
      </c>
      <c r="J76" s="1569"/>
      <c r="K76" s="1569"/>
      <c r="L76" s="1569"/>
      <c r="M76" s="1569"/>
      <c r="N76" s="1569"/>
      <c r="O76" s="1581" t="s">
        <v>133</v>
      </c>
      <c r="P76" s="1582">
        <v>1680000</v>
      </c>
      <c r="Q76" s="1636"/>
      <c r="R76" s="1548" t="s">
        <v>1854</v>
      </c>
      <c r="S76" s="1583" t="str">
        <f t="shared" si="82"/>
        <v>2.06.02</v>
      </c>
      <c r="T76" s="1584" t="str">
        <f t="shared" si="83"/>
        <v>ALAT RUMAH TANGGA</v>
      </c>
      <c r="U76" s="1585">
        <f t="shared" si="84"/>
        <v>5</v>
      </c>
      <c r="V76" s="1586">
        <f t="shared" si="74"/>
        <v>336000</v>
      </c>
      <c r="W76" s="1587">
        <f t="shared" si="75"/>
        <v>9</v>
      </c>
      <c r="X76" s="1588"/>
      <c r="Y76" s="1586">
        <f t="shared" si="76"/>
        <v>10</v>
      </c>
      <c r="Z76" s="1588">
        <f t="shared" si="77"/>
        <v>336000</v>
      </c>
      <c r="AA76" s="1589">
        <f t="shared" si="78"/>
        <v>336000</v>
      </c>
      <c r="AB76" s="1589">
        <f t="shared" si="79"/>
        <v>336000</v>
      </c>
      <c r="AC76" s="1589">
        <f t="shared" si="80"/>
        <v>336000</v>
      </c>
      <c r="AD76" s="1589">
        <f t="shared" si="81"/>
        <v>336000</v>
      </c>
      <c r="AE76" s="1589">
        <f t="shared" si="70"/>
        <v>0</v>
      </c>
      <c r="AF76" s="1590">
        <f t="shared" si="85"/>
        <v>2005</v>
      </c>
      <c r="AG76" s="1588">
        <f t="shared" si="72"/>
        <v>0</v>
      </c>
      <c r="AH76" s="1588">
        <f t="shared" si="73"/>
        <v>1680000</v>
      </c>
      <c r="AI76" s="1546"/>
      <c r="AJ76" s="1546"/>
      <c r="AK76" s="1546"/>
    </row>
    <row r="77" spans="1:37" s="1210" customFormat="1" ht="28.5" customHeight="1" thickBot="1">
      <c r="A77" s="1210" t="str">
        <f t="shared" si="66"/>
        <v>2.06.02</v>
      </c>
      <c r="B77" s="1633"/>
      <c r="C77" s="1612" t="s">
        <v>442</v>
      </c>
      <c r="D77" s="1577" t="s">
        <v>172</v>
      </c>
      <c r="E77" s="1581"/>
      <c r="F77" s="1577" t="s">
        <v>1054</v>
      </c>
      <c r="G77" s="1577"/>
      <c r="H77" s="1577" t="s">
        <v>355</v>
      </c>
      <c r="I77" s="1581">
        <v>2005</v>
      </c>
      <c r="J77" s="1569"/>
      <c r="K77" s="1569"/>
      <c r="L77" s="1569"/>
      <c r="M77" s="1569"/>
      <c r="N77" s="1569"/>
      <c r="O77" s="1581" t="s">
        <v>133</v>
      </c>
      <c r="P77" s="1582">
        <v>1750000</v>
      </c>
      <c r="Q77" s="1636"/>
      <c r="R77" s="1599" t="s">
        <v>112</v>
      </c>
      <c r="S77" s="1583" t="str">
        <f t="shared" si="82"/>
        <v>2.06.02</v>
      </c>
      <c r="T77" s="1584" t="str">
        <f t="shared" si="83"/>
        <v>ALAT RUMAH TANGGA</v>
      </c>
      <c r="U77" s="1585">
        <f t="shared" si="84"/>
        <v>5</v>
      </c>
      <c r="V77" s="1586">
        <f t="shared" si="74"/>
        <v>350000</v>
      </c>
      <c r="W77" s="1587">
        <f t="shared" si="75"/>
        <v>9</v>
      </c>
      <c r="X77" s="1588"/>
      <c r="Y77" s="1586">
        <f t="shared" si="76"/>
        <v>10</v>
      </c>
      <c r="Z77" s="1588">
        <f t="shared" si="77"/>
        <v>350000</v>
      </c>
      <c r="AA77" s="1589">
        <f t="shared" si="78"/>
        <v>350000</v>
      </c>
      <c r="AB77" s="1589">
        <f t="shared" si="79"/>
        <v>350000</v>
      </c>
      <c r="AC77" s="1589">
        <f t="shared" si="80"/>
        <v>350000</v>
      </c>
      <c r="AD77" s="1589">
        <f t="shared" si="81"/>
        <v>350000</v>
      </c>
      <c r="AE77" s="1589">
        <f t="shared" si="70"/>
        <v>0</v>
      </c>
      <c r="AF77" s="1590">
        <f t="shared" si="85"/>
        <v>2005</v>
      </c>
      <c r="AG77" s="1588">
        <f t="shared" si="72"/>
        <v>0</v>
      </c>
      <c r="AH77" s="1588">
        <f t="shared" si="73"/>
        <v>1750000</v>
      </c>
      <c r="AI77" s="1546"/>
      <c r="AJ77" s="1546"/>
      <c r="AK77" s="1546"/>
    </row>
    <row r="78" spans="1:37" s="1210" customFormat="1" ht="28.5" customHeight="1">
      <c r="A78" s="1210" t="str">
        <f t="shared" si="66"/>
        <v>2.06.02</v>
      </c>
      <c r="B78" s="1633"/>
      <c r="C78" s="1612" t="s">
        <v>2067</v>
      </c>
      <c r="D78" s="1577" t="s">
        <v>1042</v>
      </c>
      <c r="E78" s="1581"/>
      <c r="F78" s="1577" t="s">
        <v>1060</v>
      </c>
      <c r="G78" s="1577"/>
      <c r="H78" s="1577" t="s">
        <v>355</v>
      </c>
      <c r="I78" s="1581">
        <v>2005</v>
      </c>
      <c r="J78" s="1569"/>
      <c r="K78" s="1569"/>
      <c r="L78" s="1569"/>
      <c r="M78" s="1569"/>
      <c r="N78" s="1569"/>
      <c r="O78" s="1581" t="s">
        <v>133</v>
      </c>
      <c r="P78" s="1582">
        <v>8330000</v>
      </c>
      <c r="Q78" s="1636"/>
      <c r="R78" s="1548" t="s">
        <v>112</v>
      </c>
      <c r="S78" s="1583" t="str">
        <f t="shared" si="82"/>
        <v>2.06.02</v>
      </c>
      <c r="T78" s="1584" t="str">
        <f t="shared" si="83"/>
        <v>ALAT RUMAH TANGGA</v>
      </c>
      <c r="U78" s="1585">
        <f t="shared" si="84"/>
        <v>5</v>
      </c>
      <c r="V78" s="1586">
        <f t="shared" si="74"/>
        <v>1666000</v>
      </c>
      <c r="W78" s="1587">
        <f t="shared" si="75"/>
        <v>9</v>
      </c>
      <c r="X78" s="1588"/>
      <c r="Y78" s="1586">
        <f t="shared" si="76"/>
        <v>10</v>
      </c>
      <c r="Z78" s="1588">
        <f t="shared" si="77"/>
        <v>1666000</v>
      </c>
      <c r="AA78" s="1589">
        <f t="shared" si="78"/>
        <v>1666000</v>
      </c>
      <c r="AB78" s="1589">
        <f t="shared" si="79"/>
        <v>1666000</v>
      </c>
      <c r="AC78" s="1589">
        <f t="shared" si="80"/>
        <v>1666000</v>
      </c>
      <c r="AD78" s="1589">
        <f t="shared" si="81"/>
        <v>1666000</v>
      </c>
      <c r="AE78" s="1589">
        <f t="shared" si="70"/>
        <v>0</v>
      </c>
      <c r="AF78" s="1590">
        <f t="shared" si="85"/>
        <v>2005</v>
      </c>
      <c r="AG78" s="1588">
        <f t="shared" si="72"/>
        <v>0</v>
      </c>
      <c r="AH78" s="1588">
        <f t="shared" si="73"/>
        <v>8330000</v>
      </c>
      <c r="AI78" s="1546"/>
      <c r="AJ78" s="1546"/>
      <c r="AK78" s="1546"/>
    </row>
    <row r="79" spans="1:37" s="1210" customFormat="1" ht="28.5" customHeight="1">
      <c r="A79" s="1210" t="str">
        <f t="shared" si="66"/>
        <v>2.06.02</v>
      </c>
      <c r="B79" s="1633"/>
      <c r="C79" s="1612" t="s">
        <v>2068</v>
      </c>
      <c r="D79" s="1577" t="s">
        <v>1043</v>
      </c>
      <c r="E79" s="1581"/>
      <c r="F79" s="1577" t="s">
        <v>1060</v>
      </c>
      <c r="G79" s="1577"/>
      <c r="H79" s="1577" t="s">
        <v>355</v>
      </c>
      <c r="I79" s="1581">
        <v>2005</v>
      </c>
      <c r="J79" s="1569"/>
      <c r="K79" s="1569"/>
      <c r="L79" s="1569"/>
      <c r="M79" s="1569"/>
      <c r="N79" s="1569"/>
      <c r="O79" s="1581" t="s">
        <v>133</v>
      </c>
      <c r="P79" s="1582">
        <v>2100000</v>
      </c>
      <c r="Q79" s="1636"/>
      <c r="R79" s="1548" t="s">
        <v>1854</v>
      </c>
      <c r="S79" s="1583" t="str">
        <f t="shared" si="82"/>
        <v>2.06.02</v>
      </c>
      <c r="T79" s="1584" t="str">
        <f t="shared" si="83"/>
        <v>ALAT RUMAH TANGGA</v>
      </c>
      <c r="U79" s="1585">
        <f t="shared" si="84"/>
        <v>5</v>
      </c>
      <c r="V79" s="1586">
        <f t="shared" si="74"/>
        <v>420000</v>
      </c>
      <c r="W79" s="1587">
        <f t="shared" si="75"/>
        <v>9</v>
      </c>
      <c r="X79" s="1588"/>
      <c r="Y79" s="1586">
        <f t="shared" si="76"/>
        <v>10</v>
      </c>
      <c r="Z79" s="1588">
        <f t="shared" si="77"/>
        <v>420000</v>
      </c>
      <c r="AA79" s="1589">
        <f t="shared" si="78"/>
        <v>420000</v>
      </c>
      <c r="AB79" s="1589">
        <f t="shared" si="79"/>
        <v>420000</v>
      </c>
      <c r="AC79" s="1589">
        <f t="shared" si="80"/>
        <v>420000</v>
      </c>
      <c r="AD79" s="1589">
        <f t="shared" si="81"/>
        <v>420000</v>
      </c>
      <c r="AE79" s="1589">
        <f t="shared" si="70"/>
        <v>0</v>
      </c>
      <c r="AF79" s="1590">
        <f t="shared" si="85"/>
        <v>2005</v>
      </c>
      <c r="AG79" s="1588">
        <f t="shared" si="72"/>
        <v>0</v>
      </c>
      <c r="AH79" s="1588">
        <f t="shared" si="73"/>
        <v>2100000</v>
      </c>
      <c r="AI79" s="1546"/>
      <c r="AJ79" s="1546"/>
      <c r="AK79" s="1546"/>
    </row>
    <row r="80" spans="1:37" s="1210" customFormat="1" ht="28.5" customHeight="1">
      <c r="A80" s="1210" t="str">
        <f t="shared" si="66"/>
        <v>2.06.01</v>
      </c>
      <c r="B80" s="1633"/>
      <c r="C80" s="1612" t="s">
        <v>1426</v>
      </c>
      <c r="D80" s="1577" t="s">
        <v>178</v>
      </c>
      <c r="E80" s="1581"/>
      <c r="F80" s="1577" t="s">
        <v>298</v>
      </c>
      <c r="G80" s="1577"/>
      <c r="H80" s="1577" t="s">
        <v>366</v>
      </c>
      <c r="I80" s="1581">
        <v>2005</v>
      </c>
      <c r="J80" s="1569"/>
      <c r="K80" s="1569"/>
      <c r="L80" s="1569"/>
      <c r="M80" s="1569"/>
      <c r="N80" s="1569"/>
      <c r="O80" s="1581" t="s">
        <v>133</v>
      </c>
      <c r="P80" s="1582">
        <v>2325000</v>
      </c>
      <c r="Q80" s="1636"/>
      <c r="R80" s="1548" t="s">
        <v>1854</v>
      </c>
      <c r="S80" s="1583" t="str">
        <f t="shared" si="82"/>
        <v>2.06.01</v>
      </c>
      <c r="T80" s="1584" t="str">
        <f t="shared" si="83"/>
        <v>ALAT KANTOR</v>
      </c>
      <c r="U80" s="1585">
        <f t="shared" si="84"/>
        <v>5</v>
      </c>
      <c r="V80" s="1586">
        <f t="shared" si="74"/>
        <v>465000</v>
      </c>
      <c r="W80" s="1587">
        <f t="shared" si="75"/>
        <v>9</v>
      </c>
      <c r="X80" s="1588"/>
      <c r="Y80" s="1586">
        <f t="shared" si="76"/>
        <v>10</v>
      </c>
      <c r="Z80" s="1588">
        <f t="shared" si="77"/>
        <v>465000</v>
      </c>
      <c r="AA80" s="1589">
        <f t="shared" si="78"/>
        <v>465000</v>
      </c>
      <c r="AB80" s="1589">
        <f t="shared" si="79"/>
        <v>465000</v>
      </c>
      <c r="AC80" s="1589">
        <f t="shared" si="80"/>
        <v>465000</v>
      </c>
      <c r="AD80" s="1589">
        <f t="shared" si="81"/>
        <v>465000</v>
      </c>
      <c r="AE80" s="1589">
        <f t="shared" si="70"/>
        <v>0</v>
      </c>
      <c r="AF80" s="1590">
        <f t="shared" si="85"/>
        <v>2005</v>
      </c>
      <c r="AG80" s="1588">
        <f t="shared" si="72"/>
        <v>0</v>
      </c>
      <c r="AH80" s="1588">
        <f t="shared" si="73"/>
        <v>2325000</v>
      </c>
      <c r="AI80" s="1546"/>
      <c r="AJ80" s="1546"/>
      <c r="AK80" s="1546"/>
    </row>
    <row r="81" spans="1:37" s="1210" customFormat="1" ht="28.5" customHeight="1">
      <c r="A81" s="1210" t="str">
        <f t="shared" si="66"/>
        <v>2.06.02</v>
      </c>
      <c r="B81" s="1633"/>
      <c r="C81" s="1612" t="s">
        <v>442</v>
      </c>
      <c r="D81" s="1577" t="s">
        <v>172</v>
      </c>
      <c r="E81" s="1581"/>
      <c r="F81" s="1577" t="s">
        <v>1054</v>
      </c>
      <c r="G81" s="1577"/>
      <c r="H81" s="1577" t="s">
        <v>355</v>
      </c>
      <c r="I81" s="1581">
        <v>2005</v>
      </c>
      <c r="J81" s="1569"/>
      <c r="K81" s="1569"/>
      <c r="L81" s="1569"/>
      <c r="M81" s="1569"/>
      <c r="N81" s="1569"/>
      <c r="O81" s="1581" t="s">
        <v>133</v>
      </c>
      <c r="P81" s="1582">
        <v>2062500</v>
      </c>
      <c r="Q81" s="1636"/>
      <c r="R81" s="1548" t="s">
        <v>1854</v>
      </c>
      <c r="S81" s="1583" t="str">
        <f t="shared" si="82"/>
        <v>2.06.02</v>
      </c>
      <c r="T81" s="1584" t="str">
        <f t="shared" si="83"/>
        <v>ALAT RUMAH TANGGA</v>
      </c>
      <c r="U81" s="1585">
        <f t="shared" si="84"/>
        <v>5</v>
      </c>
      <c r="V81" s="1586">
        <f t="shared" si="74"/>
        <v>412500</v>
      </c>
      <c r="W81" s="1587">
        <f t="shared" si="75"/>
        <v>9</v>
      </c>
      <c r="X81" s="1588"/>
      <c r="Y81" s="1586">
        <f t="shared" si="76"/>
        <v>10</v>
      </c>
      <c r="Z81" s="1588">
        <f t="shared" si="77"/>
        <v>412500</v>
      </c>
      <c r="AA81" s="1589">
        <f t="shared" si="78"/>
        <v>412500</v>
      </c>
      <c r="AB81" s="1589">
        <f t="shared" si="79"/>
        <v>412500</v>
      </c>
      <c r="AC81" s="1589">
        <f t="shared" si="80"/>
        <v>412500</v>
      </c>
      <c r="AD81" s="1589">
        <f t="shared" si="81"/>
        <v>412500</v>
      </c>
      <c r="AE81" s="1589">
        <f t="shared" si="70"/>
        <v>0</v>
      </c>
      <c r="AF81" s="1590">
        <f t="shared" si="85"/>
        <v>2005</v>
      </c>
      <c r="AG81" s="1588">
        <f t="shared" si="72"/>
        <v>0</v>
      </c>
      <c r="AH81" s="1588">
        <f t="shared" si="73"/>
        <v>2062500</v>
      </c>
      <c r="AI81" s="1546"/>
      <c r="AJ81" s="1546"/>
      <c r="AK81" s="1546"/>
    </row>
    <row r="82" spans="1:37" s="1210" customFormat="1" ht="28.5" customHeight="1">
      <c r="A82" s="1210" t="str">
        <f t="shared" si="66"/>
        <v>2.06.02</v>
      </c>
      <c r="B82" s="1633"/>
      <c r="C82" s="1612" t="s">
        <v>2054</v>
      </c>
      <c r="D82" s="1577" t="s">
        <v>188</v>
      </c>
      <c r="E82" s="1581"/>
      <c r="F82" s="1577" t="s">
        <v>298</v>
      </c>
      <c r="G82" s="1577"/>
      <c r="H82" s="1577" t="s">
        <v>362</v>
      </c>
      <c r="I82" s="1581">
        <v>2006</v>
      </c>
      <c r="J82" s="1569"/>
      <c r="K82" s="1569"/>
      <c r="L82" s="1569"/>
      <c r="M82" s="1569"/>
      <c r="N82" s="1569"/>
      <c r="O82" s="1581" t="s">
        <v>133</v>
      </c>
      <c r="P82" s="1582">
        <v>1680000</v>
      </c>
      <c r="Q82" s="1636"/>
      <c r="R82" s="1548" t="s">
        <v>1854</v>
      </c>
      <c r="S82" s="1583" t="str">
        <f t="shared" si="82"/>
        <v>2.06.02</v>
      </c>
      <c r="T82" s="1584" t="str">
        <f t="shared" si="83"/>
        <v>ALAT RUMAH TANGGA</v>
      </c>
      <c r="U82" s="1585">
        <f t="shared" si="84"/>
        <v>5</v>
      </c>
      <c r="V82" s="1586">
        <f t="shared" si="74"/>
        <v>336000</v>
      </c>
      <c r="W82" s="1587">
        <f t="shared" si="75"/>
        <v>8</v>
      </c>
      <c r="X82" s="1588"/>
      <c r="Y82" s="1586">
        <f t="shared" si="76"/>
        <v>9</v>
      </c>
      <c r="Z82" s="1588">
        <f t="shared" si="77"/>
        <v>336000</v>
      </c>
      <c r="AA82" s="1589">
        <f t="shared" si="78"/>
        <v>336000</v>
      </c>
      <c r="AB82" s="1589">
        <f t="shared" si="79"/>
        <v>336000</v>
      </c>
      <c r="AC82" s="1589">
        <f t="shared" si="80"/>
        <v>336000</v>
      </c>
      <c r="AD82" s="1589">
        <f t="shared" si="81"/>
        <v>336000</v>
      </c>
      <c r="AE82" s="1589">
        <f t="shared" si="70"/>
        <v>0</v>
      </c>
      <c r="AF82" s="1590">
        <f t="shared" si="85"/>
        <v>2006</v>
      </c>
      <c r="AG82" s="1588">
        <f t="shared" si="72"/>
        <v>0</v>
      </c>
      <c r="AH82" s="1588">
        <f t="shared" si="73"/>
        <v>1680000</v>
      </c>
      <c r="AI82" s="1546"/>
      <c r="AJ82" s="1546"/>
      <c r="AK82" s="1546"/>
    </row>
    <row r="83" spans="1:37" s="1210" customFormat="1" ht="28.5" customHeight="1">
      <c r="A83" s="1210" t="str">
        <f t="shared" si="66"/>
        <v>2.06.02</v>
      </c>
      <c r="B83" s="1633"/>
      <c r="C83" s="1612" t="s">
        <v>2061</v>
      </c>
      <c r="D83" s="1577" t="s">
        <v>181</v>
      </c>
      <c r="E83" s="1581"/>
      <c r="F83" s="1577" t="s">
        <v>1061</v>
      </c>
      <c r="G83" s="1577"/>
      <c r="H83" s="1577" t="s">
        <v>354</v>
      </c>
      <c r="I83" s="1581">
        <v>2006</v>
      </c>
      <c r="J83" s="1569"/>
      <c r="K83" s="1569"/>
      <c r="L83" s="1569"/>
      <c r="M83" s="1569"/>
      <c r="N83" s="1569"/>
      <c r="O83" s="1581" t="s">
        <v>133</v>
      </c>
      <c r="P83" s="1582">
        <v>1000000</v>
      </c>
      <c r="Q83" s="1636"/>
      <c r="R83" s="1548" t="s">
        <v>112</v>
      </c>
      <c r="S83" s="1583" t="str">
        <f t="shared" si="82"/>
        <v>2.06.02</v>
      </c>
      <c r="T83" s="1584" t="str">
        <f t="shared" si="83"/>
        <v>ALAT RUMAH TANGGA</v>
      </c>
      <c r="U83" s="1585">
        <f t="shared" si="84"/>
        <v>5</v>
      </c>
      <c r="V83" s="1586">
        <f t="shared" si="74"/>
        <v>200000</v>
      </c>
      <c r="W83" s="1587">
        <f t="shared" si="75"/>
        <v>8</v>
      </c>
      <c r="X83" s="1588"/>
      <c r="Y83" s="1586">
        <f t="shared" si="76"/>
        <v>9</v>
      </c>
      <c r="Z83" s="1588">
        <f t="shared" si="77"/>
        <v>200000</v>
      </c>
      <c r="AA83" s="1589">
        <f t="shared" si="78"/>
        <v>200000</v>
      </c>
      <c r="AB83" s="1589">
        <f t="shared" si="79"/>
        <v>200000</v>
      </c>
      <c r="AC83" s="1589">
        <f t="shared" si="80"/>
        <v>200000</v>
      </c>
      <c r="AD83" s="1589">
        <f t="shared" si="81"/>
        <v>200000</v>
      </c>
      <c r="AE83" s="1589">
        <f t="shared" si="70"/>
        <v>0</v>
      </c>
      <c r="AF83" s="1590">
        <f t="shared" si="85"/>
        <v>2006</v>
      </c>
      <c r="AG83" s="1588">
        <f t="shared" si="72"/>
        <v>0</v>
      </c>
      <c r="AH83" s="1588">
        <f t="shared" si="73"/>
        <v>1000000</v>
      </c>
      <c r="AI83" s="1546"/>
      <c r="AJ83" s="1546"/>
      <c r="AK83" s="1546"/>
    </row>
    <row r="84" spans="1:37" s="1210" customFormat="1" ht="28.5" customHeight="1">
      <c r="A84" s="1210" t="str">
        <f t="shared" si="66"/>
        <v>2.06.02</v>
      </c>
      <c r="B84" s="1633"/>
      <c r="C84" s="1612" t="s">
        <v>2061</v>
      </c>
      <c r="D84" s="1577" t="s">
        <v>181</v>
      </c>
      <c r="E84" s="1581"/>
      <c r="F84" s="1577" t="s">
        <v>1061</v>
      </c>
      <c r="G84" s="1577"/>
      <c r="H84" s="1577" t="s">
        <v>354</v>
      </c>
      <c r="I84" s="1581">
        <v>2006</v>
      </c>
      <c r="J84" s="1569"/>
      <c r="K84" s="1569"/>
      <c r="L84" s="1569"/>
      <c r="M84" s="1569"/>
      <c r="N84" s="1569"/>
      <c r="O84" s="1581" t="s">
        <v>133</v>
      </c>
      <c r="P84" s="1582">
        <v>1000000</v>
      </c>
      <c r="Q84" s="1636"/>
      <c r="R84" s="1548" t="s">
        <v>112</v>
      </c>
      <c r="S84" s="1583" t="str">
        <f t="shared" si="82"/>
        <v>2.06.02</v>
      </c>
      <c r="T84" s="1584" t="str">
        <f t="shared" si="83"/>
        <v>ALAT RUMAH TANGGA</v>
      </c>
      <c r="U84" s="1585">
        <f t="shared" si="84"/>
        <v>5</v>
      </c>
      <c r="V84" s="1586">
        <f t="shared" si="74"/>
        <v>200000</v>
      </c>
      <c r="W84" s="1587">
        <f t="shared" si="75"/>
        <v>8</v>
      </c>
      <c r="X84" s="1588"/>
      <c r="Y84" s="1586">
        <f t="shared" si="76"/>
        <v>9</v>
      </c>
      <c r="Z84" s="1588">
        <f t="shared" si="77"/>
        <v>200000</v>
      </c>
      <c r="AA84" s="1589">
        <f t="shared" si="78"/>
        <v>200000</v>
      </c>
      <c r="AB84" s="1589">
        <f t="shared" si="79"/>
        <v>200000</v>
      </c>
      <c r="AC84" s="1589">
        <f t="shared" si="80"/>
        <v>200000</v>
      </c>
      <c r="AD84" s="1589">
        <f t="shared" si="81"/>
        <v>200000</v>
      </c>
      <c r="AE84" s="1589">
        <f t="shared" si="70"/>
        <v>0</v>
      </c>
      <c r="AF84" s="1590">
        <f t="shared" si="85"/>
        <v>2006</v>
      </c>
      <c r="AG84" s="1588">
        <f t="shared" si="72"/>
        <v>0</v>
      </c>
      <c r="AH84" s="1588">
        <f t="shared" si="73"/>
        <v>1000000</v>
      </c>
      <c r="AI84" s="1546"/>
      <c r="AJ84" s="1546"/>
      <c r="AK84" s="1546"/>
    </row>
    <row r="85" spans="1:37" s="1210" customFormat="1" ht="28.5" customHeight="1">
      <c r="A85" s="1210" t="str">
        <f t="shared" si="66"/>
        <v>2.06.02</v>
      </c>
      <c r="B85" s="1633"/>
      <c r="C85" s="1612" t="s">
        <v>2062</v>
      </c>
      <c r="D85" s="1577" t="s">
        <v>1040</v>
      </c>
      <c r="E85" s="1581"/>
      <c r="F85" s="1577" t="s">
        <v>293</v>
      </c>
      <c r="G85" s="1577"/>
      <c r="H85" s="1577" t="s">
        <v>354</v>
      </c>
      <c r="I85" s="1581">
        <v>2006</v>
      </c>
      <c r="J85" s="1569"/>
      <c r="K85" s="1569"/>
      <c r="L85" s="1569"/>
      <c r="M85" s="1569"/>
      <c r="N85" s="1569"/>
      <c r="O85" s="1581" t="s">
        <v>133</v>
      </c>
      <c r="P85" s="1582">
        <v>560000</v>
      </c>
      <c r="Q85" s="1636" t="s">
        <v>112</v>
      </c>
      <c r="R85" s="1548" t="s">
        <v>1854</v>
      </c>
      <c r="S85" s="1583" t="str">
        <f t="shared" si="82"/>
        <v>2.06.02</v>
      </c>
      <c r="T85" s="1584" t="str">
        <f t="shared" si="83"/>
        <v>ALAT RUMAH TANGGA</v>
      </c>
      <c r="U85" s="1585">
        <f t="shared" si="84"/>
        <v>5</v>
      </c>
      <c r="V85" s="1586">
        <f t="shared" si="74"/>
        <v>112000</v>
      </c>
      <c r="W85" s="1587">
        <f t="shared" si="75"/>
        <v>8</v>
      </c>
      <c r="X85" s="1588"/>
      <c r="Y85" s="1586">
        <f t="shared" si="76"/>
        <v>9</v>
      </c>
      <c r="Z85" s="1588">
        <f t="shared" si="77"/>
        <v>112000</v>
      </c>
      <c r="AA85" s="1589">
        <f t="shared" si="78"/>
        <v>112000</v>
      </c>
      <c r="AB85" s="1589">
        <f t="shared" si="79"/>
        <v>112000</v>
      </c>
      <c r="AC85" s="1589">
        <f t="shared" si="80"/>
        <v>112000</v>
      </c>
      <c r="AD85" s="1589">
        <f t="shared" si="81"/>
        <v>112000</v>
      </c>
      <c r="AE85" s="1589">
        <f t="shared" si="70"/>
        <v>0</v>
      </c>
      <c r="AF85" s="1590">
        <f t="shared" si="85"/>
        <v>2006</v>
      </c>
      <c r="AG85" s="1588">
        <f t="shared" si="72"/>
        <v>0</v>
      </c>
      <c r="AH85" s="1588">
        <f t="shared" si="73"/>
        <v>560000</v>
      </c>
      <c r="AI85" s="1546"/>
      <c r="AJ85" s="1546"/>
      <c r="AK85" s="1546"/>
    </row>
    <row r="86" spans="1:37" s="1210" customFormat="1" ht="28.5" customHeight="1">
      <c r="A86" s="1210" t="str">
        <f t="shared" si="66"/>
        <v>2.06.02</v>
      </c>
      <c r="B86" s="1633"/>
      <c r="C86" s="1612" t="s">
        <v>1066</v>
      </c>
      <c r="D86" s="1577" t="s">
        <v>190</v>
      </c>
      <c r="E86" s="1581"/>
      <c r="F86" s="1577" t="s">
        <v>298</v>
      </c>
      <c r="G86" s="1577"/>
      <c r="H86" s="1577" t="s">
        <v>367</v>
      </c>
      <c r="I86" s="1581">
        <v>2006</v>
      </c>
      <c r="J86" s="1569"/>
      <c r="K86" s="1569"/>
      <c r="L86" s="1569"/>
      <c r="M86" s="1569"/>
      <c r="N86" s="1569"/>
      <c r="O86" s="1581" t="s">
        <v>133</v>
      </c>
      <c r="P86" s="1582">
        <v>3040000</v>
      </c>
      <c r="Q86" s="1636" t="s">
        <v>112</v>
      </c>
      <c r="R86" s="1548" t="s">
        <v>1854</v>
      </c>
      <c r="S86" s="1583" t="str">
        <f t="shared" si="82"/>
        <v>2.06.02</v>
      </c>
      <c r="T86" s="1584" t="str">
        <f t="shared" si="83"/>
        <v>ALAT RUMAH TANGGA</v>
      </c>
      <c r="U86" s="1585">
        <f t="shared" si="84"/>
        <v>5</v>
      </c>
      <c r="V86" s="1586">
        <f t="shared" si="74"/>
        <v>608000</v>
      </c>
      <c r="W86" s="1587">
        <f t="shared" si="75"/>
        <v>8</v>
      </c>
      <c r="X86" s="1588"/>
      <c r="Y86" s="1586">
        <f t="shared" si="76"/>
        <v>9</v>
      </c>
      <c r="Z86" s="1588">
        <f t="shared" si="77"/>
        <v>608000</v>
      </c>
      <c r="AA86" s="1589">
        <f t="shared" si="78"/>
        <v>608000</v>
      </c>
      <c r="AB86" s="1589">
        <f t="shared" si="79"/>
        <v>608000</v>
      </c>
      <c r="AC86" s="1589">
        <f t="shared" si="80"/>
        <v>608000</v>
      </c>
      <c r="AD86" s="1589">
        <f t="shared" si="81"/>
        <v>608000</v>
      </c>
      <c r="AE86" s="1589">
        <f t="shared" si="70"/>
        <v>0</v>
      </c>
      <c r="AF86" s="1590">
        <f t="shared" si="85"/>
        <v>2006</v>
      </c>
      <c r="AG86" s="1588">
        <f t="shared" si="72"/>
        <v>0</v>
      </c>
      <c r="AH86" s="1588">
        <f t="shared" si="73"/>
        <v>3040000</v>
      </c>
      <c r="AI86" s="1546"/>
      <c r="AJ86" s="1546"/>
      <c r="AK86" s="1546"/>
    </row>
    <row r="87" spans="1:37" s="1210" customFormat="1" ht="28.5" customHeight="1">
      <c r="A87" s="1210" t="str">
        <f t="shared" si="66"/>
        <v>2.06.01</v>
      </c>
      <c r="B87" s="1633"/>
      <c r="C87" s="1612" t="s">
        <v>1426</v>
      </c>
      <c r="D87" s="1577" t="s">
        <v>175</v>
      </c>
      <c r="E87" s="1581"/>
      <c r="F87" s="1577" t="s">
        <v>298</v>
      </c>
      <c r="G87" s="1577"/>
      <c r="H87" s="1577" t="s">
        <v>366</v>
      </c>
      <c r="I87" s="1581">
        <v>2006</v>
      </c>
      <c r="J87" s="1569"/>
      <c r="K87" s="1569"/>
      <c r="L87" s="1569"/>
      <c r="M87" s="1569"/>
      <c r="N87" s="1569"/>
      <c r="O87" s="1581" t="s">
        <v>133</v>
      </c>
      <c r="P87" s="1582">
        <v>880000</v>
      </c>
      <c r="Q87" s="1636"/>
      <c r="R87" s="1548" t="s">
        <v>1854</v>
      </c>
      <c r="S87" s="1583" t="str">
        <f t="shared" si="82"/>
        <v>2.06.01</v>
      </c>
      <c r="T87" s="1584" t="str">
        <f t="shared" si="83"/>
        <v>ALAT KANTOR</v>
      </c>
      <c r="U87" s="1585">
        <f t="shared" si="84"/>
        <v>5</v>
      </c>
      <c r="V87" s="1586">
        <f t="shared" si="74"/>
        <v>176000</v>
      </c>
      <c r="W87" s="1587">
        <f t="shared" si="75"/>
        <v>8</v>
      </c>
      <c r="X87" s="1588"/>
      <c r="Y87" s="1586">
        <f t="shared" si="76"/>
        <v>9</v>
      </c>
      <c r="Z87" s="1588">
        <f t="shared" si="77"/>
        <v>176000</v>
      </c>
      <c r="AA87" s="1589">
        <f t="shared" si="78"/>
        <v>176000</v>
      </c>
      <c r="AB87" s="1589">
        <f t="shared" si="79"/>
        <v>176000</v>
      </c>
      <c r="AC87" s="1589">
        <f t="shared" si="80"/>
        <v>176000</v>
      </c>
      <c r="AD87" s="1589">
        <f t="shared" si="81"/>
        <v>176000</v>
      </c>
      <c r="AE87" s="1589">
        <f t="shared" si="70"/>
        <v>0</v>
      </c>
      <c r="AF87" s="1590">
        <f t="shared" si="85"/>
        <v>2006</v>
      </c>
      <c r="AG87" s="1588">
        <f t="shared" si="72"/>
        <v>0</v>
      </c>
      <c r="AH87" s="1588">
        <f t="shared" si="73"/>
        <v>880000</v>
      </c>
      <c r="AI87" s="1546"/>
      <c r="AJ87" s="1546"/>
      <c r="AK87" s="1546"/>
    </row>
    <row r="88" spans="1:37" s="1210" customFormat="1" ht="28.5" customHeight="1">
      <c r="A88" s="1210" t="str">
        <f t="shared" si="66"/>
        <v>2.06.01</v>
      </c>
      <c r="B88" s="1633"/>
      <c r="C88" s="1612" t="s">
        <v>435</v>
      </c>
      <c r="D88" s="1577" t="s">
        <v>176</v>
      </c>
      <c r="E88" s="1581"/>
      <c r="F88" s="1577" t="s">
        <v>302</v>
      </c>
      <c r="G88" s="1577"/>
      <c r="H88" s="1577" t="s">
        <v>356</v>
      </c>
      <c r="I88" s="1581">
        <v>2006</v>
      </c>
      <c r="J88" s="1569"/>
      <c r="K88" s="1569"/>
      <c r="L88" s="1569"/>
      <c r="M88" s="1569"/>
      <c r="N88" s="1569"/>
      <c r="O88" s="1581" t="s">
        <v>133</v>
      </c>
      <c r="P88" s="1582">
        <v>1040000</v>
      </c>
      <c r="Q88" s="1636"/>
      <c r="R88" s="1548" t="s">
        <v>1854</v>
      </c>
      <c r="S88" s="1583" t="str">
        <f t="shared" si="82"/>
        <v>2.06.01</v>
      </c>
      <c r="T88" s="1584" t="str">
        <f t="shared" si="83"/>
        <v>ALAT KANTOR</v>
      </c>
      <c r="U88" s="1585">
        <f t="shared" si="84"/>
        <v>5</v>
      </c>
      <c r="V88" s="1586">
        <f t="shared" si="74"/>
        <v>208000</v>
      </c>
      <c r="W88" s="1587">
        <f t="shared" si="75"/>
        <v>8</v>
      </c>
      <c r="X88" s="1588"/>
      <c r="Y88" s="1586">
        <f t="shared" si="76"/>
        <v>9</v>
      </c>
      <c r="Z88" s="1588">
        <f t="shared" si="77"/>
        <v>208000</v>
      </c>
      <c r="AA88" s="1589">
        <f t="shared" si="78"/>
        <v>208000</v>
      </c>
      <c r="AB88" s="1589">
        <f t="shared" si="79"/>
        <v>208000</v>
      </c>
      <c r="AC88" s="1589">
        <f t="shared" si="80"/>
        <v>208000</v>
      </c>
      <c r="AD88" s="1589">
        <f t="shared" si="81"/>
        <v>208000</v>
      </c>
      <c r="AE88" s="1589">
        <f t="shared" si="70"/>
        <v>0</v>
      </c>
      <c r="AF88" s="1590">
        <f t="shared" si="85"/>
        <v>2006</v>
      </c>
      <c r="AG88" s="1588">
        <f t="shared" si="72"/>
        <v>0</v>
      </c>
      <c r="AH88" s="1588">
        <f t="shared" si="73"/>
        <v>1040000</v>
      </c>
      <c r="AI88" s="1546"/>
      <c r="AJ88" s="1546"/>
      <c r="AK88" s="1546"/>
    </row>
    <row r="89" spans="1:37" s="1210" customFormat="1" ht="28.5" customHeight="1">
      <c r="A89" s="1210" t="str">
        <f t="shared" si="66"/>
        <v>2.06.02</v>
      </c>
      <c r="B89" s="1633"/>
      <c r="C89" s="1612" t="s">
        <v>2054</v>
      </c>
      <c r="D89" s="1577" t="s">
        <v>188</v>
      </c>
      <c r="E89" s="1581"/>
      <c r="F89" s="1577" t="s">
        <v>298</v>
      </c>
      <c r="G89" s="1577"/>
      <c r="H89" s="1577" t="s">
        <v>362</v>
      </c>
      <c r="I89" s="1581">
        <v>2006</v>
      </c>
      <c r="J89" s="1569"/>
      <c r="K89" s="1569"/>
      <c r="L89" s="1569"/>
      <c r="M89" s="1569"/>
      <c r="N89" s="1569"/>
      <c r="O89" s="1581" t="s">
        <v>133</v>
      </c>
      <c r="P89" s="1582">
        <v>1680000</v>
      </c>
      <c r="Q89" s="1636"/>
      <c r="R89" s="1548" t="s">
        <v>1854</v>
      </c>
      <c r="S89" s="1583" t="str">
        <f t="shared" si="82"/>
        <v>2.06.02</v>
      </c>
      <c r="T89" s="1584" t="str">
        <f t="shared" si="83"/>
        <v>ALAT RUMAH TANGGA</v>
      </c>
      <c r="U89" s="1585">
        <f t="shared" si="84"/>
        <v>5</v>
      </c>
      <c r="V89" s="1586">
        <f t="shared" si="74"/>
        <v>336000</v>
      </c>
      <c r="W89" s="1587">
        <f t="shared" si="75"/>
        <v>8</v>
      </c>
      <c r="X89" s="1588"/>
      <c r="Y89" s="1586">
        <f t="shared" si="76"/>
        <v>9</v>
      </c>
      <c r="Z89" s="1588">
        <f t="shared" si="77"/>
        <v>336000</v>
      </c>
      <c r="AA89" s="1589">
        <f t="shared" si="78"/>
        <v>336000</v>
      </c>
      <c r="AB89" s="1589">
        <f t="shared" si="79"/>
        <v>336000</v>
      </c>
      <c r="AC89" s="1589">
        <f t="shared" si="80"/>
        <v>336000</v>
      </c>
      <c r="AD89" s="1589">
        <f t="shared" si="81"/>
        <v>336000</v>
      </c>
      <c r="AE89" s="1589">
        <f t="shared" si="70"/>
        <v>0</v>
      </c>
      <c r="AF89" s="1590">
        <f t="shared" si="85"/>
        <v>2006</v>
      </c>
      <c r="AG89" s="1588">
        <f t="shared" si="72"/>
        <v>0</v>
      </c>
      <c r="AH89" s="1588">
        <f t="shared" si="73"/>
        <v>1680000</v>
      </c>
      <c r="AI89" s="1546"/>
      <c r="AJ89" s="1546"/>
      <c r="AK89" s="1546"/>
    </row>
    <row r="90" spans="1:37" s="1210" customFormat="1" ht="28.5" customHeight="1">
      <c r="A90" s="1210" t="str">
        <f t="shared" si="66"/>
        <v>2.06.02</v>
      </c>
      <c r="B90" s="1633"/>
      <c r="C90" s="1612" t="s">
        <v>2054</v>
      </c>
      <c r="D90" s="1577" t="s">
        <v>188</v>
      </c>
      <c r="E90" s="1581"/>
      <c r="F90" s="1577" t="s">
        <v>298</v>
      </c>
      <c r="G90" s="1577"/>
      <c r="H90" s="1577" t="s">
        <v>362</v>
      </c>
      <c r="I90" s="1581">
        <v>2006</v>
      </c>
      <c r="J90" s="1569"/>
      <c r="K90" s="1569"/>
      <c r="L90" s="1569"/>
      <c r="M90" s="1569"/>
      <c r="N90" s="1569"/>
      <c r="O90" s="1581" t="s">
        <v>133</v>
      </c>
      <c r="P90" s="1582">
        <v>2240000</v>
      </c>
      <c r="Q90" s="1636"/>
      <c r="R90" s="1548" t="s">
        <v>112</v>
      </c>
      <c r="S90" s="1583" t="str">
        <f t="shared" si="82"/>
        <v>2.06.02</v>
      </c>
      <c r="T90" s="1584" t="str">
        <f t="shared" si="83"/>
        <v>ALAT RUMAH TANGGA</v>
      </c>
      <c r="U90" s="1585">
        <f t="shared" si="84"/>
        <v>5</v>
      </c>
      <c r="V90" s="1586">
        <f t="shared" si="74"/>
        <v>448000</v>
      </c>
      <c r="W90" s="1587">
        <f t="shared" si="75"/>
        <v>8</v>
      </c>
      <c r="X90" s="1588"/>
      <c r="Y90" s="1586">
        <f t="shared" si="76"/>
        <v>9</v>
      </c>
      <c r="Z90" s="1588">
        <f t="shared" si="77"/>
        <v>448000</v>
      </c>
      <c r="AA90" s="1589">
        <f t="shared" si="78"/>
        <v>448000</v>
      </c>
      <c r="AB90" s="1589">
        <f t="shared" si="79"/>
        <v>448000</v>
      </c>
      <c r="AC90" s="1589">
        <f t="shared" si="80"/>
        <v>448000</v>
      </c>
      <c r="AD90" s="1589">
        <f t="shared" si="81"/>
        <v>448000</v>
      </c>
      <c r="AE90" s="1589">
        <f t="shared" si="70"/>
        <v>0</v>
      </c>
      <c r="AF90" s="1590">
        <f t="shared" si="85"/>
        <v>2006</v>
      </c>
      <c r="AG90" s="1588">
        <f t="shared" si="72"/>
        <v>0</v>
      </c>
      <c r="AH90" s="1588">
        <f t="shared" si="73"/>
        <v>2240000</v>
      </c>
      <c r="AI90" s="1546"/>
      <c r="AJ90" s="1546"/>
      <c r="AK90" s="1546"/>
    </row>
    <row r="91" spans="1:37" s="1210" customFormat="1" ht="28.5" customHeight="1">
      <c r="A91" s="1210" t="str">
        <f t="shared" si="66"/>
        <v>2.06.02</v>
      </c>
      <c r="B91" s="1633"/>
      <c r="C91" s="1612" t="s">
        <v>2061</v>
      </c>
      <c r="D91" s="1577" t="s">
        <v>181</v>
      </c>
      <c r="E91" s="1581"/>
      <c r="F91" s="1577" t="s">
        <v>332</v>
      </c>
      <c r="G91" s="1577"/>
      <c r="H91" s="1577" t="s">
        <v>354</v>
      </c>
      <c r="I91" s="1581">
        <v>2006</v>
      </c>
      <c r="J91" s="1569"/>
      <c r="K91" s="1569"/>
      <c r="L91" s="1569"/>
      <c r="M91" s="1569"/>
      <c r="N91" s="1569"/>
      <c r="O91" s="1581" t="s">
        <v>133</v>
      </c>
      <c r="P91" s="1582">
        <v>1040000</v>
      </c>
      <c r="Q91" s="1636" t="s">
        <v>112</v>
      </c>
      <c r="R91" s="1548" t="s">
        <v>1849</v>
      </c>
      <c r="S91" s="1583" t="str">
        <f t="shared" si="82"/>
        <v>2.06.02</v>
      </c>
      <c r="T91" s="1584" t="str">
        <f t="shared" si="83"/>
        <v>ALAT RUMAH TANGGA</v>
      </c>
      <c r="U91" s="1585">
        <f t="shared" si="84"/>
        <v>5</v>
      </c>
      <c r="V91" s="1586">
        <f t="shared" si="74"/>
        <v>208000</v>
      </c>
      <c r="W91" s="1587">
        <f t="shared" si="75"/>
        <v>8</v>
      </c>
      <c r="X91" s="1588"/>
      <c r="Y91" s="1586">
        <f t="shared" si="76"/>
        <v>9</v>
      </c>
      <c r="Z91" s="1588">
        <f t="shared" si="77"/>
        <v>208000</v>
      </c>
      <c r="AA91" s="1589">
        <f t="shared" si="78"/>
        <v>208000</v>
      </c>
      <c r="AB91" s="1589">
        <f t="shared" si="79"/>
        <v>208000</v>
      </c>
      <c r="AC91" s="1589">
        <f t="shared" si="80"/>
        <v>208000</v>
      </c>
      <c r="AD91" s="1589">
        <f t="shared" si="81"/>
        <v>208000</v>
      </c>
      <c r="AE91" s="1589">
        <f t="shared" si="70"/>
        <v>0</v>
      </c>
      <c r="AF91" s="1590">
        <f t="shared" si="85"/>
        <v>2006</v>
      </c>
      <c r="AG91" s="1588">
        <f t="shared" si="72"/>
        <v>0</v>
      </c>
      <c r="AH91" s="1588">
        <f t="shared" si="73"/>
        <v>1040000</v>
      </c>
      <c r="AI91" s="1546"/>
      <c r="AJ91" s="1546"/>
      <c r="AK91" s="1546"/>
    </row>
    <row r="92" spans="1:37" s="1210" customFormat="1" ht="28.5" customHeight="1">
      <c r="A92" s="1210" t="str">
        <f t="shared" si="66"/>
        <v>2.06.02</v>
      </c>
      <c r="B92" s="1633"/>
      <c r="C92" s="1612" t="s">
        <v>2062</v>
      </c>
      <c r="D92" s="1577" t="s">
        <v>1040</v>
      </c>
      <c r="E92" s="1581"/>
      <c r="F92" s="1577" t="s">
        <v>293</v>
      </c>
      <c r="G92" s="1577"/>
      <c r="H92" s="1577" t="s">
        <v>354</v>
      </c>
      <c r="I92" s="1581">
        <v>2006</v>
      </c>
      <c r="J92" s="1569"/>
      <c r="K92" s="1569"/>
      <c r="L92" s="1569"/>
      <c r="M92" s="1569"/>
      <c r="N92" s="1569"/>
      <c r="O92" s="1581" t="s">
        <v>133</v>
      </c>
      <c r="P92" s="1582">
        <v>2800000</v>
      </c>
      <c r="Q92" s="1636" t="s">
        <v>112</v>
      </c>
      <c r="R92" s="1548" t="s">
        <v>1854</v>
      </c>
      <c r="S92" s="1583" t="str">
        <f t="shared" si="82"/>
        <v>2.06.02</v>
      </c>
      <c r="T92" s="1584" t="str">
        <f t="shared" si="83"/>
        <v>ALAT RUMAH TANGGA</v>
      </c>
      <c r="U92" s="1585">
        <f t="shared" si="84"/>
        <v>5</v>
      </c>
      <c r="V92" s="1586">
        <f t="shared" si="74"/>
        <v>560000</v>
      </c>
      <c r="W92" s="1587">
        <f t="shared" si="75"/>
        <v>8</v>
      </c>
      <c r="X92" s="1588"/>
      <c r="Y92" s="1586">
        <f t="shared" si="76"/>
        <v>9</v>
      </c>
      <c r="Z92" s="1588">
        <f t="shared" si="77"/>
        <v>560000</v>
      </c>
      <c r="AA92" s="1589">
        <f t="shared" si="78"/>
        <v>560000</v>
      </c>
      <c r="AB92" s="1589">
        <f t="shared" si="79"/>
        <v>560000</v>
      </c>
      <c r="AC92" s="1589">
        <f t="shared" si="80"/>
        <v>560000</v>
      </c>
      <c r="AD92" s="1589">
        <f t="shared" si="81"/>
        <v>560000</v>
      </c>
      <c r="AE92" s="1589">
        <f t="shared" si="70"/>
        <v>0</v>
      </c>
      <c r="AF92" s="1590">
        <f t="shared" si="85"/>
        <v>2006</v>
      </c>
      <c r="AG92" s="1588">
        <f t="shared" si="72"/>
        <v>0</v>
      </c>
      <c r="AH92" s="1588">
        <f t="shared" si="73"/>
        <v>2800000</v>
      </c>
      <c r="AI92" s="1546"/>
      <c r="AJ92" s="1546"/>
      <c r="AK92" s="1546"/>
    </row>
    <row r="93" spans="1:37" s="1210" customFormat="1" ht="28.5" customHeight="1">
      <c r="A93" s="1210" t="str">
        <f t="shared" si="66"/>
        <v>2.06.03</v>
      </c>
      <c r="B93" s="1633"/>
      <c r="C93" s="1612" t="s">
        <v>2065</v>
      </c>
      <c r="D93" s="1577" t="s">
        <v>1041</v>
      </c>
      <c r="E93" s="1581"/>
      <c r="F93" s="1577" t="s">
        <v>846</v>
      </c>
      <c r="G93" s="1577"/>
      <c r="H93" s="1577" t="s">
        <v>357</v>
      </c>
      <c r="I93" s="1581">
        <v>2006</v>
      </c>
      <c r="J93" s="1569"/>
      <c r="K93" s="1569"/>
      <c r="L93" s="1569"/>
      <c r="M93" s="1569"/>
      <c r="N93" s="1569"/>
      <c r="O93" s="1581" t="s">
        <v>133</v>
      </c>
      <c r="P93" s="1582">
        <v>680000</v>
      </c>
      <c r="Q93" s="1636"/>
      <c r="R93" s="1548" t="s">
        <v>1854</v>
      </c>
      <c r="S93" s="1583" t="str">
        <f t="shared" si="82"/>
        <v>2.06.03</v>
      </c>
      <c r="T93" s="1584" t="str">
        <f t="shared" si="83"/>
        <v>KOMPUTER</v>
      </c>
      <c r="U93" s="1585">
        <f t="shared" si="84"/>
        <v>4</v>
      </c>
      <c r="V93" s="1586">
        <f t="shared" si="74"/>
        <v>170000</v>
      </c>
      <c r="W93" s="1587">
        <f t="shared" si="75"/>
        <v>8</v>
      </c>
      <c r="X93" s="1588"/>
      <c r="Y93" s="1586">
        <f t="shared" si="76"/>
        <v>9</v>
      </c>
      <c r="Z93" s="1588">
        <f t="shared" si="77"/>
        <v>170000</v>
      </c>
      <c r="AA93" s="1589">
        <f t="shared" si="78"/>
        <v>170000</v>
      </c>
      <c r="AB93" s="1589">
        <f t="shared" si="79"/>
        <v>170000</v>
      </c>
      <c r="AC93" s="1589">
        <f t="shared" si="80"/>
        <v>170000</v>
      </c>
      <c r="AD93" s="1589">
        <f t="shared" si="81"/>
        <v>0</v>
      </c>
      <c r="AE93" s="1589">
        <f t="shared" si="70"/>
        <v>0</v>
      </c>
      <c r="AF93" s="1590">
        <f t="shared" si="85"/>
        <v>2006</v>
      </c>
      <c r="AG93" s="1588">
        <f t="shared" si="72"/>
        <v>0</v>
      </c>
      <c r="AH93" s="1588">
        <f t="shared" si="73"/>
        <v>680000</v>
      </c>
      <c r="AI93" s="1546"/>
      <c r="AJ93" s="1546"/>
      <c r="AK93" s="1546"/>
    </row>
    <row r="94" spans="1:37" s="1210" customFormat="1" ht="28.5" customHeight="1">
      <c r="A94" s="1210" t="str">
        <f t="shared" si="66"/>
        <v>2.06.03</v>
      </c>
      <c r="B94" s="1633"/>
      <c r="C94" s="1612" t="s">
        <v>2063</v>
      </c>
      <c r="D94" s="1577" t="s">
        <v>171</v>
      </c>
      <c r="E94" s="1581"/>
      <c r="F94" s="1577" t="s">
        <v>1058</v>
      </c>
      <c r="G94" s="1577"/>
      <c r="H94" s="1577" t="s">
        <v>356</v>
      </c>
      <c r="I94" s="1581">
        <v>2006</v>
      </c>
      <c r="J94" s="1569"/>
      <c r="K94" s="1569"/>
      <c r="L94" s="1569"/>
      <c r="M94" s="1569"/>
      <c r="N94" s="1569"/>
      <c r="O94" s="1581" t="s">
        <v>133</v>
      </c>
      <c r="P94" s="1582">
        <v>5760000</v>
      </c>
      <c r="Q94" s="1636"/>
      <c r="R94" s="1548" t="s">
        <v>1854</v>
      </c>
      <c r="S94" s="1583" t="str">
        <f t="shared" si="82"/>
        <v>2.06.03</v>
      </c>
      <c r="T94" s="1584" t="str">
        <f t="shared" si="83"/>
        <v>KOMPUTER</v>
      </c>
      <c r="U94" s="1585">
        <f t="shared" si="84"/>
        <v>4</v>
      </c>
      <c r="V94" s="1586">
        <f t="shared" si="74"/>
        <v>1440000</v>
      </c>
      <c r="W94" s="1587">
        <f t="shared" si="75"/>
        <v>8</v>
      </c>
      <c r="X94" s="1588"/>
      <c r="Y94" s="1586">
        <f t="shared" si="76"/>
        <v>9</v>
      </c>
      <c r="Z94" s="1588">
        <f t="shared" si="77"/>
        <v>1440000</v>
      </c>
      <c r="AA94" s="1589">
        <f t="shared" si="78"/>
        <v>1440000</v>
      </c>
      <c r="AB94" s="1589">
        <f t="shared" si="79"/>
        <v>1440000</v>
      </c>
      <c r="AC94" s="1589">
        <f t="shared" si="80"/>
        <v>1440000</v>
      </c>
      <c r="AD94" s="1589">
        <f t="shared" si="81"/>
        <v>0</v>
      </c>
      <c r="AE94" s="1589">
        <f t="shared" si="70"/>
        <v>0</v>
      </c>
      <c r="AF94" s="1590">
        <f t="shared" si="85"/>
        <v>2006</v>
      </c>
      <c r="AG94" s="1588">
        <f t="shared" si="72"/>
        <v>0</v>
      </c>
      <c r="AH94" s="1588">
        <f t="shared" si="73"/>
        <v>5760000</v>
      </c>
      <c r="AI94" s="1546"/>
      <c r="AJ94" s="1546"/>
      <c r="AK94" s="1546"/>
    </row>
    <row r="95" spans="1:37" s="1210" customFormat="1" ht="28.5" customHeight="1">
      <c r="A95" s="1210" t="str">
        <f t="shared" si="66"/>
        <v>2.06.02</v>
      </c>
      <c r="B95" s="1633"/>
      <c r="C95" s="1612" t="s">
        <v>1427</v>
      </c>
      <c r="D95" s="1577" t="s">
        <v>198</v>
      </c>
      <c r="E95" s="1581"/>
      <c r="F95" s="1577" t="s">
        <v>851</v>
      </c>
      <c r="G95" s="1577"/>
      <c r="H95" s="1577" t="s">
        <v>356</v>
      </c>
      <c r="I95" s="1581">
        <v>2006</v>
      </c>
      <c r="J95" s="1569"/>
      <c r="K95" s="1569"/>
      <c r="L95" s="1569"/>
      <c r="M95" s="1569"/>
      <c r="N95" s="1569"/>
      <c r="O95" s="1581" t="s">
        <v>133</v>
      </c>
      <c r="P95" s="1582">
        <v>800000</v>
      </c>
      <c r="Q95" s="1636"/>
      <c r="R95" s="1548" t="s">
        <v>1854</v>
      </c>
      <c r="S95" s="1583" t="str">
        <f t="shared" si="82"/>
        <v>2.06.02</v>
      </c>
      <c r="T95" s="1584" t="str">
        <f t="shared" si="83"/>
        <v>ALAT RUMAH TANGGA</v>
      </c>
      <c r="U95" s="1585">
        <f t="shared" si="84"/>
        <v>5</v>
      </c>
      <c r="V95" s="1586">
        <f t="shared" si="74"/>
        <v>160000</v>
      </c>
      <c r="W95" s="1587">
        <f t="shared" si="75"/>
        <v>8</v>
      </c>
      <c r="X95" s="1588"/>
      <c r="Y95" s="1586">
        <f t="shared" si="76"/>
        <v>9</v>
      </c>
      <c r="Z95" s="1588">
        <f t="shared" si="77"/>
        <v>160000</v>
      </c>
      <c r="AA95" s="1589">
        <f t="shared" si="78"/>
        <v>160000</v>
      </c>
      <c r="AB95" s="1589">
        <f t="shared" si="79"/>
        <v>160000</v>
      </c>
      <c r="AC95" s="1589">
        <f t="shared" si="80"/>
        <v>160000</v>
      </c>
      <c r="AD95" s="1589">
        <f t="shared" si="81"/>
        <v>160000</v>
      </c>
      <c r="AE95" s="1589">
        <f t="shared" si="70"/>
        <v>0</v>
      </c>
      <c r="AF95" s="1590">
        <f t="shared" si="85"/>
        <v>2006</v>
      </c>
      <c r="AG95" s="1588">
        <f t="shared" si="72"/>
        <v>0</v>
      </c>
      <c r="AH95" s="1588">
        <f t="shared" si="73"/>
        <v>800000</v>
      </c>
      <c r="AI95" s="1546"/>
      <c r="AJ95" s="1546"/>
      <c r="AK95" s="1546"/>
    </row>
    <row r="96" spans="1:37" s="1210" customFormat="1" ht="28.5" customHeight="1">
      <c r="A96" s="1210" t="str">
        <f t="shared" si="66"/>
        <v>2.06.01</v>
      </c>
      <c r="B96" s="1633"/>
      <c r="C96" s="1612" t="s">
        <v>1426</v>
      </c>
      <c r="D96" s="1577" t="s">
        <v>175</v>
      </c>
      <c r="E96" s="1581"/>
      <c r="F96" s="1577" t="s">
        <v>298</v>
      </c>
      <c r="G96" s="1577"/>
      <c r="H96" s="1577" t="s">
        <v>362</v>
      </c>
      <c r="I96" s="1581">
        <v>2006</v>
      </c>
      <c r="J96" s="1569"/>
      <c r="K96" s="1569"/>
      <c r="L96" s="1569"/>
      <c r="M96" s="1569"/>
      <c r="N96" s="1569"/>
      <c r="O96" s="1581" t="s">
        <v>133</v>
      </c>
      <c r="P96" s="1582">
        <v>800000</v>
      </c>
      <c r="Q96" s="1636" t="s">
        <v>1849</v>
      </c>
      <c r="R96" s="1548" t="s">
        <v>112</v>
      </c>
      <c r="S96" s="1583" t="str">
        <f t="shared" si="82"/>
        <v>2.06.01</v>
      </c>
      <c r="T96" s="1584" t="str">
        <f t="shared" si="83"/>
        <v>ALAT KANTOR</v>
      </c>
      <c r="U96" s="1585">
        <f t="shared" si="84"/>
        <v>5</v>
      </c>
      <c r="V96" s="1586">
        <f t="shared" si="74"/>
        <v>160000</v>
      </c>
      <c r="W96" s="1587">
        <f t="shared" si="75"/>
        <v>8</v>
      </c>
      <c r="X96" s="1588"/>
      <c r="Y96" s="1586">
        <f t="shared" si="76"/>
        <v>9</v>
      </c>
      <c r="Z96" s="1588">
        <f t="shared" si="77"/>
        <v>160000</v>
      </c>
      <c r="AA96" s="1589">
        <f t="shared" si="78"/>
        <v>160000</v>
      </c>
      <c r="AB96" s="1589">
        <f t="shared" si="79"/>
        <v>160000</v>
      </c>
      <c r="AC96" s="1589">
        <f t="shared" si="80"/>
        <v>160000</v>
      </c>
      <c r="AD96" s="1589">
        <f t="shared" si="81"/>
        <v>160000</v>
      </c>
      <c r="AE96" s="1589">
        <f t="shared" si="70"/>
        <v>0</v>
      </c>
      <c r="AF96" s="1590">
        <f t="shared" si="85"/>
        <v>2006</v>
      </c>
      <c r="AG96" s="1588">
        <f t="shared" si="72"/>
        <v>0</v>
      </c>
      <c r="AH96" s="1588">
        <f t="shared" si="73"/>
        <v>800000</v>
      </c>
      <c r="AI96" s="1546"/>
      <c r="AJ96" s="1546"/>
      <c r="AK96" s="1546"/>
    </row>
    <row r="97" spans="1:37" s="1210" customFormat="1" ht="28.5" customHeight="1">
      <c r="A97" s="1210" t="str">
        <f t="shared" ref="A97:A160" si="86">MID(C97,2,7)</f>
        <v>2.06.01</v>
      </c>
      <c r="B97" s="1633"/>
      <c r="C97" s="1612" t="s">
        <v>435</v>
      </c>
      <c r="D97" s="1577" t="s">
        <v>176</v>
      </c>
      <c r="E97" s="1581"/>
      <c r="F97" s="1577" t="s">
        <v>302</v>
      </c>
      <c r="G97" s="1577"/>
      <c r="H97" s="1577" t="s">
        <v>356</v>
      </c>
      <c r="I97" s="1581">
        <v>2006</v>
      </c>
      <c r="J97" s="1569"/>
      <c r="K97" s="1569"/>
      <c r="L97" s="1569"/>
      <c r="M97" s="1569"/>
      <c r="N97" s="1569"/>
      <c r="O97" s="1581" t="s">
        <v>133</v>
      </c>
      <c r="P97" s="1582">
        <v>1040000</v>
      </c>
      <c r="Q97" s="1636"/>
      <c r="R97" s="1548" t="s">
        <v>112</v>
      </c>
      <c r="S97" s="1583" t="str">
        <f t="shared" si="82"/>
        <v>2.06.01</v>
      </c>
      <c r="T97" s="1584" t="str">
        <f t="shared" si="83"/>
        <v>ALAT KANTOR</v>
      </c>
      <c r="U97" s="1585">
        <f t="shared" si="84"/>
        <v>5</v>
      </c>
      <c r="V97" s="1586">
        <f t="shared" si="74"/>
        <v>208000</v>
      </c>
      <c r="W97" s="1587">
        <f t="shared" si="75"/>
        <v>8</v>
      </c>
      <c r="X97" s="1588"/>
      <c r="Y97" s="1586">
        <f t="shared" si="76"/>
        <v>9</v>
      </c>
      <c r="Z97" s="1588">
        <f t="shared" si="77"/>
        <v>208000</v>
      </c>
      <c r="AA97" s="1589">
        <f t="shared" si="78"/>
        <v>208000</v>
      </c>
      <c r="AB97" s="1589">
        <f t="shared" si="79"/>
        <v>208000</v>
      </c>
      <c r="AC97" s="1589">
        <f t="shared" si="80"/>
        <v>208000</v>
      </c>
      <c r="AD97" s="1589">
        <f t="shared" si="81"/>
        <v>208000</v>
      </c>
      <c r="AE97" s="1589">
        <f t="shared" ref="AE97:AE160" si="87">IF(P97=X97+Z97+AA97+AB97+AC97+AD97,0,V97)</f>
        <v>0</v>
      </c>
      <c r="AF97" s="1590">
        <f t="shared" si="85"/>
        <v>2006</v>
      </c>
      <c r="AG97" s="1588">
        <f t="shared" ref="AG97:AG160" si="88">P97-(Z97+AA97+X97+AB97+AC97+AD97+AE97)</f>
        <v>0</v>
      </c>
      <c r="AH97" s="1588">
        <f t="shared" ref="AH97:AH160" si="89">AC97+AB97+AA97+Z97+X97+AD97+AE97</f>
        <v>1040000</v>
      </c>
      <c r="AI97" s="1546"/>
      <c r="AJ97" s="1546"/>
      <c r="AK97" s="1546"/>
    </row>
    <row r="98" spans="1:37" s="1210" customFormat="1" ht="28.5" customHeight="1">
      <c r="A98" s="1210" t="str">
        <f t="shared" si="86"/>
        <v>2.06.02</v>
      </c>
      <c r="B98" s="1633"/>
      <c r="C98" s="1612" t="s">
        <v>2062</v>
      </c>
      <c r="D98" s="1577" t="s">
        <v>169</v>
      </c>
      <c r="E98" s="1581"/>
      <c r="F98" s="1577" t="s">
        <v>293</v>
      </c>
      <c r="G98" s="1577"/>
      <c r="H98" s="1577" t="s">
        <v>354</v>
      </c>
      <c r="I98" s="1581">
        <v>2006</v>
      </c>
      <c r="J98" s="1569"/>
      <c r="K98" s="1569"/>
      <c r="L98" s="1569"/>
      <c r="M98" s="1569"/>
      <c r="N98" s="1569"/>
      <c r="O98" s="1581" t="s">
        <v>133</v>
      </c>
      <c r="P98" s="1582">
        <v>1312500</v>
      </c>
      <c r="Q98" s="1636"/>
      <c r="R98" s="1548" t="s">
        <v>112</v>
      </c>
      <c r="S98" s="1583" t="str">
        <f t="shared" si="82"/>
        <v>2.06.02</v>
      </c>
      <c r="T98" s="1584" t="str">
        <f t="shared" si="83"/>
        <v>ALAT RUMAH TANGGA</v>
      </c>
      <c r="U98" s="1585">
        <f t="shared" si="84"/>
        <v>5</v>
      </c>
      <c r="V98" s="1586">
        <f t="shared" ref="V98:V161" si="90">(P98)/U98</f>
        <v>262500</v>
      </c>
      <c r="W98" s="1587">
        <f t="shared" ref="W98:W156" si="91">2013-AF98+1</f>
        <v>8</v>
      </c>
      <c r="X98" s="1588"/>
      <c r="Y98" s="1586">
        <f t="shared" ref="Y98:Y156" si="92">2014-AF98+1</f>
        <v>9</v>
      </c>
      <c r="Z98" s="1588">
        <f t="shared" ref="Z98:Z156" si="93">IF(P98=X98,0,V98)</f>
        <v>262500</v>
      </c>
      <c r="AA98" s="1589">
        <f t="shared" ref="AA98:AA156" si="94">IF(P98=X98+Z98,0,V98)</f>
        <v>262500</v>
      </c>
      <c r="AB98" s="1589">
        <f t="shared" ref="AB98:AB156" si="95">IF(P98=X98+Z98+AA98,0,V98)</f>
        <v>262500</v>
      </c>
      <c r="AC98" s="1589">
        <f t="shared" ref="AC98:AC161" si="96">IF(P98=X98+Z98+AA98+AB98,0,V98)</f>
        <v>262500</v>
      </c>
      <c r="AD98" s="1589">
        <f t="shared" ref="AD98:AD161" si="97">IF(P98=X98+Z98+AA98+AB98+AC98,0,V98)</f>
        <v>262500</v>
      </c>
      <c r="AE98" s="1589">
        <f t="shared" si="87"/>
        <v>0</v>
      </c>
      <c r="AF98" s="1590">
        <f t="shared" si="85"/>
        <v>2006</v>
      </c>
      <c r="AG98" s="1588">
        <f t="shared" si="88"/>
        <v>0</v>
      </c>
      <c r="AH98" s="1588">
        <f t="shared" si="89"/>
        <v>1312500</v>
      </c>
      <c r="AI98" s="1546"/>
      <c r="AJ98" s="1546"/>
      <c r="AK98" s="1546"/>
    </row>
    <row r="99" spans="1:37" s="1210" customFormat="1" ht="28.5" customHeight="1">
      <c r="A99" s="1210" t="str">
        <f t="shared" si="86"/>
        <v>2.06.03</v>
      </c>
      <c r="B99" s="1633"/>
      <c r="C99" s="1612" t="s">
        <v>2065</v>
      </c>
      <c r="D99" s="1577" t="s">
        <v>1041</v>
      </c>
      <c r="E99" s="1581"/>
      <c r="F99" s="1577" t="s">
        <v>846</v>
      </c>
      <c r="G99" s="1577"/>
      <c r="H99" s="1577" t="s">
        <v>357</v>
      </c>
      <c r="I99" s="1581">
        <v>2006</v>
      </c>
      <c r="J99" s="1569"/>
      <c r="K99" s="1569"/>
      <c r="L99" s="1569"/>
      <c r="M99" s="1569"/>
      <c r="N99" s="1569"/>
      <c r="O99" s="1581" t="s">
        <v>133</v>
      </c>
      <c r="P99" s="1582">
        <v>750000</v>
      </c>
      <c r="Q99" s="1636"/>
      <c r="R99" s="1548" t="s">
        <v>1854</v>
      </c>
      <c r="S99" s="1583" t="str">
        <f t="shared" si="82"/>
        <v>2.06.03</v>
      </c>
      <c r="T99" s="1584" t="str">
        <f t="shared" si="83"/>
        <v>KOMPUTER</v>
      </c>
      <c r="U99" s="1585">
        <f t="shared" si="84"/>
        <v>4</v>
      </c>
      <c r="V99" s="1586">
        <f t="shared" si="90"/>
        <v>187500</v>
      </c>
      <c r="W99" s="1587">
        <f t="shared" si="91"/>
        <v>8</v>
      </c>
      <c r="X99" s="1588"/>
      <c r="Y99" s="1586">
        <f t="shared" si="92"/>
        <v>9</v>
      </c>
      <c r="Z99" s="1588">
        <f t="shared" si="93"/>
        <v>187500</v>
      </c>
      <c r="AA99" s="1589">
        <f t="shared" si="94"/>
        <v>187500</v>
      </c>
      <c r="AB99" s="1589">
        <f t="shared" si="95"/>
        <v>187500</v>
      </c>
      <c r="AC99" s="1589">
        <f t="shared" si="96"/>
        <v>187500</v>
      </c>
      <c r="AD99" s="1589">
        <f t="shared" si="97"/>
        <v>0</v>
      </c>
      <c r="AE99" s="1589">
        <f t="shared" si="87"/>
        <v>0</v>
      </c>
      <c r="AF99" s="1590">
        <f t="shared" si="85"/>
        <v>2006</v>
      </c>
      <c r="AG99" s="1588">
        <f t="shared" si="88"/>
        <v>0</v>
      </c>
      <c r="AH99" s="1588">
        <f t="shared" si="89"/>
        <v>750000</v>
      </c>
      <c r="AI99" s="1546"/>
      <c r="AJ99" s="1546"/>
      <c r="AK99" s="1546"/>
    </row>
    <row r="100" spans="1:37" s="1210" customFormat="1" ht="28.5" customHeight="1">
      <c r="A100" s="1210" t="str">
        <f t="shared" si="86"/>
        <v>2.06.02</v>
      </c>
      <c r="B100" s="1633"/>
      <c r="C100" s="1612" t="s">
        <v>1427</v>
      </c>
      <c r="D100" s="1577" t="s">
        <v>198</v>
      </c>
      <c r="E100" s="1581"/>
      <c r="F100" s="1577" t="s">
        <v>851</v>
      </c>
      <c r="G100" s="1577"/>
      <c r="H100" s="1577" t="s">
        <v>356</v>
      </c>
      <c r="I100" s="1581">
        <v>2006</v>
      </c>
      <c r="J100" s="1569"/>
      <c r="K100" s="1569"/>
      <c r="L100" s="1569"/>
      <c r="M100" s="1569"/>
      <c r="N100" s="1569"/>
      <c r="O100" s="1581" t="s">
        <v>133</v>
      </c>
      <c r="P100" s="1582">
        <v>750000</v>
      </c>
      <c r="Q100" s="1636"/>
      <c r="R100" s="1548" t="s">
        <v>112</v>
      </c>
      <c r="S100" s="1583" t="str">
        <f t="shared" si="82"/>
        <v>2.06.02</v>
      </c>
      <c r="T100" s="1584" t="str">
        <f t="shared" si="83"/>
        <v>ALAT RUMAH TANGGA</v>
      </c>
      <c r="U100" s="1585">
        <f t="shared" si="84"/>
        <v>5</v>
      </c>
      <c r="V100" s="1586">
        <f t="shared" si="90"/>
        <v>150000</v>
      </c>
      <c r="W100" s="1587">
        <f t="shared" si="91"/>
        <v>8</v>
      </c>
      <c r="X100" s="1588"/>
      <c r="Y100" s="1586">
        <f t="shared" si="92"/>
        <v>9</v>
      </c>
      <c r="Z100" s="1588">
        <f t="shared" si="93"/>
        <v>150000</v>
      </c>
      <c r="AA100" s="1589">
        <f t="shared" si="94"/>
        <v>150000</v>
      </c>
      <c r="AB100" s="1589">
        <f t="shared" si="95"/>
        <v>150000</v>
      </c>
      <c r="AC100" s="1589">
        <f t="shared" si="96"/>
        <v>150000</v>
      </c>
      <c r="AD100" s="1589">
        <f t="shared" si="97"/>
        <v>150000</v>
      </c>
      <c r="AE100" s="1589">
        <f t="shared" si="87"/>
        <v>0</v>
      </c>
      <c r="AF100" s="1590">
        <f t="shared" si="85"/>
        <v>2006</v>
      </c>
      <c r="AG100" s="1588">
        <f t="shared" si="88"/>
        <v>0</v>
      </c>
      <c r="AH100" s="1588">
        <f t="shared" si="89"/>
        <v>750000</v>
      </c>
      <c r="AI100" s="1546"/>
      <c r="AJ100" s="1546"/>
      <c r="AK100" s="1546"/>
    </row>
    <row r="101" spans="1:37" s="1210" customFormat="1" ht="28.5" customHeight="1">
      <c r="A101" s="1210" t="str">
        <f t="shared" si="86"/>
        <v>2.06.02</v>
      </c>
      <c r="B101" s="1633"/>
      <c r="C101" s="1612" t="s">
        <v>2061</v>
      </c>
      <c r="D101" s="1577" t="s">
        <v>181</v>
      </c>
      <c r="E101" s="1581"/>
      <c r="F101" s="1577" t="s">
        <v>332</v>
      </c>
      <c r="G101" s="1577"/>
      <c r="H101" s="1577" t="s">
        <v>354</v>
      </c>
      <c r="I101" s="1581">
        <v>2006</v>
      </c>
      <c r="J101" s="1569"/>
      <c r="K101" s="1569"/>
      <c r="L101" s="1569"/>
      <c r="M101" s="1569"/>
      <c r="N101" s="1569"/>
      <c r="O101" s="1581" t="s">
        <v>133</v>
      </c>
      <c r="P101" s="1582">
        <v>1462500</v>
      </c>
      <c r="Q101" s="1636"/>
      <c r="R101" s="1548" t="s">
        <v>1854</v>
      </c>
      <c r="S101" s="1583" t="str">
        <f t="shared" si="82"/>
        <v>2.06.02</v>
      </c>
      <c r="T101" s="1584" t="str">
        <f t="shared" si="83"/>
        <v>ALAT RUMAH TANGGA</v>
      </c>
      <c r="U101" s="1585">
        <f t="shared" si="84"/>
        <v>5</v>
      </c>
      <c r="V101" s="1586">
        <f t="shared" si="90"/>
        <v>292500</v>
      </c>
      <c r="W101" s="1587">
        <f t="shared" si="91"/>
        <v>8</v>
      </c>
      <c r="X101" s="1588"/>
      <c r="Y101" s="1586">
        <f t="shared" si="92"/>
        <v>9</v>
      </c>
      <c r="Z101" s="1588">
        <f t="shared" si="93"/>
        <v>292500</v>
      </c>
      <c r="AA101" s="1589">
        <f t="shared" si="94"/>
        <v>292500</v>
      </c>
      <c r="AB101" s="1589">
        <f t="shared" si="95"/>
        <v>292500</v>
      </c>
      <c r="AC101" s="1589">
        <f t="shared" si="96"/>
        <v>292500</v>
      </c>
      <c r="AD101" s="1589">
        <f t="shared" si="97"/>
        <v>292500</v>
      </c>
      <c r="AE101" s="1589">
        <f t="shared" si="87"/>
        <v>0</v>
      </c>
      <c r="AF101" s="1590">
        <f t="shared" si="85"/>
        <v>2006</v>
      </c>
      <c r="AG101" s="1588">
        <f t="shared" si="88"/>
        <v>0</v>
      </c>
      <c r="AH101" s="1588">
        <f t="shared" si="89"/>
        <v>1462500</v>
      </c>
      <c r="AI101" s="1546"/>
      <c r="AJ101" s="1546"/>
      <c r="AK101" s="1546"/>
    </row>
    <row r="102" spans="1:37" s="1210" customFormat="1" ht="28.5" customHeight="1">
      <c r="A102" s="1210" t="str">
        <f t="shared" si="86"/>
        <v>2.06.02</v>
      </c>
      <c r="B102" s="1633"/>
      <c r="C102" s="1612" t="s">
        <v>2061</v>
      </c>
      <c r="D102" s="1577" t="s">
        <v>181</v>
      </c>
      <c r="E102" s="1581"/>
      <c r="F102" s="1577" t="s">
        <v>314</v>
      </c>
      <c r="G102" s="1577"/>
      <c r="H102" s="1577" t="s">
        <v>354</v>
      </c>
      <c r="I102" s="1581">
        <v>2006</v>
      </c>
      <c r="J102" s="1569"/>
      <c r="K102" s="1569"/>
      <c r="L102" s="1569"/>
      <c r="M102" s="1569"/>
      <c r="N102" s="1569"/>
      <c r="O102" s="1581" t="s">
        <v>133</v>
      </c>
      <c r="P102" s="1582">
        <v>640000</v>
      </c>
      <c r="Q102" s="1636"/>
      <c r="R102" s="1548" t="s">
        <v>1854</v>
      </c>
      <c r="S102" s="1583" t="str">
        <f t="shared" si="82"/>
        <v>2.06.02</v>
      </c>
      <c r="T102" s="1584" t="str">
        <f t="shared" si="83"/>
        <v>ALAT RUMAH TANGGA</v>
      </c>
      <c r="U102" s="1585">
        <f t="shared" si="84"/>
        <v>5</v>
      </c>
      <c r="V102" s="1586">
        <f t="shared" si="90"/>
        <v>128000</v>
      </c>
      <c r="W102" s="1587">
        <f t="shared" si="91"/>
        <v>8</v>
      </c>
      <c r="X102" s="1588"/>
      <c r="Y102" s="1586">
        <f t="shared" si="92"/>
        <v>9</v>
      </c>
      <c r="Z102" s="1588">
        <f t="shared" si="93"/>
        <v>128000</v>
      </c>
      <c r="AA102" s="1589">
        <f t="shared" si="94"/>
        <v>128000</v>
      </c>
      <c r="AB102" s="1589">
        <f t="shared" si="95"/>
        <v>128000</v>
      </c>
      <c r="AC102" s="1589">
        <f t="shared" si="96"/>
        <v>128000</v>
      </c>
      <c r="AD102" s="1589">
        <f t="shared" si="97"/>
        <v>128000</v>
      </c>
      <c r="AE102" s="1589">
        <f t="shared" si="87"/>
        <v>0</v>
      </c>
      <c r="AF102" s="1590">
        <f t="shared" si="85"/>
        <v>2006</v>
      </c>
      <c r="AG102" s="1588">
        <f t="shared" si="88"/>
        <v>0</v>
      </c>
      <c r="AH102" s="1588">
        <f t="shared" si="89"/>
        <v>640000</v>
      </c>
      <c r="AI102" s="1546"/>
      <c r="AJ102" s="1546"/>
      <c r="AK102" s="1546"/>
    </row>
    <row r="103" spans="1:37" s="1210" customFormat="1" ht="28.5" customHeight="1">
      <c r="A103" s="1210" t="str">
        <f t="shared" si="86"/>
        <v>2.06.02</v>
      </c>
      <c r="B103" s="1633"/>
      <c r="C103" s="1612" t="s">
        <v>1452</v>
      </c>
      <c r="D103" s="1577" t="s">
        <v>823</v>
      </c>
      <c r="E103" s="1581"/>
      <c r="F103" s="1577" t="s">
        <v>298</v>
      </c>
      <c r="G103" s="1577"/>
      <c r="H103" s="1577" t="s">
        <v>363</v>
      </c>
      <c r="I103" s="1581">
        <v>2006</v>
      </c>
      <c r="J103" s="1569"/>
      <c r="K103" s="1569"/>
      <c r="L103" s="1569"/>
      <c r="M103" s="1569"/>
      <c r="N103" s="1569"/>
      <c r="O103" s="1581" t="s">
        <v>133</v>
      </c>
      <c r="P103" s="1582">
        <v>7200000</v>
      </c>
      <c r="Q103" s="1636" t="s">
        <v>112</v>
      </c>
      <c r="R103" s="1548" t="s">
        <v>1854</v>
      </c>
      <c r="S103" s="1583" t="str">
        <f t="shared" si="82"/>
        <v>2.06.02</v>
      </c>
      <c r="T103" s="1584" t="str">
        <f t="shared" si="83"/>
        <v>ALAT RUMAH TANGGA</v>
      </c>
      <c r="U103" s="1585">
        <f t="shared" si="84"/>
        <v>5</v>
      </c>
      <c r="V103" s="1586">
        <f t="shared" si="90"/>
        <v>1440000</v>
      </c>
      <c r="W103" s="1587">
        <f t="shared" si="91"/>
        <v>8</v>
      </c>
      <c r="X103" s="1588"/>
      <c r="Y103" s="1586">
        <f t="shared" si="92"/>
        <v>9</v>
      </c>
      <c r="Z103" s="1588">
        <f t="shared" si="93"/>
        <v>1440000</v>
      </c>
      <c r="AA103" s="1589">
        <f t="shared" si="94"/>
        <v>1440000</v>
      </c>
      <c r="AB103" s="1589">
        <f t="shared" si="95"/>
        <v>1440000</v>
      </c>
      <c r="AC103" s="1589">
        <f t="shared" si="96"/>
        <v>1440000</v>
      </c>
      <c r="AD103" s="1589">
        <f t="shared" si="97"/>
        <v>1440000</v>
      </c>
      <c r="AE103" s="1589">
        <f t="shared" si="87"/>
        <v>0</v>
      </c>
      <c r="AF103" s="1590">
        <f t="shared" si="85"/>
        <v>2006</v>
      </c>
      <c r="AG103" s="1588">
        <f t="shared" si="88"/>
        <v>0</v>
      </c>
      <c r="AH103" s="1588">
        <f t="shared" si="89"/>
        <v>7200000</v>
      </c>
      <c r="AI103" s="1546"/>
      <c r="AJ103" s="1546"/>
      <c r="AK103" s="1546"/>
    </row>
    <row r="104" spans="1:37" s="1210" customFormat="1" ht="28.5" customHeight="1">
      <c r="A104" s="1210" t="str">
        <f t="shared" si="86"/>
        <v>2.06.03</v>
      </c>
      <c r="B104" s="1633"/>
      <c r="C104" s="1612" t="s">
        <v>2065</v>
      </c>
      <c r="D104" s="1577" t="s">
        <v>1041</v>
      </c>
      <c r="E104" s="1581"/>
      <c r="F104" s="1577" t="s">
        <v>846</v>
      </c>
      <c r="G104" s="1577"/>
      <c r="H104" s="1577" t="s">
        <v>355</v>
      </c>
      <c r="I104" s="1581">
        <v>2006</v>
      </c>
      <c r="J104" s="1569"/>
      <c r="K104" s="1569"/>
      <c r="L104" s="1569"/>
      <c r="M104" s="1569"/>
      <c r="N104" s="1569"/>
      <c r="O104" s="1581" t="s">
        <v>133</v>
      </c>
      <c r="P104" s="1582">
        <v>800000</v>
      </c>
      <c r="Q104" s="1636" t="s">
        <v>112</v>
      </c>
      <c r="R104" s="1548" t="s">
        <v>1854</v>
      </c>
      <c r="S104" s="1583" t="str">
        <f t="shared" si="82"/>
        <v>2.06.03</v>
      </c>
      <c r="T104" s="1584" t="str">
        <f t="shared" si="83"/>
        <v>KOMPUTER</v>
      </c>
      <c r="U104" s="1585">
        <f t="shared" si="84"/>
        <v>4</v>
      </c>
      <c r="V104" s="1586">
        <f t="shared" si="90"/>
        <v>200000</v>
      </c>
      <c r="W104" s="1587">
        <f t="shared" si="91"/>
        <v>8</v>
      </c>
      <c r="X104" s="1588"/>
      <c r="Y104" s="1586">
        <f t="shared" si="92"/>
        <v>9</v>
      </c>
      <c r="Z104" s="1588">
        <f t="shared" si="93"/>
        <v>200000</v>
      </c>
      <c r="AA104" s="1589">
        <f t="shared" si="94"/>
        <v>200000</v>
      </c>
      <c r="AB104" s="1589">
        <f t="shared" si="95"/>
        <v>200000</v>
      </c>
      <c r="AC104" s="1589">
        <f t="shared" si="96"/>
        <v>200000</v>
      </c>
      <c r="AD104" s="1589">
        <f t="shared" si="97"/>
        <v>0</v>
      </c>
      <c r="AE104" s="1589">
        <f t="shared" si="87"/>
        <v>0</v>
      </c>
      <c r="AF104" s="1590">
        <f t="shared" si="85"/>
        <v>2006</v>
      </c>
      <c r="AG104" s="1588">
        <f t="shared" si="88"/>
        <v>0</v>
      </c>
      <c r="AH104" s="1588">
        <f t="shared" si="89"/>
        <v>800000</v>
      </c>
      <c r="AI104" s="1546"/>
      <c r="AJ104" s="1546"/>
      <c r="AK104" s="1546"/>
    </row>
    <row r="105" spans="1:37" s="1210" customFormat="1" ht="28.5" customHeight="1">
      <c r="A105" s="1210" t="str">
        <f t="shared" si="86"/>
        <v>2.06.03</v>
      </c>
      <c r="B105" s="1633"/>
      <c r="C105" s="1612" t="s">
        <v>2063</v>
      </c>
      <c r="D105" s="1577" t="s">
        <v>171</v>
      </c>
      <c r="E105" s="1581"/>
      <c r="F105" s="1577" t="s">
        <v>846</v>
      </c>
      <c r="G105" s="1577"/>
      <c r="H105" s="1577" t="s">
        <v>356</v>
      </c>
      <c r="I105" s="1581">
        <v>2006</v>
      </c>
      <c r="J105" s="1569"/>
      <c r="K105" s="1569"/>
      <c r="L105" s="1569"/>
      <c r="M105" s="1569"/>
      <c r="N105" s="1569"/>
      <c r="O105" s="1581" t="s">
        <v>133</v>
      </c>
      <c r="P105" s="1582">
        <v>7600000</v>
      </c>
      <c r="Q105" s="1636" t="s">
        <v>112</v>
      </c>
      <c r="R105" s="1548" t="s">
        <v>1854</v>
      </c>
      <c r="S105" s="1583" t="str">
        <f t="shared" si="82"/>
        <v>2.06.03</v>
      </c>
      <c r="T105" s="1584" t="str">
        <f t="shared" si="83"/>
        <v>KOMPUTER</v>
      </c>
      <c r="U105" s="1585">
        <f t="shared" si="84"/>
        <v>4</v>
      </c>
      <c r="V105" s="1586">
        <f t="shared" si="90"/>
        <v>1900000</v>
      </c>
      <c r="W105" s="1587">
        <f t="shared" si="91"/>
        <v>8</v>
      </c>
      <c r="X105" s="1588"/>
      <c r="Y105" s="1586">
        <f t="shared" si="92"/>
        <v>9</v>
      </c>
      <c r="Z105" s="1588">
        <f t="shared" si="93"/>
        <v>1900000</v>
      </c>
      <c r="AA105" s="1589">
        <f t="shared" si="94"/>
        <v>1900000</v>
      </c>
      <c r="AB105" s="1589">
        <f t="shared" si="95"/>
        <v>1900000</v>
      </c>
      <c r="AC105" s="1589">
        <f t="shared" si="96"/>
        <v>1900000</v>
      </c>
      <c r="AD105" s="1589">
        <f t="shared" si="97"/>
        <v>0</v>
      </c>
      <c r="AE105" s="1589">
        <f t="shared" si="87"/>
        <v>0</v>
      </c>
      <c r="AF105" s="1590">
        <f t="shared" si="85"/>
        <v>2006</v>
      </c>
      <c r="AG105" s="1588">
        <f t="shared" si="88"/>
        <v>0</v>
      </c>
      <c r="AH105" s="1588">
        <f t="shared" si="89"/>
        <v>7600000</v>
      </c>
      <c r="AI105" s="1546"/>
      <c r="AJ105" s="1546"/>
      <c r="AK105" s="1546"/>
    </row>
    <row r="106" spans="1:37" s="1210" customFormat="1" ht="28.5" customHeight="1">
      <c r="A106" s="1210" t="str">
        <f t="shared" si="86"/>
        <v>2.06.02</v>
      </c>
      <c r="B106" s="1633"/>
      <c r="C106" s="1612" t="s">
        <v>1427</v>
      </c>
      <c r="D106" s="1577" t="s">
        <v>198</v>
      </c>
      <c r="E106" s="1581"/>
      <c r="F106" s="1577" t="s">
        <v>1062</v>
      </c>
      <c r="G106" s="1577"/>
      <c r="H106" s="1577" t="s">
        <v>355</v>
      </c>
      <c r="I106" s="1581">
        <v>2006</v>
      </c>
      <c r="J106" s="1569"/>
      <c r="K106" s="1569"/>
      <c r="L106" s="1569"/>
      <c r="M106" s="1569"/>
      <c r="N106" s="1569"/>
      <c r="O106" s="1581" t="s">
        <v>133</v>
      </c>
      <c r="P106" s="1582">
        <v>1000000</v>
      </c>
      <c r="Q106" s="1636"/>
      <c r="R106" s="1548" t="s">
        <v>1854</v>
      </c>
      <c r="S106" s="1583" t="str">
        <f t="shared" si="82"/>
        <v>2.06.02</v>
      </c>
      <c r="T106" s="1584" t="str">
        <f t="shared" si="83"/>
        <v>ALAT RUMAH TANGGA</v>
      </c>
      <c r="U106" s="1585">
        <f t="shared" si="84"/>
        <v>5</v>
      </c>
      <c r="V106" s="1586">
        <f t="shared" si="90"/>
        <v>200000</v>
      </c>
      <c r="W106" s="1587">
        <f t="shared" si="91"/>
        <v>8</v>
      </c>
      <c r="X106" s="1588"/>
      <c r="Y106" s="1586">
        <f t="shared" si="92"/>
        <v>9</v>
      </c>
      <c r="Z106" s="1588">
        <f t="shared" si="93"/>
        <v>200000</v>
      </c>
      <c r="AA106" s="1589">
        <f t="shared" si="94"/>
        <v>200000</v>
      </c>
      <c r="AB106" s="1589">
        <f t="shared" si="95"/>
        <v>200000</v>
      </c>
      <c r="AC106" s="1589">
        <f t="shared" si="96"/>
        <v>200000</v>
      </c>
      <c r="AD106" s="1589">
        <f t="shared" si="97"/>
        <v>200000</v>
      </c>
      <c r="AE106" s="1589">
        <f t="shared" si="87"/>
        <v>0</v>
      </c>
      <c r="AF106" s="1590">
        <f t="shared" si="85"/>
        <v>2006</v>
      </c>
      <c r="AG106" s="1588">
        <f t="shared" si="88"/>
        <v>0</v>
      </c>
      <c r="AH106" s="1588">
        <f t="shared" si="89"/>
        <v>1000000</v>
      </c>
      <c r="AI106" s="1546"/>
      <c r="AJ106" s="1546"/>
      <c r="AK106" s="1546"/>
    </row>
    <row r="107" spans="1:37" s="1210" customFormat="1" ht="28.5" customHeight="1">
      <c r="A107" s="1210" t="str">
        <f t="shared" si="86"/>
        <v>2.06.02</v>
      </c>
      <c r="B107" s="1633"/>
      <c r="C107" s="1612" t="s">
        <v>2061</v>
      </c>
      <c r="D107" s="1577" t="s">
        <v>181</v>
      </c>
      <c r="E107" s="1581"/>
      <c r="F107" s="1577" t="s">
        <v>332</v>
      </c>
      <c r="G107" s="1577"/>
      <c r="H107" s="1577" t="s">
        <v>354</v>
      </c>
      <c r="I107" s="1581">
        <v>2006</v>
      </c>
      <c r="J107" s="1569"/>
      <c r="K107" s="1569"/>
      <c r="L107" s="1569"/>
      <c r="M107" s="1569"/>
      <c r="N107" s="1569"/>
      <c r="O107" s="1581" t="s">
        <v>133</v>
      </c>
      <c r="P107" s="1582">
        <v>520000</v>
      </c>
      <c r="Q107" s="1636"/>
      <c r="R107" s="1548" t="s">
        <v>1854</v>
      </c>
      <c r="S107" s="1583" t="str">
        <f t="shared" si="82"/>
        <v>2.06.02</v>
      </c>
      <c r="T107" s="1584" t="str">
        <f t="shared" si="83"/>
        <v>ALAT RUMAH TANGGA</v>
      </c>
      <c r="U107" s="1585">
        <f t="shared" si="84"/>
        <v>5</v>
      </c>
      <c r="V107" s="1586">
        <f t="shared" si="90"/>
        <v>104000</v>
      </c>
      <c r="W107" s="1587">
        <f t="shared" si="91"/>
        <v>8</v>
      </c>
      <c r="X107" s="1588"/>
      <c r="Y107" s="1586">
        <f t="shared" si="92"/>
        <v>9</v>
      </c>
      <c r="Z107" s="1588">
        <f t="shared" si="93"/>
        <v>104000</v>
      </c>
      <c r="AA107" s="1589">
        <f t="shared" si="94"/>
        <v>104000</v>
      </c>
      <c r="AB107" s="1589">
        <f t="shared" si="95"/>
        <v>104000</v>
      </c>
      <c r="AC107" s="1589">
        <f t="shared" si="96"/>
        <v>104000</v>
      </c>
      <c r="AD107" s="1589">
        <f t="shared" si="97"/>
        <v>104000</v>
      </c>
      <c r="AE107" s="1589">
        <f t="shared" si="87"/>
        <v>0</v>
      </c>
      <c r="AF107" s="1590">
        <f t="shared" si="85"/>
        <v>2006</v>
      </c>
      <c r="AG107" s="1588">
        <f t="shared" si="88"/>
        <v>0</v>
      </c>
      <c r="AH107" s="1588">
        <f t="shared" si="89"/>
        <v>520000</v>
      </c>
      <c r="AI107" s="1546"/>
      <c r="AJ107" s="1546"/>
      <c r="AK107" s="1546"/>
    </row>
    <row r="108" spans="1:37" s="1210" customFormat="1" ht="28.5" customHeight="1">
      <c r="A108" s="1210" t="str">
        <f t="shared" si="86"/>
        <v>2.06.02</v>
      </c>
      <c r="B108" s="1633"/>
      <c r="C108" s="1612" t="s">
        <v>2062</v>
      </c>
      <c r="D108" s="1577" t="s">
        <v>1040</v>
      </c>
      <c r="E108" s="1581"/>
      <c r="F108" s="1577" t="s">
        <v>293</v>
      </c>
      <c r="G108" s="1577"/>
      <c r="H108" s="1577" t="s">
        <v>354</v>
      </c>
      <c r="I108" s="1581">
        <v>2006</v>
      </c>
      <c r="J108" s="1569"/>
      <c r="K108" s="1569"/>
      <c r="L108" s="1569"/>
      <c r="M108" s="1569"/>
      <c r="N108" s="1569"/>
      <c r="O108" s="1581" t="s">
        <v>133</v>
      </c>
      <c r="P108" s="1582">
        <v>1120000</v>
      </c>
      <c r="Q108" s="1636"/>
      <c r="R108" s="1548" t="s">
        <v>1854</v>
      </c>
      <c r="S108" s="1583" t="str">
        <f t="shared" si="82"/>
        <v>2.06.02</v>
      </c>
      <c r="T108" s="1584" t="str">
        <f t="shared" si="83"/>
        <v>ALAT RUMAH TANGGA</v>
      </c>
      <c r="U108" s="1585">
        <f t="shared" si="84"/>
        <v>5</v>
      </c>
      <c r="V108" s="1586">
        <f t="shared" si="90"/>
        <v>224000</v>
      </c>
      <c r="W108" s="1587">
        <f t="shared" si="91"/>
        <v>8</v>
      </c>
      <c r="X108" s="1588"/>
      <c r="Y108" s="1586">
        <f t="shared" si="92"/>
        <v>9</v>
      </c>
      <c r="Z108" s="1588">
        <f t="shared" si="93"/>
        <v>224000</v>
      </c>
      <c r="AA108" s="1589">
        <f t="shared" si="94"/>
        <v>224000</v>
      </c>
      <c r="AB108" s="1589">
        <f t="shared" si="95"/>
        <v>224000</v>
      </c>
      <c r="AC108" s="1589">
        <f t="shared" si="96"/>
        <v>224000</v>
      </c>
      <c r="AD108" s="1589">
        <f t="shared" si="97"/>
        <v>224000</v>
      </c>
      <c r="AE108" s="1589">
        <f t="shared" si="87"/>
        <v>0</v>
      </c>
      <c r="AF108" s="1590">
        <f t="shared" si="85"/>
        <v>2006</v>
      </c>
      <c r="AG108" s="1588">
        <f t="shared" si="88"/>
        <v>0</v>
      </c>
      <c r="AH108" s="1588">
        <f t="shared" si="89"/>
        <v>1120000</v>
      </c>
      <c r="AI108" s="1546"/>
      <c r="AJ108" s="1546"/>
      <c r="AK108" s="1546"/>
    </row>
    <row r="109" spans="1:37" s="1210" customFormat="1" ht="28.5" customHeight="1">
      <c r="A109" s="1210" t="str">
        <f t="shared" si="86"/>
        <v>2.06.01</v>
      </c>
      <c r="B109" s="1633"/>
      <c r="C109" s="1612" t="s">
        <v>435</v>
      </c>
      <c r="D109" s="1577" t="s">
        <v>176</v>
      </c>
      <c r="E109" s="1581"/>
      <c r="F109" s="1577" t="s">
        <v>302</v>
      </c>
      <c r="G109" s="1577"/>
      <c r="H109" s="1577" t="s">
        <v>356</v>
      </c>
      <c r="I109" s="1581">
        <v>2006</v>
      </c>
      <c r="J109" s="1569"/>
      <c r="K109" s="1569"/>
      <c r="L109" s="1569"/>
      <c r="M109" s="1569"/>
      <c r="N109" s="1569"/>
      <c r="O109" s="1581" t="s">
        <v>133</v>
      </c>
      <c r="P109" s="1582">
        <v>1040000</v>
      </c>
      <c r="Q109" s="1636"/>
      <c r="R109" s="1548" t="s">
        <v>112</v>
      </c>
      <c r="S109" s="1583" t="str">
        <f t="shared" si="82"/>
        <v>2.06.01</v>
      </c>
      <c r="T109" s="1584" t="str">
        <f t="shared" si="83"/>
        <v>ALAT KANTOR</v>
      </c>
      <c r="U109" s="1585">
        <f t="shared" si="84"/>
        <v>5</v>
      </c>
      <c r="V109" s="1586">
        <f t="shared" si="90"/>
        <v>208000</v>
      </c>
      <c r="W109" s="1587">
        <f t="shared" si="91"/>
        <v>8</v>
      </c>
      <c r="X109" s="1588"/>
      <c r="Y109" s="1586">
        <f t="shared" si="92"/>
        <v>9</v>
      </c>
      <c r="Z109" s="1588">
        <f t="shared" si="93"/>
        <v>208000</v>
      </c>
      <c r="AA109" s="1589">
        <f t="shared" si="94"/>
        <v>208000</v>
      </c>
      <c r="AB109" s="1589">
        <f t="shared" si="95"/>
        <v>208000</v>
      </c>
      <c r="AC109" s="1589">
        <f t="shared" si="96"/>
        <v>208000</v>
      </c>
      <c r="AD109" s="1589">
        <f t="shared" si="97"/>
        <v>208000</v>
      </c>
      <c r="AE109" s="1589">
        <f t="shared" si="87"/>
        <v>0</v>
      </c>
      <c r="AF109" s="1590">
        <f t="shared" si="85"/>
        <v>2006</v>
      </c>
      <c r="AG109" s="1588">
        <f t="shared" si="88"/>
        <v>0</v>
      </c>
      <c r="AH109" s="1588">
        <f t="shared" si="89"/>
        <v>1040000</v>
      </c>
      <c r="AI109" s="1546"/>
      <c r="AJ109" s="1546"/>
      <c r="AK109" s="1546"/>
    </row>
    <row r="110" spans="1:37" s="1210" customFormat="1" ht="28.5" customHeight="1">
      <c r="A110" s="1210" t="str">
        <f t="shared" si="86"/>
        <v>2.06.03</v>
      </c>
      <c r="B110" s="1633"/>
      <c r="C110" s="1612" t="s">
        <v>2065</v>
      </c>
      <c r="D110" s="1577" t="s">
        <v>1041</v>
      </c>
      <c r="E110" s="1581"/>
      <c r="F110" s="1577" t="s">
        <v>846</v>
      </c>
      <c r="G110" s="1577"/>
      <c r="H110" s="1577" t="s">
        <v>355</v>
      </c>
      <c r="I110" s="1581">
        <v>2006</v>
      </c>
      <c r="J110" s="1569"/>
      <c r="K110" s="1569"/>
      <c r="L110" s="1569"/>
      <c r="M110" s="1569"/>
      <c r="N110" s="1569"/>
      <c r="O110" s="1581" t="s">
        <v>133</v>
      </c>
      <c r="P110" s="1582">
        <v>680000</v>
      </c>
      <c r="Q110" s="1636"/>
      <c r="R110" s="1548" t="s">
        <v>1854</v>
      </c>
      <c r="S110" s="1583" t="str">
        <f t="shared" si="82"/>
        <v>2.06.03</v>
      </c>
      <c r="T110" s="1584" t="str">
        <f t="shared" si="83"/>
        <v>KOMPUTER</v>
      </c>
      <c r="U110" s="1585">
        <f t="shared" si="84"/>
        <v>4</v>
      </c>
      <c r="V110" s="1586">
        <f t="shared" si="90"/>
        <v>170000</v>
      </c>
      <c r="W110" s="1587">
        <f t="shared" si="91"/>
        <v>8</v>
      </c>
      <c r="X110" s="1588"/>
      <c r="Y110" s="1586">
        <f t="shared" si="92"/>
        <v>9</v>
      </c>
      <c r="Z110" s="1588">
        <f t="shared" si="93"/>
        <v>170000</v>
      </c>
      <c r="AA110" s="1589">
        <f t="shared" si="94"/>
        <v>170000</v>
      </c>
      <c r="AB110" s="1589">
        <f t="shared" si="95"/>
        <v>170000</v>
      </c>
      <c r="AC110" s="1589">
        <f t="shared" si="96"/>
        <v>170000</v>
      </c>
      <c r="AD110" s="1589">
        <f t="shared" si="97"/>
        <v>0</v>
      </c>
      <c r="AE110" s="1589">
        <f t="shared" si="87"/>
        <v>0</v>
      </c>
      <c r="AF110" s="1590">
        <f t="shared" si="85"/>
        <v>2006</v>
      </c>
      <c r="AG110" s="1588">
        <f t="shared" si="88"/>
        <v>0</v>
      </c>
      <c r="AH110" s="1588">
        <f t="shared" si="89"/>
        <v>680000</v>
      </c>
      <c r="AI110" s="1546"/>
      <c r="AJ110" s="1546"/>
      <c r="AK110" s="1546"/>
    </row>
    <row r="111" spans="1:37" s="1210" customFormat="1" ht="28.5" customHeight="1" thickBot="1">
      <c r="A111" s="1210" t="str">
        <f t="shared" si="86"/>
        <v>2.06.03</v>
      </c>
      <c r="B111" s="1633"/>
      <c r="C111" s="1612" t="s">
        <v>2063</v>
      </c>
      <c r="D111" s="1577" t="s">
        <v>171</v>
      </c>
      <c r="E111" s="1581"/>
      <c r="F111" s="1577" t="s">
        <v>1058</v>
      </c>
      <c r="G111" s="1577"/>
      <c r="H111" s="1577" t="s">
        <v>356</v>
      </c>
      <c r="I111" s="1581">
        <v>2006</v>
      </c>
      <c r="J111" s="1569"/>
      <c r="K111" s="1569"/>
      <c r="L111" s="1569"/>
      <c r="M111" s="1569"/>
      <c r="N111" s="1569"/>
      <c r="O111" s="1581" t="s">
        <v>133</v>
      </c>
      <c r="P111" s="1582">
        <v>5760000</v>
      </c>
      <c r="Q111" s="1636"/>
      <c r="R111" s="1599" t="s">
        <v>112</v>
      </c>
      <c r="S111" s="1583" t="str">
        <f t="shared" si="82"/>
        <v>2.06.03</v>
      </c>
      <c r="T111" s="1584" t="str">
        <f t="shared" si="83"/>
        <v>KOMPUTER</v>
      </c>
      <c r="U111" s="1585">
        <f t="shared" si="84"/>
        <v>4</v>
      </c>
      <c r="V111" s="1586">
        <f t="shared" si="90"/>
        <v>1440000</v>
      </c>
      <c r="W111" s="1587">
        <f t="shared" si="91"/>
        <v>8</v>
      </c>
      <c r="X111" s="1588"/>
      <c r="Y111" s="1586">
        <f t="shared" si="92"/>
        <v>9</v>
      </c>
      <c r="Z111" s="1588">
        <f t="shared" si="93"/>
        <v>1440000</v>
      </c>
      <c r="AA111" s="1589">
        <f t="shared" si="94"/>
        <v>1440000</v>
      </c>
      <c r="AB111" s="1589">
        <f t="shared" si="95"/>
        <v>1440000</v>
      </c>
      <c r="AC111" s="1589">
        <f t="shared" si="96"/>
        <v>1440000</v>
      </c>
      <c r="AD111" s="1589">
        <f t="shared" si="97"/>
        <v>0</v>
      </c>
      <c r="AE111" s="1589">
        <f t="shared" si="87"/>
        <v>0</v>
      </c>
      <c r="AF111" s="1590">
        <f t="shared" si="85"/>
        <v>2006</v>
      </c>
      <c r="AG111" s="1588">
        <f t="shared" si="88"/>
        <v>0</v>
      </c>
      <c r="AH111" s="1588">
        <f t="shared" si="89"/>
        <v>5760000</v>
      </c>
      <c r="AI111" s="1546"/>
      <c r="AJ111" s="1546"/>
      <c r="AK111" s="1546"/>
    </row>
    <row r="112" spans="1:37" s="1210" customFormat="1" ht="28.5" customHeight="1">
      <c r="A112" s="1210" t="str">
        <f t="shared" si="86"/>
        <v>2.06.02</v>
      </c>
      <c r="B112" s="1633"/>
      <c r="C112" s="1612" t="s">
        <v>1427</v>
      </c>
      <c r="D112" s="1577" t="s">
        <v>198</v>
      </c>
      <c r="E112" s="1581"/>
      <c r="F112" s="1577" t="s">
        <v>851</v>
      </c>
      <c r="G112" s="1577"/>
      <c r="H112" s="1577" t="s">
        <v>356</v>
      </c>
      <c r="I112" s="1581">
        <v>2006</v>
      </c>
      <c r="J112" s="1569"/>
      <c r="K112" s="1569"/>
      <c r="L112" s="1569"/>
      <c r="M112" s="1569"/>
      <c r="N112" s="1569"/>
      <c r="O112" s="1581" t="s">
        <v>133</v>
      </c>
      <c r="P112" s="1582">
        <v>800000</v>
      </c>
      <c r="Q112" s="1636"/>
      <c r="R112" s="1548" t="s">
        <v>112</v>
      </c>
      <c r="S112" s="1583" t="str">
        <f t="shared" si="82"/>
        <v>2.06.02</v>
      </c>
      <c r="T112" s="1584" t="str">
        <f t="shared" si="83"/>
        <v>ALAT RUMAH TANGGA</v>
      </c>
      <c r="U112" s="1585">
        <f t="shared" si="84"/>
        <v>5</v>
      </c>
      <c r="V112" s="1586">
        <f t="shared" si="90"/>
        <v>160000</v>
      </c>
      <c r="W112" s="1587">
        <f t="shared" si="91"/>
        <v>8</v>
      </c>
      <c r="X112" s="1588"/>
      <c r="Y112" s="1586">
        <f t="shared" si="92"/>
        <v>9</v>
      </c>
      <c r="Z112" s="1588">
        <f t="shared" si="93"/>
        <v>160000</v>
      </c>
      <c r="AA112" s="1589">
        <f t="shared" si="94"/>
        <v>160000</v>
      </c>
      <c r="AB112" s="1589">
        <f t="shared" si="95"/>
        <v>160000</v>
      </c>
      <c r="AC112" s="1589">
        <f t="shared" si="96"/>
        <v>160000</v>
      </c>
      <c r="AD112" s="1589">
        <f t="shared" si="97"/>
        <v>160000</v>
      </c>
      <c r="AE112" s="1589">
        <f t="shared" si="87"/>
        <v>0</v>
      </c>
      <c r="AF112" s="1590">
        <f t="shared" si="85"/>
        <v>2006</v>
      </c>
      <c r="AG112" s="1588">
        <f t="shared" si="88"/>
        <v>0</v>
      </c>
      <c r="AH112" s="1588">
        <f t="shared" si="89"/>
        <v>800000</v>
      </c>
      <c r="AI112" s="1546"/>
      <c r="AJ112" s="1546"/>
      <c r="AK112" s="1546"/>
    </row>
    <row r="113" spans="1:37" s="1210" customFormat="1" ht="28.5" customHeight="1">
      <c r="A113" s="1210" t="str">
        <f t="shared" si="86"/>
        <v>2.06.02</v>
      </c>
      <c r="B113" s="1633"/>
      <c r="C113" s="1612" t="s">
        <v>2061</v>
      </c>
      <c r="D113" s="1577" t="s">
        <v>181</v>
      </c>
      <c r="E113" s="1581"/>
      <c r="F113" s="1577" t="s">
        <v>298</v>
      </c>
      <c r="G113" s="1577"/>
      <c r="H113" s="1577" t="s">
        <v>354</v>
      </c>
      <c r="I113" s="1581">
        <v>2006</v>
      </c>
      <c r="J113" s="1569"/>
      <c r="K113" s="1569"/>
      <c r="L113" s="1569"/>
      <c r="M113" s="1569"/>
      <c r="N113" s="1569"/>
      <c r="O113" s="1581" t="s">
        <v>133</v>
      </c>
      <c r="P113" s="1582">
        <v>1600000</v>
      </c>
      <c r="Q113" s="1636"/>
      <c r="R113" s="1548" t="s">
        <v>112</v>
      </c>
      <c r="S113" s="1583" t="str">
        <f t="shared" si="82"/>
        <v>2.06.02</v>
      </c>
      <c r="T113" s="1584" t="str">
        <f t="shared" si="83"/>
        <v>ALAT RUMAH TANGGA</v>
      </c>
      <c r="U113" s="1585">
        <f t="shared" si="84"/>
        <v>5</v>
      </c>
      <c r="V113" s="1586">
        <f t="shared" si="90"/>
        <v>320000</v>
      </c>
      <c r="W113" s="1587">
        <f t="shared" si="91"/>
        <v>8</v>
      </c>
      <c r="X113" s="1588"/>
      <c r="Y113" s="1586">
        <f t="shared" si="92"/>
        <v>9</v>
      </c>
      <c r="Z113" s="1588">
        <f t="shared" si="93"/>
        <v>320000</v>
      </c>
      <c r="AA113" s="1589">
        <f t="shared" si="94"/>
        <v>320000</v>
      </c>
      <c r="AB113" s="1589">
        <f t="shared" si="95"/>
        <v>320000</v>
      </c>
      <c r="AC113" s="1589">
        <f t="shared" si="96"/>
        <v>320000</v>
      </c>
      <c r="AD113" s="1589">
        <f t="shared" si="97"/>
        <v>320000</v>
      </c>
      <c r="AE113" s="1589">
        <f t="shared" si="87"/>
        <v>0</v>
      </c>
      <c r="AF113" s="1590">
        <f t="shared" si="85"/>
        <v>2006</v>
      </c>
      <c r="AG113" s="1588">
        <f t="shared" si="88"/>
        <v>0</v>
      </c>
      <c r="AH113" s="1588">
        <f t="shared" si="89"/>
        <v>1600000</v>
      </c>
      <c r="AI113" s="1546"/>
      <c r="AJ113" s="1546"/>
      <c r="AK113" s="1546"/>
    </row>
    <row r="114" spans="1:37" s="1210" customFormat="1" ht="28.5" customHeight="1">
      <c r="A114" s="1210" t="str">
        <f t="shared" si="86"/>
        <v>2.06.01</v>
      </c>
      <c r="B114" s="1633"/>
      <c r="C114" s="1612" t="s">
        <v>435</v>
      </c>
      <c r="D114" s="1577" t="s">
        <v>176</v>
      </c>
      <c r="E114" s="1581"/>
      <c r="F114" s="1577" t="s">
        <v>302</v>
      </c>
      <c r="G114" s="1577"/>
      <c r="H114" s="1577" t="s">
        <v>356</v>
      </c>
      <c r="I114" s="1581">
        <v>2006</v>
      </c>
      <c r="J114" s="1569"/>
      <c r="K114" s="1569"/>
      <c r="L114" s="1569"/>
      <c r="M114" s="1569"/>
      <c r="N114" s="1569"/>
      <c r="O114" s="1581" t="s">
        <v>133</v>
      </c>
      <c r="P114" s="1582">
        <v>1040000</v>
      </c>
      <c r="Q114" s="1636"/>
      <c r="R114" s="1548" t="s">
        <v>112</v>
      </c>
      <c r="S114" s="1583" t="str">
        <f t="shared" si="82"/>
        <v>2.06.01</v>
      </c>
      <c r="T114" s="1584" t="str">
        <f t="shared" si="83"/>
        <v>ALAT KANTOR</v>
      </c>
      <c r="U114" s="1585">
        <f t="shared" si="84"/>
        <v>5</v>
      </c>
      <c r="V114" s="1586">
        <f t="shared" si="90"/>
        <v>208000</v>
      </c>
      <c r="W114" s="1587">
        <f t="shared" si="91"/>
        <v>8</v>
      </c>
      <c r="X114" s="1588"/>
      <c r="Y114" s="1586">
        <f t="shared" si="92"/>
        <v>9</v>
      </c>
      <c r="Z114" s="1588">
        <f t="shared" si="93"/>
        <v>208000</v>
      </c>
      <c r="AA114" s="1589">
        <f t="shared" si="94"/>
        <v>208000</v>
      </c>
      <c r="AB114" s="1589">
        <f t="shared" si="95"/>
        <v>208000</v>
      </c>
      <c r="AC114" s="1589">
        <f t="shared" si="96"/>
        <v>208000</v>
      </c>
      <c r="AD114" s="1589">
        <f t="shared" si="97"/>
        <v>208000</v>
      </c>
      <c r="AE114" s="1589">
        <f t="shared" si="87"/>
        <v>0</v>
      </c>
      <c r="AF114" s="1590">
        <f t="shared" si="85"/>
        <v>2006</v>
      </c>
      <c r="AG114" s="1588">
        <f t="shared" si="88"/>
        <v>0</v>
      </c>
      <c r="AH114" s="1588">
        <f t="shared" si="89"/>
        <v>1040000</v>
      </c>
      <c r="AI114" s="1546"/>
      <c r="AJ114" s="1546"/>
      <c r="AK114" s="1546"/>
    </row>
    <row r="115" spans="1:37" s="1210" customFormat="1" ht="28.5" customHeight="1">
      <c r="A115" s="1210" t="str">
        <f t="shared" si="86"/>
        <v>2.06.02</v>
      </c>
      <c r="B115" s="1633"/>
      <c r="C115" s="1612" t="s">
        <v>2062</v>
      </c>
      <c r="D115" s="1577" t="s">
        <v>1040</v>
      </c>
      <c r="E115" s="1581"/>
      <c r="F115" s="1577" t="s">
        <v>293</v>
      </c>
      <c r="G115" s="1577"/>
      <c r="H115" s="1577" t="s">
        <v>354</v>
      </c>
      <c r="I115" s="1581">
        <v>2006</v>
      </c>
      <c r="J115" s="1569"/>
      <c r="K115" s="1569"/>
      <c r="L115" s="1569"/>
      <c r="M115" s="1569"/>
      <c r="N115" s="1569"/>
      <c r="O115" s="1581" t="s">
        <v>133</v>
      </c>
      <c r="P115" s="1582">
        <v>1400000</v>
      </c>
      <c r="Q115" s="1636" t="s">
        <v>112</v>
      </c>
      <c r="R115" s="1548" t="s">
        <v>112</v>
      </c>
      <c r="S115" s="1583" t="str">
        <f t="shared" si="82"/>
        <v>2.06.02</v>
      </c>
      <c r="T115" s="1584" t="str">
        <f t="shared" si="83"/>
        <v>ALAT RUMAH TANGGA</v>
      </c>
      <c r="U115" s="1585">
        <f t="shared" si="84"/>
        <v>5</v>
      </c>
      <c r="V115" s="1586">
        <f t="shared" si="90"/>
        <v>280000</v>
      </c>
      <c r="W115" s="1587">
        <f t="shared" si="91"/>
        <v>8</v>
      </c>
      <c r="X115" s="1588"/>
      <c r="Y115" s="1586">
        <f t="shared" si="92"/>
        <v>9</v>
      </c>
      <c r="Z115" s="1588">
        <f t="shared" si="93"/>
        <v>280000</v>
      </c>
      <c r="AA115" s="1589">
        <f t="shared" si="94"/>
        <v>280000</v>
      </c>
      <c r="AB115" s="1589">
        <f t="shared" si="95"/>
        <v>280000</v>
      </c>
      <c r="AC115" s="1589">
        <f t="shared" si="96"/>
        <v>280000</v>
      </c>
      <c r="AD115" s="1589">
        <f t="shared" si="97"/>
        <v>280000</v>
      </c>
      <c r="AE115" s="1589">
        <f t="shared" si="87"/>
        <v>0</v>
      </c>
      <c r="AF115" s="1590">
        <f t="shared" si="85"/>
        <v>2006</v>
      </c>
      <c r="AG115" s="1588">
        <f t="shared" si="88"/>
        <v>0</v>
      </c>
      <c r="AH115" s="1588">
        <f t="shared" si="89"/>
        <v>1400000</v>
      </c>
      <c r="AI115" s="1546"/>
      <c r="AJ115" s="1546"/>
      <c r="AK115" s="1546"/>
    </row>
    <row r="116" spans="1:37" s="1210" customFormat="1" ht="28.5" customHeight="1">
      <c r="A116" s="1210" t="str">
        <f t="shared" si="86"/>
        <v>2.06.02</v>
      </c>
      <c r="B116" s="1633"/>
      <c r="C116" s="1612" t="s">
        <v>2054</v>
      </c>
      <c r="D116" s="1577" t="s">
        <v>1045</v>
      </c>
      <c r="E116" s="1581"/>
      <c r="F116" s="1577" t="s">
        <v>298</v>
      </c>
      <c r="G116" s="1577"/>
      <c r="H116" s="1577" t="s">
        <v>366</v>
      </c>
      <c r="I116" s="1581">
        <v>2006</v>
      </c>
      <c r="J116" s="1569"/>
      <c r="K116" s="1569"/>
      <c r="L116" s="1569"/>
      <c r="M116" s="1569"/>
      <c r="N116" s="1569"/>
      <c r="O116" s="1581" t="s">
        <v>133</v>
      </c>
      <c r="P116" s="1582">
        <v>520000</v>
      </c>
      <c r="Q116" s="1636" t="s">
        <v>112</v>
      </c>
      <c r="R116" s="1548" t="s">
        <v>112</v>
      </c>
      <c r="S116" s="1583" t="str">
        <f t="shared" si="82"/>
        <v>2.06.02</v>
      </c>
      <c r="T116" s="1584" t="str">
        <f t="shared" si="83"/>
        <v>ALAT RUMAH TANGGA</v>
      </c>
      <c r="U116" s="1585">
        <f t="shared" si="84"/>
        <v>5</v>
      </c>
      <c r="V116" s="1586">
        <f t="shared" si="90"/>
        <v>104000</v>
      </c>
      <c r="W116" s="1587">
        <f t="shared" si="91"/>
        <v>8</v>
      </c>
      <c r="X116" s="1588"/>
      <c r="Y116" s="1586">
        <f t="shared" si="92"/>
        <v>9</v>
      </c>
      <c r="Z116" s="1588">
        <f t="shared" si="93"/>
        <v>104000</v>
      </c>
      <c r="AA116" s="1589">
        <f t="shared" si="94"/>
        <v>104000</v>
      </c>
      <c r="AB116" s="1589">
        <f t="shared" si="95"/>
        <v>104000</v>
      </c>
      <c r="AC116" s="1589">
        <f t="shared" si="96"/>
        <v>104000</v>
      </c>
      <c r="AD116" s="1589">
        <f t="shared" si="97"/>
        <v>104000</v>
      </c>
      <c r="AE116" s="1589">
        <f t="shared" si="87"/>
        <v>0</v>
      </c>
      <c r="AF116" s="1590">
        <f t="shared" si="85"/>
        <v>2006</v>
      </c>
      <c r="AG116" s="1588">
        <f t="shared" si="88"/>
        <v>0</v>
      </c>
      <c r="AH116" s="1588">
        <f t="shared" si="89"/>
        <v>520000</v>
      </c>
      <c r="AI116" s="1546"/>
      <c r="AJ116" s="1546"/>
      <c r="AK116" s="1546"/>
    </row>
    <row r="117" spans="1:37" s="1210" customFormat="1" ht="28.5" customHeight="1">
      <c r="A117" s="1210" t="str">
        <f t="shared" si="86"/>
        <v>2.06.02</v>
      </c>
      <c r="B117" s="1633"/>
      <c r="C117" s="1612" t="s">
        <v>2062</v>
      </c>
      <c r="D117" s="1577" t="s">
        <v>169</v>
      </c>
      <c r="E117" s="1581"/>
      <c r="F117" s="1577" t="s">
        <v>293</v>
      </c>
      <c r="G117" s="1577"/>
      <c r="H117" s="1577" t="s">
        <v>354</v>
      </c>
      <c r="I117" s="1581">
        <v>2006</v>
      </c>
      <c r="J117" s="1569"/>
      <c r="K117" s="1569"/>
      <c r="L117" s="1569"/>
      <c r="M117" s="1569"/>
      <c r="N117" s="1569"/>
      <c r="O117" s="1581" t="s">
        <v>133</v>
      </c>
      <c r="P117" s="1582">
        <v>1050000</v>
      </c>
      <c r="Q117" s="1636" t="s">
        <v>112</v>
      </c>
      <c r="R117" s="1548" t="s">
        <v>112</v>
      </c>
      <c r="S117" s="1583" t="str">
        <f t="shared" si="82"/>
        <v>2.06.02</v>
      </c>
      <c r="T117" s="1584" t="str">
        <f t="shared" si="83"/>
        <v>ALAT RUMAH TANGGA</v>
      </c>
      <c r="U117" s="1585">
        <f t="shared" si="84"/>
        <v>5</v>
      </c>
      <c r="V117" s="1586">
        <f t="shared" si="90"/>
        <v>210000</v>
      </c>
      <c r="W117" s="1587">
        <f t="shared" si="91"/>
        <v>8</v>
      </c>
      <c r="X117" s="1588"/>
      <c r="Y117" s="1586">
        <f t="shared" si="92"/>
        <v>9</v>
      </c>
      <c r="Z117" s="1588">
        <f t="shared" si="93"/>
        <v>210000</v>
      </c>
      <c r="AA117" s="1589">
        <f t="shared" si="94"/>
        <v>210000</v>
      </c>
      <c r="AB117" s="1589">
        <f t="shared" si="95"/>
        <v>210000</v>
      </c>
      <c r="AC117" s="1589">
        <f t="shared" si="96"/>
        <v>210000</v>
      </c>
      <c r="AD117" s="1589">
        <f t="shared" si="97"/>
        <v>210000</v>
      </c>
      <c r="AE117" s="1589">
        <f t="shared" si="87"/>
        <v>0</v>
      </c>
      <c r="AF117" s="1590">
        <f t="shared" si="85"/>
        <v>2006</v>
      </c>
      <c r="AG117" s="1588">
        <f t="shared" si="88"/>
        <v>0</v>
      </c>
      <c r="AH117" s="1588">
        <f t="shared" si="89"/>
        <v>1050000</v>
      </c>
      <c r="AI117" s="1546"/>
      <c r="AJ117" s="1546"/>
      <c r="AK117" s="1546"/>
    </row>
    <row r="118" spans="1:37" s="1210" customFormat="1" ht="28.5" customHeight="1">
      <c r="A118" s="1210" t="str">
        <f t="shared" si="86"/>
        <v>2.06.01</v>
      </c>
      <c r="B118" s="1633"/>
      <c r="C118" s="1612" t="s">
        <v>1426</v>
      </c>
      <c r="D118" s="1577" t="s">
        <v>1860</v>
      </c>
      <c r="E118" s="1581"/>
      <c r="F118" s="1577" t="s">
        <v>1940</v>
      </c>
      <c r="G118" s="1577"/>
      <c r="H118" s="1577" t="s">
        <v>150</v>
      </c>
      <c r="I118" s="1581">
        <v>2008</v>
      </c>
      <c r="J118" s="1569"/>
      <c r="K118" s="1569"/>
      <c r="L118" s="1569"/>
      <c r="M118" s="1569"/>
      <c r="N118" s="1569"/>
      <c r="O118" s="1581" t="s">
        <v>133</v>
      </c>
      <c r="P118" s="1582">
        <v>12320000</v>
      </c>
      <c r="Q118" s="1636" t="s">
        <v>112</v>
      </c>
      <c r="R118" s="1548" t="s">
        <v>112</v>
      </c>
      <c r="S118" s="1583" t="str">
        <f t="shared" si="82"/>
        <v>2.06.01</v>
      </c>
      <c r="T118" s="1584" t="str">
        <f t="shared" si="83"/>
        <v>ALAT KANTOR</v>
      </c>
      <c r="U118" s="1585">
        <f t="shared" si="84"/>
        <v>5</v>
      </c>
      <c r="V118" s="1586">
        <f t="shared" si="90"/>
        <v>2464000</v>
      </c>
      <c r="W118" s="1587">
        <f t="shared" si="91"/>
        <v>6</v>
      </c>
      <c r="X118" s="1588">
        <f>IF(W118&gt;U118,M118,V118*W118)</f>
        <v>0</v>
      </c>
      <c r="Y118" s="1586">
        <f t="shared" si="92"/>
        <v>7</v>
      </c>
      <c r="Z118" s="1588">
        <f t="shared" si="93"/>
        <v>2464000</v>
      </c>
      <c r="AA118" s="1589">
        <f t="shared" si="94"/>
        <v>2464000</v>
      </c>
      <c r="AB118" s="1589">
        <f t="shared" si="95"/>
        <v>2464000</v>
      </c>
      <c r="AC118" s="1589">
        <f t="shared" si="96"/>
        <v>2464000</v>
      </c>
      <c r="AD118" s="1589">
        <f t="shared" si="97"/>
        <v>2464000</v>
      </c>
      <c r="AE118" s="1589">
        <f t="shared" si="87"/>
        <v>0</v>
      </c>
      <c r="AF118" s="1590">
        <f t="shared" si="85"/>
        <v>2008</v>
      </c>
      <c r="AG118" s="1588">
        <f t="shared" si="88"/>
        <v>0</v>
      </c>
      <c r="AH118" s="1588">
        <f t="shared" si="89"/>
        <v>12320000</v>
      </c>
      <c r="AI118" s="1546"/>
      <c r="AJ118" s="1546"/>
      <c r="AK118" s="1546"/>
    </row>
    <row r="119" spans="1:37" s="1210" customFormat="1" ht="28.5" customHeight="1">
      <c r="A119" s="1210" t="str">
        <f t="shared" si="86"/>
        <v>2.06.01</v>
      </c>
      <c r="B119" s="1633"/>
      <c r="C119" s="1612" t="s">
        <v>435</v>
      </c>
      <c r="D119" s="1577" t="s">
        <v>1855</v>
      </c>
      <c r="E119" s="1581"/>
      <c r="F119" s="1577" t="s">
        <v>1941</v>
      </c>
      <c r="G119" s="1577"/>
      <c r="H119" s="1577" t="s">
        <v>372</v>
      </c>
      <c r="I119" s="1581">
        <v>2008</v>
      </c>
      <c r="J119" s="1569"/>
      <c r="K119" s="1569"/>
      <c r="L119" s="1569"/>
      <c r="M119" s="1569"/>
      <c r="N119" s="1569"/>
      <c r="O119" s="1581" t="s">
        <v>133</v>
      </c>
      <c r="P119" s="1582">
        <v>2912000</v>
      </c>
      <c r="Q119" s="1636" t="s">
        <v>112</v>
      </c>
      <c r="R119" s="1548" t="s">
        <v>112</v>
      </c>
      <c r="S119" s="1583" t="str">
        <f t="shared" si="82"/>
        <v>2.06.01</v>
      </c>
      <c r="T119" s="1584" t="str">
        <f t="shared" si="83"/>
        <v>ALAT KANTOR</v>
      </c>
      <c r="U119" s="1585">
        <f t="shared" si="84"/>
        <v>5</v>
      </c>
      <c r="V119" s="1586">
        <f t="shared" si="90"/>
        <v>582400</v>
      </c>
      <c r="W119" s="1587">
        <f t="shared" si="91"/>
        <v>6</v>
      </c>
      <c r="X119" s="1588">
        <f t="shared" ref="X119:X161" si="98">IF(W119&gt;U119,M119,V119*W119)</f>
        <v>0</v>
      </c>
      <c r="Y119" s="1586">
        <f t="shared" si="92"/>
        <v>7</v>
      </c>
      <c r="Z119" s="1588">
        <f t="shared" si="93"/>
        <v>582400</v>
      </c>
      <c r="AA119" s="1589">
        <f t="shared" si="94"/>
        <v>582400</v>
      </c>
      <c r="AB119" s="1589">
        <f t="shared" si="95"/>
        <v>582400</v>
      </c>
      <c r="AC119" s="1589">
        <f t="shared" si="96"/>
        <v>582400</v>
      </c>
      <c r="AD119" s="1589">
        <f t="shared" si="97"/>
        <v>582400</v>
      </c>
      <c r="AE119" s="1589">
        <f t="shared" si="87"/>
        <v>0</v>
      </c>
      <c r="AF119" s="1590">
        <f t="shared" si="85"/>
        <v>2008</v>
      </c>
      <c r="AG119" s="1588">
        <f t="shared" si="88"/>
        <v>0</v>
      </c>
      <c r="AH119" s="1588">
        <f t="shared" si="89"/>
        <v>2912000</v>
      </c>
      <c r="AI119" s="1546"/>
      <c r="AJ119" s="1546"/>
      <c r="AK119" s="1546"/>
    </row>
    <row r="120" spans="1:37" s="1210" customFormat="1" ht="28.5" customHeight="1">
      <c r="A120" s="1210" t="str">
        <f t="shared" si="86"/>
        <v>2.06.01</v>
      </c>
      <c r="B120" s="1633"/>
      <c r="C120" s="1612" t="s">
        <v>435</v>
      </c>
      <c r="D120" s="1577" t="s">
        <v>1855</v>
      </c>
      <c r="E120" s="1581"/>
      <c r="F120" s="1577" t="s">
        <v>1941</v>
      </c>
      <c r="G120" s="1577"/>
      <c r="H120" s="1577" t="s">
        <v>372</v>
      </c>
      <c r="I120" s="1581">
        <v>2008</v>
      </c>
      <c r="J120" s="1569"/>
      <c r="K120" s="1569"/>
      <c r="L120" s="1569"/>
      <c r="M120" s="1569"/>
      <c r="N120" s="1569"/>
      <c r="O120" s="1581" t="s">
        <v>133</v>
      </c>
      <c r="P120" s="1582">
        <v>5824000</v>
      </c>
      <c r="Q120" s="1636" t="s">
        <v>112</v>
      </c>
      <c r="R120" s="1548" t="s">
        <v>112</v>
      </c>
      <c r="S120" s="1583" t="str">
        <f t="shared" si="82"/>
        <v>2.06.01</v>
      </c>
      <c r="T120" s="1584" t="str">
        <f t="shared" si="83"/>
        <v>ALAT KANTOR</v>
      </c>
      <c r="U120" s="1585">
        <f t="shared" si="84"/>
        <v>5</v>
      </c>
      <c r="V120" s="1586">
        <f t="shared" si="90"/>
        <v>1164800</v>
      </c>
      <c r="W120" s="1587">
        <f t="shared" si="91"/>
        <v>6</v>
      </c>
      <c r="X120" s="1588">
        <f t="shared" si="98"/>
        <v>0</v>
      </c>
      <c r="Y120" s="1586">
        <f t="shared" si="92"/>
        <v>7</v>
      </c>
      <c r="Z120" s="1588">
        <f t="shared" si="93"/>
        <v>1164800</v>
      </c>
      <c r="AA120" s="1589">
        <f t="shared" si="94"/>
        <v>1164800</v>
      </c>
      <c r="AB120" s="1589">
        <f t="shared" si="95"/>
        <v>1164800</v>
      </c>
      <c r="AC120" s="1589">
        <f t="shared" si="96"/>
        <v>1164800</v>
      </c>
      <c r="AD120" s="1589">
        <f t="shared" si="97"/>
        <v>1164800</v>
      </c>
      <c r="AE120" s="1589">
        <f t="shared" si="87"/>
        <v>0</v>
      </c>
      <c r="AF120" s="1590">
        <f t="shared" si="85"/>
        <v>2008</v>
      </c>
      <c r="AG120" s="1588">
        <f t="shared" si="88"/>
        <v>0</v>
      </c>
      <c r="AH120" s="1588">
        <f t="shared" si="89"/>
        <v>5824000</v>
      </c>
      <c r="AI120" s="1546"/>
      <c r="AJ120" s="1546"/>
      <c r="AK120" s="1546"/>
    </row>
    <row r="121" spans="1:37" s="1210" customFormat="1" ht="28.5" customHeight="1">
      <c r="A121" s="1210" t="str">
        <f t="shared" si="86"/>
        <v>2.06.01</v>
      </c>
      <c r="B121" s="1633"/>
      <c r="C121" s="1612" t="s">
        <v>435</v>
      </c>
      <c r="D121" s="1577" t="s">
        <v>1855</v>
      </c>
      <c r="E121" s="1581"/>
      <c r="F121" s="1577" t="s">
        <v>1941</v>
      </c>
      <c r="G121" s="1577"/>
      <c r="H121" s="1577" t="s">
        <v>372</v>
      </c>
      <c r="I121" s="1581">
        <v>2008</v>
      </c>
      <c r="J121" s="1569"/>
      <c r="K121" s="1569"/>
      <c r="L121" s="1569"/>
      <c r="M121" s="1569"/>
      <c r="N121" s="1569"/>
      <c r="O121" s="1581" t="s">
        <v>133</v>
      </c>
      <c r="P121" s="1582">
        <v>2912000</v>
      </c>
      <c r="Q121" s="1636" t="s">
        <v>112</v>
      </c>
      <c r="R121" s="1548" t="s">
        <v>112</v>
      </c>
      <c r="S121" s="1583" t="str">
        <f t="shared" ref="S121:S161" si="99">A121</f>
        <v>2.06.01</v>
      </c>
      <c r="T121" s="1584" t="str">
        <f t="shared" ref="T121:T161" si="100">VLOOKUP(S121,kelompok,2,0)</f>
        <v>ALAT KANTOR</v>
      </c>
      <c r="U121" s="1585">
        <f t="shared" ref="U121:U161" si="101">VLOOKUP(S121,MASAMANFAAT,4,0)</f>
        <v>5</v>
      </c>
      <c r="V121" s="1586">
        <f t="shared" si="90"/>
        <v>582400</v>
      </c>
      <c r="W121" s="1587">
        <f t="shared" si="91"/>
        <v>6</v>
      </c>
      <c r="X121" s="1588">
        <f t="shared" si="98"/>
        <v>0</v>
      </c>
      <c r="Y121" s="1586">
        <f t="shared" si="92"/>
        <v>7</v>
      </c>
      <c r="Z121" s="1588">
        <f t="shared" si="93"/>
        <v>582400</v>
      </c>
      <c r="AA121" s="1589">
        <f t="shared" si="94"/>
        <v>582400</v>
      </c>
      <c r="AB121" s="1589">
        <f t="shared" si="95"/>
        <v>582400</v>
      </c>
      <c r="AC121" s="1589">
        <f t="shared" si="96"/>
        <v>582400</v>
      </c>
      <c r="AD121" s="1589">
        <f t="shared" si="97"/>
        <v>582400</v>
      </c>
      <c r="AE121" s="1589">
        <f t="shared" si="87"/>
        <v>0</v>
      </c>
      <c r="AF121" s="1590">
        <f t="shared" ref="AF121:AF161" si="102">I121</f>
        <v>2008</v>
      </c>
      <c r="AG121" s="1588">
        <f t="shared" si="88"/>
        <v>0</v>
      </c>
      <c r="AH121" s="1588">
        <f t="shared" si="89"/>
        <v>2912000</v>
      </c>
      <c r="AI121" s="1546"/>
      <c r="AJ121" s="1546"/>
      <c r="AK121" s="1546"/>
    </row>
    <row r="122" spans="1:37" s="1210" customFormat="1" ht="28.5" customHeight="1">
      <c r="A122" s="1210" t="str">
        <f t="shared" si="86"/>
        <v>2.06.02</v>
      </c>
      <c r="B122" s="1633"/>
      <c r="C122" s="1612" t="s">
        <v>2054</v>
      </c>
      <c r="D122" s="1577" t="s">
        <v>188</v>
      </c>
      <c r="E122" s="1581"/>
      <c r="F122" s="1577" t="s">
        <v>298</v>
      </c>
      <c r="G122" s="1577"/>
      <c r="H122" s="1577" t="s">
        <v>150</v>
      </c>
      <c r="I122" s="1581">
        <v>2008</v>
      </c>
      <c r="J122" s="1569"/>
      <c r="K122" s="1569"/>
      <c r="L122" s="1569"/>
      <c r="M122" s="1569"/>
      <c r="N122" s="1569"/>
      <c r="O122" s="1581" t="s">
        <v>133</v>
      </c>
      <c r="P122" s="1582">
        <v>3987200</v>
      </c>
      <c r="Q122" s="1636" t="s">
        <v>112</v>
      </c>
      <c r="R122" s="1548" t="s">
        <v>112</v>
      </c>
      <c r="S122" s="1583" t="str">
        <f t="shared" si="99"/>
        <v>2.06.02</v>
      </c>
      <c r="T122" s="1584" t="str">
        <f t="shared" si="100"/>
        <v>ALAT RUMAH TANGGA</v>
      </c>
      <c r="U122" s="1585">
        <f t="shared" si="101"/>
        <v>5</v>
      </c>
      <c r="V122" s="1586">
        <f t="shared" si="90"/>
        <v>797440</v>
      </c>
      <c r="W122" s="1587">
        <f t="shared" si="91"/>
        <v>6</v>
      </c>
      <c r="X122" s="1588">
        <f t="shared" si="98"/>
        <v>0</v>
      </c>
      <c r="Y122" s="1586">
        <f t="shared" si="92"/>
        <v>7</v>
      </c>
      <c r="Z122" s="1588">
        <f t="shared" si="93"/>
        <v>797440</v>
      </c>
      <c r="AA122" s="1589">
        <f t="shared" si="94"/>
        <v>797440</v>
      </c>
      <c r="AB122" s="1589">
        <f t="shared" si="95"/>
        <v>797440</v>
      </c>
      <c r="AC122" s="1589">
        <f t="shared" si="96"/>
        <v>797440</v>
      </c>
      <c r="AD122" s="1589">
        <f t="shared" si="97"/>
        <v>797440</v>
      </c>
      <c r="AE122" s="1589">
        <f t="shared" si="87"/>
        <v>0</v>
      </c>
      <c r="AF122" s="1590">
        <f t="shared" si="102"/>
        <v>2008</v>
      </c>
      <c r="AG122" s="1588">
        <f t="shared" si="88"/>
        <v>0</v>
      </c>
      <c r="AH122" s="1588">
        <f t="shared" si="89"/>
        <v>3987200</v>
      </c>
      <c r="AI122" s="1546"/>
      <c r="AJ122" s="1546"/>
      <c r="AK122" s="1546"/>
    </row>
    <row r="123" spans="1:37" s="1210" customFormat="1" ht="28.5" customHeight="1">
      <c r="A123" s="1210" t="str">
        <f t="shared" si="86"/>
        <v>2.06.02</v>
      </c>
      <c r="B123" s="1633"/>
      <c r="C123" s="1612" t="s">
        <v>2062</v>
      </c>
      <c r="D123" s="1577" t="s">
        <v>189</v>
      </c>
      <c r="E123" s="1581"/>
      <c r="F123" s="1577" t="s">
        <v>298</v>
      </c>
      <c r="G123" s="1577"/>
      <c r="H123" s="1577" t="s">
        <v>150</v>
      </c>
      <c r="I123" s="1581">
        <v>2008</v>
      </c>
      <c r="J123" s="1569"/>
      <c r="K123" s="1569"/>
      <c r="L123" s="1569"/>
      <c r="M123" s="1569"/>
      <c r="N123" s="1569"/>
      <c r="O123" s="1581" t="s">
        <v>133</v>
      </c>
      <c r="P123" s="1582">
        <v>7000000</v>
      </c>
      <c r="Q123" s="1636" t="s">
        <v>112</v>
      </c>
      <c r="R123" s="1548" t="s">
        <v>112</v>
      </c>
      <c r="S123" s="1583" t="str">
        <f t="shared" si="99"/>
        <v>2.06.02</v>
      </c>
      <c r="T123" s="1584" t="str">
        <f t="shared" si="100"/>
        <v>ALAT RUMAH TANGGA</v>
      </c>
      <c r="U123" s="1585">
        <f t="shared" si="101"/>
        <v>5</v>
      </c>
      <c r="V123" s="1586">
        <f t="shared" si="90"/>
        <v>1400000</v>
      </c>
      <c r="W123" s="1587">
        <f t="shared" si="91"/>
        <v>6</v>
      </c>
      <c r="X123" s="1588">
        <f t="shared" si="98"/>
        <v>0</v>
      </c>
      <c r="Y123" s="1586">
        <f t="shared" si="92"/>
        <v>7</v>
      </c>
      <c r="Z123" s="1588">
        <f t="shared" si="93"/>
        <v>1400000</v>
      </c>
      <c r="AA123" s="1589">
        <f t="shared" si="94"/>
        <v>1400000</v>
      </c>
      <c r="AB123" s="1589">
        <f t="shared" si="95"/>
        <v>1400000</v>
      </c>
      <c r="AC123" s="1589">
        <f t="shared" si="96"/>
        <v>1400000</v>
      </c>
      <c r="AD123" s="1589">
        <f t="shared" si="97"/>
        <v>1400000</v>
      </c>
      <c r="AE123" s="1589">
        <f t="shared" si="87"/>
        <v>0</v>
      </c>
      <c r="AF123" s="1590">
        <f t="shared" si="102"/>
        <v>2008</v>
      </c>
      <c r="AG123" s="1588">
        <f t="shared" si="88"/>
        <v>0</v>
      </c>
      <c r="AH123" s="1588">
        <f t="shared" si="89"/>
        <v>7000000</v>
      </c>
      <c r="AI123" s="1546"/>
      <c r="AJ123" s="1546"/>
      <c r="AK123" s="1546"/>
    </row>
    <row r="124" spans="1:37" s="1210" customFormat="1" ht="28.5" customHeight="1">
      <c r="A124" s="1210" t="str">
        <f t="shared" si="86"/>
        <v>2.06.02</v>
      </c>
      <c r="B124" s="1633"/>
      <c r="C124" s="1612" t="s">
        <v>1097</v>
      </c>
      <c r="D124" s="1577" t="s">
        <v>1861</v>
      </c>
      <c r="E124" s="1581"/>
      <c r="F124" s="1577" t="s">
        <v>1942</v>
      </c>
      <c r="G124" s="1577"/>
      <c r="H124" s="1577" t="s">
        <v>150</v>
      </c>
      <c r="I124" s="1581">
        <v>2008</v>
      </c>
      <c r="J124" s="1569"/>
      <c r="K124" s="1569"/>
      <c r="L124" s="1569"/>
      <c r="M124" s="1569"/>
      <c r="N124" s="1569"/>
      <c r="O124" s="1581" t="s">
        <v>133</v>
      </c>
      <c r="P124" s="1582">
        <v>9856000</v>
      </c>
      <c r="Q124" s="1636" t="s">
        <v>112</v>
      </c>
      <c r="R124" s="1548" t="s">
        <v>112</v>
      </c>
      <c r="S124" s="1583" t="str">
        <f t="shared" si="99"/>
        <v>2.06.02</v>
      </c>
      <c r="T124" s="1584" t="str">
        <f t="shared" si="100"/>
        <v>ALAT RUMAH TANGGA</v>
      </c>
      <c r="U124" s="1585">
        <f t="shared" si="101"/>
        <v>5</v>
      </c>
      <c r="V124" s="1586">
        <f t="shared" si="90"/>
        <v>1971200</v>
      </c>
      <c r="W124" s="1587">
        <f t="shared" si="91"/>
        <v>6</v>
      </c>
      <c r="X124" s="1588">
        <f t="shared" si="98"/>
        <v>0</v>
      </c>
      <c r="Y124" s="1586">
        <f t="shared" si="92"/>
        <v>7</v>
      </c>
      <c r="Z124" s="1588">
        <f t="shared" si="93"/>
        <v>1971200</v>
      </c>
      <c r="AA124" s="1589">
        <f t="shared" si="94"/>
        <v>1971200</v>
      </c>
      <c r="AB124" s="1589">
        <f t="shared" si="95"/>
        <v>1971200</v>
      </c>
      <c r="AC124" s="1589">
        <f t="shared" si="96"/>
        <v>1971200</v>
      </c>
      <c r="AD124" s="1589">
        <f t="shared" si="97"/>
        <v>1971200</v>
      </c>
      <c r="AE124" s="1589">
        <f t="shared" si="87"/>
        <v>0</v>
      </c>
      <c r="AF124" s="1590">
        <f t="shared" si="102"/>
        <v>2008</v>
      </c>
      <c r="AG124" s="1588">
        <f t="shared" si="88"/>
        <v>0</v>
      </c>
      <c r="AH124" s="1588">
        <f t="shared" si="89"/>
        <v>9856000</v>
      </c>
      <c r="AI124" s="1546"/>
      <c r="AJ124" s="1546"/>
      <c r="AK124" s="1546"/>
    </row>
    <row r="125" spans="1:37" s="1210" customFormat="1" ht="28.5" customHeight="1">
      <c r="A125" s="1210" t="str">
        <f t="shared" si="86"/>
        <v>2.06.02</v>
      </c>
      <c r="B125" s="1633"/>
      <c r="C125" s="1612" t="s">
        <v>2071</v>
      </c>
      <c r="D125" s="1577" t="s">
        <v>1862</v>
      </c>
      <c r="E125" s="1581"/>
      <c r="F125" s="1577" t="s">
        <v>1068</v>
      </c>
      <c r="G125" s="1577"/>
      <c r="H125" s="1577" t="s">
        <v>150</v>
      </c>
      <c r="I125" s="1581">
        <v>2008</v>
      </c>
      <c r="J125" s="1569"/>
      <c r="K125" s="1569"/>
      <c r="L125" s="1569"/>
      <c r="M125" s="1569"/>
      <c r="N125" s="1569"/>
      <c r="O125" s="1581" t="s">
        <v>133</v>
      </c>
      <c r="P125" s="1582">
        <v>6160000</v>
      </c>
      <c r="Q125" s="1636" t="s">
        <v>112</v>
      </c>
      <c r="R125" s="1548" t="s">
        <v>112</v>
      </c>
      <c r="S125" s="1583" t="str">
        <f t="shared" si="99"/>
        <v>2.06.02</v>
      </c>
      <c r="T125" s="1584" t="str">
        <f t="shared" si="100"/>
        <v>ALAT RUMAH TANGGA</v>
      </c>
      <c r="U125" s="1585">
        <f t="shared" si="101"/>
        <v>5</v>
      </c>
      <c r="V125" s="1586">
        <f t="shared" si="90"/>
        <v>1232000</v>
      </c>
      <c r="W125" s="1587">
        <f t="shared" si="91"/>
        <v>6</v>
      </c>
      <c r="X125" s="1588">
        <f t="shared" si="98"/>
        <v>0</v>
      </c>
      <c r="Y125" s="1586">
        <f t="shared" si="92"/>
        <v>7</v>
      </c>
      <c r="Z125" s="1588">
        <f t="shared" si="93"/>
        <v>1232000</v>
      </c>
      <c r="AA125" s="1589">
        <f t="shared" si="94"/>
        <v>1232000</v>
      </c>
      <c r="AB125" s="1589">
        <f t="shared" si="95"/>
        <v>1232000</v>
      </c>
      <c r="AC125" s="1589">
        <f t="shared" si="96"/>
        <v>1232000</v>
      </c>
      <c r="AD125" s="1589">
        <f t="shared" si="97"/>
        <v>1232000</v>
      </c>
      <c r="AE125" s="1589">
        <f t="shared" si="87"/>
        <v>0</v>
      </c>
      <c r="AF125" s="1590">
        <f t="shared" si="102"/>
        <v>2008</v>
      </c>
      <c r="AG125" s="1588">
        <f t="shared" si="88"/>
        <v>0</v>
      </c>
      <c r="AH125" s="1588">
        <f t="shared" si="89"/>
        <v>6160000</v>
      </c>
      <c r="AI125" s="1546"/>
      <c r="AJ125" s="1546"/>
      <c r="AK125" s="1546"/>
    </row>
    <row r="126" spans="1:37" s="1210" customFormat="1" ht="28.5" customHeight="1">
      <c r="A126" s="1210" t="str">
        <f t="shared" si="86"/>
        <v>2.06.02</v>
      </c>
      <c r="B126" s="1633"/>
      <c r="C126" s="1612" t="s">
        <v>2062</v>
      </c>
      <c r="D126" s="1577" t="s">
        <v>1863</v>
      </c>
      <c r="E126" s="1581"/>
      <c r="F126" s="1577" t="s">
        <v>1943</v>
      </c>
      <c r="G126" s="1577"/>
      <c r="H126" s="1577" t="s">
        <v>150</v>
      </c>
      <c r="I126" s="1581">
        <v>2008</v>
      </c>
      <c r="J126" s="1569"/>
      <c r="K126" s="1569"/>
      <c r="L126" s="1569"/>
      <c r="M126" s="1569"/>
      <c r="N126" s="1569"/>
      <c r="O126" s="1581" t="s">
        <v>133</v>
      </c>
      <c r="P126" s="1582">
        <v>7336000</v>
      </c>
      <c r="Q126" s="1636" t="s">
        <v>112</v>
      </c>
      <c r="R126" s="1548" t="s">
        <v>112</v>
      </c>
      <c r="S126" s="1583" t="str">
        <f t="shared" si="99"/>
        <v>2.06.02</v>
      </c>
      <c r="T126" s="1584" t="str">
        <f t="shared" si="100"/>
        <v>ALAT RUMAH TANGGA</v>
      </c>
      <c r="U126" s="1585">
        <f t="shared" si="101"/>
        <v>5</v>
      </c>
      <c r="V126" s="1586">
        <f t="shared" si="90"/>
        <v>1467200</v>
      </c>
      <c r="W126" s="1587">
        <f t="shared" si="91"/>
        <v>6</v>
      </c>
      <c r="X126" s="1588">
        <f t="shared" si="98"/>
        <v>0</v>
      </c>
      <c r="Y126" s="1586">
        <f t="shared" si="92"/>
        <v>7</v>
      </c>
      <c r="Z126" s="1588">
        <f t="shared" si="93"/>
        <v>1467200</v>
      </c>
      <c r="AA126" s="1589">
        <f t="shared" si="94"/>
        <v>1467200</v>
      </c>
      <c r="AB126" s="1589">
        <f t="shared" si="95"/>
        <v>1467200</v>
      </c>
      <c r="AC126" s="1589">
        <f t="shared" si="96"/>
        <v>1467200</v>
      </c>
      <c r="AD126" s="1589">
        <f t="shared" si="97"/>
        <v>1467200</v>
      </c>
      <c r="AE126" s="1589">
        <f t="shared" si="87"/>
        <v>0</v>
      </c>
      <c r="AF126" s="1590">
        <f t="shared" si="102"/>
        <v>2008</v>
      </c>
      <c r="AG126" s="1588">
        <f t="shared" si="88"/>
        <v>0</v>
      </c>
      <c r="AH126" s="1588">
        <f t="shared" si="89"/>
        <v>7336000</v>
      </c>
      <c r="AI126" s="1546"/>
      <c r="AJ126" s="1546"/>
      <c r="AK126" s="1546"/>
    </row>
    <row r="127" spans="1:37" s="1210" customFormat="1" ht="28.5" customHeight="1">
      <c r="A127" s="1210" t="str">
        <f t="shared" si="86"/>
        <v>2.06.03</v>
      </c>
      <c r="B127" s="1633"/>
      <c r="C127" s="1612" t="s">
        <v>2072</v>
      </c>
      <c r="D127" s="1577" t="s">
        <v>1864</v>
      </c>
      <c r="E127" s="1581"/>
      <c r="F127" s="1577" t="s">
        <v>325</v>
      </c>
      <c r="G127" s="1577"/>
      <c r="H127" s="1577" t="s">
        <v>150</v>
      </c>
      <c r="I127" s="1581">
        <v>2012</v>
      </c>
      <c r="J127" s="1569"/>
      <c r="K127" s="1569"/>
      <c r="L127" s="1569"/>
      <c r="M127" s="1569"/>
      <c r="N127" s="1569"/>
      <c r="O127" s="1581" t="s">
        <v>133</v>
      </c>
      <c r="P127" s="1582">
        <v>23540000</v>
      </c>
      <c r="Q127" s="1636" t="s">
        <v>112</v>
      </c>
      <c r="R127" s="1548" t="s">
        <v>112</v>
      </c>
      <c r="S127" s="1583" t="str">
        <f t="shared" si="99"/>
        <v>2.06.03</v>
      </c>
      <c r="T127" s="1584" t="str">
        <f t="shared" si="100"/>
        <v>KOMPUTER</v>
      </c>
      <c r="U127" s="1585">
        <f t="shared" si="101"/>
        <v>4</v>
      </c>
      <c r="V127" s="1586">
        <f t="shared" si="90"/>
        <v>5885000</v>
      </c>
      <c r="W127" s="1587">
        <f t="shared" si="91"/>
        <v>2</v>
      </c>
      <c r="X127" s="1588">
        <f t="shared" si="98"/>
        <v>11770000</v>
      </c>
      <c r="Y127" s="1586">
        <f t="shared" si="92"/>
        <v>3</v>
      </c>
      <c r="Z127" s="1588">
        <f t="shared" si="93"/>
        <v>5885000</v>
      </c>
      <c r="AA127" s="1589">
        <f t="shared" si="94"/>
        <v>5885000</v>
      </c>
      <c r="AB127" s="1589">
        <f t="shared" si="95"/>
        <v>0</v>
      </c>
      <c r="AC127" s="1589">
        <f t="shared" si="96"/>
        <v>0</v>
      </c>
      <c r="AD127" s="1589">
        <f t="shared" si="97"/>
        <v>0</v>
      </c>
      <c r="AE127" s="1589">
        <f t="shared" si="87"/>
        <v>0</v>
      </c>
      <c r="AF127" s="1590">
        <f t="shared" si="102"/>
        <v>2012</v>
      </c>
      <c r="AG127" s="1588">
        <f t="shared" si="88"/>
        <v>0</v>
      </c>
      <c r="AH127" s="1588">
        <f t="shared" si="89"/>
        <v>23540000</v>
      </c>
      <c r="AI127" s="1546"/>
      <c r="AJ127" s="1546"/>
      <c r="AK127" s="1546"/>
    </row>
    <row r="128" spans="1:37" s="1210" customFormat="1" ht="28.5" customHeight="1">
      <c r="A128" s="1210" t="str">
        <f t="shared" si="86"/>
        <v>2.06.03</v>
      </c>
      <c r="B128" s="1633"/>
      <c r="C128" s="1612" t="s">
        <v>2073</v>
      </c>
      <c r="D128" s="1577" t="s">
        <v>1856</v>
      </c>
      <c r="E128" s="1581"/>
      <c r="F128" s="1577" t="s">
        <v>856</v>
      </c>
      <c r="G128" s="1577"/>
      <c r="H128" s="1577" t="s">
        <v>150</v>
      </c>
      <c r="I128" s="1581">
        <v>2012</v>
      </c>
      <c r="J128" s="1569"/>
      <c r="K128" s="1569"/>
      <c r="L128" s="1569"/>
      <c r="M128" s="1569"/>
      <c r="N128" s="1569"/>
      <c r="O128" s="1581" t="s">
        <v>133</v>
      </c>
      <c r="P128" s="1582">
        <v>6076750</v>
      </c>
      <c r="Q128" s="1636" t="s">
        <v>112</v>
      </c>
      <c r="R128" s="1548" t="s">
        <v>112</v>
      </c>
      <c r="S128" s="1583" t="str">
        <f t="shared" si="99"/>
        <v>2.06.03</v>
      </c>
      <c r="T128" s="1584" t="str">
        <f t="shared" si="100"/>
        <v>KOMPUTER</v>
      </c>
      <c r="U128" s="1585">
        <f t="shared" si="101"/>
        <v>4</v>
      </c>
      <c r="V128" s="1586">
        <f t="shared" si="90"/>
        <v>1519187.5</v>
      </c>
      <c r="W128" s="1587">
        <f t="shared" si="91"/>
        <v>2</v>
      </c>
      <c r="X128" s="1588">
        <f t="shared" si="98"/>
        <v>3038375</v>
      </c>
      <c r="Y128" s="1586">
        <f t="shared" si="92"/>
        <v>3</v>
      </c>
      <c r="Z128" s="1588">
        <f t="shared" si="93"/>
        <v>1519187.5</v>
      </c>
      <c r="AA128" s="1589">
        <f t="shared" si="94"/>
        <v>1519187.5</v>
      </c>
      <c r="AB128" s="1589">
        <f t="shared" si="95"/>
        <v>0</v>
      </c>
      <c r="AC128" s="1589">
        <f t="shared" si="96"/>
        <v>0</v>
      </c>
      <c r="AD128" s="1589">
        <f t="shared" si="97"/>
        <v>0</v>
      </c>
      <c r="AE128" s="1589">
        <f t="shared" si="87"/>
        <v>0</v>
      </c>
      <c r="AF128" s="1590">
        <f t="shared" si="102"/>
        <v>2012</v>
      </c>
      <c r="AG128" s="1588">
        <f t="shared" si="88"/>
        <v>0</v>
      </c>
      <c r="AH128" s="1588">
        <f t="shared" si="89"/>
        <v>6076750</v>
      </c>
      <c r="AI128" s="1546"/>
      <c r="AJ128" s="1546"/>
      <c r="AK128" s="1546"/>
    </row>
    <row r="129" spans="1:37" s="1210" customFormat="1" ht="28.5" customHeight="1">
      <c r="A129" s="1210" t="str">
        <f t="shared" si="86"/>
        <v>2.06.03</v>
      </c>
      <c r="B129" s="1633"/>
      <c r="C129" s="1612" t="s">
        <v>267</v>
      </c>
      <c r="D129" s="1577" t="s">
        <v>1865</v>
      </c>
      <c r="E129" s="1581"/>
      <c r="F129" s="1577" t="s">
        <v>325</v>
      </c>
      <c r="G129" s="1577"/>
      <c r="H129" s="1577" t="s">
        <v>150</v>
      </c>
      <c r="I129" s="1581">
        <v>2012</v>
      </c>
      <c r="J129" s="1569"/>
      <c r="K129" s="1569"/>
      <c r="L129" s="1569"/>
      <c r="M129" s="1569"/>
      <c r="N129" s="1569"/>
      <c r="O129" s="1581" t="s">
        <v>133</v>
      </c>
      <c r="P129" s="1582">
        <v>3902500</v>
      </c>
      <c r="Q129" s="1636" t="s">
        <v>112</v>
      </c>
      <c r="R129" s="1548" t="s">
        <v>112</v>
      </c>
      <c r="S129" s="1583" t="str">
        <f t="shared" si="99"/>
        <v>2.06.03</v>
      </c>
      <c r="T129" s="1584" t="str">
        <f t="shared" si="100"/>
        <v>KOMPUTER</v>
      </c>
      <c r="U129" s="1585">
        <f t="shared" si="101"/>
        <v>4</v>
      </c>
      <c r="V129" s="1586">
        <f t="shared" si="90"/>
        <v>975625</v>
      </c>
      <c r="W129" s="1587">
        <f t="shared" si="91"/>
        <v>2</v>
      </c>
      <c r="X129" s="1588">
        <f t="shared" si="98"/>
        <v>1951250</v>
      </c>
      <c r="Y129" s="1586">
        <f t="shared" si="92"/>
        <v>3</v>
      </c>
      <c r="Z129" s="1588">
        <f t="shared" si="93"/>
        <v>975625</v>
      </c>
      <c r="AA129" s="1589">
        <f t="shared" si="94"/>
        <v>975625</v>
      </c>
      <c r="AB129" s="1589">
        <f t="shared" si="95"/>
        <v>0</v>
      </c>
      <c r="AC129" s="1589">
        <f t="shared" si="96"/>
        <v>0</v>
      </c>
      <c r="AD129" s="1589">
        <f t="shared" si="97"/>
        <v>0</v>
      </c>
      <c r="AE129" s="1589">
        <f t="shared" si="87"/>
        <v>0</v>
      </c>
      <c r="AF129" s="1590">
        <f t="shared" si="102"/>
        <v>2012</v>
      </c>
      <c r="AG129" s="1588">
        <f t="shared" si="88"/>
        <v>0</v>
      </c>
      <c r="AH129" s="1588">
        <f t="shared" si="89"/>
        <v>3902500</v>
      </c>
      <c r="AI129" s="1546"/>
      <c r="AJ129" s="1546"/>
      <c r="AK129" s="1546"/>
    </row>
    <row r="130" spans="1:37" s="1210" customFormat="1" ht="28.5" customHeight="1">
      <c r="A130" s="1210" t="str">
        <f t="shared" si="86"/>
        <v>2.06.03</v>
      </c>
      <c r="B130" s="1633"/>
      <c r="C130" s="1612" t="s">
        <v>2073</v>
      </c>
      <c r="D130" s="1577" t="s">
        <v>1856</v>
      </c>
      <c r="E130" s="1581"/>
      <c r="F130" s="1577" t="s">
        <v>1944</v>
      </c>
      <c r="G130" s="1577"/>
      <c r="H130" s="1577" t="s">
        <v>150</v>
      </c>
      <c r="I130" s="1581">
        <v>2012</v>
      </c>
      <c r="J130" s="1569"/>
      <c r="K130" s="1569"/>
      <c r="L130" s="1569"/>
      <c r="M130" s="1569"/>
      <c r="N130" s="1569"/>
      <c r="O130" s="1581" t="s">
        <v>133</v>
      </c>
      <c r="P130" s="1582">
        <v>23980000</v>
      </c>
      <c r="Q130" s="1636" t="s">
        <v>112</v>
      </c>
      <c r="R130" s="1548" t="s">
        <v>112</v>
      </c>
      <c r="S130" s="1583" t="str">
        <f t="shared" si="99"/>
        <v>2.06.03</v>
      </c>
      <c r="T130" s="1584" t="str">
        <f t="shared" si="100"/>
        <v>KOMPUTER</v>
      </c>
      <c r="U130" s="1585">
        <f t="shared" si="101"/>
        <v>4</v>
      </c>
      <c r="V130" s="1586">
        <f t="shared" si="90"/>
        <v>5995000</v>
      </c>
      <c r="W130" s="1587">
        <f t="shared" si="91"/>
        <v>2</v>
      </c>
      <c r="X130" s="1588">
        <f t="shared" si="98"/>
        <v>11990000</v>
      </c>
      <c r="Y130" s="1586">
        <f t="shared" si="92"/>
        <v>3</v>
      </c>
      <c r="Z130" s="1588">
        <f t="shared" si="93"/>
        <v>5995000</v>
      </c>
      <c r="AA130" s="1589">
        <f t="shared" si="94"/>
        <v>5995000</v>
      </c>
      <c r="AB130" s="1589">
        <f t="shared" si="95"/>
        <v>0</v>
      </c>
      <c r="AC130" s="1589">
        <f t="shared" si="96"/>
        <v>0</v>
      </c>
      <c r="AD130" s="1589">
        <f t="shared" si="97"/>
        <v>0</v>
      </c>
      <c r="AE130" s="1589">
        <f t="shared" si="87"/>
        <v>0</v>
      </c>
      <c r="AF130" s="1590">
        <f t="shared" si="102"/>
        <v>2012</v>
      </c>
      <c r="AG130" s="1588">
        <f t="shared" si="88"/>
        <v>0</v>
      </c>
      <c r="AH130" s="1588">
        <f t="shared" si="89"/>
        <v>23980000</v>
      </c>
      <c r="AI130" s="1546"/>
      <c r="AJ130" s="1546"/>
      <c r="AK130" s="1546"/>
    </row>
    <row r="131" spans="1:37" s="1210" customFormat="1" ht="28.5" customHeight="1">
      <c r="A131" s="1210" t="str">
        <f t="shared" si="86"/>
        <v>2.06.03</v>
      </c>
      <c r="B131" s="1633"/>
      <c r="C131" s="1612" t="s">
        <v>443</v>
      </c>
      <c r="D131" s="1577" t="s">
        <v>180</v>
      </c>
      <c r="E131" s="1581"/>
      <c r="F131" s="1577" t="s">
        <v>1945</v>
      </c>
      <c r="G131" s="1577"/>
      <c r="H131" s="1577" t="s">
        <v>150</v>
      </c>
      <c r="I131" s="1581">
        <v>2012</v>
      </c>
      <c r="J131" s="1569"/>
      <c r="K131" s="1569"/>
      <c r="L131" s="1569"/>
      <c r="M131" s="1569"/>
      <c r="N131" s="1569"/>
      <c r="O131" s="1581" t="s">
        <v>133</v>
      </c>
      <c r="P131" s="1582">
        <v>1989150</v>
      </c>
      <c r="Q131" s="1636" t="s">
        <v>112</v>
      </c>
      <c r="R131" s="1548" t="s">
        <v>112</v>
      </c>
      <c r="S131" s="1583" t="str">
        <f t="shared" si="99"/>
        <v>2.06.03</v>
      </c>
      <c r="T131" s="1584" t="str">
        <f t="shared" si="100"/>
        <v>KOMPUTER</v>
      </c>
      <c r="U131" s="1585">
        <f t="shared" si="101"/>
        <v>4</v>
      </c>
      <c r="V131" s="1586">
        <f t="shared" si="90"/>
        <v>497287.5</v>
      </c>
      <c r="W131" s="1587">
        <f t="shared" si="91"/>
        <v>2</v>
      </c>
      <c r="X131" s="1588">
        <f t="shared" si="98"/>
        <v>994575</v>
      </c>
      <c r="Y131" s="1586">
        <f t="shared" si="92"/>
        <v>3</v>
      </c>
      <c r="Z131" s="1588">
        <f t="shared" si="93"/>
        <v>497287.5</v>
      </c>
      <c r="AA131" s="1589">
        <f t="shared" si="94"/>
        <v>497287.5</v>
      </c>
      <c r="AB131" s="1589">
        <f t="shared" si="95"/>
        <v>0</v>
      </c>
      <c r="AC131" s="1589">
        <f t="shared" si="96"/>
        <v>0</v>
      </c>
      <c r="AD131" s="1589">
        <f t="shared" si="97"/>
        <v>0</v>
      </c>
      <c r="AE131" s="1589">
        <f t="shared" si="87"/>
        <v>0</v>
      </c>
      <c r="AF131" s="1590">
        <f t="shared" si="102"/>
        <v>2012</v>
      </c>
      <c r="AG131" s="1588">
        <f t="shared" si="88"/>
        <v>0</v>
      </c>
      <c r="AH131" s="1588">
        <f t="shared" si="89"/>
        <v>1989150</v>
      </c>
      <c r="AI131" s="1546"/>
      <c r="AJ131" s="1546"/>
      <c r="AK131" s="1546"/>
    </row>
    <row r="132" spans="1:37" s="1210" customFormat="1" ht="28.5" customHeight="1">
      <c r="A132" s="1210" t="str">
        <f t="shared" si="86"/>
        <v>2.06.03</v>
      </c>
      <c r="B132" s="1633"/>
      <c r="C132" s="1612" t="s">
        <v>2065</v>
      </c>
      <c r="D132" s="1577" t="s">
        <v>1866</v>
      </c>
      <c r="E132" s="1581"/>
      <c r="F132" s="1577" t="s">
        <v>150</v>
      </c>
      <c r="G132" s="1577"/>
      <c r="H132" s="1577" t="s">
        <v>150</v>
      </c>
      <c r="I132" s="1581">
        <v>2012</v>
      </c>
      <c r="J132" s="1569"/>
      <c r="K132" s="1569"/>
      <c r="L132" s="1569"/>
      <c r="M132" s="1569"/>
      <c r="N132" s="1569"/>
      <c r="O132" s="1581" t="s">
        <v>133</v>
      </c>
      <c r="P132" s="1582">
        <v>210815000</v>
      </c>
      <c r="Q132" s="1636" t="s">
        <v>112</v>
      </c>
      <c r="R132" s="1548" t="s">
        <v>112</v>
      </c>
      <c r="S132" s="1583" t="str">
        <f t="shared" si="99"/>
        <v>2.06.03</v>
      </c>
      <c r="T132" s="1584" t="str">
        <f t="shared" si="100"/>
        <v>KOMPUTER</v>
      </c>
      <c r="U132" s="1585">
        <f t="shared" si="101"/>
        <v>4</v>
      </c>
      <c r="V132" s="1586">
        <f t="shared" si="90"/>
        <v>52703750</v>
      </c>
      <c r="W132" s="1587">
        <f t="shared" si="91"/>
        <v>2</v>
      </c>
      <c r="X132" s="1588">
        <f t="shared" si="98"/>
        <v>105407500</v>
      </c>
      <c r="Y132" s="1586">
        <f t="shared" si="92"/>
        <v>3</v>
      </c>
      <c r="Z132" s="1588">
        <f t="shared" si="93"/>
        <v>52703750</v>
      </c>
      <c r="AA132" s="1589">
        <f t="shared" si="94"/>
        <v>52703750</v>
      </c>
      <c r="AB132" s="1589">
        <f t="shared" si="95"/>
        <v>0</v>
      </c>
      <c r="AC132" s="1589">
        <f t="shared" si="96"/>
        <v>0</v>
      </c>
      <c r="AD132" s="1589">
        <f t="shared" si="97"/>
        <v>0</v>
      </c>
      <c r="AE132" s="1589">
        <f t="shared" si="87"/>
        <v>0</v>
      </c>
      <c r="AF132" s="1590">
        <f t="shared" si="102"/>
        <v>2012</v>
      </c>
      <c r="AG132" s="1588">
        <f t="shared" si="88"/>
        <v>0</v>
      </c>
      <c r="AH132" s="1588">
        <f t="shared" si="89"/>
        <v>210815000</v>
      </c>
      <c r="AI132" s="1546"/>
      <c r="AJ132" s="1546"/>
      <c r="AK132" s="1546"/>
    </row>
    <row r="133" spans="1:37" s="1210" customFormat="1" ht="28.5" customHeight="1">
      <c r="A133" s="1210" t="str">
        <f t="shared" si="86"/>
        <v>2.06.03</v>
      </c>
      <c r="B133" s="1633"/>
      <c r="C133" s="1612" t="s">
        <v>2073</v>
      </c>
      <c r="D133" s="1577" t="s">
        <v>1902</v>
      </c>
      <c r="E133" s="1581" t="s">
        <v>1869</v>
      </c>
      <c r="F133" s="1577" t="s">
        <v>1946</v>
      </c>
      <c r="G133" s="1577"/>
      <c r="H133" s="1577" t="s">
        <v>150</v>
      </c>
      <c r="I133" s="1581">
        <v>2013</v>
      </c>
      <c r="J133" s="1569"/>
      <c r="K133" s="1569"/>
      <c r="L133" s="1569"/>
      <c r="M133" s="1569"/>
      <c r="N133" s="1569"/>
      <c r="O133" s="1581" t="s">
        <v>133</v>
      </c>
      <c r="P133" s="1582">
        <v>57366750</v>
      </c>
      <c r="Q133" s="1636" t="s">
        <v>112</v>
      </c>
      <c r="R133" s="1548" t="s">
        <v>112</v>
      </c>
      <c r="S133" s="1583" t="str">
        <f t="shared" si="99"/>
        <v>2.06.03</v>
      </c>
      <c r="T133" s="1584" t="str">
        <f t="shared" si="100"/>
        <v>KOMPUTER</v>
      </c>
      <c r="U133" s="1585">
        <f t="shared" si="101"/>
        <v>4</v>
      </c>
      <c r="V133" s="1586">
        <f t="shared" si="90"/>
        <v>14341687.5</v>
      </c>
      <c r="W133" s="1587">
        <f t="shared" si="91"/>
        <v>1</v>
      </c>
      <c r="X133" s="1588">
        <f t="shared" si="98"/>
        <v>14341687.5</v>
      </c>
      <c r="Y133" s="1586">
        <f t="shared" si="92"/>
        <v>2</v>
      </c>
      <c r="Z133" s="1588">
        <f t="shared" si="93"/>
        <v>14341687.5</v>
      </c>
      <c r="AA133" s="1589">
        <f t="shared" si="94"/>
        <v>14341687.5</v>
      </c>
      <c r="AB133" s="1589">
        <f t="shared" si="95"/>
        <v>14341687.5</v>
      </c>
      <c r="AC133" s="1589">
        <f t="shared" si="96"/>
        <v>0</v>
      </c>
      <c r="AD133" s="1589">
        <f t="shared" si="97"/>
        <v>0</v>
      </c>
      <c r="AE133" s="1589">
        <f t="shared" si="87"/>
        <v>0</v>
      </c>
      <c r="AF133" s="1590">
        <f t="shared" si="102"/>
        <v>2013</v>
      </c>
      <c r="AG133" s="1588">
        <f t="shared" si="88"/>
        <v>0</v>
      </c>
      <c r="AH133" s="1588">
        <f t="shared" si="89"/>
        <v>57366750</v>
      </c>
      <c r="AI133" s="1546"/>
      <c r="AJ133" s="1546"/>
      <c r="AK133" s="1546"/>
    </row>
    <row r="134" spans="1:37" s="1210" customFormat="1" ht="28.5" customHeight="1">
      <c r="A134" s="1210" t="str">
        <f t="shared" si="86"/>
        <v>2.06.03</v>
      </c>
      <c r="B134" s="1633"/>
      <c r="C134" s="1612" t="s">
        <v>443</v>
      </c>
      <c r="D134" s="1577" t="s">
        <v>1903</v>
      </c>
      <c r="E134" s="1581" t="s">
        <v>836</v>
      </c>
      <c r="F134" s="1577" t="s">
        <v>1947</v>
      </c>
      <c r="G134" s="1577"/>
      <c r="H134" s="1577" t="s">
        <v>150</v>
      </c>
      <c r="I134" s="1581">
        <v>2013</v>
      </c>
      <c r="J134" s="1569"/>
      <c r="K134" s="1569"/>
      <c r="L134" s="1569"/>
      <c r="M134" s="1569"/>
      <c r="N134" s="1569"/>
      <c r="O134" s="1581" t="s">
        <v>133</v>
      </c>
      <c r="P134" s="1582">
        <v>3300000</v>
      </c>
      <c r="Q134" s="1636" t="s">
        <v>112</v>
      </c>
      <c r="R134" s="1548" t="s">
        <v>112</v>
      </c>
      <c r="S134" s="1583" t="str">
        <f t="shared" si="99"/>
        <v>2.06.03</v>
      </c>
      <c r="T134" s="1584" t="str">
        <f t="shared" si="100"/>
        <v>KOMPUTER</v>
      </c>
      <c r="U134" s="1585">
        <f t="shared" si="101"/>
        <v>4</v>
      </c>
      <c r="V134" s="1586">
        <f t="shared" si="90"/>
        <v>825000</v>
      </c>
      <c r="W134" s="1587">
        <f t="shared" si="91"/>
        <v>1</v>
      </c>
      <c r="X134" s="1588">
        <f t="shared" si="98"/>
        <v>825000</v>
      </c>
      <c r="Y134" s="1586">
        <f t="shared" si="92"/>
        <v>2</v>
      </c>
      <c r="Z134" s="1588">
        <f t="shared" si="93"/>
        <v>825000</v>
      </c>
      <c r="AA134" s="1589">
        <f t="shared" si="94"/>
        <v>825000</v>
      </c>
      <c r="AB134" s="1589">
        <f t="shared" si="95"/>
        <v>825000</v>
      </c>
      <c r="AC134" s="1589">
        <f t="shared" si="96"/>
        <v>0</v>
      </c>
      <c r="AD134" s="1589">
        <f t="shared" si="97"/>
        <v>0</v>
      </c>
      <c r="AE134" s="1589">
        <f t="shared" si="87"/>
        <v>0</v>
      </c>
      <c r="AF134" s="1590">
        <f t="shared" si="102"/>
        <v>2013</v>
      </c>
      <c r="AG134" s="1588">
        <f t="shared" si="88"/>
        <v>0</v>
      </c>
      <c r="AH134" s="1588">
        <f t="shared" si="89"/>
        <v>3300000</v>
      </c>
      <c r="AI134" s="1546"/>
      <c r="AJ134" s="1546"/>
      <c r="AK134" s="1546"/>
    </row>
    <row r="135" spans="1:37" s="1210" customFormat="1" ht="28.5" customHeight="1">
      <c r="A135" s="1210" t="str">
        <f t="shared" si="86"/>
        <v>2.06.03</v>
      </c>
      <c r="B135" s="1633"/>
      <c r="C135" s="1612" t="s">
        <v>443</v>
      </c>
      <c r="D135" s="1577" t="s">
        <v>1904</v>
      </c>
      <c r="E135" s="1581" t="s">
        <v>836</v>
      </c>
      <c r="F135" s="1577" t="s">
        <v>150</v>
      </c>
      <c r="G135" s="1577"/>
      <c r="H135" s="1577" t="s">
        <v>150</v>
      </c>
      <c r="I135" s="1581">
        <v>2013</v>
      </c>
      <c r="J135" s="1569"/>
      <c r="K135" s="1569"/>
      <c r="L135" s="1569"/>
      <c r="M135" s="1569"/>
      <c r="N135" s="1569"/>
      <c r="O135" s="1581" t="s">
        <v>133</v>
      </c>
      <c r="P135" s="1582">
        <v>3000000</v>
      </c>
      <c r="Q135" s="1636" t="s">
        <v>112</v>
      </c>
      <c r="R135" s="1548" t="s">
        <v>112</v>
      </c>
      <c r="S135" s="1583" t="str">
        <f t="shared" si="99"/>
        <v>2.06.03</v>
      </c>
      <c r="T135" s="1584" t="str">
        <f t="shared" si="100"/>
        <v>KOMPUTER</v>
      </c>
      <c r="U135" s="1585">
        <f t="shared" si="101"/>
        <v>4</v>
      </c>
      <c r="V135" s="1586">
        <f t="shared" si="90"/>
        <v>750000</v>
      </c>
      <c r="W135" s="1587">
        <f t="shared" si="91"/>
        <v>1</v>
      </c>
      <c r="X135" s="1588">
        <f t="shared" si="98"/>
        <v>750000</v>
      </c>
      <c r="Y135" s="1586">
        <f t="shared" si="92"/>
        <v>2</v>
      </c>
      <c r="Z135" s="1588">
        <f t="shared" si="93"/>
        <v>750000</v>
      </c>
      <c r="AA135" s="1589">
        <f t="shared" si="94"/>
        <v>750000</v>
      </c>
      <c r="AB135" s="1589">
        <f t="shared" si="95"/>
        <v>750000</v>
      </c>
      <c r="AC135" s="1589">
        <f t="shared" si="96"/>
        <v>0</v>
      </c>
      <c r="AD135" s="1589">
        <f t="shared" si="97"/>
        <v>0</v>
      </c>
      <c r="AE135" s="1589">
        <f t="shared" si="87"/>
        <v>0</v>
      </c>
      <c r="AF135" s="1590">
        <f t="shared" si="102"/>
        <v>2013</v>
      </c>
      <c r="AG135" s="1588">
        <f t="shared" si="88"/>
        <v>0</v>
      </c>
      <c r="AH135" s="1588">
        <f t="shared" si="89"/>
        <v>3000000</v>
      </c>
      <c r="AI135" s="1546"/>
      <c r="AJ135" s="1546"/>
      <c r="AK135" s="1546"/>
    </row>
    <row r="136" spans="1:37" s="1210" customFormat="1" ht="32.25" customHeight="1">
      <c r="A136" s="1210" t="str">
        <f t="shared" si="86"/>
        <v>2.06.01</v>
      </c>
      <c r="B136" s="1633"/>
      <c r="C136" s="1612" t="s">
        <v>2074</v>
      </c>
      <c r="D136" s="1577" t="s">
        <v>1905</v>
      </c>
      <c r="E136" s="1581">
        <v>1</v>
      </c>
      <c r="F136" s="1577" t="s">
        <v>150</v>
      </c>
      <c r="G136" s="1577"/>
      <c r="H136" s="1577" t="s">
        <v>150</v>
      </c>
      <c r="I136" s="1581">
        <v>2013</v>
      </c>
      <c r="J136" s="1569"/>
      <c r="K136" s="1569"/>
      <c r="L136" s="1569"/>
      <c r="M136" s="1569"/>
      <c r="N136" s="1569"/>
      <c r="O136" s="1581" t="s">
        <v>133</v>
      </c>
      <c r="P136" s="1582">
        <v>11700000</v>
      </c>
      <c r="Q136" s="1636" t="s">
        <v>112</v>
      </c>
      <c r="R136" s="1548" t="s">
        <v>112</v>
      </c>
      <c r="S136" s="1583" t="str">
        <f t="shared" si="99"/>
        <v>2.06.01</v>
      </c>
      <c r="T136" s="1584" t="str">
        <f t="shared" si="100"/>
        <v>ALAT KANTOR</v>
      </c>
      <c r="U136" s="1585">
        <f t="shared" si="101"/>
        <v>5</v>
      </c>
      <c r="V136" s="1586">
        <f t="shared" si="90"/>
        <v>2340000</v>
      </c>
      <c r="W136" s="1587">
        <f t="shared" si="91"/>
        <v>1</v>
      </c>
      <c r="X136" s="1588">
        <f t="shared" si="98"/>
        <v>2340000</v>
      </c>
      <c r="Y136" s="1586">
        <f t="shared" si="92"/>
        <v>2</v>
      </c>
      <c r="Z136" s="1588">
        <f t="shared" si="93"/>
        <v>2340000</v>
      </c>
      <c r="AA136" s="1589">
        <f t="shared" si="94"/>
        <v>2340000</v>
      </c>
      <c r="AB136" s="1589">
        <f t="shared" si="95"/>
        <v>2340000</v>
      </c>
      <c r="AC136" s="1589">
        <f t="shared" si="96"/>
        <v>2340000</v>
      </c>
      <c r="AD136" s="1589">
        <f t="shared" si="97"/>
        <v>0</v>
      </c>
      <c r="AE136" s="1589">
        <f t="shared" si="87"/>
        <v>0</v>
      </c>
      <c r="AF136" s="1590">
        <f t="shared" si="102"/>
        <v>2013</v>
      </c>
      <c r="AG136" s="1588">
        <f t="shared" si="88"/>
        <v>0</v>
      </c>
      <c r="AH136" s="1588">
        <f t="shared" si="89"/>
        <v>11700000</v>
      </c>
      <c r="AI136" s="1546"/>
      <c r="AJ136" s="1546"/>
      <c r="AK136" s="1546"/>
    </row>
    <row r="137" spans="1:37" s="1210" customFormat="1" ht="32.25" customHeight="1">
      <c r="A137" s="1210" t="str">
        <f t="shared" si="86"/>
        <v>2.06.02</v>
      </c>
      <c r="B137" s="1633"/>
      <c r="C137" s="1612" t="s">
        <v>2075</v>
      </c>
      <c r="D137" s="1577" t="s">
        <v>1906</v>
      </c>
      <c r="E137" s="1581">
        <v>1</v>
      </c>
      <c r="F137" s="1577" t="s">
        <v>150</v>
      </c>
      <c r="G137" s="1577"/>
      <c r="H137" s="1577" t="s">
        <v>150</v>
      </c>
      <c r="I137" s="1581">
        <v>2013</v>
      </c>
      <c r="J137" s="1569"/>
      <c r="K137" s="1569"/>
      <c r="L137" s="1569"/>
      <c r="M137" s="1569"/>
      <c r="N137" s="1569"/>
      <c r="O137" s="1581" t="s">
        <v>133</v>
      </c>
      <c r="P137" s="1582">
        <v>6337500</v>
      </c>
      <c r="Q137" s="1636" t="s">
        <v>112</v>
      </c>
      <c r="R137" s="1548" t="s">
        <v>112</v>
      </c>
      <c r="S137" s="1583" t="str">
        <f t="shared" si="99"/>
        <v>2.06.02</v>
      </c>
      <c r="T137" s="1584" t="str">
        <f t="shared" si="100"/>
        <v>ALAT RUMAH TANGGA</v>
      </c>
      <c r="U137" s="1585">
        <f t="shared" si="101"/>
        <v>5</v>
      </c>
      <c r="V137" s="1586">
        <f t="shared" si="90"/>
        <v>1267500</v>
      </c>
      <c r="W137" s="1587">
        <f t="shared" si="91"/>
        <v>1</v>
      </c>
      <c r="X137" s="1588">
        <f t="shared" si="98"/>
        <v>1267500</v>
      </c>
      <c r="Y137" s="1586">
        <f t="shared" si="92"/>
        <v>2</v>
      </c>
      <c r="Z137" s="1588">
        <f t="shared" si="93"/>
        <v>1267500</v>
      </c>
      <c r="AA137" s="1589">
        <f t="shared" si="94"/>
        <v>1267500</v>
      </c>
      <c r="AB137" s="1589">
        <f t="shared" si="95"/>
        <v>1267500</v>
      </c>
      <c r="AC137" s="1589">
        <f t="shared" si="96"/>
        <v>1267500</v>
      </c>
      <c r="AD137" s="1589">
        <f t="shared" si="97"/>
        <v>0</v>
      </c>
      <c r="AE137" s="1589">
        <f t="shared" si="87"/>
        <v>0</v>
      </c>
      <c r="AF137" s="1590">
        <f t="shared" si="102"/>
        <v>2013</v>
      </c>
      <c r="AG137" s="1588">
        <f t="shared" si="88"/>
        <v>0</v>
      </c>
      <c r="AH137" s="1588">
        <f t="shared" si="89"/>
        <v>6337500</v>
      </c>
      <c r="AI137" s="1546"/>
      <c r="AJ137" s="1546"/>
      <c r="AK137" s="1546"/>
    </row>
    <row r="138" spans="1:37" s="1210" customFormat="1" ht="32.25" customHeight="1">
      <c r="A138" s="1210" t="str">
        <f t="shared" si="86"/>
        <v>2.06.01</v>
      </c>
      <c r="B138" s="1633"/>
      <c r="C138" s="1612" t="s">
        <v>435</v>
      </c>
      <c r="D138" s="1577" t="s">
        <v>1908</v>
      </c>
      <c r="E138" s="1581">
        <v>8</v>
      </c>
      <c r="F138" s="1577" t="s">
        <v>150</v>
      </c>
      <c r="G138" s="1577"/>
      <c r="H138" s="1577" t="s">
        <v>150</v>
      </c>
      <c r="I138" s="1581">
        <v>2013</v>
      </c>
      <c r="J138" s="1569"/>
      <c r="K138" s="1569"/>
      <c r="L138" s="1569"/>
      <c r="M138" s="1569"/>
      <c r="N138" s="1569"/>
      <c r="O138" s="1581" t="s">
        <v>133</v>
      </c>
      <c r="P138" s="1582">
        <v>22932187.5</v>
      </c>
      <c r="Q138" s="1636" t="s">
        <v>112</v>
      </c>
      <c r="R138" s="1548" t="s">
        <v>112</v>
      </c>
      <c r="S138" s="1583" t="str">
        <f t="shared" si="99"/>
        <v>2.06.01</v>
      </c>
      <c r="T138" s="1584" t="str">
        <f t="shared" si="100"/>
        <v>ALAT KANTOR</v>
      </c>
      <c r="U138" s="1585">
        <f t="shared" si="101"/>
        <v>5</v>
      </c>
      <c r="V138" s="1586">
        <f t="shared" si="90"/>
        <v>4586437.5</v>
      </c>
      <c r="W138" s="1587">
        <f t="shared" si="91"/>
        <v>1</v>
      </c>
      <c r="X138" s="1588">
        <f t="shared" si="98"/>
        <v>4586437.5</v>
      </c>
      <c r="Y138" s="1586">
        <f t="shared" si="92"/>
        <v>2</v>
      </c>
      <c r="Z138" s="1588">
        <f t="shared" si="93"/>
        <v>4586437.5</v>
      </c>
      <c r="AA138" s="1589">
        <f t="shared" si="94"/>
        <v>4586437.5</v>
      </c>
      <c r="AB138" s="1589">
        <f t="shared" si="95"/>
        <v>4586437.5</v>
      </c>
      <c r="AC138" s="1589">
        <f t="shared" si="96"/>
        <v>4586437.5</v>
      </c>
      <c r="AD138" s="1589">
        <f t="shared" si="97"/>
        <v>0</v>
      </c>
      <c r="AE138" s="1589">
        <f t="shared" si="87"/>
        <v>0</v>
      </c>
      <c r="AF138" s="1590">
        <f t="shared" si="102"/>
        <v>2013</v>
      </c>
      <c r="AG138" s="1588">
        <f t="shared" si="88"/>
        <v>0</v>
      </c>
      <c r="AH138" s="1588">
        <f t="shared" si="89"/>
        <v>22932187.5</v>
      </c>
      <c r="AI138" s="1546"/>
      <c r="AJ138" s="1546"/>
      <c r="AK138" s="1546"/>
    </row>
    <row r="139" spans="1:37" s="1210" customFormat="1" ht="32.25" customHeight="1">
      <c r="A139" s="1210" t="str">
        <f t="shared" si="86"/>
        <v>2.06.02</v>
      </c>
      <c r="B139" s="1633"/>
      <c r="C139" s="1612" t="s">
        <v>2062</v>
      </c>
      <c r="D139" s="1577" t="s">
        <v>1909</v>
      </c>
      <c r="E139" s="1581">
        <v>20</v>
      </c>
      <c r="F139" s="1577" t="s">
        <v>150</v>
      </c>
      <c r="G139" s="1577"/>
      <c r="H139" s="1577" t="s">
        <v>150</v>
      </c>
      <c r="I139" s="1581">
        <v>2013</v>
      </c>
      <c r="J139" s="1569"/>
      <c r="K139" s="1569"/>
      <c r="L139" s="1569"/>
      <c r="M139" s="1569"/>
      <c r="N139" s="1569"/>
      <c r="O139" s="1581" t="s">
        <v>133</v>
      </c>
      <c r="P139" s="1582">
        <v>19332187.5</v>
      </c>
      <c r="Q139" s="1636" t="s">
        <v>112</v>
      </c>
      <c r="R139" s="1548"/>
      <c r="S139" s="1583" t="str">
        <f t="shared" si="99"/>
        <v>2.06.02</v>
      </c>
      <c r="T139" s="1584" t="str">
        <f t="shared" si="100"/>
        <v>ALAT RUMAH TANGGA</v>
      </c>
      <c r="U139" s="1585">
        <f t="shared" si="101"/>
        <v>5</v>
      </c>
      <c r="V139" s="1586">
        <f t="shared" si="90"/>
        <v>3866437.5</v>
      </c>
      <c r="W139" s="1587">
        <f t="shared" si="91"/>
        <v>1</v>
      </c>
      <c r="X139" s="1588">
        <f t="shared" si="98"/>
        <v>3866437.5</v>
      </c>
      <c r="Y139" s="1586">
        <f t="shared" si="92"/>
        <v>2</v>
      </c>
      <c r="Z139" s="1588">
        <f t="shared" si="93"/>
        <v>3866437.5</v>
      </c>
      <c r="AA139" s="1589">
        <f t="shared" si="94"/>
        <v>3866437.5</v>
      </c>
      <c r="AB139" s="1589">
        <f t="shared" si="95"/>
        <v>3866437.5</v>
      </c>
      <c r="AC139" s="1589">
        <f t="shared" si="96"/>
        <v>3866437.5</v>
      </c>
      <c r="AD139" s="1589">
        <f t="shared" si="97"/>
        <v>0</v>
      </c>
      <c r="AE139" s="1589">
        <f t="shared" si="87"/>
        <v>0</v>
      </c>
      <c r="AF139" s="1590">
        <f t="shared" si="102"/>
        <v>2013</v>
      </c>
      <c r="AG139" s="1588">
        <f t="shared" si="88"/>
        <v>0</v>
      </c>
      <c r="AH139" s="1588">
        <f t="shared" si="89"/>
        <v>19332187.5</v>
      </c>
      <c r="AI139" s="1546"/>
      <c r="AJ139" s="1546"/>
      <c r="AK139" s="1546"/>
    </row>
    <row r="140" spans="1:37" s="1210" customFormat="1" ht="32.25" customHeight="1">
      <c r="A140" s="1210" t="str">
        <f t="shared" si="86"/>
        <v>2.06.01</v>
      </c>
      <c r="B140" s="1633"/>
      <c r="C140" s="1612" t="s">
        <v>1426</v>
      </c>
      <c r="D140" s="1577" t="s">
        <v>1910</v>
      </c>
      <c r="E140" s="1581">
        <v>9</v>
      </c>
      <c r="F140" s="1577" t="s">
        <v>150</v>
      </c>
      <c r="G140" s="1577"/>
      <c r="H140" s="1577" t="s">
        <v>150</v>
      </c>
      <c r="I140" s="1581">
        <v>2013</v>
      </c>
      <c r="J140" s="1569"/>
      <c r="K140" s="1569"/>
      <c r="L140" s="1569"/>
      <c r="M140" s="1569"/>
      <c r="N140" s="1569"/>
      <c r="O140" s="1581" t="s">
        <v>133</v>
      </c>
      <c r="P140" s="1582">
        <v>13257187.5</v>
      </c>
      <c r="Q140" s="1636" t="s">
        <v>112</v>
      </c>
      <c r="R140" s="1548"/>
      <c r="S140" s="1583" t="str">
        <f t="shared" si="99"/>
        <v>2.06.01</v>
      </c>
      <c r="T140" s="1584" t="str">
        <f t="shared" si="100"/>
        <v>ALAT KANTOR</v>
      </c>
      <c r="U140" s="1585">
        <f t="shared" si="101"/>
        <v>5</v>
      </c>
      <c r="V140" s="1586">
        <f t="shared" si="90"/>
        <v>2651437.5</v>
      </c>
      <c r="W140" s="1587">
        <f t="shared" si="91"/>
        <v>1</v>
      </c>
      <c r="X140" s="1588">
        <f t="shared" si="98"/>
        <v>2651437.5</v>
      </c>
      <c r="Y140" s="1586">
        <f t="shared" si="92"/>
        <v>2</v>
      </c>
      <c r="Z140" s="1588">
        <f t="shared" si="93"/>
        <v>2651437.5</v>
      </c>
      <c r="AA140" s="1589">
        <f t="shared" si="94"/>
        <v>2651437.5</v>
      </c>
      <c r="AB140" s="1589">
        <f t="shared" si="95"/>
        <v>2651437.5</v>
      </c>
      <c r="AC140" s="1589">
        <f t="shared" si="96"/>
        <v>2651437.5</v>
      </c>
      <c r="AD140" s="1589">
        <f t="shared" si="97"/>
        <v>0</v>
      </c>
      <c r="AE140" s="1589">
        <f t="shared" si="87"/>
        <v>0</v>
      </c>
      <c r="AF140" s="1590">
        <f t="shared" si="102"/>
        <v>2013</v>
      </c>
      <c r="AG140" s="1588">
        <f t="shared" si="88"/>
        <v>0</v>
      </c>
      <c r="AH140" s="1588">
        <f t="shared" si="89"/>
        <v>13257187.5</v>
      </c>
      <c r="AI140" s="1546"/>
      <c r="AJ140" s="1546"/>
      <c r="AK140" s="1546"/>
    </row>
    <row r="141" spans="1:37" s="1210" customFormat="1" ht="32.25" customHeight="1">
      <c r="A141" s="1210" t="str">
        <f t="shared" si="86"/>
        <v>2.06.02</v>
      </c>
      <c r="B141" s="1633"/>
      <c r="C141" s="1612" t="s">
        <v>2054</v>
      </c>
      <c r="D141" s="1577" t="s">
        <v>1911</v>
      </c>
      <c r="E141" s="1581">
        <v>5</v>
      </c>
      <c r="F141" s="1577" t="s">
        <v>150</v>
      </c>
      <c r="G141" s="1577"/>
      <c r="H141" s="1577" t="s">
        <v>150</v>
      </c>
      <c r="I141" s="1581">
        <v>2013</v>
      </c>
      <c r="J141" s="1569"/>
      <c r="K141" s="1569"/>
      <c r="L141" s="1569"/>
      <c r="M141" s="1569"/>
      <c r="N141" s="1569"/>
      <c r="O141" s="1581" t="s">
        <v>133</v>
      </c>
      <c r="P141" s="1582">
        <v>10332187.5</v>
      </c>
      <c r="Q141" s="1636" t="s">
        <v>112</v>
      </c>
      <c r="R141" s="1548"/>
      <c r="S141" s="1583" t="str">
        <f t="shared" si="99"/>
        <v>2.06.02</v>
      </c>
      <c r="T141" s="1584" t="str">
        <f t="shared" si="100"/>
        <v>ALAT RUMAH TANGGA</v>
      </c>
      <c r="U141" s="1585">
        <f t="shared" si="101"/>
        <v>5</v>
      </c>
      <c r="V141" s="1586">
        <f t="shared" si="90"/>
        <v>2066437.5</v>
      </c>
      <c r="W141" s="1587">
        <f t="shared" si="91"/>
        <v>1</v>
      </c>
      <c r="X141" s="1588">
        <f t="shared" si="98"/>
        <v>2066437.5</v>
      </c>
      <c r="Y141" s="1586">
        <f t="shared" si="92"/>
        <v>2</v>
      </c>
      <c r="Z141" s="1588">
        <f t="shared" si="93"/>
        <v>2066437.5</v>
      </c>
      <c r="AA141" s="1589">
        <f t="shared" si="94"/>
        <v>2066437.5</v>
      </c>
      <c r="AB141" s="1589">
        <f t="shared" si="95"/>
        <v>2066437.5</v>
      </c>
      <c r="AC141" s="1589">
        <f t="shared" si="96"/>
        <v>2066437.5</v>
      </c>
      <c r="AD141" s="1589">
        <f t="shared" si="97"/>
        <v>0</v>
      </c>
      <c r="AE141" s="1589">
        <f t="shared" si="87"/>
        <v>0</v>
      </c>
      <c r="AF141" s="1590">
        <f t="shared" si="102"/>
        <v>2013</v>
      </c>
      <c r="AG141" s="1588">
        <f t="shared" si="88"/>
        <v>0</v>
      </c>
      <c r="AH141" s="1588">
        <f t="shared" si="89"/>
        <v>10332187.5</v>
      </c>
      <c r="AI141" s="1546"/>
      <c r="AJ141" s="1546"/>
      <c r="AK141" s="1546"/>
    </row>
    <row r="142" spans="1:37" s="1210" customFormat="1" ht="32.25" customHeight="1">
      <c r="A142" s="1210" t="str">
        <f t="shared" si="86"/>
        <v>2.06.02</v>
      </c>
      <c r="B142" s="1633"/>
      <c r="C142" s="1612" t="s">
        <v>1452</v>
      </c>
      <c r="D142" s="1577" t="s">
        <v>1912</v>
      </c>
      <c r="E142" s="1581">
        <v>1</v>
      </c>
      <c r="F142" s="1577" t="s">
        <v>150</v>
      </c>
      <c r="G142" s="1577"/>
      <c r="H142" s="1577" t="s">
        <v>150</v>
      </c>
      <c r="I142" s="1581">
        <v>2013</v>
      </c>
      <c r="J142" s="1569"/>
      <c r="K142" s="1569"/>
      <c r="L142" s="1569"/>
      <c r="M142" s="1569"/>
      <c r="N142" s="1569"/>
      <c r="O142" s="1581" t="s">
        <v>133</v>
      </c>
      <c r="P142" s="1582">
        <v>18832187.5</v>
      </c>
      <c r="Q142" s="1636" t="s">
        <v>112</v>
      </c>
      <c r="R142" s="1548"/>
      <c r="S142" s="1583" t="str">
        <f t="shared" si="99"/>
        <v>2.06.02</v>
      </c>
      <c r="T142" s="1584" t="str">
        <f t="shared" si="100"/>
        <v>ALAT RUMAH TANGGA</v>
      </c>
      <c r="U142" s="1585">
        <f t="shared" si="101"/>
        <v>5</v>
      </c>
      <c r="V142" s="1586">
        <f t="shared" si="90"/>
        <v>3766437.5</v>
      </c>
      <c r="W142" s="1587">
        <f t="shared" si="91"/>
        <v>1</v>
      </c>
      <c r="X142" s="1588">
        <f t="shared" si="98"/>
        <v>3766437.5</v>
      </c>
      <c r="Y142" s="1586">
        <f t="shared" si="92"/>
        <v>2</v>
      </c>
      <c r="Z142" s="1588">
        <f t="shared" si="93"/>
        <v>3766437.5</v>
      </c>
      <c r="AA142" s="1589">
        <f t="shared" si="94"/>
        <v>3766437.5</v>
      </c>
      <c r="AB142" s="1589">
        <f t="shared" si="95"/>
        <v>3766437.5</v>
      </c>
      <c r="AC142" s="1589">
        <f t="shared" si="96"/>
        <v>3766437.5</v>
      </c>
      <c r="AD142" s="1589">
        <f t="shared" si="97"/>
        <v>0</v>
      </c>
      <c r="AE142" s="1589">
        <f t="shared" si="87"/>
        <v>0</v>
      </c>
      <c r="AF142" s="1590">
        <f t="shared" si="102"/>
        <v>2013</v>
      </c>
      <c r="AG142" s="1588">
        <f t="shared" si="88"/>
        <v>0</v>
      </c>
      <c r="AH142" s="1588">
        <f t="shared" si="89"/>
        <v>18832187.5</v>
      </c>
      <c r="AI142" s="1546"/>
      <c r="AJ142" s="1546"/>
      <c r="AK142" s="1546"/>
    </row>
    <row r="143" spans="1:37" s="1210" customFormat="1" ht="32.25" customHeight="1">
      <c r="A143" s="1210" t="str">
        <f t="shared" si="86"/>
        <v>2.06.02</v>
      </c>
      <c r="B143" s="1633"/>
      <c r="C143" s="1612" t="s">
        <v>2054</v>
      </c>
      <c r="D143" s="1577" t="s">
        <v>1913</v>
      </c>
      <c r="E143" s="1581">
        <v>1</v>
      </c>
      <c r="F143" s="1577" t="s">
        <v>150</v>
      </c>
      <c r="G143" s="1577"/>
      <c r="H143" s="1577" t="s">
        <v>150</v>
      </c>
      <c r="I143" s="1581">
        <v>2013</v>
      </c>
      <c r="J143" s="1569"/>
      <c r="K143" s="1569"/>
      <c r="L143" s="1569"/>
      <c r="M143" s="1569"/>
      <c r="N143" s="1569"/>
      <c r="O143" s="1581" t="s">
        <v>133</v>
      </c>
      <c r="P143" s="1582">
        <v>3332187.5</v>
      </c>
      <c r="Q143" s="1636" t="s">
        <v>112</v>
      </c>
      <c r="R143" s="1548"/>
      <c r="S143" s="1583" t="str">
        <f t="shared" si="99"/>
        <v>2.06.02</v>
      </c>
      <c r="T143" s="1584" t="str">
        <f t="shared" si="100"/>
        <v>ALAT RUMAH TANGGA</v>
      </c>
      <c r="U143" s="1585">
        <f t="shared" si="101"/>
        <v>5</v>
      </c>
      <c r="V143" s="1586">
        <f t="shared" si="90"/>
        <v>666437.5</v>
      </c>
      <c r="W143" s="1587">
        <f t="shared" si="91"/>
        <v>1</v>
      </c>
      <c r="X143" s="1588">
        <f t="shared" si="98"/>
        <v>666437.5</v>
      </c>
      <c r="Y143" s="1586">
        <f t="shared" si="92"/>
        <v>2</v>
      </c>
      <c r="Z143" s="1588">
        <f t="shared" si="93"/>
        <v>666437.5</v>
      </c>
      <c r="AA143" s="1589">
        <f t="shared" si="94"/>
        <v>666437.5</v>
      </c>
      <c r="AB143" s="1589">
        <f t="shared" si="95"/>
        <v>666437.5</v>
      </c>
      <c r="AC143" s="1589">
        <f t="shared" si="96"/>
        <v>666437.5</v>
      </c>
      <c r="AD143" s="1589">
        <f t="shared" si="97"/>
        <v>0</v>
      </c>
      <c r="AE143" s="1589">
        <f t="shared" si="87"/>
        <v>0</v>
      </c>
      <c r="AF143" s="1590">
        <f t="shared" si="102"/>
        <v>2013</v>
      </c>
      <c r="AG143" s="1588">
        <f t="shared" si="88"/>
        <v>0</v>
      </c>
      <c r="AH143" s="1588">
        <f t="shared" si="89"/>
        <v>3332187.5</v>
      </c>
      <c r="AI143" s="1546"/>
      <c r="AJ143" s="1546"/>
      <c r="AK143" s="1546"/>
    </row>
    <row r="144" spans="1:37" s="1210" customFormat="1" ht="32.25" customHeight="1">
      <c r="A144" s="1210" t="str">
        <f t="shared" si="86"/>
        <v>2.06.02</v>
      </c>
      <c r="B144" s="1633"/>
      <c r="C144" s="1612" t="s">
        <v>2054</v>
      </c>
      <c r="D144" s="1577" t="s">
        <v>1914</v>
      </c>
      <c r="E144" s="1581">
        <v>4</v>
      </c>
      <c r="F144" s="1577" t="s">
        <v>150</v>
      </c>
      <c r="G144" s="1577"/>
      <c r="H144" s="1577" t="s">
        <v>150</v>
      </c>
      <c r="I144" s="1581">
        <v>2013</v>
      </c>
      <c r="J144" s="1569"/>
      <c r="K144" s="1569"/>
      <c r="L144" s="1569"/>
      <c r="M144" s="1569"/>
      <c r="N144" s="1569"/>
      <c r="O144" s="1581" t="s">
        <v>133</v>
      </c>
      <c r="P144" s="1582">
        <v>19132187.5</v>
      </c>
      <c r="Q144" s="1636" t="s">
        <v>112</v>
      </c>
      <c r="R144" s="1548"/>
      <c r="S144" s="1583" t="str">
        <f t="shared" si="99"/>
        <v>2.06.02</v>
      </c>
      <c r="T144" s="1584" t="str">
        <f t="shared" si="100"/>
        <v>ALAT RUMAH TANGGA</v>
      </c>
      <c r="U144" s="1585">
        <f t="shared" si="101"/>
        <v>5</v>
      </c>
      <c r="V144" s="1586">
        <f t="shared" si="90"/>
        <v>3826437.5</v>
      </c>
      <c r="W144" s="1587">
        <f t="shared" si="91"/>
        <v>1</v>
      </c>
      <c r="X144" s="1588">
        <f t="shared" si="98"/>
        <v>3826437.5</v>
      </c>
      <c r="Y144" s="1586">
        <f t="shared" si="92"/>
        <v>2</v>
      </c>
      <c r="Z144" s="1588">
        <f>IF(P144=X144,0,V144)</f>
        <v>3826437.5</v>
      </c>
      <c r="AA144" s="1589">
        <f t="shared" si="94"/>
        <v>3826437.5</v>
      </c>
      <c r="AB144" s="1589">
        <f t="shared" si="95"/>
        <v>3826437.5</v>
      </c>
      <c r="AC144" s="1589">
        <f t="shared" si="96"/>
        <v>3826437.5</v>
      </c>
      <c r="AD144" s="1589">
        <f t="shared" si="97"/>
        <v>0</v>
      </c>
      <c r="AE144" s="1589">
        <f t="shared" si="87"/>
        <v>0</v>
      </c>
      <c r="AF144" s="1590">
        <f t="shared" si="102"/>
        <v>2013</v>
      </c>
      <c r="AG144" s="1588">
        <f t="shared" si="88"/>
        <v>0</v>
      </c>
      <c r="AH144" s="1588">
        <f t="shared" si="89"/>
        <v>19132187.5</v>
      </c>
      <c r="AI144" s="1546"/>
      <c r="AJ144" s="1546"/>
      <c r="AK144" s="1546"/>
    </row>
    <row r="145" spans="1:37" s="1210" customFormat="1" ht="32.25" customHeight="1">
      <c r="A145" s="1210" t="str">
        <f t="shared" si="86"/>
        <v>2.06.02</v>
      </c>
      <c r="B145" s="1633"/>
      <c r="C145" s="1612" t="s">
        <v>1066</v>
      </c>
      <c r="D145" s="1577" t="s">
        <v>1915</v>
      </c>
      <c r="E145" s="1581">
        <v>1</v>
      </c>
      <c r="F145" s="1577" t="s">
        <v>150</v>
      </c>
      <c r="G145" s="1577"/>
      <c r="H145" s="1577" t="s">
        <v>150</v>
      </c>
      <c r="I145" s="1581">
        <v>2013</v>
      </c>
      <c r="J145" s="1569"/>
      <c r="K145" s="1569"/>
      <c r="L145" s="1569"/>
      <c r="M145" s="1569"/>
      <c r="N145" s="1569"/>
      <c r="O145" s="1581" t="s">
        <v>133</v>
      </c>
      <c r="P145" s="1582">
        <v>10082187.5</v>
      </c>
      <c r="Q145" s="1636" t="s">
        <v>112</v>
      </c>
      <c r="R145" s="1548"/>
      <c r="S145" s="1583" t="str">
        <f t="shared" si="99"/>
        <v>2.06.02</v>
      </c>
      <c r="T145" s="1584" t="str">
        <f t="shared" si="100"/>
        <v>ALAT RUMAH TANGGA</v>
      </c>
      <c r="U145" s="1585">
        <f t="shared" si="101"/>
        <v>5</v>
      </c>
      <c r="V145" s="1586">
        <f t="shared" si="90"/>
        <v>2016437.5</v>
      </c>
      <c r="W145" s="1587">
        <f t="shared" si="91"/>
        <v>1</v>
      </c>
      <c r="X145" s="1588">
        <f t="shared" si="98"/>
        <v>2016437.5</v>
      </c>
      <c r="Y145" s="1586">
        <f t="shared" si="92"/>
        <v>2</v>
      </c>
      <c r="Z145" s="1588">
        <f t="shared" si="93"/>
        <v>2016437.5</v>
      </c>
      <c r="AA145" s="1589">
        <f t="shared" si="94"/>
        <v>2016437.5</v>
      </c>
      <c r="AB145" s="1589">
        <f t="shared" si="95"/>
        <v>2016437.5</v>
      </c>
      <c r="AC145" s="1589">
        <f t="shared" si="96"/>
        <v>2016437.5</v>
      </c>
      <c r="AD145" s="1589">
        <f t="shared" si="97"/>
        <v>0</v>
      </c>
      <c r="AE145" s="1589">
        <f t="shared" si="87"/>
        <v>0</v>
      </c>
      <c r="AF145" s="1590">
        <f t="shared" si="102"/>
        <v>2013</v>
      </c>
      <c r="AG145" s="1588">
        <f t="shared" si="88"/>
        <v>0</v>
      </c>
      <c r="AH145" s="1588">
        <f t="shared" si="89"/>
        <v>10082187.5</v>
      </c>
      <c r="AI145" s="1546"/>
      <c r="AJ145" s="1546"/>
      <c r="AK145" s="1546"/>
    </row>
    <row r="146" spans="1:37" s="1210" customFormat="1" ht="32.25" customHeight="1">
      <c r="A146" s="1210" t="str">
        <f t="shared" si="86"/>
        <v>2.06.02</v>
      </c>
      <c r="B146" s="1633"/>
      <c r="C146" s="1612" t="s">
        <v>1427</v>
      </c>
      <c r="D146" s="1577" t="s">
        <v>1916</v>
      </c>
      <c r="E146" s="1581" t="s">
        <v>1872</v>
      </c>
      <c r="F146" s="1577" t="s">
        <v>150</v>
      </c>
      <c r="G146" s="1577"/>
      <c r="H146" s="1577" t="s">
        <v>150</v>
      </c>
      <c r="I146" s="1581">
        <v>2013</v>
      </c>
      <c r="J146" s="1569"/>
      <c r="K146" s="1569"/>
      <c r="L146" s="1569"/>
      <c r="M146" s="1569"/>
      <c r="N146" s="1569"/>
      <c r="O146" s="1581" t="s">
        <v>133</v>
      </c>
      <c r="P146" s="1582">
        <v>147515000</v>
      </c>
      <c r="Q146" s="1636" t="s">
        <v>112</v>
      </c>
      <c r="R146" s="1548"/>
      <c r="S146" s="1583" t="str">
        <f t="shared" si="99"/>
        <v>2.06.02</v>
      </c>
      <c r="T146" s="1584" t="str">
        <f t="shared" si="100"/>
        <v>ALAT RUMAH TANGGA</v>
      </c>
      <c r="U146" s="1585">
        <f t="shared" si="101"/>
        <v>5</v>
      </c>
      <c r="V146" s="1586">
        <f t="shared" si="90"/>
        <v>29503000</v>
      </c>
      <c r="W146" s="1587">
        <f t="shared" si="91"/>
        <v>1</v>
      </c>
      <c r="X146" s="1588">
        <f t="shared" si="98"/>
        <v>29503000</v>
      </c>
      <c r="Y146" s="1586">
        <f t="shared" si="92"/>
        <v>2</v>
      </c>
      <c r="Z146" s="1588">
        <f t="shared" si="93"/>
        <v>29503000</v>
      </c>
      <c r="AA146" s="1589">
        <f t="shared" si="94"/>
        <v>29503000</v>
      </c>
      <c r="AB146" s="1589">
        <f t="shared" si="95"/>
        <v>29503000</v>
      </c>
      <c r="AC146" s="1589">
        <f t="shared" si="96"/>
        <v>29503000</v>
      </c>
      <c r="AD146" s="1589">
        <f t="shared" si="97"/>
        <v>0</v>
      </c>
      <c r="AE146" s="1589">
        <f t="shared" si="87"/>
        <v>0</v>
      </c>
      <c r="AF146" s="1590">
        <f t="shared" si="102"/>
        <v>2013</v>
      </c>
      <c r="AG146" s="1588">
        <f t="shared" si="88"/>
        <v>0</v>
      </c>
      <c r="AH146" s="1588">
        <f t="shared" si="89"/>
        <v>147515000</v>
      </c>
      <c r="AI146" s="1546"/>
      <c r="AJ146" s="1546"/>
      <c r="AK146" s="1546"/>
    </row>
    <row r="147" spans="1:37" s="1210" customFormat="1" ht="32.25" customHeight="1">
      <c r="A147" s="1210" t="str">
        <f t="shared" si="86"/>
        <v>2.06.02</v>
      </c>
      <c r="B147" s="1633"/>
      <c r="C147" s="1612" t="s">
        <v>1427</v>
      </c>
      <c r="D147" s="1577" t="s">
        <v>1917</v>
      </c>
      <c r="E147" s="1581" t="s">
        <v>1872</v>
      </c>
      <c r="F147" s="1577" t="s">
        <v>150</v>
      </c>
      <c r="G147" s="1577"/>
      <c r="H147" s="1577" t="s">
        <v>150</v>
      </c>
      <c r="I147" s="1581">
        <v>2013</v>
      </c>
      <c r="J147" s="1569"/>
      <c r="K147" s="1569"/>
      <c r="L147" s="1569"/>
      <c r="M147" s="1569"/>
      <c r="N147" s="1569"/>
      <c r="O147" s="1581" t="s">
        <v>133</v>
      </c>
      <c r="P147" s="1582">
        <v>118044000</v>
      </c>
      <c r="Q147" s="1636" t="s">
        <v>112</v>
      </c>
      <c r="R147" s="1548"/>
      <c r="S147" s="1583" t="str">
        <f t="shared" si="99"/>
        <v>2.06.02</v>
      </c>
      <c r="T147" s="1584" t="str">
        <f t="shared" si="100"/>
        <v>ALAT RUMAH TANGGA</v>
      </c>
      <c r="U147" s="1585">
        <f t="shared" si="101"/>
        <v>5</v>
      </c>
      <c r="V147" s="1586">
        <f t="shared" si="90"/>
        <v>23608800</v>
      </c>
      <c r="W147" s="1587">
        <f t="shared" si="91"/>
        <v>1</v>
      </c>
      <c r="X147" s="1588">
        <f t="shared" si="98"/>
        <v>23608800</v>
      </c>
      <c r="Y147" s="1586">
        <f t="shared" si="92"/>
        <v>2</v>
      </c>
      <c r="Z147" s="1588">
        <f t="shared" si="93"/>
        <v>23608800</v>
      </c>
      <c r="AA147" s="1589">
        <f t="shared" si="94"/>
        <v>23608800</v>
      </c>
      <c r="AB147" s="1589">
        <f t="shared" si="95"/>
        <v>23608800</v>
      </c>
      <c r="AC147" s="1589">
        <f t="shared" si="96"/>
        <v>23608800</v>
      </c>
      <c r="AD147" s="1589">
        <f t="shared" si="97"/>
        <v>0</v>
      </c>
      <c r="AE147" s="1589">
        <f t="shared" si="87"/>
        <v>0</v>
      </c>
      <c r="AF147" s="1590">
        <f t="shared" si="102"/>
        <v>2013</v>
      </c>
      <c r="AG147" s="1588">
        <f t="shared" si="88"/>
        <v>0</v>
      </c>
      <c r="AH147" s="1588">
        <f t="shared" si="89"/>
        <v>118044000</v>
      </c>
      <c r="AI147" s="1546"/>
      <c r="AJ147" s="1546"/>
      <c r="AK147" s="1546"/>
    </row>
    <row r="148" spans="1:37" s="1210" customFormat="1" ht="32.25" customHeight="1">
      <c r="A148" s="1210" t="str">
        <f t="shared" si="86"/>
        <v>2.06.02</v>
      </c>
      <c r="B148" s="1633"/>
      <c r="C148" s="1612" t="s">
        <v>442</v>
      </c>
      <c r="D148" s="1577" t="s">
        <v>1918</v>
      </c>
      <c r="E148" s="1601" t="s">
        <v>444</v>
      </c>
      <c r="F148" s="1577" t="s">
        <v>1948</v>
      </c>
      <c r="G148" s="1577"/>
      <c r="H148" s="1577" t="s">
        <v>1870</v>
      </c>
      <c r="I148" s="1581">
        <v>2014</v>
      </c>
      <c r="J148" s="1569"/>
      <c r="K148" s="1569"/>
      <c r="L148" s="1569"/>
      <c r="M148" s="1569"/>
      <c r="N148" s="1569"/>
      <c r="O148" s="1581" t="s">
        <v>133</v>
      </c>
      <c r="P148" s="1582">
        <v>7969500</v>
      </c>
      <c r="Q148" s="1636" t="s">
        <v>112</v>
      </c>
      <c r="R148" s="1548"/>
      <c r="S148" s="1583" t="str">
        <f t="shared" si="99"/>
        <v>2.06.02</v>
      </c>
      <c r="T148" s="1584" t="str">
        <f t="shared" si="100"/>
        <v>ALAT RUMAH TANGGA</v>
      </c>
      <c r="U148" s="1585">
        <f t="shared" si="101"/>
        <v>5</v>
      </c>
      <c r="V148" s="1586">
        <f t="shared" si="90"/>
        <v>1593900</v>
      </c>
      <c r="W148" s="1587">
        <f t="shared" si="91"/>
        <v>0</v>
      </c>
      <c r="X148" s="1588">
        <f t="shared" si="98"/>
        <v>0</v>
      </c>
      <c r="Y148" s="1586">
        <f t="shared" si="92"/>
        <v>1</v>
      </c>
      <c r="Z148" s="1588">
        <f t="shared" si="93"/>
        <v>1593900</v>
      </c>
      <c r="AA148" s="1589">
        <f t="shared" si="94"/>
        <v>1593900</v>
      </c>
      <c r="AB148" s="1589">
        <f t="shared" si="95"/>
        <v>1593900</v>
      </c>
      <c r="AC148" s="1589">
        <f t="shared" si="96"/>
        <v>1593900</v>
      </c>
      <c r="AD148" s="1589">
        <f t="shared" si="97"/>
        <v>1593900</v>
      </c>
      <c r="AE148" s="1589">
        <f t="shared" si="87"/>
        <v>0</v>
      </c>
      <c r="AF148" s="1590">
        <f t="shared" si="102"/>
        <v>2014</v>
      </c>
      <c r="AG148" s="1588">
        <f t="shared" si="88"/>
        <v>0</v>
      </c>
      <c r="AH148" s="1588">
        <f t="shared" si="89"/>
        <v>7969500</v>
      </c>
      <c r="AI148" s="1546"/>
      <c r="AJ148" s="1546"/>
      <c r="AK148" s="1546"/>
    </row>
    <row r="149" spans="1:37" s="1210" customFormat="1" ht="32.25" customHeight="1">
      <c r="A149" s="1210" t="str">
        <f t="shared" si="86"/>
        <v>2.06.02</v>
      </c>
      <c r="B149" s="1633"/>
      <c r="C149" s="1612" t="s">
        <v>1427</v>
      </c>
      <c r="D149" s="1577" t="s">
        <v>1919</v>
      </c>
      <c r="E149" s="1601" t="s">
        <v>444</v>
      </c>
      <c r="F149" s="1577" t="s">
        <v>150</v>
      </c>
      <c r="G149" s="1577"/>
      <c r="H149" s="1577" t="s">
        <v>1960</v>
      </c>
      <c r="I149" s="1581">
        <v>2014</v>
      </c>
      <c r="J149" s="1569"/>
      <c r="K149" s="1569"/>
      <c r="L149" s="1569"/>
      <c r="M149" s="1569"/>
      <c r="N149" s="1569"/>
      <c r="O149" s="1581" t="s">
        <v>133</v>
      </c>
      <c r="P149" s="1582">
        <v>57818750</v>
      </c>
      <c r="Q149" s="1636" t="s">
        <v>112</v>
      </c>
      <c r="R149" s="1548"/>
      <c r="S149" s="1583" t="str">
        <f t="shared" si="99"/>
        <v>2.06.02</v>
      </c>
      <c r="T149" s="1584" t="str">
        <f t="shared" si="100"/>
        <v>ALAT RUMAH TANGGA</v>
      </c>
      <c r="U149" s="1585">
        <f t="shared" si="101"/>
        <v>5</v>
      </c>
      <c r="V149" s="1586">
        <f t="shared" si="90"/>
        <v>11563750</v>
      </c>
      <c r="W149" s="1587">
        <f t="shared" si="91"/>
        <v>0</v>
      </c>
      <c r="X149" s="1588">
        <f t="shared" si="98"/>
        <v>0</v>
      </c>
      <c r="Y149" s="1586">
        <f t="shared" si="92"/>
        <v>1</v>
      </c>
      <c r="Z149" s="1588">
        <f t="shared" si="93"/>
        <v>11563750</v>
      </c>
      <c r="AA149" s="1589">
        <f t="shared" si="94"/>
        <v>11563750</v>
      </c>
      <c r="AB149" s="1589">
        <f t="shared" si="95"/>
        <v>11563750</v>
      </c>
      <c r="AC149" s="1589">
        <f t="shared" si="96"/>
        <v>11563750</v>
      </c>
      <c r="AD149" s="1589">
        <f t="shared" si="97"/>
        <v>11563750</v>
      </c>
      <c r="AE149" s="1589">
        <f t="shared" si="87"/>
        <v>0</v>
      </c>
      <c r="AF149" s="1590">
        <f t="shared" si="102"/>
        <v>2014</v>
      </c>
      <c r="AG149" s="1588">
        <f t="shared" si="88"/>
        <v>0</v>
      </c>
      <c r="AH149" s="1588">
        <f t="shared" si="89"/>
        <v>57818750</v>
      </c>
      <c r="AI149" s="1546"/>
      <c r="AJ149" s="1546"/>
      <c r="AK149" s="1546"/>
    </row>
    <row r="150" spans="1:37" s="1210" customFormat="1" ht="32.25" customHeight="1">
      <c r="A150" s="1210" t="str">
        <f t="shared" si="86"/>
        <v>2.06.01</v>
      </c>
      <c r="B150" s="1633"/>
      <c r="C150" s="1612" t="s">
        <v>2076</v>
      </c>
      <c r="D150" s="1577" t="s">
        <v>1920</v>
      </c>
      <c r="E150" s="1581" t="s">
        <v>448</v>
      </c>
      <c r="F150" s="1577" t="s">
        <v>1949</v>
      </c>
      <c r="G150" s="1577"/>
      <c r="H150" s="1577" t="s">
        <v>1870</v>
      </c>
      <c r="I150" s="1581">
        <v>2014</v>
      </c>
      <c r="J150" s="1569"/>
      <c r="K150" s="1569"/>
      <c r="L150" s="1569"/>
      <c r="M150" s="1569"/>
      <c r="N150" s="1569"/>
      <c r="O150" s="1581" t="s">
        <v>133</v>
      </c>
      <c r="P150" s="1582">
        <v>17600000</v>
      </c>
      <c r="Q150" s="1636" t="s">
        <v>112</v>
      </c>
      <c r="R150" s="1548"/>
      <c r="S150" s="1583" t="str">
        <f t="shared" si="99"/>
        <v>2.06.01</v>
      </c>
      <c r="T150" s="1584" t="str">
        <f t="shared" si="100"/>
        <v>ALAT KANTOR</v>
      </c>
      <c r="U150" s="1585">
        <f t="shared" si="101"/>
        <v>5</v>
      </c>
      <c r="V150" s="1586">
        <f t="shared" si="90"/>
        <v>3520000</v>
      </c>
      <c r="W150" s="1587">
        <f t="shared" si="91"/>
        <v>0</v>
      </c>
      <c r="X150" s="1588">
        <f t="shared" si="98"/>
        <v>0</v>
      </c>
      <c r="Y150" s="1586">
        <f t="shared" si="92"/>
        <v>1</v>
      </c>
      <c r="Z150" s="1588">
        <f t="shared" si="93"/>
        <v>3520000</v>
      </c>
      <c r="AA150" s="1589">
        <f t="shared" si="94"/>
        <v>3520000</v>
      </c>
      <c r="AB150" s="1589">
        <f t="shared" si="95"/>
        <v>3520000</v>
      </c>
      <c r="AC150" s="1589">
        <f t="shared" si="96"/>
        <v>3520000</v>
      </c>
      <c r="AD150" s="1589">
        <f t="shared" si="97"/>
        <v>3520000</v>
      </c>
      <c r="AE150" s="1589">
        <f t="shared" si="87"/>
        <v>0</v>
      </c>
      <c r="AF150" s="1590">
        <f t="shared" si="102"/>
        <v>2014</v>
      </c>
      <c r="AG150" s="1588">
        <f t="shared" si="88"/>
        <v>0</v>
      </c>
      <c r="AH150" s="1588">
        <f t="shared" si="89"/>
        <v>17600000</v>
      </c>
      <c r="AI150" s="1546"/>
      <c r="AJ150" s="1546"/>
      <c r="AK150" s="1546"/>
    </row>
    <row r="151" spans="1:37" s="1210" customFormat="1" ht="32.25" customHeight="1">
      <c r="A151" s="1210" t="str">
        <f t="shared" si="86"/>
        <v>2.06.02</v>
      </c>
      <c r="B151" s="1633"/>
      <c r="C151" s="1612" t="s">
        <v>1833</v>
      </c>
      <c r="D151" s="1577" t="s">
        <v>1921</v>
      </c>
      <c r="E151" s="1601" t="s">
        <v>444</v>
      </c>
      <c r="F151" s="1577" t="s">
        <v>1837</v>
      </c>
      <c r="G151" s="1577"/>
      <c r="H151" s="1577" t="s">
        <v>1870</v>
      </c>
      <c r="I151" s="1581">
        <v>2014</v>
      </c>
      <c r="J151" s="1569"/>
      <c r="K151" s="1569"/>
      <c r="L151" s="1569"/>
      <c r="M151" s="1569"/>
      <c r="N151" s="1569"/>
      <c r="O151" s="1581" t="s">
        <v>133</v>
      </c>
      <c r="P151" s="1582">
        <v>6875000</v>
      </c>
      <c r="Q151" s="1636" t="s">
        <v>112</v>
      </c>
      <c r="R151" s="1548"/>
      <c r="S151" s="1583" t="str">
        <f t="shared" si="99"/>
        <v>2.06.02</v>
      </c>
      <c r="T151" s="1584" t="str">
        <f t="shared" si="100"/>
        <v>ALAT RUMAH TANGGA</v>
      </c>
      <c r="U151" s="1585">
        <f t="shared" si="101"/>
        <v>5</v>
      </c>
      <c r="V151" s="1586">
        <f t="shared" si="90"/>
        <v>1375000</v>
      </c>
      <c r="W151" s="1587">
        <f t="shared" si="91"/>
        <v>0</v>
      </c>
      <c r="X151" s="1588">
        <f t="shared" si="98"/>
        <v>0</v>
      </c>
      <c r="Y151" s="1586">
        <f t="shared" si="92"/>
        <v>1</v>
      </c>
      <c r="Z151" s="1588">
        <f t="shared" si="93"/>
        <v>1375000</v>
      </c>
      <c r="AA151" s="1589">
        <f t="shared" si="94"/>
        <v>1375000</v>
      </c>
      <c r="AB151" s="1589">
        <f t="shared" si="95"/>
        <v>1375000</v>
      </c>
      <c r="AC151" s="1589">
        <f t="shared" si="96"/>
        <v>1375000</v>
      </c>
      <c r="AD151" s="1589">
        <f t="shared" si="97"/>
        <v>1375000</v>
      </c>
      <c r="AE151" s="1589">
        <f t="shared" si="87"/>
        <v>0</v>
      </c>
      <c r="AF151" s="1590">
        <f t="shared" si="102"/>
        <v>2014</v>
      </c>
      <c r="AG151" s="1588">
        <f t="shared" si="88"/>
        <v>0</v>
      </c>
      <c r="AH151" s="1588">
        <f t="shared" si="89"/>
        <v>6875000</v>
      </c>
      <c r="AI151" s="1546"/>
      <c r="AJ151" s="1546"/>
      <c r="AK151" s="1546"/>
    </row>
    <row r="152" spans="1:37" s="1210" customFormat="1" ht="32.25" customHeight="1">
      <c r="A152" s="1210" t="str">
        <f t="shared" si="86"/>
        <v>2.06.03</v>
      </c>
      <c r="B152" s="1633"/>
      <c r="C152" s="1612" t="s">
        <v>2072</v>
      </c>
      <c r="D152" s="1577" t="s">
        <v>1922</v>
      </c>
      <c r="E152" s="1581" t="s">
        <v>836</v>
      </c>
      <c r="F152" s="1613" t="s">
        <v>1950</v>
      </c>
      <c r="G152" s="1577"/>
      <c r="H152" s="1577" t="s">
        <v>1870</v>
      </c>
      <c r="I152" s="1581">
        <v>2014</v>
      </c>
      <c r="J152" s="1569"/>
      <c r="K152" s="1569"/>
      <c r="L152" s="1569"/>
      <c r="M152" s="1569"/>
      <c r="N152" s="1569"/>
      <c r="O152" s="1581" t="s">
        <v>133</v>
      </c>
      <c r="P152" s="1582">
        <v>18700000</v>
      </c>
      <c r="Q152" s="1636" t="s">
        <v>112</v>
      </c>
      <c r="R152" s="1548"/>
      <c r="S152" s="1583" t="str">
        <f t="shared" si="99"/>
        <v>2.06.03</v>
      </c>
      <c r="T152" s="1584" t="str">
        <f t="shared" si="100"/>
        <v>KOMPUTER</v>
      </c>
      <c r="U152" s="1585">
        <f t="shared" si="101"/>
        <v>4</v>
      </c>
      <c r="V152" s="1586">
        <f t="shared" si="90"/>
        <v>4675000</v>
      </c>
      <c r="W152" s="1587">
        <f t="shared" si="91"/>
        <v>0</v>
      </c>
      <c r="X152" s="1588">
        <f t="shared" si="98"/>
        <v>0</v>
      </c>
      <c r="Y152" s="1586">
        <f t="shared" si="92"/>
        <v>1</v>
      </c>
      <c r="Z152" s="1588">
        <f t="shared" si="93"/>
        <v>4675000</v>
      </c>
      <c r="AA152" s="1589">
        <f t="shared" si="94"/>
        <v>4675000</v>
      </c>
      <c r="AB152" s="1589">
        <f t="shared" si="95"/>
        <v>4675000</v>
      </c>
      <c r="AC152" s="1589">
        <f t="shared" si="96"/>
        <v>4675000</v>
      </c>
      <c r="AD152" s="1589">
        <f t="shared" si="97"/>
        <v>0</v>
      </c>
      <c r="AE152" s="1589">
        <f t="shared" si="87"/>
        <v>0</v>
      </c>
      <c r="AF152" s="1590">
        <f t="shared" si="102"/>
        <v>2014</v>
      </c>
      <c r="AG152" s="1588">
        <f t="shared" si="88"/>
        <v>0</v>
      </c>
      <c r="AH152" s="1588">
        <f t="shared" si="89"/>
        <v>18700000</v>
      </c>
      <c r="AI152" s="1546"/>
      <c r="AJ152" s="1546"/>
      <c r="AK152" s="1546"/>
    </row>
    <row r="153" spans="1:37" s="1210" customFormat="1" ht="32.25" customHeight="1">
      <c r="A153" s="1210" t="str">
        <f t="shared" si="86"/>
        <v>2.06.03</v>
      </c>
      <c r="B153" s="1633"/>
      <c r="C153" s="1612" t="s">
        <v>2073</v>
      </c>
      <c r="D153" s="1577" t="s">
        <v>1923</v>
      </c>
      <c r="E153" s="1581" t="s">
        <v>836</v>
      </c>
      <c r="F153" s="1577" t="s">
        <v>1951</v>
      </c>
      <c r="G153" s="1577"/>
      <c r="H153" s="1577" t="s">
        <v>1870</v>
      </c>
      <c r="I153" s="1581">
        <v>2014</v>
      </c>
      <c r="J153" s="1569"/>
      <c r="K153" s="1569"/>
      <c r="L153" s="1569"/>
      <c r="M153" s="1569"/>
      <c r="N153" s="1569"/>
      <c r="O153" s="1581" t="s">
        <v>133</v>
      </c>
      <c r="P153" s="1582">
        <v>28050000</v>
      </c>
      <c r="Q153" s="1636" t="s">
        <v>112</v>
      </c>
      <c r="R153" s="1537"/>
      <c r="S153" s="1583" t="str">
        <f t="shared" si="99"/>
        <v>2.06.03</v>
      </c>
      <c r="T153" s="1584" t="str">
        <f t="shared" si="100"/>
        <v>KOMPUTER</v>
      </c>
      <c r="U153" s="1585">
        <f t="shared" si="101"/>
        <v>4</v>
      </c>
      <c r="V153" s="1586">
        <f t="shared" si="90"/>
        <v>7012500</v>
      </c>
      <c r="W153" s="1587">
        <f t="shared" si="91"/>
        <v>0</v>
      </c>
      <c r="X153" s="1588">
        <f t="shared" si="98"/>
        <v>0</v>
      </c>
      <c r="Y153" s="1586">
        <f t="shared" si="92"/>
        <v>1</v>
      </c>
      <c r="Z153" s="1588">
        <f t="shared" si="93"/>
        <v>7012500</v>
      </c>
      <c r="AA153" s="1589">
        <f t="shared" si="94"/>
        <v>7012500</v>
      </c>
      <c r="AB153" s="1589">
        <f t="shared" si="95"/>
        <v>7012500</v>
      </c>
      <c r="AC153" s="1589">
        <f t="shared" si="96"/>
        <v>7012500</v>
      </c>
      <c r="AD153" s="1589">
        <f t="shared" si="97"/>
        <v>0</v>
      </c>
      <c r="AE153" s="1589">
        <f t="shared" si="87"/>
        <v>0</v>
      </c>
      <c r="AF153" s="1590">
        <f t="shared" si="102"/>
        <v>2014</v>
      </c>
      <c r="AG153" s="1588">
        <f t="shared" si="88"/>
        <v>0</v>
      </c>
      <c r="AH153" s="1588">
        <f t="shared" si="89"/>
        <v>28050000</v>
      </c>
      <c r="AI153" s="1546"/>
      <c r="AJ153" s="1546"/>
      <c r="AK153" s="1546"/>
    </row>
    <row r="154" spans="1:37" s="1210" customFormat="1" ht="32.25" customHeight="1">
      <c r="A154" s="1210" t="str">
        <f t="shared" si="86"/>
        <v>2.06.03</v>
      </c>
      <c r="B154" s="1633"/>
      <c r="C154" s="1612" t="s">
        <v>443</v>
      </c>
      <c r="D154" s="1577" t="s">
        <v>1924</v>
      </c>
      <c r="E154" s="1601" t="s">
        <v>444</v>
      </c>
      <c r="F154" s="1577" t="s">
        <v>1952</v>
      </c>
      <c r="G154" s="1577"/>
      <c r="H154" s="1577" t="s">
        <v>1870</v>
      </c>
      <c r="I154" s="1581">
        <v>2014</v>
      </c>
      <c r="J154" s="1569"/>
      <c r="K154" s="1569"/>
      <c r="L154" s="1569"/>
      <c r="M154" s="1569"/>
      <c r="N154" s="1569"/>
      <c r="O154" s="1581" t="s">
        <v>133</v>
      </c>
      <c r="P154" s="1582">
        <v>5445000</v>
      </c>
      <c r="Q154" s="1636" t="s">
        <v>112</v>
      </c>
      <c r="R154" s="1537" t="s">
        <v>112</v>
      </c>
      <c r="S154" s="1583" t="str">
        <f t="shared" si="99"/>
        <v>2.06.03</v>
      </c>
      <c r="T154" s="1584" t="str">
        <f t="shared" si="100"/>
        <v>KOMPUTER</v>
      </c>
      <c r="U154" s="1585">
        <f t="shared" si="101"/>
        <v>4</v>
      </c>
      <c r="V154" s="1586">
        <f t="shared" si="90"/>
        <v>1361250</v>
      </c>
      <c r="W154" s="1587">
        <f t="shared" si="91"/>
        <v>0</v>
      </c>
      <c r="X154" s="1588">
        <f t="shared" si="98"/>
        <v>0</v>
      </c>
      <c r="Y154" s="1586">
        <f t="shared" si="92"/>
        <v>1</v>
      </c>
      <c r="Z154" s="1588">
        <f t="shared" si="93"/>
        <v>1361250</v>
      </c>
      <c r="AA154" s="1589">
        <f t="shared" si="94"/>
        <v>1361250</v>
      </c>
      <c r="AB154" s="1589">
        <f t="shared" si="95"/>
        <v>1361250</v>
      </c>
      <c r="AC154" s="1589">
        <f t="shared" si="96"/>
        <v>1361250</v>
      </c>
      <c r="AD154" s="1589">
        <f t="shared" si="97"/>
        <v>0</v>
      </c>
      <c r="AE154" s="1589">
        <f t="shared" si="87"/>
        <v>0</v>
      </c>
      <c r="AF154" s="1590">
        <f t="shared" si="102"/>
        <v>2014</v>
      </c>
      <c r="AG154" s="1588">
        <f t="shared" si="88"/>
        <v>0</v>
      </c>
      <c r="AH154" s="1588">
        <f t="shared" si="89"/>
        <v>5445000</v>
      </c>
      <c r="AI154" s="1546"/>
      <c r="AJ154" s="1546"/>
      <c r="AK154" s="1546"/>
    </row>
    <row r="155" spans="1:37" s="1210" customFormat="1" ht="25.5" customHeight="1">
      <c r="A155" s="1210" t="str">
        <f t="shared" si="86"/>
        <v>2.06.03</v>
      </c>
      <c r="B155" s="1633"/>
      <c r="C155" s="1612" t="s">
        <v>443</v>
      </c>
      <c r="D155" s="1577" t="s">
        <v>1925</v>
      </c>
      <c r="E155" s="1581" t="s">
        <v>836</v>
      </c>
      <c r="F155" s="1577" t="s">
        <v>1953</v>
      </c>
      <c r="G155" s="1577"/>
      <c r="H155" s="1577" t="s">
        <v>1870</v>
      </c>
      <c r="I155" s="1581">
        <v>2014</v>
      </c>
      <c r="J155" s="1569"/>
      <c r="K155" s="1569"/>
      <c r="L155" s="1569"/>
      <c r="M155" s="1569"/>
      <c r="N155" s="1569"/>
      <c r="O155" s="1581" t="s">
        <v>133</v>
      </c>
      <c r="P155" s="1582">
        <v>5940000</v>
      </c>
      <c r="Q155" s="1636" t="s">
        <v>112</v>
      </c>
      <c r="R155" s="1537" t="s">
        <v>112</v>
      </c>
      <c r="S155" s="1583" t="str">
        <f t="shared" si="99"/>
        <v>2.06.03</v>
      </c>
      <c r="T155" s="1584" t="str">
        <f t="shared" si="100"/>
        <v>KOMPUTER</v>
      </c>
      <c r="U155" s="1585">
        <f t="shared" si="101"/>
        <v>4</v>
      </c>
      <c r="V155" s="1586">
        <f t="shared" si="90"/>
        <v>1485000</v>
      </c>
      <c r="W155" s="1587">
        <f t="shared" si="91"/>
        <v>0</v>
      </c>
      <c r="X155" s="1588">
        <f t="shared" si="98"/>
        <v>0</v>
      </c>
      <c r="Y155" s="1586">
        <f t="shared" si="92"/>
        <v>1</v>
      </c>
      <c r="Z155" s="1588">
        <f t="shared" si="93"/>
        <v>1485000</v>
      </c>
      <c r="AA155" s="1589">
        <f t="shared" si="94"/>
        <v>1485000</v>
      </c>
      <c r="AB155" s="1589">
        <f t="shared" si="95"/>
        <v>1485000</v>
      </c>
      <c r="AC155" s="1589">
        <f t="shared" si="96"/>
        <v>1485000</v>
      </c>
      <c r="AD155" s="1589">
        <f t="shared" si="97"/>
        <v>0</v>
      </c>
      <c r="AE155" s="1589">
        <f t="shared" si="87"/>
        <v>0</v>
      </c>
      <c r="AF155" s="1590">
        <f t="shared" si="102"/>
        <v>2014</v>
      </c>
      <c r="AG155" s="1588">
        <f t="shared" si="88"/>
        <v>0</v>
      </c>
      <c r="AH155" s="1588">
        <f t="shared" si="89"/>
        <v>5940000</v>
      </c>
      <c r="AI155" s="1546"/>
      <c r="AJ155" s="1546"/>
      <c r="AK155" s="1546"/>
    </row>
    <row r="156" spans="1:37" s="1210" customFormat="1" ht="25.5" customHeight="1">
      <c r="A156" s="1210" t="str">
        <f t="shared" si="86"/>
        <v>2.06.02</v>
      </c>
      <c r="B156" s="1633"/>
      <c r="C156" s="1612" t="s">
        <v>1427</v>
      </c>
      <c r="D156" s="1577" t="s">
        <v>1926</v>
      </c>
      <c r="E156" s="1601" t="s">
        <v>444</v>
      </c>
      <c r="F156" s="1577" t="s">
        <v>150</v>
      </c>
      <c r="G156" s="1577"/>
      <c r="H156" s="1577" t="s">
        <v>150</v>
      </c>
      <c r="I156" s="1581">
        <v>2014</v>
      </c>
      <c r="J156" s="1569"/>
      <c r="K156" s="1569"/>
      <c r="L156" s="1569"/>
      <c r="M156" s="1569"/>
      <c r="N156" s="1569"/>
      <c r="O156" s="1581" t="s">
        <v>133</v>
      </c>
      <c r="P156" s="1582">
        <v>108968250</v>
      </c>
      <c r="Q156" s="1636" t="s">
        <v>112</v>
      </c>
      <c r="R156" s="1537" t="s">
        <v>112</v>
      </c>
      <c r="S156" s="1583" t="str">
        <f t="shared" si="99"/>
        <v>2.06.02</v>
      </c>
      <c r="T156" s="1584" t="str">
        <f t="shared" si="100"/>
        <v>ALAT RUMAH TANGGA</v>
      </c>
      <c r="U156" s="1585">
        <f t="shared" si="101"/>
        <v>5</v>
      </c>
      <c r="V156" s="1586">
        <f t="shared" si="90"/>
        <v>21793650</v>
      </c>
      <c r="W156" s="1587">
        <f t="shared" si="91"/>
        <v>0</v>
      </c>
      <c r="X156" s="1588">
        <f t="shared" si="98"/>
        <v>0</v>
      </c>
      <c r="Y156" s="1586">
        <f t="shared" si="92"/>
        <v>1</v>
      </c>
      <c r="Z156" s="1588">
        <f t="shared" si="93"/>
        <v>21793650</v>
      </c>
      <c r="AA156" s="1589">
        <f t="shared" si="94"/>
        <v>21793650</v>
      </c>
      <c r="AB156" s="1589">
        <f t="shared" si="95"/>
        <v>21793650</v>
      </c>
      <c r="AC156" s="1589">
        <f t="shared" si="96"/>
        <v>21793650</v>
      </c>
      <c r="AD156" s="1589">
        <f t="shared" si="97"/>
        <v>21793650</v>
      </c>
      <c r="AE156" s="1589">
        <f t="shared" si="87"/>
        <v>0</v>
      </c>
      <c r="AF156" s="1590">
        <f t="shared" si="102"/>
        <v>2014</v>
      </c>
      <c r="AG156" s="1588">
        <f t="shared" si="88"/>
        <v>0</v>
      </c>
      <c r="AH156" s="1588">
        <f t="shared" si="89"/>
        <v>108968250</v>
      </c>
      <c r="AI156" s="1546"/>
      <c r="AJ156" s="1546"/>
      <c r="AK156" s="1546"/>
    </row>
    <row r="157" spans="1:37" s="1210" customFormat="1" ht="25.5" customHeight="1">
      <c r="A157" s="1210" t="str">
        <f t="shared" si="86"/>
        <v>2.06.03</v>
      </c>
      <c r="B157" s="1633"/>
      <c r="C157" s="1612" t="s">
        <v>2072</v>
      </c>
      <c r="D157" s="1577" t="s">
        <v>1994</v>
      </c>
      <c r="E157" s="1601" t="s">
        <v>836</v>
      </c>
      <c r="F157" s="1577"/>
      <c r="G157" s="1577"/>
      <c r="H157" s="1577"/>
      <c r="I157" s="1581">
        <v>2017</v>
      </c>
      <c r="J157" s="1569"/>
      <c r="K157" s="1569"/>
      <c r="L157" s="1569"/>
      <c r="M157" s="1569"/>
      <c r="N157" s="1569"/>
      <c r="O157" s="1581" t="s">
        <v>133</v>
      </c>
      <c r="P157" s="1582">
        <v>11000000</v>
      </c>
      <c r="Q157" s="1636"/>
      <c r="R157" s="1537"/>
      <c r="S157" s="1583" t="str">
        <f t="shared" si="99"/>
        <v>2.06.03</v>
      </c>
      <c r="T157" s="1584" t="str">
        <f t="shared" si="100"/>
        <v>KOMPUTER</v>
      </c>
      <c r="U157" s="1585">
        <f t="shared" si="101"/>
        <v>4</v>
      </c>
      <c r="V157" s="1586">
        <f t="shared" si="90"/>
        <v>2750000</v>
      </c>
      <c r="W157" s="1587"/>
      <c r="X157" s="1588">
        <f t="shared" si="98"/>
        <v>0</v>
      </c>
      <c r="Y157" s="1586"/>
      <c r="Z157" s="1588"/>
      <c r="AA157" s="1589"/>
      <c r="AB157" s="1589"/>
      <c r="AC157" s="1589">
        <f t="shared" si="96"/>
        <v>2750000</v>
      </c>
      <c r="AD157" s="1589">
        <f t="shared" si="97"/>
        <v>2750000</v>
      </c>
      <c r="AE157" s="1589">
        <f t="shared" si="87"/>
        <v>2750000</v>
      </c>
      <c r="AF157" s="1590">
        <f t="shared" si="102"/>
        <v>2017</v>
      </c>
      <c r="AG157" s="1588">
        <f t="shared" si="88"/>
        <v>2750000</v>
      </c>
      <c r="AH157" s="1588">
        <f t="shared" si="89"/>
        <v>8250000</v>
      </c>
      <c r="AI157" s="1546"/>
      <c r="AJ157" s="1546"/>
      <c r="AK157" s="1546"/>
    </row>
    <row r="158" spans="1:37" s="1210" customFormat="1" ht="25.5" customHeight="1">
      <c r="A158" s="1210" t="str">
        <f t="shared" si="86"/>
        <v>2.06.03</v>
      </c>
      <c r="B158" s="1633"/>
      <c r="C158" s="1612" t="s">
        <v>2072</v>
      </c>
      <c r="D158" s="1577" t="s">
        <v>824</v>
      </c>
      <c r="E158" s="1601" t="s">
        <v>444</v>
      </c>
      <c r="F158" s="1577"/>
      <c r="G158" s="1577"/>
      <c r="H158" s="1577"/>
      <c r="I158" s="1581">
        <v>2017</v>
      </c>
      <c r="J158" s="1569"/>
      <c r="K158" s="1569"/>
      <c r="L158" s="1569"/>
      <c r="M158" s="1569"/>
      <c r="N158" s="1569"/>
      <c r="O158" s="1581" t="s">
        <v>133</v>
      </c>
      <c r="P158" s="1582">
        <v>20850000</v>
      </c>
      <c r="Q158" s="1636"/>
      <c r="R158" s="1537"/>
      <c r="S158" s="1583" t="str">
        <f t="shared" si="99"/>
        <v>2.06.03</v>
      </c>
      <c r="T158" s="1584" t="str">
        <f t="shared" si="100"/>
        <v>KOMPUTER</v>
      </c>
      <c r="U158" s="1585">
        <f t="shared" si="101"/>
        <v>4</v>
      </c>
      <c r="V158" s="1586">
        <f t="shared" si="90"/>
        <v>5212500</v>
      </c>
      <c r="W158" s="1587"/>
      <c r="X158" s="1588">
        <f t="shared" si="98"/>
        <v>0</v>
      </c>
      <c r="Y158" s="1586"/>
      <c r="Z158" s="1588"/>
      <c r="AA158" s="1589"/>
      <c r="AB158" s="1589"/>
      <c r="AC158" s="1589">
        <f t="shared" si="96"/>
        <v>5212500</v>
      </c>
      <c r="AD158" s="1589">
        <f t="shared" si="97"/>
        <v>5212500</v>
      </c>
      <c r="AE158" s="1589">
        <f t="shared" si="87"/>
        <v>5212500</v>
      </c>
      <c r="AF158" s="1590">
        <f t="shared" si="102"/>
        <v>2017</v>
      </c>
      <c r="AG158" s="1588">
        <f t="shared" si="88"/>
        <v>5212500</v>
      </c>
      <c r="AH158" s="1588">
        <f t="shared" si="89"/>
        <v>15637500</v>
      </c>
      <c r="AI158" s="1546"/>
      <c r="AJ158" s="1546"/>
      <c r="AK158" s="1546"/>
    </row>
    <row r="159" spans="1:37" s="1210" customFormat="1" ht="25.5" customHeight="1">
      <c r="A159" s="1210" t="str">
        <f t="shared" si="86"/>
        <v>2.06.03</v>
      </c>
      <c r="B159" s="1633"/>
      <c r="C159" s="1612" t="s">
        <v>443</v>
      </c>
      <c r="D159" s="1577" t="s">
        <v>221</v>
      </c>
      <c r="E159" s="1601" t="s">
        <v>444</v>
      </c>
      <c r="F159" s="1577"/>
      <c r="G159" s="1577"/>
      <c r="H159" s="1577"/>
      <c r="I159" s="1581">
        <v>2017</v>
      </c>
      <c r="J159" s="1569"/>
      <c r="K159" s="1569"/>
      <c r="L159" s="1569"/>
      <c r="M159" s="1569"/>
      <c r="N159" s="1569"/>
      <c r="O159" s="1581" t="s">
        <v>133</v>
      </c>
      <c r="P159" s="1582">
        <v>1767273</v>
      </c>
      <c r="Q159" s="1636"/>
      <c r="R159" s="1537"/>
      <c r="S159" s="1583" t="str">
        <f t="shared" si="99"/>
        <v>2.06.03</v>
      </c>
      <c r="T159" s="1584" t="str">
        <f t="shared" si="100"/>
        <v>KOMPUTER</v>
      </c>
      <c r="U159" s="1585">
        <f t="shared" si="101"/>
        <v>4</v>
      </c>
      <c r="V159" s="1586">
        <f t="shared" si="90"/>
        <v>441818.25</v>
      </c>
      <c r="W159" s="1587"/>
      <c r="X159" s="1588">
        <f t="shared" si="98"/>
        <v>0</v>
      </c>
      <c r="Y159" s="1586"/>
      <c r="Z159" s="1588"/>
      <c r="AA159" s="1589"/>
      <c r="AB159" s="1589"/>
      <c r="AC159" s="1589">
        <f t="shared" si="96"/>
        <v>441818.25</v>
      </c>
      <c r="AD159" s="1589">
        <f t="shared" si="97"/>
        <v>441818.25</v>
      </c>
      <c r="AE159" s="1589">
        <f t="shared" si="87"/>
        <v>441818.25</v>
      </c>
      <c r="AF159" s="1590">
        <f t="shared" si="102"/>
        <v>2017</v>
      </c>
      <c r="AG159" s="1588">
        <f t="shared" si="88"/>
        <v>441818.25</v>
      </c>
      <c r="AH159" s="1588">
        <f t="shared" si="89"/>
        <v>1325454.75</v>
      </c>
      <c r="AI159" s="1546"/>
      <c r="AJ159" s="1546"/>
      <c r="AK159" s="1546"/>
    </row>
    <row r="160" spans="1:37" s="1210" customFormat="1" ht="25.5" customHeight="1">
      <c r="A160" s="1210" t="str">
        <f t="shared" si="86"/>
        <v>2.06.02</v>
      </c>
      <c r="B160" s="1633"/>
      <c r="C160" s="1577" t="s">
        <v>442</v>
      </c>
      <c r="D160" s="1577" t="s">
        <v>1997</v>
      </c>
      <c r="E160" s="1601" t="s">
        <v>836</v>
      </c>
      <c r="F160" s="1577"/>
      <c r="G160" s="1577"/>
      <c r="H160" s="1577"/>
      <c r="I160" s="1581">
        <v>2017</v>
      </c>
      <c r="J160" s="1569"/>
      <c r="K160" s="1569"/>
      <c r="L160" s="1569"/>
      <c r="M160" s="1569"/>
      <c r="N160" s="1569"/>
      <c r="O160" s="1581" t="s">
        <v>133</v>
      </c>
      <c r="P160" s="1582">
        <v>9000000</v>
      </c>
      <c r="Q160" s="1636"/>
      <c r="R160" s="1537"/>
      <c r="S160" s="1583" t="str">
        <f t="shared" si="99"/>
        <v>2.06.02</v>
      </c>
      <c r="T160" s="1584" t="str">
        <f t="shared" si="100"/>
        <v>ALAT RUMAH TANGGA</v>
      </c>
      <c r="U160" s="1585">
        <f t="shared" si="101"/>
        <v>5</v>
      </c>
      <c r="V160" s="1586">
        <f t="shared" si="90"/>
        <v>1800000</v>
      </c>
      <c r="W160" s="1587"/>
      <c r="X160" s="1588">
        <f t="shared" si="98"/>
        <v>0</v>
      </c>
      <c r="Y160" s="1586"/>
      <c r="Z160" s="1588"/>
      <c r="AA160" s="1589"/>
      <c r="AB160" s="1589"/>
      <c r="AC160" s="1589">
        <f t="shared" si="96"/>
        <v>1800000</v>
      </c>
      <c r="AD160" s="1589">
        <f t="shared" si="97"/>
        <v>1800000</v>
      </c>
      <c r="AE160" s="1589">
        <f t="shared" si="87"/>
        <v>1800000</v>
      </c>
      <c r="AF160" s="1590">
        <f t="shared" si="102"/>
        <v>2017</v>
      </c>
      <c r="AG160" s="1588">
        <f t="shared" si="88"/>
        <v>3600000</v>
      </c>
      <c r="AH160" s="1588">
        <f t="shared" si="89"/>
        <v>5400000</v>
      </c>
      <c r="AI160" s="1546"/>
      <c r="AJ160" s="1546"/>
      <c r="AK160" s="1546"/>
    </row>
    <row r="161" spans="1:37" s="1210" customFormat="1" ht="25.5" customHeight="1">
      <c r="A161" s="1210" t="str">
        <f t="shared" ref="A161:A175" si="103">MID(C161,2,7)</f>
        <v>2.06.02</v>
      </c>
      <c r="B161" s="1633"/>
      <c r="C161" s="1577" t="s">
        <v>1427</v>
      </c>
      <c r="D161" s="1577" t="s">
        <v>1998</v>
      </c>
      <c r="E161" s="1601" t="s">
        <v>444</v>
      </c>
      <c r="F161" s="1577"/>
      <c r="G161" s="1577"/>
      <c r="H161" s="1577"/>
      <c r="I161" s="1581">
        <v>2017</v>
      </c>
      <c r="J161" s="1569"/>
      <c r="K161" s="1569"/>
      <c r="L161" s="1569"/>
      <c r="M161" s="1569"/>
      <c r="N161" s="1569"/>
      <c r="O161" s="1581" t="s">
        <v>133</v>
      </c>
      <c r="P161" s="1582">
        <v>3000000</v>
      </c>
      <c r="Q161" s="1636"/>
      <c r="R161" s="1537"/>
      <c r="S161" s="1583" t="str">
        <f t="shared" si="99"/>
        <v>2.06.02</v>
      </c>
      <c r="T161" s="1584" t="str">
        <f t="shared" si="100"/>
        <v>ALAT RUMAH TANGGA</v>
      </c>
      <c r="U161" s="1585">
        <f t="shared" si="101"/>
        <v>5</v>
      </c>
      <c r="V161" s="1586">
        <f t="shared" si="90"/>
        <v>600000</v>
      </c>
      <c r="W161" s="1587"/>
      <c r="X161" s="1588">
        <f t="shared" si="98"/>
        <v>0</v>
      </c>
      <c r="Y161" s="1586"/>
      <c r="Z161" s="1588"/>
      <c r="AA161" s="1589"/>
      <c r="AB161" s="1589"/>
      <c r="AC161" s="1589">
        <f t="shared" si="96"/>
        <v>600000</v>
      </c>
      <c r="AD161" s="1589">
        <f t="shared" si="97"/>
        <v>600000</v>
      </c>
      <c r="AE161" s="1589">
        <f t="shared" ref="AE161:AE167" si="104">IF(P161=X161+Z161+AA161+AB161+AC161+AD161,0,V161)</f>
        <v>600000</v>
      </c>
      <c r="AF161" s="1590">
        <f t="shared" si="102"/>
        <v>2017</v>
      </c>
      <c r="AG161" s="1588">
        <f t="shared" ref="AG161:AG175" si="105">P161-(Z161+AA161+X161+AB161+AC161+AD161+AE161)</f>
        <v>1200000</v>
      </c>
      <c r="AH161" s="1588">
        <f t="shared" ref="AH161:AH175" si="106">AC161+AB161+AA161+Z161+X161+AD161+AE161</f>
        <v>1800000</v>
      </c>
      <c r="AI161" s="1546"/>
      <c r="AJ161" s="1546"/>
      <c r="AK161" s="1546"/>
    </row>
    <row r="162" spans="1:37" s="1210" customFormat="1" ht="25.5" customHeight="1">
      <c r="A162" s="1210" t="str">
        <f t="shared" si="103"/>
        <v>2.06.02</v>
      </c>
      <c r="B162" s="1633"/>
      <c r="C162" s="1528" t="s">
        <v>1429</v>
      </c>
      <c r="D162" s="1528" t="s">
        <v>2088</v>
      </c>
      <c r="E162" s="1526" t="s">
        <v>836</v>
      </c>
      <c r="F162" s="1528"/>
      <c r="G162" s="1528"/>
      <c r="H162" s="1528"/>
      <c r="I162" s="1527">
        <v>2018</v>
      </c>
      <c r="J162" s="1527"/>
      <c r="K162" s="1527"/>
      <c r="L162" s="1527"/>
      <c r="M162" s="1527"/>
      <c r="N162" s="1527"/>
      <c r="O162" s="1527" t="s">
        <v>133</v>
      </c>
      <c r="P162" s="1582">
        <v>8323486.3068993352</v>
      </c>
      <c r="Q162" s="1636"/>
      <c r="R162" s="1537"/>
      <c r="S162" s="1583" t="str">
        <f t="shared" ref="S162:S167" si="107">A162</f>
        <v>2.06.02</v>
      </c>
      <c r="T162" s="1584" t="str">
        <f t="shared" ref="T162:T167" si="108">VLOOKUP(S162,kelompok,2,0)</f>
        <v>ALAT RUMAH TANGGA</v>
      </c>
      <c r="U162" s="1585">
        <f t="shared" ref="U162:U167" si="109">VLOOKUP(S162,MASAMANFAAT,4,0)</f>
        <v>5</v>
      </c>
      <c r="V162" s="1586">
        <f t="shared" ref="V162:V167" si="110">(P162)/U162</f>
        <v>1664697.2613798671</v>
      </c>
      <c r="W162" s="1587"/>
      <c r="X162" s="1588">
        <f t="shared" ref="X162:X167" si="111">IF(W162&gt;U162,M162,V162*W162)</f>
        <v>0</v>
      </c>
      <c r="Y162" s="1586"/>
      <c r="Z162" s="1588"/>
      <c r="AA162" s="1589"/>
      <c r="AB162" s="1589"/>
      <c r="AC162" s="1589"/>
      <c r="AD162" s="1589">
        <f t="shared" ref="AD162:AD167" si="112">IF(P162=X162+Z162+AA162+AB162+AC162,0,V162)</f>
        <v>1664697.2613798671</v>
      </c>
      <c r="AE162" s="1589">
        <f t="shared" si="104"/>
        <v>1664697.2613798671</v>
      </c>
      <c r="AF162" s="1590">
        <f t="shared" ref="AF162:AF167" si="113">I162</f>
        <v>2018</v>
      </c>
      <c r="AG162" s="1588">
        <f t="shared" si="105"/>
        <v>4994091.7841396015</v>
      </c>
      <c r="AH162" s="1588">
        <f t="shared" si="106"/>
        <v>3329394.5227597342</v>
      </c>
      <c r="AI162" s="1546"/>
      <c r="AJ162" s="1546"/>
      <c r="AK162" s="1546"/>
    </row>
    <row r="163" spans="1:37" s="1210" customFormat="1" ht="25.5" customHeight="1">
      <c r="A163" s="1210" t="str">
        <f t="shared" si="103"/>
        <v>2.06.03</v>
      </c>
      <c r="B163" s="1633"/>
      <c r="C163" s="1528" t="s">
        <v>2072</v>
      </c>
      <c r="D163" s="1528" t="s">
        <v>2089</v>
      </c>
      <c r="E163" s="1526" t="s">
        <v>1145</v>
      </c>
      <c r="F163" s="1528"/>
      <c r="G163" s="1528"/>
      <c r="H163" s="1528"/>
      <c r="I163" s="1527">
        <v>2018</v>
      </c>
      <c r="J163" s="1527"/>
      <c r="K163" s="1527"/>
      <c r="L163" s="1527"/>
      <c r="M163" s="1527"/>
      <c r="N163" s="1527"/>
      <c r="O163" s="1527" t="s">
        <v>133</v>
      </c>
      <c r="P163" s="1582">
        <v>9034027.820902938</v>
      </c>
      <c r="Q163" s="1636"/>
      <c r="R163" s="1537"/>
      <c r="S163" s="1583" t="str">
        <f t="shared" si="107"/>
        <v>2.06.03</v>
      </c>
      <c r="T163" s="1584" t="str">
        <f t="shared" si="108"/>
        <v>KOMPUTER</v>
      </c>
      <c r="U163" s="1585">
        <f t="shared" si="109"/>
        <v>4</v>
      </c>
      <c r="V163" s="1586">
        <f t="shared" si="110"/>
        <v>2258506.9552257345</v>
      </c>
      <c r="W163" s="1587"/>
      <c r="X163" s="1588">
        <f t="shared" si="111"/>
        <v>0</v>
      </c>
      <c r="Y163" s="1586"/>
      <c r="Z163" s="1588"/>
      <c r="AA163" s="1589"/>
      <c r="AB163" s="1589"/>
      <c r="AC163" s="1589"/>
      <c r="AD163" s="1589">
        <f t="shared" si="112"/>
        <v>2258506.9552257345</v>
      </c>
      <c r="AE163" s="1589">
        <f t="shared" si="104"/>
        <v>2258506.9552257345</v>
      </c>
      <c r="AF163" s="1590">
        <f t="shared" si="113"/>
        <v>2018</v>
      </c>
      <c r="AG163" s="1588">
        <f t="shared" si="105"/>
        <v>4517013.910451469</v>
      </c>
      <c r="AH163" s="1588">
        <f t="shared" si="106"/>
        <v>4517013.910451469</v>
      </c>
      <c r="AI163" s="1546"/>
      <c r="AJ163" s="1546"/>
      <c r="AK163" s="1546"/>
    </row>
    <row r="164" spans="1:37" s="1210" customFormat="1" ht="25.5" customHeight="1">
      <c r="A164" s="1210" t="str">
        <f t="shared" si="103"/>
        <v>2.06.03</v>
      </c>
      <c r="B164" s="1633"/>
      <c r="C164" s="1528" t="s">
        <v>2072</v>
      </c>
      <c r="D164" s="1528" t="s">
        <v>2090</v>
      </c>
      <c r="E164" s="1526" t="s">
        <v>444</v>
      </c>
      <c r="F164" s="1528"/>
      <c r="G164" s="1528"/>
      <c r="H164" s="1528"/>
      <c r="I164" s="1527">
        <v>2018</v>
      </c>
      <c r="J164" s="1527"/>
      <c r="K164" s="1527"/>
      <c r="L164" s="1527"/>
      <c r="M164" s="1527"/>
      <c r="N164" s="1527"/>
      <c r="O164" s="1527" t="s">
        <v>133</v>
      </c>
      <c r="P164" s="1582">
        <v>16596219.648512699</v>
      </c>
      <c r="Q164" s="1636"/>
      <c r="R164" s="1537"/>
      <c r="S164" s="1583" t="str">
        <f t="shared" si="107"/>
        <v>2.06.03</v>
      </c>
      <c r="T164" s="1584" t="str">
        <f t="shared" si="108"/>
        <v>KOMPUTER</v>
      </c>
      <c r="U164" s="1585">
        <f t="shared" si="109"/>
        <v>4</v>
      </c>
      <c r="V164" s="1586">
        <f t="shared" si="110"/>
        <v>4149054.9121281747</v>
      </c>
      <c r="W164" s="1587"/>
      <c r="X164" s="1588">
        <f t="shared" si="111"/>
        <v>0</v>
      </c>
      <c r="Y164" s="1586"/>
      <c r="Z164" s="1588"/>
      <c r="AA164" s="1589"/>
      <c r="AB164" s="1589"/>
      <c r="AC164" s="1589"/>
      <c r="AD164" s="1589">
        <f t="shared" si="112"/>
        <v>4149054.9121281747</v>
      </c>
      <c r="AE164" s="1589">
        <f t="shared" si="104"/>
        <v>4149054.9121281747</v>
      </c>
      <c r="AF164" s="1590">
        <f t="shared" si="113"/>
        <v>2018</v>
      </c>
      <c r="AG164" s="1588">
        <f t="shared" si="105"/>
        <v>8298109.8242563494</v>
      </c>
      <c r="AH164" s="1588">
        <f t="shared" si="106"/>
        <v>8298109.8242563494</v>
      </c>
      <c r="AI164" s="1546"/>
      <c r="AJ164" s="1546"/>
      <c r="AK164" s="1546"/>
    </row>
    <row r="165" spans="1:37" s="1210" customFormat="1" ht="25.5" customHeight="1">
      <c r="A165" s="1210" t="str">
        <f t="shared" si="103"/>
        <v>2.06.02</v>
      </c>
      <c r="B165" s="1633"/>
      <c r="C165" s="1528" t="s">
        <v>2054</v>
      </c>
      <c r="D165" s="1528" t="s">
        <v>2091</v>
      </c>
      <c r="E165" s="1526" t="s">
        <v>444</v>
      </c>
      <c r="F165" s="1528"/>
      <c r="G165" s="1528"/>
      <c r="H165" s="1528"/>
      <c r="I165" s="1527">
        <v>2018</v>
      </c>
      <c r="J165" s="1527"/>
      <c r="K165" s="1527"/>
      <c r="L165" s="1527"/>
      <c r="M165" s="1527"/>
      <c r="N165" s="1527"/>
      <c r="O165" s="1527" t="s">
        <v>133</v>
      </c>
      <c r="P165" s="1582">
        <v>35395117.990436561</v>
      </c>
      <c r="Q165" s="1636"/>
      <c r="R165" s="1537"/>
      <c r="S165" s="1583" t="str">
        <f t="shared" si="107"/>
        <v>2.06.02</v>
      </c>
      <c r="T165" s="1584" t="str">
        <f t="shared" si="108"/>
        <v>ALAT RUMAH TANGGA</v>
      </c>
      <c r="U165" s="1585">
        <f t="shared" si="109"/>
        <v>5</v>
      </c>
      <c r="V165" s="1586">
        <f t="shared" si="110"/>
        <v>7079023.5980873127</v>
      </c>
      <c r="W165" s="1587"/>
      <c r="X165" s="1588">
        <f t="shared" si="111"/>
        <v>0</v>
      </c>
      <c r="Y165" s="1586"/>
      <c r="Z165" s="1588"/>
      <c r="AA165" s="1589"/>
      <c r="AB165" s="1589"/>
      <c r="AC165" s="1589"/>
      <c r="AD165" s="1589">
        <f t="shared" si="112"/>
        <v>7079023.5980873127</v>
      </c>
      <c r="AE165" s="1589">
        <f t="shared" si="104"/>
        <v>7079023.5980873127</v>
      </c>
      <c r="AF165" s="1590">
        <f t="shared" si="113"/>
        <v>2018</v>
      </c>
      <c r="AG165" s="1588">
        <f t="shared" si="105"/>
        <v>21237070.794261936</v>
      </c>
      <c r="AH165" s="1588">
        <f t="shared" si="106"/>
        <v>14158047.196174625</v>
      </c>
      <c r="AI165" s="1546"/>
      <c r="AJ165" s="1546"/>
      <c r="AK165" s="1546"/>
    </row>
    <row r="166" spans="1:37" s="1210" customFormat="1" ht="25.5" customHeight="1">
      <c r="A166" s="1210" t="str">
        <f t="shared" si="103"/>
        <v>2.06.03</v>
      </c>
      <c r="B166" s="1633"/>
      <c r="C166" s="1528" t="s">
        <v>443</v>
      </c>
      <c r="D166" s="1528" t="s">
        <v>2092</v>
      </c>
      <c r="E166" s="1526" t="s">
        <v>444</v>
      </c>
      <c r="F166" s="1528"/>
      <c r="G166" s="1528"/>
      <c r="H166" s="1528"/>
      <c r="I166" s="1527">
        <v>2018</v>
      </c>
      <c r="J166" s="1527"/>
      <c r="K166" s="1527"/>
      <c r="L166" s="1527"/>
      <c r="M166" s="1527"/>
      <c r="N166" s="1527"/>
      <c r="O166" s="1527" t="s">
        <v>133</v>
      </c>
      <c r="P166" s="1582">
        <v>1979365.6461528908</v>
      </c>
      <c r="Q166" s="1636"/>
      <c r="R166" s="1537"/>
      <c r="S166" s="1583" t="str">
        <f t="shared" si="107"/>
        <v>2.06.03</v>
      </c>
      <c r="T166" s="1584" t="str">
        <f t="shared" si="108"/>
        <v>KOMPUTER</v>
      </c>
      <c r="U166" s="1585">
        <f t="shared" si="109"/>
        <v>4</v>
      </c>
      <c r="V166" s="1586">
        <f t="shared" si="110"/>
        <v>494841.41153822269</v>
      </c>
      <c r="W166" s="1587"/>
      <c r="X166" s="1588">
        <f t="shared" si="111"/>
        <v>0</v>
      </c>
      <c r="Y166" s="1586"/>
      <c r="Z166" s="1588"/>
      <c r="AA166" s="1589"/>
      <c r="AB166" s="1589"/>
      <c r="AC166" s="1589"/>
      <c r="AD166" s="1589">
        <f t="shared" si="112"/>
        <v>494841.41153822269</v>
      </c>
      <c r="AE166" s="1589">
        <f t="shared" si="104"/>
        <v>494841.41153822269</v>
      </c>
      <c r="AF166" s="1590">
        <f t="shared" si="113"/>
        <v>2018</v>
      </c>
      <c r="AG166" s="1588">
        <f t="shared" si="105"/>
        <v>989682.82307644538</v>
      </c>
      <c r="AH166" s="1588">
        <f t="shared" si="106"/>
        <v>989682.82307644538</v>
      </c>
      <c r="AI166" s="1546"/>
      <c r="AJ166" s="1546"/>
      <c r="AK166" s="1546"/>
    </row>
    <row r="167" spans="1:37" s="1210" customFormat="1" ht="25.5" customHeight="1">
      <c r="A167" s="1210" t="str">
        <f t="shared" si="103"/>
        <v>2.06.03</v>
      </c>
      <c r="B167" s="1633"/>
      <c r="C167" s="1528" t="s">
        <v>2072</v>
      </c>
      <c r="D167" s="1528" t="s">
        <v>2093</v>
      </c>
      <c r="E167" s="1526" t="s">
        <v>448</v>
      </c>
      <c r="F167" s="1528"/>
      <c r="G167" s="1528"/>
      <c r="H167" s="1528"/>
      <c r="I167" s="1527">
        <v>2018</v>
      </c>
      <c r="J167" s="1527"/>
      <c r="K167" s="1527"/>
      <c r="L167" s="1527"/>
      <c r="M167" s="1527"/>
      <c r="N167" s="1527"/>
      <c r="O167" s="1527" t="s">
        <v>133</v>
      </c>
      <c r="P167" s="1582">
        <v>83854049.245482206</v>
      </c>
      <c r="Q167" s="1636"/>
      <c r="R167" s="1537"/>
      <c r="S167" s="1583" t="str">
        <f t="shared" si="107"/>
        <v>2.06.03</v>
      </c>
      <c r="T167" s="1584" t="str">
        <f t="shared" si="108"/>
        <v>KOMPUTER</v>
      </c>
      <c r="U167" s="1585">
        <f t="shared" si="109"/>
        <v>4</v>
      </c>
      <c r="V167" s="1586">
        <f t="shared" si="110"/>
        <v>20963512.311370552</v>
      </c>
      <c r="W167" s="1587"/>
      <c r="X167" s="1588">
        <f t="shared" si="111"/>
        <v>0</v>
      </c>
      <c r="Y167" s="1586"/>
      <c r="Z167" s="1588"/>
      <c r="AA167" s="1589"/>
      <c r="AB167" s="1589"/>
      <c r="AC167" s="1589"/>
      <c r="AD167" s="1589">
        <f t="shared" si="112"/>
        <v>20963512.311370552</v>
      </c>
      <c r="AE167" s="1589">
        <f t="shared" si="104"/>
        <v>20963512.311370552</v>
      </c>
      <c r="AF167" s="1590">
        <f t="shared" si="113"/>
        <v>2018</v>
      </c>
      <c r="AG167" s="1588">
        <f t="shared" si="105"/>
        <v>41927024.622741103</v>
      </c>
      <c r="AH167" s="1588">
        <f t="shared" si="106"/>
        <v>41927024.622741103</v>
      </c>
      <c r="AI167" s="1546"/>
      <c r="AJ167" s="1546"/>
      <c r="AK167" s="1546"/>
    </row>
    <row r="168" spans="1:37" s="1210" customFormat="1" ht="25.5" customHeight="1">
      <c r="A168" s="1210" t="str">
        <f t="shared" si="103"/>
        <v>2.06.03</v>
      </c>
      <c r="B168" s="1633"/>
      <c r="C168" s="1528" t="s">
        <v>4033</v>
      </c>
      <c r="D168" s="1528" t="s">
        <v>4727</v>
      </c>
      <c r="E168" s="1526"/>
      <c r="F168" s="1528"/>
      <c r="G168" s="1528"/>
      <c r="H168" s="1528"/>
      <c r="I168" s="1527">
        <v>2019</v>
      </c>
      <c r="J168" s="1527"/>
      <c r="K168" s="1527"/>
      <c r="L168" s="1527"/>
      <c r="M168" s="1527"/>
      <c r="N168" s="1527"/>
      <c r="O168" s="1527" t="s">
        <v>133</v>
      </c>
      <c r="P168" s="1582">
        <v>89760000</v>
      </c>
      <c r="Q168" s="1636"/>
      <c r="R168" s="1537"/>
      <c r="S168" s="1583" t="str">
        <f t="shared" ref="S168:S175" si="114">A168</f>
        <v>2.06.03</v>
      </c>
      <c r="T168" s="1584" t="str">
        <f t="shared" ref="T168:T175" si="115">VLOOKUP(S168,kelompok,2,0)</f>
        <v>KOMPUTER</v>
      </c>
      <c r="U168" s="1585">
        <f t="shared" ref="U168:U175" si="116">VLOOKUP(S168,MASAMANFAAT,4,0)</f>
        <v>4</v>
      </c>
      <c r="V168" s="1586">
        <f t="shared" ref="V168:V175" si="117">(P168)/U168</f>
        <v>22440000</v>
      </c>
      <c r="W168" s="1587"/>
      <c r="X168" s="1588">
        <f t="shared" ref="X168:X175" si="118">IF(W168&gt;U168,M168,V168*W168)</f>
        <v>0</v>
      </c>
      <c r="Y168" s="1586"/>
      <c r="Z168" s="1588"/>
      <c r="AA168" s="1589"/>
      <c r="AB168" s="1589"/>
      <c r="AC168" s="1589"/>
      <c r="AD168" s="1589"/>
      <c r="AE168" s="1589">
        <f t="shared" ref="AE168:AE175" si="119">IF(P168=X168+Z168+AA168+AB168+AC168+AD168,0,V168)</f>
        <v>22440000</v>
      </c>
      <c r="AF168" s="1590">
        <f t="shared" ref="AF168:AF175" si="120">I168</f>
        <v>2019</v>
      </c>
      <c r="AG168" s="1588">
        <f t="shared" si="105"/>
        <v>67320000</v>
      </c>
      <c r="AH168" s="1588">
        <f t="shared" si="106"/>
        <v>22440000</v>
      </c>
      <c r="AI168" s="1546"/>
      <c r="AJ168" s="1546"/>
      <c r="AK168" s="1546"/>
    </row>
    <row r="169" spans="1:37" s="1210" customFormat="1" ht="25.5" customHeight="1">
      <c r="A169" s="1210" t="str">
        <f t="shared" si="103"/>
        <v>2.06.03</v>
      </c>
      <c r="B169" s="1633"/>
      <c r="C169" s="1528" t="s">
        <v>4033</v>
      </c>
      <c r="D169" s="1528" t="s">
        <v>4728</v>
      </c>
      <c r="E169" s="1526"/>
      <c r="F169" s="1528"/>
      <c r="G169" s="1528"/>
      <c r="H169" s="1528"/>
      <c r="I169" s="1527">
        <v>2019</v>
      </c>
      <c r="J169" s="1527"/>
      <c r="K169" s="1527"/>
      <c r="L169" s="1527"/>
      <c r="M169" s="1527"/>
      <c r="N169" s="1527"/>
      <c r="O169" s="1527" t="s">
        <v>133</v>
      </c>
      <c r="P169" s="1582">
        <v>8140000</v>
      </c>
      <c r="Q169" s="1636"/>
      <c r="R169" s="1537"/>
      <c r="S169" s="1583" t="str">
        <f t="shared" si="114"/>
        <v>2.06.03</v>
      </c>
      <c r="T169" s="1584" t="str">
        <f t="shared" si="115"/>
        <v>KOMPUTER</v>
      </c>
      <c r="U169" s="1585">
        <f t="shared" si="116"/>
        <v>4</v>
      </c>
      <c r="V169" s="1586">
        <f t="shared" si="117"/>
        <v>2035000</v>
      </c>
      <c r="W169" s="1587"/>
      <c r="X169" s="1588">
        <f t="shared" si="118"/>
        <v>0</v>
      </c>
      <c r="Y169" s="1586"/>
      <c r="Z169" s="1588"/>
      <c r="AA169" s="1589"/>
      <c r="AB169" s="1589"/>
      <c r="AC169" s="1589"/>
      <c r="AD169" s="1589"/>
      <c r="AE169" s="1589">
        <f t="shared" si="119"/>
        <v>2035000</v>
      </c>
      <c r="AF169" s="1590">
        <f t="shared" si="120"/>
        <v>2019</v>
      </c>
      <c r="AG169" s="1588">
        <f t="shared" si="105"/>
        <v>6105000</v>
      </c>
      <c r="AH169" s="1588">
        <f t="shared" si="106"/>
        <v>2035000</v>
      </c>
      <c r="AI169" s="1546"/>
      <c r="AJ169" s="1546"/>
      <c r="AK169" s="1546"/>
    </row>
    <row r="170" spans="1:37" s="1210" customFormat="1" ht="25.5" customHeight="1">
      <c r="A170" s="1210" t="str">
        <f t="shared" si="103"/>
        <v>2.06.03</v>
      </c>
      <c r="B170" s="1633"/>
      <c r="C170" s="1528" t="s">
        <v>4033</v>
      </c>
      <c r="D170" s="1528" t="s">
        <v>4729</v>
      </c>
      <c r="E170" s="1526"/>
      <c r="F170" s="1528"/>
      <c r="G170" s="1528"/>
      <c r="H170" s="1528"/>
      <c r="I170" s="1527">
        <v>2019</v>
      </c>
      <c r="J170" s="1527"/>
      <c r="K170" s="1527"/>
      <c r="L170" s="1527"/>
      <c r="M170" s="1527"/>
      <c r="N170" s="1527"/>
      <c r="O170" s="1527" t="s">
        <v>133</v>
      </c>
      <c r="P170" s="1582">
        <v>2613600</v>
      </c>
      <c r="Q170" s="1636"/>
      <c r="R170" s="1537"/>
      <c r="S170" s="1583" t="str">
        <f t="shared" si="114"/>
        <v>2.06.03</v>
      </c>
      <c r="T170" s="1584" t="str">
        <f t="shared" si="115"/>
        <v>KOMPUTER</v>
      </c>
      <c r="U170" s="1585">
        <f t="shared" si="116"/>
        <v>4</v>
      </c>
      <c r="V170" s="1586">
        <f t="shared" si="117"/>
        <v>653400</v>
      </c>
      <c r="W170" s="1587"/>
      <c r="X170" s="1588">
        <f t="shared" si="118"/>
        <v>0</v>
      </c>
      <c r="Y170" s="1586"/>
      <c r="Z170" s="1588"/>
      <c r="AA170" s="1589"/>
      <c r="AB170" s="1589"/>
      <c r="AC170" s="1589"/>
      <c r="AD170" s="1589"/>
      <c r="AE170" s="1589">
        <f t="shared" si="119"/>
        <v>653400</v>
      </c>
      <c r="AF170" s="1590">
        <f t="shared" si="120"/>
        <v>2019</v>
      </c>
      <c r="AG170" s="1588">
        <f t="shared" si="105"/>
        <v>1960200</v>
      </c>
      <c r="AH170" s="1588">
        <f t="shared" si="106"/>
        <v>653400</v>
      </c>
      <c r="AI170" s="1546"/>
      <c r="AJ170" s="1546"/>
      <c r="AK170" s="1546"/>
    </row>
    <row r="171" spans="1:37" s="1210" customFormat="1" ht="25.5" customHeight="1">
      <c r="A171" s="1210" t="str">
        <f t="shared" si="103"/>
        <v>2.06.03</v>
      </c>
      <c r="B171" s="1633"/>
      <c r="C171" s="1528" t="s">
        <v>4033</v>
      </c>
      <c r="D171" s="1528" t="s">
        <v>4730</v>
      </c>
      <c r="E171" s="1526"/>
      <c r="F171" s="1528"/>
      <c r="G171" s="1528"/>
      <c r="H171" s="1528"/>
      <c r="I171" s="1527">
        <v>2019</v>
      </c>
      <c r="J171" s="1527"/>
      <c r="K171" s="1527"/>
      <c r="L171" s="1527"/>
      <c r="M171" s="1527"/>
      <c r="N171" s="1527"/>
      <c r="O171" s="1527" t="s">
        <v>133</v>
      </c>
      <c r="P171" s="1582">
        <v>847000</v>
      </c>
      <c r="Q171" s="1636"/>
      <c r="R171" s="1537"/>
      <c r="S171" s="1583" t="str">
        <f t="shared" si="114"/>
        <v>2.06.03</v>
      </c>
      <c r="T171" s="1584" t="str">
        <f t="shared" si="115"/>
        <v>KOMPUTER</v>
      </c>
      <c r="U171" s="1585">
        <f t="shared" si="116"/>
        <v>4</v>
      </c>
      <c r="V171" s="1586">
        <f t="shared" si="117"/>
        <v>211750</v>
      </c>
      <c r="W171" s="1587"/>
      <c r="X171" s="1588">
        <f t="shared" si="118"/>
        <v>0</v>
      </c>
      <c r="Y171" s="1586"/>
      <c r="Z171" s="1588"/>
      <c r="AA171" s="1589"/>
      <c r="AB171" s="1589"/>
      <c r="AC171" s="1589"/>
      <c r="AD171" s="1589"/>
      <c r="AE171" s="1589">
        <f t="shared" si="119"/>
        <v>211750</v>
      </c>
      <c r="AF171" s="1590">
        <f t="shared" si="120"/>
        <v>2019</v>
      </c>
      <c r="AG171" s="1588">
        <f t="shared" si="105"/>
        <v>635250</v>
      </c>
      <c r="AH171" s="1588">
        <f t="shared" si="106"/>
        <v>211750</v>
      </c>
      <c r="AI171" s="1546"/>
      <c r="AJ171" s="1546"/>
      <c r="AK171" s="1546"/>
    </row>
    <row r="172" spans="1:37" s="1210" customFormat="1" ht="25.5" customHeight="1">
      <c r="A172" s="1210" t="str">
        <f t="shared" si="103"/>
        <v>2.06.03</v>
      </c>
      <c r="B172" s="1633"/>
      <c r="C172" s="1528" t="s">
        <v>4033</v>
      </c>
      <c r="D172" s="1528" t="s">
        <v>4731</v>
      </c>
      <c r="E172" s="1526"/>
      <c r="F172" s="1528"/>
      <c r="G172" s="1528"/>
      <c r="H172" s="1528"/>
      <c r="I172" s="1527">
        <v>2019</v>
      </c>
      <c r="J172" s="1527"/>
      <c r="K172" s="1527"/>
      <c r="L172" s="1527"/>
      <c r="M172" s="1527"/>
      <c r="N172" s="1527"/>
      <c r="O172" s="1527" t="s">
        <v>133</v>
      </c>
      <c r="P172" s="1582">
        <v>5759600</v>
      </c>
      <c r="Q172" s="1636"/>
      <c r="R172" s="1537"/>
      <c r="S172" s="1583" t="str">
        <f t="shared" si="114"/>
        <v>2.06.03</v>
      </c>
      <c r="T172" s="1584" t="str">
        <f t="shared" si="115"/>
        <v>KOMPUTER</v>
      </c>
      <c r="U172" s="1585">
        <f t="shared" si="116"/>
        <v>4</v>
      </c>
      <c r="V172" s="1586">
        <f t="shared" si="117"/>
        <v>1439900</v>
      </c>
      <c r="W172" s="1587"/>
      <c r="X172" s="1588">
        <f t="shared" si="118"/>
        <v>0</v>
      </c>
      <c r="Y172" s="1586"/>
      <c r="Z172" s="1588"/>
      <c r="AA172" s="1589"/>
      <c r="AB172" s="1589"/>
      <c r="AC172" s="1589"/>
      <c r="AD172" s="1589"/>
      <c r="AE172" s="1589">
        <f t="shared" si="119"/>
        <v>1439900</v>
      </c>
      <c r="AF172" s="1590">
        <f t="shared" si="120"/>
        <v>2019</v>
      </c>
      <c r="AG172" s="1588">
        <f t="shared" si="105"/>
        <v>4319700</v>
      </c>
      <c r="AH172" s="1588">
        <f t="shared" si="106"/>
        <v>1439900</v>
      </c>
      <c r="AI172" s="1546"/>
      <c r="AJ172" s="1546"/>
      <c r="AK172" s="1546"/>
    </row>
    <row r="173" spans="1:37" s="1210" customFormat="1" ht="25.5" customHeight="1">
      <c r="A173" s="1210" t="str">
        <f t="shared" si="103"/>
        <v>2.06.03</v>
      </c>
      <c r="B173" s="1633"/>
      <c r="C173" s="1528" t="s">
        <v>4033</v>
      </c>
      <c r="D173" s="1528" t="s">
        <v>4732</v>
      </c>
      <c r="E173" s="1526"/>
      <c r="F173" s="1528"/>
      <c r="G173" s="1528"/>
      <c r="H173" s="1528"/>
      <c r="I173" s="1527">
        <v>2019</v>
      </c>
      <c r="J173" s="1527"/>
      <c r="K173" s="1527"/>
      <c r="L173" s="1527"/>
      <c r="M173" s="1527"/>
      <c r="N173" s="1527"/>
      <c r="O173" s="1527" t="s">
        <v>133</v>
      </c>
      <c r="P173" s="1582">
        <v>2189000</v>
      </c>
      <c r="Q173" s="1636"/>
      <c r="R173" s="1537"/>
      <c r="S173" s="1583" t="str">
        <f t="shared" si="114"/>
        <v>2.06.03</v>
      </c>
      <c r="T173" s="1584" t="str">
        <f t="shared" si="115"/>
        <v>KOMPUTER</v>
      </c>
      <c r="U173" s="1585">
        <f t="shared" si="116"/>
        <v>4</v>
      </c>
      <c r="V173" s="1586">
        <f t="shared" si="117"/>
        <v>547250</v>
      </c>
      <c r="W173" s="1587"/>
      <c r="X173" s="1588">
        <f t="shared" si="118"/>
        <v>0</v>
      </c>
      <c r="Y173" s="1586"/>
      <c r="Z173" s="1588"/>
      <c r="AA173" s="1589"/>
      <c r="AB173" s="1589"/>
      <c r="AC173" s="1589"/>
      <c r="AD173" s="1589"/>
      <c r="AE173" s="1589">
        <f t="shared" si="119"/>
        <v>547250</v>
      </c>
      <c r="AF173" s="1590">
        <f t="shared" si="120"/>
        <v>2019</v>
      </c>
      <c r="AG173" s="1588">
        <f t="shared" si="105"/>
        <v>1641750</v>
      </c>
      <c r="AH173" s="1588">
        <f t="shared" si="106"/>
        <v>547250</v>
      </c>
      <c r="AI173" s="1546"/>
      <c r="AJ173" s="1546"/>
      <c r="AK173" s="1546"/>
    </row>
    <row r="174" spans="1:37" s="1210" customFormat="1" ht="25.5" customHeight="1">
      <c r="A174" s="1210" t="str">
        <f t="shared" si="103"/>
        <v>2.06.02</v>
      </c>
      <c r="B174" s="1633"/>
      <c r="C174" s="1528" t="s">
        <v>1429</v>
      </c>
      <c r="D174" s="1528" t="s">
        <v>4735</v>
      </c>
      <c r="E174" s="1526"/>
      <c r="F174" s="1528"/>
      <c r="G174" s="1528"/>
      <c r="H174" s="1528"/>
      <c r="I174" s="1527">
        <v>2019</v>
      </c>
      <c r="J174" s="1527"/>
      <c r="K174" s="1527"/>
      <c r="L174" s="1527"/>
      <c r="M174" s="1527"/>
      <c r="N174" s="1527"/>
      <c r="O174" s="1527" t="s">
        <v>133</v>
      </c>
      <c r="P174" s="1582">
        <v>360415125</v>
      </c>
      <c r="Q174" s="1636"/>
      <c r="R174" s="1537"/>
      <c r="S174" s="1583" t="str">
        <f t="shared" si="114"/>
        <v>2.06.02</v>
      </c>
      <c r="T174" s="1584" t="str">
        <f t="shared" si="115"/>
        <v>ALAT RUMAH TANGGA</v>
      </c>
      <c r="U174" s="1585">
        <f t="shared" si="116"/>
        <v>5</v>
      </c>
      <c r="V174" s="1586">
        <f t="shared" si="117"/>
        <v>72083025</v>
      </c>
      <c r="W174" s="1587"/>
      <c r="X174" s="1588">
        <f t="shared" si="118"/>
        <v>0</v>
      </c>
      <c r="Y174" s="1586"/>
      <c r="Z174" s="1588"/>
      <c r="AA174" s="1589"/>
      <c r="AB174" s="1589"/>
      <c r="AC174" s="1589"/>
      <c r="AD174" s="1589"/>
      <c r="AE174" s="1589">
        <f t="shared" si="119"/>
        <v>72083025</v>
      </c>
      <c r="AF174" s="1590">
        <f t="shared" si="120"/>
        <v>2019</v>
      </c>
      <c r="AG174" s="1588">
        <f t="shared" si="105"/>
        <v>288332100</v>
      </c>
      <c r="AH174" s="1588">
        <f t="shared" si="106"/>
        <v>72083025</v>
      </c>
      <c r="AI174" s="1546"/>
      <c r="AJ174" s="1546"/>
      <c r="AK174" s="1546"/>
    </row>
    <row r="175" spans="1:37" s="1210" customFormat="1" ht="25.5" customHeight="1">
      <c r="A175" s="1210" t="str">
        <f t="shared" si="103"/>
        <v>2.06.02</v>
      </c>
      <c r="B175" s="1633"/>
      <c r="C175" s="1528" t="s">
        <v>4521</v>
      </c>
      <c r="D175" s="1528" t="s">
        <v>220</v>
      </c>
      <c r="E175" s="1526"/>
      <c r="F175" s="1528"/>
      <c r="G175" s="1528"/>
      <c r="H175" s="1528"/>
      <c r="I175" s="1527">
        <v>2019</v>
      </c>
      <c r="J175" s="1527"/>
      <c r="K175" s="1527"/>
      <c r="L175" s="1527"/>
      <c r="M175" s="1527"/>
      <c r="N175" s="1527"/>
      <c r="O175" s="1527" t="s">
        <v>133</v>
      </c>
      <c r="P175" s="1582">
        <v>6000000</v>
      </c>
      <c r="Q175" s="1636"/>
      <c r="R175" s="1537"/>
      <c r="S175" s="1583" t="str">
        <f t="shared" si="114"/>
        <v>2.06.02</v>
      </c>
      <c r="T175" s="1584" t="str">
        <f t="shared" si="115"/>
        <v>ALAT RUMAH TANGGA</v>
      </c>
      <c r="U175" s="1585">
        <f t="shared" si="116"/>
        <v>5</v>
      </c>
      <c r="V175" s="1586">
        <f t="shared" si="117"/>
        <v>1200000</v>
      </c>
      <c r="W175" s="1587"/>
      <c r="X175" s="1588">
        <f t="shared" si="118"/>
        <v>0</v>
      </c>
      <c r="Y175" s="1586"/>
      <c r="Z175" s="1588"/>
      <c r="AA175" s="1589"/>
      <c r="AB175" s="1589"/>
      <c r="AC175" s="1589"/>
      <c r="AD175" s="1589"/>
      <c r="AE175" s="1589">
        <f t="shared" si="119"/>
        <v>1200000</v>
      </c>
      <c r="AF175" s="1590">
        <f t="shared" si="120"/>
        <v>2019</v>
      </c>
      <c r="AG175" s="1588">
        <f t="shared" si="105"/>
        <v>4800000</v>
      </c>
      <c r="AH175" s="1588">
        <f t="shared" si="106"/>
        <v>1200000</v>
      </c>
      <c r="AI175" s="1546"/>
      <c r="AJ175" s="1546"/>
      <c r="AK175" s="1546"/>
    </row>
    <row r="176" spans="1:37" s="1210" customFormat="1" ht="25.5" customHeight="1">
      <c r="B176" s="1633"/>
      <c r="C176" s="1528"/>
      <c r="D176" s="1528"/>
      <c r="E176" s="1526"/>
      <c r="F176" s="1528"/>
      <c r="G176" s="1528"/>
      <c r="H176" s="1528"/>
      <c r="I176" s="1527"/>
      <c r="J176" s="1527"/>
      <c r="K176" s="1527"/>
      <c r="L176" s="1527"/>
      <c r="M176" s="1527"/>
      <c r="N176" s="1527"/>
      <c r="O176" s="1527"/>
      <c r="P176" s="1582"/>
      <c r="Q176" s="1636"/>
      <c r="R176" s="1537"/>
      <c r="S176" s="1570"/>
      <c r="T176" s="1571"/>
      <c r="U176" s="1570"/>
      <c r="V176" s="1570"/>
      <c r="W176" s="1570"/>
      <c r="X176" s="1572"/>
      <c r="Y176" s="1570"/>
      <c r="Z176" s="1572"/>
      <c r="AA176" s="1572"/>
      <c r="AB176" s="1572"/>
      <c r="AC176" s="1572"/>
      <c r="AD176" s="1572"/>
      <c r="AE176" s="1572"/>
      <c r="AF176" s="1573"/>
      <c r="AG176" s="1572"/>
      <c r="AH176" s="1572"/>
      <c r="AI176" s="1546"/>
      <c r="AJ176" s="1546"/>
      <c r="AK176" s="1546"/>
    </row>
    <row r="177" spans="1:37" s="1210" customFormat="1" ht="36.75" customHeight="1">
      <c r="B177" s="1635" t="s">
        <v>36</v>
      </c>
      <c r="C177" s="1596" t="s">
        <v>1892</v>
      </c>
      <c r="D177" s="1569" t="s">
        <v>150</v>
      </c>
      <c r="E177" s="1576"/>
      <c r="F177" s="1569" t="s">
        <v>150</v>
      </c>
      <c r="G177" s="1569"/>
      <c r="H177" s="1569" t="s">
        <v>150</v>
      </c>
      <c r="I177" s="1569"/>
      <c r="J177" s="1569"/>
      <c r="K177" s="1569"/>
      <c r="L177" s="1569"/>
      <c r="M177" s="1569"/>
      <c r="N177" s="1569"/>
      <c r="O177" s="1569"/>
      <c r="P177" s="1575">
        <f>SUM(P178:P209)</f>
        <v>529755350.84149063</v>
      </c>
      <c r="Q177" s="1634"/>
      <c r="R177" s="1537"/>
      <c r="S177" s="1570"/>
      <c r="T177" s="1571" t="str">
        <f t="shared" ref="T177" si="121">+IF(P177&lt;300000,P177,"0")</f>
        <v>0</v>
      </c>
      <c r="U177" s="1570"/>
      <c r="V177" s="1570"/>
      <c r="W177" s="1570"/>
      <c r="X177" s="1572">
        <f>SUM(X178:X195)</f>
        <v>104252623.51795091</v>
      </c>
      <c r="Y177" s="1570"/>
      <c r="Z177" s="1572">
        <f>SUM(Z178:Z195)</f>
        <v>60245623.499975458</v>
      </c>
      <c r="AA177" s="1572">
        <f>SUM(AA178:AA195)</f>
        <v>54645623.499975458</v>
      </c>
      <c r="AB177" s="1572">
        <f>SUM(AB178:AB195)</f>
        <v>54645623.499975458</v>
      </c>
      <c r="AC177" s="1572">
        <f>SUM(AC178:AC200)</f>
        <v>56673623.482000001</v>
      </c>
      <c r="AD177" s="1572">
        <f>SUM(AD178:AD209)</f>
        <v>38919546.668322675</v>
      </c>
      <c r="AE177" s="1572">
        <f>SUM(AE178:AE209)</f>
        <v>45045446.668322667</v>
      </c>
      <c r="AF177" s="1573"/>
      <c r="AG177" s="1572">
        <f>SUM(AG178:AG209)</f>
        <v>115327240.00496802</v>
      </c>
      <c r="AH177" s="1572">
        <f>SUM(AH178:AH209)</f>
        <v>414428110.8365227</v>
      </c>
      <c r="AI177" s="1579">
        <f>AE177+AD177+AC177+AB177+AA177+Z177+X177</f>
        <v>414428110.83652258</v>
      </c>
      <c r="AJ177" s="1546"/>
      <c r="AK177" s="1546"/>
    </row>
    <row r="178" spans="1:37" s="1210" customFormat="1" ht="36.75" customHeight="1">
      <c r="A178" s="1210" t="str">
        <f t="shared" ref="A178:A221" si="122">MID(C178,2,7)</f>
        <v>2.07.01</v>
      </c>
      <c r="B178" s="1635"/>
      <c r="C178" s="1602" t="s">
        <v>2078</v>
      </c>
      <c r="D178" s="1577" t="s">
        <v>2001</v>
      </c>
      <c r="E178" s="1603" t="s">
        <v>444</v>
      </c>
      <c r="F178" s="1569"/>
      <c r="G178" s="1569"/>
      <c r="H178" s="1581" t="s">
        <v>1870</v>
      </c>
      <c r="I178" s="1581">
        <v>2009</v>
      </c>
      <c r="J178" s="1569"/>
      <c r="K178" s="1569"/>
      <c r="L178" s="1569"/>
      <c r="M178" s="1569"/>
      <c r="N178" s="1569"/>
      <c r="O178" s="1581" t="s">
        <v>133</v>
      </c>
      <c r="P178" s="1582">
        <v>3300000</v>
      </c>
      <c r="Q178" s="1353" t="s">
        <v>2014</v>
      </c>
      <c r="R178" s="1537"/>
      <c r="S178" s="1583" t="str">
        <f t="shared" ref="S178:S195" si="123">A178</f>
        <v>2.07.01</v>
      </c>
      <c r="T178" s="1584" t="str">
        <f t="shared" ref="T178:T195" si="124">VLOOKUP(S178,kelompok,2,0)</f>
        <v>ALAT STUDIO</v>
      </c>
      <c r="U178" s="1585">
        <f t="shared" ref="U178:U195" si="125">VLOOKUP(S178,MASAMANFAAT,4,0)</f>
        <v>5</v>
      </c>
      <c r="V178" s="1586">
        <f>(P178)/U178</f>
        <v>660000</v>
      </c>
      <c r="W178" s="1587">
        <f>2013-AF178+1</f>
        <v>5</v>
      </c>
      <c r="X178" s="1588">
        <f>IF(W178&gt;U178,M178,V178*W178)</f>
        <v>3300000</v>
      </c>
      <c r="Y178" s="1586">
        <f>2014-AF178+1</f>
        <v>6</v>
      </c>
      <c r="Z178" s="1588">
        <f>IF(P178=X178,0,V178)</f>
        <v>0</v>
      </c>
      <c r="AA178" s="1589">
        <f>IF(P178=X178+Z178,0,V178)</f>
        <v>0</v>
      </c>
      <c r="AB178" s="1589">
        <f>IF(P178=X178+Z178+AA178,0,V178)</f>
        <v>0</v>
      </c>
      <c r="AC178" s="1589">
        <f>IF(P178=X178+Z178+AA178+AB178,0,V178)</f>
        <v>0</v>
      </c>
      <c r="AD178" s="1589">
        <f>IF(P178=X178+Z178+AA178+AB178+AC178,0,V178)</f>
        <v>0</v>
      </c>
      <c r="AE178" s="1589">
        <f t="shared" ref="AE178:AE195" si="126">IF(P178=X178+Z178+AA178+AB178+AC178+AD178,0,V178)</f>
        <v>0</v>
      </c>
      <c r="AF178" s="1590">
        <f t="shared" ref="AF178:AF195" si="127">I178</f>
        <v>2009</v>
      </c>
      <c r="AG178" s="1588">
        <f t="shared" ref="AG178:AG209" si="128">P178-(Z178+AA178+X178+AB178+AC178+AD178+AE178)</f>
        <v>0</v>
      </c>
      <c r="AH178" s="1588">
        <f t="shared" ref="AH178:AH209" si="129">AC178+AB178+AA178+Z178+X178+AD178+AE178</f>
        <v>3300000</v>
      </c>
      <c r="AI178" s="1546"/>
      <c r="AJ178" s="1546"/>
      <c r="AK178" s="1546"/>
    </row>
    <row r="179" spans="1:37" s="1210" customFormat="1" ht="36.75" customHeight="1">
      <c r="A179" s="1210" t="str">
        <f t="shared" si="122"/>
        <v>2.07.01</v>
      </c>
      <c r="B179" s="1635"/>
      <c r="C179" s="1602" t="s">
        <v>2079</v>
      </c>
      <c r="D179" s="1577" t="s">
        <v>2002</v>
      </c>
      <c r="E179" s="1603" t="s">
        <v>444</v>
      </c>
      <c r="F179" s="1569"/>
      <c r="G179" s="1569"/>
      <c r="H179" s="1581" t="s">
        <v>1870</v>
      </c>
      <c r="I179" s="1581">
        <v>2010</v>
      </c>
      <c r="J179" s="1569"/>
      <c r="K179" s="1569"/>
      <c r="L179" s="1569"/>
      <c r="M179" s="1569"/>
      <c r="N179" s="1569"/>
      <c r="O179" s="1581" t="s">
        <v>133</v>
      </c>
      <c r="P179" s="1582">
        <v>1500000</v>
      </c>
      <c r="Q179" s="1353" t="s">
        <v>2014</v>
      </c>
      <c r="R179" s="1537"/>
      <c r="S179" s="1583" t="str">
        <f t="shared" si="123"/>
        <v>2.07.01</v>
      </c>
      <c r="T179" s="1584" t="str">
        <f t="shared" si="124"/>
        <v>ALAT STUDIO</v>
      </c>
      <c r="U179" s="1585">
        <f t="shared" si="125"/>
        <v>5</v>
      </c>
      <c r="V179" s="1586">
        <f t="shared" ref="V179:V209" si="130">(P179)/U179</f>
        <v>300000</v>
      </c>
      <c r="W179" s="1587">
        <f t="shared" ref="W179:W195" si="131">2013-AF179+1</f>
        <v>4</v>
      </c>
      <c r="X179" s="1588">
        <f t="shared" ref="X179:X195" si="132">IF(W179&gt;U179,M179,V179*W179)</f>
        <v>1200000</v>
      </c>
      <c r="Y179" s="1586">
        <f t="shared" ref="Y179:Y195" si="133">2014-AF179+1</f>
        <v>5</v>
      </c>
      <c r="Z179" s="1588">
        <f t="shared" ref="Z179:Z195" si="134">IF(P179=X179,0,V179)</f>
        <v>300000</v>
      </c>
      <c r="AA179" s="1589">
        <f t="shared" ref="AA179:AA195" si="135">IF(P179=X179+Z179,0,V179)</f>
        <v>0</v>
      </c>
      <c r="AB179" s="1589">
        <f t="shared" ref="AB179:AB195" si="136">IF(P179=X179+Z179+AA179,0,V179)</f>
        <v>0</v>
      </c>
      <c r="AC179" s="1589">
        <f t="shared" ref="AC179:AC199" si="137">IF(P179=X179+Z179+AA179+AB179,0,V179)</f>
        <v>0</v>
      </c>
      <c r="AD179" s="1589">
        <f t="shared" ref="AD179:AD200" si="138">IF(P179=X179+Z179+AA179+AB179+AC179,0,V179)</f>
        <v>0</v>
      </c>
      <c r="AE179" s="1589">
        <f t="shared" si="126"/>
        <v>0</v>
      </c>
      <c r="AF179" s="1590">
        <f t="shared" si="127"/>
        <v>2010</v>
      </c>
      <c r="AG179" s="1588">
        <f t="shared" si="128"/>
        <v>0</v>
      </c>
      <c r="AH179" s="1588">
        <f t="shared" si="129"/>
        <v>1500000</v>
      </c>
      <c r="AI179" s="1546"/>
      <c r="AJ179" s="1546"/>
      <c r="AK179" s="1546"/>
    </row>
    <row r="180" spans="1:37" s="1210" customFormat="1" ht="36.75" customHeight="1">
      <c r="A180" s="1210" t="str">
        <f t="shared" si="122"/>
        <v>2.07.01</v>
      </c>
      <c r="B180" s="1635"/>
      <c r="C180" s="1602" t="s">
        <v>2079</v>
      </c>
      <c r="D180" s="1577" t="s">
        <v>2002</v>
      </c>
      <c r="E180" s="1603" t="s">
        <v>444</v>
      </c>
      <c r="F180" s="1569"/>
      <c r="G180" s="1569"/>
      <c r="H180" s="1581" t="s">
        <v>1870</v>
      </c>
      <c r="I180" s="1581">
        <v>2010</v>
      </c>
      <c r="J180" s="1569"/>
      <c r="K180" s="1569"/>
      <c r="L180" s="1569"/>
      <c r="M180" s="1569"/>
      <c r="N180" s="1569"/>
      <c r="O180" s="1581" t="s">
        <v>133</v>
      </c>
      <c r="P180" s="1582">
        <v>1500000</v>
      </c>
      <c r="Q180" s="1353" t="s">
        <v>2014</v>
      </c>
      <c r="R180" s="1537"/>
      <c r="S180" s="1583" t="str">
        <f t="shared" si="123"/>
        <v>2.07.01</v>
      </c>
      <c r="T180" s="1584" t="str">
        <f t="shared" si="124"/>
        <v>ALAT STUDIO</v>
      </c>
      <c r="U180" s="1585">
        <f t="shared" si="125"/>
        <v>5</v>
      </c>
      <c r="V180" s="1586">
        <f t="shared" si="130"/>
        <v>300000</v>
      </c>
      <c r="W180" s="1587">
        <f t="shared" si="131"/>
        <v>4</v>
      </c>
      <c r="X180" s="1588">
        <f t="shared" si="132"/>
        <v>1200000</v>
      </c>
      <c r="Y180" s="1586">
        <f t="shared" si="133"/>
        <v>5</v>
      </c>
      <c r="Z180" s="1588">
        <f t="shared" si="134"/>
        <v>300000</v>
      </c>
      <c r="AA180" s="1589">
        <f t="shared" si="135"/>
        <v>0</v>
      </c>
      <c r="AB180" s="1589">
        <f t="shared" si="136"/>
        <v>0</v>
      </c>
      <c r="AC180" s="1589">
        <f t="shared" si="137"/>
        <v>0</v>
      </c>
      <c r="AD180" s="1589">
        <f t="shared" si="138"/>
        <v>0</v>
      </c>
      <c r="AE180" s="1589">
        <f t="shared" si="126"/>
        <v>0</v>
      </c>
      <c r="AF180" s="1590">
        <f t="shared" si="127"/>
        <v>2010</v>
      </c>
      <c r="AG180" s="1588">
        <f t="shared" si="128"/>
        <v>0</v>
      </c>
      <c r="AH180" s="1588">
        <f t="shared" si="129"/>
        <v>1500000</v>
      </c>
      <c r="AI180" s="1546"/>
      <c r="AJ180" s="1546"/>
      <c r="AK180" s="1546"/>
    </row>
    <row r="181" spans="1:37" s="1210" customFormat="1" ht="36.75" customHeight="1">
      <c r="A181" s="1210" t="str">
        <f t="shared" si="122"/>
        <v>2.07.01</v>
      </c>
      <c r="B181" s="1635"/>
      <c r="C181" s="1602" t="s">
        <v>2078</v>
      </c>
      <c r="D181" s="1577" t="s">
        <v>2003</v>
      </c>
      <c r="E181" s="1603" t="s">
        <v>444</v>
      </c>
      <c r="F181" s="1569"/>
      <c r="G181" s="1569"/>
      <c r="H181" s="1581" t="s">
        <v>1870</v>
      </c>
      <c r="I181" s="1581">
        <v>2010</v>
      </c>
      <c r="J181" s="1569"/>
      <c r="K181" s="1569"/>
      <c r="L181" s="1569"/>
      <c r="M181" s="1569"/>
      <c r="N181" s="1569"/>
      <c r="O181" s="1581" t="s">
        <v>133</v>
      </c>
      <c r="P181" s="1582">
        <v>25000000</v>
      </c>
      <c r="Q181" s="1353" t="s">
        <v>2014</v>
      </c>
      <c r="R181" s="1537"/>
      <c r="S181" s="1583" t="str">
        <f t="shared" si="123"/>
        <v>2.07.01</v>
      </c>
      <c r="T181" s="1584" t="str">
        <f t="shared" si="124"/>
        <v>ALAT STUDIO</v>
      </c>
      <c r="U181" s="1585">
        <f t="shared" si="125"/>
        <v>5</v>
      </c>
      <c r="V181" s="1586">
        <f t="shared" si="130"/>
        <v>5000000</v>
      </c>
      <c r="W181" s="1587">
        <f t="shared" si="131"/>
        <v>4</v>
      </c>
      <c r="X181" s="1588">
        <f t="shared" si="132"/>
        <v>20000000</v>
      </c>
      <c r="Y181" s="1586">
        <f t="shared" si="133"/>
        <v>5</v>
      </c>
      <c r="Z181" s="1588">
        <f t="shared" si="134"/>
        <v>5000000</v>
      </c>
      <c r="AA181" s="1589">
        <f t="shared" si="135"/>
        <v>0</v>
      </c>
      <c r="AB181" s="1589">
        <f t="shared" si="136"/>
        <v>0</v>
      </c>
      <c r="AC181" s="1589">
        <f t="shared" si="137"/>
        <v>0</v>
      </c>
      <c r="AD181" s="1589">
        <f t="shared" si="138"/>
        <v>0</v>
      </c>
      <c r="AE181" s="1589">
        <f t="shared" si="126"/>
        <v>0</v>
      </c>
      <c r="AF181" s="1590">
        <f t="shared" si="127"/>
        <v>2010</v>
      </c>
      <c r="AG181" s="1588">
        <f t="shared" si="128"/>
        <v>0</v>
      </c>
      <c r="AH181" s="1588">
        <f t="shared" si="129"/>
        <v>25000000</v>
      </c>
      <c r="AI181" s="1546"/>
      <c r="AJ181" s="1546"/>
      <c r="AK181" s="1546"/>
    </row>
    <row r="182" spans="1:37" s="1210" customFormat="1" ht="36.75" customHeight="1">
      <c r="A182" s="1210" t="str">
        <f t="shared" si="122"/>
        <v>2.07.01</v>
      </c>
      <c r="B182" s="1635"/>
      <c r="C182" s="1602" t="s">
        <v>2078</v>
      </c>
      <c r="D182" s="1577" t="s">
        <v>2004</v>
      </c>
      <c r="E182" s="1603" t="s">
        <v>444</v>
      </c>
      <c r="F182" s="1569"/>
      <c r="G182" s="1569"/>
      <c r="H182" s="1581" t="s">
        <v>1870</v>
      </c>
      <c r="I182" s="1581">
        <v>2012</v>
      </c>
      <c r="J182" s="1569"/>
      <c r="K182" s="1569"/>
      <c r="L182" s="1569"/>
      <c r="M182" s="1569"/>
      <c r="N182" s="1569"/>
      <c r="O182" s="1581" t="s">
        <v>133</v>
      </c>
      <c r="P182" s="1582">
        <v>22378988.957055215</v>
      </c>
      <c r="Q182" s="1353" t="s">
        <v>2014</v>
      </c>
      <c r="R182" s="1537"/>
      <c r="S182" s="1583" t="str">
        <f t="shared" si="123"/>
        <v>2.07.01</v>
      </c>
      <c r="T182" s="1584" t="str">
        <f t="shared" si="124"/>
        <v>ALAT STUDIO</v>
      </c>
      <c r="U182" s="1585">
        <f t="shared" si="125"/>
        <v>5</v>
      </c>
      <c r="V182" s="1586">
        <f t="shared" si="130"/>
        <v>4475797.7914110431</v>
      </c>
      <c r="W182" s="1587">
        <f t="shared" si="131"/>
        <v>2</v>
      </c>
      <c r="X182" s="1588">
        <f t="shared" si="132"/>
        <v>8951595.5828220863</v>
      </c>
      <c r="Y182" s="1586">
        <f t="shared" si="133"/>
        <v>3</v>
      </c>
      <c r="Z182" s="1588">
        <f t="shared" si="134"/>
        <v>4475797.7914110431</v>
      </c>
      <c r="AA182" s="1589">
        <f t="shared" si="135"/>
        <v>4475797.7914110431</v>
      </c>
      <c r="AB182" s="1589">
        <f t="shared" si="136"/>
        <v>4475797.7914110431</v>
      </c>
      <c r="AC182" s="1589">
        <f t="shared" si="137"/>
        <v>0</v>
      </c>
      <c r="AD182" s="1589">
        <f t="shared" si="138"/>
        <v>0</v>
      </c>
      <c r="AE182" s="1589">
        <f t="shared" si="126"/>
        <v>0</v>
      </c>
      <c r="AF182" s="1590">
        <f t="shared" si="127"/>
        <v>2012</v>
      </c>
      <c r="AG182" s="1588">
        <f t="shared" si="128"/>
        <v>0</v>
      </c>
      <c r="AH182" s="1588">
        <f t="shared" si="129"/>
        <v>22378988.957055219</v>
      </c>
      <c r="AI182" s="1546"/>
      <c r="AJ182" s="1546"/>
      <c r="AK182" s="1546"/>
    </row>
    <row r="183" spans="1:37" s="1210" customFormat="1" ht="36.75" customHeight="1">
      <c r="A183" s="1210" t="str">
        <f t="shared" si="122"/>
        <v>2.07.01</v>
      </c>
      <c r="B183" s="1635"/>
      <c r="C183" s="1602" t="s">
        <v>2078</v>
      </c>
      <c r="D183" s="1577" t="s">
        <v>2005</v>
      </c>
      <c r="E183" s="1603" t="s">
        <v>444</v>
      </c>
      <c r="F183" s="1569"/>
      <c r="G183" s="1569"/>
      <c r="H183" s="1581" t="s">
        <v>1870</v>
      </c>
      <c r="I183" s="1581">
        <v>2012</v>
      </c>
      <c r="J183" s="1569"/>
      <c r="K183" s="1569"/>
      <c r="L183" s="1569"/>
      <c r="M183" s="1569"/>
      <c r="N183" s="1569"/>
      <c r="O183" s="1581" t="s">
        <v>133</v>
      </c>
      <c r="P183" s="1582">
        <v>27427975.550000001</v>
      </c>
      <c r="Q183" s="1353" t="s">
        <v>2014</v>
      </c>
      <c r="R183" s="1537"/>
      <c r="S183" s="1583" t="str">
        <f t="shared" si="123"/>
        <v>2.07.01</v>
      </c>
      <c r="T183" s="1584" t="str">
        <f t="shared" si="124"/>
        <v>ALAT STUDIO</v>
      </c>
      <c r="U183" s="1585">
        <f t="shared" si="125"/>
        <v>5</v>
      </c>
      <c r="V183" s="1586">
        <f t="shared" si="130"/>
        <v>5485595.1100000003</v>
      </c>
      <c r="W183" s="1587">
        <f t="shared" si="131"/>
        <v>2</v>
      </c>
      <c r="X183" s="1588">
        <f t="shared" si="132"/>
        <v>10971190.220000001</v>
      </c>
      <c r="Y183" s="1586">
        <f t="shared" si="133"/>
        <v>3</v>
      </c>
      <c r="Z183" s="1588">
        <f t="shared" si="134"/>
        <v>5485595.1100000003</v>
      </c>
      <c r="AA183" s="1589">
        <f t="shared" si="135"/>
        <v>5485595.1100000003</v>
      </c>
      <c r="AB183" s="1589">
        <f t="shared" si="136"/>
        <v>5485595.1100000003</v>
      </c>
      <c r="AC183" s="1589">
        <f t="shared" si="137"/>
        <v>0</v>
      </c>
      <c r="AD183" s="1589">
        <f t="shared" si="138"/>
        <v>0</v>
      </c>
      <c r="AE183" s="1589">
        <f t="shared" si="126"/>
        <v>0</v>
      </c>
      <c r="AF183" s="1590">
        <f t="shared" si="127"/>
        <v>2012</v>
      </c>
      <c r="AG183" s="1588">
        <f t="shared" si="128"/>
        <v>0</v>
      </c>
      <c r="AH183" s="1588">
        <f t="shared" si="129"/>
        <v>27427975.550000004</v>
      </c>
      <c r="AI183" s="1546"/>
      <c r="AJ183" s="1546"/>
      <c r="AK183" s="1546"/>
    </row>
    <row r="184" spans="1:37" s="1210" customFormat="1" ht="36.75" customHeight="1">
      <c r="A184" s="1210" t="str">
        <f t="shared" si="122"/>
        <v>2.07.01</v>
      </c>
      <c r="B184" s="1635"/>
      <c r="C184" s="1602" t="s">
        <v>2078</v>
      </c>
      <c r="D184" s="1577" t="s">
        <v>2006</v>
      </c>
      <c r="E184" s="1603" t="s">
        <v>444</v>
      </c>
      <c r="F184" s="1569"/>
      <c r="G184" s="1569"/>
      <c r="H184" s="1581" t="s">
        <v>1870</v>
      </c>
      <c r="I184" s="1581">
        <v>2012</v>
      </c>
      <c r="J184" s="1569"/>
      <c r="K184" s="1569"/>
      <c r="L184" s="1569"/>
      <c r="M184" s="1569"/>
      <c r="N184" s="1569"/>
      <c r="O184" s="1581" t="s">
        <v>133</v>
      </c>
      <c r="P184" s="1582">
        <v>22378988.957055215</v>
      </c>
      <c r="Q184" s="1353" t="s">
        <v>2014</v>
      </c>
      <c r="R184" s="1537"/>
      <c r="S184" s="1583" t="str">
        <f t="shared" si="123"/>
        <v>2.07.01</v>
      </c>
      <c r="T184" s="1584" t="str">
        <f t="shared" si="124"/>
        <v>ALAT STUDIO</v>
      </c>
      <c r="U184" s="1585">
        <f t="shared" si="125"/>
        <v>5</v>
      </c>
      <c r="V184" s="1586">
        <f t="shared" si="130"/>
        <v>4475797.7914110431</v>
      </c>
      <c r="W184" s="1587">
        <f t="shared" si="131"/>
        <v>2</v>
      </c>
      <c r="X184" s="1588">
        <f t="shared" si="132"/>
        <v>8951595.5828220863</v>
      </c>
      <c r="Y184" s="1586">
        <f t="shared" si="133"/>
        <v>3</v>
      </c>
      <c r="Z184" s="1588">
        <f t="shared" si="134"/>
        <v>4475797.7914110431</v>
      </c>
      <c r="AA184" s="1589">
        <f t="shared" si="135"/>
        <v>4475797.7914110431</v>
      </c>
      <c r="AB184" s="1589">
        <f t="shared" si="136"/>
        <v>4475797.7914110431</v>
      </c>
      <c r="AC184" s="1589">
        <f t="shared" si="137"/>
        <v>0</v>
      </c>
      <c r="AD184" s="1589">
        <f t="shared" si="138"/>
        <v>0</v>
      </c>
      <c r="AE184" s="1589">
        <f t="shared" si="126"/>
        <v>0</v>
      </c>
      <c r="AF184" s="1590">
        <f t="shared" si="127"/>
        <v>2012</v>
      </c>
      <c r="AG184" s="1588">
        <f t="shared" si="128"/>
        <v>0</v>
      </c>
      <c r="AH184" s="1588">
        <f t="shared" si="129"/>
        <v>22378988.957055219</v>
      </c>
      <c r="AI184" s="1546"/>
      <c r="AJ184" s="1546"/>
      <c r="AK184" s="1546"/>
    </row>
    <row r="185" spans="1:37" s="1210" customFormat="1" ht="36.75" customHeight="1">
      <c r="A185" s="1210" t="str">
        <f t="shared" si="122"/>
        <v>2.07.01</v>
      </c>
      <c r="B185" s="1635"/>
      <c r="C185" s="1602" t="s">
        <v>2080</v>
      </c>
      <c r="D185" s="1577" t="s">
        <v>2007</v>
      </c>
      <c r="E185" s="1603" t="s">
        <v>444</v>
      </c>
      <c r="F185" s="1569"/>
      <c r="G185" s="1569"/>
      <c r="H185" s="1581" t="s">
        <v>1870</v>
      </c>
      <c r="I185" s="1581">
        <v>2012</v>
      </c>
      <c r="J185" s="1569"/>
      <c r="K185" s="1569"/>
      <c r="L185" s="1569"/>
      <c r="M185" s="1569"/>
      <c r="N185" s="1569"/>
      <c r="O185" s="1581" t="s">
        <v>133</v>
      </c>
      <c r="P185" s="1582">
        <v>12202650.306748467</v>
      </c>
      <c r="Q185" s="1353" t="s">
        <v>2014</v>
      </c>
      <c r="R185" s="1537"/>
      <c r="S185" s="1583" t="str">
        <f t="shared" si="123"/>
        <v>2.07.01</v>
      </c>
      <c r="T185" s="1584" t="str">
        <f t="shared" si="124"/>
        <v>ALAT STUDIO</v>
      </c>
      <c r="U185" s="1585">
        <f t="shared" si="125"/>
        <v>5</v>
      </c>
      <c r="V185" s="1586">
        <f t="shared" si="130"/>
        <v>2440530.0613496932</v>
      </c>
      <c r="W185" s="1587">
        <f t="shared" si="131"/>
        <v>2</v>
      </c>
      <c r="X185" s="1588">
        <f t="shared" si="132"/>
        <v>4881060.1226993864</v>
      </c>
      <c r="Y185" s="1586">
        <f t="shared" si="133"/>
        <v>3</v>
      </c>
      <c r="Z185" s="1588">
        <f t="shared" si="134"/>
        <v>2440530.0613496932</v>
      </c>
      <c r="AA185" s="1589">
        <f t="shared" si="135"/>
        <v>2440530.0613496932</v>
      </c>
      <c r="AB185" s="1589">
        <f t="shared" si="136"/>
        <v>2440530.0613496932</v>
      </c>
      <c r="AC185" s="1589">
        <f t="shared" si="137"/>
        <v>0</v>
      </c>
      <c r="AD185" s="1589">
        <f t="shared" si="138"/>
        <v>0</v>
      </c>
      <c r="AE185" s="1589">
        <f t="shared" si="126"/>
        <v>0</v>
      </c>
      <c r="AF185" s="1590">
        <f t="shared" si="127"/>
        <v>2012</v>
      </c>
      <c r="AG185" s="1588">
        <f t="shared" si="128"/>
        <v>0</v>
      </c>
      <c r="AH185" s="1588">
        <f t="shared" si="129"/>
        <v>12202650.306748465</v>
      </c>
      <c r="AI185" s="1546"/>
      <c r="AJ185" s="1546"/>
      <c r="AK185" s="1546"/>
    </row>
    <row r="186" spans="1:37" s="1210" customFormat="1" ht="36.75" customHeight="1">
      <c r="A186" s="1210" t="str">
        <f t="shared" si="122"/>
        <v>2.07.02</v>
      </c>
      <c r="B186" s="1635"/>
      <c r="C186" s="1602" t="s">
        <v>2081</v>
      </c>
      <c r="D186" s="1577" t="s">
        <v>2008</v>
      </c>
      <c r="E186" s="1603" t="s">
        <v>444</v>
      </c>
      <c r="F186" s="1569"/>
      <c r="G186" s="1569"/>
      <c r="H186" s="1581" t="s">
        <v>1870</v>
      </c>
      <c r="I186" s="1581">
        <v>2012</v>
      </c>
      <c r="J186" s="1569"/>
      <c r="K186" s="1569"/>
      <c r="L186" s="1569"/>
      <c r="M186" s="1569"/>
      <c r="N186" s="1569"/>
      <c r="O186" s="1581" t="s">
        <v>133</v>
      </c>
      <c r="P186" s="1582">
        <v>26442807.36196319</v>
      </c>
      <c r="Q186" s="1353" t="s">
        <v>2014</v>
      </c>
      <c r="R186" s="1537"/>
      <c r="S186" s="1583" t="str">
        <f t="shared" si="123"/>
        <v>2.07.02</v>
      </c>
      <c r="T186" s="1584" t="str">
        <f t="shared" si="124"/>
        <v>ALAT KOMUNIKASI</v>
      </c>
      <c r="U186" s="1585">
        <f t="shared" si="125"/>
        <v>5</v>
      </c>
      <c r="V186" s="1586">
        <f t="shared" si="130"/>
        <v>5288561.4723926382</v>
      </c>
      <c r="W186" s="1587">
        <f t="shared" si="131"/>
        <v>2</v>
      </c>
      <c r="X186" s="1588">
        <f t="shared" si="132"/>
        <v>10577122.944785276</v>
      </c>
      <c r="Y186" s="1586">
        <f t="shared" si="133"/>
        <v>3</v>
      </c>
      <c r="Z186" s="1588">
        <f t="shared" si="134"/>
        <v>5288561.4723926382</v>
      </c>
      <c r="AA186" s="1589">
        <f t="shared" si="135"/>
        <v>5288561.4723926382</v>
      </c>
      <c r="AB186" s="1589">
        <f t="shared" si="136"/>
        <v>5288561.4723926382</v>
      </c>
      <c r="AC186" s="1589">
        <f t="shared" si="137"/>
        <v>0</v>
      </c>
      <c r="AD186" s="1589">
        <f t="shared" si="138"/>
        <v>0</v>
      </c>
      <c r="AE186" s="1589">
        <f t="shared" si="126"/>
        <v>0</v>
      </c>
      <c r="AF186" s="1590">
        <f t="shared" si="127"/>
        <v>2012</v>
      </c>
      <c r="AG186" s="1588">
        <f t="shared" si="128"/>
        <v>0</v>
      </c>
      <c r="AH186" s="1588">
        <f t="shared" si="129"/>
        <v>26442807.36196319</v>
      </c>
      <c r="AI186" s="1546"/>
      <c r="AJ186" s="1546"/>
      <c r="AK186" s="1546"/>
    </row>
    <row r="187" spans="1:37" s="1210" customFormat="1" ht="36.75" customHeight="1">
      <c r="A187" s="1210" t="str">
        <f t="shared" si="122"/>
        <v>2.07.01</v>
      </c>
      <c r="B187" s="1635"/>
      <c r="C187" s="1602" t="s">
        <v>2078</v>
      </c>
      <c r="D187" s="1577" t="s">
        <v>2009</v>
      </c>
      <c r="E187" s="1603" t="s">
        <v>444</v>
      </c>
      <c r="F187" s="1569"/>
      <c r="G187" s="1569"/>
      <c r="H187" s="1581" t="s">
        <v>1870</v>
      </c>
      <c r="I187" s="1581">
        <v>2012</v>
      </c>
      <c r="J187" s="1569"/>
      <c r="K187" s="1569"/>
      <c r="L187" s="1569"/>
      <c r="M187" s="1569"/>
      <c r="N187" s="1569"/>
      <c r="O187" s="1581" t="s">
        <v>133</v>
      </c>
      <c r="P187" s="1582">
        <v>15247715.337423313</v>
      </c>
      <c r="Q187" s="1353" t="s">
        <v>2014</v>
      </c>
      <c r="R187" s="1537"/>
      <c r="S187" s="1583" t="str">
        <f t="shared" si="123"/>
        <v>2.07.01</v>
      </c>
      <c r="T187" s="1584" t="str">
        <f t="shared" si="124"/>
        <v>ALAT STUDIO</v>
      </c>
      <c r="U187" s="1585">
        <f t="shared" si="125"/>
        <v>5</v>
      </c>
      <c r="V187" s="1586">
        <f t="shared" si="130"/>
        <v>3049543.0674846629</v>
      </c>
      <c r="W187" s="1587">
        <f t="shared" si="131"/>
        <v>2</v>
      </c>
      <c r="X187" s="1588">
        <f t="shared" si="132"/>
        <v>6099086.1349693257</v>
      </c>
      <c r="Y187" s="1586">
        <f t="shared" si="133"/>
        <v>3</v>
      </c>
      <c r="Z187" s="1588">
        <f t="shared" si="134"/>
        <v>3049543.0674846629</v>
      </c>
      <c r="AA187" s="1589">
        <f t="shared" si="135"/>
        <v>3049543.0674846629</v>
      </c>
      <c r="AB187" s="1589">
        <f t="shared" si="136"/>
        <v>3049543.0674846629</v>
      </c>
      <c r="AC187" s="1589">
        <f t="shared" si="137"/>
        <v>0</v>
      </c>
      <c r="AD187" s="1589">
        <f t="shared" si="138"/>
        <v>0</v>
      </c>
      <c r="AE187" s="1589">
        <f t="shared" si="126"/>
        <v>0</v>
      </c>
      <c r="AF187" s="1590">
        <f t="shared" si="127"/>
        <v>2012</v>
      </c>
      <c r="AG187" s="1588">
        <f t="shared" si="128"/>
        <v>0</v>
      </c>
      <c r="AH187" s="1588">
        <f t="shared" si="129"/>
        <v>15247715.337423315</v>
      </c>
      <c r="AI187" s="1546"/>
      <c r="AJ187" s="1546"/>
      <c r="AK187" s="1546"/>
    </row>
    <row r="188" spans="1:37" s="1210" customFormat="1" ht="36.75" customHeight="1">
      <c r="A188" s="1210" t="str">
        <f t="shared" si="122"/>
        <v>2.07.01</v>
      </c>
      <c r="B188" s="1635"/>
      <c r="C188" s="1602" t="s">
        <v>2082</v>
      </c>
      <c r="D188" s="1577" t="s">
        <v>2010</v>
      </c>
      <c r="E188" s="1603" t="s">
        <v>1136</v>
      </c>
      <c r="F188" s="1569"/>
      <c r="G188" s="1569"/>
      <c r="H188" s="1581" t="s">
        <v>1870</v>
      </c>
      <c r="I188" s="1581">
        <v>2012</v>
      </c>
      <c r="J188" s="1569"/>
      <c r="K188" s="1569"/>
      <c r="L188" s="1569"/>
      <c r="M188" s="1569"/>
      <c r="N188" s="1569"/>
      <c r="O188" s="1581" t="s">
        <v>133</v>
      </c>
      <c r="P188" s="1582">
        <v>2720407.3619631901</v>
      </c>
      <c r="Q188" s="1353" t="s">
        <v>2014</v>
      </c>
      <c r="R188" s="1537"/>
      <c r="S188" s="1583" t="str">
        <f t="shared" si="123"/>
        <v>2.07.01</v>
      </c>
      <c r="T188" s="1584" t="str">
        <f t="shared" si="124"/>
        <v>ALAT STUDIO</v>
      </c>
      <c r="U188" s="1585">
        <f t="shared" si="125"/>
        <v>5</v>
      </c>
      <c r="V188" s="1586">
        <f t="shared" si="130"/>
        <v>544081.47239263798</v>
      </c>
      <c r="W188" s="1587">
        <f t="shared" si="131"/>
        <v>2</v>
      </c>
      <c r="X188" s="1588">
        <f t="shared" si="132"/>
        <v>1088162.944785276</v>
      </c>
      <c r="Y188" s="1586">
        <f t="shared" si="133"/>
        <v>3</v>
      </c>
      <c r="Z188" s="1588">
        <f t="shared" si="134"/>
        <v>544081.47239263798</v>
      </c>
      <c r="AA188" s="1589">
        <f t="shared" si="135"/>
        <v>544081.47239263798</v>
      </c>
      <c r="AB188" s="1589">
        <f t="shared" si="136"/>
        <v>544081.47239263798</v>
      </c>
      <c r="AC188" s="1589">
        <f t="shared" si="137"/>
        <v>0</v>
      </c>
      <c r="AD188" s="1589">
        <f t="shared" si="138"/>
        <v>0</v>
      </c>
      <c r="AE188" s="1589">
        <f t="shared" si="126"/>
        <v>0</v>
      </c>
      <c r="AF188" s="1590">
        <f t="shared" si="127"/>
        <v>2012</v>
      </c>
      <c r="AG188" s="1588">
        <f t="shared" si="128"/>
        <v>0</v>
      </c>
      <c r="AH188" s="1588">
        <f t="shared" si="129"/>
        <v>2720407.3619631901</v>
      </c>
      <c r="AI188" s="1546"/>
      <c r="AJ188" s="1546"/>
      <c r="AK188" s="1546"/>
    </row>
    <row r="189" spans="1:37" s="1210" customFormat="1" ht="36.75" customHeight="1">
      <c r="A189" s="1210" t="str">
        <f t="shared" si="122"/>
        <v>2.07.02</v>
      </c>
      <c r="B189" s="1635"/>
      <c r="C189" s="1602" t="s">
        <v>2077</v>
      </c>
      <c r="D189" s="1577" t="s">
        <v>2011</v>
      </c>
      <c r="E189" s="1603" t="s">
        <v>448</v>
      </c>
      <c r="F189" s="1569"/>
      <c r="G189" s="1569"/>
      <c r="H189" s="1581" t="s">
        <v>1870</v>
      </c>
      <c r="I189" s="1581">
        <v>2012</v>
      </c>
      <c r="J189" s="1569"/>
      <c r="K189" s="1569"/>
      <c r="L189" s="1569"/>
      <c r="M189" s="1569"/>
      <c r="N189" s="1569"/>
      <c r="O189" s="1581" t="s">
        <v>133</v>
      </c>
      <c r="P189" s="1582">
        <v>8060466.2576687112</v>
      </c>
      <c r="Q189" s="1353" t="s">
        <v>2014</v>
      </c>
      <c r="R189" s="1537"/>
      <c r="S189" s="1583" t="str">
        <f t="shared" si="123"/>
        <v>2.07.02</v>
      </c>
      <c r="T189" s="1584" t="str">
        <f t="shared" si="124"/>
        <v>ALAT KOMUNIKASI</v>
      </c>
      <c r="U189" s="1585">
        <f t="shared" si="125"/>
        <v>5</v>
      </c>
      <c r="V189" s="1586">
        <f t="shared" si="130"/>
        <v>1612093.2515337423</v>
      </c>
      <c r="W189" s="1587">
        <f t="shared" si="131"/>
        <v>2</v>
      </c>
      <c r="X189" s="1588">
        <f t="shared" si="132"/>
        <v>3224186.5030674846</v>
      </c>
      <c r="Y189" s="1586">
        <f t="shared" si="133"/>
        <v>3</v>
      </c>
      <c r="Z189" s="1588">
        <f t="shared" si="134"/>
        <v>1612093.2515337423</v>
      </c>
      <c r="AA189" s="1589">
        <f t="shared" si="135"/>
        <v>1612093.2515337423</v>
      </c>
      <c r="AB189" s="1589">
        <f t="shared" si="136"/>
        <v>1612093.2515337423</v>
      </c>
      <c r="AC189" s="1589">
        <f t="shared" si="137"/>
        <v>0</v>
      </c>
      <c r="AD189" s="1589">
        <f t="shared" si="138"/>
        <v>0</v>
      </c>
      <c r="AE189" s="1589">
        <f t="shared" si="126"/>
        <v>0</v>
      </c>
      <c r="AF189" s="1590">
        <f t="shared" si="127"/>
        <v>2012</v>
      </c>
      <c r="AG189" s="1588">
        <f t="shared" si="128"/>
        <v>0</v>
      </c>
      <c r="AH189" s="1588">
        <f t="shared" si="129"/>
        <v>8060466.2576687112</v>
      </c>
      <c r="AI189" s="1546"/>
      <c r="AJ189" s="1546"/>
      <c r="AK189" s="1546"/>
    </row>
    <row r="190" spans="1:37" s="1210" customFormat="1" ht="36.75" customHeight="1">
      <c r="A190" s="1210" t="str">
        <f t="shared" si="122"/>
        <v>2.07.02</v>
      </c>
      <c r="B190" s="1635"/>
      <c r="C190" s="1602" t="s">
        <v>2081</v>
      </c>
      <c r="D190" s="1577" t="s">
        <v>2012</v>
      </c>
      <c r="E190" s="1603"/>
      <c r="F190" s="1569"/>
      <c r="G190" s="1569"/>
      <c r="H190" s="1581" t="s">
        <v>1870</v>
      </c>
      <c r="I190" s="1581">
        <v>2012</v>
      </c>
      <c r="J190" s="1569"/>
      <c r="K190" s="1569"/>
      <c r="L190" s="1569"/>
      <c r="M190" s="1569"/>
      <c r="N190" s="1569"/>
      <c r="O190" s="1581" t="s">
        <v>133</v>
      </c>
      <c r="P190" s="1582">
        <v>11000000</v>
      </c>
      <c r="Q190" s="1353" t="s">
        <v>2014</v>
      </c>
      <c r="R190" s="1537"/>
      <c r="S190" s="1583" t="str">
        <f t="shared" si="123"/>
        <v>2.07.02</v>
      </c>
      <c r="T190" s="1584" t="str">
        <f t="shared" si="124"/>
        <v>ALAT KOMUNIKASI</v>
      </c>
      <c r="U190" s="1585">
        <f t="shared" si="125"/>
        <v>5</v>
      </c>
      <c r="V190" s="1586">
        <f t="shared" si="130"/>
        <v>2200000</v>
      </c>
      <c r="W190" s="1587">
        <f t="shared" si="131"/>
        <v>2</v>
      </c>
      <c r="X190" s="1588">
        <f t="shared" si="132"/>
        <v>4400000</v>
      </c>
      <c r="Y190" s="1586">
        <f t="shared" si="133"/>
        <v>3</v>
      </c>
      <c r="Z190" s="1588">
        <f t="shared" si="134"/>
        <v>2200000</v>
      </c>
      <c r="AA190" s="1589">
        <f t="shared" si="135"/>
        <v>2200000</v>
      </c>
      <c r="AB190" s="1589">
        <f t="shared" si="136"/>
        <v>2200000</v>
      </c>
      <c r="AC190" s="1589">
        <f t="shared" si="137"/>
        <v>0</v>
      </c>
      <c r="AD190" s="1589">
        <f t="shared" si="138"/>
        <v>0</v>
      </c>
      <c r="AE190" s="1589">
        <f t="shared" si="126"/>
        <v>0</v>
      </c>
      <c r="AF190" s="1590">
        <f t="shared" si="127"/>
        <v>2012</v>
      </c>
      <c r="AG190" s="1588">
        <f t="shared" si="128"/>
        <v>0</v>
      </c>
      <c r="AH190" s="1588">
        <f t="shared" si="129"/>
        <v>11000000</v>
      </c>
      <c r="AI190" s="1546"/>
      <c r="AJ190" s="1546"/>
      <c r="AK190" s="1546"/>
    </row>
    <row r="191" spans="1:37" s="1210" customFormat="1" ht="36.75" customHeight="1">
      <c r="A191" s="1210" t="str">
        <f t="shared" si="122"/>
        <v>2.07.01</v>
      </c>
      <c r="B191" s="1635"/>
      <c r="C191" s="1602" t="s">
        <v>2078</v>
      </c>
      <c r="D191" s="1577" t="s">
        <v>2013</v>
      </c>
      <c r="E191" s="1603" t="s">
        <v>444</v>
      </c>
      <c r="F191" s="1569"/>
      <c r="G191" s="1569"/>
      <c r="H191" s="1581" t="s">
        <v>1870</v>
      </c>
      <c r="I191" s="1581">
        <v>2013</v>
      </c>
      <c r="J191" s="1569"/>
      <c r="K191" s="1569"/>
      <c r="L191" s="1569"/>
      <c r="M191" s="1569"/>
      <c r="N191" s="1569"/>
      <c r="O191" s="1581" t="s">
        <v>133</v>
      </c>
      <c r="P191" s="1582">
        <v>3253117.41</v>
      </c>
      <c r="Q191" s="1353" t="s">
        <v>2014</v>
      </c>
      <c r="R191" s="1537"/>
      <c r="S191" s="1583" t="str">
        <f t="shared" si="123"/>
        <v>2.07.01</v>
      </c>
      <c r="T191" s="1584" t="str">
        <f t="shared" si="124"/>
        <v>ALAT STUDIO</v>
      </c>
      <c r="U191" s="1585">
        <f t="shared" si="125"/>
        <v>5</v>
      </c>
      <c r="V191" s="1586">
        <f t="shared" si="130"/>
        <v>650623.48200000008</v>
      </c>
      <c r="W191" s="1587">
        <f t="shared" si="131"/>
        <v>1</v>
      </c>
      <c r="X191" s="1588">
        <f t="shared" si="132"/>
        <v>650623.48200000008</v>
      </c>
      <c r="Y191" s="1586">
        <f t="shared" si="133"/>
        <v>2</v>
      </c>
      <c r="Z191" s="1588">
        <f t="shared" si="134"/>
        <v>650623.48200000008</v>
      </c>
      <c r="AA191" s="1589">
        <f t="shared" si="135"/>
        <v>650623.48200000008</v>
      </c>
      <c r="AB191" s="1589">
        <f t="shared" si="136"/>
        <v>650623.48200000008</v>
      </c>
      <c r="AC191" s="1589">
        <f t="shared" si="137"/>
        <v>650623.48200000008</v>
      </c>
      <c r="AD191" s="1589">
        <f t="shared" si="138"/>
        <v>0</v>
      </c>
      <c r="AE191" s="1589">
        <f t="shared" si="126"/>
        <v>0</v>
      </c>
      <c r="AF191" s="1590">
        <f t="shared" si="127"/>
        <v>2013</v>
      </c>
      <c r="AG191" s="1588">
        <f t="shared" si="128"/>
        <v>0</v>
      </c>
      <c r="AH191" s="1588">
        <f t="shared" si="129"/>
        <v>3253117.41</v>
      </c>
      <c r="AI191" s="1546"/>
      <c r="AJ191" s="1546"/>
      <c r="AK191" s="1546"/>
    </row>
    <row r="192" spans="1:37" s="1210" customFormat="1" ht="25.5" customHeight="1">
      <c r="A192" s="1210" t="str">
        <f t="shared" si="122"/>
        <v>2.07.02</v>
      </c>
      <c r="B192" s="1635"/>
      <c r="C192" s="1577" t="s">
        <v>2081</v>
      </c>
      <c r="D192" s="1577" t="s">
        <v>1927</v>
      </c>
      <c r="E192" s="1603"/>
      <c r="F192" s="1581" t="s">
        <v>150</v>
      </c>
      <c r="G192" s="1581"/>
      <c r="H192" s="1581" t="s">
        <v>1870</v>
      </c>
      <c r="I192" s="1581">
        <v>2013</v>
      </c>
      <c r="J192" s="1581"/>
      <c r="K192" s="1581"/>
      <c r="L192" s="1581"/>
      <c r="M192" s="1581"/>
      <c r="N192" s="1581"/>
      <c r="O192" s="1581" t="s">
        <v>133</v>
      </c>
      <c r="P192" s="1582">
        <v>79165000</v>
      </c>
      <c r="Q192" s="1636" t="s">
        <v>112</v>
      </c>
      <c r="R192" s="1537"/>
      <c r="S192" s="1583" t="str">
        <f t="shared" si="123"/>
        <v>2.07.02</v>
      </c>
      <c r="T192" s="1584" t="str">
        <f t="shared" si="124"/>
        <v>ALAT KOMUNIKASI</v>
      </c>
      <c r="U192" s="1585">
        <f t="shared" si="125"/>
        <v>5</v>
      </c>
      <c r="V192" s="1586">
        <f t="shared" si="130"/>
        <v>15833000</v>
      </c>
      <c r="W192" s="1587">
        <f t="shared" si="131"/>
        <v>1</v>
      </c>
      <c r="X192" s="1588">
        <f t="shared" si="132"/>
        <v>15833000</v>
      </c>
      <c r="Y192" s="1586">
        <f t="shared" si="133"/>
        <v>2</v>
      </c>
      <c r="Z192" s="1588">
        <f t="shared" si="134"/>
        <v>15833000</v>
      </c>
      <c r="AA192" s="1589">
        <f t="shared" si="135"/>
        <v>15833000</v>
      </c>
      <c r="AB192" s="1589">
        <f t="shared" si="136"/>
        <v>15833000</v>
      </c>
      <c r="AC192" s="1589">
        <f t="shared" si="137"/>
        <v>15833000</v>
      </c>
      <c r="AD192" s="1589">
        <f t="shared" si="138"/>
        <v>0</v>
      </c>
      <c r="AE192" s="1589">
        <f t="shared" si="126"/>
        <v>0</v>
      </c>
      <c r="AF192" s="1590">
        <f t="shared" si="127"/>
        <v>2013</v>
      </c>
      <c r="AG192" s="1588">
        <f t="shared" si="128"/>
        <v>0</v>
      </c>
      <c r="AH192" s="1588">
        <f t="shared" si="129"/>
        <v>79165000</v>
      </c>
      <c r="AI192" s="1546"/>
      <c r="AJ192" s="1546"/>
      <c r="AK192" s="1546"/>
    </row>
    <row r="193" spans="1:37" s="1210" customFormat="1" ht="25.5" customHeight="1">
      <c r="A193" s="1210" t="str">
        <f t="shared" si="122"/>
        <v>2.07.01</v>
      </c>
      <c r="B193" s="1635"/>
      <c r="C193" s="1577" t="s">
        <v>1074</v>
      </c>
      <c r="D193" s="1577" t="s">
        <v>1928</v>
      </c>
      <c r="E193" s="1603"/>
      <c r="F193" s="1581" t="s">
        <v>150</v>
      </c>
      <c r="G193" s="1581"/>
      <c r="H193" s="1581" t="s">
        <v>1870</v>
      </c>
      <c r="I193" s="1581">
        <v>2013</v>
      </c>
      <c r="J193" s="1581"/>
      <c r="K193" s="1581"/>
      <c r="L193" s="1581"/>
      <c r="M193" s="1581"/>
      <c r="N193" s="1581"/>
      <c r="O193" s="1581" t="s">
        <v>133</v>
      </c>
      <c r="P193" s="1582">
        <v>14625000</v>
      </c>
      <c r="Q193" s="1636" t="s">
        <v>112</v>
      </c>
      <c r="R193" s="1548" t="s">
        <v>112</v>
      </c>
      <c r="S193" s="1583" t="str">
        <f t="shared" si="123"/>
        <v>2.07.01</v>
      </c>
      <c r="T193" s="1584" t="str">
        <f t="shared" si="124"/>
        <v>ALAT STUDIO</v>
      </c>
      <c r="U193" s="1585">
        <f t="shared" si="125"/>
        <v>5</v>
      </c>
      <c r="V193" s="1586">
        <f t="shared" si="130"/>
        <v>2925000</v>
      </c>
      <c r="W193" s="1587">
        <f t="shared" si="131"/>
        <v>1</v>
      </c>
      <c r="X193" s="1588">
        <f t="shared" si="132"/>
        <v>2925000</v>
      </c>
      <c r="Y193" s="1586">
        <f t="shared" si="133"/>
        <v>2</v>
      </c>
      <c r="Z193" s="1588">
        <f t="shared" si="134"/>
        <v>2925000</v>
      </c>
      <c r="AA193" s="1589">
        <f t="shared" si="135"/>
        <v>2925000</v>
      </c>
      <c r="AB193" s="1589">
        <f t="shared" si="136"/>
        <v>2925000</v>
      </c>
      <c r="AC193" s="1589">
        <f t="shared" si="137"/>
        <v>2925000</v>
      </c>
      <c r="AD193" s="1589">
        <f t="shared" si="138"/>
        <v>0</v>
      </c>
      <c r="AE193" s="1589">
        <f t="shared" si="126"/>
        <v>0</v>
      </c>
      <c r="AF193" s="1590">
        <f t="shared" si="127"/>
        <v>2013</v>
      </c>
      <c r="AG193" s="1588">
        <f t="shared" si="128"/>
        <v>0</v>
      </c>
      <c r="AH193" s="1588">
        <f t="shared" si="129"/>
        <v>14625000</v>
      </c>
      <c r="AI193" s="1546"/>
      <c r="AJ193" s="1546"/>
      <c r="AK193" s="1546"/>
    </row>
    <row r="194" spans="1:37" s="1210" customFormat="1" ht="25.5" customHeight="1">
      <c r="A194" s="1210" t="str">
        <f t="shared" si="122"/>
        <v>2.07.01</v>
      </c>
      <c r="B194" s="1635"/>
      <c r="C194" s="1577" t="s">
        <v>2083</v>
      </c>
      <c r="D194" s="1577" t="s">
        <v>1929</v>
      </c>
      <c r="E194" s="1603" t="s">
        <v>901</v>
      </c>
      <c r="F194" s="1581" t="s">
        <v>150</v>
      </c>
      <c r="G194" s="1581"/>
      <c r="H194" s="1581" t="s">
        <v>1870</v>
      </c>
      <c r="I194" s="1581">
        <v>2014</v>
      </c>
      <c r="J194" s="1581"/>
      <c r="K194" s="1581"/>
      <c r="L194" s="1581"/>
      <c r="M194" s="1581"/>
      <c r="N194" s="1581"/>
      <c r="O194" s="1581" t="s">
        <v>133</v>
      </c>
      <c r="P194" s="1582">
        <v>13750000</v>
      </c>
      <c r="Q194" s="1636" t="s">
        <v>112</v>
      </c>
      <c r="R194" s="1548" t="s">
        <v>112</v>
      </c>
      <c r="S194" s="1583" t="str">
        <f t="shared" si="123"/>
        <v>2.07.01</v>
      </c>
      <c r="T194" s="1584" t="str">
        <f t="shared" si="124"/>
        <v>ALAT STUDIO</v>
      </c>
      <c r="U194" s="1585">
        <f t="shared" si="125"/>
        <v>5</v>
      </c>
      <c r="V194" s="1586">
        <f t="shared" si="130"/>
        <v>2750000</v>
      </c>
      <c r="W194" s="1587">
        <f t="shared" si="131"/>
        <v>0</v>
      </c>
      <c r="X194" s="1588">
        <f t="shared" si="132"/>
        <v>0</v>
      </c>
      <c r="Y194" s="1586">
        <f t="shared" si="133"/>
        <v>1</v>
      </c>
      <c r="Z194" s="1588">
        <f t="shared" si="134"/>
        <v>2750000</v>
      </c>
      <c r="AA194" s="1589">
        <f t="shared" si="135"/>
        <v>2750000</v>
      </c>
      <c r="AB194" s="1589">
        <f t="shared" si="136"/>
        <v>2750000</v>
      </c>
      <c r="AC194" s="1589">
        <f t="shared" si="137"/>
        <v>2750000</v>
      </c>
      <c r="AD194" s="1589">
        <f t="shared" si="138"/>
        <v>2750000</v>
      </c>
      <c r="AE194" s="1589">
        <f t="shared" si="126"/>
        <v>0</v>
      </c>
      <c r="AF194" s="1590">
        <f t="shared" si="127"/>
        <v>2014</v>
      </c>
      <c r="AG194" s="1588">
        <f t="shared" si="128"/>
        <v>0</v>
      </c>
      <c r="AH194" s="1588">
        <f t="shared" si="129"/>
        <v>13750000</v>
      </c>
      <c r="AI194" s="1546"/>
      <c r="AJ194" s="1546"/>
      <c r="AK194" s="1546"/>
    </row>
    <row r="195" spans="1:37" s="1210" customFormat="1" ht="25.5" customHeight="1">
      <c r="A195" s="1210" t="str">
        <f t="shared" si="122"/>
        <v>2.07.01</v>
      </c>
      <c r="B195" s="1635"/>
      <c r="C195" s="1577" t="s">
        <v>2078</v>
      </c>
      <c r="D195" s="1577" t="s">
        <v>1930</v>
      </c>
      <c r="E195" s="1603" t="s">
        <v>1874</v>
      </c>
      <c r="F195" s="1581" t="s">
        <v>150</v>
      </c>
      <c r="G195" s="1581"/>
      <c r="H195" s="1581" t="s">
        <v>1870</v>
      </c>
      <c r="I195" s="1581">
        <v>2014</v>
      </c>
      <c r="J195" s="1581"/>
      <c r="K195" s="1581"/>
      <c r="L195" s="1581"/>
      <c r="M195" s="1581"/>
      <c r="N195" s="1581"/>
      <c r="O195" s="1581" t="s">
        <v>133</v>
      </c>
      <c r="P195" s="1582">
        <v>14575000</v>
      </c>
      <c r="Q195" s="1636" t="s">
        <v>112</v>
      </c>
      <c r="R195" s="1548" t="s">
        <v>112</v>
      </c>
      <c r="S195" s="1583" t="str">
        <f t="shared" si="123"/>
        <v>2.07.01</v>
      </c>
      <c r="T195" s="1584" t="str">
        <f t="shared" si="124"/>
        <v>ALAT STUDIO</v>
      </c>
      <c r="U195" s="1585">
        <f t="shared" si="125"/>
        <v>5</v>
      </c>
      <c r="V195" s="1586">
        <f t="shared" si="130"/>
        <v>2915000</v>
      </c>
      <c r="W195" s="1587">
        <f t="shared" si="131"/>
        <v>0</v>
      </c>
      <c r="X195" s="1588">
        <f t="shared" si="132"/>
        <v>0</v>
      </c>
      <c r="Y195" s="1586">
        <f t="shared" si="133"/>
        <v>1</v>
      </c>
      <c r="Z195" s="1588">
        <f t="shared" si="134"/>
        <v>2915000</v>
      </c>
      <c r="AA195" s="1589">
        <f t="shared" si="135"/>
        <v>2915000</v>
      </c>
      <c r="AB195" s="1589">
        <f t="shared" si="136"/>
        <v>2915000</v>
      </c>
      <c r="AC195" s="1589">
        <f t="shared" si="137"/>
        <v>2915000</v>
      </c>
      <c r="AD195" s="1589">
        <f t="shared" si="138"/>
        <v>2915000</v>
      </c>
      <c r="AE195" s="1589">
        <f t="shared" si="126"/>
        <v>0</v>
      </c>
      <c r="AF195" s="1590">
        <f t="shared" si="127"/>
        <v>2014</v>
      </c>
      <c r="AG195" s="1588">
        <f t="shared" si="128"/>
        <v>0</v>
      </c>
      <c r="AH195" s="1588">
        <f t="shared" si="129"/>
        <v>14575000</v>
      </c>
      <c r="AI195" s="1546"/>
      <c r="AJ195" s="1546"/>
      <c r="AK195" s="1546"/>
    </row>
    <row r="196" spans="1:37" s="1210" customFormat="1" ht="25.5" customHeight="1">
      <c r="A196" s="1210" t="str">
        <f t="shared" si="122"/>
        <v>2.07.01</v>
      </c>
      <c r="B196" s="1633"/>
      <c r="C196" s="1612" t="s">
        <v>1074</v>
      </c>
      <c r="D196" s="1577" t="s">
        <v>1995</v>
      </c>
      <c r="E196" s="1601" t="s">
        <v>444</v>
      </c>
      <c r="F196" s="1577"/>
      <c r="G196" s="1577"/>
      <c r="H196" s="1577"/>
      <c r="I196" s="1581">
        <v>2017</v>
      </c>
      <c r="J196" s="1569"/>
      <c r="K196" s="1569"/>
      <c r="L196" s="1569"/>
      <c r="M196" s="1569"/>
      <c r="N196" s="1569"/>
      <c r="O196" s="1581" t="s">
        <v>133</v>
      </c>
      <c r="P196" s="1582">
        <v>35350000</v>
      </c>
      <c r="Q196" s="1636"/>
      <c r="R196" s="1548"/>
      <c r="S196" s="1583" t="str">
        <f t="shared" ref="S196:S209" si="139">A196</f>
        <v>2.07.01</v>
      </c>
      <c r="T196" s="1584" t="str">
        <f t="shared" ref="T196:T209" si="140">VLOOKUP(S196,kelompok,2,0)</f>
        <v>ALAT STUDIO</v>
      </c>
      <c r="U196" s="1585">
        <f t="shared" ref="U196:U209" si="141">VLOOKUP(S196,MASAMANFAAT,4,0)</f>
        <v>5</v>
      </c>
      <c r="V196" s="1586">
        <f t="shared" si="130"/>
        <v>7070000</v>
      </c>
      <c r="W196" s="1587"/>
      <c r="X196" s="1588"/>
      <c r="Y196" s="1586"/>
      <c r="Z196" s="1588"/>
      <c r="AA196" s="1589"/>
      <c r="AB196" s="1589"/>
      <c r="AC196" s="1589">
        <f t="shared" si="137"/>
        <v>7070000</v>
      </c>
      <c r="AD196" s="1589">
        <f t="shared" si="138"/>
        <v>7070000</v>
      </c>
      <c r="AE196" s="1589">
        <f t="shared" ref="AE196:AE209" si="142">IF(P196=X196+Z196+AA196+AB196+AC196+AD196,0,V196)</f>
        <v>7070000</v>
      </c>
      <c r="AF196" s="1590">
        <f t="shared" ref="AF196:AF209" si="143">I196</f>
        <v>2017</v>
      </c>
      <c r="AG196" s="1588">
        <f t="shared" si="128"/>
        <v>14140000</v>
      </c>
      <c r="AH196" s="1588">
        <f t="shared" si="129"/>
        <v>21210000</v>
      </c>
      <c r="AI196" s="1546"/>
      <c r="AJ196" s="1546"/>
      <c r="AK196" s="1546"/>
    </row>
    <row r="197" spans="1:37" s="1210" customFormat="1" ht="25.5" customHeight="1">
      <c r="A197" s="1210" t="str">
        <f t="shared" si="122"/>
        <v>2.07.01</v>
      </c>
      <c r="B197" s="1633"/>
      <c r="C197" s="1577" t="s">
        <v>1074</v>
      </c>
      <c r="D197" s="1577" t="s">
        <v>1992</v>
      </c>
      <c r="E197" s="1601" t="s">
        <v>836</v>
      </c>
      <c r="F197" s="1577"/>
      <c r="G197" s="1577"/>
      <c r="H197" s="1577"/>
      <c r="I197" s="1581">
        <v>2017</v>
      </c>
      <c r="J197" s="1569"/>
      <c r="K197" s="1569"/>
      <c r="L197" s="1569"/>
      <c r="M197" s="1569"/>
      <c r="N197" s="1569"/>
      <c r="O197" s="1581" t="s">
        <v>133</v>
      </c>
      <c r="P197" s="1582">
        <v>56300000</v>
      </c>
      <c r="Q197" s="1636"/>
      <c r="R197" s="1548"/>
      <c r="S197" s="1583" t="str">
        <f t="shared" si="139"/>
        <v>2.07.01</v>
      </c>
      <c r="T197" s="1584" t="str">
        <f t="shared" si="140"/>
        <v>ALAT STUDIO</v>
      </c>
      <c r="U197" s="1585">
        <f t="shared" si="141"/>
        <v>5</v>
      </c>
      <c r="V197" s="1586">
        <f t="shared" si="130"/>
        <v>11260000</v>
      </c>
      <c r="W197" s="1587"/>
      <c r="X197" s="1588"/>
      <c r="Y197" s="1586"/>
      <c r="Z197" s="1588"/>
      <c r="AA197" s="1589"/>
      <c r="AB197" s="1589"/>
      <c r="AC197" s="1589">
        <f t="shared" si="137"/>
        <v>11260000</v>
      </c>
      <c r="AD197" s="1589">
        <f t="shared" si="138"/>
        <v>11260000</v>
      </c>
      <c r="AE197" s="1589">
        <f t="shared" si="142"/>
        <v>11260000</v>
      </c>
      <c r="AF197" s="1590">
        <f t="shared" si="143"/>
        <v>2017</v>
      </c>
      <c r="AG197" s="1588">
        <f t="shared" si="128"/>
        <v>22520000</v>
      </c>
      <c r="AH197" s="1588">
        <f t="shared" si="129"/>
        <v>33780000</v>
      </c>
      <c r="AI197" s="1546"/>
      <c r="AJ197" s="1546"/>
      <c r="AK197" s="1546"/>
    </row>
    <row r="198" spans="1:37" s="1210" customFormat="1" ht="25.5" customHeight="1">
      <c r="A198" s="1210" t="str">
        <f t="shared" si="122"/>
        <v>2.07.01</v>
      </c>
      <c r="B198" s="1633"/>
      <c r="C198" s="1577" t="s">
        <v>1074</v>
      </c>
      <c r="D198" s="1577" t="s">
        <v>1993</v>
      </c>
      <c r="E198" s="1601" t="s">
        <v>444</v>
      </c>
      <c r="F198" s="1577"/>
      <c r="G198" s="1577"/>
      <c r="H198" s="1577"/>
      <c r="I198" s="1581">
        <v>2017</v>
      </c>
      <c r="J198" s="1569"/>
      <c r="K198" s="1569"/>
      <c r="L198" s="1569"/>
      <c r="M198" s="1569"/>
      <c r="N198" s="1569"/>
      <c r="O198" s="1581" t="s">
        <v>133</v>
      </c>
      <c r="P198" s="1582">
        <v>41850000</v>
      </c>
      <c r="Q198" s="1636"/>
      <c r="R198" s="1548"/>
      <c r="S198" s="1583" t="str">
        <f t="shared" si="139"/>
        <v>2.07.01</v>
      </c>
      <c r="T198" s="1584" t="str">
        <f t="shared" si="140"/>
        <v>ALAT STUDIO</v>
      </c>
      <c r="U198" s="1585">
        <f t="shared" si="141"/>
        <v>5</v>
      </c>
      <c r="V198" s="1586">
        <f t="shared" si="130"/>
        <v>8370000</v>
      </c>
      <c r="W198" s="1587"/>
      <c r="X198" s="1588"/>
      <c r="Y198" s="1586"/>
      <c r="Z198" s="1588"/>
      <c r="AA198" s="1589"/>
      <c r="AB198" s="1589"/>
      <c r="AC198" s="1589">
        <f t="shared" si="137"/>
        <v>8370000</v>
      </c>
      <c r="AD198" s="1589">
        <f t="shared" si="138"/>
        <v>8370000</v>
      </c>
      <c r="AE198" s="1589">
        <f t="shared" si="142"/>
        <v>8370000</v>
      </c>
      <c r="AF198" s="1590">
        <f t="shared" si="143"/>
        <v>2017</v>
      </c>
      <c r="AG198" s="1588">
        <f t="shared" si="128"/>
        <v>16740000</v>
      </c>
      <c r="AH198" s="1588">
        <f t="shared" si="129"/>
        <v>25110000</v>
      </c>
      <c r="AI198" s="1546"/>
      <c r="AJ198" s="1546"/>
      <c r="AK198" s="1546"/>
    </row>
    <row r="199" spans="1:37" s="1210" customFormat="1" ht="25.5" customHeight="1">
      <c r="A199" s="1210" t="str">
        <f t="shared" si="122"/>
        <v>2.07.02</v>
      </c>
      <c r="B199" s="1633"/>
      <c r="C199" s="1577" t="s">
        <v>2087</v>
      </c>
      <c r="D199" s="1577" t="s">
        <v>1996</v>
      </c>
      <c r="E199" s="1601" t="s">
        <v>446</v>
      </c>
      <c r="F199" s="1577"/>
      <c r="G199" s="1577"/>
      <c r="H199" s="1577"/>
      <c r="I199" s="1581">
        <v>2017</v>
      </c>
      <c r="J199" s="1569"/>
      <c r="K199" s="1569"/>
      <c r="L199" s="1569"/>
      <c r="M199" s="1569"/>
      <c r="N199" s="1569"/>
      <c r="O199" s="1581" t="s">
        <v>133</v>
      </c>
      <c r="P199" s="1582">
        <v>24500000</v>
      </c>
      <c r="Q199" s="1636"/>
      <c r="R199" s="1548"/>
      <c r="S199" s="1583" t="str">
        <f t="shared" si="139"/>
        <v>2.07.02</v>
      </c>
      <c r="T199" s="1584" t="str">
        <f t="shared" si="140"/>
        <v>ALAT KOMUNIKASI</v>
      </c>
      <c r="U199" s="1585">
        <f t="shared" si="141"/>
        <v>5</v>
      </c>
      <c r="V199" s="1586">
        <f t="shared" si="130"/>
        <v>4900000</v>
      </c>
      <c r="W199" s="1587"/>
      <c r="X199" s="1588"/>
      <c r="Y199" s="1586"/>
      <c r="Z199" s="1588"/>
      <c r="AA199" s="1589"/>
      <c r="AB199" s="1589"/>
      <c r="AC199" s="1589">
        <f t="shared" si="137"/>
        <v>4900000</v>
      </c>
      <c r="AD199" s="1589">
        <f t="shared" si="138"/>
        <v>4900000</v>
      </c>
      <c r="AE199" s="1589">
        <f t="shared" si="142"/>
        <v>4900000</v>
      </c>
      <c r="AF199" s="1590">
        <f t="shared" si="143"/>
        <v>2017</v>
      </c>
      <c r="AG199" s="1588">
        <f t="shared" si="128"/>
        <v>9800000</v>
      </c>
      <c r="AH199" s="1588">
        <f t="shared" si="129"/>
        <v>14700000</v>
      </c>
      <c r="AI199" s="1546"/>
      <c r="AJ199" s="1546"/>
      <c r="AK199" s="1546"/>
    </row>
    <row r="200" spans="1:37" s="1210" customFormat="1" ht="25.5" customHeight="1">
      <c r="A200" s="1210" t="str">
        <f t="shared" si="122"/>
        <v>2.07.01</v>
      </c>
      <c r="B200" s="1633"/>
      <c r="C200" s="1528" t="s">
        <v>1074</v>
      </c>
      <c r="D200" s="1528" t="s">
        <v>1992</v>
      </c>
      <c r="E200" s="1526" t="s">
        <v>444</v>
      </c>
      <c r="F200" s="1528"/>
      <c r="G200" s="1528"/>
      <c r="H200" s="1527" t="s">
        <v>1870</v>
      </c>
      <c r="I200" s="1527">
        <v>2018</v>
      </c>
      <c r="J200" s="1527"/>
      <c r="K200" s="1527"/>
      <c r="L200" s="1527"/>
      <c r="M200" s="1527"/>
      <c r="N200" s="1527"/>
      <c r="O200" s="1527" t="s">
        <v>133</v>
      </c>
      <c r="P200" s="1582">
        <v>8272733.3416133644</v>
      </c>
      <c r="Q200" s="1636"/>
      <c r="R200" s="1548"/>
      <c r="S200" s="1583" t="str">
        <f t="shared" si="139"/>
        <v>2.07.01</v>
      </c>
      <c r="T200" s="1584" t="str">
        <f t="shared" si="140"/>
        <v>ALAT STUDIO</v>
      </c>
      <c r="U200" s="1585">
        <f t="shared" si="141"/>
        <v>5</v>
      </c>
      <c r="V200" s="1586">
        <f t="shared" si="130"/>
        <v>1654546.6683226728</v>
      </c>
      <c r="W200" s="1587"/>
      <c r="X200" s="1588"/>
      <c r="Y200" s="1586"/>
      <c r="Z200" s="1588"/>
      <c r="AA200" s="1589"/>
      <c r="AB200" s="1589"/>
      <c r="AC200" s="1589"/>
      <c r="AD200" s="1589">
        <f t="shared" si="138"/>
        <v>1654546.6683226728</v>
      </c>
      <c r="AE200" s="1589">
        <f t="shared" si="142"/>
        <v>1654546.6683226728</v>
      </c>
      <c r="AF200" s="1590">
        <f t="shared" si="143"/>
        <v>2018</v>
      </c>
      <c r="AG200" s="1588">
        <f t="shared" si="128"/>
        <v>4963640.0049680192</v>
      </c>
      <c r="AH200" s="1588">
        <f t="shared" si="129"/>
        <v>3309093.3366453457</v>
      </c>
      <c r="AI200" s="1546"/>
      <c r="AJ200" s="1546"/>
      <c r="AK200" s="1546"/>
    </row>
    <row r="201" spans="1:37" s="1210" customFormat="1" ht="25.5" customHeight="1">
      <c r="A201" s="1210" t="str">
        <f t="shared" si="122"/>
        <v>2.07.02</v>
      </c>
      <c r="B201" s="1633"/>
      <c r="C201" s="1528" t="s">
        <v>4741</v>
      </c>
      <c r="D201" s="1529" t="s">
        <v>4736</v>
      </c>
      <c r="E201" s="1526"/>
      <c r="F201" s="1528"/>
      <c r="G201" s="1528"/>
      <c r="H201" s="1527" t="s">
        <v>1870</v>
      </c>
      <c r="I201" s="1527">
        <v>2019</v>
      </c>
      <c r="J201" s="1527"/>
      <c r="K201" s="1527"/>
      <c r="L201" s="1527"/>
      <c r="M201" s="1527"/>
      <c r="N201" s="1527"/>
      <c r="O201" s="1527" t="s">
        <v>133</v>
      </c>
      <c r="P201" s="1582">
        <v>18000000</v>
      </c>
      <c r="Q201" s="1636"/>
      <c r="R201" s="1548"/>
      <c r="S201" s="1583" t="str">
        <f t="shared" si="139"/>
        <v>2.07.02</v>
      </c>
      <c r="T201" s="1584" t="str">
        <f t="shared" si="140"/>
        <v>ALAT KOMUNIKASI</v>
      </c>
      <c r="U201" s="1585">
        <f t="shared" si="141"/>
        <v>5</v>
      </c>
      <c r="V201" s="1586">
        <f t="shared" si="130"/>
        <v>3600000</v>
      </c>
      <c r="W201" s="1587"/>
      <c r="X201" s="1588"/>
      <c r="Y201" s="1586"/>
      <c r="Z201" s="1588"/>
      <c r="AA201" s="1589"/>
      <c r="AB201" s="1589"/>
      <c r="AC201" s="1589"/>
      <c r="AD201" s="1589"/>
      <c r="AE201" s="1589">
        <f t="shared" si="142"/>
        <v>3600000</v>
      </c>
      <c r="AF201" s="1590">
        <f t="shared" si="143"/>
        <v>2019</v>
      </c>
      <c r="AG201" s="1588">
        <f t="shared" si="128"/>
        <v>14400000</v>
      </c>
      <c r="AH201" s="1588">
        <f t="shared" si="129"/>
        <v>3600000</v>
      </c>
      <c r="AI201" s="1546"/>
      <c r="AJ201" s="1546"/>
      <c r="AK201" s="1546"/>
    </row>
    <row r="202" spans="1:37" s="1210" customFormat="1" ht="25.5" customHeight="1">
      <c r="A202" s="1210" t="str">
        <f t="shared" si="122"/>
        <v>2.07.01</v>
      </c>
      <c r="B202" s="1633"/>
      <c r="C202" s="1528" t="s">
        <v>2080</v>
      </c>
      <c r="D202" s="1529" t="s">
        <v>4623</v>
      </c>
      <c r="E202" s="1526"/>
      <c r="F202" s="1528"/>
      <c r="G202" s="1528"/>
      <c r="H202" s="1527" t="s">
        <v>1870</v>
      </c>
      <c r="I202" s="1527">
        <v>2019</v>
      </c>
      <c r="J202" s="1527"/>
      <c r="K202" s="1527"/>
      <c r="L202" s="1527"/>
      <c r="M202" s="1527"/>
      <c r="N202" s="1527"/>
      <c r="O202" s="1527" t="s">
        <v>133</v>
      </c>
      <c r="P202" s="1582">
        <v>12400000</v>
      </c>
      <c r="Q202" s="1636"/>
      <c r="R202" s="1548"/>
      <c r="S202" s="1583" t="str">
        <f t="shared" si="139"/>
        <v>2.07.01</v>
      </c>
      <c r="T202" s="1584" t="str">
        <f t="shared" si="140"/>
        <v>ALAT STUDIO</v>
      </c>
      <c r="U202" s="1585">
        <f t="shared" si="141"/>
        <v>5</v>
      </c>
      <c r="V202" s="1586">
        <f t="shared" si="130"/>
        <v>2480000</v>
      </c>
      <c r="W202" s="1587"/>
      <c r="X202" s="1588"/>
      <c r="Y202" s="1586"/>
      <c r="Z202" s="1588"/>
      <c r="AA202" s="1589"/>
      <c r="AB202" s="1589"/>
      <c r="AC202" s="1589"/>
      <c r="AD202" s="1589"/>
      <c r="AE202" s="1589">
        <f t="shared" si="142"/>
        <v>2480000</v>
      </c>
      <c r="AF202" s="1590">
        <f t="shared" si="143"/>
        <v>2019</v>
      </c>
      <c r="AG202" s="1588">
        <f t="shared" si="128"/>
        <v>9920000</v>
      </c>
      <c r="AH202" s="1588">
        <f t="shared" si="129"/>
        <v>2480000</v>
      </c>
      <c r="AI202" s="1546"/>
      <c r="AJ202" s="1546"/>
      <c r="AK202" s="1546"/>
    </row>
    <row r="203" spans="1:37" s="1210" customFormat="1" ht="25.5" customHeight="1">
      <c r="A203" s="1210" t="str">
        <f t="shared" si="122"/>
        <v>2.07.01</v>
      </c>
      <c r="B203" s="1633"/>
      <c r="C203" s="1528" t="s">
        <v>2082</v>
      </c>
      <c r="D203" s="1529" t="s">
        <v>4737</v>
      </c>
      <c r="E203" s="1526"/>
      <c r="F203" s="1528"/>
      <c r="G203" s="1528"/>
      <c r="H203" s="1527" t="s">
        <v>1870</v>
      </c>
      <c r="I203" s="1527">
        <v>2019</v>
      </c>
      <c r="J203" s="1527"/>
      <c r="K203" s="1527"/>
      <c r="L203" s="1527"/>
      <c r="M203" s="1527"/>
      <c r="N203" s="1527"/>
      <c r="O203" s="1527" t="s">
        <v>133</v>
      </c>
      <c r="P203" s="1582">
        <v>1400000</v>
      </c>
      <c r="Q203" s="1636"/>
      <c r="R203" s="1548"/>
      <c r="S203" s="1583" t="str">
        <f t="shared" si="139"/>
        <v>2.07.01</v>
      </c>
      <c r="T203" s="1584" t="str">
        <f t="shared" si="140"/>
        <v>ALAT STUDIO</v>
      </c>
      <c r="U203" s="1585">
        <f t="shared" si="141"/>
        <v>5</v>
      </c>
      <c r="V203" s="1586">
        <f t="shared" si="130"/>
        <v>280000</v>
      </c>
      <c r="W203" s="1587"/>
      <c r="X203" s="1588"/>
      <c r="Y203" s="1586"/>
      <c r="Z203" s="1588"/>
      <c r="AA203" s="1589"/>
      <c r="AB203" s="1589"/>
      <c r="AC203" s="1589"/>
      <c r="AD203" s="1589"/>
      <c r="AE203" s="1589">
        <f t="shared" si="142"/>
        <v>280000</v>
      </c>
      <c r="AF203" s="1590">
        <f t="shared" si="143"/>
        <v>2019</v>
      </c>
      <c r="AG203" s="1588">
        <f t="shared" si="128"/>
        <v>1120000</v>
      </c>
      <c r="AH203" s="1588">
        <f t="shared" si="129"/>
        <v>280000</v>
      </c>
      <c r="AI203" s="1546"/>
      <c r="AJ203" s="1546"/>
      <c r="AK203" s="1546"/>
    </row>
    <row r="204" spans="1:37" s="1210" customFormat="1" ht="25.5" customHeight="1">
      <c r="A204" s="1210" t="str">
        <f t="shared" si="122"/>
        <v>2.07.01</v>
      </c>
      <c r="B204" s="1633"/>
      <c r="C204" s="1528" t="s">
        <v>2079</v>
      </c>
      <c r="D204" s="1529" t="s">
        <v>4738</v>
      </c>
      <c r="E204" s="1526"/>
      <c r="F204" s="1528"/>
      <c r="G204" s="1528"/>
      <c r="H204" s="1527" t="s">
        <v>1870</v>
      </c>
      <c r="I204" s="1527">
        <v>2019</v>
      </c>
      <c r="J204" s="1527"/>
      <c r="K204" s="1527"/>
      <c r="L204" s="1527"/>
      <c r="M204" s="1527"/>
      <c r="N204" s="1527"/>
      <c r="O204" s="1527" t="s">
        <v>133</v>
      </c>
      <c r="P204" s="1582">
        <v>3200000</v>
      </c>
      <c r="Q204" s="1636"/>
      <c r="R204" s="1548"/>
      <c r="S204" s="1583" t="str">
        <f t="shared" si="139"/>
        <v>2.07.01</v>
      </c>
      <c r="T204" s="1584" t="str">
        <f t="shared" si="140"/>
        <v>ALAT STUDIO</v>
      </c>
      <c r="U204" s="1585">
        <f t="shared" si="141"/>
        <v>5</v>
      </c>
      <c r="V204" s="1586">
        <f t="shared" si="130"/>
        <v>640000</v>
      </c>
      <c r="W204" s="1587"/>
      <c r="X204" s="1588"/>
      <c r="Y204" s="1586"/>
      <c r="Z204" s="1588"/>
      <c r="AA204" s="1589"/>
      <c r="AB204" s="1589"/>
      <c r="AC204" s="1589"/>
      <c r="AD204" s="1589"/>
      <c r="AE204" s="1589">
        <f t="shared" si="142"/>
        <v>640000</v>
      </c>
      <c r="AF204" s="1590">
        <f t="shared" si="143"/>
        <v>2019</v>
      </c>
      <c r="AG204" s="1588">
        <f t="shared" si="128"/>
        <v>2560000</v>
      </c>
      <c r="AH204" s="1588">
        <f t="shared" si="129"/>
        <v>640000</v>
      </c>
      <c r="AI204" s="1546"/>
      <c r="AJ204" s="1546"/>
      <c r="AK204" s="1546"/>
    </row>
    <row r="205" spans="1:37" s="1210" customFormat="1" ht="25.5" customHeight="1">
      <c r="A205" s="1210" t="str">
        <f t="shared" si="122"/>
        <v>2.07.01</v>
      </c>
      <c r="B205" s="1633"/>
      <c r="C205" s="1528" t="s">
        <v>1074</v>
      </c>
      <c r="D205" s="1529" t="s">
        <v>1995</v>
      </c>
      <c r="E205" s="1526"/>
      <c r="F205" s="1528"/>
      <c r="G205" s="1528"/>
      <c r="H205" s="1527" t="s">
        <v>1870</v>
      </c>
      <c r="I205" s="1527">
        <v>2019</v>
      </c>
      <c r="J205" s="1527"/>
      <c r="K205" s="1527"/>
      <c r="L205" s="1527"/>
      <c r="M205" s="1527"/>
      <c r="N205" s="1527"/>
      <c r="O205" s="1527" t="s">
        <v>133</v>
      </c>
      <c r="P205" s="1582">
        <v>9000000</v>
      </c>
      <c r="Q205" s="1636"/>
      <c r="R205" s="1548"/>
      <c r="S205" s="1583" t="str">
        <f t="shared" si="139"/>
        <v>2.07.01</v>
      </c>
      <c r="T205" s="1584" t="str">
        <f t="shared" si="140"/>
        <v>ALAT STUDIO</v>
      </c>
      <c r="U205" s="1585">
        <f t="shared" si="141"/>
        <v>5</v>
      </c>
      <c r="V205" s="1586">
        <f t="shared" si="130"/>
        <v>1800000</v>
      </c>
      <c r="W205" s="1587"/>
      <c r="X205" s="1588"/>
      <c r="Y205" s="1586"/>
      <c r="Z205" s="1588"/>
      <c r="AA205" s="1589"/>
      <c r="AB205" s="1589"/>
      <c r="AC205" s="1589"/>
      <c r="AD205" s="1589"/>
      <c r="AE205" s="1589">
        <f t="shared" si="142"/>
        <v>1800000</v>
      </c>
      <c r="AF205" s="1590">
        <f t="shared" si="143"/>
        <v>2019</v>
      </c>
      <c r="AG205" s="1588">
        <f t="shared" si="128"/>
        <v>7200000</v>
      </c>
      <c r="AH205" s="1588">
        <f t="shared" si="129"/>
        <v>1800000</v>
      </c>
      <c r="AI205" s="1546"/>
      <c r="AJ205" s="1546"/>
      <c r="AK205" s="1546"/>
    </row>
    <row r="206" spans="1:37" s="1210" customFormat="1" ht="25.5" customHeight="1">
      <c r="A206" s="1210" t="str">
        <f t="shared" si="122"/>
        <v>2.07.01</v>
      </c>
      <c r="B206" s="1633"/>
      <c r="C206" s="1528" t="s">
        <v>1074</v>
      </c>
      <c r="D206" s="1529" t="s">
        <v>4739</v>
      </c>
      <c r="E206" s="1526"/>
      <c r="F206" s="1528"/>
      <c r="G206" s="1528"/>
      <c r="H206" s="1527" t="s">
        <v>1870</v>
      </c>
      <c r="I206" s="1527">
        <v>2019</v>
      </c>
      <c r="J206" s="1527"/>
      <c r="K206" s="1527"/>
      <c r="L206" s="1527"/>
      <c r="M206" s="1527"/>
      <c r="N206" s="1527"/>
      <c r="O206" s="1527" t="s">
        <v>133</v>
      </c>
      <c r="P206" s="1582">
        <v>9273000</v>
      </c>
      <c r="Q206" s="1636"/>
      <c r="R206" s="1548"/>
      <c r="S206" s="1583" t="str">
        <f t="shared" si="139"/>
        <v>2.07.01</v>
      </c>
      <c r="T206" s="1584" t="str">
        <f t="shared" si="140"/>
        <v>ALAT STUDIO</v>
      </c>
      <c r="U206" s="1585">
        <f t="shared" si="141"/>
        <v>5</v>
      </c>
      <c r="V206" s="1586">
        <f t="shared" si="130"/>
        <v>1854600</v>
      </c>
      <c r="W206" s="1587"/>
      <c r="X206" s="1588"/>
      <c r="Y206" s="1586"/>
      <c r="Z206" s="1588"/>
      <c r="AA206" s="1589"/>
      <c r="AB206" s="1589"/>
      <c r="AC206" s="1589"/>
      <c r="AD206" s="1589"/>
      <c r="AE206" s="1589">
        <f t="shared" si="142"/>
        <v>1854600</v>
      </c>
      <c r="AF206" s="1590">
        <f t="shared" si="143"/>
        <v>2019</v>
      </c>
      <c r="AG206" s="1588">
        <f t="shared" si="128"/>
        <v>7418400</v>
      </c>
      <c r="AH206" s="1588">
        <f t="shared" si="129"/>
        <v>1854600</v>
      </c>
      <c r="AI206" s="1546"/>
      <c r="AJ206" s="1546"/>
      <c r="AK206" s="1546"/>
    </row>
    <row r="207" spans="1:37" s="1210" customFormat="1" ht="25.5" customHeight="1">
      <c r="A207" s="1210" t="str">
        <f t="shared" si="122"/>
        <v>2.07.01</v>
      </c>
      <c r="B207" s="1633"/>
      <c r="C207" s="1528" t="s">
        <v>2078</v>
      </c>
      <c r="D207" s="1528" t="s">
        <v>4740</v>
      </c>
      <c r="E207" s="1526"/>
      <c r="F207" s="1528"/>
      <c r="G207" s="1528"/>
      <c r="H207" s="1527" t="s">
        <v>1870</v>
      </c>
      <c r="I207" s="1527">
        <v>2019</v>
      </c>
      <c r="J207" s="1527"/>
      <c r="K207" s="1527"/>
      <c r="L207" s="1527"/>
      <c r="M207" s="1527"/>
      <c r="N207" s="1527"/>
      <c r="O207" s="1527" t="s">
        <v>133</v>
      </c>
      <c r="P207" s="1582">
        <v>1375000</v>
      </c>
      <c r="Q207" s="1636"/>
      <c r="R207" s="1537"/>
      <c r="S207" s="1583" t="str">
        <f t="shared" si="139"/>
        <v>2.07.01</v>
      </c>
      <c r="T207" s="1584" t="str">
        <f t="shared" si="140"/>
        <v>ALAT STUDIO</v>
      </c>
      <c r="U207" s="1585">
        <f t="shared" si="141"/>
        <v>5</v>
      </c>
      <c r="V207" s="1586">
        <f t="shared" si="130"/>
        <v>275000</v>
      </c>
      <c r="W207" s="1587"/>
      <c r="X207" s="1588"/>
      <c r="Y207" s="1586"/>
      <c r="Z207" s="1588"/>
      <c r="AA207" s="1589"/>
      <c r="AB207" s="1589"/>
      <c r="AC207" s="1589"/>
      <c r="AD207" s="1589"/>
      <c r="AE207" s="1589">
        <f t="shared" si="142"/>
        <v>275000</v>
      </c>
      <c r="AF207" s="1590">
        <f t="shared" si="143"/>
        <v>2019</v>
      </c>
      <c r="AG207" s="1588">
        <f t="shared" si="128"/>
        <v>1100000</v>
      </c>
      <c r="AH207" s="1588">
        <f t="shared" si="129"/>
        <v>275000</v>
      </c>
      <c r="AI207" s="1546"/>
      <c r="AJ207" s="1546"/>
      <c r="AK207" s="1546"/>
    </row>
    <row r="208" spans="1:37" s="1210" customFormat="1" ht="25.5" customHeight="1">
      <c r="A208" s="1210" t="str">
        <f t="shared" si="122"/>
        <v>2.07.01</v>
      </c>
      <c r="B208" s="1633"/>
      <c r="C208" s="1528" t="s">
        <v>1074</v>
      </c>
      <c r="D208" s="1528" t="s">
        <v>4733</v>
      </c>
      <c r="E208" s="1526"/>
      <c r="F208" s="1528"/>
      <c r="G208" s="1528"/>
      <c r="H208" s="1527" t="s">
        <v>1870</v>
      </c>
      <c r="I208" s="1527">
        <v>2019</v>
      </c>
      <c r="J208" s="1527"/>
      <c r="K208" s="1527"/>
      <c r="L208" s="1527"/>
      <c r="M208" s="1527"/>
      <c r="N208" s="1527"/>
      <c r="O208" s="1527" t="s">
        <v>133</v>
      </c>
      <c r="P208" s="1582">
        <v>385000</v>
      </c>
      <c r="Q208" s="1636"/>
      <c r="R208" s="1537"/>
      <c r="S208" s="1583" t="str">
        <f t="shared" si="139"/>
        <v>2.07.01</v>
      </c>
      <c r="T208" s="1584" t="str">
        <f t="shared" si="140"/>
        <v>ALAT STUDIO</v>
      </c>
      <c r="U208" s="1585">
        <f t="shared" si="141"/>
        <v>5</v>
      </c>
      <c r="V208" s="1586">
        <f t="shared" si="130"/>
        <v>77000</v>
      </c>
      <c r="W208" s="1587"/>
      <c r="X208" s="1588"/>
      <c r="Y208" s="1586"/>
      <c r="Z208" s="1588"/>
      <c r="AA208" s="1589"/>
      <c r="AB208" s="1589"/>
      <c r="AC208" s="1589"/>
      <c r="AD208" s="1589"/>
      <c r="AE208" s="1589">
        <f t="shared" si="142"/>
        <v>77000</v>
      </c>
      <c r="AF208" s="1590">
        <f t="shared" si="143"/>
        <v>2019</v>
      </c>
      <c r="AG208" s="1588">
        <f t="shared" si="128"/>
        <v>308000</v>
      </c>
      <c r="AH208" s="1588">
        <f t="shared" si="129"/>
        <v>77000</v>
      </c>
      <c r="AI208" s="1546"/>
      <c r="AJ208" s="1546"/>
      <c r="AK208" s="1546"/>
    </row>
    <row r="209" spans="1:37" s="1210" customFormat="1" ht="25.5" customHeight="1">
      <c r="A209" s="1210" t="str">
        <f t="shared" si="122"/>
        <v>2.07.01</v>
      </c>
      <c r="B209" s="1633"/>
      <c r="C209" s="1577" t="s">
        <v>4590</v>
      </c>
      <c r="D209" s="1603" t="s">
        <v>4734</v>
      </c>
      <c r="E209" s="1576"/>
      <c r="F209" s="1569" t="s">
        <v>150</v>
      </c>
      <c r="G209" s="1569"/>
      <c r="H209" s="1527" t="s">
        <v>1870</v>
      </c>
      <c r="I209" s="1527">
        <v>2019</v>
      </c>
      <c r="J209" s="1569"/>
      <c r="K209" s="1569"/>
      <c r="L209" s="1569"/>
      <c r="M209" s="1569"/>
      <c r="N209" s="1569"/>
      <c r="O209" s="1527" t="s">
        <v>133</v>
      </c>
      <c r="P209" s="1582">
        <v>3921500</v>
      </c>
      <c r="Q209" s="1634"/>
      <c r="R209" s="1548" t="s">
        <v>112</v>
      </c>
      <c r="S209" s="1583" t="str">
        <f t="shared" si="139"/>
        <v>2.07.01</v>
      </c>
      <c r="T209" s="1584" t="str">
        <f t="shared" si="140"/>
        <v>ALAT STUDIO</v>
      </c>
      <c r="U209" s="1585">
        <f t="shared" si="141"/>
        <v>5</v>
      </c>
      <c r="V209" s="1586">
        <f t="shared" si="130"/>
        <v>784300</v>
      </c>
      <c r="W209" s="1587"/>
      <c r="X209" s="1588"/>
      <c r="Y209" s="1586"/>
      <c r="Z209" s="1588"/>
      <c r="AA209" s="1589"/>
      <c r="AB209" s="1589"/>
      <c r="AC209" s="1589"/>
      <c r="AD209" s="1589"/>
      <c r="AE209" s="1589">
        <f t="shared" si="142"/>
        <v>784300</v>
      </c>
      <c r="AF209" s="1590">
        <f t="shared" si="143"/>
        <v>2019</v>
      </c>
      <c r="AG209" s="1588">
        <f t="shared" si="128"/>
        <v>3137200</v>
      </c>
      <c r="AH209" s="1588">
        <f t="shared" si="129"/>
        <v>784300</v>
      </c>
      <c r="AI209" s="1546"/>
      <c r="AJ209" s="1546"/>
      <c r="AK209" s="1546"/>
    </row>
    <row r="210" spans="1:37" s="1210" customFormat="1" ht="25.5" customHeight="1">
      <c r="A210" s="1210" t="str">
        <f t="shared" si="122"/>
        <v/>
      </c>
      <c r="B210" s="1633"/>
      <c r="C210" s="1577"/>
      <c r="D210" s="1603"/>
      <c r="E210" s="1576"/>
      <c r="F210" s="1569"/>
      <c r="G210" s="1569"/>
      <c r="H210" s="1569"/>
      <c r="I210" s="1569"/>
      <c r="J210" s="1569"/>
      <c r="K210" s="1569"/>
      <c r="L210" s="1569"/>
      <c r="M210" s="1569"/>
      <c r="N210" s="1569"/>
      <c r="O210" s="1569"/>
      <c r="P210" s="1575"/>
      <c r="Q210" s="1634"/>
      <c r="R210" s="1548"/>
      <c r="S210" s="1570"/>
      <c r="T210" s="1571"/>
      <c r="U210" s="1570"/>
      <c r="V210" s="1570"/>
      <c r="W210" s="1570"/>
      <c r="X210" s="1572"/>
      <c r="Y210" s="1570"/>
      <c r="Z210" s="1572"/>
      <c r="AA210" s="1572"/>
      <c r="AB210" s="1572"/>
      <c r="AC210" s="1572"/>
      <c r="AD210" s="1572"/>
      <c r="AE210" s="1572"/>
      <c r="AF210" s="1573"/>
      <c r="AG210" s="1572"/>
      <c r="AH210" s="1572"/>
      <c r="AI210" s="1546"/>
      <c r="AJ210" s="1546"/>
      <c r="AK210" s="1546"/>
    </row>
    <row r="211" spans="1:37" s="1210" customFormat="1" ht="33.75" customHeight="1">
      <c r="A211" s="1210" t="str">
        <f t="shared" si="122"/>
        <v>LAT-ALA</v>
      </c>
      <c r="B211" s="1635" t="s">
        <v>38</v>
      </c>
      <c r="C211" s="1574" t="s">
        <v>1893</v>
      </c>
      <c r="D211" s="1569" t="s">
        <v>150</v>
      </c>
      <c r="E211" s="1576"/>
      <c r="F211" s="1569" t="s">
        <v>150</v>
      </c>
      <c r="G211" s="1569"/>
      <c r="H211" s="1569" t="s">
        <v>150</v>
      </c>
      <c r="I211" s="1569"/>
      <c r="J211" s="1569"/>
      <c r="K211" s="1569"/>
      <c r="L211" s="1569"/>
      <c r="M211" s="1569"/>
      <c r="N211" s="1569"/>
      <c r="O211" s="1569"/>
      <c r="P211" s="1575">
        <f>SUM(P212:P221)</f>
        <v>353126500</v>
      </c>
      <c r="Q211" s="1634"/>
      <c r="R211" s="1548" t="s">
        <v>112</v>
      </c>
      <c r="S211" s="1570"/>
      <c r="T211" s="1571" t="str">
        <f t="shared" ref="T211" si="144">+IF(P211&lt;300000,P211,"0")</f>
        <v>0</v>
      </c>
      <c r="U211" s="1570"/>
      <c r="V211" s="1570"/>
      <c r="W211" s="1570"/>
      <c r="X211" s="1572">
        <f>SUM(X212:X239)</f>
        <v>166402100</v>
      </c>
      <c r="Y211" s="1570"/>
      <c r="Z211" s="1572">
        <f>SUM(Z212:Z239)</f>
        <v>70625300</v>
      </c>
      <c r="AA211" s="1572">
        <f>SUM(AA212:AA239)</f>
        <v>70625300</v>
      </c>
      <c r="AB211" s="1572">
        <f>SUM(AB212:AB239)</f>
        <v>16655300</v>
      </c>
      <c r="AC211" s="1572">
        <f>SUM(AC212:AC221)</f>
        <v>16655300</v>
      </c>
      <c r="AD211" s="1572">
        <f>SUM(AD212:AD221)</f>
        <v>12163200</v>
      </c>
      <c r="AE211" s="1572">
        <f>SUM(AE212:AE221)</f>
        <v>0</v>
      </c>
      <c r="AF211" s="1573"/>
      <c r="AG211" s="1572">
        <f>SUM(AG212:AG221)</f>
        <v>0</v>
      </c>
      <c r="AH211" s="1572">
        <f>SUM(AH212:AH221)</f>
        <v>353126500</v>
      </c>
      <c r="AI211" s="1579">
        <f>AE211+AD211+AC211+AB211+AA211+Z211+X211</f>
        <v>353126500</v>
      </c>
      <c r="AJ211" s="1546"/>
      <c r="AK211" s="1546"/>
    </row>
    <row r="212" spans="1:37" s="1210" customFormat="1" ht="30" customHeight="1">
      <c r="A212" s="1210" t="str">
        <f t="shared" si="122"/>
        <v>2.04.03</v>
      </c>
      <c r="B212" s="1635"/>
      <c r="C212" s="1603" t="s">
        <v>2084</v>
      </c>
      <c r="D212" s="1577" t="s">
        <v>1931</v>
      </c>
      <c r="E212" s="1576"/>
      <c r="F212" s="1577" t="s">
        <v>298</v>
      </c>
      <c r="G212" s="1569"/>
      <c r="H212" s="1577" t="s">
        <v>1940</v>
      </c>
      <c r="I212" s="1581">
        <v>2008</v>
      </c>
      <c r="J212" s="1569"/>
      <c r="K212" s="1569"/>
      <c r="L212" s="1569"/>
      <c r="M212" s="1569"/>
      <c r="N212" s="1569"/>
      <c r="O212" s="1581" t="s">
        <v>133</v>
      </c>
      <c r="P212" s="1582">
        <v>18816000</v>
      </c>
      <c r="Q212" s="1636" t="s">
        <v>112</v>
      </c>
      <c r="R212" s="1548" t="s">
        <v>112</v>
      </c>
      <c r="S212" s="1583" t="str">
        <f t="shared" ref="S212:S221" si="145">A212</f>
        <v>2.04.03</v>
      </c>
      <c r="T212" s="1584" t="str">
        <f t="shared" ref="T212:T221" si="146">VLOOKUP(S212,kelompok,2,0)</f>
        <v>Alat Ukur</v>
      </c>
      <c r="U212" s="1585">
        <f t="shared" ref="U212:U221" si="147">VLOOKUP(S212,MASAMANFAAT,4,0)</f>
        <v>5</v>
      </c>
      <c r="V212" s="1586">
        <f>(P212)/U212</f>
        <v>3763200</v>
      </c>
      <c r="W212" s="1587">
        <f>2013-AF212+1</f>
        <v>6</v>
      </c>
      <c r="X212" s="1588">
        <f>IF(W212&gt;U212,M212,V212*W212)</f>
        <v>0</v>
      </c>
      <c r="Y212" s="1586">
        <f>2014-AF212+1</f>
        <v>7</v>
      </c>
      <c r="Z212" s="1588">
        <f>IF(P212=X212,0,V212)</f>
        <v>3763200</v>
      </c>
      <c r="AA212" s="1589">
        <f>IF(P212=X212+Z212,0,V212)</f>
        <v>3763200</v>
      </c>
      <c r="AB212" s="1589">
        <f>IF(P212=X212+Z212+AA212,0,V212)</f>
        <v>3763200</v>
      </c>
      <c r="AC212" s="1589">
        <f>IF(P212=X212+Z212+AA212+AB212,0,V212)</f>
        <v>3763200</v>
      </c>
      <c r="AD212" s="1589">
        <f>IF(P212=X212+Z212+AA212+AB212+AC212,0,V212)</f>
        <v>3763200</v>
      </c>
      <c r="AE212" s="1589">
        <f t="shared" ref="AE212:AE221" si="148">IF(P212=X212+Z212+AA212+AB212+AC212+AD212,0,V212)</f>
        <v>0</v>
      </c>
      <c r="AF212" s="1590">
        <f t="shared" ref="AF212:AF221" si="149">I212</f>
        <v>2008</v>
      </c>
      <c r="AG212" s="1588">
        <f t="shared" ref="AG212:AG221" si="150">P212-(Z212+AA212+X212+AB212+AC212+AD212+AE212)</f>
        <v>0</v>
      </c>
      <c r="AH212" s="1588">
        <f t="shared" ref="AH212:AH221" si="151">AC212+AB212+AA212+Z212+X212+AD212+AE212</f>
        <v>18816000</v>
      </c>
      <c r="AI212" s="1546"/>
      <c r="AJ212" s="1546"/>
      <c r="AK212" s="1546"/>
    </row>
    <row r="213" spans="1:37" s="1210" customFormat="1" ht="30" customHeight="1">
      <c r="A213" s="1210" t="str">
        <f t="shared" si="122"/>
        <v>2.04.03</v>
      </c>
      <c r="B213" s="1635"/>
      <c r="C213" s="1603" t="s">
        <v>2084</v>
      </c>
      <c r="D213" s="1577" t="s">
        <v>1932</v>
      </c>
      <c r="E213" s="1576"/>
      <c r="F213" s="1577" t="s">
        <v>1954</v>
      </c>
      <c r="G213" s="1569"/>
      <c r="H213" s="1577" t="s">
        <v>1961</v>
      </c>
      <c r="I213" s="1581">
        <v>2008</v>
      </c>
      <c r="J213" s="1569"/>
      <c r="K213" s="1569"/>
      <c r="L213" s="1569"/>
      <c r="M213" s="1569"/>
      <c r="N213" s="1569"/>
      <c r="O213" s="1581" t="s">
        <v>133</v>
      </c>
      <c r="P213" s="1582">
        <v>19140000</v>
      </c>
      <c r="Q213" s="1636" t="s">
        <v>112</v>
      </c>
      <c r="R213" s="1537"/>
      <c r="S213" s="1583" t="str">
        <f t="shared" si="145"/>
        <v>2.04.03</v>
      </c>
      <c r="T213" s="1584" t="str">
        <f t="shared" si="146"/>
        <v>Alat Ukur</v>
      </c>
      <c r="U213" s="1585">
        <f t="shared" si="147"/>
        <v>5</v>
      </c>
      <c r="V213" s="1586">
        <f t="shared" ref="V213:V221" si="152">(P213)/U213</f>
        <v>3828000</v>
      </c>
      <c r="W213" s="1587">
        <f t="shared" ref="W213:W221" si="153">2013-AF213+1</f>
        <v>6</v>
      </c>
      <c r="X213" s="1588">
        <f t="shared" ref="X213:X221" si="154">IF(W213&gt;U213,M213,V213*W213)</f>
        <v>0</v>
      </c>
      <c r="Y213" s="1586">
        <f t="shared" ref="Y213:Y221" si="155">2014-AF213+1</f>
        <v>7</v>
      </c>
      <c r="Z213" s="1588">
        <f t="shared" ref="Z213:Z221" si="156">IF(P213=X213,0,V213)</f>
        <v>3828000</v>
      </c>
      <c r="AA213" s="1589">
        <f t="shared" ref="AA213:AA221" si="157">IF(P213=X213+Z213,0,V213)</f>
        <v>3828000</v>
      </c>
      <c r="AB213" s="1589">
        <f t="shared" ref="AB213:AB221" si="158">IF(P213=X213+Z213+AA213,0,V213)</f>
        <v>3828000</v>
      </c>
      <c r="AC213" s="1589">
        <f t="shared" ref="AC213:AC221" si="159">IF(P213=X213+Z213+AA213+AB213,0,V213)</f>
        <v>3828000</v>
      </c>
      <c r="AD213" s="1589">
        <f t="shared" ref="AD213:AD221" si="160">IF(P213=X213+Z213+AA213+AB213+AC213,0,V213)</f>
        <v>3828000</v>
      </c>
      <c r="AE213" s="1589">
        <f t="shared" si="148"/>
        <v>0</v>
      </c>
      <c r="AF213" s="1590">
        <f t="shared" si="149"/>
        <v>2008</v>
      </c>
      <c r="AG213" s="1588">
        <f t="shared" si="150"/>
        <v>0</v>
      </c>
      <c r="AH213" s="1588">
        <f t="shared" si="151"/>
        <v>19140000</v>
      </c>
      <c r="AI213" s="1546"/>
      <c r="AJ213" s="1546"/>
      <c r="AK213" s="1546"/>
    </row>
    <row r="214" spans="1:37" s="1210" customFormat="1" ht="30" customHeight="1">
      <c r="A214" s="1210" t="str">
        <f t="shared" si="122"/>
        <v>2.04.03</v>
      </c>
      <c r="B214" s="1635"/>
      <c r="C214" s="1603" t="s">
        <v>2084</v>
      </c>
      <c r="D214" s="1577" t="s">
        <v>1933</v>
      </c>
      <c r="E214" s="1576"/>
      <c r="F214" s="1577" t="s">
        <v>1955</v>
      </c>
      <c r="G214" s="1569"/>
      <c r="H214" s="1577" t="s">
        <v>1961</v>
      </c>
      <c r="I214" s="1581">
        <v>2008</v>
      </c>
      <c r="J214" s="1569"/>
      <c r="K214" s="1569"/>
      <c r="L214" s="1569"/>
      <c r="M214" s="1569"/>
      <c r="N214" s="1569"/>
      <c r="O214" s="1581" t="s">
        <v>133</v>
      </c>
      <c r="P214" s="1582">
        <v>13200000</v>
      </c>
      <c r="Q214" s="1636" t="s">
        <v>112</v>
      </c>
      <c r="R214" s="1537"/>
      <c r="S214" s="1583" t="str">
        <f t="shared" si="145"/>
        <v>2.04.03</v>
      </c>
      <c r="T214" s="1584" t="str">
        <f t="shared" si="146"/>
        <v>Alat Ukur</v>
      </c>
      <c r="U214" s="1585">
        <f t="shared" si="147"/>
        <v>5</v>
      </c>
      <c r="V214" s="1586">
        <f t="shared" si="152"/>
        <v>2640000</v>
      </c>
      <c r="W214" s="1587">
        <f t="shared" si="153"/>
        <v>6</v>
      </c>
      <c r="X214" s="1588">
        <f t="shared" si="154"/>
        <v>0</v>
      </c>
      <c r="Y214" s="1586">
        <f t="shared" si="155"/>
        <v>7</v>
      </c>
      <c r="Z214" s="1588">
        <f t="shared" si="156"/>
        <v>2640000</v>
      </c>
      <c r="AA214" s="1589">
        <f t="shared" si="157"/>
        <v>2640000</v>
      </c>
      <c r="AB214" s="1589">
        <f t="shared" si="158"/>
        <v>2640000</v>
      </c>
      <c r="AC214" s="1589">
        <f t="shared" si="159"/>
        <v>2640000</v>
      </c>
      <c r="AD214" s="1589">
        <f t="shared" si="160"/>
        <v>2640000</v>
      </c>
      <c r="AE214" s="1589">
        <f t="shared" si="148"/>
        <v>0</v>
      </c>
      <c r="AF214" s="1590">
        <f t="shared" si="149"/>
        <v>2008</v>
      </c>
      <c r="AG214" s="1588">
        <f t="shared" si="150"/>
        <v>0</v>
      </c>
      <c r="AH214" s="1588">
        <f t="shared" si="151"/>
        <v>13200000</v>
      </c>
      <c r="AI214" s="1546"/>
      <c r="AJ214" s="1546"/>
      <c r="AK214" s="1546"/>
    </row>
    <row r="215" spans="1:37" s="1210" customFormat="1" ht="30" customHeight="1">
      <c r="A215" s="1210" t="str">
        <f t="shared" si="122"/>
        <v>2.04.03</v>
      </c>
      <c r="B215" s="1635"/>
      <c r="C215" s="1603" t="s">
        <v>2084</v>
      </c>
      <c r="D215" s="1577" t="s">
        <v>1934</v>
      </c>
      <c r="E215" s="1576"/>
      <c r="F215" s="1577" t="s">
        <v>1955</v>
      </c>
      <c r="G215" s="1569"/>
      <c r="H215" s="1577" t="s">
        <v>1961</v>
      </c>
      <c r="I215" s="1581">
        <v>2008</v>
      </c>
      <c r="J215" s="1569"/>
      <c r="K215" s="1569"/>
      <c r="L215" s="1569"/>
      <c r="M215" s="1569"/>
      <c r="N215" s="1569"/>
      <c r="O215" s="1581" t="s">
        <v>133</v>
      </c>
      <c r="P215" s="1582">
        <v>6600000</v>
      </c>
      <c r="Q215" s="1636" t="s">
        <v>112</v>
      </c>
      <c r="R215" s="1537"/>
      <c r="S215" s="1583" t="str">
        <f t="shared" si="145"/>
        <v>2.04.03</v>
      </c>
      <c r="T215" s="1584" t="str">
        <f t="shared" si="146"/>
        <v>Alat Ukur</v>
      </c>
      <c r="U215" s="1585">
        <f t="shared" si="147"/>
        <v>5</v>
      </c>
      <c r="V215" s="1586">
        <f t="shared" si="152"/>
        <v>1320000</v>
      </c>
      <c r="W215" s="1587">
        <f t="shared" si="153"/>
        <v>6</v>
      </c>
      <c r="X215" s="1588">
        <f t="shared" si="154"/>
        <v>0</v>
      </c>
      <c r="Y215" s="1586">
        <f t="shared" si="155"/>
        <v>7</v>
      </c>
      <c r="Z215" s="1588">
        <f t="shared" si="156"/>
        <v>1320000</v>
      </c>
      <c r="AA215" s="1589">
        <f t="shared" si="157"/>
        <v>1320000</v>
      </c>
      <c r="AB215" s="1589">
        <f t="shared" si="158"/>
        <v>1320000</v>
      </c>
      <c r="AC215" s="1589">
        <f t="shared" si="159"/>
        <v>1320000</v>
      </c>
      <c r="AD215" s="1589">
        <f t="shared" si="160"/>
        <v>1320000</v>
      </c>
      <c r="AE215" s="1589">
        <f t="shared" si="148"/>
        <v>0</v>
      </c>
      <c r="AF215" s="1590">
        <f t="shared" si="149"/>
        <v>2008</v>
      </c>
      <c r="AG215" s="1588">
        <f t="shared" si="150"/>
        <v>0</v>
      </c>
      <c r="AH215" s="1588">
        <f t="shared" si="151"/>
        <v>6600000</v>
      </c>
      <c r="AI215" s="1546"/>
      <c r="AJ215" s="1546"/>
      <c r="AK215" s="1546"/>
    </row>
    <row r="216" spans="1:37" s="1210" customFormat="1" ht="30" customHeight="1">
      <c r="A216" s="1210" t="str">
        <f t="shared" si="122"/>
        <v>2.04.03</v>
      </c>
      <c r="B216" s="1635"/>
      <c r="C216" s="1603" t="s">
        <v>2084</v>
      </c>
      <c r="D216" s="1577" t="s">
        <v>1935</v>
      </c>
      <c r="E216" s="1576"/>
      <c r="F216" s="1577" t="s">
        <v>1956</v>
      </c>
      <c r="G216" s="1569"/>
      <c r="H216" s="1577" t="s">
        <v>1962</v>
      </c>
      <c r="I216" s="1581">
        <v>2008</v>
      </c>
      <c r="J216" s="1569"/>
      <c r="K216" s="1569"/>
      <c r="L216" s="1569"/>
      <c r="M216" s="1569"/>
      <c r="N216" s="1569"/>
      <c r="O216" s="1581" t="s">
        <v>133</v>
      </c>
      <c r="P216" s="1582">
        <v>1630000</v>
      </c>
      <c r="Q216" s="1636" t="s">
        <v>112</v>
      </c>
      <c r="R216" s="1537"/>
      <c r="S216" s="1583" t="str">
        <f t="shared" si="145"/>
        <v>2.04.03</v>
      </c>
      <c r="T216" s="1584" t="str">
        <f t="shared" si="146"/>
        <v>Alat Ukur</v>
      </c>
      <c r="U216" s="1585">
        <f t="shared" si="147"/>
        <v>5</v>
      </c>
      <c r="V216" s="1586">
        <f t="shared" si="152"/>
        <v>326000</v>
      </c>
      <c r="W216" s="1587">
        <f t="shared" si="153"/>
        <v>6</v>
      </c>
      <c r="X216" s="1588">
        <f t="shared" si="154"/>
        <v>0</v>
      </c>
      <c r="Y216" s="1586">
        <f t="shared" si="155"/>
        <v>7</v>
      </c>
      <c r="Z216" s="1588">
        <f t="shared" si="156"/>
        <v>326000</v>
      </c>
      <c r="AA216" s="1589">
        <f t="shared" si="157"/>
        <v>326000</v>
      </c>
      <c r="AB216" s="1589">
        <f t="shared" si="158"/>
        <v>326000</v>
      </c>
      <c r="AC216" s="1589">
        <f t="shared" si="159"/>
        <v>326000</v>
      </c>
      <c r="AD216" s="1589">
        <f t="shared" si="160"/>
        <v>326000</v>
      </c>
      <c r="AE216" s="1589">
        <f t="shared" si="148"/>
        <v>0</v>
      </c>
      <c r="AF216" s="1590">
        <f t="shared" si="149"/>
        <v>2008</v>
      </c>
      <c r="AG216" s="1588">
        <f t="shared" si="150"/>
        <v>0</v>
      </c>
      <c r="AH216" s="1588">
        <f t="shared" si="151"/>
        <v>1630000</v>
      </c>
      <c r="AI216" s="1546"/>
      <c r="AJ216" s="1546"/>
      <c r="AK216" s="1546"/>
    </row>
    <row r="217" spans="1:37" s="1210" customFormat="1" ht="30" customHeight="1">
      <c r="A217" s="1210" t="str">
        <f t="shared" si="122"/>
        <v>2.04.03</v>
      </c>
      <c r="B217" s="1635"/>
      <c r="C217" s="1603" t="s">
        <v>2084</v>
      </c>
      <c r="D217" s="1577" t="s">
        <v>1936</v>
      </c>
      <c r="E217" s="1576"/>
      <c r="F217" s="1577" t="s">
        <v>1957</v>
      </c>
      <c r="G217" s="1569"/>
      <c r="H217" s="1577" t="s">
        <v>1961</v>
      </c>
      <c r="I217" s="1581">
        <v>2008</v>
      </c>
      <c r="J217" s="1569"/>
      <c r="K217" s="1569"/>
      <c r="L217" s="1569"/>
      <c r="M217" s="1569"/>
      <c r="N217" s="1569"/>
      <c r="O217" s="1581" t="s">
        <v>133</v>
      </c>
      <c r="P217" s="1582">
        <v>1430000</v>
      </c>
      <c r="Q217" s="1636" t="s">
        <v>112</v>
      </c>
      <c r="R217" s="1537"/>
      <c r="S217" s="1583" t="str">
        <f t="shared" si="145"/>
        <v>2.04.03</v>
      </c>
      <c r="T217" s="1584" t="str">
        <f t="shared" si="146"/>
        <v>Alat Ukur</v>
      </c>
      <c r="U217" s="1585">
        <f t="shared" si="147"/>
        <v>5</v>
      </c>
      <c r="V217" s="1586">
        <f t="shared" si="152"/>
        <v>286000</v>
      </c>
      <c r="W217" s="1587">
        <f t="shared" si="153"/>
        <v>6</v>
      </c>
      <c r="X217" s="1588">
        <f t="shared" si="154"/>
        <v>0</v>
      </c>
      <c r="Y217" s="1586">
        <f t="shared" si="155"/>
        <v>7</v>
      </c>
      <c r="Z217" s="1588">
        <f t="shared" si="156"/>
        <v>286000</v>
      </c>
      <c r="AA217" s="1589">
        <f t="shared" si="157"/>
        <v>286000</v>
      </c>
      <c r="AB217" s="1589">
        <f t="shared" si="158"/>
        <v>286000</v>
      </c>
      <c r="AC217" s="1589">
        <f t="shared" si="159"/>
        <v>286000</v>
      </c>
      <c r="AD217" s="1589">
        <f t="shared" si="160"/>
        <v>286000</v>
      </c>
      <c r="AE217" s="1589">
        <f t="shared" si="148"/>
        <v>0</v>
      </c>
      <c r="AF217" s="1590">
        <f t="shared" si="149"/>
        <v>2008</v>
      </c>
      <c r="AG217" s="1588">
        <f t="shared" si="150"/>
        <v>0</v>
      </c>
      <c r="AH217" s="1588">
        <f t="shared" si="151"/>
        <v>1430000</v>
      </c>
      <c r="AI217" s="1546"/>
      <c r="AJ217" s="1546"/>
      <c r="AK217" s="1546"/>
    </row>
    <row r="218" spans="1:37" s="1210" customFormat="1" ht="30" customHeight="1">
      <c r="A218" s="1210" t="str">
        <f t="shared" si="122"/>
        <v>2.04.03</v>
      </c>
      <c r="B218" s="1635"/>
      <c r="C218" s="1603" t="s">
        <v>2084</v>
      </c>
      <c r="D218" s="1577" t="s">
        <v>1937</v>
      </c>
      <c r="E218" s="1576"/>
      <c r="F218" s="1577" t="s">
        <v>1033</v>
      </c>
      <c r="G218" s="1569"/>
      <c r="H218" s="1577" t="s">
        <v>355</v>
      </c>
      <c r="I218" s="1581">
        <v>2011</v>
      </c>
      <c r="J218" s="1569"/>
      <c r="K218" s="1569"/>
      <c r="L218" s="1569"/>
      <c r="M218" s="1569"/>
      <c r="N218" s="1569"/>
      <c r="O218" s="1581" t="s">
        <v>133</v>
      </c>
      <c r="P218" s="1582">
        <v>105932851.23966943</v>
      </c>
      <c r="Q218" s="1636" t="s">
        <v>112</v>
      </c>
      <c r="S218" s="1583" t="str">
        <f t="shared" si="145"/>
        <v>2.04.03</v>
      </c>
      <c r="T218" s="1584" t="str">
        <f t="shared" si="146"/>
        <v>Alat Ukur</v>
      </c>
      <c r="U218" s="1585">
        <f t="shared" si="147"/>
        <v>5</v>
      </c>
      <c r="V218" s="1586">
        <f t="shared" si="152"/>
        <v>21186570.247933887</v>
      </c>
      <c r="W218" s="1587">
        <f t="shared" si="153"/>
        <v>3</v>
      </c>
      <c r="X218" s="1588">
        <f t="shared" si="154"/>
        <v>63559710.743801661</v>
      </c>
      <c r="Y218" s="1586">
        <f t="shared" si="155"/>
        <v>4</v>
      </c>
      <c r="Z218" s="1588">
        <f t="shared" si="156"/>
        <v>21186570.247933887</v>
      </c>
      <c r="AA218" s="1589">
        <f t="shared" si="157"/>
        <v>21186570.247933887</v>
      </c>
      <c r="AB218" s="1589">
        <f t="shared" si="158"/>
        <v>0</v>
      </c>
      <c r="AC218" s="1589">
        <f t="shared" si="159"/>
        <v>0</v>
      </c>
      <c r="AD218" s="1589">
        <f t="shared" si="160"/>
        <v>0</v>
      </c>
      <c r="AE218" s="1589">
        <f t="shared" si="148"/>
        <v>0</v>
      </c>
      <c r="AF218" s="1590">
        <f t="shared" si="149"/>
        <v>2011</v>
      </c>
      <c r="AG218" s="1588">
        <f t="shared" si="150"/>
        <v>0</v>
      </c>
      <c r="AH218" s="1588">
        <f t="shared" si="151"/>
        <v>105932851.23966944</v>
      </c>
      <c r="AI218" s="1546"/>
      <c r="AJ218" s="1546"/>
      <c r="AK218" s="1546"/>
    </row>
    <row r="219" spans="1:37" s="1210" customFormat="1" ht="30" customHeight="1">
      <c r="A219" s="1210" t="str">
        <f t="shared" si="122"/>
        <v>2.04.03</v>
      </c>
      <c r="B219" s="1635"/>
      <c r="C219" s="1603" t="s">
        <v>2084</v>
      </c>
      <c r="D219" s="1577" t="s">
        <v>1938</v>
      </c>
      <c r="E219" s="1576"/>
      <c r="F219" s="1577" t="s">
        <v>1958</v>
      </c>
      <c r="G219" s="1569"/>
      <c r="H219" s="1577" t="s">
        <v>355</v>
      </c>
      <c r="I219" s="1581">
        <v>2011</v>
      </c>
      <c r="J219" s="1569"/>
      <c r="K219" s="1569"/>
      <c r="L219" s="1569"/>
      <c r="M219" s="1569"/>
      <c r="N219" s="1569"/>
      <c r="O219" s="1581" t="s">
        <v>133</v>
      </c>
      <c r="P219" s="1582">
        <v>163917148.76033059</v>
      </c>
      <c r="Q219" s="1636" t="s">
        <v>112</v>
      </c>
      <c r="S219" s="1583" t="str">
        <f t="shared" si="145"/>
        <v>2.04.03</v>
      </c>
      <c r="T219" s="1584" t="str">
        <f t="shared" si="146"/>
        <v>Alat Ukur</v>
      </c>
      <c r="U219" s="1585">
        <f t="shared" si="147"/>
        <v>5</v>
      </c>
      <c r="V219" s="1586">
        <f t="shared" si="152"/>
        <v>32783429.752066117</v>
      </c>
      <c r="W219" s="1587">
        <f t="shared" si="153"/>
        <v>3</v>
      </c>
      <c r="X219" s="1588">
        <f t="shared" si="154"/>
        <v>98350289.256198347</v>
      </c>
      <c r="Y219" s="1586">
        <f t="shared" si="155"/>
        <v>4</v>
      </c>
      <c r="Z219" s="1588">
        <f t="shared" si="156"/>
        <v>32783429.752066117</v>
      </c>
      <c r="AA219" s="1589">
        <f t="shared" si="157"/>
        <v>32783429.752066117</v>
      </c>
      <c r="AB219" s="1589">
        <f t="shared" si="158"/>
        <v>0</v>
      </c>
      <c r="AC219" s="1589">
        <f t="shared" si="159"/>
        <v>0</v>
      </c>
      <c r="AD219" s="1589">
        <f t="shared" si="160"/>
        <v>0</v>
      </c>
      <c r="AE219" s="1589">
        <f t="shared" si="148"/>
        <v>0</v>
      </c>
      <c r="AF219" s="1590">
        <f t="shared" si="149"/>
        <v>2011</v>
      </c>
      <c r="AG219" s="1588">
        <f t="shared" si="150"/>
        <v>0</v>
      </c>
      <c r="AH219" s="1588">
        <f t="shared" si="151"/>
        <v>163917148.76033059</v>
      </c>
      <c r="AI219" s="1546"/>
      <c r="AJ219" s="1546"/>
      <c r="AK219" s="1546"/>
    </row>
    <row r="220" spans="1:37" s="1210" customFormat="1" ht="30" customHeight="1">
      <c r="A220" s="1210" t="str">
        <f t="shared" si="122"/>
        <v>2.04.03</v>
      </c>
      <c r="B220" s="1633"/>
      <c r="C220" s="1603" t="s">
        <v>2084</v>
      </c>
      <c r="D220" s="1577" t="s">
        <v>1939</v>
      </c>
      <c r="E220" s="1603">
        <v>1</v>
      </c>
      <c r="F220" s="1569" t="s">
        <v>150</v>
      </c>
      <c r="G220" s="1569"/>
      <c r="H220" s="1577" t="s">
        <v>1870</v>
      </c>
      <c r="I220" s="1581">
        <v>2013</v>
      </c>
      <c r="J220" s="1569"/>
      <c r="K220" s="1569"/>
      <c r="L220" s="1569"/>
      <c r="M220" s="1569"/>
      <c r="N220" s="1569"/>
      <c r="O220" s="1581" t="s">
        <v>133</v>
      </c>
      <c r="P220" s="1582">
        <v>14660500</v>
      </c>
      <c r="Q220" s="1636" t="s">
        <v>112</v>
      </c>
      <c r="S220" s="1583" t="str">
        <f t="shared" si="145"/>
        <v>2.04.03</v>
      </c>
      <c r="T220" s="1584" t="str">
        <f t="shared" si="146"/>
        <v>Alat Ukur</v>
      </c>
      <c r="U220" s="1585">
        <f t="shared" si="147"/>
        <v>5</v>
      </c>
      <c r="V220" s="1586">
        <f t="shared" si="152"/>
        <v>2932100</v>
      </c>
      <c r="W220" s="1587">
        <f t="shared" si="153"/>
        <v>1</v>
      </c>
      <c r="X220" s="1588">
        <f t="shared" si="154"/>
        <v>2932100</v>
      </c>
      <c r="Y220" s="1586">
        <f t="shared" si="155"/>
        <v>2</v>
      </c>
      <c r="Z220" s="1588">
        <f t="shared" si="156"/>
        <v>2932100</v>
      </c>
      <c r="AA220" s="1589">
        <f t="shared" si="157"/>
        <v>2932100</v>
      </c>
      <c r="AB220" s="1589">
        <f t="shared" si="158"/>
        <v>2932100</v>
      </c>
      <c r="AC220" s="1589">
        <f t="shared" si="159"/>
        <v>2932100</v>
      </c>
      <c r="AD220" s="1589">
        <f t="shared" si="160"/>
        <v>0</v>
      </c>
      <c r="AE220" s="1589">
        <f t="shared" si="148"/>
        <v>0</v>
      </c>
      <c r="AF220" s="1590">
        <f t="shared" si="149"/>
        <v>2013</v>
      </c>
      <c r="AG220" s="1588">
        <f t="shared" si="150"/>
        <v>0</v>
      </c>
      <c r="AH220" s="1588">
        <f t="shared" si="151"/>
        <v>14660500</v>
      </c>
      <c r="AI220" s="1546"/>
      <c r="AJ220" s="1546"/>
      <c r="AK220" s="1546"/>
    </row>
    <row r="221" spans="1:37" s="1210" customFormat="1" ht="30" customHeight="1">
      <c r="A221" s="1210" t="str">
        <f t="shared" si="122"/>
        <v>2.04.03</v>
      </c>
      <c r="B221" s="1633"/>
      <c r="C221" s="1603" t="s">
        <v>2084</v>
      </c>
      <c r="D221" s="1577" t="s">
        <v>1873</v>
      </c>
      <c r="E221" s="1603">
        <v>1</v>
      </c>
      <c r="F221" s="1569" t="s">
        <v>150</v>
      </c>
      <c r="G221" s="1569"/>
      <c r="H221" s="1577" t="s">
        <v>1870</v>
      </c>
      <c r="I221" s="1581">
        <v>2013</v>
      </c>
      <c r="J221" s="1569"/>
      <c r="K221" s="1569"/>
      <c r="L221" s="1569"/>
      <c r="M221" s="1569"/>
      <c r="N221" s="1569"/>
      <c r="O221" s="1581" t="s">
        <v>133</v>
      </c>
      <c r="P221" s="1582">
        <v>7800000</v>
      </c>
      <c r="Q221" s="1636" t="s">
        <v>112</v>
      </c>
      <c r="S221" s="1583" t="str">
        <f t="shared" si="145"/>
        <v>2.04.03</v>
      </c>
      <c r="T221" s="1584" t="str">
        <f t="shared" si="146"/>
        <v>Alat Ukur</v>
      </c>
      <c r="U221" s="1585">
        <f t="shared" si="147"/>
        <v>5</v>
      </c>
      <c r="V221" s="1586">
        <f t="shared" si="152"/>
        <v>1560000</v>
      </c>
      <c r="W221" s="1587">
        <f t="shared" si="153"/>
        <v>1</v>
      </c>
      <c r="X221" s="1588">
        <f t="shared" si="154"/>
        <v>1560000</v>
      </c>
      <c r="Y221" s="1586">
        <f t="shared" si="155"/>
        <v>2</v>
      </c>
      <c r="Z221" s="1588">
        <f t="shared" si="156"/>
        <v>1560000</v>
      </c>
      <c r="AA221" s="1589">
        <f t="shared" si="157"/>
        <v>1560000</v>
      </c>
      <c r="AB221" s="1589">
        <f t="shared" si="158"/>
        <v>1560000</v>
      </c>
      <c r="AC221" s="1589">
        <f t="shared" si="159"/>
        <v>1560000</v>
      </c>
      <c r="AD221" s="1589">
        <f t="shared" si="160"/>
        <v>0</v>
      </c>
      <c r="AE221" s="1589">
        <f t="shared" si="148"/>
        <v>0</v>
      </c>
      <c r="AF221" s="1590">
        <f t="shared" si="149"/>
        <v>2013</v>
      </c>
      <c r="AG221" s="1588">
        <f t="shared" si="150"/>
        <v>0</v>
      </c>
      <c r="AH221" s="1588">
        <f t="shared" si="151"/>
        <v>7800000</v>
      </c>
      <c r="AI221" s="1546"/>
      <c r="AJ221" s="1546"/>
      <c r="AK221" s="1546"/>
    </row>
    <row r="222" spans="1:37" s="1210" customFormat="1" ht="30" customHeight="1">
      <c r="B222" s="1633"/>
      <c r="C222" s="1603"/>
      <c r="D222" s="1577"/>
      <c r="E222" s="1603"/>
      <c r="F222" s="1569"/>
      <c r="G222" s="1569"/>
      <c r="H222" s="1577"/>
      <c r="I222" s="1581"/>
      <c r="J222" s="1569"/>
      <c r="K222" s="1569"/>
      <c r="L222" s="1569"/>
      <c r="M222" s="1569"/>
      <c r="N222" s="1569"/>
      <c r="O222" s="1581"/>
      <c r="P222" s="1582"/>
      <c r="Q222" s="1636"/>
      <c r="S222" s="1583"/>
      <c r="T222" s="1584"/>
      <c r="U222" s="1585"/>
      <c r="V222" s="1586"/>
      <c r="W222" s="1586"/>
      <c r="X222" s="1588"/>
      <c r="Y222" s="1586"/>
      <c r="Z222" s="1588"/>
      <c r="AA222" s="1588"/>
      <c r="AB222" s="1588"/>
      <c r="AC222" s="1588"/>
      <c r="AD222" s="1588"/>
      <c r="AE222" s="1588"/>
      <c r="AF222" s="1590"/>
      <c r="AG222" s="1588"/>
      <c r="AH222" s="1588"/>
      <c r="AI222" s="1546"/>
      <c r="AJ222" s="1546"/>
      <c r="AK222" s="1546"/>
    </row>
    <row r="223" spans="1:37" s="1210" customFormat="1" ht="30" customHeight="1">
      <c r="B223" s="1635" t="s">
        <v>40</v>
      </c>
      <c r="C223" s="1574" t="s">
        <v>1894</v>
      </c>
      <c r="D223" s="1569" t="s">
        <v>134</v>
      </c>
      <c r="E223" s="1576"/>
      <c r="F223" s="1569" t="s">
        <v>150</v>
      </c>
      <c r="G223" s="1569"/>
      <c r="H223" s="1569" t="s">
        <v>150</v>
      </c>
      <c r="I223" s="1569"/>
      <c r="J223" s="1569"/>
      <c r="K223" s="1569"/>
      <c r="L223" s="1569"/>
      <c r="M223" s="1569"/>
      <c r="N223" s="1569"/>
      <c r="O223" s="1569"/>
      <c r="P223" s="1575">
        <v>0</v>
      </c>
      <c r="Q223" s="1634"/>
      <c r="R223" s="1532"/>
      <c r="S223" s="1571">
        <f t="shared" ref="S223:S228" si="161">+IF(P223&lt;300000,P223,"0")</f>
        <v>0</v>
      </c>
      <c r="T223" s="1570"/>
      <c r="U223" s="1570"/>
      <c r="V223" s="1570"/>
      <c r="W223" s="1570"/>
      <c r="X223" s="1572"/>
      <c r="Y223" s="1570"/>
      <c r="Z223" s="1572"/>
      <c r="AA223" s="1572"/>
      <c r="AB223" s="1572"/>
      <c r="AC223" s="1572"/>
      <c r="AD223" s="1572"/>
      <c r="AE223" s="1572"/>
      <c r="AF223" s="1573"/>
      <c r="AG223" s="1572"/>
      <c r="AH223" s="1572"/>
      <c r="AI223" s="1546"/>
      <c r="AJ223" s="1546"/>
      <c r="AK223" s="1546"/>
    </row>
    <row r="224" spans="1:37" s="1210" customFormat="1" ht="25.5" customHeight="1">
      <c r="B224" s="1635"/>
      <c r="C224" s="1574" t="s">
        <v>150</v>
      </c>
      <c r="D224" s="1569" t="s">
        <v>150</v>
      </c>
      <c r="E224" s="1576"/>
      <c r="F224" s="1569" t="s">
        <v>150</v>
      </c>
      <c r="G224" s="1569"/>
      <c r="H224" s="1569" t="s">
        <v>150</v>
      </c>
      <c r="I224" s="1569"/>
      <c r="J224" s="1569"/>
      <c r="K224" s="1569"/>
      <c r="L224" s="1569"/>
      <c r="M224" s="1569"/>
      <c r="N224" s="1569"/>
      <c r="O224" s="1569"/>
      <c r="P224" s="1575"/>
      <c r="Q224" s="1634"/>
      <c r="S224" s="1571">
        <f t="shared" si="161"/>
        <v>0</v>
      </c>
      <c r="T224" s="1570"/>
      <c r="U224" s="1570"/>
      <c r="V224" s="1570"/>
      <c r="W224" s="1570"/>
      <c r="X224" s="1572"/>
      <c r="Y224" s="1570"/>
      <c r="Z224" s="1572"/>
      <c r="AA224" s="1572"/>
      <c r="AB224" s="1572"/>
      <c r="AC224" s="1572"/>
      <c r="AD224" s="1572"/>
      <c r="AE224" s="1572"/>
      <c r="AF224" s="1573"/>
      <c r="AG224" s="1572"/>
      <c r="AH224" s="1572"/>
      <c r="AI224" s="1546"/>
      <c r="AJ224" s="1546"/>
      <c r="AK224" s="1546"/>
    </row>
    <row r="225" spans="2:37" s="1210" customFormat="1" ht="35.25" customHeight="1">
      <c r="B225" s="1635" t="s">
        <v>42</v>
      </c>
      <c r="C225" s="1574" t="s">
        <v>1895</v>
      </c>
      <c r="D225" s="1569" t="s">
        <v>134</v>
      </c>
      <c r="E225" s="1576"/>
      <c r="F225" s="1569" t="s">
        <v>150</v>
      </c>
      <c r="G225" s="1569"/>
      <c r="H225" s="1569" t="s">
        <v>150</v>
      </c>
      <c r="I225" s="1569"/>
      <c r="J225" s="1569"/>
      <c r="K225" s="1569"/>
      <c r="L225" s="1569"/>
      <c r="M225" s="1569"/>
      <c r="N225" s="1569"/>
      <c r="O225" s="1569"/>
      <c r="P225" s="1575">
        <v>0</v>
      </c>
      <c r="Q225" s="1634"/>
      <c r="R225" s="1532"/>
      <c r="S225" s="1571">
        <f t="shared" si="161"/>
        <v>0</v>
      </c>
      <c r="T225" s="1570"/>
      <c r="U225" s="1570"/>
      <c r="V225" s="1570"/>
      <c r="W225" s="1570"/>
      <c r="X225" s="1572"/>
      <c r="Y225" s="1570"/>
      <c r="Z225" s="1572"/>
      <c r="AA225" s="1572"/>
      <c r="AB225" s="1572"/>
      <c r="AC225" s="1572"/>
      <c r="AD225" s="1572"/>
      <c r="AE225" s="1572"/>
      <c r="AF225" s="1573"/>
      <c r="AG225" s="1572"/>
      <c r="AH225" s="1572"/>
      <c r="AI225" s="1546"/>
      <c r="AJ225" s="1546"/>
      <c r="AK225" s="1546"/>
    </row>
    <row r="226" spans="2:37" s="1210" customFormat="1" ht="25.5" customHeight="1">
      <c r="B226" s="1635"/>
      <c r="C226" s="1574" t="s">
        <v>150</v>
      </c>
      <c r="D226" s="1569" t="s">
        <v>150</v>
      </c>
      <c r="E226" s="1576"/>
      <c r="F226" s="1569" t="s">
        <v>150</v>
      </c>
      <c r="G226" s="1569"/>
      <c r="H226" s="1569" t="s">
        <v>150</v>
      </c>
      <c r="I226" s="1569"/>
      <c r="J226" s="1569"/>
      <c r="K226" s="1569"/>
      <c r="L226" s="1569"/>
      <c r="M226" s="1569"/>
      <c r="N226" s="1569"/>
      <c r="O226" s="1569"/>
      <c r="P226" s="1575"/>
      <c r="Q226" s="1634"/>
      <c r="S226" s="1571">
        <f t="shared" si="161"/>
        <v>0</v>
      </c>
      <c r="T226" s="1570"/>
      <c r="U226" s="1570"/>
      <c r="V226" s="1570"/>
      <c r="W226" s="1570"/>
      <c r="X226" s="1572"/>
      <c r="Y226" s="1570"/>
      <c r="Z226" s="1572"/>
      <c r="AA226" s="1572"/>
      <c r="AB226" s="1572"/>
      <c r="AC226" s="1572"/>
      <c r="AD226" s="1572"/>
      <c r="AE226" s="1572"/>
      <c r="AF226" s="1573"/>
      <c r="AG226" s="1572"/>
      <c r="AH226" s="1572"/>
      <c r="AI226" s="1546"/>
      <c r="AJ226" s="1546"/>
      <c r="AK226" s="1546"/>
    </row>
    <row r="227" spans="2:37" s="1210" customFormat="1" ht="30" customHeight="1">
      <c r="B227" s="1635" t="s">
        <v>44</v>
      </c>
      <c r="C227" s="1574" t="s">
        <v>1896</v>
      </c>
      <c r="D227" s="1569" t="s">
        <v>134</v>
      </c>
      <c r="E227" s="1576"/>
      <c r="F227" s="1569" t="s">
        <v>150</v>
      </c>
      <c r="G227" s="1569"/>
      <c r="H227" s="1569" t="s">
        <v>150</v>
      </c>
      <c r="I227" s="1569"/>
      <c r="J227" s="1569"/>
      <c r="K227" s="1569"/>
      <c r="L227" s="1569"/>
      <c r="M227" s="1569"/>
      <c r="N227" s="1569"/>
      <c r="O227" s="1569"/>
      <c r="P227" s="1575"/>
      <c r="Q227" s="1634"/>
      <c r="R227" s="1532"/>
      <c r="S227" s="1571">
        <f t="shared" si="161"/>
        <v>0</v>
      </c>
      <c r="T227" s="1570"/>
      <c r="U227" s="1570"/>
      <c r="V227" s="1570"/>
      <c r="W227" s="1570"/>
      <c r="X227" s="1572"/>
      <c r="Y227" s="1570"/>
      <c r="Z227" s="1572"/>
      <c r="AA227" s="1572"/>
      <c r="AB227" s="1572"/>
      <c r="AC227" s="1572"/>
      <c r="AD227" s="1572"/>
      <c r="AE227" s="1572"/>
      <c r="AF227" s="1573"/>
      <c r="AG227" s="1572"/>
      <c r="AH227" s="1572"/>
      <c r="AI227" s="1546"/>
      <c r="AJ227" s="1546"/>
      <c r="AK227" s="1546"/>
    </row>
    <row r="228" spans="2:37" s="1210" customFormat="1" ht="25.5" customHeight="1" thickBot="1">
      <c r="B228" s="1637"/>
      <c r="C228" s="1600"/>
      <c r="D228" s="1600"/>
      <c r="E228" s="1600"/>
      <c r="F228" s="1600" t="s">
        <v>150</v>
      </c>
      <c r="G228" s="1600"/>
      <c r="H228" s="1600" t="s">
        <v>150</v>
      </c>
      <c r="I228" s="1600"/>
      <c r="J228" s="1600"/>
      <c r="K228" s="1600"/>
      <c r="L228" s="1600"/>
      <c r="M228" s="1600"/>
      <c r="N228" s="1600"/>
      <c r="O228" s="1600"/>
      <c r="P228" s="1604"/>
      <c r="Q228" s="1638"/>
      <c r="S228" s="1605">
        <f t="shared" si="161"/>
        <v>0</v>
      </c>
      <c r="T228" s="1606"/>
      <c r="U228" s="1606"/>
      <c r="V228" s="1606"/>
      <c r="W228" s="1606"/>
      <c r="X228" s="1607"/>
      <c r="Y228" s="1606"/>
      <c r="Z228" s="1607"/>
      <c r="AA228" s="1607"/>
      <c r="AB228" s="1607"/>
      <c r="AC228" s="1607"/>
      <c r="AD228" s="1607"/>
      <c r="AE228" s="1607"/>
      <c r="AF228" s="1608"/>
      <c r="AG228" s="1607"/>
      <c r="AH228" s="1607"/>
      <c r="AI228" s="1546"/>
      <c r="AJ228" s="1546"/>
      <c r="AK228" s="1546"/>
    </row>
    <row r="229" spans="2:37" s="1210" customFormat="1" ht="14">
      <c r="B229" s="1609"/>
      <c r="C229" s="1609"/>
      <c r="D229" s="1609"/>
      <c r="E229" s="1609"/>
      <c r="F229" s="1609"/>
      <c r="G229" s="1609"/>
      <c r="H229" s="1609"/>
      <c r="I229" s="1609"/>
      <c r="J229" s="1609"/>
      <c r="K229" s="1609"/>
      <c r="L229" s="1609"/>
      <c r="M229" s="1609"/>
      <c r="N229" s="1609"/>
      <c r="O229" s="1609"/>
      <c r="P229" s="1610"/>
      <c r="Q229" s="1609"/>
      <c r="R229" s="1532"/>
      <c r="S229" s="1533"/>
      <c r="X229" s="1435"/>
      <c r="Z229" s="1435"/>
      <c r="AA229" s="1435"/>
      <c r="AB229" s="1435"/>
      <c r="AC229" s="1435"/>
      <c r="AD229" s="1435"/>
      <c r="AE229" s="1435"/>
      <c r="AF229" s="1534"/>
      <c r="AG229" s="1435"/>
      <c r="AH229" s="1435"/>
    </row>
    <row r="230" spans="2:37" s="1210" customFormat="1" ht="17" customHeight="1">
      <c r="B230" s="1609"/>
      <c r="C230" s="1609"/>
      <c r="D230" s="1609"/>
      <c r="E230" s="1609"/>
      <c r="F230" s="1609"/>
      <c r="G230" s="1609"/>
      <c r="H230" s="1609"/>
      <c r="I230" s="1609"/>
      <c r="J230" s="1609"/>
      <c r="K230" s="1609"/>
      <c r="L230" s="1609"/>
      <c r="M230" s="1609"/>
      <c r="N230" s="1609"/>
      <c r="O230" s="1609"/>
      <c r="P230" s="1610"/>
      <c r="Q230" s="1609"/>
      <c r="R230" s="1532"/>
      <c r="S230" s="1533"/>
      <c r="X230" s="1435"/>
      <c r="Z230" s="1435"/>
      <c r="AA230" s="1435"/>
      <c r="AB230" s="1435"/>
      <c r="AC230" s="1435"/>
      <c r="AD230" s="1435"/>
      <c r="AE230" s="1435"/>
      <c r="AF230" s="1534"/>
      <c r="AG230" s="1435"/>
      <c r="AH230" s="1435"/>
    </row>
    <row r="231" spans="2:37" s="1210" customFormat="1" ht="17" customHeight="1">
      <c r="B231" s="1222" t="s">
        <v>120</v>
      </c>
      <c r="C231" s="1222"/>
      <c r="D231" s="1222"/>
      <c r="E231" s="1222"/>
      <c r="F231" s="1222"/>
      <c r="G231" s="1224"/>
      <c r="H231" s="1224"/>
      <c r="I231" s="1224"/>
      <c r="J231" s="1224"/>
      <c r="K231" s="1224"/>
      <c r="L231" s="1224"/>
      <c r="M231" s="1222" t="s">
        <v>4762</v>
      </c>
      <c r="N231" s="1222"/>
      <c r="O231" s="1222"/>
      <c r="P231" s="1222"/>
      <c r="Q231" s="1609"/>
      <c r="R231" s="1532"/>
      <c r="S231" s="1533"/>
      <c r="X231" s="1435"/>
      <c r="Z231" s="1435"/>
      <c r="AA231" s="1435"/>
      <c r="AB231" s="1435"/>
      <c r="AC231" s="1435"/>
      <c r="AD231" s="1435"/>
      <c r="AE231" s="1435"/>
      <c r="AF231" s="1534"/>
      <c r="AG231" s="1435"/>
      <c r="AH231" s="1435"/>
    </row>
    <row r="232" spans="2:37" s="1210" customFormat="1" ht="17" customHeight="1">
      <c r="B232" s="1222" t="s">
        <v>4817</v>
      </c>
      <c r="C232" s="1222"/>
      <c r="D232" s="1222"/>
      <c r="E232" s="1222"/>
      <c r="F232" s="1222"/>
      <c r="G232" s="1224"/>
      <c r="H232" s="1225"/>
      <c r="I232" s="1225"/>
      <c r="J232" s="1225"/>
      <c r="K232" s="1225"/>
      <c r="L232" s="1225"/>
      <c r="M232" s="1224"/>
      <c r="N232" s="1400"/>
      <c r="O232" s="1400"/>
      <c r="P232" s="1383"/>
      <c r="Q232" s="1609"/>
      <c r="R232" s="1532"/>
      <c r="S232" s="1533"/>
      <c r="X232" s="1435"/>
      <c r="Z232" s="1435"/>
      <c r="AA232" s="1435"/>
      <c r="AB232" s="1435"/>
      <c r="AC232" s="1435"/>
      <c r="AD232" s="1435"/>
      <c r="AE232" s="1435"/>
      <c r="AF232" s="1534"/>
      <c r="AG232" s="1435"/>
      <c r="AH232" s="1435"/>
    </row>
    <row r="233" spans="2:37" s="1210" customFormat="1" ht="17" customHeight="1">
      <c r="B233" s="1222" t="s">
        <v>4763</v>
      </c>
      <c r="C233" s="1222"/>
      <c r="D233" s="1222"/>
      <c r="E233" s="1222"/>
      <c r="F233" s="1222"/>
      <c r="G233" s="1224"/>
      <c r="H233" s="1224"/>
      <c r="I233" s="1224"/>
      <c r="J233" s="1224"/>
      <c r="K233" s="1224"/>
      <c r="L233" s="1224"/>
      <c r="M233" s="1222" t="s">
        <v>117</v>
      </c>
      <c r="N233" s="1222"/>
      <c r="O233" s="1222"/>
      <c r="P233" s="1222"/>
      <c r="Q233" s="1609"/>
      <c r="R233" s="1532"/>
      <c r="S233" s="1533"/>
      <c r="X233" s="1435"/>
      <c r="Z233" s="1435"/>
      <c r="AA233" s="1435"/>
      <c r="AB233" s="1435"/>
      <c r="AC233" s="1435"/>
      <c r="AD233" s="1435"/>
      <c r="AE233" s="1435"/>
      <c r="AF233" s="1534"/>
      <c r="AG233" s="1435"/>
      <c r="AH233" s="1435"/>
    </row>
    <row r="234" spans="2:37" s="1210" customFormat="1" ht="17" customHeight="1">
      <c r="B234" s="1224"/>
      <c r="C234" s="1224"/>
      <c r="D234" s="1224"/>
      <c r="E234" s="1224"/>
      <c r="F234" s="1224"/>
      <c r="G234" s="1227"/>
      <c r="H234" s="1227"/>
      <c r="I234" s="1224"/>
      <c r="J234" s="1224"/>
      <c r="K234" s="1224"/>
      <c r="L234" s="1227"/>
      <c r="M234" s="1227"/>
      <c r="N234" s="1400"/>
      <c r="O234" s="1400"/>
      <c r="P234" s="1383"/>
      <c r="Q234" s="1609"/>
      <c r="R234" s="1532"/>
      <c r="S234" s="1533"/>
      <c r="X234" s="1435"/>
      <c r="Z234" s="1435"/>
      <c r="AA234" s="1435"/>
      <c r="AB234" s="1435"/>
      <c r="AC234" s="1435"/>
      <c r="AD234" s="1435"/>
      <c r="AE234" s="1435"/>
      <c r="AF234" s="1534"/>
      <c r="AG234" s="1435"/>
      <c r="AH234" s="1435"/>
    </row>
    <row r="235" spans="2:37" s="1210" customFormat="1" ht="17" customHeight="1">
      <c r="B235" s="1224"/>
      <c r="C235" s="1224"/>
      <c r="D235" s="1224"/>
      <c r="E235" s="1224"/>
      <c r="F235" s="1224"/>
      <c r="G235" s="1227"/>
      <c r="H235" s="1227"/>
      <c r="I235" s="1224"/>
      <c r="J235" s="1224"/>
      <c r="K235" s="1224"/>
      <c r="L235" s="1227"/>
      <c r="M235" s="1227"/>
      <c r="N235" s="1400"/>
      <c r="O235" s="1400"/>
      <c r="P235" s="1383"/>
      <c r="Q235" s="1609"/>
      <c r="R235" s="1532"/>
      <c r="S235" s="1533"/>
      <c r="X235" s="1435"/>
      <c r="Z235" s="1435"/>
      <c r="AA235" s="1435"/>
      <c r="AB235" s="1435"/>
      <c r="AC235" s="1435"/>
      <c r="AD235" s="1435"/>
      <c r="AE235" s="1435"/>
      <c r="AF235" s="1534"/>
      <c r="AG235" s="1435"/>
      <c r="AH235" s="1435"/>
    </row>
    <row r="236" spans="2:37" s="1210" customFormat="1" ht="17" customHeight="1">
      <c r="B236" s="1224"/>
      <c r="C236" s="1224"/>
      <c r="D236" s="1224"/>
      <c r="E236" s="1224"/>
      <c r="F236" s="1224"/>
      <c r="G236" s="1227"/>
      <c r="H236" s="1227"/>
      <c r="I236" s="1224"/>
      <c r="J236" s="1224"/>
      <c r="K236" s="1224"/>
      <c r="L236" s="1227"/>
      <c r="M236" s="1227"/>
      <c r="N236" s="1400"/>
      <c r="O236" s="1400"/>
      <c r="P236" s="1383"/>
      <c r="Q236" s="1609"/>
      <c r="R236" s="1532"/>
      <c r="S236" s="1533"/>
      <c r="X236" s="1435"/>
      <c r="Z236" s="1435"/>
      <c r="AA236" s="1435"/>
      <c r="AB236" s="1435"/>
      <c r="AC236" s="1435"/>
      <c r="AD236" s="1435"/>
      <c r="AE236" s="1435"/>
      <c r="AF236" s="1534"/>
      <c r="AG236" s="1435"/>
      <c r="AH236" s="1435"/>
    </row>
    <row r="237" spans="2:37" s="1210" customFormat="1" ht="17" customHeight="1">
      <c r="B237" s="1224"/>
      <c r="C237" s="1224"/>
      <c r="D237" s="1224"/>
      <c r="E237" s="1224"/>
      <c r="F237" s="1224"/>
      <c r="G237" s="1227"/>
      <c r="H237" s="1227"/>
      <c r="I237" s="1224"/>
      <c r="J237" s="1224"/>
      <c r="K237" s="1224"/>
      <c r="L237" s="1227"/>
      <c r="M237" s="1227"/>
      <c r="N237" s="1400"/>
      <c r="O237" s="1400"/>
      <c r="P237" s="1383"/>
      <c r="Q237" s="1615"/>
      <c r="R237" s="1532"/>
      <c r="S237" s="1533"/>
      <c r="X237" s="1435"/>
      <c r="Z237" s="1435"/>
      <c r="AA237" s="1435"/>
      <c r="AB237" s="1435"/>
      <c r="AC237" s="1435"/>
      <c r="AD237" s="1435"/>
      <c r="AE237" s="1435"/>
      <c r="AF237" s="1534"/>
      <c r="AG237" s="1435"/>
      <c r="AH237" s="1435"/>
    </row>
    <row r="238" spans="2:37" s="1210" customFormat="1" ht="17" customHeight="1">
      <c r="B238" s="1230" t="s">
        <v>4822</v>
      </c>
      <c r="C238" s="1230"/>
      <c r="D238" s="1230"/>
      <c r="E238" s="1230"/>
      <c r="F238" s="1230"/>
      <c r="G238" s="1434"/>
      <c r="H238" s="1289"/>
      <c r="I238" s="1289"/>
      <c r="J238" s="1289"/>
      <c r="K238" s="1289"/>
      <c r="L238" s="1289"/>
      <c r="M238" s="1231" t="s">
        <v>4819</v>
      </c>
      <c r="N238" s="1231"/>
      <c r="O238" s="1231"/>
      <c r="P238" s="1231"/>
      <c r="Q238" s="1615"/>
      <c r="R238" s="1532"/>
      <c r="S238" s="1533"/>
      <c r="W238" s="1435"/>
      <c r="X238" s="1435"/>
      <c r="Y238" s="1435"/>
      <c r="Z238" s="1435"/>
      <c r="AA238" s="1435"/>
      <c r="AB238" s="1435"/>
      <c r="AC238" s="1435"/>
      <c r="AD238" s="1435"/>
      <c r="AE238" s="1435"/>
      <c r="AF238" s="1534"/>
      <c r="AG238" s="1435"/>
      <c r="AH238" s="1435"/>
    </row>
    <row r="239" spans="2:37" s="1210" customFormat="1" ht="17" customHeight="1">
      <c r="B239" s="1222" t="s">
        <v>4820</v>
      </c>
      <c r="C239" s="1222"/>
      <c r="D239" s="1222"/>
      <c r="E239" s="1222"/>
      <c r="F239" s="1222"/>
      <c r="G239" s="1224"/>
      <c r="H239" s="1224"/>
      <c r="I239" s="1224"/>
      <c r="J239" s="1224"/>
      <c r="K239" s="1224"/>
      <c r="L239" s="1224"/>
      <c r="M239" s="1222" t="s">
        <v>4821</v>
      </c>
      <c r="N239" s="1222"/>
      <c r="O239" s="1222"/>
      <c r="P239" s="1222"/>
      <c r="Q239" s="1535"/>
      <c r="R239" s="1532"/>
      <c r="S239" s="1533"/>
      <c r="X239" s="1435"/>
      <c r="Z239" s="1435"/>
      <c r="AA239" s="1435"/>
      <c r="AB239" s="1435"/>
      <c r="AC239" s="1435"/>
      <c r="AD239" s="1435"/>
      <c r="AE239" s="1435"/>
      <c r="AF239" s="1534"/>
      <c r="AG239" s="1435"/>
      <c r="AH239" s="1435"/>
    </row>
    <row r="240" spans="2:37" s="1210" customFormat="1" ht="17" customHeight="1">
      <c r="B240" s="1535"/>
      <c r="C240" s="1618"/>
      <c r="D240" s="1618"/>
      <c r="E240" s="1618"/>
      <c r="F240" s="1618"/>
      <c r="G240" s="1618"/>
      <c r="H240" s="1618"/>
      <c r="I240" s="1618"/>
      <c r="J240" s="1614"/>
      <c r="K240" s="1619"/>
      <c r="L240" s="1619"/>
      <c r="M240" s="1619"/>
      <c r="N240" s="1619"/>
      <c r="O240" s="1535"/>
      <c r="P240" s="1535"/>
      <c r="Q240" s="1535"/>
      <c r="R240" s="1532"/>
      <c r="S240" s="1533"/>
      <c r="X240" s="1435"/>
      <c r="Y240" s="1435"/>
      <c r="Z240" s="1435"/>
      <c r="AA240" s="1435"/>
      <c r="AB240" s="1435"/>
      <c r="AC240" s="1435"/>
      <c r="AD240" s="1435"/>
      <c r="AE240" s="1435"/>
      <c r="AF240" s="1534"/>
      <c r="AG240" s="1435"/>
      <c r="AH240" s="1435"/>
    </row>
    <row r="241" spans="2:34" s="1210" customFormat="1" ht="17" customHeight="1">
      <c r="B241" s="1535"/>
      <c r="C241" s="1546"/>
      <c r="D241" s="1546"/>
      <c r="E241" s="1546"/>
      <c r="F241" s="1546"/>
      <c r="G241" s="1546"/>
      <c r="H241" s="1546"/>
      <c r="I241" s="1546"/>
      <c r="J241" s="1616"/>
      <c r="K241" s="1619"/>
      <c r="L241" s="1619"/>
      <c r="M241" s="1619"/>
      <c r="N241" s="1614"/>
      <c r="O241" s="1535"/>
      <c r="P241" s="1615"/>
      <c r="Q241" s="1615"/>
      <c r="R241" s="1532"/>
      <c r="S241" s="1533"/>
      <c r="X241" s="1435"/>
      <c r="Z241" s="1435"/>
      <c r="AA241" s="1435"/>
      <c r="AB241" s="1435"/>
      <c r="AC241" s="1435"/>
      <c r="AD241" s="1435"/>
      <c r="AE241" s="1435"/>
      <c r="AF241" s="1534"/>
      <c r="AG241" s="1435"/>
      <c r="AH241" s="1435"/>
    </row>
    <row r="242" spans="2:34" s="1210" customFormat="1" ht="17" customHeight="1">
      <c r="B242" s="1535"/>
      <c r="C242" s="1546"/>
      <c r="D242" s="1546"/>
      <c r="E242" s="1546"/>
      <c r="F242" s="1546"/>
      <c r="G242" s="1546"/>
      <c r="H242" s="1546"/>
      <c r="I242" s="1546"/>
      <c r="J242" s="1620"/>
      <c r="K242" s="1619"/>
      <c r="L242" s="1619"/>
      <c r="M242" s="1619"/>
      <c r="N242" s="1617"/>
      <c r="O242" s="1621"/>
      <c r="P242" s="1615"/>
      <c r="Q242" s="1615"/>
      <c r="R242" s="1532"/>
      <c r="S242" s="1533"/>
      <c r="X242" s="1435"/>
      <c r="Z242" s="1435"/>
      <c r="AA242" s="1435"/>
      <c r="AB242" s="1435"/>
      <c r="AC242" s="1435"/>
      <c r="AD242" s="1435"/>
      <c r="AE242" s="1435"/>
      <c r="AF242" s="1534"/>
      <c r="AG242" s="1435"/>
      <c r="AH242" s="1435"/>
    </row>
    <row r="243" spans="2:34" s="1210" customFormat="1" ht="14">
      <c r="B243" s="1535"/>
      <c r="C243" s="1546"/>
      <c r="D243" s="1546"/>
      <c r="E243" s="1546"/>
      <c r="F243" s="1546"/>
      <c r="G243" s="1546"/>
      <c r="H243" s="1546"/>
      <c r="I243" s="1546"/>
      <c r="J243" s="1621"/>
      <c r="K243" s="1622"/>
      <c r="L243" s="1623"/>
      <c r="M243" s="1624"/>
      <c r="N243" s="1621"/>
      <c r="O243" s="1614"/>
      <c r="P243" s="1535"/>
      <c r="Q243" s="1535"/>
      <c r="R243" s="1532"/>
      <c r="S243" s="1533"/>
      <c r="X243" s="1435"/>
      <c r="Z243" s="1435"/>
      <c r="AA243" s="1435"/>
      <c r="AB243" s="1435"/>
      <c r="AC243" s="1435"/>
      <c r="AD243" s="1435"/>
      <c r="AE243" s="1435"/>
      <c r="AF243" s="1534"/>
      <c r="AG243" s="1435"/>
      <c r="AH243" s="1435"/>
    </row>
    <row r="244" spans="2:34" s="1210" customFormat="1" ht="14">
      <c r="B244" s="1546"/>
      <c r="C244" s="1546"/>
      <c r="D244" s="1546"/>
      <c r="E244" s="1546"/>
      <c r="F244" s="1546"/>
      <c r="G244" s="1546"/>
      <c r="H244" s="1546"/>
      <c r="I244" s="1546"/>
      <c r="J244" s="1621"/>
      <c r="K244" s="1622"/>
      <c r="L244" s="1623"/>
      <c r="M244" s="1624"/>
      <c r="N244" s="1621"/>
      <c r="O244" s="1546"/>
      <c r="P244" s="1546"/>
      <c r="Q244" s="1546"/>
      <c r="R244" s="1532"/>
      <c r="S244" s="1533"/>
      <c r="X244" s="1435"/>
      <c r="Z244" s="1435"/>
      <c r="AA244" s="1435"/>
      <c r="AB244" s="1435"/>
      <c r="AC244" s="1435"/>
      <c r="AD244" s="1435"/>
      <c r="AE244" s="1435"/>
      <c r="AF244" s="1534"/>
      <c r="AG244" s="1435"/>
      <c r="AH244" s="1435"/>
    </row>
    <row r="245" spans="2:34" s="1210" customFormat="1" ht="14">
      <c r="B245" s="1546"/>
      <c r="C245" s="1625"/>
      <c r="D245" s="1625"/>
      <c r="E245" s="1625"/>
      <c r="F245" s="1625"/>
      <c r="G245" s="1625"/>
      <c r="H245" s="1625"/>
      <c r="I245" s="1625"/>
      <c r="J245" s="1614"/>
      <c r="K245" s="1621"/>
      <c r="L245" s="1621"/>
      <c r="M245" s="1621"/>
      <c r="N245" s="1621"/>
      <c r="O245" s="1546"/>
      <c r="P245" s="1546"/>
      <c r="Q245" s="1546"/>
      <c r="R245" s="1532"/>
      <c r="S245" s="1533"/>
      <c r="X245" s="1435"/>
      <c r="Z245" s="1435"/>
      <c r="AA245" s="1435"/>
      <c r="AB245" s="1435"/>
      <c r="AC245" s="1435"/>
      <c r="AD245" s="1435"/>
      <c r="AE245" s="1435"/>
      <c r="AF245" s="1534"/>
      <c r="AG245" s="1435"/>
      <c r="AH245" s="1435"/>
    </row>
    <row r="246" spans="2:34" s="1210" customFormat="1" ht="14">
      <c r="B246" s="1546"/>
      <c r="C246" s="1618"/>
      <c r="D246" s="1618"/>
      <c r="E246" s="1618"/>
      <c r="F246" s="1618"/>
      <c r="G246" s="1618"/>
      <c r="H246" s="1618"/>
      <c r="I246" s="1618"/>
      <c r="J246" s="1546"/>
      <c r="K246" s="1619"/>
      <c r="L246" s="1619"/>
      <c r="M246" s="1619"/>
      <c r="N246" s="1619"/>
      <c r="O246" s="1546"/>
      <c r="P246" s="1546"/>
      <c r="Q246" s="1546"/>
      <c r="R246" s="1532"/>
      <c r="S246" s="1533"/>
      <c r="X246" s="1435"/>
      <c r="Z246" s="1435"/>
      <c r="AA246" s="1435"/>
      <c r="AB246" s="1435"/>
      <c r="AC246" s="1435"/>
      <c r="AD246" s="1435"/>
      <c r="AE246" s="1435"/>
      <c r="AF246" s="1534"/>
      <c r="AG246" s="1435"/>
      <c r="AH246" s="1435"/>
    </row>
    <row r="247" spans="2:34" s="1210" customFormat="1" ht="14">
      <c r="B247" s="1546"/>
      <c r="C247" s="1546"/>
      <c r="D247" s="1546"/>
      <c r="E247" s="1546"/>
      <c r="F247" s="1546"/>
      <c r="G247" s="1546"/>
      <c r="H247" s="1546"/>
      <c r="I247" s="1546"/>
      <c r="J247" s="1546"/>
      <c r="K247" s="1546"/>
      <c r="L247" s="1546"/>
      <c r="M247" s="1546"/>
      <c r="N247" s="1546"/>
      <c r="O247" s="1546"/>
      <c r="P247" s="1546"/>
      <c r="Q247" s="1546"/>
      <c r="R247" s="1532"/>
      <c r="S247" s="1533"/>
      <c r="X247" s="1435"/>
      <c r="Z247" s="1435"/>
      <c r="AA247" s="1435"/>
      <c r="AB247" s="1435"/>
      <c r="AC247" s="1435"/>
      <c r="AD247" s="1435"/>
      <c r="AE247" s="1435"/>
      <c r="AF247" s="1534"/>
      <c r="AG247" s="1435"/>
      <c r="AH247" s="1435"/>
    </row>
  </sheetData>
  <autoFilter ref="B9:AI228" xr:uid="{00000000-0009-0000-0000-00000D000000}"/>
  <mergeCells count="46">
    <mergeCell ref="B239:F239"/>
    <mergeCell ref="M239:P239"/>
    <mergeCell ref="AI6:AI8"/>
    <mergeCell ref="AG6:AG8"/>
    <mergeCell ref="AH6:AH8"/>
    <mergeCell ref="J7:J8"/>
    <mergeCell ref="K7:K8"/>
    <mergeCell ref="L7:L8"/>
    <mergeCell ref="M7:M8"/>
    <mergeCell ref="N7:N8"/>
    <mergeCell ref="Z6:Z8"/>
    <mergeCell ref="AA6:AA8"/>
    <mergeCell ref="AB6:AB8"/>
    <mergeCell ref="AC6:AC8"/>
    <mergeCell ref="B231:F231"/>
    <mergeCell ref="M231:P231"/>
    <mergeCell ref="B232:F232"/>
    <mergeCell ref="B233:F233"/>
    <mergeCell ref="M233:P233"/>
    <mergeCell ref="B238:F238"/>
    <mergeCell ref="M238:P238"/>
    <mergeCell ref="AD6:AD8"/>
    <mergeCell ref="AF6:AF8"/>
    <mergeCell ref="T6:T8"/>
    <mergeCell ref="U6:U8"/>
    <mergeCell ref="V6:V8"/>
    <mergeCell ref="W6:W8"/>
    <mergeCell ref="X6:X8"/>
    <mergeCell ref="Y6:Y8"/>
    <mergeCell ref="AE6:AE8"/>
    <mergeCell ref="S6:S8"/>
    <mergeCell ref="B1:Q1"/>
    <mergeCell ref="B2:Q2"/>
    <mergeCell ref="P4:Q4"/>
    <mergeCell ref="B6:B8"/>
    <mergeCell ref="C6:C8"/>
    <mergeCell ref="D6:D8"/>
    <mergeCell ref="E6:E8"/>
    <mergeCell ref="F6:F8"/>
    <mergeCell ref="G6:G8"/>
    <mergeCell ref="H6:H8"/>
    <mergeCell ref="I6:I8"/>
    <mergeCell ref="J6:N6"/>
    <mergeCell ref="O6:O8"/>
    <mergeCell ref="P6:P8"/>
    <mergeCell ref="Q6:Q8"/>
  </mergeCells>
  <phoneticPr fontId="53" type="noConversion"/>
  <printOptions horizontalCentered="1"/>
  <pageMargins left="0.143700787" right="0.81496062999999996" top="0.94488188976377996" bottom="0.74803149606299202" header="0.31496062992126" footer="0.31496062992126"/>
  <pageSetup paperSize="5" scale="55" firstPageNumber="2" orientation="landscape" useFirstPageNumber="1"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G89"/>
  <sheetViews>
    <sheetView view="pageBreakPreview" topLeftCell="A24" zoomScale="90" zoomScaleNormal="70" zoomScaleSheetLayoutView="90" workbookViewId="0">
      <pane xSplit="3" topLeftCell="L1" activePane="topRight" state="frozen"/>
      <selection activeCell="A3" sqref="A3"/>
      <selection pane="topRight" activeCell="V38" sqref="V38"/>
    </sheetView>
  </sheetViews>
  <sheetFormatPr baseColWidth="10" defaultColWidth="8.83203125" defaultRowHeight="15"/>
  <cols>
    <col min="2" max="2" width="7.33203125" style="710" customWidth="1"/>
    <col min="3" max="3" width="30.83203125" style="710" customWidth="1"/>
    <col min="4" max="4" width="40.33203125" style="710" customWidth="1"/>
    <col min="5" max="5" width="12.5" style="710" customWidth="1"/>
    <col min="6" max="6" width="21.6640625" style="710" bestFit="1" customWidth="1"/>
    <col min="7" max="7" width="8.83203125" style="710"/>
    <col min="8" max="8" width="15.33203125" style="710" customWidth="1"/>
    <col min="9" max="9" width="12.33203125" style="710" customWidth="1"/>
    <col min="10" max="10" width="14.33203125" style="710" bestFit="1" customWidth="1"/>
    <col min="11" max="11" width="20.83203125" style="710" bestFit="1" customWidth="1"/>
    <col min="12" max="12" width="15" style="710" bestFit="1" customWidth="1"/>
    <col min="13" max="13" width="10" style="710" bestFit="1" customWidth="1"/>
    <col min="14" max="14" width="8.83203125" style="710"/>
    <col min="15" max="15" width="13.1640625" style="710" customWidth="1"/>
    <col min="16" max="16" width="17.5" style="710" bestFit="1" customWidth="1"/>
    <col min="17" max="17" width="14.83203125" style="710" customWidth="1"/>
    <col min="18" max="18" width="0" style="691" hidden="1" customWidth="1"/>
    <col min="19" max="19" width="21.6640625" style="692" customWidth="1"/>
    <col min="20" max="33" width="21.6640625" customWidth="1"/>
  </cols>
  <sheetData>
    <row r="1" spans="2:33" ht="19">
      <c r="B1" s="1152" t="s">
        <v>1851</v>
      </c>
      <c r="C1" s="1152"/>
      <c r="D1" s="1152"/>
      <c r="E1" s="1152"/>
      <c r="F1" s="1152"/>
      <c r="G1" s="1152"/>
      <c r="H1" s="1152"/>
      <c r="I1" s="1152"/>
      <c r="J1" s="1152"/>
      <c r="K1" s="1152"/>
      <c r="L1" s="1152"/>
      <c r="M1" s="1152"/>
      <c r="N1" s="1152"/>
      <c r="O1" s="1152"/>
      <c r="P1" s="1152"/>
      <c r="Q1" s="1152"/>
      <c r="R1" s="798"/>
      <c r="S1" s="691"/>
      <c r="T1" s="692"/>
    </row>
    <row r="2" spans="2:33" ht="19">
      <c r="B2" s="1152" t="s">
        <v>1852</v>
      </c>
      <c r="C2" s="1152"/>
      <c r="D2" s="1152"/>
      <c r="E2" s="1152"/>
      <c r="F2" s="1152"/>
      <c r="G2" s="1152"/>
      <c r="H2" s="1152"/>
      <c r="I2" s="1152"/>
      <c r="J2" s="1152"/>
      <c r="K2" s="1152"/>
      <c r="L2" s="1152"/>
      <c r="M2" s="1152"/>
      <c r="N2" s="1152"/>
      <c r="O2" s="1152"/>
      <c r="P2" s="1152"/>
      <c r="Q2" s="1152"/>
      <c r="R2" s="798"/>
      <c r="S2" s="691"/>
      <c r="T2" s="692"/>
    </row>
    <row r="3" spans="2:33">
      <c r="B3" s="797"/>
      <c r="C3" s="797"/>
      <c r="D3" s="797"/>
      <c r="E3" s="797"/>
      <c r="F3" s="797"/>
      <c r="G3" s="797"/>
      <c r="H3" s="797"/>
      <c r="I3" s="797"/>
      <c r="J3" s="797"/>
      <c r="K3" s="797"/>
      <c r="L3" s="797"/>
      <c r="M3" s="797"/>
      <c r="N3" s="797"/>
      <c r="O3" s="797"/>
      <c r="P3" s="797"/>
      <c r="Q3" s="797"/>
      <c r="R3" s="798"/>
      <c r="S3" s="691"/>
      <c r="T3" s="692"/>
    </row>
    <row r="4" spans="2:33">
      <c r="B4" s="797"/>
      <c r="C4" s="797"/>
      <c r="D4" s="797"/>
      <c r="E4" s="797"/>
      <c r="F4" s="797"/>
      <c r="G4" s="797"/>
      <c r="H4" s="797"/>
      <c r="I4" s="797"/>
      <c r="J4" s="797"/>
      <c r="K4" s="797"/>
      <c r="L4" s="797"/>
      <c r="M4" s="797"/>
      <c r="N4" s="797"/>
      <c r="O4" s="797"/>
      <c r="P4" s="1153"/>
      <c r="Q4" s="1153"/>
      <c r="R4" s="798"/>
      <c r="S4" s="691"/>
      <c r="T4" s="692"/>
    </row>
    <row r="5" spans="2:33" ht="16" thickBot="1">
      <c r="B5" s="706"/>
      <c r="C5" s="706" t="s">
        <v>1868</v>
      </c>
      <c r="D5" s="706"/>
      <c r="E5" s="706"/>
      <c r="F5" s="797"/>
      <c r="G5" s="797"/>
      <c r="H5" s="797"/>
      <c r="I5" s="797"/>
      <c r="J5" s="797"/>
      <c r="K5" s="797"/>
      <c r="L5" s="797"/>
      <c r="M5" s="797"/>
      <c r="N5" s="797"/>
      <c r="O5" s="797"/>
      <c r="P5" s="707"/>
      <c r="Q5" s="797"/>
      <c r="R5" s="798"/>
      <c r="S5" s="691"/>
      <c r="T5" s="692"/>
    </row>
    <row r="6" spans="2:33" ht="24" customHeight="1" thickTop="1">
      <c r="B6" s="1154" t="s">
        <v>1853</v>
      </c>
      <c r="C6" s="1157" t="s">
        <v>1882</v>
      </c>
      <c r="D6" s="1157" t="s">
        <v>2038</v>
      </c>
      <c r="E6" s="1157" t="s">
        <v>1883</v>
      </c>
      <c r="F6" s="1157" t="s">
        <v>2039</v>
      </c>
      <c r="G6" s="1157" t="s">
        <v>2040</v>
      </c>
      <c r="H6" s="1157" t="s">
        <v>1963</v>
      </c>
      <c r="I6" s="1157" t="s">
        <v>1964</v>
      </c>
      <c r="J6" s="1157" t="s">
        <v>1885</v>
      </c>
      <c r="K6" s="1157"/>
      <c r="L6" s="1157"/>
      <c r="M6" s="1157"/>
      <c r="N6" s="1157"/>
      <c r="O6" s="1157" t="s">
        <v>1965</v>
      </c>
      <c r="P6" s="1157" t="s">
        <v>1974</v>
      </c>
      <c r="Q6" s="1160" t="s">
        <v>2037</v>
      </c>
      <c r="R6" s="694"/>
      <c r="S6" s="1163" t="s">
        <v>2015</v>
      </c>
      <c r="T6" s="1163" t="s">
        <v>2016</v>
      </c>
      <c r="U6" s="1166" t="s">
        <v>2017</v>
      </c>
      <c r="V6" s="1163" t="s">
        <v>2018</v>
      </c>
      <c r="W6" s="1169" t="s">
        <v>2019</v>
      </c>
      <c r="X6" s="1172" t="s">
        <v>2020</v>
      </c>
      <c r="Y6" s="1166" t="s">
        <v>2021</v>
      </c>
      <c r="Z6" s="1166" t="s">
        <v>2022</v>
      </c>
      <c r="AA6" s="1166" t="s">
        <v>2023</v>
      </c>
      <c r="AB6" s="1166" t="s">
        <v>2028</v>
      </c>
      <c r="AC6" s="1166" t="s">
        <v>2029</v>
      </c>
      <c r="AD6" s="1166" t="s">
        <v>2035</v>
      </c>
      <c r="AE6" s="1163" t="s">
        <v>1850</v>
      </c>
      <c r="AF6" s="1163" t="s">
        <v>2024</v>
      </c>
      <c r="AG6" s="1163" t="s">
        <v>2034</v>
      </c>
    </row>
    <row r="7" spans="2:33">
      <c r="B7" s="1155"/>
      <c r="C7" s="1144"/>
      <c r="D7" s="1144"/>
      <c r="E7" s="1144"/>
      <c r="F7" s="1144"/>
      <c r="G7" s="1144"/>
      <c r="H7" s="1144"/>
      <c r="I7" s="1144"/>
      <c r="J7" s="1144" t="s">
        <v>1966</v>
      </c>
      <c r="K7" s="1144" t="s">
        <v>1967</v>
      </c>
      <c r="L7" s="1144" t="s">
        <v>1968</v>
      </c>
      <c r="M7" s="1144" t="s">
        <v>1969</v>
      </c>
      <c r="N7" s="1144" t="s">
        <v>18</v>
      </c>
      <c r="O7" s="1158"/>
      <c r="P7" s="1144"/>
      <c r="Q7" s="1161"/>
      <c r="R7" s="689" t="s">
        <v>112</v>
      </c>
      <c r="S7" s="1164"/>
      <c r="T7" s="1164"/>
      <c r="U7" s="1167"/>
      <c r="V7" s="1164"/>
      <c r="W7" s="1170"/>
      <c r="X7" s="1173"/>
      <c r="Y7" s="1167"/>
      <c r="Z7" s="1167"/>
      <c r="AA7" s="1167"/>
      <c r="AB7" s="1167"/>
      <c r="AC7" s="1167"/>
      <c r="AD7" s="1167"/>
      <c r="AE7" s="1164"/>
      <c r="AF7" s="1164"/>
      <c r="AG7" s="1164"/>
    </row>
    <row r="8" spans="2:33" ht="16" thickBot="1">
      <c r="B8" s="1156"/>
      <c r="C8" s="1145"/>
      <c r="D8" s="1145"/>
      <c r="E8" s="1145"/>
      <c r="F8" s="1145"/>
      <c r="G8" s="1145"/>
      <c r="H8" s="1145"/>
      <c r="I8" s="1145"/>
      <c r="J8" s="1145"/>
      <c r="K8" s="1145"/>
      <c r="L8" s="1145"/>
      <c r="M8" s="1145"/>
      <c r="N8" s="1145"/>
      <c r="O8" s="1159"/>
      <c r="P8" s="1145"/>
      <c r="Q8" s="1162"/>
      <c r="R8" s="689" t="s">
        <v>112</v>
      </c>
      <c r="S8" s="1165"/>
      <c r="T8" s="1165"/>
      <c r="U8" s="1168"/>
      <c r="V8" s="1165"/>
      <c r="W8" s="1171"/>
      <c r="X8" s="1174"/>
      <c r="Y8" s="1168"/>
      <c r="Z8" s="1168"/>
      <c r="AA8" s="1168"/>
      <c r="AB8" s="1168"/>
      <c r="AC8" s="1168"/>
      <c r="AD8" s="1168"/>
      <c r="AE8" s="1165"/>
      <c r="AF8" s="1165"/>
      <c r="AG8" s="1165"/>
    </row>
    <row r="9" spans="2:33" s="731" customFormat="1" ht="17" thickTop="1" thickBot="1">
      <c r="B9" s="799">
        <v>1</v>
      </c>
      <c r="C9" s="800">
        <v>2</v>
      </c>
      <c r="D9" s="800">
        <v>3</v>
      </c>
      <c r="E9" s="800">
        <v>4</v>
      </c>
      <c r="F9" s="800">
        <v>5</v>
      </c>
      <c r="G9" s="800">
        <v>6</v>
      </c>
      <c r="H9" s="800">
        <v>7</v>
      </c>
      <c r="I9" s="800">
        <v>8</v>
      </c>
      <c r="J9" s="800">
        <v>9</v>
      </c>
      <c r="K9" s="800">
        <v>10</v>
      </c>
      <c r="L9" s="800">
        <v>11</v>
      </c>
      <c r="M9" s="800">
        <v>12</v>
      </c>
      <c r="N9" s="800">
        <v>13</v>
      </c>
      <c r="O9" s="800">
        <v>14</v>
      </c>
      <c r="P9" s="800">
        <v>15</v>
      </c>
      <c r="Q9" s="801">
        <v>16</v>
      </c>
      <c r="R9" s="694" t="s">
        <v>112</v>
      </c>
      <c r="S9" s="778"/>
      <c r="T9" s="778"/>
      <c r="U9" s="779"/>
      <c r="V9" s="778"/>
      <c r="W9" s="778"/>
      <c r="X9" s="778"/>
      <c r="Y9" s="778"/>
      <c r="Z9" s="778"/>
      <c r="AA9" s="778"/>
      <c r="AB9" s="778"/>
      <c r="AC9" s="778"/>
      <c r="AD9" s="778"/>
      <c r="AE9" s="778"/>
      <c r="AF9" s="778"/>
      <c r="AG9" s="778"/>
    </row>
    <row r="10" spans="2:33">
      <c r="B10" s="711"/>
      <c r="C10" s="712"/>
      <c r="D10" s="712"/>
      <c r="E10" s="712"/>
      <c r="F10" s="712"/>
      <c r="G10" s="712"/>
      <c r="H10" s="712"/>
      <c r="I10" s="712"/>
      <c r="J10" s="712"/>
      <c r="K10" s="712"/>
      <c r="L10" s="712"/>
      <c r="M10" s="712"/>
      <c r="N10" s="712"/>
      <c r="O10" s="712"/>
      <c r="P10" s="712"/>
      <c r="Q10" s="713"/>
      <c r="R10" s="689" t="s">
        <v>112</v>
      </c>
      <c r="S10"/>
      <c r="T10" s="692"/>
    </row>
    <row r="11" spans="2:33" ht="25.5" customHeight="1">
      <c r="B11" s="714">
        <v>1</v>
      </c>
      <c r="C11" s="715" t="s">
        <v>20</v>
      </c>
      <c r="D11" s="712"/>
      <c r="E11" s="712"/>
      <c r="F11" s="712"/>
      <c r="G11" s="712"/>
      <c r="H11" s="712"/>
      <c r="I11" s="712"/>
      <c r="J11" s="712"/>
      <c r="K11" s="712"/>
      <c r="L11" s="712"/>
      <c r="M11" s="712"/>
      <c r="N11" s="712"/>
      <c r="O11" s="712"/>
      <c r="P11" s="716">
        <f>P15+P17+P22+P66+P70</f>
        <v>16687500</v>
      </c>
      <c r="Q11" s="713"/>
      <c r="R11" s="689" t="s">
        <v>112</v>
      </c>
      <c r="S11"/>
      <c r="T11" s="692" t="str">
        <f>+IF(P11&lt;300000,P11,"0")</f>
        <v>0</v>
      </c>
    </row>
    <row r="12" spans="2:33" ht="29.25" customHeight="1">
      <c r="B12" s="714" t="s">
        <v>24</v>
      </c>
      <c r="C12" s="715" t="s">
        <v>1852</v>
      </c>
      <c r="D12" s="712"/>
      <c r="E12" s="717"/>
      <c r="F12" s="712"/>
      <c r="G12" s="712"/>
      <c r="H12" s="712"/>
      <c r="I12" s="712"/>
      <c r="J12" s="712"/>
      <c r="K12" s="712"/>
      <c r="L12" s="712"/>
      <c r="M12" s="712"/>
      <c r="N12" s="712"/>
      <c r="O12" s="712"/>
      <c r="P12" s="716"/>
      <c r="Q12" s="713"/>
      <c r="R12" s="689"/>
      <c r="S12"/>
      <c r="T12" s="692">
        <f t="shared" ref="T12:T22" si="0">+IF(P12&lt;300000,P12,"0")</f>
        <v>0</v>
      </c>
    </row>
    <row r="13" spans="2:33" ht="32.25" customHeight="1">
      <c r="B13" s="714" t="s">
        <v>26</v>
      </c>
      <c r="C13" s="715" t="s">
        <v>1887</v>
      </c>
      <c r="D13" s="712" t="s">
        <v>134</v>
      </c>
      <c r="E13" s="717"/>
      <c r="F13" s="712"/>
      <c r="G13" s="712"/>
      <c r="H13" s="712"/>
      <c r="I13" s="712"/>
      <c r="J13" s="712"/>
      <c r="K13" s="712"/>
      <c r="L13" s="712"/>
      <c r="M13" s="712"/>
      <c r="N13" s="712"/>
      <c r="O13" s="712"/>
      <c r="P13" s="716">
        <v>0</v>
      </c>
      <c r="Q13" s="713"/>
      <c r="R13" s="689"/>
      <c r="S13"/>
      <c r="T13" s="692">
        <f t="shared" si="0"/>
        <v>0</v>
      </c>
    </row>
    <row r="14" spans="2:33" ht="25.5" customHeight="1">
      <c r="B14" s="714"/>
      <c r="C14" s="718" t="s">
        <v>150</v>
      </c>
      <c r="D14" s="712"/>
      <c r="E14" s="717"/>
      <c r="F14" s="712"/>
      <c r="G14" s="712"/>
      <c r="H14" s="712"/>
      <c r="I14" s="712"/>
      <c r="J14" s="712"/>
      <c r="K14" s="712"/>
      <c r="L14" s="712"/>
      <c r="M14" s="712"/>
      <c r="N14" s="712"/>
      <c r="O14" s="712"/>
      <c r="P14" s="716"/>
      <c r="Q14" s="713"/>
      <c r="R14" s="689"/>
      <c r="S14"/>
      <c r="T14" s="692">
        <f t="shared" si="0"/>
        <v>0</v>
      </c>
    </row>
    <row r="15" spans="2:33" ht="25.5" customHeight="1">
      <c r="B15" s="714" t="s">
        <v>28</v>
      </c>
      <c r="C15" s="715" t="s">
        <v>1888</v>
      </c>
      <c r="D15" s="718"/>
      <c r="E15" s="718"/>
      <c r="F15" s="712"/>
      <c r="G15" s="712"/>
      <c r="H15" s="712"/>
      <c r="I15" s="712"/>
      <c r="J15" s="712"/>
      <c r="K15" s="712"/>
      <c r="L15" s="712"/>
      <c r="M15" s="712"/>
      <c r="N15" s="712"/>
      <c r="O15" s="712"/>
      <c r="P15" s="716">
        <v>0</v>
      </c>
      <c r="Q15" s="713"/>
      <c r="R15" s="689"/>
      <c r="S15"/>
      <c r="T15" s="692">
        <f t="shared" si="0"/>
        <v>0</v>
      </c>
      <c r="X15" s="755">
        <v>0</v>
      </c>
      <c r="Z15" s="755">
        <v>0</v>
      </c>
      <c r="AA15" s="755">
        <v>0</v>
      </c>
      <c r="AB15" s="755">
        <v>0</v>
      </c>
      <c r="AC15" s="755">
        <v>0</v>
      </c>
      <c r="AD15" s="755">
        <v>0</v>
      </c>
      <c r="AF15" s="755">
        <v>0</v>
      </c>
      <c r="AG15" s="755">
        <v>0</v>
      </c>
    </row>
    <row r="16" spans="2:33" ht="25.5" customHeight="1">
      <c r="B16" s="714"/>
      <c r="C16" s="718" t="s">
        <v>150</v>
      </c>
      <c r="D16" s="718" t="s">
        <v>150</v>
      </c>
      <c r="E16" s="718"/>
      <c r="F16" s="718" t="s">
        <v>150</v>
      </c>
      <c r="G16" s="719"/>
      <c r="H16" s="718" t="s">
        <v>150</v>
      </c>
      <c r="I16" s="719"/>
      <c r="J16" s="718"/>
      <c r="K16" s="718"/>
      <c r="L16" s="718"/>
      <c r="M16" s="718"/>
      <c r="N16" s="718"/>
      <c r="O16" s="719"/>
      <c r="P16" s="720"/>
      <c r="Q16" s="721"/>
      <c r="R16" s="694"/>
      <c r="S16"/>
      <c r="T16" s="692">
        <f t="shared" si="0"/>
        <v>0</v>
      </c>
    </row>
    <row r="17" spans="1:33" ht="25.5" customHeight="1">
      <c r="B17" s="714" t="s">
        <v>30</v>
      </c>
      <c r="C17" s="715" t="s">
        <v>1889</v>
      </c>
      <c r="D17" s="712" t="s">
        <v>150</v>
      </c>
      <c r="E17" s="717"/>
      <c r="F17" s="712" t="s">
        <v>150</v>
      </c>
      <c r="G17" s="712"/>
      <c r="H17" s="712" t="s">
        <v>150</v>
      </c>
      <c r="I17" s="712"/>
      <c r="J17" s="712"/>
      <c r="K17" s="712"/>
      <c r="L17" s="712"/>
      <c r="M17" s="712"/>
      <c r="N17" s="712"/>
      <c r="O17" s="712"/>
      <c r="P17" s="716">
        <f>SUM(P18:P18)</f>
        <v>48000</v>
      </c>
      <c r="Q17" s="713"/>
      <c r="R17" s="694"/>
      <c r="S17"/>
      <c r="T17" s="692">
        <f t="shared" si="0"/>
        <v>48000</v>
      </c>
      <c r="Z17" s="755">
        <f>SUM(Z18:Z18)</f>
        <v>4799</v>
      </c>
      <c r="AA17" s="755">
        <f>SUM(AA18:AA18)</f>
        <v>0</v>
      </c>
      <c r="AB17" s="755">
        <f>SUM(AB18:AB18)</f>
        <v>0</v>
      </c>
      <c r="AC17" s="755">
        <f>SUM(AC18:AC18)</f>
        <v>0</v>
      </c>
      <c r="AD17" s="755">
        <f>SUM(AD18:AD18)</f>
        <v>0</v>
      </c>
      <c r="AF17" s="755">
        <f>SUM(AF18:AF18)</f>
        <v>10</v>
      </c>
      <c r="AG17" s="755">
        <f>SUM(AG18:AG18)</f>
        <v>47990</v>
      </c>
    </row>
    <row r="18" spans="1:33" ht="25.5" customHeight="1">
      <c r="A18" t="s">
        <v>2026</v>
      </c>
      <c r="B18" s="714"/>
      <c r="C18" s="718" t="s">
        <v>2052</v>
      </c>
      <c r="D18" s="718" t="s">
        <v>168</v>
      </c>
      <c r="E18" s="717"/>
      <c r="F18" s="718" t="s">
        <v>885</v>
      </c>
      <c r="G18" s="712"/>
      <c r="H18" s="712" t="s">
        <v>150</v>
      </c>
      <c r="I18" s="719">
        <v>2004</v>
      </c>
      <c r="J18" s="712"/>
      <c r="K18" s="712"/>
      <c r="L18" s="712"/>
      <c r="M18" s="712"/>
      <c r="N18" s="712"/>
      <c r="O18" s="719" t="s">
        <v>133</v>
      </c>
      <c r="P18" s="720">
        <v>48000</v>
      </c>
      <c r="Q18" s="721"/>
      <c r="R18" s="689" t="s">
        <v>1854</v>
      </c>
      <c r="S18" s="780" t="str">
        <f t="shared" ref="S18" si="1">A18</f>
        <v>2.04.01</v>
      </c>
      <c r="T18" s="781" t="str">
        <f t="shared" ref="T18" si="2">VLOOKUP(S18,kelompok,2,0)</f>
        <v>Alat Bengkel Bermesin</v>
      </c>
      <c r="U18" s="782">
        <f t="shared" ref="U18" si="3">VLOOKUP(S18,MASAMANFAAT,4,0)</f>
        <v>10</v>
      </c>
      <c r="V18" s="783">
        <f t="shared" ref="V18" si="4">(P18-10)/U18</f>
        <v>4799</v>
      </c>
      <c r="W18" s="784">
        <f t="shared" ref="W18" si="5">2013-AE18</f>
        <v>9</v>
      </c>
      <c r="X18" s="783">
        <f t="shared" ref="X18" si="6">IF(W18&gt;U18,M18-10,V18*W18)</f>
        <v>43191</v>
      </c>
      <c r="Y18" s="783">
        <f t="shared" ref="Y18" si="7">2014-AE18</f>
        <v>10</v>
      </c>
      <c r="Z18" s="783">
        <f t="shared" ref="Z18" si="8">IF(P18-10=X18,0,V18)</f>
        <v>4799</v>
      </c>
      <c r="AA18" s="784">
        <f t="shared" ref="AA18" si="9">IF(P18-10=X18+Z18,0,V18)</f>
        <v>0</v>
      </c>
      <c r="AB18" s="784">
        <f t="shared" ref="AB18" si="10">IF(P18-10=X18+Z18+AA18,0,V18)</f>
        <v>0</v>
      </c>
      <c r="AC18" s="784">
        <f t="shared" ref="AC18" si="11">IF(P18-10=X18+Z18+AA18+AB18,0,V18)</f>
        <v>0</v>
      </c>
      <c r="AD18" s="784">
        <f t="shared" ref="AD18" si="12">IF(P18-10=X18+Z18+AA18+AB18+AC18,0,V18)</f>
        <v>0</v>
      </c>
      <c r="AE18" s="780">
        <f t="shared" ref="AE18" si="13">I18</f>
        <v>2004</v>
      </c>
      <c r="AF18" s="785">
        <f t="shared" ref="AF18" si="14">P18-(Z18+AA18+X18+AB18+AC18+AD18)</f>
        <v>10</v>
      </c>
      <c r="AG18" s="785">
        <f t="shared" ref="AG18" si="15">AC18+AB18+AA18+Z18+X18+AD18</f>
        <v>47990</v>
      </c>
    </row>
    <row r="19" spans="1:33" ht="25.5" customHeight="1">
      <c r="B19" s="711"/>
      <c r="C19" s="712" t="s">
        <v>150</v>
      </c>
      <c r="D19" s="712" t="s">
        <v>150</v>
      </c>
      <c r="E19" s="717"/>
      <c r="F19" s="712" t="s">
        <v>150</v>
      </c>
      <c r="G19" s="712"/>
      <c r="H19" s="712" t="s">
        <v>150</v>
      </c>
      <c r="I19" s="712"/>
      <c r="J19" s="712"/>
      <c r="K19" s="712"/>
      <c r="L19" s="712"/>
      <c r="M19" s="712"/>
      <c r="N19" s="712"/>
      <c r="O19" s="712"/>
      <c r="P19" s="716"/>
      <c r="Q19" s="713"/>
      <c r="R19" s="689" t="s">
        <v>1854</v>
      </c>
      <c r="S19"/>
      <c r="T19" s="692">
        <f t="shared" si="0"/>
        <v>0</v>
      </c>
    </row>
    <row r="20" spans="1:33" ht="35.25" customHeight="1">
      <c r="B20" s="714" t="s">
        <v>32</v>
      </c>
      <c r="C20" s="730" t="s">
        <v>1890</v>
      </c>
      <c r="D20" s="712" t="s">
        <v>134</v>
      </c>
      <c r="E20" s="717"/>
      <c r="F20" s="712" t="s">
        <v>150</v>
      </c>
      <c r="G20" s="712"/>
      <c r="H20" s="712" t="s">
        <v>150</v>
      </c>
      <c r="I20" s="712"/>
      <c r="J20" s="712"/>
      <c r="K20" s="712"/>
      <c r="L20" s="712"/>
      <c r="M20" s="712"/>
      <c r="N20" s="712"/>
      <c r="O20" s="712"/>
      <c r="P20" s="716">
        <v>0</v>
      </c>
      <c r="Q20" s="713"/>
      <c r="R20" s="689" t="s">
        <v>112</v>
      </c>
      <c r="S20" s="691"/>
      <c r="T20" s="692">
        <f t="shared" si="0"/>
        <v>0</v>
      </c>
    </row>
    <row r="21" spans="1:33" ht="25.5" customHeight="1">
      <c r="B21" s="711"/>
      <c r="C21" s="712" t="s">
        <v>150</v>
      </c>
      <c r="D21" s="712" t="s">
        <v>150</v>
      </c>
      <c r="E21" s="717"/>
      <c r="F21" s="712" t="s">
        <v>150</v>
      </c>
      <c r="G21" s="712"/>
      <c r="H21" s="712" t="s">
        <v>150</v>
      </c>
      <c r="I21" s="712"/>
      <c r="J21" s="712"/>
      <c r="K21" s="712"/>
      <c r="L21" s="712"/>
      <c r="M21" s="712"/>
      <c r="N21" s="712"/>
      <c r="O21" s="712"/>
      <c r="P21" s="716"/>
      <c r="Q21" s="713"/>
      <c r="R21" s="689" t="s">
        <v>112</v>
      </c>
      <c r="S21"/>
      <c r="T21" s="692">
        <f t="shared" si="0"/>
        <v>0</v>
      </c>
    </row>
    <row r="22" spans="1:33" ht="38.25" customHeight="1">
      <c r="B22" s="714" t="s">
        <v>34</v>
      </c>
      <c r="C22" s="730" t="s">
        <v>1891</v>
      </c>
      <c r="D22" s="712" t="s">
        <v>150</v>
      </c>
      <c r="E22" s="717"/>
      <c r="F22" s="712" t="s">
        <v>150</v>
      </c>
      <c r="G22" s="712"/>
      <c r="H22" s="712" t="s">
        <v>150</v>
      </c>
      <c r="I22" s="712"/>
      <c r="J22" s="712"/>
      <c r="K22" s="712"/>
      <c r="L22" s="712"/>
      <c r="M22" s="712"/>
      <c r="N22" s="712"/>
      <c r="O22" s="712"/>
      <c r="P22" s="716">
        <f>SUBTOTAL(9,P23:P63)</f>
        <v>15239500</v>
      </c>
      <c r="Q22" s="713"/>
      <c r="R22" s="689" t="s">
        <v>1849</v>
      </c>
      <c r="S22"/>
      <c r="T22" s="692" t="str">
        <f t="shared" si="0"/>
        <v>0</v>
      </c>
      <c r="X22" s="755">
        <f>SUM(X23:X63)</f>
        <v>0</v>
      </c>
      <c r="Z22" s="755">
        <f>SUM(Z23:Z63)</f>
        <v>3047818</v>
      </c>
      <c r="AA22" s="755">
        <f>SUM(AA23:AA63)</f>
        <v>3047818</v>
      </c>
      <c r="AB22" s="755">
        <f>SUM(AB23:AB63)</f>
        <v>3047818</v>
      </c>
      <c r="AC22" s="755">
        <f>SUM(AC23:AC63)</f>
        <v>3047818</v>
      </c>
      <c r="AD22" s="755">
        <f>SUM(AD23:AD63)</f>
        <v>3047818</v>
      </c>
      <c r="AF22" s="755">
        <f>SUM(AF23:AF63)</f>
        <v>410</v>
      </c>
      <c r="AG22" s="816">
        <f>SUM(AG23:AG63)</f>
        <v>15239090</v>
      </c>
    </row>
    <row r="23" spans="1:33" ht="28.5" customHeight="1">
      <c r="A23" t="s">
        <v>2027</v>
      </c>
      <c r="B23" s="711"/>
      <c r="C23" s="807" t="s">
        <v>2054</v>
      </c>
      <c r="D23" s="718" t="s">
        <v>188</v>
      </c>
      <c r="E23" s="719"/>
      <c r="F23" s="718" t="s">
        <v>298</v>
      </c>
      <c r="G23" s="718"/>
      <c r="H23" s="718" t="s">
        <v>362</v>
      </c>
      <c r="I23" s="719">
        <v>2001</v>
      </c>
      <c r="J23" s="712"/>
      <c r="K23" s="712"/>
      <c r="L23" s="712"/>
      <c r="M23" s="712"/>
      <c r="N23" s="712"/>
      <c r="O23" s="719" t="s">
        <v>133</v>
      </c>
      <c r="P23" s="720">
        <v>360000</v>
      </c>
      <c r="Q23" s="721"/>
      <c r="R23" s="689" t="s">
        <v>1849</v>
      </c>
      <c r="S23" s="780" t="str">
        <f t="shared" ref="S23:S44" si="16">A23</f>
        <v>2.06.01</v>
      </c>
      <c r="T23" s="781" t="str">
        <f t="shared" ref="T23:T44" si="17">VLOOKUP(S23,kelompok,2,0)</f>
        <v>ALAT KANTOR</v>
      </c>
      <c r="U23" s="782">
        <f t="shared" ref="U23:U44" si="18">VLOOKUP(S23,MASAMANFAAT,4,0)</f>
        <v>5</v>
      </c>
      <c r="V23" s="783">
        <f t="shared" ref="V23:V44" si="19">(P23-10)/U23</f>
        <v>71998</v>
      </c>
      <c r="W23" s="784">
        <f t="shared" ref="W23:W44" si="20">2013-AE23</f>
        <v>12</v>
      </c>
      <c r="X23" s="783"/>
      <c r="Y23" s="783">
        <f t="shared" ref="Y23:Y44" si="21">2014-AE23</f>
        <v>13</v>
      </c>
      <c r="Z23" s="783">
        <f t="shared" ref="Z23:Z44" si="22">IF(P23-10=X23,0,V23)</f>
        <v>71998</v>
      </c>
      <c r="AA23" s="784">
        <f t="shared" ref="AA23:AA44" si="23">IF(P23-10=X23+Z23,0,V23)</f>
        <v>71998</v>
      </c>
      <c r="AB23" s="784">
        <f t="shared" ref="AB23:AB44" si="24">IF(P23-10=X23+Z23+AA23,0,V23)</f>
        <v>71998</v>
      </c>
      <c r="AC23" s="784">
        <f t="shared" ref="AC23:AC44" si="25">IF(P23-10=X23+Z23+AA23+AB23,0,V23)</f>
        <v>71998</v>
      </c>
      <c r="AD23" s="784">
        <f>IF(P23-10=X23+Z23+AA23+AB23+AC23,0,V23)</f>
        <v>71998</v>
      </c>
      <c r="AE23" s="780">
        <f t="shared" ref="AE23:AE44" si="26">I23</f>
        <v>2001</v>
      </c>
      <c r="AF23" s="785">
        <f t="shared" ref="AF23:AF63" si="27">P23-(Z23+AA23+X23+AB23+AC23+AD23)</f>
        <v>10</v>
      </c>
      <c r="AG23" s="785">
        <f t="shared" ref="AG23:AG44" si="28">AC23+AB23+AA23+Z23+X23+AD23</f>
        <v>359990</v>
      </c>
    </row>
    <row r="24" spans="1:33" ht="28.5" customHeight="1">
      <c r="A24" t="s">
        <v>2027</v>
      </c>
      <c r="B24" s="711"/>
      <c r="C24" s="808" t="s">
        <v>2054</v>
      </c>
      <c r="D24" s="718" t="s">
        <v>188</v>
      </c>
      <c r="E24" s="719"/>
      <c r="F24" s="718" t="s">
        <v>298</v>
      </c>
      <c r="G24" s="718"/>
      <c r="H24" s="718" t="s">
        <v>362</v>
      </c>
      <c r="I24" s="719">
        <v>2001</v>
      </c>
      <c r="J24" s="712"/>
      <c r="K24" s="712"/>
      <c r="L24" s="712"/>
      <c r="M24" s="712"/>
      <c r="N24" s="712"/>
      <c r="O24" s="719" t="s">
        <v>133</v>
      </c>
      <c r="P24" s="720">
        <v>180000</v>
      </c>
      <c r="Q24" s="721"/>
      <c r="R24" s="689" t="s">
        <v>1854</v>
      </c>
      <c r="S24" s="780" t="str">
        <f t="shared" si="16"/>
        <v>2.06.01</v>
      </c>
      <c r="T24" s="781" t="str">
        <f t="shared" si="17"/>
        <v>ALAT KANTOR</v>
      </c>
      <c r="U24" s="782">
        <f t="shared" si="18"/>
        <v>5</v>
      </c>
      <c r="V24" s="783">
        <f t="shared" si="19"/>
        <v>35998</v>
      </c>
      <c r="W24" s="784">
        <f t="shared" si="20"/>
        <v>12</v>
      </c>
      <c r="X24" s="783"/>
      <c r="Y24" s="783">
        <f t="shared" si="21"/>
        <v>13</v>
      </c>
      <c r="Z24" s="783">
        <f t="shared" si="22"/>
        <v>35998</v>
      </c>
      <c r="AA24" s="784">
        <f t="shared" si="23"/>
        <v>35998</v>
      </c>
      <c r="AB24" s="784">
        <f t="shared" si="24"/>
        <v>35998</v>
      </c>
      <c r="AC24" s="784">
        <f t="shared" si="25"/>
        <v>35998</v>
      </c>
      <c r="AD24" s="784">
        <f t="shared" ref="AD24:AD44" si="29">IF(P24-10=X24+Z24+AA24+AB24+AC24,0,V24)</f>
        <v>35998</v>
      </c>
      <c r="AE24" s="780">
        <f t="shared" si="26"/>
        <v>2001</v>
      </c>
      <c r="AF24" s="785">
        <f t="shared" si="27"/>
        <v>10</v>
      </c>
      <c r="AG24" s="785">
        <f t="shared" si="28"/>
        <v>179990</v>
      </c>
    </row>
    <row r="25" spans="1:33" ht="28.5" customHeight="1">
      <c r="A25" t="s">
        <v>2027</v>
      </c>
      <c r="B25" s="711"/>
      <c r="C25" s="808" t="s">
        <v>2054</v>
      </c>
      <c r="D25" s="718" t="s">
        <v>1035</v>
      </c>
      <c r="E25" s="719"/>
      <c r="F25" s="718" t="s">
        <v>298</v>
      </c>
      <c r="G25" s="718"/>
      <c r="H25" s="718" t="s">
        <v>363</v>
      </c>
      <c r="I25" s="719">
        <v>2001</v>
      </c>
      <c r="J25" s="712"/>
      <c r="K25" s="712"/>
      <c r="L25" s="712"/>
      <c r="M25" s="712"/>
      <c r="N25" s="712"/>
      <c r="O25" s="719" t="s">
        <v>133</v>
      </c>
      <c r="P25" s="720">
        <v>240000</v>
      </c>
      <c r="Q25" s="721"/>
      <c r="R25" s="689" t="s">
        <v>112</v>
      </c>
      <c r="S25" s="780" t="str">
        <f t="shared" si="16"/>
        <v>2.06.01</v>
      </c>
      <c r="T25" s="781" t="str">
        <f t="shared" si="17"/>
        <v>ALAT KANTOR</v>
      </c>
      <c r="U25" s="782">
        <f t="shared" si="18"/>
        <v>5</v>
      </c>
      <c r="V25" s="783">
        <f t="shared" si="19"/>
        <v>47998</v>
      </c>
      <c r="W25" s="784">
        <f t="shared" si="20"/>
        <v>12</v>
      </c>
      <c r="X25" s="783"/>
      <c r="Y25" s="783">
        <f t="shared" si="21"/>
        <v>13</v>
      </c>
      <c r="Z25" s="783">
        <f t="shared" si="22"/>
        <v>47998</v>
      </c>
      <c r="AA25" s="784">
        <f t="shared" si="23"/>
        <v>47998</v>
      </c>
      <c r="AB25" s="784">
        <f t="shared" si="24"/>
        <v>47998</v>
      </c>
      <c r="AC25" s="784">
        <f t="shared" si="25"/>
        <v>47998</v>
      </c>
      <c r="AD25" s="784">
        <f t="shared" si="29"/>
        <v>47998</v>
      </c>
      <c r="AE25" s="780">
        <f t="shared" si="26"/>
        <v>2001</v>
      </c>
      <c r="AF25" s="785">
        <f t="shared" si="27"/>
        <v>10</v>
      </c>
      <c r="AG25" s="785">
        <f t="shared" si="28"/>
        <v>239990</v>
      </c>
    </row>
    <row r="26" spans="1:33" ht="28.5" customHeight="1">
      <c r="A26" t="s">
        <v>2027</v>
      </c>
      <c r="B26" s="711"/>
      <c r="C26" s="808" t="s">
        <v>2055</v>
      </c>
      <c r="D26" s="718" t="s">
        <v>1036</v>
      </c>
      <c r="E26" s="719"/>
      <c r="F26" s="718" t="s">
        <v>303</v>
      </c>
      <c r="G26" s="718"/>
      <c r="H26" s="718" t="s">
        <v>355</v>
      </c>
      <c r="I26" s="719">
        <v>2001</v>
      </c>
      <c r="J26" s="712"/>
      <c r="K26" s="712"/>
      <c r="L26" s="712"/>
      <c r="M26" s="712"/>
      <c r="N26" s="712"/>
      <c r="O26" s="719" t="s">
        <v>133</v>
      </c>
      <c r="P26" s="720">
        <v>180000</v>
      </c>
      <c r="Q26" s="721" t="s">
        <v>1849</v>
      </c>
      <c r="R26" s="689" t="s">
        <v>1849</v>
      </c>
      <c r="S26" s="780" t="str">
        <f t="shared" si="16"/>
        <v>2.06.01</v>
      </c>
      <c r="T26" s="781" t="str">
        <f t="shared" si="17"/>
        <v>ALAT KANTOR</v>
      </c>
      <c r="U26" s="782">
        <f t="shared" si="18"/>
        <v>5</v>
      </c>
      <c r="V26" s="783">
        <f t="shared" si="19"/>
        <v>35998</v>
      </c>
      <c r="W26" s="784">
        <f t="shared" si="20"/>
        <v>12</v>
      </c>
      <c r="X26" s="783"/>
      <c r="Y26" s="783">
        <f t="shared" si="21"/>
        <v>13</v>
      </c>
      <c r="Z26" s="783">
        <f t="shared" si="22"/>
        <v>35998</v>
      </c>
      <c r="AA26" s="784">
        <f t="shared" si="23"/>
        <v>35998</v>
      </c>
      <c r="AB26" s="784">
        <f t="shared" si="24"/>
        <v>35998</v>
      </c>
      <c r="AC26" s="784">
        <f t="shared" si="25"/>
        <v>35998</v>
      </c>
      <c r="AD26" s="784">
        <f t="shared" si="29"/>
        <v>35998</v>
      </c>
      <c r="AE26" s="780">
        <f t="shared" si="26"/>
        <v>2001</v>
      </c>
      <c r="AF26" s="785">
        <f t="shared" si="27"/>
        <v>10</v>
      </c>
      <c r="AG26" s="785">
        <f t="shared" si="28"/>
        <v>179990</v>
      </c>
    </row>
    <row r="27" spans="1:33" ht="28.5" customHeight="1" thickBot="1">
      <c r="A27" t="s">
        <v>2027</v>
      </c>
      <c r="B27" s="726"/>
      <c r="C27" s="809" t="s">
        <v>443</v>
      </c>
      <c r="D27" s="738" t="s">
        <v>180</v>
      </c>
      <c r="E27" s="739"/>
      <c r="F27" s="738" t="s">
        <v>303</v>
      </c>
      <c r="G27" s="738"/>
      <c r="H27" s="738" t="s">
        <v>359</v>
      </c>
      <c r="I27" s="739">
        <v>2001</v>
      </c>
      <c r="J27" s="727"/>
      <c r="K27" s="727"/>
      <c r="L27" s="727"/>
      <c r="M27" s="727"/>
      <c r="N27" s="727"/>
      <c r="O27" s="739" t="s">
        <v>133</v>
      </c>
      <c r="P27" s="740">
        <v>70000</v>
      </c>
      <c r="Q27" s="741"/>
      <c r="R27" s="689" t="s">
        <v>1854</v>
      </c>
      <c r="S27" s="780" t="str">
        <f t="shared" si="16"/>
        <v>2.06.01</v>
      </c>
      <c r="T27" s="781" t="str">
        <f t="shared" si="17"/>
        <v>ALAT KANTOR</v>
      </c>
      <c r="U27" s="782">
        <f t="shared" si="18"/>
        <v>5</v>
      </c>
      <c r="V27" s="783">
        <f t="shared" si="19"/>
        <v>13998</v>
      </c>
      <c r="W27" s="784">
        <f t="shared" si="20"/>
        <v>12</v>
      </c>
      <c r="X27" s="783"/>
      <c r="Y27" s="783">
        <f t="shared" si="21"/>
        <v>13</v>
      </c>
      <c r="Z27" s="783">
        <f t="shared" si="22"/>
        <v>13998</v>
      </c>
      <c r="AA27" s="784">
        <f t="shared" si="23"/>
        <v>13998</v>
      </c>
      <c r="AB27" s="784">
        <f t="shared" si="24"/>
        <v>13998</v>
      </c>
      <c r="AC27" s="784">
        <f t="shared" si="25"/>
        <v>13998</v>
      </c>
      <c r="AD27" s="784">
        <f t="shared" si="29"/>
        <v>13998</v>
      </c>
      <c r="AE27" s="780">
        <f t="shared" si="26"/>
        <v>2001</v>
      </c>
      <c r="AF27" s="785">
        <f t="shared" si="27"/>
        <v>10</v>
      </c>
      <c r="AG27" s="785">
        <f t="shared" si="28"/>
        <v>69990</v>
      </c>
    </row>
    <row r="28" spans="1:33" ht="28.5" customHeight="1">
      <c r="A28" t="s">
        <v>2027</v>
      </c>
      <c r="B28" s="711"/>
      <c r="C28" s="808" t="s">
        <v>2057</v>
      </c>
      <c r="D28" s="718" t="s">
        <v>194</v>
      </c>
      <c r="E28" s="719"/>
      <c r="F28" s="718" t="s">
        <v>298</v>
      </c>
      <c r="G28" s="718"/>
      <c r="H28" s="718" t="s">
        <v>363</v>
      </c>
      <c r="I28" s="719">
        <v>2003</v>
      </c>
      <c r="J28" s="712"/>
      <c r="K28" s="712"/>
      <c r="L28" s="712"/>
      <c r="M28" s="712"/>
      <c r="N28" s="712"/>
      <c r="O28" s="719" t="s">
        <v>133</v>
      </c>
      <c r="P28" s="720">
        <v>120000</v>
      </c>
      <c r="Q28" s="721" t="s">
        <v>112</v>
      </c>
      <c r="R28" s="689" t="s">
        <v>1849</v>
      </c>
      <c r="S28" s="780" t="str">
        <f t="shared" si="16"/>
        <v>2.06.01</v>
      </c>
      <c r="T28" s="781" t="str">
        <f t="shared" si="17"/>
        <v>ALAT KANTOR</v>
      </c>
      <c r="U28" s="782">
        <f t="shared" si="18"/>
        <v>5</v>
      </c>
      <c r="V28" s="783">
        <f t="shared" si="19"/>
        <v>23998</v>
      </c>
      <c r="W28" s="784">
        <f t="shared" si="20"/>
        <v>10</v>
      </c>
      <c r="X28" s="783"/>
      <c r="Y28" s="783">
        <f t="shared" si="21"/>
        <v>11</v>
      </c>
      <c r="Z28" s="783">
        <f t="shared" si="22"/>
        <v>23998</v>
      </c>
      <c r="AA28" s="784">
        <f t="shared" si="23"/>
        <v>23998</v>
      </c>
      <c r="AB28" s="784">
        <f t="shared" si="24"/>
        <v>23998</v>
      </c>
      <c r="AC28" s="784">
        <f t="shared" si="25"/>
        <v>23998</v>
      </c>
      <c r="AD28" s="784">
        <f t="shared" si="29"/>
        <v>23998</v>
      </c>
      <c r="AE28" s="780">
        <f t="shared" si="26"/>
        <v>2003</v>
      </c>
      <c r="AF28" s="785">
        <f t="shared" si="27"/>
        <v>10</v>
      </c>
      <c r="AG28" s="785">
        <f t="shared" si="28"/>
        <v>119990</v>
      </c>
    </row>
    <row r="29" spans="1:33" ht="28.5" customHeight="1">
      <c r="A29" t="s">
        <v>2027</v>
      </c>
      <c r="B29" s="711"/>
      <c r="C29" s="808" t="s">
        <v>2058</v>
      </c>
      <c r="D29" s="718" t="s">
        <v>1037</v>
      </c>
      <c r="E29" s="719"/>
      <c r="F29" s="718" t="s">
        <v>298</v>
      </c>
      <c r="G29" s="718"/>
      <c r="H29" s="718" t="s">
        <v>367</v>
      </c>
      <c r="I29" s="719">
        <v>2003</v>
      </c>
      <c r="J29" s="712"/>
      <c r="K29" s="712"/>
      <c r="L29" s="712"/>
      <c r="M29" s="712"/>
      <c r="N29" s="712"/>
      <c r="O29" s="719" t="s">
        <v>133</v>
      </c>
      <c r="P29" s="720">
        <v>97500</v>
      </c>
      <c r="Q29" s="721" t="s">
        <v>1849</v>
      </c>
      <c r="R29" s="689" t="s">
        <v>112</v>
      </c>
      <c r="S29" s="780" t="str">
        <f t="shared" si="16"/>
        <v>2.06.01</v>
      </c>
      <c r="T29" s="781" t="str">
        <f t="shared" si="17"/>
        <v>ALAT KANTOR</v>
      </c>
      <c r="U29" s="782">
        <f t="shared" si="18"/>
        <v>5</v>
      </c>
      <c r="V29" s="783">
        <f t="shared" si="19"/>
        <v>19498</v>
      </c>
      <c r="W29" s="784">
        <f t="shared" si="20"/>
        <v>10</v>
      </c>
      <c r="X29" s="783"/>
      <c r="Y29" s="783">
        <f t="shared" si="21"/>
        <v>11</v>
      </c>
      <c r="Z29" s="783">
        <f t="shared" si="22"/>
        <v>19498</v>
      </c>
      <c r="AA29" s="784">
        <f t="shared" si="23"/>
        <v>19498</v>
      </c>
      <c r="AB29" s="784">
        <f t="shared" si="24"/>
        <v>19498</v>
      </c>
      <c r="AC29" s="784">
        <f t="shared" si="25"/>
        <v>19498</v>
      </c>
      <c r="AD29" s="784">
        <f t="shared" si="29"/>
        <v>19498</v>
      </c>
      <c r="AE29" s="780">
        <f t="shared" si="26"/>
        <v>2003</v>
      </c>
      <c r="AF29" s="785">
        <f t="shared" si="27"/>
        <v>10</v>
      </c>
      <c r="AG29" s="785">
        <f t="shared" si="28"/>
        <v>97490</v>
      </c>
    </row>
    <row r="30" spans="1:33" ht="28.5" customHeight="1">
      <c r="A30" t="s">
        <v>2027</v>
      </c>
      <c r="B30" s="711"/>
      <c r="C30" s="808" t="s">
        <v>2060</v>
      </c>
      <c r="D30" s="718" t="s">
        <v>1039</v>
      </c>
      <c r="E30" s="719"/>
      <c r="F30" s="718" t="s">
        <v>298</v>
      </c>
      <c r="G30" s="718"/>
      <c r="H30" s="718" t="s">
        <v>1064</v>
      </c>
      <c r="I30" s="719">
        <v>2004</v>
      </c>
      <c r="J30" s="712"/>
      <c r="K30" s="712"/>
      <c r="L30" s="712"/>
      <c r="M30" s="712"/>
      <c r="N30" s="712"/>
      <c r="O30" s="719" t="s">
        <v>133</v>
      </c>
      <c r="P30" s="720">
        <v>175000</v>
      </c>
      <c r="Q30" s="721" t="s">
        <v>112</v>
      </c>
      <c r="R30" s="689" t="s">
        <v>1854</v>
      </c>
      <c r="S30" s="780" t="str">
        <f t="shared" si="16"/>
        <v>2.06.01</v>
      </c>
      <c r="T30" s="781" t="str">
        <f t="shared" si="17"/>
        <v>ALAT KANTOR</v>
      </c>
      <c r="U30" s="782">
        <f t="shared" si="18"/>
        <v>5</v>
      </c>
      <c r="V30" s="783">
        <f t="shared" si="19"/>
        <v>34998</v>
      </c>
      <c r="W30" s="784">
        <f t="shared" si="20"/>
        <v>9</v>
      </c>
      <c r="X30" s="783"/>
      <c r="Y30" s="783">
        <f t="shared" si="21"/>
        <v>10</v>
      </c>
      <c r="Z30" s="783">
        <f t="shared" si="22"/>
        <v>34998</v>
      </c>
      <c r="AA30" s="784">
        <f t="shared" si="23"/>
        <v>34998</v>
      </c>
      <c r="AB30" s="784">
        <f t="shared" si="24"/>
        <v>34998</v>
      </c>
      <c r="AC30" s="784">
        <f t="shared" si="25"/>
        <v>34998</v>
      </c>
      <c r="AD30" s="784">
        <f t="shared" si="29"/>
        <v>34998</v>
      </c>
      <c r="AE30" s="780">
        <f t="shared" si="26"/>
        <v>2004</v>
      </c>
      <c r="AF30" s="785">
        <f t="shared" si="27"/>
        <v>10</v>
      </c>
      <c r="AG30" s="785">
        <f t="shared" si="28"/>
        <v>174990</v>
      </c>
    </row>
    <row r="31" spans="1:33" ht="28.5" customHeight="1">
      <c r="A31" t="s">
        <v>2027</v>
      </c>
      <c r="B31" s="711"/>
      <c r="C31" s="808" t="s">
        <v>2055</v>
      </c>
      <c r="D31" s="718" t="s">
        <v>1036</v>
      </c>
      <c r="E31" s="719"/>
      <c r="F31" s="718" t="s">
        <v>1057</v>
      </c>
      <c r="G31" s="718"/>
      <c r="H31" s="718" t="s">
        <v>357</v>
      </c>
      <c r="I31" s="719">
        <v>2004</v>
      </c>
      <c r="J31" s="712"/>
      <c r="K31" s="712"/>
      <c r="L31" s="712"/>
      <c r="M31" s="712"/>
      <c r="N31" s="712"/>
      <c r="O31" s="719" t="s">
        <v>133</v>
      </c>
      <c r="P31" s="720">
        <v>360000</v>
      </c>
      <c r="Q31" s="721"/>
      <c r="R31" s="689" t="s">
        <v>1854</v>
      </c>
      <c r="S31" s="780" t="str">
        <f t="shared" si="16"/>
        <v>2.06.01</v>
      </c>
      <c r="T31" s="781" t="str">
        <f t="shared" si="17"/>
        <v>ALAT KANTOR</v>
      </c>
      <c r="U31" s="782">
        <f t="shared" si="18"/>
        <v>5</v>
      </c>
      <c r="V31" s="783">
        <f t="shared" si="19"/>
        <v>71998</v>
      </c>
      <c r="W31" s="784">
        <f t="shared" si="20"/>
        <v>9</v>
      </c>
      <c r="X31" s="783"/>
      <c r="Y31" s="783">
        <f t="shared" si="21"/>
        <v>10</v>
      </c>
      <c r="Z31" s="783">
        <f t="shared" si="22"/>
        <v>71998</v>
      </c>
      <c r="AA31" s="784">
        <f t="shared" si="23"/>
        <v>71998</v>
      </c>
      <c r="AB31" s="784">
        <f t="shared" si="24"/>
        <v>71998</v>
      </c>
      <c r="AC31" s="784">
        <f t="shared" si="25"/>
        <v>71998</v>
      </c>
      <c r="AD31" s="784">
        <f t="shared" si="29"/>
        <v>71998</v>
      </c>
      <c r="AE31" s="780">
        <f t="shared" si="26"/>
        <v>2004</v>
      </c>
      <c r="AF31" s="785">
        <f t="shared" si="27"/>
        <v>10</v>
      </c>
      <c r="AG31" s="785">
        <f t="shared" si="28"/>
        <v>359990</v>
      </c>
    </row>
    <row r="32" spans="1:33" ht="28.5" customHeight="1">
      <c r="A32" t="s">
        <v>2027</v>
      </c>
      <c r="B32" s="711"/>
      <c r="C32" s="808" t="s">
        <v>2054</v>
      </c>
      <c r="D32" s="718" t="s">
        <v>188</v>
      </c>
      <c r="E32" s="719"/>
      <c r="F32" s="718" t="s">
        <v>298</v>
      </c>
      <c r="G32" s="718"/>
      <c r="H32" s="718" t="s">
        <v>362</v>
      </c>
      <c r="I32" s="719">
        <v>2004</v>
      </c>
      <c r="J32" s="712"/>
      <c r="K32" s="712"/>
      <c r="L32" s="712"/>
      <c r="M32" s="712"/>
      <c r="N32" s="712"/>
      <c r="O32" s="719" t="s">
        <v>133</v>
      </c>
      <c r="P32" s="720">
        <v>260000</v>
      </c>
      <c r="Q32" s="721"/>
      <c r="R32" s="689" t="s">
        <v>1854</v>
      </c>
      <c r="S32" s="780" t="str">
        <f t="shared" si="16"/>
        <v>2.06.01</v>
      </c>
      <c r="T32" s="781" t="str">
        <f t="shared" si="17"/>
        <v>ALAT KANTOR</v>
      </c>
      <c r="U32" s="782">
        <f t="shared" si="18"/>
        <v>5</v>
      </c>
      <c r="V32" s="783">
        <f t="shared" si="19"/>
        <v>51998</v>
      </c>
      <c r="W32" s="784">
        <f t="shared" si="20"/>
        <v>9</v>
      </c>
      <c r="X32" s="783"/>
      <c r="Y32" s="783">
        <f t="shared" si="21"/>
        <v>10</v>
      </c>
      <c r="Z32" s="783">
        <f t="shared" si="22"/>
        <v>51998</v>
      </c>
      <c r="AA32" s="784">
        <f t="shared" si="23"/>
        <v>51998</v>
      </c>
      <c r="AB32" s="784">
        <f t="shared" si="24"/>
        <v>51998</v>
      </c>
      <c r="AC32" s="784">
        <f t="shared" si="25"/>
        <v>51998</v>
      </c>
      <c r="AD32" s="784">
        <f t="shared" si="29"/>
        <v>51998</v>
      </c>
      <c r="AE32" s="780">
        <f t="shared" si="26"/>
        <v>2004</v>
      </c>
      <c r="AF32" s="785">
        <f t="shared" si="27"/>
        <v>10</v>
      </c>
      <c r="AG32" s="785">
        <f t="shared" si="28"/>
        <v>259990</v>
      </c>
    </row>
    <row r="33" spans="1:33" ht="28.5" customHeight="1">
      <c r="A33" t="s">
        <v>2027</v>
      </c>
      <c r="B33" s="711"/>
      <c r="C33" s="808" t="s">
        <v>2061</v>
      </c>
      <c r="D33" s="718" t="s">
        <v>181</v>
      </c>
      <c r="E33" s="719"/>
      <c r="F33" s="718" t="s">
        <v>298</v>
      </c>
      <c r="G33" s="718"/>
      <c r="H33" s="718" t="s">
        <v>354</v>
      </c>
      <c r="I33" s="719">
        <v>2005</v>
      </c>
      <c r="J33" s="712"/>
      <c r="K33" s="712"/>
      <c r="L33" s="712"/>
      <c r="M33" s="712"/>
      <c r="N33" s="712"/>
      <c r="O33" s="719" t="s">
        <v>133</v>
      </c>
      <c r="P33" s="720">
        <v>490000</v>
      </c>
      <c r="Q33" s="721"/>
      <c r="R33" s="689" t="s">
        <v>1854</v>
      </c>
      <c r="S33" s="780" t="str">
        <f t="shared" si="16"/>
        <v>2.06.01</v>
      </c>
      <c r="T33" s="781" t="str">
        <f t="shared" si="17"/>
        <v>ALAT KANTOR</v>
      </c>
      <c r="U33" s="782">
        <f t="shared" si="18"/>
        <v>5</v>
      </c>
      <c r="V33" s="783">
        <f t="shared" si="19"/>
        <v>97998</v>
      </c>
      <c r="W33" s="784">
        <f t="shared" si="20"/>
        <v>8</v>
      </c>
      <c r="X33" s="783"/>
      <c r="Y33" s="783">
        <f t="shared" si="21"/>
        <v>9</v>
      </c>
      <c r="Z33" s="783">
        <f t="shared" si="22"/>
        <v>97998</v>
      </c>
      <c r="AA33" s="784">
        <f t="shared" si="23"/>
        <v>97998</v>
      </c>
      <c r="AB33" s="784">
        <f t="shared" si="24"/>
        <v>97998</v>
      </c>
      <c r="AC33" s="784">
        <f t="shared" si="25"/>
        <v>97998</v>
      </c>
      <c r="AD33" s="784">
        <f t="shared" si="29"/>
        <v>97998</v>
      </c>
      <c r="AE33" s="780">
        <f t="shared" si="26"/>
        <v>2005</v>
      </c>
      <c r="AF33" s="785">
        <f t="shared" si="27"/>
        <v>10</v>
      </c>
      <c r="AG33" s="785">
        <f t="shared" si="28"/>
        <v>489990</v>
      </c>
    </row>
    <row r="34" spans="1:33" ht="28.5" customHeight="1">
      <c r="A34" t="s">
        <v>2027</v>
      </c>
      <c r="B34" s="711"/>
      <c r="C34" s="808" t="s">
        <v>2062</v>
      </c>
      <c r="D34" s="718" t="s">
        <v>193</v>
      </c>
      <c r="E34" s="719"/>
      <c r="F34" s="718" t="s">
        <v>298</v>
      </c>
      <c r="G34" s="718"/>
      <c r="H34" s="718" t="s">
        <v>359</v>
      </c>
      <c r="I34" s="719">
        <v>2005</v>
      </c>
      <c r="J34" s="712"/>
      <c r="K34" s="712"/>
      <c r="L34" s="712"/>
      <c r="M34" s="712"/>
      <c r="N34" s="712"/>
      <c r="O34" s="719" t="s">
        <v>133</v>
      </c>
      <c r="P34" s="720">
        <v>21000</v>
      </c>
      <c r="Q34" s="721"/>
      <c r="R34" s="689" t="s">
        <v>1854</v>
      </c>
      <c r="S34" s="780" t="str">
        <f t="shared" si="16"/>
        <v>2.06.01</v>
      </c>
      <c r="T34" s="781" t="str">
        <f t="shared" si="17"/>
        <v>ALAT KANTOR</v>
      </c>
      <c r="U34" s="782">
        <f t="shared" si="18"/>
        <v>5</v>
      </c>
      <c r="V34" s="783">
        <f t="shared" si="19"/>
        <v>4198</v>
      </c>
      <c r="W34" s="784">
        <f t="shared" si="20"/>
        <v>8</v>
      </c>
      <c r="X34" s="783"/>
      <c r="Y34" s="783">
        <f t="shared" si="21"/>
        <v>9</v>
      </c>
      <c r="Z34" s="783">
        <f t="shared" si="22"/>
        <v>4198</v>
      </c>
      <c r="AA34" s="784">
        <f t="shared" si="23"/>
        <v>4198</v>
      </c>
      <c r="AB34" s="784">
        <f t="shared" si="24"/>
        <v>4198</v>
      </c>
      <c r="AC34" s="784">
        <f t="shared" si="25"/>
        <v>4198</v>
      </c>
      <c r="AD34" s="784">
        <f t="shared" si="29"/>
        <v>4198</v>
      </c>
      <c r="AE34" s="780">
        <f t="shared" si="26"/>
        <v>2005</v>
      </c>
      <c r="AF34" s="785">
        <f t="shared" si="27"/>
        <v>10</v>
      </c>
      <c r="AG34" s="785">
        <f t="shared" si="28"/>
        <v>20990</v>
      </c>
    </row>
    <row r="35" spans="1:33" ht="28.5" customHeight="1">
      <c r="A35" t="s">
        <v>2027</v>
      </c>
      <c r="B35" s="711"/>
      <c r="C35" s="808" t="s">
        <v>2058</v>
      </c>
      <c r="D35" s="718" t="s">
        <v>1037</v>
      </c>
      <c r="E35" s="719"/>
      <c r="F35" s="718" t="s">
        <v>298</v>
      </c>
      <c r="G35" s="718"/>
      <c r="H35" s="718" t="s">
        <v>367</v>
      </c>
      <c r="I35" s="719">
        <v>2005</v>
      </c>
      <c r="J35" s="712"/>
      <c r="K35" s="712"/>
      <c r="L35" s="712"/>
      <c r="M35" s="712"/>
      <c r="N35" s="712"/>
      <c r="O35" s="719" t="s">
        <v>133</v>
      </c>
      <c r="P35" s="720">
        <v>97500</v>
      </c>
      <c r="Q35" s="721"/>
      <c r="R35" s="689" t="s">
        <v>1854</v>
      </c>
      <c r="S35" s="780" t="str">
        <f t="shared" si="16"/>
        <v>2.06.01</v>
      </c>
      <c r="T35" s="781" t="str">
        <f t="shared" si="17"/>
        <v>ALAT KANTOR</v>
      </c>
      <c r="U35" s="782">
        <f t="shared" si="18"/>
        <v>5</v>
      </c>
      <c r="V35" s="783">
        <f t="shared" si="19"/>
        <v>19498</v>
      </c>
      <c r="W35" s="784">
        <f t="shared" si="20"/>
        <v>8</v>
      </c>
      <c r="X35" s="783"/>
      <c r="Y35" s="783">
        <f t="shared" si="21"/>
        <v>9</v>
      </c>
      <c r="Z35" s="783">
        <f t="shared" si="22"/>
        <v>19498</v>
      </c>
      <c r="AA35" s="784">
        <f t="shared" si="23"/>
        <v>19498</v>
      </c>
      <c r="AB35" s="784">
        <f t="shared" si="24"/>
        <v>19498</v>
      </c>
      <c r="AC35" s="784">
        <f t="shared" si="25"/>
        <v>19498</v>
      </c>
      <c r="AD35" s="784">
        <f t="shared" si="29"/>
        <v>19498</v>
      </c>
      <c r="AE35" s="780">
        <f t="shared" si="26"/>
        <v>2005</v>
      </c>
      <c r="AF35" s="785">
        <f t="shared" si="27"/>
        <v>10</v>
      </c>
      <c r="AG35" s="785">
        <f t="shared" si="28"/>
        <v>97490</v>
      </c>
    </row>
    <row r="36" spans="1:33" ht="28.5" customHeight="1">
      <c r="A36" t="s">
        <v>2027</v>
      </c>
      <c r="B36" s="711"/>
      <c r="C36" s="808" t="s">
        <v>2058</v>
      </c>
      <c r="D36" s="718" t="s">
        <v>1037</v>
      </c>
      <c r="E36" s="719"/>
      <c r="F36" s="718" t="s">
        <v>298</v>
      </c>
      <c r="G36" s="718"/>
      <c r="H36" s="718" t="s">
        <v>367</v>
      </c>
      <c r="I36" s="719">
        <v>2005</v>
      </c>
      <c r="J36" s="712"/>
      <c r="K36" s="712"/>
      <c r="L36" s="712"/>
      <c r="M36" s="712"/>
      <c r="N36" s="712"/>
      <c r="O36" s="719" t="s">
        <v>133</v>
      </c>
      <c r="P36" s="720">
        <v>195000</v>
      </c>
      <c r="Q36" s="721"/>
      <c r="R36" s="689" t="s">
        <v>1854</v>
      </c>
      <c r="S36" s="780" t="str">
        <f t="shared" si="16"/>
        <v>2.06.01</v>
      </c>
      <c r="T36" s="781" t="str">
        <f t="shared" si="17"/>
        <v>ALAT KANTOR</v>
      </c>
      <c r="U36" s="782">
        <f t="shared" si="18"/>
        <v>5</v>
      </c>
      <c r="V36" s="783">
        <f t="shared" si="19"/>
        <v>38998</v>
      </c>
      <c r="W36" s="784">
        <f t="shared" si="20"/>
        <v>8</v>
      </c>
      <c r="X36" s="783"/>
      <c r="Y36" s="783">
        <f t="shared" si="21"/>
        <v>9</v>
      </c>
      <c r="Z36" s="783">
        <f t="shared" si="22"/>
        <v>38998</v>
      </c>
      <c r="AA36" s="784">
        <f t="shared" si="23"/>
        <v>38998</v>
      </c>
      <c r="AB36" s="784">
        <f t="shared" si="24"/>
        <v>38998</v>
      </c>
      <c r="AC36" s="784">
        <f t="shared" si="25"/>
        <v>38998</v>
      </c>
      <c r="AD36" s="784">
        <f t="shared" si="29"/>
        <v>38998</v>
      </c>
      <c r="AE36" s="780">
        <f t="shared" si="26"/>
        <v>2005</v>
      </c>
      <c r="AF36" s="785">
        <f t="shared" si="27"/>
        <v>10</v>
      </c>
      <c r="AG36" s="785">
        <f t="shared" si="28"/>
        <v>194990</v>
      </c>
    </row>
    <row r="37" spans="1:33" ht="28.5" customHeight="1">
      <c r="A37" t="s">
        <v>2027</v>
      </c>
      <c r="B37" s="711"/>
      <c r="C37" s="808" t="s">
        <v>2064</v>
      </c>
      <c r="D37" s="718" t="s">
        <v>179</v>
      </c>
      <c r="E37" s="719"/>
      <c r="F37" s="718" t="s">
        <v>298</v>
      </c>
      <c r="G37" s="718"/>
      <c r="H37" s="718" t="s">
        <v>358</v>
      </c>
      <c r="I37" s="719">
        <v>2005</v>
      </c>
      <c r="J37" s="712"/>
      <c r="K37" s="712"/>
      <c r="L37" s="712"/>
      <c r="M37" s="712"/>
      <c r="N37" s="712"/>
      <c r="O37" s="719" t="s">
        <v>133</v>
      </c>
      <c r="P37" s="720">
        <v>150000</v>
      </c>
      <c r="Q37" s="721"/>
      <c r="R37" s="689" t="s">
        <v>1854</v>
      </c>
      <c r="S37" s="780" t="str">
        <f t="shared" si="16"/>
        <v>2.06.01</v>
      </c>
      <c r="T37" s="781" t="str">
        <f t="shared" si="17"/>
        <v>ALAT KANTOR</v>
      </c>
      <c r="U37" s="782">
        <f t="shared" si="18"/>
        <v>5</v>
      </c>
      <c r="V37" s="783">
        <f t="shared" si="19"/>
        <v>29998</v>
      </c>
      <c r="W37" s="784">
        <f t="shared" si="20"/>
        <v>8</v>
      </c>
      <c r="X37" s="783"/>
      <c r="Y37" s="783">
        <f t="shared" si="21"/>
        <v>9</v>
      </c>
      <c r="Z37" s="783">
        <f t="shared" si="22"/>
        <v>29998</v>
      </c>
      <c r="AA37" s="784">
        <f t="shared" si="23"/>
        <v>29998</v>
      </c>
      <c r="AB37" s="784">
        <f t="shared" si="24"/>
        <v>29998</v>
      </c>
      <c r="AC37" s="784">
        <f t="shared" si="25"/>
        <v>29998</v>
      </c>
      <c r="AD37" s="784">
        <f t="shared" si="29"/>
        <v>29998</v>
      </c>
      <c r="AE37" s="780">
        <f t="shared" si="26"/>
        <v>2005</v>
      </c>
      <c r="AF37" s="785">
        <f t="shared" si="27"/>
        <v>10</v>
      </c>
      <c r="AG37" s="785">
        <f t="shared" si="28"/>
        <v>149990</v>
      </c>
    </row>
    <row r="38" spans="1:33" ht="28.5" customHeight="1">
      <c r="A38" t="s">
        <v>2027</v>
      </c>
      <c r="B38" s="711"/>
      <c r="C38" s="808" t="s">
        <v>2062</v>
      </c>
      <c r="D38" s="718" t="s">
        <v>193</v>
      </c>
      <c r="E38" s="719"/>
      <c r="F38" s="718" t="s">
        <v>298</v>
      </c>
      <c r="G38" s="718"/>
      <c r="H38" s="718" t="s">
        <v>359</v>
      </c>
      <c r="I38" s="719">
        <v>2005</v>
      </c>
      <c r="J38" s="712"/>
      <c r="K38" s="712"/>
      <c r="L38" s="712"/>
      <c r="M38" s="712"/>
      <c r="N38" s="712"/>
      <c r="O38" s="719" t="s">
        <v>133</v>
      </c>
      <c r="P38" s="720">
        <v>135000</v>
      </c>
      <c r="Q38" s="721"/>
      <c r="R38" s="689" t="s">
        <v>1854</v>
      </c>
      <c r="S38" s="780" t="str">
        <f t="shared" si="16"/>
        <v>2.06.01</v>
      </c>
      <c r="T38" s="781" t="str">
        <f t="shared" si="17"/>
        <v>ALAT KANTOR</v>
      </c>
      <c r="U38" s="782">
        <f t="shared" si="18"/>
        <v>5</v>
      </c>
      <c r="V38" s="783">
        <f t="shared" si="19"/>
        <v>26998</v>
      </c>
      <c r="W38" s="784">
        <f t="shared" si="20"/>
        <v>8</v>
      </c>
      <c r="X38" s="783"/>
      <c r="Y38" s="783">
        <f t="shared" si="21"/>
        <v>9</v>
      </c>
      <c r="Z38" s="783">
        <f t="shared" si="22"/>
        <v>26998</v>
      </c>
      <c r="AA38" s="784">
        <f t="shared" si="23"/>
        <v>26998</v>
      </c>
      <c r="AB38" s="784">
        <f t="shared" si="24"/>
        <v>26998</v>
      </c>
      <c r="AC38" s="784">
        <f t="shared" si="25"/>
        <v>26998</v>
      </c>
      <c r="AD38" s="784">
        <f t="shared" si="29"/>
        <v>26998</v>
      </c>
      <c r="AE38" s="780">
        <f t="shared" si="26"/>
        <v>2005</v>
      </c>
      <c r="AF38" s="785">
        <f t="shared" si="27"/>
        <v>10</v>
      </c>
      <c r="AG38" s="785">
        <f t="shared" si="28"/>
        <v>134990</v>
      </c>
    </row>
    <row r="39" spans="1:33" ht="28.5" customHeight="1">
      <c r="A39" t="s">
        <v>2027</v>
      </c>
      <c r="B39" s="711"/>
      <c r="C39" s="808" t="s">
        <v>2054</v>
      </c>
      <c r="D39" s="718" t="s">
        <v>188</v>
      </c>
      <c r="E39" s="719"/>
      <c r="F39" s="718" t="s">
        <v>314</v>
      </c>
      <c r="G39" s="718"/>
      <c r="H39" s="718" t="s">
        <v>358</v>
      </c>
      <c r="I39" s="719">
        <v>2005</v>
      </c>
      <c r="J39" s="712"/>
      <c r="K39" s="712"/>
      <c r="L39" s="712"/>
      <c r="M39" s="712"/>
      <c r="N39" s="712"/>
      <c r="O39" s="719" t="s">
        <v>133</v>
      </c>
      <c r="P39" s="720">
        <v>450000</v>
      </c>
      <c r="Q39" s="721"/>
      <c r="R39" s="689" t="s">
        <v>1854</v>
      </c>
      <c r="S39" s="780" t="str">
        <f t="shared" si="16"/>
        <v>2.06.01</v>
      </c>
      <c r="T39" s="781" t="str">
        <f t="shared" si="17"/>
        <v>ALAT KANTOR</v>
      </c>
      <c r="U39" s="782">
        <f t="shared" si="18"/>
        <v>5</v>
      </c>
      <c r="V39" s="783">
        <f t="shared" si="19"/>
        <v>89998</v>
      </c>
      <c r="W39" s="784">
        <f t="shared" si="20"/>
        <v>8</v>
      </c>
      <c r="X39" s="783"/>
      <c r="Y39" s="783">
        <f t="shared" si="21"/>
        <v>9</v>
      </c>
      <c r="Z39" s="783">
        <f t="shared" si="22"/>
        <v>89998</v>
      </c>
      <c r="AA39" s="784">
        <f t="shared" si="23"/>
        <v>89998</v>
      </c>
      <c r="AB39" s="784">
        <f t="shared" si="24"/>
        <v>89998</v>
      </c>
      <c r="AC39" s="784">
        <f t="shared" si="25"/>
        <v>89998</v>
      </c>
      <c r="AD39" s="784">
        <f t="shared" si="29"/>
        <v>89998</v>
      </c>
      <c r="AE39" s="780">
        <f t="shared" si="26"/>
        <v>2005</v>
      </c>
      <c r="AF39" s="785">
        <f t="shared" si="27"/>
        <v>10</v>
      </c>
      <c r="AG39" s="785">
        <f t="shared" si="28"/>
        <v>449990</v>
      </c>
    </row>
    <row r="40" spans="1:33" ht="28.5" customHeight="1">
      <c r="A40" t="s">
        <v>2027</v>
      </c>
      <c r="B40" s="711"/>
      <c r="C40" s="808" t="s">
        <v>2054</v>
      </c>
      <c r="D40" s="718" t="s">
        <v>188</v>
      </c>
      <c r="E40" s="719"/>
      <c r="F40" s="718" t="s">
        <v>298</v>
      </c>
      <c r="G40" s="718"/>
      <c r="H40" s="718" t="s">
        <v>362</v>
      </c>
      <c r="I40" s="719">
        <v>2005</v>
      </c>
      <c r="J40" s="712"/>
      <c r="K40" s="712"/>
      <c r="L40" s="712"/>
      <c r="M40" s="712"/>
      <c r="N40" s="712"/>
      <c r="O40" s="719" t="s">
        <v>133</v>
      </c>
      <c r="P40" s="720">
        <v>450000</v>
      </c>
      <c r="Q40" s="721"/>
      <c r="R40" s="689" t="s">
        <v>1854</v>
      </c>
      <c r="S40" s="780" t="str">
        <f t="shared" si="16"/>
        <v>2.06.01</v>
      </c>
      <c r="T40" s="781" t="str">
        <f t="shared" si="17"/>
        <v>ALAT KANTOR</v>
      </c>
      <c r="U40" s="782">
        <f t="shared" si="18"/>
        <v>5</v>
      </c>
      <c r="V40" s="783">
        <f t="shared" si="19"/>
        <v>89998</v>
      </c>
      <c r="W40" s="784">
        <f t="shared" si="20"/>
        <v>8</v>
      </c>
      <c r="X40" s="783"/>
      <c r="Y40" s="783">
        <f t="shared" si="21"/>
        <v>9</v>
      </c>
      <c r="Z40" s="783">
        <f t="shared" si="22"/>
        <v>89998</v>
      </c>
      <c r="AA40" s="784">
        <f t="shared" si="23"/>
        <v>89998</v>
      </c>
      <c r="AB40" s="784">
        <f t="shared" si="24"/>
        <v>89998</v>
      </c>
      <c r="AC40" s="784">
        <f t="shared" si="25"/>
        <v>89998</v>
      </c>
      <c r="AD40" s="784">
        <f t="shared" si="29"/>
        <v>89998</v>
      </c>
      <c r="AE40" s="780">
        <f t="shared" si="26"/>
        <v>2005</v>
      </c>
      <c r="AF40" s="785">
        <f t="shared" si="27"/>
        <v>10</v>
      </c>
      <c r="AG40" s="785">
        <f t="shared" si="28"/>
        <v>449990</v>
      </c>
    </row>
    <row r="41" spans="1:33" ht="28.5" customHeight="1">
      <c r="A41" t="s">
        <v>2027</v>
      </c>
      <c r="B41" s="711"/>
      <c r="C41" s="808" t="s">
        <v>2054</v>
      </c>
      <c r="D41" s="718" t="s">
        <v>188</v>
      </c>
      <c r="E41" s="719"/>
      <c r="F41" s="718" t="s">
        <v>298</v>
      </c>
      <c r="G41" s="718"/>
      <c r="H41" s="718" t="s">
        <v>362</v>
      </c>
      <c r="I41" s="719">
        <v>2005</v>
      </c>
      <c r="J41" s="712"/>
      <c r="K41" s="712"/>
      <c r="L41" s="712"/>
      <c r="M41" s="712"/>
      <c r="N41" s="712"/>
      <c r="O41" s="719" t="s">
        <v>133</v>
      </c>
      <c r="P41" s="720">
        <v>420000</v>
      </c>
      <c r="Q41" s="721"/>
      <c r="R41" s="689" t="s">
        <v>1854</v>
      </c>
      <c r="S41" s="780" t="str">
        <f t="shared" si="16"/>
        <v>2.06.01</v>
      </c>
      <c r="T41" s="781" t="str">
        <f t="shared" si="17"/>
        <v>ALAT KANTOR</v>
      </c>
      <c r="U41" s="782">
        <f t="shared" si="18"/>
        <v>5</v>
      </c>
      <c r="V41" s="783">
        <f t="shared" si="19"/>
        <v>83998</v>
      </c>
      <c r="W41" s="784">
        <f t="shared" si="20"/>
        <v>8</v>
      </c>
      <c r="X41" s="783"/>
      <c r="Y41" s="783">
        <f t="shared" si="21"/>
        <v>9</v>
      </c>
      <c r="Z41" s="783">
        <f t="shared" si="22"/>
        <v>83998</v>
      </c>
      <c r="AA41" s="784">
        <f t="shared" si="23"/>
        <v>83998</v>
      </c>
      <c r="AB41" s="784">
        <f t="shared" si="24"/>
        <v>83998</v>
      </c>
      <c r="AC41" s="784">
        <f t="shared" si="25"/>
        <v>83998</v>
      </c>
      <c r="AD41" s="784">
        <f t="shared" si="29"/>
        <v>83998</v>
      </c>
      <c r="AE41" s="780">
        <f t="shared" si="26"/>
        <v>2005</v>
      </c>
      <c r="AF41" s="785">
        <f t="shared" si="27"/>
        <v>10</v>
      </c>
      <c r="AG41" s="785">
        <f t="shared" si="28"/>
        <v>419990</v>
      </c>
    </row>
    <row r="42" spans="1:33" ht="28.5" customHeight="1">
      <c r="A42" t="s">
        <v>2027</v>
      </c>
      <c r="B42" s="711"/>
      <c r="C42" s="808" t="s">
        <v>2064</v>
      </c>
      <c r="D42" s="718" t="s">
        <v>179</v>
      </c>
      <c r="E42" s="719"/>
      <c r="F42" s="718" t="s">
        <v>298</v>
      </c>
      <c r="G42" s="718"/>
      <c r="H42" s="718" t="s">
        <v>358</v>
      </c>
      <c r="I42" s="719">
        <v>2005</v>
      </c>
      <c r="J42" s="712"/>
      <c r="K42" s="712"/>
      <c r="L42" s="712"/>
      <c r="M42" s="712"/>
      <c r="N42" s="712"/>
      <c r="O42" s="719" t="s">
        <v>133</v>
      </c>
      <c r="P42" s="720">
        <v>120000</v>
      </c>
      <c r="Q42" s="721"/>
      <c r="R42" s="689" t="s">
        <v>1854</v>
      </c>
      <c r="S42" s="780" t="str">
        <f t="shared" si="16"/>
        <v>2.06.01</v>
      </c>
      <c r="T42" s="781" t="str">
        <f t="shared" si="17"/>
        <v>ALAT KANTOR</v>
      </c>
      <c r="U42" s="782">
        <f t="shared" si="18"/>
        <v>5</v>
      </c>
      <c r="V42" s="783">
        <f t="shared" si="19"/>
        <v>23998</v>
      </c>
      <c r="W42" s="784">
        <f t="shared" si="20"/>
        <v>8</v>
      </c>
      <c r="X42" s="783"/>
      <c r="Y42" s="783">
        <f t="shared" si="21"/>
        <v>9</v>
      </c>
      <c r="Z42" s="783">
        <f t="shared" si="22"/>
        <v>23998</v>
      </c>
      <c r="AA42" s="784">
        <f t="shared" si="23"/>
        <v>23998</v>
      </c>
      <c r="AB42" s="784">
        <f t="shared" si="24"/>
        <v>23998</v>
      </c>
      <c r="AC42" s="784">
        <f t="shared" si="25"/>
        <v>23998</v>
      </c>
      <c r="AD42" s="784">
        <f t="shared" si="29"/>
        <v>23998</v>
      </c>
      <c r="AE42" s="780">
        <f t="shared" si="26"/>
        <v>2005</v>
      </c>
      <c r="AF42" s="785">
        <f t="shared" si="27"/>
        <v>10</v>
      </c>
      <c r="AG42" s="785">
        <f t="shared" si="28"/>
        <v>119990</v>
      </c>
    </row>
    <row r="43" spans="1:33" ht="28.5" customHeight="1">
      <c r="A43" t="s">
        <v>2027</v>
      </c>
      <c r="B43" s="711"/>
      <c r="C43" s="808" t="s">
        <v>2061</v>
      </c>
      <c r="D43" s="718" t="s">
        <v>181</v>
      </c>
      <c r="E43" s="719"/>
      <c r="F43" s="718" t="s">
        <v>298</v>
      </c>
      <c r="G43" s="718"/>
      <c r="H43" s="718" t="s">
        <v>354</v>
      </c>
      <c r="I43" s="719">
        <v>2005</v>
      </c>
      <c r="J43" s="712"/>
      <c r="K43" s="712"/>
      <c r="L43" s="712"/>
      <c r="M43" s="712"/>
      <c r="N43" s="712"/>
      <c r="O43" s="719" t="s">
        <v>133</v>
      </c>
      <c r="P43" s="720">
        <v>245000</v>
      </c>
      <c r="Q43" s="721"/>
      <c r="R43" s="689" t="s">
        <v>1854</v>
      </c>
      <c r="S43" s="780" t="str">
        <f t="shared" si="16"/>
        <v>2.06.01</v>
      </c>
      <c r="T43" s="781" t="str">
        <f t="shared" si="17"/>
        <v>ALAT KANTOR</v>
      </c>
      <c r="U43" s="782">
        <f t="shared" si="18"/>
        <v>5</v>
      </c>
      <c r="V43" s="783">
        <f t="shared" si="19"/>
        <v>48998</v>
      </c>
      <c r="W43" s="784">
        <f t="shared" si="20"/>
        <v>8</v>
      </c>
      <c r="X43" s="783"/>
      <c r="Y43" s="783">
        <f t="shared" si="21"/>
        <v>9</v>
      </c>
      <c r="Z43" s="783">
        <f t="shared" si="22"/>
        <v>48998</v>
      </c>
      <c r="AA43" s="784">
        <f t="shared" si="23"/>
        <v>48998</v>
      </c>
      <c r="AB43" s="784">
        <f t="shared" si="24"/>
        <v>48998</v>
      </c>
      <c r="AC43" s="784">
        <f t="shared" si="25"/>
        <v>48998</v>
      </c>
      <c r="AD43" s="784">
        <f t="shared" si="29"/>
        <v>48998</v>
      </c>
      <c r="AE43" s="780">
        <f t="shared" si="26"/>
        <v>2005</v>
      </c>
      <c r="AF43" s="785">
        <f t="shared" si="27"/>
        <v>10</v>
      </c>
      <c r="AG43" s="785">
        <f t="shared" si="28"/>
        <v>244990</v>
      </c>
    </row>
    <row r="44" spans="1:33" ht="28.5" customHeight="1" thickBot="1">
      <c r="A44" t="s">
        <v>2027</v>
      </c>
      <c r="B44" s="726"/>
      <c r="C44" s="808" t="s">
        <v>2066</v>
      </c>
      <c r="D44" s="738" t="s">
        <v>183</v>
      </c>
      <c r="E44" s="739"/>
      <c r="F44" s="738" t="s">
        <v>1059</v>
      </c>
      <c r="G44" s="738"/>
      <c r="H44" s="738" t="s">
        <v>372</v>
      </c>
      <c r="I44" s="739">
        <v>2005</v>
      </c>
      <c r="J44" s="727"/>
      <c r="K44" s="727"/>
      <c r="L44" s="727"/>
      <c r="M44" s="727"/>
      <c r="N44" s="727"/>
      <c r="O44" s="739" t="s">
        <v>133</v>
      </c>
      <c r="P44" s="740">
        <v>131250</v>
      </c>
      <c r="Q44" s="741"/>
      <c r="R44" s="689" t="s">
        <v>1854</v>
      </c>
      <c r="S44" s="780" t="str">
        <f t="shared" si="16"/>
        <v>2.06.01</v>
      </c>
      <c r="T44" s="781" t="str">
        <f t="shared" si="17"/>
        <v>ALAT KANTOR</v>
      </c>
      <c r="U44" s="782">
        <f t="shared" si="18"/>
        <v>5</v>
      </c>
      <c r="V44" s="783">
        <f t="shared" si="19"/>
        <v>26248</v>
      </c>
      <c r="W44" s="784">
        <f t="shared" si="20"/>
        <v>8</v>
      </c>
      <c r="X44" s="783"/>
      <c r="Y44" s="783">
        <f t="shared" si="21"/>
        <v>9</v>
      </c>
      <c r="Z44" s="783">
        <f t="shared" si="22"/>
        <v>26248</v>
      </c>
      <c r="AA44" s="784">
        <f t="shared" si="23"/>
        <v>26248</v>
      </c>
      <c r="AB44" s="784">
        <f t="shared" si="24"/>
        <v>26248</v>
      </c>
      <c r="AC44" s="784">
        <f t="shared" si="25"/>
        <v>26248</v>
      </c>
      <c r="AD44" s="784">
        <f t="shared" si="29"/>
        <v>26248</v>
      </c>
      <c r="AE44" s="780">
        <f t="shared" si="26"/>
        <v>2005</v>
      </c>
      <c r="AF44" s="785">
        <f t="shared" si="27"/>
        <v>10</v>
      </c>
      <c r="AG44" s="785">
        <f t="shared" si="28"/>
        <v>131240</v>
      </c>
    </row>
    <row r="45" spans="1:33" ht="28.5" customHeight="1">
      <c r="A45" t="s">
        <v>2027</v>
      </c>
      <c r="B45" s="711"/>
      <c r="C45" s="808" t="s">
        <v>2054</v>
      </c>
      <c r="D45" s="718" t="s">
        <v>188</v>
      </c>
      <c r="E45" s="719"/>
      <c r="F45" s="718" t="s">
        <v>298</v>
      </c>
      <c r="G45" s="718"/>
      <c r="H45" s="718" t="s">
        <v>362</v>
      </c>
      <c r="I45" s="719">
        <v>2005</v>
      </c>
      <c r="J45" s="712"/>
      <c r="K45" s="712"/>
      <c r="L45" s="712"/>
      <c r="M45" s="712"/>
      <c r="N45" s="712"/>
      <c r="O45" s="719" t="s">
        <v>133</v>
      </c>
      <c r="P45" s="720">
        <v>450000</v>
      </c>
      <c r="Q45" s="721"/>
      <c r="R45" s="689" t="s">
        <v>1854</v>
      </c>
      <c r="S45" s="780" t="str">
        <f t="shared" ref="S45:S62" si="30">A45</f>
        <v>2.06.01</v>
      </c>
      <c r="T45" s="781" t="str">
        <f t="shared" ref="T45:T62" si="31">VLOOKUP(S45,kelompok,2,0)</f>
        <v>ALAT KANTOR</v>
      </c>
      <c r="U45" s="782">
        <f t="shared" ref="U45:U62" si="32">VLOOKUP(S45,MASAMANFAAT,4,0)</f>
        <v>5</v>
      </c>
      <c r="V45" s="783">
        <f t="shared" ref="V45:V62" si="33">(P45-10)/U45</f>
        <v>89998</v>
      </c>
      <c r="W45" s="784">
        <f t="shared" ref="W45:W62" si="34">2013-AE45</f>
        <v>8</v>
      </c>
      <c r="X45" s="783"/>
      <c r="Y45" s="783">
        <f t="shared" ref="Y45:Y62" si="35">2014-AE45</f>
        <v>9</v>
      </c>
      <c r="Z45" s="783">
        <f t="shared" ref="Z45:Z62" si="36">IF(P45-10=X45,0,V45)</f>
        <v>89998</v>
      </c>
      <c r="AA45" s="784">
        <f t="shared" ref="AA45:AA62" si="37">IF(P45-10=X45+Z45,0,V45)</f>
        <v>89998</v>
      </c>
      <c r="AB45" s="784">
        <f t="shared" ref="AB45:AB62" si="38">IF(P45-10=X45+Z45+AA45,0,V45)</f>
        <v>89998</v>
      </c>
      <c r="AC45" s="784">
        <f t="shared" ref="AC45:AC62" si="39">IF(P45-10=X45+Z45+AA45+AB45,0,V45)</f>
        <v>89998</v>
      </c>
      <c r="AD45" s="784">
        <f t="shared" ref="AD45:AD62" si="40">IF(P45-10=X45+Z45+AA45+AB45+AC45,0,V45)</f>
        <v>89998</v>
      </c>
      <c r="AE45" s="780">
        <f t="shared" ref="AE45:AE62" si="41">I45</f>
        <v>2005</v>
      </c>
      <c r="AF45" s="785">
        <f t="shared" si="27"/>
        <v>10</v>
      </c>
      <c r="AG45" s="785">
        <f t="shared" ref="AG45:AG62" si="42">AC45+AB45+AA45+Z45+X45+AD45</f>
        <v>449990</v>
      </c>
    </row>
    <row r="46" spans="1:33" ht="28.5" customHeight="1">
      <c r="A46" t="s">
        <v>2027</v>
      </c>
      <c r="B46" s="711"/>
      <c r="C46" s="808" t="s">
        <v>2061</v>
      </c>
      <c r="D46" s="718" t="s">
        <v>181</v>
      </c>
      <c r="E46" s="719"/>
      <c r="F46" s="718" t="s">
        <v>298</v>
      </c>
      <c r="G46" s="718"/>
      <c r="H46" s="718" t="s">
        <v>354</v>
      </c>
      <c r="I46" s="719">
        <v>2005</v>
      </c>
      <c r="J46" s="712"/>
      <c r="K46" s="712"/>
      <c r="L46" s="712"/>
      <c r="M46" s="712"/>
      <c r="N46" s="712"/>
      <c r="O46" s="719" t="s">
        <v>133</v>
      </c>
      <c r="P46" s="720">
        <v>490000</v>
      </c>
      <c r="Q46" s="721"/>
      <c r="R46" s="689" t="s">
        <v>1854</v>
      </c>
      <c r="S46" s="780" t="str">
        <f t="shared" si="30"/>
        <v>2.06.01</v>
      </c>
      <c r="T46" s="781" t="str">
        <f t="shared" si="31"/>
        <v>ALAT KANTOR</v>
      </c>
      <c r="U46" s="782">
        <f t="shared" si="32"/>
        <v>5</v>
      </c>
      <c r="V46" s="783">
        <f t="shared" si="33"/>
        <v>97998</v>
      </c>
      <c r="W46" s="784">
        <f t="shared" si="34"/>
        <v>8</v>
      </c>
      <c r="X46" s="783"/>
      <c r="Y46" s="783">
        <f t="shared" si="35"/>
        <v>9</v>
      </c>
      <c r="Z46" s="783">
        <f t="shared" si="36"/>
        <v>97998</v>
      </c>
      <c r="AA46" s="784">
        <f t="shared" si="37"/>
        <v>97998</v>
      </c>
      <c r="AB46" s="784">
        <f t="shared" si="38"/>
        <v>97998</v>
      </c>
      <c r="AC46" s="784">
        <f t="shared" si="39"/>
        <v>97998</v>
      </c>
      <c r="AD46" s="784">
        <f t="shared" si="40"/>
        <v>97998</v>
      </c>
      <c r="AE46" s="780">
        <f t="shared" si="41"/>
        <v>2005</v>
      </c>
      <c r="AF46" s="785">
        <f t="shared" si="27"/>
        <v>10</v>
      </c>
      <c r="AG46" s="785">
        <f t="shared" si="42"/>
        <v>489990</v>
      </c>
    </row>
    <row r="47" spans="1:33" ht="28.5" customHeight="1">
      <c r="A47" t="s">
        <v>2027</v>
      </c>
      <c r="B47" s="711"/>
      <c r="C47" s="808" t="s">
        <v>2069</v>
      </c>
      <c r="D47" s="718" t="s">
        <v>1044</v>
      </c>
      <c r="E47" s="719"/>
      <c r="F47" s="718" t="s">
        <v>1044</v>
      </c>
      <c r="G47" s="718"/>
      <c r="H47" s="718" t="s">
        <v>359</v>
      </c>
      <c r="I47" s="719">
        <v>2005</v>
      </c>
      <c r="J47" s="712"/>
      <c r="K47" s="712"/>
      <c r="L47" s="712"/>
      <c r="M47" s="712"/>
      <c r="N47" s="712"/>
      <c r="O47" s="719" t="s">
        <v>133</v>
      </c>
      <c r="P47" s="720">
        <v>245000</v>
      </c>
      <c r="Q47" s="721"/>
      <c r="R47" s="689" t="s">
        <v>1854</v>
      </c>
      <c r="S47" s="780" t="str">
        <f t="shared" si="30"/>
        <v>2.06.01</v>
      </c>
      <c r="T47" s="781" t="str">
        <f t="shared" si="31"/>
        <v>ALAT KANTOR</v>
      </c>
      <c r="U47" s="782">
        <f t="shared" si="32"/>
        <v>5</v>
      </c>
      <c r="V47" s="783">
        <f t="shared" si="33"/>
        <v>48998</v>
      </c>
      <c r="W47" s="784">
        <f t="shared" si="34"/>
        <v>8</v>
      </c>
      <c r="X47" s="783"/>
      <c r="Y47" s="783">
        <f t="shared" si="35"/>
        <v>9</v>
      </c>
      <c r="Z47" s="783">
        <f t="shared" si="36"/>
        <v>48998</v>
      </c>
      <c r="AA47" s="784">
        <f t="shared" si="37"/>
        <v>48998</v>
      </c>
      <c r="AB47" s="784">
        <f t="shared" si="38"/>
        <v>48998</v>
      </c>
      <c r="AC47" s="784">
        <f t="shared" si="39"/>
        <v>48998</v>
      </c>
      <c r="AD47" s="784">
        <f t="shared" si="40"/>
        <v>48998</v>
      </c>
      <c r="AE47" s="780">
        <f t="shared" si="41"/>
        <v>2005</v>
      </c>
      <c r="AF47" s="785">
        <f t="shared" si="27"/>
        <v>10</v>
      </c>
      <c r="AG47" s="785">
        <f t="shared" si="42"/>
        <v>244990</v>
      </c>
    </row>
    <row r="48" spans="1:33" ht="28.5" customHeight="1">
      <c r="A48" t="s">
        <v>2027</v>
      </c>
      <c r="B48" s="711"/>
      <c r="C48" s="808" t="s">
        <v>2064</v>
      </c>
      <c r="D48" s="718" t="s">
        <v>179</v>
      </c>
      <c r="E48" s="719"/>
      <c r="F48" s="718" t="s">
        <v>298</v>
      </c>
      <c r="G48" s="718"/>
      <c r="H48" s="718" t="s">
        <v>358</v>
      </c>
      <c r="I48" s="719">
        <v>2006</v>
      </c>
      <c r="J48" s="712"/>
      <c r="K48" s="712"/>
      <c r="L48" s="712"/>
      <c r="M48" s="712"/>
      <c r="N48" s="712"/>
      <c r="O48" s="719" t="s">
        <v>133</v>
      </c>
      <c r="P48" s="720">
        <v>160000</v>
      </c>
      <c r="Q48" s="721"/>
      <c r="R48" s="689" t="s">
        <v>112</v>
      </c>
      <c r="S48" s="780" t="str">
        <f t="shared" si="30"/>
        <v>2.06.01</v>
      </c>
      <c r="T48" s="781" t="str">
        <f t="shared" si="31"/>
        <v>ALAT KANTOR</v>
      </c>
      <c r="U48" s="782">
        <f t="shared" si="32"/>
        <v>5</v>
      </c>
      <c r="V48" s="783">
        <f t="shared" si="33"/>
        <v>31998</v>
      </c>
      <c r="W48" s="784">
        <f t="shared" si="34"/>
        <v>7</v>
      </c>
      <c r="X48" s="783"/>
      <c r="Y48" s="783">
        <f t="shared" si="35"/>
        <v>8</v>
      </c>
      <c r="Z48" s="783">
        <f t="shared" si="36"/>
        <v>31998</v>
      </c>
      <c r="AA48" s="784">
        <f t="shared" si="37"/>
        <v>31998</v>
      </c>
      <c r="AB48" s="784">
        <f t="shared" si="38"/>
        <v>31998</v>
      </c>
      <c r="AC48" s="784">
        <f t="shared" si="39"/>
        <v>31998</v>
      </c>
      <c r="AD48" s="784">
        <f t="shared" si="40"/>
        <v>31998</v>
      </c>
      <c r="AE48" s="780">
        <f t="shared" si="41"/>
        <v>2006</v>
      </c>
      <c r="AF48" s="785">
        <f t="shared" si="27"/>
        <v>10</v>
      </c>
      <c r="AG48" s="785">
        <f t="shared" si="42"/>
        <v>159990</v>
      </c>
    </row>
    <row r="49" spans="1:33" ht="28.5" customHeight="1" thickBot="1">
      <c r="A49" t="s">
        <v>2027</v>
      </c>
      <c r="B49" s="711"/>
      <c r="C49" s="809" t="s">
        <v>2066</v>
      </c>
      <c r="D49" s="718" t="s">
        <v>183</v>
      </c>
      <c r="E49" s="719"/>
      <c r="F49" s="718" t="s">
        <v>1059</v>
      </c>
      <c r="G49" s="718"/>
      <c r="H49" s="718" t="s">
        <v>372</v>
      </c>
      <c r="I49" s="719">
        <v>2006</v>
      </c>
      <c r="J49" s="712"/>
      <c r="K49" s="712"/>
      <c r="L49" s="712"/>
      <c r="M49" s="712"/>
      <c r="N49" s="712"/>
      <c r="O49" s="719" t="s">
        <v>133</v>
      </c>
      <c r="P49" s="720">
        <v>140000</v>
      </c>
      <c r="Q49" s="721"/>
      <c r="R49" s="689" t="s">
        <v>1854</v>
      </c>
      <c r="S49" s="780" t="str">
        <f t="shared" si="30"/>
        <v>2.06.01</v>
      </c>
      <c r="T49" s="781" t="str">
        <f t="shared" si="31"/>
        <v>ALAT KANTOR</v>
      </c>
      <c r="U49" s="782">
        <f t="shared" si="32"/>
        <v>5</v>
      </c>
      <c r="V49" s="783">
        <f t="shared" si="33"/>
        <v>27998</v>
      </c>
      <c r="W49" s="784">
        <f t="shared" si="34"/>
        <v>7</v>
      </c>
      <c r="X49" s="783"/>
      <c r="Y49" s="783">
        <f t="shared" si="35"/>
        <v>8</v>
      </c>
      <c r="Z49" s="783">
        <f t="shared" si="36"/>
        <v>27998</v>
      </c>
      <c r="AA49" s="784">
        <f t="shared" si="37"/>
        <v>27998</v>
      </c>
      <c r="AB49" s="784">
        <f t="shared" si="38"/>
        <v>27998</v>
      </c>
      <c r="AC49" s="784">
        <f t="shared" si="39"/>
        <v>27998</v>
      </c>
      <c r="AD49" s="784">
        <f t="shared" si="40"/>
        <v>27998</v>
      </c>
      <c r="AE49" s="780">
        <f t="shared" si="41"/>
        <v>2006</v>
      </c>
      <c r="AF49" s="785">
        <f t="shared" si="27"/>
        <v>10</v>
      </c>
      <c r="AG49" s="785">
        <f t="shared" si="42"/>
        <v>139990</v>
      </c>
    </row>
    <row r="50" spans="1:33" ht="28.5" customHeight="1">
      <c r="A50" t="s">
        <v>2027</v>
      </c>
      <c r="B50" s="711"/>
      <c r="C50" s="808" t="s">
        <v>2054</v>
      </c>
      <c r="D50" s="718" t="s">
        <v>188</v>
      </c>
      <c r="E50" s="719"/>
      <c r="F50" s="718" t="s">
        <v>298</v>
      </c>
      <c r="G50" s="718"/>
      <c r="H50" s="718" t="s">
        <v>362</v>
      </c>
      <c r="I50" s="719">
        <v>2006</v>
      </c>
      <c r="J50" s="712"/>
      <c r="K50" s="712"/>
      <c r="L50" s="712"/>
      <c r="M50" s="712"/>
      <c r="N50" s="712"/>
      <c r="O50" s="719" t="s">
        <v>133</v>
      </c>
      <c r="P50" s="720">
        <v>480000</v>
      </c>
      <c r="Q50" s="721"/>
      <c r="R50" s="689" t="s">
        <v>1854</v>
      </c>
      <c r="S50" s="780" t="str">
        <f t="shared" si="30"/>
        <v>2.06.01</v>
      </c>
      <c r="T50" s="781" t="str">
        <f t="shared" si="31"/>
        <v>ALAT KANTOR</v>
      </c>
      <c r="U50" s="782">
        <f t="shared" si="32"/>
        <v>5</v>
      </c>
      <c r="V50" s="783">
        <f t="shared" si="33"/>
        <v>95998</v>
      </c>
      <c r="W50" s="784">
        <f t="shared" si="34"/>
        <v>7</v>
      </c>
      <c r="X50" s="783"/>
      <c r="Y50" s="783">
        <f t="shared" si="35"/>
        <v>8</v>
      </c>
      <c r="Z50" s="783">
        <f t="shared" si="36"/>
        <v>95998</v>
      </c>
      <c r="AA50" s="784">
        <f t="shared" si="37"/>
        <v>95998</v>
      </c>
      <c r="AB50" s="784">
        <f t="shared" si="38"/>
        <v>95998</v>
      </c>
      <c r="AC50" s="784">
        <f t="shared" si="39"/>
        <v>95998</v>
      </c>
      <c r="AD50" s="784">
        <f t="shared" si="40"/>
        <v>95998</v>
      </c>
      <c r="AE50" s="780">
        <f t="shared" si="41"/>
        <v>2006</v>
      </c>
      <c r="AF50" s="785">
        <f t="shared" si="27"/>
        <v>10</v>
      </c>
      <c r="AG50" s="785">
        <f t="shared" si="42"/>
        <v>479990</v>
      </c>
    </row>
    <row r="51" spans="1:33" ht="28.5" customHeight="1">
      <c r="A51" t="s">
        <v>2027</v>
      </c>
      <c r="B51" s="711"/>
      <c r="C51" s="808" t="s">
        <v>2062</v>
      </c>
      <c r="D51" s="718" t="s">
        <v>189</v>
      </c>
      <c r="E51" s="719"/>
      <c r="F51" s="718" t="s">
        <v>332</v>
      </c>
      <c r="G51" s="718"/>
      <c r="H51" s="718" t="s">
        <v>354</v>
      </c>
      <c r="I51" s="719">
        <v>2006</v>
      </c>
      <c r="J51" s="712"/>
      <c r="K51" s="712"/>
      <c r="L51" s="712"/>
      <c r="M51" s="712"/>
      <c r="N51" s="712"/>
      <c r="O51" s="719" t="s">
        <v>133</v>
      </c>
      <c r="P51" s="720">
        <v>280000</v>
      </c>
      <c r="Q51" s="721" t="s">
        <v>112</v>
      </c>
      <c r="R51" s="689" t="s">
        <v>1854</v>
      </c>
      <c r="S51" s="780" t="str">
        <f t="shared" si="30"/>
        <v>2.06.01</v>
      </c>
      <c r="T51" s="781" t="str">
        <f t="shared" si="31"/>
        <v>ALAT KANTOR</v>
      </c>
      <c r="U51" s="782">
        <f t="shared" si="32"/>
        <v>5</v>
      </c>
      <c r="V51" s="783">
        <f t="shared" si="33"/>
        <v>55998</v>
      </c>
      <c r="W51" s="784">
        <f t="shared" si="34"/>
        <v>7</v>
      </c>
      <c r="X51" s="783"/>
      <c r="Y51" s="783">
        <f t="shared" si="35"/>
        <v>8</v>
      </c>
      <c r="Z51" s="783">
        <f t="shared" si="36"/>
        <v>55998</v>
      </c>
      <c r="AA51" s="784">
        <f t="shared" si="37"/>
        <v>55998</v>
      </c>
      <c r="AB51" s="784">
        <f t="shared" si="38"/>
        <v>55998</v>
      </c>
      <c r="AC51" s="784">
        <f t="shared" si="39"/>
        <v>55998</v>
      </c>
      <c r="AD51" s="784">
        <f t="shared" si="40"/>
        <v>55998</v>
      </c>
      <c r="AE51" s="780">
        <f t="shared" si="41"/>
        <v>2006</v>
      </c>
      <c r="AF51" s="785">
        <f t="shared" si="27"/>
        <v>10</v>
      </c>
      <c r="AG51" s="785">
        <f t="shared" si="42"/>
        <v>279990</v>
      </c>
    </row>
    <row r="52" spans="1:33" ht="28.5" customHeight="1" thickBot="1">
      <c r="A52" t="s">
        <v>2027</v>
      </c>
      <c r="B52" s="726"/>
      <c r="C52" s="808" t="s">
        <v>2062</v>
      </c>
      <c r="D52" s="738" t="s">
        <v>1040</v>
      </c>
      <c r="E52" s="739"/>
      <c r="F52" s="738" t="s">
        <v>293</v>
      </c>
      <c r="G52" s="738"/>
      <c r="H52" s="738" t="s">
        <v>354</v>
      </c>
      <c r="I52" s="739">
        <v>2006</v>
      </c>
      <c r="J52" s="727"/>
      <c r="K52" s="727"/>
      <c r="L52" s="727"/>
      <c r="M52" s="727"/>
      <c r="N52" s="727"/>
      <c r="O52" s="739" t="s">
        <v>133</v>
      </c>
      <c r="P52" s="740">
        <v>280000</v>
      </c>
      <c r="Q52" s="741" t="s">
        <v>112</v>
      </c>
      <c r="R52" s="689" t="s">
        <v>1854</v>
      </c>
      <c r="S52" s="780" t="str">
        <f t="shared" si="30"/>
        <v>2.06.01</v>
      </c>
      <c r="T52" s="781" t="str">
        <f t="shared" si="31"/>
        <v>ALAT KANTOR</v>
      </c>
      <c r="U52" s="782">
        <f t="shared" si="32"/>
        <v>5</v>
      </c>
      <c r="V52" s="783">
        <f t="shared" si="33"/>
        <v>55998</v>
      </c>
      <c r="W52" s="784">
        <f t="shared" si="34"/>
        <v>7</v>
      </c>
      <c r="X52" s="783"/>
      <c r="Y52" s="783">
        <f t="shared" si="35"/>
        <v>8</v>
      </c>
      <c r="Z52" s="783">
        <f t="shared" si="36"/>
        <v>55998</v>
      </c>
      <c r="AA52" s="784">
        <f t="shared" si="37"/>
        <v>55998</v>
      </c>
      <c r="AB52" s="784">
        <f t="shared" si="38"/>
        <v>55998</v>
      </c>
      <c r="AC52" s="784">
        <f t="shared" si="39"/>
        <v>55998</v>
      </c>
      <c r="AD52" s="784">
        <f t="shared" si="40"/>
        <v>55998</v>
      </c>
      <c r="AE52" s="780">
        <f t="shared" si="41"/>
        <v>2006</v>
      </c>
      <c r="AF52" s="785">
        <f t="shared" si="27"/>
        <v>10</v>
      </c>
      <c r="AG52" s="785">
        <f t="shared" si="42"/>
        <v>279990</v>
      </c>
    </row>
    <row r="53" spans="1:33" ht="28.5" customHeight="1">
      <c r="A53" t="s">
        <v>2027</v>
      </c>
      <c r="B53" s="711"/>
      <c r="C53" s="808" t="s">
        <v>2066</v>
      </c>
      <c r="D53" s="718" t="s">
        <v>183</v>
      </c>
      <c r="E53" s="719"/>
      <c r="F53" s="718" t="s">
        <v>1059</v>
      </c>
      <c r="G53" s="718"/>
      <c r="H53" s="718" t="s">
        <v>372</v>
      </c>
      <c r="I53" s="719">
        <v>2006</v>
      </c>
      <c r="J53" s="712"/>
      <c r="K53" s="712"/>
      <c r="L53" s="712"/>
      <c r="M53" s="712"/>
      <c r="N53" s="712"/>
      <c r="O53" s="719" t="s">
        <v>133</v>
      </c>
      <c r="P53" s="720">
        <v>131250</v>
      </c>
      <c r="Q53" s="721"/>
      <c r="R53" s="689" t="s">
        <v>112</v>
      </c>
      <c r="S53" s="780" t="str">
        <f t="shared" si="30"/>
        <v>2.06.01</v>
      </c>
      <c r="T53" s="781" t="str">
        <f t="shared" si="31"/>
        <v>ALAT KANTOR</v>
      </c>
      <c r="U53" s="782">
        <f t="shared" si="32"/>
        <v>5</v>
      </c>
      <c r="V53" s="783">
        <f t="shared" si="33"/>
        <v>26248</v>
      </c>
      <c r="W53" s="784">
        <f t="shared" si="34"/>
        <v>7</v>
      </c>
      <c r="X53" s="783"/>
      <c r="Y53" s="783">
        <f t="shared" si="35"/>
        <v>8</v>
      </c>
      <c r="Z53" s="783">
        <f t="shared" si="36"/>
        <v>26248</v>
      </c>
      <c r="AA53" s="784">
        <f t="shared" si="37"/>
        <v>26248</v>
      </c>
      <c r="AB53" s="784">
        <f t="shared" si="38"/>
        <v>26248</v>
      </c>
      <c r="AC53" s="784">
        <f t="shared" si="39"/>
        <v>26248</v>
      </c>
      <c r="AD53" s="784">
        <f t="shared" si="40"/>
        <v>26248</v>
      </c>
      <c r="AE53" s="780">
        <f t="shared" si="41"/>
        <v>2006</v>
      </c>
      <c r="AF53" s="785">
        <f t="shared" si="27"/>
        <v>10</v>
      </c>
      <c r="AG53" s="785">
        <f t="shared" si="42"/>
        <v>131240</v>
      </c>
    </row>
    <row r="54" spans="1:33" ht="28.5" customHeight="1">
      <c r="A54" t="s">
        <v>2027</v>
      </c>
      <c r="B54" s="711"/>
      <c r="C54" s="808" t="s">
        <v>443</v>
      </c>
      <c r="D54" s="718" t="s">
        <v>180</v>
      </c>
      <c r="E54" s="719"/>
      <c r="F54" s="718" t="s">
        <v>303</v>
      </c>
      <c r="G54" s="718"/>
      <c r="H54" s="718" t="s">
        <v>355</v>
      </c>
      <c r="I54" s="719">
        <v>2006</v>
      </c>
      <c r="J54" s="712"/>
      <c r="K54" s="712"/>
      <c r="L54" s="712"/>
      <c r="M54" s="712"/>
      <c r="N54" s="712"/>
      <c r="O54" s="719" t="s">
        <v>133</v>
      </c>
      <c r="P54" s="720">
        <v>262500</v>
      </c>
      <c r="Q54" s="721"/>
      <c r="R54" s="689" t="s">
        <v>1854</v>
      </c>
      <c r="S54" s="780" t="str">
        <f t="shared" si="30"/>
        <v>2.06.01</v>
      </c>
      <c r="T54" s="781" t="str">
        <f t="shared" si="31"/>
        <v>ALAT KANTOR</v>
      </c>
      <c r="U54" s="782">
        <f t="shared" si="32"/>
        <v>5</v>
      </c>
      <c r="V54" s="783">
        <f t="shared" si="33"/>
        <v>52498</v>
      </c>
      <c r="W54" s="784">
        <f t="shared" si="34"/>
        <v>7</v>
      </c>
      <c r="X54" s="783"/>
      <c r="Y54" s="783">
        <f t="shared" si="35"/>
        <v>8</v>
      </c>
      <c r="Z54" s="783">
        <f t="shared" si="36"/>
        <v>52498</v>
      </c>
      <c r="AA54" s="784">
        <f t="shared" si="37"/>
        <v>52498</v>
      </c>
      <c r="AB54" s="784">
        <f t="shared" si="38"/>
        <v>52498</v>
      </c>
      <c r="AC54" s="784">
        <f t="shared" si="39"/>
        <v>52498</v>
      </c>
      <c r="AD54" s="784">
        <f t="shared" si="40"/>
        <v>52498</v>
      </c>
      <c r="AE54" s="780">
        <f t="shared" si="41"/>
        <v>2006</v>
      </c>
      <c r="AF54" s="785">
        <f t="shared" si="27"/>
        <v>10</v>
      </c>
      <c r="AG54" s="785">
        <f t="shared" si="42"/>
        <v>262490</v>
      </c>
    </row>
    <row r="55" spans="1:33" ht="28.5" customHeight="1">
      <c r="A55" t="s">
        <v>2027</v>
      </c>
      <c r="B55" s="711"/>
      <c r="C55" s="808" t="s">
        <v>2061</v>
      </c>
      <c r="D55" s="718" t="s">
        <v>181</v>
      </c>
      <c r="E55" s="719"/>
      <c r="F55" s="718" t="s">
        <v>332</v>
      </c>
      <c r="G55" s="718"/>
      <c r="H55" s="718" t="s">
        <v>364</v>
      </c>
      <c r="I55" s="719">
        <v>2006</v>
      </c>
      <c r="J55" s="712"/>
      <c r="K55" s="712"/>
      <c r="L55" s="712"/>
      <c r="M55" s="712"/>
      <c r="N55" s="712"/>
      <c r="O55" s="719" t="s">
        <v>133</v>
      </c>
      <c r="P55" s="720">
        <v>487500</v>
      </c>
      <c r="Q55" s="721" t="s">
        <v>112</v>
      </c>
      <c r="R55" s="689" t="s">
        <v>1854</v>
      </c>
      <c r="S55" s="780" t="str">
        <f t="shared" si="30"/>
        <v>2.06.01</v>
      </c>
      <c r="T55" s="781" t="str">
        <f t="shared" si="31"/>
        <v>ALAT KANTOR</v>
      </c>
      <c r="U55" s="782">
        <f t="shared" si="32"/>
        <v>5</v>
      </c>
      <c r="V55" s="783">
        <f t="shared" si="33"/>
        <v>97498</v>
      </c>
      <c r="W55" s="784">
        <f t="shared" si="34"/>
        <v>7</v>
      </c>
      <c r="X55" s="783"/>
      <c r="Y55" s="783">
        <f t="shared" si="35"/>
        <v>8</v>
      </c>
      <c r="Z55" s="783">
        <f t="shared" si="36"/>
        <v>97498</v>
      </c>
      <c r="AA55" s="784">
        <f t="shared" si="37"/>
        <v>97498</v>
      </c>
      <c r="AB55" s="784">
        <f t="shared" si="38"/>
        <v>97498</v>
      </c>
      <c r="AC55" s="784">
        <f t="shared" si="39"/>
        <v>97498</v>
      </c>
      <c r="AD55" s="784">
        <f t="shared" si="40"/>
        <v>97498</v>
      </c>
      <c r="AE55" s="780">
        <f t="shared" si="41"/>
        <v>2006</v>
      </c>
      <c r="AF55" s="785">
        <f t="shared" si="27"/>
        <v>10</v>
      </c>
      <c r="AG55" s="785">
        <f t="shared" si="42"/>
        <v>487490</v>
      </c>
    </row>
    <row r="56" spans="1:33" ht="28.5" customHeight="1">
      <c r="A56" t="s">
        <v>2027</v>
      </c>
      <c r="B56" s="711"/>
      <c r="C56" s="808" t="s">
        <v>2062</v>
      </c>
      <c r="D56" s="718" t="s">
        <v>193</v>
      </c>
      <c r="E56" s="719"/>
      <c r="F56" s="718" t="s">
        <v>293</v>
      </c>
      <c r="G56" s="718"/>
      <c r="H56" s="718" t="s">
        <v>359</v>
      </c>
      <c r="I56" s="719">
        <v>2006</v>
      </c>
      <c r="J56" s="712"/>
      <c r="K56" s="712"/>
      <c r="L56" s="712"/>
      <c r="M56" s="712"/>
      <c r="N56" s="712"/>
      <c r="O56" s="719" t="s">
        <v>133</v>
      </c>
      <c r="P56" s="720">
        <v>315000</v>
      </c>
      <c r="Q56" s="721" t="s">
        <v>112</v>
      </c>
      <c r="R56" s="689" t="s">
        <v>1854</v>
      </c>
      <c r="S56" s="780" t="str">
        <f t="shared" si="30"/>
        <v>2.06.01</v>
      </c>
      <c r="T56" s="781" t="str">
        <f t="shared" si="31"/>
        <v>ALAT KANTOR</v>
      </c>
      <c r="U56" s="782">
        <f t="shared" si="32"/>
        <v>5</v>
      </c>
      <c r="V56" s="783">
        <f t="shared" si="33"/>
        <v>62998</v>
      </c>
      <c r="W56" s="784">
        <f t="shared" si="34"/>
        <v>7</v>
      </c>
      <c r="X56" s="783"/>
      <c r="Y56" s="783">
        <f t="shared" si="35"/>
        <v>8</v>
      </c>
      <c r="Z56" s="783">
        <f t="shared" si="36"/>
        <v>62998</v>
      </c>
      <c r="AA56" s="784">
        <f t="shared" si="37"/>
        <v>62998</v>
      </c>
      <c r="AB56" s="784">
        <f t="shared" si="38"/>
        <v>62998</v>
      </c>
      <c r="AC56" s="784">
        <f t="shared" si="39"/>
        <v>62998</v>
      </c>
      <c r="AD56" s="784">
        <f t="shared" si="40"/>
        <v>62998</v>
      </c>
      <c r="AE56" s="780">
        <f t="shared" si="41"/>
        <v>2006</v>
      </c>
      <c r="AF56" s="785">
        <f t="shared" si="27"/>
        <v>10</v>
      </c>
      <c r="AG56" s="785">
        <f t="shared" si="42"/>
        <v>314990</v>
      </c>
    </row>
    <row r="57" spans="1:33" ht="28.5" customHeight="1">
      <c r="A57" t="s">
        <v>2027</v>
      </c>
      <c r="B57" s="711"/>
      <c r="C57" s="808" t="s">
        <v>2054</v>
      </c>
      <c r="D57" s="718" t="s">
        <v>177</v>
      </c>
      <c r="E57" s="719"/>
      <c r="F57" s="718" t="s">
        <v>1061</v>
      </c>
      <c r="G57" s="718"/>
      <c r="H57" s="718" t="s">
        <v>366</v>
      </c>
      <c r="I57" s="719">
        <v>2006</v>
      </c>
      <c r="J57" s="712"/>
      <c r="K57" s="712"/>
      <c r="L57" s="712"/>
      <c r="M57" s="712"/>
      <c r="N57" s="712"/>
      <c r="O57" s="719" t="s">
        <v>133</v>
      </c>
      <c r="P57" s="720">
        <v>440000</v>
      </c>
      <c r="Q57" s="721"/>
      <c r="R57" s="689" t="s">
        <v>1854</v>
      </c>
      <c r="S57" s="780" t="str">
        <f t="shared" si="30"/>
        <v>2.06.01</v>
      </c>
      <c r="T57" s="781" t="str">
        <f t="shared" si="31"/>
        <v>ALAT KANTOR</v>
      </c>
      <c r="U57" s="782">
        <f t="shared" si="32"/>
        <v>5</v>
      </c>
      <c r="V57" s="783">
        <f t="shared" si="33"/>
        <v>87998</v>
      </c>
      <c r="W57" s="784">
        <f t="shared" si="34"/>
        <v>7</v>
      </c>
      <c r="X57" s="783"/>
      <c r="Y57" s="783">
        <f t="shared" si="35"/>
        <v>8</v>
      </c>
      <c r="Z57" s="783">
        <f t="shared" si="36"/>
        <v>87998</v>
      </c>
      <c r="AA57" s="784">
        <f t="shared" si="37"/>
        <v>87998</v>
      </c>
      <c r="AB57" s="784">
        <f t="shared" si="38"/>
        <v>87998</v>
      </c>
      <c r="AC57" s="784">
        <f t="shared" si="39"/>
        <v>87998</v>
      </c>
      <c r="AD57" s="784">
        <f t="shared" si="40"/>
        <v>87998</v>
      </c>
      <c r="AE57" s="780">
        <f t="shared" si="41"/>
        <v>2006</v>
      </c>
      <c r="AF57" s="785">
        <f t="shared" si="27"/>
        <v>10</v>
      </c>
      <c r="AG57" s="785">
        <f t="shared" si="42"/>
        <v>439990</v>
      </c>
    </row>
    <row r="58" spans="1:33" ht="28.5" customHeight="1">
      <c r="A58" t="s">
        <v>2027</v>
      </c>
      <c r="B58" s="711"/>
      <c r="C58" s="808" t="s">
        <v>2061</v>
      </c>
      <c r="D58" s="718" t="s">
        <v>181</v>
      </c>
      <c r="E58" s="719"/>
      <c r="F58" s="718" t="s">
        <v>298</v>
      </c>
      <c r="G58" s="718"/>
      <c r="H58" s="718" t="s">
        <v>354</v>
      </c>
      <c r="I58" s="719">
        <v>2006</v>
      </c>
      <c r="J58" s="712"/>
      <c r="K58" s="712"/>
      <c r="L58" s="712"/>
      <c r="M58" s="712"/>
      <c r="N58" s="712"/>
      <c r="O58" s="719" t="s">
        <v>133</v>
      </c>
      <c r="P58" s="720">
        <v>280000</v>
      </c>
      <c r="Q58" s="721"/>
      <c r="R58" s="689" t="s">
        <v>112</v>
      </c>
      <c r="S58" s="780" t="str">
        <f t="shared" si="30"/>
        <v>2.06.01</v>
      </c>
      <c r="T58" s="781" t="str">
        <f t="shared" si="31"/>
        <v>ALAT KANTOR</v>
      </c>
      <c r="U58" s="782">
        <f t="shared" si="32"/>
        <v>5</v>
      </c>
      <c r="V58" s="783">
        <f t="shared" si="33"/>
        <v>55998</v>
      </c>
      <c r="W58" s="784">
        <f t="shared" si="34"/>
        <v>7</v>
      </c>
      <c r="X58" s="783"/>
      <c r="Y58" s="783">
        <f t="shared" si="35"/>
        <v>8</v>
      </c>
      <c r="Z58" s="783">
        <f t="shared" si="36"/>
        <v>55998</v>
      </c>
      <c r="AA58" s="784">
        <f t="shared" si="37"/>
        <v>55998</v>
      </c>
      <c r="AB58" s="784">
        <f t="shared" si="38"/>
        <v>55998</v>
      </c>
      <c r="AC58" s="784">
        <f t="shared" si="39"/>
        <v>55998</v>
      </c>
      <c r="AD58" s="784">
        <f t="shared" si="40"/>
        <v>55998</v>
      </c>
      <c r="AE58" s="780">
        <f t="shared" si="41"/>
        <v>2006</v>
      </c>
      <c r="AF58" s="785">
        <f t="shared" si="27"/>
        <v>10</v>
      </c>
      <c r="AG58" s="785">
        <f t="shared" si="42"/>
        <v>279990</v>
      </c>
    </row>
    <row r="59" spans="1:33" ht="28.5" customHeight="1">
      <c r="A59" t="s">
        <v>2027</v>
      </c>
      <c r="B59" s="711"/>
      <c r="C59" s="808" t="s">
        <v>2070</v>
      </c>
      <c r="D59" s="718" t="s">
        <v>197</v>
      </c>
      <c r="E59" s="719"/>
      <c r="F59" s="718" t="s">
        <v>324</v>
      </c>
      <c r="G59" s="718"/>
      <c r="H59" s="718" t="s">
        <v>359</v>
      </c>
      <c r="I59" s="719">
        <v>2006</v>
      </c>
      <c r="J59" s="712"/>
      <c r="K59" s="712"/>
      <c r="L59" s="712"/>
      <c r="M59" s="712"/>
      <c r="N59" s="712"/>
      <c r="O59" s="719" t="s">
        <v>133</v>
      </c>
      <c r="P59" s="720">
        <v>200000</v>
      </c>
      <c r="Q59" s="721"/>
      <c r="R59" s="689" t="s">
        <v>1854</v>
      </c>
      <c r="S59" s="780" t="str">
        <f t="shared" si="30"/>
        <v>2.06.01</v>
      </c>
      <c r="T59" s="781" t="str">
        <f t="shared" si="31"/>
        <v>ALAT KANTOR</v>
      </c>
      <c r="U59" s="782">
        <f t="shared" si="32"/>
        <v>5</v>
      </c>
      <c r="V59" s="783">
        <f t="shared" si="33"/>
        <v>39998</v>
      </c>
      <c r="W59" s="784">
        <f t="shared" si="34"/>
        <v>7</v>
      </c>
      <c r="X59" s="783"/>
      <c r="Y59" s="783">
        <f t="shared" si="35"/>
        <v>8</v>
      </c>
      <c r="Z59" s="783">
        <f t="shared" si="36"/>
        <v>39998</v>
      </c>
      <c r="AA59" s="784">
        <f t="shared" si="37"/>
        <v>39998</v>
      </c>
      <c r="AB59" s="784">
        <f t="shared" si="38"/>
        <v>39998</v>
      </c>
      <c r="AC59" s="784">
        <f t="shared" si="39"/>
        <v>39998</v>
      </c>
      <c r="AD59" s="784">
        <f t="shared" si="40"/>
        <v>39998</v>
      </c>
      <c r="AE59" s="780">
        <f t="shared" si="41"/>
        <v>2006</v>
      </c>
      <c r="AF59" s="785">
        <f t="shared" si="27"/>
        <v>10</v>
      </c>
      <c r="AG59" s="785">
        <f t="shared" si="42"/>
        <v>199990</v>
      </c>
    </row>
    <row r="60" spans="1:33" ht="28.5" customHeight="1" thickBot="1">
      <c r="A60" t="s">
        <v>2027</v>
      </c>
      <c r="B60" s="711"/>
      <c r="C60" s="809" t="s">
        <v>2066</v>
      </c>
      <c r="D60" s="718" t="s">
        <v>183</v>
      </c>
      <c r="E60" s="719"/>
      <c r="F60" s="718" t="s">
        <v>319</v>
      </c>
      <c r="G60" s="718"/>
      <c r="H60" s="718" t="s">
        <v>356</v>
      </c>
      <c r="I60" s="719">
        <v>2006</v>
      </c>
      <c r="J60" s="712"/>
      <c r="K60" s="712"/>
      <c r="L60" s="712"/>
      <c r="M60" s="712"/>
      <c r="N60" s="712"/>
      <c r="O60" s="719" t="s">
        <v>133</v>
      </c>
      <c r="P60" s="720">
        <v>136000</v>
      </c>
      <c r="Q60" s="721"/>
      <c r="R60" s="689" t="s">
        <v>112</v>
      </c>
      <c r="S60" s="780" t="str">
        <f t="shared" si="30"/>
        <v>2.06.01</v>
      </c>
      <c r="T60" s="781" t="str">
        <f t="shared" si="31"/>
        <v>ALAT KANTOR</v>
      </c>
      <c r="U60" s="782">
        <f t="shared" si="32"/>
        <v>5</v>
      </c>
      <c r="V60" s="783">
        <f t="shared" si="33"/>
        <v>27198</v>
      </c>
      <c r="W60" s="784">
        <f t="shared" si="34"/>
        <v>7</v>
      </c>
      <c r="X60" s="783"/>
      <c r="Y60" s="783">
        <f t="shared" si="35"/>
        <v>8</v>
      </c>
      <c r="Z60" s="783">
        <f t="shared" si="36"/>
        <v>27198</v>
      </c>
      <c r="AA60" s="784">
        <f t="shared" si="37"/>
        <v>27198</v>
      </c>
      <c r="AB60" s="784">
        <f t="shared" si="38"/>
        <v>27198</v>
      </c>
      <c r="AC60" s="784">
        <f t="shared" si="39"/>
        <v>27198</v>
      </c>
      <c r="AD60" s="784">
        <f t="shared" si="40"/>
        <v>27198</v>
      </c>
      <c r="AE60" s="780">
        <f t="shared" si="41"/>
        <v>2006</v>
      </c>
      <c r="AF60" s="785">
        <f t="shared" si="27"/>
        <v>10</v>
      </c>
      <c r="AG60" s="785">
        <f t="shared" si="42"/>
        <v>135990</v>
      </c>
    </row>
    <row r="61" spans="1:33" ht="28.5" customHeight="1">
      <c r="A61" t="s">
        <v>2027</v>
      </c>
      <c r="B61" s="732"/>
      <c r="C61" s="808" t="s">
        <v>2059</v>
      </c>
      <c r="D61" s="733" t="s">
        <v>1046</v>
      </c>
      <c r="E61" s="734"/>
      <c r="F61" s="733" t="s">
        <v>298</v>
      </c>
      <c r="G61" s="733"/>
      <c r="H61" s="733" t="s">
        <v>366</v>
      </c>
      <c r="I61" s="734">
        <v>2006</v>
      </c>
      <c r="J61" s="735"/>
      <c r="K61" s="735"/>
      <c r="L61" s="735"/>
      <c r="M61" s="735"/>
      <c r="N61" s="735"/>
      <c r="O61" s="734" t="s">
        <v>133</v>
      </c>
      <c r="P61" s="736">
        <v>320000</v>
      </c>
      <c r="Q61" s="737"/>
      <c r="R61" s="689" t="s">
        <v>112</v>
      </c>
      <c r="S61" s="780" t="str">
        <f t="shared" si="30"/>
        <v>2.06.01</v>
      </c>
      <c r="T61" s="781" t="str">
        <f t="shared" si="31"/>
        <v>ALAT KANTOR</v>
      </c>
      <c r="U61" s="782">
        <f t="shared" si="32"/>
        <v>5</v>
      </c>
      <c r="V61" s="783">
        <f t="shared" si="33"/>
        <v>63998</v>
      </c>
      <c r="W61" s="784">
        <f t="shared" si="34"/>
        <v>7</v>
      </c>
      <c r="X61" s="783"/>
      <c r="Y61" s="783">
        <f t="shared" si="35"/>
        <v>8</v>
      </c>
      <c r="Z61" s="783">
        <f t="shared" si="36"/>
        <v>63998</v>
      </c>
      <c r="AA61" s="784">
        <f t="shared" si="37"/>
        <v>63998</v>
      </c>
      <c r="AB61" s="784">
        <f t="shared" si="38"/>
        <v>63998</v>
      </c>
      <c r="AC61" s="784">
        <f t="shared" si="39"/>
        <v>63998</v>
      </c>
      <c r="AD61" s="784">
        <f t="shared" si="40"/>
        <v>63998</v>
      </c>
      <c r="AE61" s="780">
        <f t="shared" si="41"/>
        <v>2006</v>
      </c>
      <c r="AF61" s="785">
        <f t="shared" si="27"/>
        <v>10</v>
      </c>
      <c r="AG61" s="785">
        <f t="shared" si="42"/>
        <v>319990</v>
      </c>
    </row>
    <row r="62" spans="1:33" ht="28.5" customHeight="1">
      <c r="A62" t="s">
        <v>2027</v>
      </c>
      <c r="B62" s="711"/>
      <c r="C62" s="808" t="s">
        <v>2059</v>
      </c>
      <c r="D62" s="718" t="s">
        <v>1046</v>
      </c>
      <c r="E62" s="719"/>
      <c r="F62" s="718" t="s">
        <v>298</v>
      </c>
      <c r="G62" s="718"/>
      <c r="H62" s="718" t="s">
        <v>363</v>
      </c>
      <c r="I62" s="719">
        <v>2006</v>
      </c>
      <c r="J62" s="712"/>
      <c r="K62" s="712"/>
      <c r="L62" s="712"/>
      <c r="M62" s="712"/>
      <c r="N62" s="712"/>
      <c r="O62" s="719" t="s">
        <v>133</v>
      </c>
      <c r="P62" s="720">
        <v>320000</v>
      </c>
      <c r="Q62" s="721"/>
      <c r="R62" s="689" t="s">
        <v>112</v>
      </c>
      <c r="S62" s="780" t="str">
        <f t="shared" si="30"/>
        <v>2.06.01</v>
      </c>
      <c r="T62" s="781" t="str">
        <f t="shared" si="31"/>
        <v>ALAT KANTOR</v>
      </c>
      <c r="U62" s="782">
        <f t="shared" si="32"/>
        <v>5</v>
      </c>
      <c r="V62" s="783">
        <f t="shared" si="33"/>
        <v>63998</v>
      </c>
      <c r="W62" s="784">
        <f t="shared" si="34"/>
        <v>7</v>
      </c>
      <c r="X62" s="783"/>
      <c r="Y62" s="783">
        <f t="shared" si="35"/>
        <v>8</v>
      </c>
      <c r="Z62" s="783">
        <f t="shared" si="36"/>
        <v>63998</v>
      </c>
      <c r="AA62" s="784">
        <f t="shared" si="37"/>
        <v>63998</v>
      </c>
      <c r="AB62" s="784">
        <f t="shared" si="38"/>
        <v>63998</v>
      </c>
      <c r="AC62" s="784">
        <f t="shared" si="39"/>
        <v>63998</v>
      </c>
      <c r="AD62" s="784">
        <f t="shared" si="40"/>
        <v>63998</v>
      </c>
      <c r="AE62" s="780">
        <f t="shared" si="41"/>
        <v>2006</v>
      </c>
      <c r="AF62" s="785">
        <f t="shared" si="27"/>
        <v>10</v>
      </c>
      <c r="AG62" s="785">
        <f t="shared" si="42"/>
        <v>319990</v>
      </c>
    </row>
    <row r="63" spans="1:33" ht="25.5" customHeight="1" thickBot="1">
      <c r="A63" t="s">
        <v>2027</v>
      </c>
      <c r="B63" s="711"/>
      <c r="C63" s="809" t="s">
        <v>2066</v>
      </c>
      <c r="D63" s="718" t="s">
        <v>1907</v>
      </c>
      <c r="E63" s="719" t="s">
        <v>445</v>
      </c>
      <c r="F63" s="718" t="s">
        <v>150</v>
      </c>
      <c r="G63" s="718"/>
      <c r="H63" s="718" t="s">
        <v>150</v>
      </c>
      <c r="I63" s="719">
        <v>2013</v>
      </c>
      <c r="J63" s="712"/>
      <c r="K63" s="712"/>
      <c r="L63" s="712"/>
      <c r="M63" s="712"/>
      <c r="N63" s="712"/>
      <c r="O63" s="719" t="s">
        <v>133</v>
      </c>
      <c r="P63" s="720">
        <v>4875000</v>
      </c>
      <c r="Q63" s="721"/>
      <c r="R63" s="694"/>
      <c r="S63" s="780" t="str">
        <f t="shared" ref="S63" si="43">A63</f>
        <v>2.06.01</v>
      </c>
      <c r="T63" s="781" t="str">
        <f t="shared" ref="T63" si="44">VLOOKUP(S63,kelompok,2,0)</f>
        <v>ALAT KANTOR</v>
      </c>
      <c r="U63" s="782">
        <f t="shared" ref="U63" si="45">VLOOKUP(S63,MASAMANFAAT,4,0)</f>
        <v>5</v>
      </c>
      <c r="V63" s="783">
        <f t="shared" ref="V63" si="46">(P63-10)/U63</f>
        <v>974998</v>
      </c>
      <c r="W63" s="784">
        <f t="shared" ref="W63" si="47">2013-AE63</f>
        <v>0</v>
      </c>
      <c r="X63" s="783"/>
      <c r="Y63" s="783">
        <f t="shared" ref="Y63" si="48">2014-AE63</f>
        <v>1</v>
      </c>
      <c r="Z63" s="783">
        <f t="shared" ref="Z63" si="49">IF(P63-10=X63,0,V63)</f>
        <v>974998</v>
      </c>
      <c r="AA63" s="784">
        <f t="shared" ref="AA63" si="50">IF(P63-10=X63+Z63,0,V63)</f>
        <v>974998</v>
      </c>
      <c r="AB63" s="784">
        <f t="shared" ref="AB63" si="51">IF(P63-10=X63+Z63+AA63,0,V63)</f>
        <v>974998</v>
      </c>
      <c r="AC63" s="784">
        <f t="shared" ref="AC63" si="52">IF(P63-10=X63+Z63+AA63+AB63,0,V63)</f>
        <v>974998</v>
      </c>
      <c r="AD63" s="784">
        <f t="shared" ref="AD63" si="53">IF(P63-10=X63+Z63+AA63+AB63+AC63,0,V63)</f>
        <v>974998</v>
      </c>
      <c r="AE63" s="780">
        <f t="shared" ref="AE63" si="54">I63</f>
        <v>2013</v>
      </c>
      <c r="AF63" s="785">
        <f t="shared" si="27"/>
        <v>10</v>
      </c>
      <c r="AG63" s="785">
        <f t="shared" ref="AG63" si="55">AC63+AB63+AA63+Z63+X63+AD63</f>
        <v>4874990</v>
      </c>
    </row>
    <row r="64" spans="1:33" ht="25.5" customHeight="1">
      <c r="B64" s="711"/>
      <c r="C64" s="718"/>
      <c r="D64" s="718"/>
      <c r="E64" s="724"/>
      <c r="F64" s="718"/>
      <c r="G64" s="718"/>
      <c r="H64" s="718"/>
      <c r="I64" s="719"/>
      <c r="J64" s="712"/>
      <c r="K64" s="712"/>
      <c r="L64" s="712"/>
      <c r="M64" s="712"/>
      <c r="N64" s="712"/>
      <c r="O64" s="719"/>
      <c r="P64" s="720"/>
      <c r="Q64" s="721"/>
      <c r="R64" s="694"/>
      <c r="S64"/>
      <c r="T64" s="692"/>
    </row>
    <row r="65" spans="1:33" ht="25.5" customHeight="1">
      <c r="B65" s="711"/>
      <c r="C65" s="718" t="s">
        <v>150</v>
      </c>
      <c r="D65" s="718" t="s">
        <v>150</v>
      </c>
      <c r="E65" s="719"/>
      <c r="F65" s="718" t="s">
        <v>150</v>
      </c>
      <c r="G65" s="718"/>
      <c r="H65" s="718" t="s">
        <v>150</v>
      </c>
      <c r="I65" s="719"/>
      <c r="J65" s="712"/>
      <c r="K65" s="712"/>
      <c r="L65" s="712"/>
      <c r="M65" s="712"/>
      <c r="N65" s="712"/>
      <c r="O65" s="719"/>
      <c r="P65" s="720"/>
      <c r="Q65" s="721"/>
      <c r="R65" s="694"/>
      <c r="S65"/>
      <c r="T65" s="692">
        <f t="shared" ref="T65:T66" si="56">+IF(P65&lt;300000,P65,"0")</f>
        <v>0</v>
      </c>
    </row>
    <row r="66" spans="1:33" ht="36.75" customHeight="1">
      <c r="B66" s="714" t="s">
        <v>36</v>
      </c>
      <c r="C66" s="730" t="s">
        <v>1892</v>
      </c>
      <c r="D66" s="712" t="s">
        <v>150</v>
      </c>
      <c r="E66" s="717"/>
      <c r="F66" s="712" t="s">
        <v>150</v>
      </c>
      <c r="G66" s="712"/>
      <c r="H66" s="712" t="s">
        <v>150</v>
      </c>
      <c r="I66" s="712"/>
      <c r="J66" s="712"/>
      <c r="K66" s="712"/>
      <c r="L66" s="712"/>
      <c r="M66" s="712"/>
      <c r="N66" s="712"/>
      <c r="O66" s="712"/>
      <c r="P66" s="716">
        <f>SUM(P67:P68)</f>
        <v>1400000</v>
      </c>
      <c r="Q66" s="713"/>
      <c r="R66" s="694"/>
      <c r="S66"/>
      <c r="T66" s="692" t="str">
        <f t="shared" si="56"/>
        <v>0</v>
      </c>
      <c r="X66" s="786">
        <f>SUM(X67:X68)</f>
        <v>1119984</v>
      </c>
      <c r="Z66" s="786">
        <f>SUM(Z67:Z68)</f>
        <v>279996</v>
      </c>
      <c r="AA66" s="786">
        <f>SUM(AA67:AA68)</f>
        <v>0</v>
      </c>
      <c r="AB66" s="786">
        <f>SUM(AB67:AB68)</f>
        <v>0</v>
      </c>
      <c r="AC66" s="786">
        <f>SUM(AC67:AC68)</f>
        <v>0</v>
      </c>
      <c r="AD66" s="786">
        <f>SUM(AD67:AD68)</f>
        <v>0</v>
      </c>
      <c r="AF66" s="786">
        <f>SUM(AF67:AF68)</f>
        <v>20</v>
      </c>
      <c r="AG66" s="786">
        <f>SUM(AG67:AG68)</f>
        <v>1399980</v>
      </c>
    </row>
    <row r="67" spans="1:33" ht="36.75" customHeight="1">
      <c r="A67" s="683" t="s">
        <v>2030</v>
      </c>
      <c r="B67" s="714"/>
      <c r="C67" s="811" t="s">
        <v>2077</v>
      </c>
      <c r="D67" s="718" t="s">
        <v>1999</v>
      </c>
      <c r="E67" s="777" t="s">
        <v>444</v>
      </c>
      <c r="F67" s="712"/>
      <c r="G67" s="712"/>
      <c r="H67" s="719" t="s">
        <v>1870</v>
      </c>
      <c r="I67" s="719">
        <v>2009</v>
      </c>
      <c r="J67" s="712"/>
      <c r="K67" s="712"/>
      <c r="L67" s="712"/>
      <c r="M67" s="712"/>
      <c r="N67" s="712"/>
      <c r="O67" s="719" t="s">
        <v>133</v>
      </c>
      <c r="P67" s="720">
        <v>900000</v>
      </c>
      <c r="Q67" t="s">
        <v>2014</v>
      </c>
      <c r="R67" s="694"/>
      <c r="S67" s="780" t="str">
        <f t="shared" ref="S67:S68" si="57">A67</f>
        <v>2.07.01</v>
      </c>
      <c r="T67" s="781" t="str">
        <f t="shared" ref="T67:T68" si="58">VLOOKUP(S67,kelompok,2,0)</f>
        <v>ALAT STUDIO</v>
      </c>
      <c r="U67" s="782">
        <f t="shared" ref="U67:U68" si="59">VLOOKUP(S67,MASAMANFAAT,4,0)</f>
        <v>5</v>
      </c>
      <c r="V67" s="783">
        <f t="shared" ref="V67:V68" si="60">(P67-10)/U67</f>
        <v>179998</v>
      </c>
      <c r="W67" s="784">
        <f t="shared" ref="W67:W68" si="61">2013-AE67</f>
        <v>4</v>
      </c>
      <c r="X67" s="783">
        <f t="shared" ref="X67:X68" si="62">IF(W67&gt;U67,M67-10,V67*W67)</f>
        <v>719992</v>
      </c>
      <c r="Y67" s="783">
        <f t="shared" ref="Y67:Y68" si="63">2014-AE67</f>
        <v>5</v>
      </c>
      <c r="Z67" s="783">
        <f t="shared" ref="Z67:Z68" si="64">IF(P67-10=X67,0,V67)</f>
        <v>179998</v>
      </c>
      <c r="AA67" s="784">
        <f t="shared" ref="AA67:AA68" si="65">IF(P67-10=X67+Z67,0,V67)</f>
        <v>0</v>
      </c>
      <c r="AB67" s="784">
        <f t="shared" ref="AB67:AB68" si="66">IF(P67-10=X67+Z67+AA67,0,V67)</f>
        <v>0</v>
      </c>
      <c r="AC67" s="784">
        <f t="shared" ref="AC67:AC68" si="67">IF(P67-10=X67+Z67+AA67+AB67,0,V67)</f>
        <v>0</v>
      </c>
      <c r="AD67" s="784">
        <f t="shared" ref="AD67:AD68" si="68">IF(P67-10=X67+Z67+AA67+AB67+AC67,0,V67)</f>
        <v>0</v>
      </c>
      <c r="AE67" s="780">
        <f t="shared" ref="AE67:AE68" si="69">I67</f>
        <v>2009</v>
      </c>
      <c r="AF67" s="785">
        <f>P67-(Z67+AA67+X67+AB67+AC67+AD67)</f>
        <v>10</v>
      </c>
      <c r="AG67" s="785">
        <f>AC67+AB67+AA67+Z67+X67+AD67</f>
        <v>899990</v>
      </c>
    </row>
    <row r="68" spans="1:33" ht="36.75" customHeight="1">
      <c r="A68" s="683" t="s">
        <v>2030</v>
      </c>
      <c r="B68" s="714"/>
      <c r="C68" s="811" t="s">
        <v>2077</v>
      </c>
      <c r="D68" s="718" t="s">
        <v>2000</v>
      </c>
      <c r="E68" s="777" t="s">
        <v>444</v>
      </c>
      <c r="F68" s="712"/>
      <c r="G68" s="712"/>
      <c r="H68" s="719" t="s">
        <v>1870</v>
      </c>
      <c r="I68" s="719">
        <v>2009</v>
      </c>
      <c r="J68" s="712"/>
      <c r="K68" s="712"/>
      <c r="L68" s="712"/>
      <c r="M68" s="712"/>
      <c r="N68" s="712"/>
      <c r="O68" s="719" t="s">
        <v>133</v>
      </c>
      <c r="P68" s="720">
        <v>500000</v>
      </c>
      <c r="Q68" t="s">
        <v>2014</v>
      </c>
      <c r="R68" s="694"/>
      <c r="S68" s="780" t="str">
        <f t="shared" si="57"/>
        <v>2.07.01</v>
      </c>
      <c r="T68" s="781" t="str">
        <f t="shared" si="58"/>
        <v>ALAT STUDIO</v>
      </c>
      <c r="U68" s="782">
        <f t="shared" si="59"/>
        <v>5</v>
      </c>
      <c r="V68" s="783">
        <f t="shared" si="60"/>
        <v>99998</v>
      </c>
      <c r="W68" s="784">
        <f t="shared" si="61"/>
        <v>4</v>
      </c>
      <c r="X68" s="783">
        <f t="shared" si="62"/>
        <v>399992</v>
      </c>
      <c r="Y68" s="783">
        <f t="shared" si="63"/>
        <v>5</v>
      </c>
      <c r="Z68" s="783">
        <f t="shared" si="64"/>
        <v>99998</v>
      </c>
      <c r="AA68" s="784">
        <f t="shared" si="65"/>
        <v>0</v>
      </c>
      <c r="AB68" s="784">
        <f t="shared" si="66"/>
        <v>0</v>
      </c>
      <c r="AC68" s="784">
        <f t="shared" si="67"/>
        <v>0</v>
      </c>
      <c r="AD68" s="784">
        <f t="shared" si="68"/>
        <v>0</v>
      </c>
      <c r="AE68" s="780">
        <f t="shared" si="69"/>
        <v>2009</v>
      </c>
      <c r="AF68" s="785">
        <f t="shared" ref="AF68" si="70">P68-(Z68+AA68+X68+AB68+AC68+AD68)</f>
        <v>10</v>
      </c>
      <c r="AG68" s="785">
        <f t="shared" ref="AG68" si="71">AC68+AB68+AA68+Z68+X68+AD68</f>
        <v>499990</v>
      </c>
    </row>
    <row r="69" spans="1:33" ht="25.5" customHeight="1">
      <c r="B69" s="711"/>
      <c r="C69" s="712" t="s">
        <v>150</v>
      </c>
      <c r="D69" s="712" t="s">
        <v>150</v>
      </c>
      <c r="E69" s="717"/>
      <c r="F69" s="712" t="s">
        <v>150</v>
      </c>
      <c r="G69" s="712"/>
      <c r="H69" s="712" t="s">
        <v>150</v>
      </c>
      <c r="I69" s="712"/>
      <c r="J69" s="712"/>
      <c r="K69" s="712"/>
      <c r="L69" s="712"/>
      <c r="M69" s="712"/>
      <c r="N69" s="712"/>
      <c r="O69" s="712"/>
      <c r="P69" s="716"/>
      <c r="Q69" s="713"/>
      <c r="R69" s="689" t="s">
        <v>112</v>
      </c>
      <c r="S69"/>
      <c r="T69" s="692">
        <f t="shared" ref="T69:T70" si="72">+IF(P69&lt;300000,P69,"0")</f>
        <v>0</v>
      </c>
    </row>
    <row r="70" spans="1:33" ht="33.75" customHeight="1">
      <c r="B70" s="714" t="s">
        <v>38</v>
      </c>
      <c r="C70" s="715" t="s">
        <v>1893</v>
      </c>
      <c r="D70" s="712" t="s">
        <v>134</v>
      </c>
      <c r="E70" s="717"/>
      <c r="F70" s="712" t="s">
        <v>150</v>
      </c>
      <c r="G70" s="712"/>
      <c r="H70" s="712" t="s">
        <v>150</v>
      </c>
      <c r="I70" s="712"/>
      <c r="J70" s="712"/>
      <c r="K70" s="712"/>
      <c r="L70" s="712"/>
      <c r="M70" s="712"/>
      <c r="N70" s="712"/>
      <c r="O70" s="712"/>
      <c r="P70" s="716">
        <v>0</v>
      </c>
      <c r="Q70" s="713"/>
      <c r="R70" s="689" t="s">
        <v>112</v>
      </c>
      <c r="S70"/>
      <c r="T70" s="692">
        <f t="shared" si="72"/>
        <v>0</v>
      </c>
      <c r="X70" s="786">
        <f>SUM(X71:X81)</f>
        <v>0</v>
      </c>
      <c r="Z70" s="786">
        <f>SUM(Z71:Z81)</f>
        <v>0</v>
      </c>
      <c r="AA70" s="786">
        <f>SUM(AA71:AA81)</f>
        <v>0</v>
      </c>
      <c r="AB70" s="786">
        <f>SUM(AB71:AB81)</f>
        <v>0</v>
      </c>
      <c r="AC70" s="786">
        <v>0</v>
      </c>
      <c r="AD70" s="786">
        <v>0</v>
      </c>
      <c r="AF70" s="786">
        <f>SUM(AF71:AF81)</f>
        <v>0</v>
      </c>
      <c r="AG70" s="786">
        <v>0</v>
      </c>
    </row>
    <row r="71" spans="1:33" ht="30" customHeight="1">
      <c r="B71" s="711"/>
      <c r="C71" s="777"/>
      <c r="D71" s="718"/>
      <c r="E71" s="777"/>
      <c r="F71" s="712"/>
      <c r="G71" s="712"/>
      <c r="H71" s="718"/>
      <c r="I71" s="719"/>
      <c r="J71" s="712"/>
      <c r="K71" s="712"/>
      <c r="L71" s="712"/>
      <c r="M71" s="712"/>
      <c r="N71" s="712"/>
      <c r="O71" s="719"/>
      <c r="P71" s="720"/>
      <c r="Q71" s="721"/>
      <c r="R71"/>
      <c r="S71" s="780"/>
      <c r="T71" s="781"/>
      <c r="U71" s="782"/>
      <c r="V71" s="783"/>
      <c r="W71" s="814"/>
      <c r="X71" s="783"/>
      <c r="Y71" s="783"/>
      <c r="Z71" s="783"/>
      <c r="AA71" s="814"/>
      <c r="AB71" s="814"/>
      <c r="AC71" s="814"/>
      <c r="AD71" s="814"/>
      <c r="AE71" s="780"/>
      <c r="AF71" s="785"/>
      <c r="AG71" s="785"/>
    </row>
    <row r="72" spans="1:33" ht="30" customHeight="1">
      <c r="B72" s="714" t="s">
        <v>40</v>
      </c>
      <c r="C72" s="715" t="s">
        <v>1894</v>
      </c>
      <c r="D72" s="712" t="s">
        <v>134</v>
      </c>
      <c r="E72" s="717"/>
      <c r="F72" s="712" t="s">
        <v>150</v>
      </c>
      <c r="G72" s="712"/>
      <c r="H72" s="712" t="s">
        <v>150</v>
      </c>
      <c r="I72" s="712"/>
      <c r="J72" s="712"/>
      <c r="K72" s="712"/>
      <c r="L72" s="712"/>
      <c r="M72" s="712"/>
      <c r="N72" s="712"/>
      <c r="O72" s="712"/>
      <c r="P72" s="716">
        <v>0</v>
      </c>
      <c r="Q72" s="713"/>
      <c r="S72" s="692">
        <f t="shared" ref="S72:S77" si="73">+IF(P72&lt;300000,P72,"0")</f>
        <v>0</v>
      </c>
    </row>
    <row r="73" spans="1:33" ht="25.5" customHeight="1">
      <c r="B73" s="714"/>
      <c r="C73" s="715" t="s">
        <v>150</v>
      </c>
      <c r="D73" s="712" t="s">
        <v>150</v>
      </c>
      <c r="E73" s="717"/>
      <c r="F73" s="712" t="s">
        <v>150</v>
      </c>
      <c r="G73" s="712"/>
      <c r="H73" s="712" t="s">
        <v>150</v>
      </c>
      <c r="I73" s="712"/>
      <c r="J73" s="712"/>
      <c r="K73" s="712"/>
      <c r="L73" s="712"/>
      <c r="M73" s="712"/>
      <c r="N73" s="712"/>
      <c r="O73" s="712"/>
      <c r="P73" s="716"/>
      <c r="Q73" s="713"/>
      <c r="R73"/>
      <c r="S73" s="692">
        <f t="shared" si="73"/>
        <v>0</v>
      </c>
    </row>
    <row r="74" spans="1:33" ht="35.25" customHeight="1">
      <c r="B74" s="714" t="s">
        <v>42</v>
      </c>
      <c r="C74" s="715" t="s">
        <v>1895</v>
      </c>
      <c r="D74" s="712" t="s">
        <v>134</v>
      </c>
      <c r="E74" s="717"/>
      <c r="F74" s="712" t="s">
        <v>150</v>
      </c>
      <c r="G74" s="712"/>
      <c r="H74" s="712" t="s">
        <v>150</v>
      </c>
      <c r="I74" s="712"/>
      <c r="J74" s="712"/>
      <c r="K74" s="712"/>
      <c r="L74" s="712"/>
      <c r="M74" s="712"/>
      <c r="N74" s="712"/>
      <c r="O74" s="712"/>
      <c r="P74" s="716">
        <v>0</v>
      </c>
      <c r="Q74" s="713"/>
      <c r="S74" s="692">
        <f t="shared" si="73"/>
        <v>0</v>
      </c>
    </row>
    <row r="75" spans="1:33" ht="25.5" customHeight="1">
      <c r="B75" s="714"/>
      <c r="C75" s="715" t="s">
        <v>150</v>
      </c>
      <c r="D75" s="712" t="s">
        <v>150</v>
      </c>
      <c r="E75" s="717"/>
      <c r="F75" s="712" t="s">
        <v>150</v>
      </c>
      <c r="G75" s="712"/>
      <c r="H75" s="712" t="s">
        <v>150</v>
      </c>
      <c r="I75" s="712"/>
      <c r="J75" s="712"/>
      <c r="K75" s="712"/>
      <c r="L75" s="712"/>
      <c r="M75" s="712"/>
      <c r="N75" s="712"/>
      <c r="O75" s="712"/>
      <c r="P75" s="716"/>
      <c r="Q75" s="713"/>
      <c r="R75"/>
      <c r="S75" s="692">
        <f t="shared" si="73"/>
        <v>0</v>
      </c>
    </row>
    <row r="76" spans="1:33" ht="30" customHeight="1">
      <c r="B76" s="714" t="s">
        <v>44</v>
      </c>
      <c r="C76" s="715" t="s">
        <v>1896</v>
      </c>
      <c r="D76" s="712" t="s">
        <v>150</v>
      </c>
      <c r="E76" s="717"/>
      <c r="F76" s="712" t="s">
        <v>150</v>
      </c>
      <c r="G76" s="712"/>
      <c r="H76" s="712" t="s">
        <v>150</v>
      </c>
      <c r="I76" s="712"/>
      <c r="J76" s="712"/>
      <c r="K76" s="712"/>
      <c r="L76" s="712"/>
      <c r="M76" s="712"/>
      <c r="N76" s="712"/>
      <c r="O76" s="712"/>
      <c r="P76" s="716"/>
      <c r="Q76" s="713"/>
      <c r="S76" s="692">
        <f t="shared" si="73"/>
        <v>0</v>
      </c>
    </row>
    <row r="77" spans="1:33" ht="25.5" customHeight="1" thickBot="1">
      <c r="B77" s="726"/>
      <c r="C77" s="727"/>
      <c r="D77" s="727"/>
      <c r="E77" s="727"/>
      <c r="F77" s="727" t="s">
        <v>150</v>
      </c>
      <c r="G77" s="727"/>
      <c r="H77" s="727" t="s">
        <v>150</v>
      </c>
      <c r="I77" s="727"/>
      <c r="J77" s="727"/>
      <c r="K77" s="727"/>
      <c r="L77" s="727"/>
      <c r="M77" s="727"/>
      <c r="N77" s="727"/>
      <c r="O77" s="727"/>
      <c r="P77" s="728"/>
      <c r="Q77" s="729"/>
      <c r="R77"/>
      <c r="S77" s="692">
        <f t="shared" si="73"/>
        <v>0</v>
      </c>
    </row>
    <row r="78" spans="1:33">
      <c r="B78" s="708"/>
      <c r="C78" s="708"/>
      <c r="D78" s="708"/>
      <c r="E78" s="708"/>
      <c r="F78" s="708"/>
      <c r="G78" s="708"/>
      <c r="H78" s="708"/>
      <c r="I78" s="708"/>
      <c r="J78" s="708"/>
      <c r="K78" s="708"/>
      <c r="L78" s="708"/>
      <c r="M78" s="708"/>
      <c r="N78" s="708"/>
      <c r="O78" s="708"/>
      <c r="P78" s="709"/>
      <c r="Q78" s="708"/>
    </row>
    <row r="79" spans="1:33" s="756" customFormat="1">
      <c r="B79" s="796"/>
      <c r="C79" s="761"/>
      <c r="D79" s="761"/>
      <c r="E79" s="761"/>
      <c r="F79" s="761"/>
      <c r="G79" s="761"/>
      <c r="H79" s="761"/>
      <c r="I79" s="762"/>
      <c r="J79" s="763"/>
      <c r="K79" s="761"/>
      <c r="L79" s="764"/>
      <c r="M79" s="764"/>
      <c r="N79" s="765"/>
      <c r="O79" s="796"/>
      <c r="P79" s="1149"/>
      <c r="Q79" s="1149"/>
      <c r="R79" s="766"/>
      <c r="S79" s="767"/>
    </row>
    <row r="80" spans="1:33" s="756" customFormat="1">
      <c r="B80" s="796"/>
      <c r="C80" s="1148" t="s">
        <v>1970</v>
      </c>
      <c r="D80" s="1148"/>
      <c r="E80" s="1148"/>
      <c r="F80" s="1148"/>
      <c r="G80" s="768"/>
      <c r="H80" s="768"/>
      <c r="I80" s="768"/>
      <c r="J80" s="763"/>
      <c r="K80" s="1151" t="s">
        <v>1886</v>
      </c>
      <c r="L80" s="1151"/>
      <c r="M80" s="1151"/>
      <c r="N80" s="1151"/>
      <c r="O80" s="761"/>
      <c r="P80" s="1149"/>
      <c r="Q80" s="1149"/>
      <c r="R80" s="766"/>
      <c r="S80" s="767"/>
    </row>
    <row r="81" spans="2:19" s="756" customFormat="1">
      <c r="B81" s="796"/>
      <c r="C81" s="1148" t="s">
        <v>1859</v>
      </c>
      <c r="D81" s="1148"/>
      <c r="E81" s="1148"/>
      <c r="F81" s="1148"/>
      <c r="G81" s="768"/>
      <c r="H81" s="768"/>
      <c r="I81" s="768"/>
      <c r="J81" s="769"/>
      <c r="K81" s="770"/>
      <c r="L81" s="769"/>
      <c r="M81" s="769"/>
      <c r="N81" s="769"/>
      <c r="O81" s="764"/>
      <c r="P81" s="796"/>
      <c r="Q81" s="796"/>
      <c r="R81" s="766"/>
      <c r="S81" s="767"/>
    </row>
    <row r="82" spans="2:19" s="756" customFormat="1">
      <c r="B82" s="796"/>
      <c r="C82" s="1148" t="s">
        <v>121</v>
      </c>
      <c r="D82" s="1148"/>
      <c r="E82" s="1148"/>
      <c r="F82" s="1148"/>
      <c r="G82" s="768"/>
      <c r="H82" s="768"/>
      <c r="I82" s="768"/>
      <c r="J82" s="761"/>
      <c r="K82" s="1147" t="s">
        <v>117</v>
      </c>
      <c r="L82" s="1147"/>
      <c r="M82" s="1147"/>
      <c r="N82" s="1147"/>
      <c r="O82" s="796"/>
      <c r="P82" s="796"/>
      <c r="Q82" s="796"/>
      <c r="R82" s="766"/>
      <c r="S82" s="767"/>
    </row>
    <row r="83" spans="2:19" s="756" customFormat="1">
      <c r="B83" s="796"/>
      <c r="C83" s="771"/>
      <c r="D83" s="771"/>
      <c r="E83" s="771"/>
      <c r="F83" s="771"/>
      <c r="G83" s="771"/>
      <c r="H83" s="771"/>
      <c r="I83" s="771"/>
      <c r="J83" s="764"/>
      <c r="K83" s="772"/>
      <c r="L83" s="772"/>
      <c r="M83" s="772"/>
      <c r="N83" s="761"/>
      <c r="O83" s="796"/>
      <c r="P83" s="1149"/>
      <c r="Q83" s="1149"/>
      <c r="R83" s="766"/>
      <c r="S83" s="767"/>
    </row>
    <row r="84" spans="2:19" s="756" customFormat="1">
      <c r="B84" s="796"/>
      <c r="C84" s="771"/>
      <c r="D84" s="771"/>
      <c r="E84" s="771"/>
      <c r="F84" s="771"/>
      <c r="G84" s="771"/>
      <c r="H84" s="771"/>
      <c r="I84" s="771"/>
      <c r="J84" s="773"/>
      <c r="K84" s="772"/>
      <c r="L84" s="772"/>
      <c r="M84" s="772"/>
      <c r="N84" s="765"/>
      <c r="O84" s="774"/>
      <c r="P84" s="1149"/>
      <c r="Q84" s="1149"/>
      <c r="R84" s="766"/>
      <c r="S84" s="767"/>
    </row>
    <row r="85" spans="2:19" s="756" customFormat="1">
      <c r="B85" s="796"/>
      <c r="C85" s="771"/>
      <c r="D85" s="771"/>
      <c r="E85" s="771"/>
      <c r="F85" s="771"/>
      <c r="G85" s="771"/>
      <c r="H85" s="771"/>
      <c r="I85" s="771"/>
      <c r="J85" s="774"/>
      <c r="K85" s="757"/>
      <c r="L85" s="758"/>
      <c r="M85" s="759"/>
      <c r="N85" s="774"/>
      <c r="O85" s="761"/>
      <c r="P85" s="796"/>
      <c r="Q85" s="796"/>
      <c r="R85" s="766"/>
      <c r="S85" s="767"/>
    </row>
    <row r="86" spans="2:19" s="756" customFormat="1">
      <c r="B86" s="775"/>
      <c r="C86" s="771"/>
      <c r="D86" s="771"/>
      <c r="E86" s="771"/>
      <c r="F86" s="771"/>
      <c r="G86" s="771"/>
      <c r="H86" s="771"/>
      <c r="I86" s="771"/>
      <c r="J86" s="774"/>
      <c r="K86" s="757"/>
      <c r="L86" s="758"/>
      <c r="M86" s="759"/>
      <c r="N86" s="774"/>
      <c r="O86" s="775"/>
      <c r="P86" s="775"/>
      <c r="Q86" s="775"/>
      <c r="R86" s="766"/>
      <c r="S86" s="767"/>
    </row>
    <row r="87" spans="2:19" s="756" customFormat="1">
      <c r="B87" s="775"/>
      <c r="C87" s="1150" t="s">
        <v>1876</v>
      </c>
      <c r="D87" s="1150"/>
      <c r="E87" s="1150"/>
      <c r="F87" s="1150"/>
      <c r="G87" s="776"/>
      <c r="H87" s="776"/>
      <c r="I87" s="776"/>
      <c r="J87" s="761"/>
      <c r="K87" s="1146" t="s">
        <v>1846</v>
      </c>
      <c r="L87" s="1146"/>
      <c r="M87" s="1146"/>
      <c r="N87" s="1146"/>
      <c r="O87" s="775"/>
      <c r="P87" s="775"/>
      <c r="Q87" s="775"/>
      <c r="R87" s="766"/>
      <c r="S87" s="767"/>
    </row>
    <row r="88" spans="2:19" s="756" customFormat="1">
      <c r="B88" s="775"/>
      <c r="C88" s="1148" t="s">
        <v>1875</v>
      </c>
      <c r="D88" s="1148"/>
      <c r="E88" s="1148"/>
      <c r="F88" s="1148"/>
      <c r="G88" s="768"/>
      <c r="H88" s="768"/>
      <c r="I88" s="768"/>
      <c r="J88" s="775"/>
      <c r="K88" s="1147" t="s">
        <v>1847</v>
      </c>
      <c r="L88" s="1147"/>
      <c r="M88" s="1147"/>
      <c r="N88" s="1147"/>
      <c r="O88" s="775"/>
      <c r="P88" s="775"/>
      <c r="Q88" s="775"/>
      <c r="R88" s="766"/>
      <c r="S88" s="767"/>
    </row>
    <row r="89" spans="2:19" s="756" customFormat="1">
      <c r="B89" s="775"/>
      <c r="C89" s="775"/>
      <c r="D89" s="775"/>
      <c r="E89" s="775"/>
      <c r="F89" s="775"/>
      <c r="G89" s="775"/>
      <c r="H89" s="775"/>
      <c r="I89" s="775"/>
      <c r="J89" s="775"/>
      <c r="K89" s="775"/>
      <c r="L89" s="775"/>
      <c r="M89" s="775"/>
      <c r="N89" s="775"/>
      <c r="O89" s="775"/>
      <c r="P89" s="775"/>
      <c r="Q89" s="775"/>
      <c r="R89" s="766"/>
      <c r="S89" s="767"/>
    </row>
  </sheetData>
  <autoFilter ref="B9:S77" xr:uid="{00000000-0009-0000-0000-00000E000000}"/>
  <mergeCells count="48">
    <mergeCell ref="P83:Q83"/>
    <mergeCell ref="P84:Q84"/>
    <mergeCell ref="C87:F87"/>
    <mergeCell ref="K87:N87"/>
    <mergeCell ref="C88:F88"/>
    <mergeCell ref="K88:N88"/>
    <mergeCell ref="P79:Q79"/>
    <mergeCell ref="C80:F80"/>
    <mergeCell ref="K80:N80"/>
    <mergeCell ref="P80:Q80"/>
    <mergeCell ref="C81:F81"/>
    <mergeCell ref="C82:F82"/>
    <mergeCell ref="K82:N82"/>
    <mergeCell ref="AF6:AF8"/>
    <mergeCell ref="AG6:AG8"/>
    <mergeCell ref="J7:J8"/>
    <mergeCell ref="K7:K8"/>
    <mergeCell ref="L7:L8"/>
    <mergeCell ref="M7:M8"/>
    <mergeCell ref="N7:N8"/>
    <mergeCell ref="Z6:Z8"/>
    <mergeCell ref="AA6:AA8"/>
    <mergeCell ref="AB6:AB8"/>
    <mergeCell ref="AC6:AC8"/>
    <mergeCell ref="AD6:AD8"/>
    <mergeCell ref="AE6:AE8"/>
    <mergeCell ref="T6:T8"/>
    <mergeCell ref="U6:U8"/>
    <mergeCell ref="V6:V8"/>
    <mergeCell ref="W6:W8"/>
    <mergeCell ref="X6:X8"/>
    <mergeCell ref="Y6:Y8"/>
    <mergeCell ref="S6:S8"/>
    <mergeCell ref="B1:Q1"/>
    <mergeCell ref="B2:Q2"/>
    <mergeCell ref="P4:Q4"/>
    <mergeCell ref="B6:B8"/>
    <mergeCell ref="C6:C8"/>
    <mergeCell ref="D6:D8"/>
    <mergeCell ref="E6:E8"/>
    <mergeCell ref="F6:F8"/>
    <mergeCell ref="G6:G8"/>
    <mergeCell ref="H6:H8"/>
    <mergeCell ref="I6:I8"/>
    <mergeCell ref="J6:N6"/>
    <mergeCell ref="O6:O8"/>
    <mergeCell ref="P6:P8"/>
    <mergeCell ref="Q6:Q8"/>
  </mergeCells>
  <phoneticPr fontId="53" type="noConversion"/>
  <printOptions horizontalCentered="1"/>
  <pageMargins left="0.39370078740157483" right="0.31496062992125984" top="0.94488188976377963" bottom="0.74803149606299213" header="0.31496062992125984" footer="0.31496062992125984"/>
  <pageSetup paperSize="258" scale="55" firstPageNumber="2" orientation="landscape" useFirstPageNumber="1" r:id="rId1"/>
  <headerFooter>
    <oddFooter>&amp;C&amp;P&amp;RDINAS ENERGI SUMBER DAYA DAN MINERAL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H31"/>
  <sheetViews>
    <sheetView view="pageBreakPreview" topLeftCell="V1" zoomScale="90" zoomScaleNormal="90" zoomScaleSheetLayoutView="90" workbookViewId="0">
      <selection activeCell="AH13" sqref="AH13"/>
    </sheetView>
  </sheetViews>
  <sheetFormatPr baseColWidth="10" defaultColWidth="8.83203125" defaultRowHeight="15"/>
  <cols>
    <col min="2" max="2" width="7.5" customWidth="1"/>
    <col min="3" max="3" width="23.83203125" customWidth="1"/>
    <col min="4" max="4" width="17.5" bestFit="1" customWidth="1"/>
    <col min="6" max="6" width="15" customWidth="1"/>
    <col min="7" max="7" width="13.1640625" customWidth="1"/>
    <col min="9" max="9" width="11.6640625" customWidth="1"/>
    <col min="10" max="10" width="17.33203125" customWidth="1"/>
    <col min="14" max="14" width="9.5" customWidth="1"/>
    <col min="15" max="15" width="17.5" bestFit="1" customWidth="1"/>
    <col min="16" max="16" width="14" customWidth="1"/>
    <col min="17" max="17" width="17.33203125" customWidth="1"/>
    <col min="18" max="18" width="14.83203125" customWidth="1"/>
    <col min="19" max="33" width="16.33203125" customWidth="1"/>
    <col min="34" max="34" width="14.5" customWidth="1"/>
  </cols>
  <sheetData>
    <row r="1" spans="1:34" ht="21">
      <c r="B1" s="1204" t="s">
        <v>1857</v>
      </c>
      <c r="C1" s="1204"/>
      <c r="D1" s="1204"/>
      <c r="E1" s="1204"/>
      <c r="F1" s="1204"/>
      <c r="G1" s="1204"/>
      <c r="H1" s="1204"/>
      <c r="I1" s="1204"/>
      <c r="J1" s="1204"/>
      <c r="K1" s="1204"/>
      <c r="L1" s="1204"/>
      <c r="M1" s="1204"/>
      <c r="N1" s="1204"/>
      <c r="O1" s="1204"/>
      <c r="P1" s="1204"/>
      <c r="Q1" s="1204"/>
      <c r="R1" s="1204"/>
    </row>
    <row r="2" spans="1:34" ht="21">
      <c r="B2" s="1204" t="s">
        <v>1858</v>
      </c>
      <c r="C2" s="1204"/>
      <c r="D2" s="1204"/>
      <c r="E2" s="1204"/>
      <c r="F2" s="1204"/>
      <c r="G2" s="1204"/>
      <c r="H2" s="1204"/>
      <c r="I2" s="1204"/>
      <c r="J2" s="1204"/>
      <c r="K2" s="1204"/>
      <c r="L2" s="1204"/>
      <c r="M2" s="1204"/>
      <c r="N2" s="1204"/>
      <c r="O2" s="1204"/>
      <c r="P2" s="1204"/>
      <c r="Q2" s="1204"/>
      <c r="R2" s="1204"/>
    </row>
    <row r="3" spans="1:34">
      <c r="B3" s="673"/>
      <c r="C3" s="673"/>
      <c r="D3" s="673"/>
      <c r="E3" s="673"/>
      <c r="F3" s="674"/>
      <c r="G3" s="674"/>
      <c r="H3" s="674"/>
      <c r="I3" s="673"/>
      <c r="J3" s="673"/>
      <c r="K3" s="674"/>
      <c r="L3" s="674"/>
      <c r="M3" s="674"/>
      <c r="N3" s="674"/>
      <c r="O3" s="674"/>
      <c r="P3" s="674"/>
      <c r="Q3" s="674"/>
      <c r="R3" s="673"/>
    </row>
    <row r="4" spans="1:34">
      <c r="B4" s="673"/>
      <c r="C4" s="673"/>
      <c r="D4" s="673"/>
      <c r="E4" s="673"/>
      <c r="F4" s="674"/>
      <c r="G4" s="674"/>
      <c r="H4" s="674"/>
      <c r="I4" s="673"/>
      <c r="J4" s="673"/>
      <c r="K4" s="674"/>
      <c r="L4" s="674"/>
      <c r="M4" s="674"/>
      <c r="N4" s="674"/>
      <c r="O4" s="1205" t="s">
        <v>1542</v>
      </c>
      <c r="P4" s="1205"/>
      <c r="Q4" s="1205"/>
      <c r="R4" s="1205"/>
    </row>
    <row r="5" spans="1:34" ht="16" thickBot="1">
      <c r="B5" s="673"/>
      <c r="C5" s="1205" t="s">
        <v>1867</v>
      </c>
      <c r="D5" s="1205"/>
      <c r="E5" s="1205"/>
      <c r="F5" s="1205"/>
      <c r="G5" s="1205"/>
      <c r="H5" s="1205"/>
      <c r="I5" s="673"/>
      <c r="J5" s="673"/>
      <c r="K5" s="674"/>
      <c r="L5" s="674"/>
      <c r="M5" s="674"/>
      <c r="N5" s="674"/>
      <c r="O5" s="1205" t="s">
        <v>1542</v>
      </c>
      <c r="P5" s="1205"/>
      <c r="Q5" s="1205"/>
      <c r="R5" s="1205"/>
    </row>
    <row r="6" spans="1:34" ht="23.25" customHeight="1" thickTop="1" thickBot="1">
      <c r="B6" s="1200" t="s">
        <v>2041</v>
      </c>
      <c r="C6" s="1203" t="s">
        <v>1877</v>
      </c>
      <c r="D6" s="1175" t="s">
        <v>1885</v>
      </c>
      <c r="E6" s="1176"/>
      <c r="F6" s="1203" t="s">
        <v>2042</v>
      </c>
      <c r="G6" s="1177" t="s">
        <v>1971</v>
      </c>
      <c r="H6" s="1178"/>
      <c r="I6" s="1179" t="s">
        <v>1975</v>
      </c>
      <c r="J6" s="1203" t="s">
        <v>1879</v>
      </c>
      <c r="K6" s="1203" t="s">
        <v>1972</v>
      </c>
      <c r="L6" s="1203"/>
      <c r="M6" s="1203" t="s">
        <v>1878</v>
      </c>
      <c r="N6" s="1203" t="s">
        <v>1880</v>
      </c>
      <c r="O6" s="1203" t="s">
        <v>1973</v>
      </c>
      <c r="P6" s="1203" t="s">
        <v>2043</v>
      </c>
      <c r="Q6" s="1203" t="s">
        <v>1974</v>
      </c>
      <c r="R6" s="1206" t="s">
        <v>2037</v>
      </c>
      <c r="S6" s="1163" t="s">
        <v>2015</v>
      </c>
      <c r="T6" s="1163" t="s">
        <v>2016</v>
      </c>
      <c r="U6" s="1163" t="s">
        <v>2017</v>
      </c>
      <c r="V6" s="1163" t="s">
        <v>2018</v>
      </c>
      <c r="W6" s="1190" t="s">
        <v>2019</v>
      </c>
      <c r="X6" s="1172" t="s">
        <v>2033</v>
      </c>
      <c r="Y6" s="1163" t="s">
        <v>2021</v>
      </c>
      <c r="Z6" s="1166" t="s">
        <v>2022</v>
      </c>
      <c r="AA6" s="1166" t="s">
        <v>2023</v>
      </c>
      <c r="AB6" s="1187" t="s">
        <v>2028</v>
      </c>
      <c r="AC6" s="1187" t="s">
        <v>2029</v>
      </c>
      <c r="AD6" s="1187" t="s">
        <v>2035</v>
      </c>
      <c r="AE6" s="1184" t="s">
        <v>1850</v>
      </c>
      <c r="AF6" s="1163" t="s">
        <v>2024</v>
      </c>
      <c r="AG6" s="1166" t="s">
        <v>2036</v>
      </c>
    </row>
    <row r="7" spans="1:34" ht="15" customHeight="1" thickTop="1">
      <c r="B7" s="1201"/>
      <c r="C7" s="1182"/>
      <c r="D7" s="1181" t="s">
        <v>1882</v>
      </c>
      <c r="E7" s="1181" t="s">
        <v>1986</v>
      </c>
      <c r="F7" s="1182"/>
      <c r="G7" s="1182" t="s">
        <v>2044</v>
      </c>
      <c r="H7" s="1182" t="s">
        <v>2045</v>
      </c>
      <c r="I7" s="1179"/>
      <c r="J7" s="1182"/>
      <c r="K7" s="1193" t="s">
        <v>1884</v>
      </c>
      <c r="L7" s="1193" t="s">
        <v>1885</v>
      </c>
      <c r="M7" s="1182"/>
      <c r="N7" s="1182"/>
      <c r="O7" s="1182"/>
      <c r="P7" s="1182"/>
      <c r="Q7" s="1182"/>
      <c r="R7" s="1207"/>
      <c r="S7" s="1164"/>
      <c r="T7" s="1164"/>
      <c r="U7" s="1164"/>
      <c r="V7" s="1164"/>
      <c r="W7" s="1191"/>
      <c r="X7" s="1173"/>
      <c r="Y7" s="1164"/>
      <c r="Z7" s="1167"/>
      <c r="AA7" s="1167"/>
      <c r="AB7" s="1188"/>
      <c r="AC7" s="1188"/>
      <c r="AD7" s="1188"/>
      <c r="AE7" s="1185"/>
      <c r="AF7" s="1164"/>
      <c r="AG7" s="1167"/>
    </row>
    <row r="8" spans="1:34" ht="16" thickBot="1">
      <c r="B8" s="1202"/>
      <c r="C8" s="1183"/>
      <c r="D8" s="1180"/>
      <c r="E8" s="1180"/>
      <c r="F8" s="1183"/>
      <c r="G8" s="1183"/>
      <c r="H8" s="1183"/>
      <c r="I8" s="1180"/>
      <c r="J8" s="1183"/>
      <c r="K8" s="1194"/>
      <c r="L8" s="1194"/>
      <c r="M8" s="1183"/>
      <c r="N8" s="1183"/>
      <c r="O8" s="1183"/>
      <c r="P8" s="1183"/>
      <c r="Q8" s="1183"/>
      <c r="R8" s="1208"/>
      <c r="S8" s="1165"/>
      <c r="T8" s="1165"/>
      <c r="U8" s="1165"/>
      <c r="V8" s="1165"/>
      <c r="W8" s="1192"/>
      <c r="X8" s="1174"/>
      <c r="Y8" s="1165"/>
      <c r="Z8" s="1168"/>
      <c r="AA8" s="1168"/>
      <c r="AB8" s="1189"/>
      <c r="AC8" s="1189"/>
      <c r="AD8" s="1189"/>
      <c r="AE8" s="1186"/>
      <c r="AF8" s="1165"/>
      <c r="AG8" s="1168"/>
    </row>
    <row r="9" spans="1:34" ht="17" thickTop="1" thickBot="1">
      <c r="B9" s="802">
        <v>1</v>
      </c>
      <c r="C9" s="803">
        <v>2</v>
      </c>
      <c r="D9" s="803">
        <v>3</v>
      </c>
      <c r="E9" s="804">
        <v>4</v>
      </c>
      <c r="F9" s="804">
        <v>5</v>
      </c>
      <c r="G9" s="803">
        <v>6</v>
      </c>
      <c r="H9" s="803">
        <v>7</v>
      </c>
      <c r="I9" s="804">
        <v>8</v>
      </c>
      <c r="J9" s="804">
        <v>9</v>
      </c>
      <c r="K9" s="803">
        <v>10</v>
      </c>
      <c r="L9" s="803">
        <v>11</v>
      </c>
      <c r="M9" s="803">
        <v>12</v>
      </c>
      <c r="N9" s="803">
        <v>13</v>
      </c>
      <c r="O9" s="803">
        <v>14</v>
      </c>
      <c r="P9" s="804">
        <v>15</v>
      </c>
      <c r="Q9" s="803">
        <v>16</v>
      </c>
      <c r="R9" s="805">
        <v>17</v>
      </c>
      <c r="S9" s="778"/>
      <c r="T9" s="778"/>
      <c r="U9" s="778"/>
      <c r="V9" s="778"/>
      <c r="W9" s="778"/>
      <c r="X9" s="778"/>
      <c r="Y9" s="778"/>
      <c r="Z9" s="778"/>
      <c r="AA9" s="778"/>
      <c r="AB9" s="788"/>
      <c r="AC9" s="788"/>
      <c r="AD9" s="788"/>
      <c r="AE9" s="789"/>
      <c r="AF9" s="778"/>
      <c r="AG9" s="778"/>
    </row>
    <row r="10" spans="1:34">
      <c r="B10" s="747"/>
      <c r="C10" s="697"/>
      <c r="D10" s="697"/>
      <c r="E10" s="697"/>
      <c r="F10" s="697"/>
      <c r="G10" s="697"/>
      <c r="H10" s="697"/>
      <c r="I10" s="697"/>
      <c r="J10" s="697"/>
      <c r="K10" s="697"/>
      <c r="L10" s="697"/>
      <c r="M10" s="697"/>
      <c r="N10" s="697"/>
      <c r="O10" s="697"/>
      <c r="P10" s="697"/>
      <c r="Q10" s="748"/>
      <c r="R10" s="749"/>
    </row>
    <row r="11" spans="1:34" ht="24" customHeight="1">
      <c r="B11" s="699">
        <v>1</v>
      </c>
      <c r="C11" s="750" t="s">
        <v>20</v>
      </c>
      <c r="D11" s="697"/>
      <c r="E11" s="697"/>
      <c r="F11" s="697"/>
      <c r="G11" s="697"/>
      <c r="H11" s="697"/>
      <c r="I11" s="697"/>
      <c r="J11" s="697"/>
      <c r="K11" s="697"/>
      <c r="L11" s="697"/>
      <c r="M11" s="697"/>
      <c r="N11" s="697"/>
      <c r="O11" s="697"/>
      <c r="P11" s="697"/>
      <c r="Q11" s="748"/>
      <c r="R11" s="749"/>
    </row>
    <row r="12" spans="1:34" ht="24" customHeight="1">
      <c r="B12" s="699" t="s">
        <v>46</v>
      </c>
      <c r="C12" s="750" t="s">
        <v>1976</v>
      </c>
      <c r="D12" s="696"/>
      <c r="E12" s="696"/>
      <c r="F12" s="697"/>
      <c r="G12" s="697"/>
      <c r="H12" s="697"/>
      <c r="I12" s="696"/>
      <c r="J12" s="696"/>
      <c r="K12" s="697"/>
      <c r="L12" s="697"/>
      <c r="M12" s="697"/>
      <c r="N12" s="697"/>
      <c r="O12" s="697"/>
      <c r="P12" s="697"/>
      <c r="Q12" s="748"/>
      <c r="R12" s="698"/>
    </row>
    <row r="13" spans="1:34" ht="24" customHeight="1">
      <c r="B13" s="699" t="s">
        <v>48</v>
      </c>
      <c r="C13" s="750" t="s">
        <v>1977</v>
      </c>
      <c r="D13" s="696"/>
      <c r="E13" s="696" t="s">
        <v>1542</v>
      </c>
      <c r="F13" s="697" t="s">
        <v>1542</v>
      </c>
      <c r="G13" s="697" t="s">
        <v>1542</v>
      </c>
      <c r="H13" s="697" t="s">
        <v>1542</v>
      </c>
      <c r="I13" s="697" t="s">
        <v>1542</v>
      </c>
      <c r="J13" s="696" t="s">
        <v>1542</v>
      </c>
      <c r="K13" s="697" t="s">
        <v>1542</v>
      </c>
      <c r="L13" s="697" t="s">
        <v>1542</v>
      </c>
      <c r="M13" s="697" t="s">
        <v>1542</v>
      </c>
      <c r="N13" s="697" t="s">
        <v>1542</v>
      </c>
      <c r="O13" s="697" t="s">
        <v>1542</v>
      </c>
      <c r="P13" s="697" t="s">
        <v>1542</v>
      </c>
      <c r="Q13" s="751">
        <f>SUM(Q14:Q17)</f>
        <v>858718000</v>
      </c>
      <c r="R13" s="698"/>
      <c r="X13" s="755">
        <f>SUM(X14:X17)</f>
        <v>176918557.40000001</v>
      </c>
      <c r="Z13" s="755">
        <f>SUM(Z14:Z17)</f>
        <v>17174359.200000003</v>
      </c>
      <c r="AA13" s="755">
        <f>SUM(AA14:AA17)</f>
        <v>17174359.200000003</v>
      </c>
      <c r="AB13" s="755">
        <f>SUM(AB14:AB17)</f>
        <v>17174359.200000003</v>
      </c>
      <c r="AC13" s="755">
        <f>SUM(AC14:AC17)</f>
        <v>17174359.200000003</v>
      </c>
      <c r="AD13" s="755">
        <f>SUM(AD14:AD17)</f>
        <v>17174359.200000003</v>
      </c>
      <c r="AF13" s="755">
        <f>SUM(AF14:AF17)</f>
        <v>595927646.5999999</v>
      </c>
      <c r="AG13" s="755">
        <f>SUM(AG14:AG17)</f>
        <v>262790353.40000007</v>
      </c>
      <c r="AH13" s="755">
        <f>X13+Z13+AA13+AB13+AC13</f>
        <v>245615994.19999999</v>
      </c>
    </row>
    <row r="14" spans="1:34" ht="24" customHeight="1">
      <c r="A14" s="787" t="s">
        <v>2032</v>
      </c>
      <c r="B14" s="699"/>
      <c r="C14" s="752" t="s">
        <v>1069</v>
      </c>
      <c r="D14" s="815" t="s">
        <v>531</v>
      </c>
      <c r="E14" s="696"/>
      <c r="F14" s="753" t="s">
        <v>112</v>
      </c>
      <c r="G14" s="752" t="s">
        <v>401</v>
      </c>
      <c r="H14" s="752"/>
      <c r="I14" s="753">
        <v>419</v>
      </c>
      <c r="J14" s="753" t="s">
        <v>1982</v>
      </c>
      <c r="K14" s="793">
        <v>2000</v>
      </c>
      <c r="L14" s="697"/>
      <c r="M14" s="697"/>
      <c r="N14" s="753" t="s">
        <v>399</v>
      </c>
      <c r="O14" s="752" t="s">
        <v>405</v>
      </c>
      <c r="P14" s="753" t="s">
        <v>133</v>
      </c>
      <c r="Q14" s="748">
        <v>680456000</v>
      </c>
      <c r="R14" s="698"/>
      <c r="S14" s="780" t="str">
        <f>A14</f>
        <v>3.11.01</v>
      </c>
      <c r="T14" s="781" t="str">
        <f t="shared" ref="T14" si="0">VLOOKUP(S14,kelompok,2,0)</f>
        <v>BANGUNAN GEDUNG TEMPAT KERJA</v>
      </c>
      <c r="U14" s="781">
        <f t="shared" ref="U14" si="1">VLOOKUP(S14,MASAMANFAAT,4,0)</f>
        <v>50</v>
      </c>
      <c r="V14" s="783">
        <f>(Q14-10)/U14</f>
        <v>13609119.800000001</v>
      </c>
      <c r="W14" s="784">
        <f>2013-AE14</f>
        <v>13</v>
      </c>
      <c r="X14" s="783">
        <f>IF(W14&gt;U14,Q14-10,V14*W14)</f>
        <v>176918557.40000001</v>
      </c>
      <c r="Y14" s="783">
        <f>2014-AE14</f>
        <v>14</v>
      </c>
      <c r="Z14" s="783">
        <f>IF(Q14-10=X14,0,V14)</f>
        <v>13609119.800000001</v>
      </c>
      <c r="AA14" s="784">
        <f>IF(Q14-10=X14+Z14,0,V14)</f>
        <v>13609119.800000001</v>
      </c>
      <c r="AB14" s="790">
        <f>IF(Q14-10=X14+Z14+AA14,0,V14)</f>
        <v>13609119.800000001</v>
      </c>
      <c r="AC14" s="790">
        <f>IF(Q14-10=X14+Z14+AA14+AB14,0,V14)</f>
        <v>13609119.800000001</v>
      </c>
      <c r="AD14" s="790">
        <f>IF(Q14-10=X14+Z14+AA14+AB14+AC14,0,V14)</f>
        <v>13609119.800000001</v>
      </c>
      <c r="AE14" s="791">
        <f>K14</f>
        <v>2000</v>
      </c>
      <c r="AF14" s="785">
        <f>Q14-(Z14+AA14+X14+AB14+AC14+AD14)</f>
        <v>435491843.59999996</v>
      </c>
      <c r="AG14" s="792">
        <f>X14+Z14+AA14+AB14+AC14+AD14</f>
        <v>244964156.40000007</v>
      </c>
    </row>
    <row r="15" spans="1:34" ht="24" customHeight="1">
      <c r="A15" s="787" t="s">
        <v>2032</v>
      </c>
      <c r="B15" s="695"/>
      <c r="C15" s="752" t="s">
        <v>1978</v>
      </c>
      <c r="D15" s="815" t="s">
        <v>2085</v>
      </c>
      <c r="E15" s="696"/>
      <c r="F15" s="753" t="s">
        <v>112</v>
      </c>
      <c r="G15" s="752" t="s">
        <v>401</v>
      </c>
      <c r="H15" s="752"/>
      <c r="I15" s="753"/>
      <c r="J15" s="753" t="s">
        <v>1982</v>
      </c>
      <c r="K15" s="793">
        <v>2013</v>
      </c>
      <c r="L15" s="697"/>
      <c r="M15" s="697"/>
      <c r="N15" s="753" t="s">
        <v>399</v>
      </c>
      <c r="O15" s="753"/>
      <c r="P15" s="753" t="s">
        <v>133</v>
      </c>
      <c r="Q15" s="748">
        <v>54648000</v>
      </c>
      <c r="R15" s="698"/>
      <c r="S15" s="780" t="str">
        <f t="shared" ref="S15:S17" si="2">A15</f>
        <v>3.11.01</v>
      </c>
      <c r="T15" s="781" t="str">
        <f t="shared" ref="T15:T17" si="3">VLOOKUP(S15,kelompok,2,0)</f>
        <v>BANGUNAN GEDUNG TEMPAT KERJA</v>
      </c>
      <c r="U15" s="781">
        <f t="shared" ref="U15:U17" si="4">VLOOKUP(S15,MASAMANFAAT,4,0)</f>
        <v>50</v>
      </c>
      <c r="V15" s="783">
        <f t="shared" ref="V15:V17" si="5">(Q15-10)/U15</f>
        <v>1092959.8</v>
      </c>
      <c r="W15" s="784">
        <f t="shared" ref="W15" si="6">2013-AE15</f>
        <v>0</v>
      </c>
      <c r="X15" s="783">
        <f t="shared" ref="X15" si="7">IF(W15&gt;U15,Q15-10,V15*W15)</f>
        <v>0</v>
      </c>
      <c r="Y15" s="783">
        <f t="shared" ref="Y15:Y17" si="8">2014-AE15</f>
        <v>1</v>
      </c>
      <c r="Z15" s="783">
        <f t="shared" ref="Z15:Z17" si="9">IF(Q15-10=X15,0,V15)</f>
        <v>1092959.8</v>
      </c>
      <c r="AA15" s="784">
        <f t="shared" ref="AA15:AA17" si="10">IF(Q15-10=X15+Z15,0,V15)</f>
        <v>1092959.8</v>
      </c>
      <c r="AB15" s="790">
        <f t="shared" ref="AB15:AB17" si="11">IF(Q15-10=X15+Z15+AA15,0,V15)</f>
        <v>1092959.8</v>
      </c>
      <c r="AC15" s="790">
        <f t="shared" ref="AC15:AC17" si="12">IF(Q15-10=X15+Z15+AA15+AB15,0,V15)</f>
        <v>1092959.8</v>
      </c>
      <c r="AD15" s="790">
        <f t="shared" ref="AD15:AD17" si="13">IF(Q15-10=X15+Z15+AA15+AB15+AC15,0,V15)</f>
        <v>1092959.8</v>
      </c>
      <c r="AE15" s="791">
        <f t="shared" ref="AE15:AE17" si="14">K15</f>
        <v>2013</v>
      </c>
      <c r="AF15" s="785">
        <f t="shared" ref="AF15:AF17" si="15">Q15-(Z15+AA15+X15+AB15+AC15+AD15)</f>
        <v>49183201</v>
      </c>
      <c r="AG15" s="792">
        <f t="shared" ref="AG15:AG17" si="16">X15+Z15+AA15+AB15+AC15+AD15</f>
        <v>5464799</v>
      </c>
    </row>
    <row r="16" spans="1:34" ht="24" customHeight="1">
      <c r="A16" s="787" t="s">
        <v>2032</v>
      </c>
      <c r="B16" s="695"/>
      <c r="C16" s="700" t="s">
        <v>1979</v>
      </c>
      <c r="D16" s="815" t="s">
        <v>2085</v>
      </c>
      <c r="E16" s="696"/>
      <c r="F16" s="753" t="s">
        <v>112</v>
      </c>
      <c r="G16" s="752" t="s">
        <v>401</v>
      </c>
      <c r="H16" s="752"/>
      <c r="I16" s="752"/>
      <c r="J16" s="753" t="s">
        <v>1982</v>
      </c>
      <c r="K16" s="793">
        <v>2014</v>
      </c>
      <c r="L16" s="697"/>
      <c r="M16" s="697"/>
      <c r="N16" s="753"/>
      <c r="O16" s="753"/>
      <c r="P16" s="753" t="s">
        <v>133</v>
      </c>
      <c r="Q16" s="748">
        <v>34760000</v>
      </c>
      <c r="R16" s="698"/>
      <c r="S16" s="780" t="str">
        <f t="shared" si="2"/>
        <v>3.11.01</v>
      </c>
      <c r="T16" s="781" t="str">
        <f t="shared" si="3"/>
        <v>BANGUNAN GEDUNG TEMPAT KERJA</v>
      </c>
      <c r="U16" s="781">
        <f t="shared" si="4"/>
        <v>50</v>
      </c>
      <c r="V16" s="783">
        <f t="shared" si="5"/>
        <v>695199.8</v>
      </c>
      <c r="W16" s="784"/>
      <c r="X16" s="783"/>
      <c r="Y16" s="783">
        <f t="shared" si="8"/>
        <v>0</v>
      </c>
      <c r="Z16" s="783">
        <f t="shared" si="9"/>
        <v>695199.8</v>
      </c>
      <c r="AA16" s="784">
        <f t="shared" si="10"/>
        <v>695199.8</v>
      </c>
      <c r="AB16" s="790">
        <f t="shared" si="11"/>
        <v>695199.8</v>
      </c>
      <c r="AC16" s="790">
        <f t="shared" si="12"/>
        <v>695199.8</v>
      </c>
      <c r="AD16" s="790">
        <f t="shared" si="13"/>
        <v>695199.8</v>
      </c>
      <c r="AE16" s="791">
        <f t="shared" si="14"/>
        <v>2014</v>
      </c>
      <c r="AF16" s="785">
        <f t="shared" si="15"/>
        <v>31284001</v>
      </c>
      <c r="AG16" s="792">
        <f t="shared" si="16"/>
        <v>3475999</v>
      </c>
    </row>
    <row r="17" spans="1:33" ht="24" customHeight="1">
      <c r="A17" s="787" t="s">
        <v>2032</v>
      </c>
      <c r="B17" s="695"/>
      <c r="C17" s="700" t="s">
        <v>1980</v>
      </c>
      <c r="D17" s="815" t="s">
        <v>2086</v>
      </c>
      <c r="E17" s="696"/>
      <c r="F17" s="753" t="s">
        <v>112</v>
      </c>
      <c r="G17" s="752" t="s">
        <v>401</v>
      </c>
      <c r="H17" s="752"/>
      <c r="I17" s="752"/>
      <c r="J17" s="753" t="s">
        <v>1982</v>
      </c>
      <c r="K17" s="793">
        <v>2014</v>
      </c>
      <c r="L17" s="697"/>
      <c r="M17" s="697"/>
      <c r="N17" s="753"/>
      <c r="O17" s="753"/>
      <c r="P17" s="753" t="s">
        <v>133</v>
      </c>
      <c r="Q17" s="748">
        <v>88854000</v>
      </c>
      <c r="R17" s="698"/>
      <c r="S17" s="780" t="str">
        <f t="shared" si="2"/>
        <v>3.11.01</v>
      </c>
      <c r="T17" s="781" t="str">
        <f t="shared" si="3"/>
        <v>BANGUNAN GEDUNG TEMPAT KERJA</v>
      </c>
      <c r="U17" s="781">
        <f t="shared" si="4"/>
        <v>50</v>
      </c>
      <c r="V17" s="783">
        <f t="shared" si="5"/>
        <v>1777079.8</v>
      </c>
      <c r="W17" s="784"/>
      <c r="X17" s="783"/>
      <c r="Y17" s="783">
        <f t="shared" si="8"/>
        <v>0</v>
      </c>
      <c r="Z17" s="783">
        <f t="shared" si="9"/>
        <v>1777079.8</v>
      </c>
      <c r="AA17" s="784">
        <f t="shared" si="10"/>
        <v>1777079.8</v>
      </c>
      <c r="AB17" s="790">
        <f t="shared" si="11"/>
        <v>1777079.8</v>
      </c>
      <c r="AC17" s="790">
        <f t="shared" si="12"/>
        <v>1777079.8</v>
      </c>
      <c r="AD17" s="790">
        <f t="shared" si="13"/>
        <v>1777079.8</v>
      </c>
      <c r="AE17" s="791">
        <f t="shared" si="14"/>
        <v>2014</v>
      </c>
      <c r="AF17" s="785">
        <f t="shared" si="15"/>
        <v>79968601</v>
      </c>
      <c r="AG17" s="792">
        <f t="shared" si="16"/>
        <v>8885399</v>
      </c>
    </row>
    <row r="18" spans="1:33" ht="24" customHeight="1">
      <c r="B18" s="695"/>
      <c r="C18" s="700" t="s">
        <v>150</v>
      </c>
      <c r="D18" s="753"/>
      <c r="E18" s="696"/>
      <c r="F18" s="753"/>
      <c r="G18" s="752"/>
      <c r="H18" s="752"/>
      <c r="I18" s="752"/>
      <c r="J18" s="700"/>
      <c r="K18" s="697"/>
      <c r="L18" s="697"/>
      <c r="M18" s="697"/>
      <c r="N18" s="753"/>
      <c r="O18" s="753"/>
      <c r="P18" s="753"/>
      <c r="Q18" s="748"/>
      <c r="R18" s="698"/>
    </row>
    <row r="19" spans="1:33" ht="24" customHeight="1">
      <c r="B19" s="695" t="s">
        <v>50</v>
      </c>
      <c r="C19" s="696" t="s">
        <v>1981</v>
      </c>
      <c r="D19" s="697" t="s">
        <v>134</v>
      </c>
      <c r="E19" s="696"/>
      <c r="F19" s="697"/>
      <c r="G19" s="697"/>
      <c r="H19" s="697"/>
      <c r="I19" s="696"/>
      <c r="J19" s="696"/>
      <c r="K19" s="697"/>
      <c r="L19" s="697"/>
      <c r="M19" s="697"/>
      <c r="N19" s="697"/>
      <c r="O19" s="697"/>
      <c r="P19" s="697"/>
      <c r="Q19" s="748"/>
      <c r="R19" s="698"/>
    </row>
    <row r="20" spans="1:33" ht="24" customHeight="1" thickBot="1">
      <c r="B20" s="701"/>
      <c r="C20" s="702"/>
      <c r="D20" s="702"/>
      <c r="E20" s="702"/>
      <c r="F20" s="703"/>
      <c r="G20" s="703"/>
      <c r="H20" s="703"/>
      <c r="I20" s="702"/>
      <c r="J20" s="702"/>
      <c r="K20" s="703"/>
      <c r="L20" s="703"/>
      <c r="M20" s="703"/>
      <c r="N20" s="703"/>
      <c r="O20" s="703"/>
      <c r="P20" s="703"/>
      <c r="Q20" s="754"/>
      <c r="R20" s="704"/>
    </row>
    <row r="21" spans="1:33">
      <c r="B21" s="681"/>
      <c r="C21" s="681"/>
      <c r="D21" s="681"/>
      <c r="E21" s="681"/>
      <c r="F21" s="675"/>
      <c r="G21" s="675"/>
      <c r="H21" s="675"/>
      <c r="I21" s="681"/>
      <c r="J21" s="681"/>
      <c r="K21" s="675"/>
      <c r="L21" s="675"/>
      <c r="M21" s="675"/>
      <c r="N21" s="675"/>
      <c r="O21" s="675"/>
      <c r="P21" s="675"/>
      <c r="Q21" s="688"/>
      <c r="R21" s="681"/>
    </row>
    <row r="22" spans="1:33">
      <c r="B22" s="673"/>
      <c r="C22" s="673"/>
      <c r="D22" s="673"/>
      <c r="E22" s="673"/>
      <c r="F22" s="674"/>
      <c r="G22" s="674"/>
      <c r="H22" s="674"/>
      <c r="I22" s="673"/>
      <c r="J22" s="673"/>
      <c r="K22" s="674"/>
      <c r="L22" s="674"/>
      <c r="M22" s="674"/>
      <c r="N22" s="674"/>
      <c r="O22" s="674"/>
      <c r="P22" s="674"/>
      <c r="Q22" s="674"/>
      <c r="R22" s="673"/>
    </row>
    <row r="23" spans="1:33" s="806" customFormat="1">
      <c r="B23" s="794"/>
      <c r="C23" s="1198" t="s">
        <v>1970</v>
      </c>
      <c r="D23" s="1198"/>
      <c r="E23" s="1198"/>
      <c r="F23" s="1198"/>
      <c r="G23" s="676"/>
      <c r="H23" s="795"/>
      <c r="I23" s="794"/>
      <c r="J23" s="794"/>
      <c r="K23" s="795"/>
      <c r="L23" s="1195" t="s">
        <v>1886</v>
      </c>
      <c r="M23" s="1195"/>
      <c r="N23" s="1195"/>
      <c r="O23" s="1195"/>
      <c r="P23" s="1195"/>
      <c r="Q23" s="795"/>
      <c r="R23" s="794"/>
    </row>
    <row r="24" spans="1:33" s="806" customFormat="1">
      <c r="B24" s="794"/>
      <c r="C24" s="1198" t="s">
        <v>1859</v>
      </c>
      <c r="D24" s="1198"/>
      <c r="E24" s="1198"/>
      <c r="F24" s="1198"/>
      <c r="G24" s="676"/>
      <c r="H24" s="676"/>
      <c r="I24" s="794"/>
      <c r="J24" s="794"/>
      <c r="K24" s="795"/>
      <c r="L24" s="684"/>
      <c r="M24" s="682"/>
      <c r="N24" s="682"/>
      <c r="O24" s="682"/>
      <c r="P24" s="794"/>
      <c r="Q24" s="794"/>
      <c r="R24" s="794"/>
    </row>
    <row r="25" spans="1:33" s="806" customFormat="1">
      <c r="B25" s="794"/>
      <c r="C25" s="1198" t="s">
        <v>121</v>
      </c>
      <c r="D25" s="1198"/>
      <c r="E25" s="1198"/>
      <c r="F25" s="1198"/>
      <c r="G25" s="676"/>
      <c r="H25" s="676"/>
      <c r="I25" s="676"/>
      <c r="J25" s="676"/>
      <c r="K25" s="676"/>
      <c r="L25" s="1196" t="s">
        <v>117</v>
      </c>
      <c r="M25" s="1196"/>
      <c r="N25" s="1196"/>
      <c r="O25" s="1196"/>
      <c r="P25" s="1196"/>
      <c r="Q25" s="794"/>
      <c r="R25" s="794"/>
    </row>
    <row r="26" spans="1:33" s="806" customFormat="1">
      <c r="B26" s="794"/>
      <c r="C26" s="683"/>
      <c r="D26" s="683"/>
      <c r="E26" s="683"/>
      <c r="F26" s="683"/>
      <c r="G26" s="676"/>
      <c r="H26" s="676"/>
      <c r="I26" s="676"/>
      <c r="J26" s="677"/>
      <c r="K26" s="677"/>
      <c r="L26" s="687"/>
      <c r="M26" s="687"/>
      <c r="N26" s="687"/>
      <c r="O26" s="676"/>
      <c r="P26" s="676"/>
      <c r="Q26" s="794"/>
      <c r="R26" s="794"/>
    </row>
    <row r="27" spans="1:33" s="806" customFormat="1">
      <c r="B27" s="794"/>
      <c r="C27" s="683"/>
      <c r="D27" s="683"/>
      <c r="E27" s="683"/>
      <c r="F27" s="683"/>
      <c r="G27" s="677"/>
      <c r="H27" s="676"/>
      <c r="I27" s="676"/>
      <c r="J27" s="676"/>
      <c r="K27" s="676"/>
      <c r="L27" s="687"/>
      <c r="M27" s="687"/>
      <c r="N27" s="687"/>
      <c r="O27" s="679"/>
      <c r="P27" s="676"/>
      <c r="Q27" s="795"/>
      <c r="R27" s="794"/>
    </row>
    <row r="28" spans="1:33" s="806" customFormat="1">
      <c r="B28" s="794"/>
      <c r="C28" s="683"/>
      <c r="D28" s="683"/>
      <c r="E28" s="683"/>
      <c r="F28" s="683"/>
      <c r="G28" s="676"/>
      <c r="H28" s="678"/>
      <c r="I28" s="678"/>
      <c r="J28" s="678"/>
      <c r="K28" s="678"/>
      <c r="L28" s="672"/>
      <c r="M28" s="685"/>
      <c r="N28" s="686"/>
      <c r="O28" s="680"/>
      <c r="P28" s="679"/>
      <c r="Q28" s="795"/>
      <c r="R28" s="794"/>
    </row>
    <row r="29" spans="1:33" s="806" customFormat="1">
      <c r="B29" s="794"/>
      <c r="C29" s="683"/>
      <c r="D29" s="683"/>
      <c r="E29" s="683"/>
      <c r="F29" s="683"/>
      <c r="G29" s="678"/>
      <c r="H29" s="678"/>
      <c r="I29" s="678"/>
      <c r="J29" s="678"/>
      <c r="K29" s="678"/>
      <c r="L29" s="672"/>
      <c r="M29" s="685"/>
      <c r="N29" s="686"/>
      <c r="O29" s="680"/>
      <c r="P29" s="680"/>
      <c r="Q29" s="795"/>
      <c r="R29" s="794"/>
    </row>
    <row r="30" spans="1:33" s="806" customFormat="1">
      <c r="C30" s="1199" t="s">
        <v>1876</v>
      </c>
      <c r="D30" s="1199"/>
      <c r="E30" s="1199"/>
      <c r="F30" s="1199"/>
      <c r="G30" s="680"/>
      <c r="H30" s="680"/>
      <c r="L30" s="1197" t="s">
        <v>1846</v>
      </c>
      <c r="M30" s="1197"/>
      <c r="N30" s="1197"/>
      <c r="O30" s="1197"/>
      <c r="P30" s="1197"/>
    </row>
    <row r="31" spans="1:33" s="806" customFormat="1">
      <c r="C31" s="1198" t="s">
        <v>1875</v>
      </c>
      <c r="D31" s="1198"/>
      <c r="E31" s="1198"/>
      <c r="F31" s="1198"/>
      <c r="G31" s="676"/>
      <c r="H31" s="676"/>
      <c r="L31" s="1196" t="s">
        <v>1847</v>
      </c>
      <c r="M31" s="1196"/>
      <c r="N31" s="1196"/>
      <c r="O31" s="1196"/>
      <c r="P31" s="1196"/>
    </row>
  </sheetData>
  <mergeCells count="49">
    <mergeCell ref="B6:B8"/>
    <mergeCell ref="K6:L6"/>
    <mergeCell ref="B1:R1"/>
    <mergeCell ref="B2:R2"/>
    <mergeCell ref="O4:R4"/>
    <mergeCell ref="C5:H5"/>
    <mergeCell ref="O5:R5"/>
    <mergeCell ref="C6:C8"/>
    <mergeCell ref="F6:F8"/>
    <mergeCell ref="J6:J8"/>
    <mergeCell ref="M6:M8"/>
    <mergeCell ref="N6:N8"/>
    <mergeCell ref="O6:O8"/>
    <mergeCell ref="P6:P8"/>
    <mergeCell ref="Q6:Q8"/>
    <mergeCell ref="R6:R8"/>
    <mergeCell ref="C23:F23"/>
    <mergeCell ref="C24:F24"/>
    <mergeCell ref="C25:F25"/>
    <mergeCell ref="C30:F30"/>
    <mergeCell ref="C31:F31"/>
    <mergeCell ref="K7:K8"/>
    <mergeCell ref="L7:L8"/>
    <mergeCell ref="S6:S8"/>
    <mergeCell ref="L23:P23"/>
    <mergeCell ref="L31:P31"/>
    <mergeCell ref="L30:P30"/>
    <mergeCell ref="L25:P25"/>
    <mergeCell ref="T6:T8"/>
    <mergeCell ref="U6:U8"/>
    <mergeCell ref="V6:V8"/>
    <mergeCell ref="W6:W8"/>
    <mergeCell ref="AC6:AC8"/>
    <mergeCell ref="AE6:AE8"/>
    <mergeCell ref="AF6:AF8"/>
    <mergeCell ref="AG6:AG8"/>
    <mergeCell ref="X6:X8"/>
    <mergeCell ref="Y6:Y8"/>
    <mergeCell ref="Z6:Z8"/>
    <mergeCell ref="AA6:AA8"/>
    <mergeCell ref="AB6:AB8"/>
    <mergeCell ref="AD6:AD8"/>
    <mergeCell ref="D6:E6"/>
    <mergeCell ref="G6:H6"/>
    <mergeCell ref="I6:I8"/>
    <mergeCell ref="D7:D8"/>
    <mergeCell ref="E7:E8"/>
    <mergeCell ref="G7:G8"/>
    <mergeCell ref="H7:H8"/>
  </mergeCells>
  <phoneticPr fontId="53" type="noConversion"/>
  <printOptions horizontalCentered="1"/>
  <pageMargins left="0.70866141732283472" right="0.70866141732283472" top="0.94488188976377963" bottom="0.74803149606299213" header="0.31496062992125984" footer="0.31496062992125984"/>
  <pageSetup paperSize="258" scale="65" firstPageNumber="10" orientation="landscape" useFirstPageNumber="1" r:id="rId1"/>
  <headerFooter>
    <oddFooter>&amp;C&amp;P&amp;RDINAS ENERGI SUMBER DAYA DAN MINERAL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I32"/>
  <sheetViews>
    <sheetView view="pageBreakPreview" topLeftCell="B1" zoomScale="90" zoomScaleNormal="90" zoomScaleSheetLayoutView="90" workbookViewId="0">
      <selection activeCell="B23" sqref="B23:P31"/>
    </sheetView>
  </sheetViews>
  <sheetFormatPr baseColWidth="10" defaultColWidth="8.83203125" defaultRowHeight="15"/>
  <cols>
    <col min="1" max="1" width="0" hidden="1" customWidth="1"/>
    <col min="2" max="2" width="7.5" customWidth="1"/>
    <col min="3" max="3" width="23.83203125" customWidth="1"/>
    <col min="4" max="4" width="13.83203125" customWidth="1"/>
    <col min="5" max="5" width="11.83203125" customWidth="1"/>
    <col min="6" max="6" width="15" customWidth="1"/>
    <col min="7" max="7" width="13.1640625" customWidth="1"/>
    <col min="9" max="9" width="11.6640625" customWidth="1"/>
    <col min="10" max="10" width="17.33203125" customWidth="1"/>
    <col min="14" max="14" width="9.5" customWidth="1"/>
    <col min="15" max="15" width="17.5" bestFit="1" customWidth="1"/>
    <col min="16" max="16" width="11.1640625" customWidth="1"/>
    <col min="17" max="17" width="17.33203125" customWidth="1"/>
    <col min="18" max="18" width="12.6640625" customWidth="1"/>
    <col min="19" max="23" width="16.33203125" customWidth="1"/>
    <col min="24" max="24" width="16.33203125" style="818" customWidth="1"/>
    <col min="25" max="25" width="16.33203125" style="819" customWidth="1"/>
    <col min="26" max="31" width="16.33203125" style="818" customWidth="1"/>
    <col min="32" max="32" width="16.33203125" customWidth="1"/>
    <col min="33" max="34" width="16.33203125" style="818" customWidth="1"/>
    <col min="35" max="35" width="16.1640625" bestFit="1" customWidth="1"/>
  </cols>
  <sheetData>
    <row r="1" spans="1:35" s="1280" customFormat="1" ht="25" customHeight="1">
      <c r="B1" s="1525" t="s">
        <v>4750</v>
      </c>
      <c r="C1" s="1525"/>
      <c r="D1" s="1525"/>
      <c r="E1" s="1525"/>
      <c r="F1" s="1525"/>
      <c r="G1" s="1525"/>
      <c r="H1" s="1525"/>
      <c r="I1" s="1525"/>
      <c r="J1" s="1525"/>
      <c r="K1" s="1525"/>
      <c r="L1" s="1525"/>
      <c r="M1" s="1525"/>
      <c r="N1" s="1525"/>
      <c r="O1" s="1525"/>
      <c r="P1" s="1525"/>
      <c r="Q1" s="1525"/>
      <c r="R1" s="1525"/>
      <c r="X1" s="1523"/>
      <c r="Y1" s="1524"/>
      <c r="Z1" s="1523"/>
      <c r="AA1" s="1523"/>
      <c r="AB1" s="1523"/>
      <c r="AC1" s="1523"/>
      <c r="AD1" s="1523"/>
      <c r="AE1" s="1523"/>
      <c r="AG1" s="1523"/>
      <c r="AH1" s="1523"/>
    </row>
    <row r="2" spans="1:35" s="1280" customFormat="1" ht="25" customHeight="1">
      <c r="B2" s="1525" t="s">
        <v>4825</v>
      </c>
      <c r="C2" s="1525"/>
      <c r="D2" s="1525"/>
      <c r="E2" s="1525"/>
      <c r="F2" s="1525"/>
      <c r="G2" s="1525"/>
      <c r="H2" s="1525"/>
      <c r="I2" s="1525"/>
      <c r="J2" s="1525"/>
      <c r="K2" s="1525"/>
      <c r="L2" s="1525"/>
      <c r="M2" s="1525"/>
      <c r="N2" s="1525"/>
      <c r="O2" s="1525"/>
      <c r="P2" s="1525"/>
      <c r="Q2" s="1525"/>
      <c r="R2" s="1525"/>
      <c r="X2" s="1523"/>
      <c r="Y2" s="1524"/>
      <c r="Z2" s="1523"/>
      <c r="AA2" s="1523"/>
      <c r="AB2" s="1523"/>
      <c r="AC2" s="1523"/>
      <c r="AD2" s="1523"/>
      <c r="AE2" s="1523"/>
      <c r="AG2" s="1523"/>
      <c r="AH2" s="1523"/>
    </row>
    <row r="3" spans="1:35" s="1210" customFormat="1" ht="14">
      <c r="B3" s="1437"/>
      <c r="C3" s="1437"/>
      <c r="D3" s="1437"/>
      <c r="E3" s="1437"/>
      <c r="F3" s="1438"/>
      <c r="G3" s="1438"/>
      <c r="H3" s="1438"/>
      <c r="I3" s="1437"/>
      <c r="J3" s="1437"/>
      <c r="K3" s="1438"/>
      <c r="L3" s="1438"/>
      <c r="M3" s="1438"/>
      <c r="N3" s="1438"/>
      <c r="O3" s="1438"/>
      <c r="P3" s="1438"/>
      <c r="Q3" s="1438"/>
      <c r="R3" s="1437"/>
      <c r="X3" s="1435"/>
      <c r="Y3" s="1436"/>
      <c r="Z3" s="1435"/>
      <c r="AA3" s="1435"/>
      <c r="AB3" s="1435"/>
      <c r="AC3" s="1435"/>
      <c r="AD3" s="1435"/>
      <c r="AE3" s="1435"/>
      <c r="AG3" s="1435"/>
      <c r="AH3" s="1435"/>
    </row>
    <row r="4" spans="1:35" s="1210" customFormat="1" ht="14">
      <c r="B4" s="1437"/>
      <c r="C4" s="1437"/>
      <c r="D4" s="1437"/>
      <c r="E4" s="1437"/>
      <c r="F4" s="1438"/>
      <c r="G4" s="1438"/>
      <c r="H4" s="1438"/>
      <c r="I4" s="1437"/>
      <c r="J4" s="1437"/>
      <c r="K4" s="1438"/>
      <c r="L4" s="1438"/>
      <c r="M4" s="1438"/>
      <c r="N4" s="1438"/>
      <c r="O4" s="1439" t="s">
        <v>1542</v>
      </c>
      <c r="P4" s="1439"/>
      <c r="Q4" s="1439"/>
      <c r="R4" s="1439"/>
      <c r="X4" s="1435"/>
      <c r="Y4" s="1436"/>
      <c r="Z4" s="1435"/>
      <c r="AA4" s="1435"/>
      <c r="AB4" s="1435"/>
      <c r="AC4" s="1435"/>
      <c r="AD4" s="1435"/>
      <c r="AE4" s="1435"/>
      <c r="AG4" s="1435"/>
      <c r="AH4" s="1435"/>
    </row>
    <row r="5" spans="1:35" s="1210" customFormat="1" thickBot="1">
      <c r="B5" s="1437"/>
      <c r="C5" s="1439" t="s">
        <v>1867</v>
      </c>
      <c r="D5" s="1439"/>
      <c r="E5" s="1439"/>
      <c r="F5" s="1439"/>
      <c r="G5" s="1439"/>
      <c r="H5" s="1439"/>
      <c r="I5" s="1437"/>
      <c r="J5" s="1437"/>
      <c r="K5" s="1438"/>
      <c r="L5" s="1438"/>
      <c r="M5" s="1438"/>
      <c r="N5" s="1438"/>
      <c r="O5" s="1439" t="s">
        <v>1542</v>
      </c>
      <c r="P5" s="1439"/>
      <c r="Q5" s="1439"/>
      <c r="R5" s="1439"/>
      <c r="X5" s="1435"/>
      <c r="Y5" s="1436"/>
      <c r="Z5" s="1435"/>
      <c r="AA5" s="1435"/>
      <c r="AB5" s="1435"/>
      <c r="AC5" s="1435"/>
      <c r="AD5" s="1435"/>
      <c r="AE5" s="1435"/>
      <c r="AG5" s="1435"/>
      <c r="AH5" s="1435"/>
    </row>
    <row r="6" spans="1:35" s="1210" customFormat="1" ht="31" customHeight="1">
      <c r="B6" s="1440" t="s">
        <v>2041</v>
      </c>
      <c r="C6" s="1441" t="s">
        <v>1877</v>
      </c>
      <c r="D6" s="1441" t="s">
        <v>1885</v>
      </c>
      <c r="E6" s="1441"/>
      <c r="F6" s="1441" t="s">
        <v>2042</v>
      </c>
      <c r="G6" s="1441" t="s">
        <v>1971</v>
      </c>
      <c r="H6" s="1441"/>
      <c r="I6" s="1441" t="s">
        <v>1975</v>
      </c>
      <c r="J6" s="1441" t="s">
        <v>1879</v>
      </c>
      <c r="K6" s="1441" t="s">
        <v>1972</v>
      </c>
      <c r="L6" s="1441"/>
      <c r="M6" s="1441" t="s">
        <v>1878</v>
      </c>
      <c r="N6" s="1441" t="s">
        <v>1880</v>
      </c>
      <c r="O6" s="1441" t="s">
        <v>1973</v>
      </c>
      <c r="P6" s="1441" t="s">
        <v>2043</v>
      </c>
      <c r="Q6" s="1441" t="s">
        <v>1974</v>
      </c>
      <c r="R6" s="1442" t="s">
        <v>2037</v>
      </c>
      <c r="S6" s="1443" t="s">
        <v>2015</v>
      </c>
      <c r="T6" s="1444" t="s">
        <v>2016</v>
      </c>
      <c r="U6" s="1444" t="s">
        <v>2017</v>
      </c>
      <c r="V6" s="1444" t="s">
        <v>2018</v>
      </c>
      <c r="W6" s="1445" t="s">
        <v>2019</v>
      </c>
      <c r="X6" s="1446" t="s">
        <v>2033</v>
      </c>
      <c r="Y6" s="1447" t="s">
        <v>2021</v>
      </c>
      <c r="Z6" s="1448" t="s">
        <v>2022</v>
      </c>
      <c r="AA6" s="1448" t="s">
        <v>2023</v>
      </c>
      <c r="AB6" s="1449" t="s">
        <v>2028</v>
      </c>
      <c r="AC6" s="1449" t="s">
        <v>2029</v>
      </c>
      <c r="AD6" s="1449" t="s">
        <v>2035</v>
      </c>
      <c r="AE6" s="1449" t="s">
        <v>4742</v>
      </c>
      <c r="AF6" s="1450" t="s">
        <v>1850</v>
      </c>
      <c r="AG6" s="1451" t="s">
        <v>2024</v>
      </c>
      <c r="AH6" s="1448" t="s">
        <v>4745</v>
      </c>
    </row>
    <row r="7" spans="1:35" s="1210" customFormat="1" ht="15" customHeight="1">
      <c r="B7" s="1452"/>
      <c r="C7" s="1453"/>
      <c r="D7" s="1453" t="s">
        <v>1882</v>
      </c>
      <c r="E7" s="1453" t="s">
        <v>1986</v>
      </c>
      <c r="F7" s="1453"/>
      <c r="G7" s="1453" t="s">
        <v>2044</v>
      </c>
      <c r="H7" s="1453" t="s">
        <v>2045</v>
      </c>
      <c r="I7" s="1453"/>
      <c r="J7" s="1453"/>
      <c r="K7" s="1454" t="s">
        <v>1884</v>
      </c>
      <c r="L7" s="1454" t="s">
        <v>1885</v>
      </c>
      <c r="M7" s="1453"/>
      <c r="N7" s="1453"/>
      <c r="O7" s="1453"/>
      <c r="P7" s="1453"/>
      <c r="Q7" s="1453"/>
      <c r="R7" s="1455"/>
      <c r="S7" s="1456"/>
      <c r="T7" s="1457"/>
      <c r="U7" s="1457"/>
      <c r="V7" s="1457"/>
      <c r="W7" s="1458"/>
      <c r="X7" s="1459"/>
      <c r="Y7" s="1460"/>
      <c r="Z7" s="1461"/>
      <c r="AA7" s="1461"/>
      <c r="AB7" s="1462"/>
      <c r="AC7" s="1462"/>
      <c r="AD7" s="1462"/>
      <c r="AE7" s="1462"/>
      <c r="AF7" s="1463"/>
      <c r="AG7" s="1464"/>
      <c r="AH7" s="1461"/>
    </row>
    <row r="8" spans="1:35" s="1210" customFormat="1" thickBot="1">
      <c r="B8" s="1465"/>
      <c r="C8" s="1466"/>
      <c r="D8" s="1466"/>
      <c r="E8" s="1466"/>
      <c r="F8" s="1466"/>
      <c r="G8" s="1466"/>
      <c r="H8" s="1466"/>
      <c r="I8" s="1466"/>
      <c r="J8" s="1466"/>
      <c r="K8" s="1467"/>
      <c r="L8" s="1467"/>
      <c r="M8" s="1466"/>
      <c r="N8" s="1466"/>
      <c r="O8" s="1466"/>
      <c r="P8" s="1466"/>
      <c r="Q8" s="1466"/>
      <c r="R8" s="1468"/>
      <c r="S8" s="1469"/>
      <c r="T8" s="1470"/>
      <c r="U8" s="1470"/>
      <c r="V8" s="1470"/>
      <c r="W8" s="1471"/>
      <c r="X8" s="1472"/>
      <c r="Y8" s="1473"/>
      <c r="Z8" s="1474"/>
      <c r="AA8" s="1474"/>
      <c r="AB8" s="1475"/>
      <c r="AC8" s="1475"/>
      <c r="AD8" s="1475"/>
      <c r="AE8" s="1475"/>
      <c r="AF8" s="1476"/>
      <c r="AG8" s="1477"/>
      <c r="AH8" s="1474"/>
    </row>
    <row r="9" spans="1:35" s="1210" customFormat="1" thickBot="1">
      <c r="B9" s="1478">
        <v>1</v>
      </c>
      <c r="C9" s="1479">
        <v>2</v>
      </c>
      <c r="D9" s="1479">
        <v>3</v>
      </c>
      <c r="E9" s="1480">
        <v>4</v>
      </c>
      <c r="F9" s="1480">
        <v>5</v>
      </c>
      <c r="G9" s="1479">
        <v>6</v>
      </c>
      <c r="H9" s="1479">
        <v>7</v>
      </c>
      <c r="I9" s="1480">
        <v>8</v>
      </c>
      <c r="J9" s="1480">
        <v>9</v>
      </c>
      <c r="K9" s="1479">
        <v>10</v>
      </c>
      <c r="L9" s="1479">
        <v>11</v>
      </c>
      <c r="M9" s="1479">
        <v>12</v>
      </c>
      <c r="N9" s="1479">
        <v>13</v>
      </c>
      <c r="O9" s="1479">
        <v>14</v>
      </c>
      <c r="P9" s="1480">
        <v>15</v>
      </c>
      <c r="Q9" s="1479">
        <v>16</v>
      </c>
      <c r="R9" s="1481">
        <v>17</v>
      </c>
      <c r="S9" s="1482"/>
      <c r="T9" s="1483"/>
      <c r="U9" s="1483"/>
      <c r="V9" s="1483"/>
      <c r="W9" s="1483"/>
      <c r="X9" s="1484"/>
      <c r="Y9" s="1485"/>
      <c r="Z9" s="1484"/>
      <c r="AA9" s="1484"/>
      <c r="AB9" s="1486"/>
      <c r="AC9" s="1486"/>
      <c r="AD9" s="1486"/>
      <c r="AE9" s="1486"/>
      <c r="AF9" s="1487"/>
      <c r="AG9" s="1484"/>
      <c r="AH9" s="1484"/>
    </row>
    <row r="10" spans="1:35" s="1210" customFormat="1" thickTop="1">
      <c r="B10" s="1488"/>
      <c r="C10" s="1489"/>
      <c r="D10" s="1489"/>
      <c r="E10" s="1489"/>
      <c r="F10" s="1489"/>
      <c r="G10" s="1489"/>
      <c r="H10" s="1489"/>
      <c r="I10" s="1489"/>
      <c r="J10" s="1489"/>
      <c r="K10" s="1489"/>
      <c r="L10" s="1489"/>
      <c r="M10" s="1489"/>
      <c r="N10" s="1489"/>
      <c r="O10" s="1489"/>
      <c r="P10" s="1489"/>
      <c r="Q10" s="1490"/>
      <c r="R10" s="1491"/>
      <c r="X10" s="1435"/>
      <c r="Y10" s="1436"/>
      <c r="Z10" s="1435"/>
      <c r="AA10" s="1435"/>
      <c r="AB10" s="1435"/>
      <c r="AC10" s="1435"/>
      <c r="AD10" s="1435"/>
      <c r="AE10" s="1435"/>
      <c r="AG10" s="1435"/>
      <c r="AH10" s="1435"/>
    </row>
    <row r="11" spans="1:35" s="1210" customFormat="1" ht="24" customHeight="1">
      <c r="B11" s="1492">
        <v>1</v>
      </c>
      <c r="C11" s="1493" t="s">
        <v>20</v>
      </c>
      <c r="D11" s="1494"/>
      <c r="E11" s="1494"/>
      <c r="F11" s="1494"/>
      <c r="G11" s="1494"/>
      <c r="H11" s="1494"/>
      <c r="I11" s="1494"/>
      <c r="J11" s="1494"/>
      <c r="K11" s="1494"/>
      <c r="L11" s="1494"/>
      <c r="M11" s="1494"/>
      <c r="N11" s="1494"/>
      <c r="O11" s="1494"/>
      <c r="P11" s="1494"/>
      <c r="Q11" s="1495"/>
      <c r="R11" s="1496"/>
      <c r="X11" s="1435"/>
      <c r="Y11" s="1436"/>
      <c r="Z11" s="1435"/>
      <c r="AA11" s="1435"/>
      <c r="AB11" s="1435"/>
      <c r="AC11" s="1435"/>
      <c r="AD11" s="1435"/>
      <c r="AE11" s="1435"/>
      <c r="AG11" s="1435"/>
      <c r="AH11" s="1435"/>
    </row>
    <row r="12" spans="1:35" s="1210" customFormat="1" ht="24" customHeight="1">
      <c r="B12" s="1492" t="s">
        <v>46</v>
      </c>
      <c r="C12" s="1493" t="s">
        <v>1976</v>
      </c>
      <c r="D12" s="1497"/>
      <c r="E12" s="1497"/>
      <c r="F12" s="1494"/>
      <c r="G12" s="1494"/>
      <c r="H12" s="1494"/>
      <c r="I12" s="1497"/>
      <c r="J12" s="1497"/>
      <c r="K12" s="1494"/>
      <c r="L12" s="1494"/>
      <c r="M12" s="1494"/>
      <c r="N12" s="1494"/>
      <c r="O12" s="1494"/>
      <c r="P12" s="1494"/>
      <c r="Q12" s="1495"/>
      <c r="R12" s="1498"/>
      <c r="X12" s="1435"/>
      <c r="Y12" s="1436"/>
      <c r="Z12" s="1435"/>
      <c r="AA12" s="1435"/>
      <c r="AB12" s="1435"/>
      <c r="AC12" s="1435"/>
      <c r="AD12" s="1435"/>
      <c r="AE12" s="1435"/>
      <c r="AG12" s="1435"/>
      <c r="AH12" s="1435"/>
    </row>
    <row r="13" spans="1:35" s="1210" customFormat="1" ht="24" customHeight="1">
      <c r="B13" s="1492" t="s">
        <v>48</v>
      </c>
      <c r="C13" s="1493" t="s">
        <v>1977</v>
      </c>
      <c r="D13" s="1497"/>
      <c r="E13" s="1497" t="s">
        <v>1542</v>
      </c>
      <c r="F13" s="1494" t="s">
        <v>1542</v>
      </c>
      <c r="G13" s="1494" t="s">
        <v>1542</v>
      </c>
      <c r="H13" s="1494" t="s">
        <v>1542</v>
      </c>
      <c r="I13" s="1494" t="s">
        <v>1542</v>
      </c>
      <c r="J13" s="1497" t="s">
        <v>1542</v>
      </c>
      <c r="K13" s="1494" t="s">
        <v>1542</v>
      </c>
      <c r="L13" s="1494" t="s">
        <v>1542</v>
      </c>
      <c r="M13" s="1494" t="s">
        <v>1542</v>
      </c>
      <c r="N13" s="1494" t="s">
        <v>1542</v>
      </c>
      <c r="O13" s="1494" t="s">
        <v>1542</v>
      </c>
      <c r="P13" s="1494" t="s">
        <v>1542</v>
      </c>
      <c r="Q13" s="1499">
        <f>SUM(Q14:Q17)</f>
        <v>858718000</v>
      </c>
      <c r="R13" s="1498"/>
      <c r="X13" s="1435">
        <f>SUM(X14:X17)</f>
        <v>191620640</v>
      </c>
      <c r="Y13" s="1436"/>
      <c r="Z13" s="1435">
        <f t="shared" ref="Z13:AD13" si="0">SUM(Z14:Z17)</f>
        <v>17174360</v>
      </c>
      <c r="AA13" s="1435">
        <f t="shared" si="0"/>
        <v>17174360</v>
      </c>
      <c r="AB13" s="1435">
        <f t="shared" si="0"/>
        <v>17174360</v>
      </c>
      <c r="AC13" s="1435">
        <f t="shared" si="0"/>
        <v>17174360</v>
      </c>
      <c r="AD13" s="1435">
        <f t="shared" si="0"/>
        <v>17174360</v>
      </c>
      <c r="AE13" s="1435">
        <f>SUM(AE14:AE17)</f>
        <v>17174360</v>
      </c>
      <c r="AG13" s="1435">
        <f>SUM(AG14:AG17)</f>
        <v>564051200</v>
      </c>
      <c r="AH13" s="1435">
        <f>SUM(AH14:AH17)</f>
        <v>294666800</v>
      </c>
      <c r="AI13" s="1500">
        <f>AE13+AD13+AC13+AB13+AA13+Z13+X13</f>
        <v>294666800</v>
      </c>
    </row>
    <row r="14" spans="1:35" s="1210" customFormat="1" ht="24" customHeight="1">
      <c r="A14" s="1210" t="str">
        <f>MID(D14,2,7)</f>
        <v>3.11.01</v>
      </c>
      <c r="B14" s="1492"/>
      <c r="C14" s="1501" t="s">
        <v>1069</v>
      </c>
      <c r="D14" s="1501" t="s">
        <v>531</v>
      </c>
      <c r="E14" s="1497"/>
      <c r="F14" s="1502" t="s">
        <v>112</v>
      </c>
      <c r="G14" s="1501" t="s">
        <v>401</v>
      </c>
      <c r="H14" s="1501"/>
      <c r="I14" s="1502">
        <v>419</v>
      </c>
      <c r="J14" s="1502" t="s">
        <v>1982</v>
      </c>
      <c r="K14" s="1503">
        <v>2000</v>
      </c>
      <c r="L14" s="1494"/>
      <c r="M14" s="1494"/>
      <c r="N14" s="1502" t="s">
        <v>399</v>
      </c>
      <c r="O14" s="1501" t="s">
        <v>405</v>
      </c>
      <c r="P14" s="1502" t="s">
        <v>133</v>
      </c>
      <c r="Q14" s="1495">
        <v>680456000</v>
      </c>
      <c r="R14" s="1498"/>
      <c r="S14" s="1504" t="str">
        <f>A14</f>
        <v>3.11.01</v>
      </c>
      <c r="T14" s="1505" t="str">
        <f t="shared" ref="T14:T17" si="1">VLOOKUP(S14,kelompok,2,0)</f>
        <v>BANGUNAN GEDUNG TEMPAT KERJA</v>
      </c>
      <c r="U14" s="1505">
        <f t="shared" ref="U14:U17" si="2">VLOOKUP(S14,MASAMANFAAT,4,0)</f>
        <v>50</v>
      </c>
      <c r="V14" s="1506">
        <f>(Q14)/U14</f>
        <v>13609120</v>
      </c>
      <c r="W14" s="1507">
        <f>2013-AF14+1</f>
        <v>14</v>
      </c>
      <c r="X14" s="1508">
        <f>IF(W14&gt;U14,Q14,V14*W14)</f>
        <v>190527680</v>
      </c>
      <c r="Y14" s="1509">
        <f>2014-AF14+1</f>
        <v>15</v>
      </c>
      <c r="Z14" s="1508">
        <f>IF(Q14=X14,0,V14)</f>
        <v>13609120</v>
      </c>
      <c r="AA14" s="1510">
        <f>IF(Q14=X14+Z14,0,V14)</f>
        <v>13609120</v>
      </c>
      <c r="AB14" s="1511">
        <f>IF(Q14=X14+Z14+AA14,0,V14)</f>
        <v>13609120</v>
      </c>
      <c r="AC14" s="1511">
        <f>IF(Q14=X14+Z14+AA14+AB14,0,V14)</f>
        <v>13609120</v>
      </c>
      <c r="AD14" s="1511">
        <f>IF(Q14=X14+Z14+AA14+AB14+AC14,0,V14)</f>
        <v>13609120</v>
      </c>
      <c r="AE14" s="1511">
        <f>IF(Q14=X14+Z14+AA14+AB14+AC14+AD14,0,V14)</f>
        <v>13609120</v>
      </c>
      <c r="AF14" s="1512">
        <f>K14</f>
        <v>2000</v>
      </c>
      <c r="AG14" s="1508">
        <f>Q14-(Z14+AA14+X14+AB14+AC14+AD14+AE14)</f>
        <v>408273600</v>
      </c>
      <c r="AH14" s="1435">
        <f>X14+Z14+AA14+AB14+AC14+AD14+AE14</f>
        <v>272182400</v>
      </c>
    </row>
    <row r="15" spans="1:35" s="1210" customFormat="1" ht="24" customHeight="1">
      <c r="A15" s="1210" t="str">
        <f t="shared" ref="A15:A17" si="3">MID(D15,2,7)</f>
        <v>3.11.01</v>
      </c>
      <c r="B15" s="1513"/>
      <c r="C15" s="1501" t="s">
        <v>1978</v>
      </c>
      <c r="D15" s="1501" t="s">
        <v>2085</v>
      </c>
      <c r="E15" s="1497"/>
      <c r="F15" s="1502" t="s">
        <v>112</v>
      </c>
      <c r="G15" s="1501" t="s">
        <v>401</v>
      </c>
      <c r="H15" s="1501"/>
      <c r="I15" s="1502"/>
      <c r="J15" s="1502" t="s">
        <v>1982</v>
      </c>
      <c r="K15" s="1503">
        <v>2013</v>
      </c>
      <c r="L15" s="1494"/>
      <c r="M15" s="1494"/>
      <c r="N15" s="1502" t="s">
        <v>399</v>
      </c>
      <c r="O15" s="1502"/>
      <c r="P15" s="1502" t="s">
        <v>133</v>
      </c>
      <c r="Q15" s="1495">
        <v>54648000</v>
      </c>
      <c r="R15" s="1498"/>
      <c r="S15" s="1504" t="str">
        <f t="shared" ref="S15:S17" si="4">A15</f>
        <v>3.11.01</v>
      </c>
      <c r="T15" s="1505" t="str">
        <f t="shared" si="1"/>
        <v>BANGUNAN GEDUNG TEMPAT KERJA</v>
      </c>
      <c r="U15" s="1505">
        <f t="shared" si="2"/>
        <v>50</v>
      </c>
      <c r="V15" s="1506">
        <f t="shared" ref="V15:V17" si="5">(Q15)/U15</f>
        <v>1092960</v>
      </c>
      <c r="W15" s="1507">
        <f t="shared" ref="W15:W17" si="6">2013-AF15+1</f>
        <v>1</v>
      </c>
      <c r="X15" s="1508">
        <f t="shared" ref="X15:X17" si="7">IF(W15&gt;U15,Q15,V15*W15)</f>
        <v>1092960</v>
      </c>
      <c r="Y15" s="1509">
        <f t="shared" ref="Y15:Y17" si="8">2014-AF15+1</f>
        <v>2</v>
      </c>
      <c r="Z15" s="1508">
        <f t="shared" ref="Z15:Z17" si="9">IF(Q15=X15,0,V15)</f>
        <v>1092960</v>
      </c>
      <c r="AA15" s="1510">
        <f t="shared" ref="AA15:AA17" si="10">IF(Q15=X15+Z15,0,V15)</f>
        <v>1092960</v>
      </c>
      <c r="AB15" s="1511">
        <f t="shared" ref="AB15:AB17" si="11">IF(Q15=X15+Z15+AA15,0,V15)</f>
        <v>1092960</v>
      </c>
      <c r="AC15" s="1511">
        <f t="shared" ref="AC15:AC17" si="12">IF(Q15=X15+Z15+AA15+AB15,0,V15)</f>
        <v>1092960</v>
      </c>
      <c r="AD15" s="1511">
        <f t="shared" ref="AD15:AD17" si="13">IF(Q15=X15+Z15+AA15+AB15+AC15,0,V15)</f>
        <v>1092960</v>
      </c>
      <c r="AE15" s="1511">
        <f t="shared" ref="AE15:AE17" si="14">IF(Q15=X15+Z15+AA15+AB15+AC15+AD15,0,V15)</f>
        <v>1092960</v>
      </c>
      <c r="AF15" s="1512">
        <f t="shared" ref="AF15:AF17" si="15">K15</f>
        <v>2013</v>
      </c>
      <c r="AG15" s="1508">
        <f t="shared" ref="AG15:AG17" si="16">Q15-(Z15+AA15+X15+AB15+AC15+AD15+AE15)</f>
        <v>46997280</v>
      </c>
      <c r="AH15" s="1435">
        <f t="shared" ref="AH15:AH17" si="17">X15+Z15+AA15+AB15+AC15+AD15+AE15</f>
        <v>7650720</v>
      </c>
    </row>
    <row r="16" spans="1:35" s="1210" customFormat="1" ht="24" customHeight="1">
      <c r="A16" s="1210" t="str">
        <f t="shared" si="3"/>
        <v>3.11.01</v>
      </c>
      <c r="B16" s="1513"/>
      <c r="C16" s="1514" t="s">
        <v>1979</v>
      </c>
      <c r="D16" s="1501" t="s">
        <v>2085</v>
      </c>
      <c r="E16" s="1497"/>
      <c r="F16" s="1502" t="s">
        <v>112</v>
      </c>
      <c r="G16" s="1501" t="s">
        <v>401</v>
      </c>
      <c r="H16" s="1501"/>
      <c r="I16" s="1501"/>
      <c r="J16" s="1502" t="s">
        <v>1982</v>
      </c>
      <c r="K16" s="1503">
        <v>2014</v>
      </c>
      <c r="L16" s="1494"/>
      <c r="M16" s="1494"/>
      <c r="N16" s="1502"/>
      <c r="O16" s="1502"/>
      <c r="P16" s="1502" t="s">
        <v>133</v>
      </c>
      <c r="Q16" s="1495">
        <v>34760000</v>
      </c>
      <c r="R16" s="1498"/>
      <c r="S16" s="1504" t="str">
        <f t="shared" si="4"/>
        <v>3.11.01</v>
      </c>
      <c r="T16" s="1505" t="str">
        <f t="shared" si="1"/>
        <v>BANGUNAN GEDUNG TEMPAT KERJA</v>
      </c>
      <c r="U16" s="1505">
        <f t="shared" si="2"/>
        <v>50</v>
      </c>
      <c r="V16" s="1506">
        <f t="shared" si="5"/>
        <v>695200</v>
      </c>
      <c r="W16" s="1507">
        <f t="shared" si="6"/>
        <v>0</v>
      </c>
      <c r="X16" s="1508">
        <f t="shared" si="7"/>
        <v>0</v>
      </c>
      <c r="Y16" s="1509">
        <f t="shared" si="8"/>
        <v>1</v>
      </c>
      <c r="Z16" s="1508">
        <f t="shared" si="9"/>
        <v>695200</v>
      </c>
      <c r="AA16" s="1510">
        <f t="shared" si="10"/>
        <v>695200</v>
      </c>
      <c r="AB16" s="1511">
        <f t="shared" si="11"/>
        <v>695200</v>
      </c>
      <c r="AC16" s="1511">
        <f t="shared" si="12"/>
        <v>695200</v>
      </c>
      <c r="AD16" s="1511">
        <f t="shared" si="13"/>
        <v>695200</v>
      </c>
      <c r="AE16" s="1511">
        <f t="shared" si="14"/>
        <v>695200</v>
      </c>
      <c r="AF16" s="1512">
        <f t="shared" si="15"/>
        <v>2014</v>
      </c>
      <c r="AG16" s="1508">
        <f t="shared" si="16"/>
        <v>30588800</v>
      </c>
      <c r="AH16" s="1435">
        <f t="shared" si="17"/>
        <v>4171200</v>
      </c>
    </row>
    <row r="17" spans="1:34" s="1210" customFormat="1" ht="24" customHeight="1">
      <c r="A17" s="1210" t="str">
        <f t="shared" si="3"/>
        <v>3.11.01</v>
      </c>
      <c r="B17" s="1513"/>
      <c r="C17" s="1514" t="s">
        <v>1980</v>
      </c>
      <c r="D17" s="1501" t="s">
        <v>2086</v>
      </c>
      <c r="E17" s="1497"/>
      <c r="F17" s="1502" t="s">
        <v>112</v>
      </c>
      <c r="G17" s="1501" t="s">
        <v>401</v>
      </c>
      <c r="H17" s="1501"/>
      <c r="I17" s="1501"/>
      <c r="J17" s="1502" t="s">
        <v>1982</v>
      </c>
      <c r="K17" s="1503">
        <v>2014</v>
      </c>
      <c r="L17" s="1494"/>
      <c r="M17" s="1494"/>
      <c r="N17" s="1502"/>
      <c r="O17" s="1502"/>
      <c r="P17" s="1502" t="s">
        <v>133</v>
      </c>
      <c r="Q17" s="1495">
        <v>88854000</v>
      </c>
      <c r="R17" s="1498"/>
      <c r="S17" s="1504" t="str">
        <f t="shared" si="4"/>
        <v>3.11.01</v>
      </c>
      <c r="T17" s="1505" t="str">
        <f t="shared" si="1"/>
        <v>BANGUNAN GEDUNG TEMPAT KERJA</v>
      </c>
      <c r="U17" s="1505">
        <f t="shared" si="2"/>
        <v>50</v>
      </c>
      <c r="V17" s="1506">
        <f t="shared" si="5"/>
        <v>1777080</v>
      </c>
      <c r="W17" s="1507">
        <f t="shared" si="6"/>
        <v>0</v>
      </c>
      <c r="X17" s="1508">
        <f t="shared" si="7"/>
        <v>0</v>
      </c>
      <c r="Y17" s="1509">
        <f t="shared" si="8"/>
        <v>1</v>
      </c>
      <c r="Z17" s="1508">
        <f t="shared" si="9"/>
        <v>1777080</v>
      </c>
      <c r="AA17" s="1510">
        <f t="shared" si="10"/>
        <v>1777080</v>
      </c>
      <c r="AB17" s="1511">
        <f t="shared" si="11"/>
        <v>1777080</v>
      </c>
      <c r="AC17" s="1511">
        <f t="shared" si="12"/>
        <v>1777080</v>
      </c>
      <c r="AD17" s="1511">
        <f t="shared" si="13"/>
        <v>1777080</v>
      </c>
      <c r="AE17" s="1511">
        <f t="shared" si="14"/>
        <v>1777080</v>
      </c>
      <c r="AF17" s="1512">
        <f t="shared" si="15"/>
        <v>2014</v>
      </c>
      <c r="AG17" s="1508">
        <f t="shared" si="16"/>
        <v>78191520</v>
      </c>
      <c r="AH17" s="1435">
        <f t="shared" si="17"/>
        <v>10662480</v>
      </c>
    </row>
    <row r="18" spans="1:34" s="1210" customFormat="1" ht="24" customHeight="1">
      <c r="B18" s="1513"/>
      <c r="C18" s="1514" t="s">
        <v>150</v>
      </c>
      <c r="D18" s="1502"/>
      <c r="E18" s="1497"/>
      <c r="F18" s="1502"/>
      <c r="G18" s="1501"/>
      <c r="H18" s="1501"/>
      <c r="I18" s="1501"/>
      <c r="J18" s="1514"/>
      <c r="K18" s="1494"/>
      <c r="L18" s="1494"/>
      <c r="M18" s="1494"/>
      <c r="N18" s="1502"/>
      <c r="O18" s="1502"/>
      <c r="P18" s="1502"/>
      <c r="Q18" s="1495"/>
      <c r="R18" s="1498"/>
      <c r="X18" s="1435"/>
      <c r="Y18" s="1436"/>
      <c r="Z18" s="1435"/>
      <c r="AA18" s="1435"/>
      <c r="AB18" s="1435"/>
      <c r="AC18" s="1435"/>
      <c r="AD18" s="1435"/>
      <c r="AE18" s="1435"/>
      <c r="AG18" s="1435"/>
      <c r="AH18" s="1435"/>
    </row>
    <row r="19" spans="1:34" s="1210" customFormat="1" ht="24" customHeight="1">
      <c r="B19" s="1513" t="s">
        <v>50</v>
      </c>
      <c r="C19" s="1497" t="s">
        <v>1981</v>
      </c>
      <c r="D19" s="1494" t="s">
        <v>134</v>
      </c>
      <c r="E19" s="1497"/>
      <c r="F19" s="1494"/>
      <c r="G19" s="1494"/>
      <c r="H19" s="1494"/>
      <c r="I19" s="1497"/>
      <c r="J19" s="1497"/>
      <c r="K19" s="1494"/>
      <c r="L19" s="1494"/>
      <c r="M19" s="1494"/>
      <c r="N19" s="1494"/>
      <c r="O19" s="1494"/>
      <c r="P19" s="1494"/>
      <c r="Q19" s="1495"/>
      <c r="R19" s="1498"/>
      <c r="X19" s="1435"/>
      <c r="Y19" s="1436"/>
      <c r="Z19" s="1435"/>
      <c r="AA19" s="1435"/>
      <c r="AB19" s="1435"/>
      <c r="AC19" s="1435"/>
      <c r="AD19" s="1435"/>
      <c r="AE19" s="1435"/>
      <c r="AG19" s="1435"/>
      <c r="AH19" s="1435"/>
    </row>
    <row r="20" spans="1:34" s="1210" customFormat="1" ht="24" customHeight="1" thickBot="1">
      <c r="B20" s="1515"/>
      <c r="C20" s="1516"/>
      <c r="D20" s="1516"/>
      <c r="E20" s="1516"/>
      <c r="F20" s="1517"/>
      <c r="G20" s="1517"/>
      <c r="H20" s="1517"/>
      <c r="I20" s="1516"/>
      <c r="J20" s="1516"/>
      <c r="K20" s="1517"/>
      <c r="L20" s="1517"/>
      <c r="M20" s="1517"/>
      <c r="N20" s="1517"/>
      <c r="O20" s="1517"/>
      <c r="P20" s="1517"/>
      <c r="Q20" s="1518"/>
      <c r="R20" s="1519"/>
      <c r="X20" s="1435"/>
      <c r="Y20" s="1436"/>
      <c r="Z20" s="1435"/>
      <c r="AA20" s="1435"/>
      <c r="AB20" s="1435"/>
      <c r="AC20" s="1435"/>
      <c r="AD20" s="1435"/>
      <c r="AE20" s="1435"/>
      <c r="AG20" s="1435"/>
      <c r="AH20" s="1435"/>
    </row>
    <row r="21" spans="1:34" s="1210" customFormat="1" ht="14">
      <c r="B21" s="1520"/>
      <c r="C21" s="1520"/>
      <c r="D21" s="1520"/>
      <c r="E21" s="1520"/>
      <c r="F21" s="1521"/>
      <c r="G21" s="1521"/>
      <c r="H21" s="1521"/>
      <c r="I21" s="1520"/>
      <c r="J21" s="1520"/>
      <c r="K21" s="1521"/>
      <c r="L21" s="1521"/>
      <c r="M21" s="1521"/>
      <c r="N21" s="1521"/>
      <c r="O21" s="1521"/>
      <c r="P21" s="1521"/>
      <c r="Q21" s="1522"/>
      <c r="R21" s="1520"/>
      <c r="X21" s="1435"/>
      <c r="Y21" s="1436"/>
      <c r="Z21" s="1435"/>
      <c r="AA21" s="1435"/>
      <c r="AB21" s="1435"/>
      <c r="AC21" s="1435"/>
      <c r="AD21" s="1435"/>
      <c r="AE21" s="1435"/>
      <c r="AG21" s="1435"/>
      <c r="AH21" s="1435"/>
    </row>
    <row r="22" spans="1:34" s="1210" customFormat="1" ht="14">
      <c r="B22" s="1437"/>
      <c r="C22" s="1437"/>
      <c r="D22" s="1437"/>
      <c r="E22" s="1437"/>
      <c r="F22" s="1438"/>
      <c r="G22" s="1438"/>
      <c r="H22" s="1438"/>
      <c r="I22" s="1437"/>
      <c r="J22" s="1437"/>
      <c r="K22" s="1438"/>
      <c r="L22" s="1438"/>
      <c r="M22" s="1438"/>
      <c r="N22" s="1438"/>
      <c r="O22" s="1438"/>
      <c r="P22" s="1438"/>
      <c r="Q22" s="1438"/>
      <c r="R22" s="1437"/>
      <c r="X22" s="1435"/>
      <c r="Y22" s="1436"/>
      <c r="Z22" s="1435"/>
      <c r="AA22" s="1435"/>
      <c r="AB22" s="1435"/>
      <c r="AC22" s="1435"/>
      <c r="AD22" s="1435"/>
      <c r="AE22" s="1435"/>
      <c r="AG22" s="1435"/>
      <c r="AH22" s="1435"/>
    </row>
    <row r="23" spans="1:34" s="1210" customFormat="1" ht="14">
      <c r="B23" s="1222" t="s">
        <v>120</v>
      </c>
      <c r="C23" s="1222"/>
      <c r="D23" s="1222"/>
      <c r="E23" s="1222"/>
      <c r="F23" s="1222"/>
      <c r="G23" s="1224"/>
      <c r="H23" s="1224"/>
      <c r="I23" s="1224"/>
      <c r="J23" s="1224"/>
      <c r="K23" s="1224"/>
      <c r="L23" s="1224"/>
      <c r="M23" s="1222" t="s">
        <v>4762</v>
      </c>
      <c r="N23" s="1222"/>
      <c r="O23" s="1222"/>
      <c r="P23" s="1222"/>
      <c r="Q23" s="1438"/>
      <c r="R23" s="1437"/>
      <c r="X23" s="1435"/>
      <c r="Y23" s="1436"/>
      <c r="Z23" s="1435"/>
      <c r="AA23" s="1435"/>
      <c r="AB23" s="1435"/>
      <c r="AC23" s="1435"/>
      <c r="AD23" s="1435"/>
      <c r="AE23" s="1435"/>
      <c r="AG23" s="1435"/>
      <c r="AH23" s="1435"/>
    </row>
    <row r="24" spans="1:34" s="1210" customFormat="1" ht="14">
      <c r="B24" s="1222" t="s">
        <v>4817</v>
      </c>
      <c r="C24" s="1222"/>
      <c r="D24" s="1222"/>
      <c r="E24" s="1222"/>
      <c r="F24" s="1222"/>
      <c r="G24" s="1224"/>
      <c r="H24" s="1225"/>
      <c r="I24" s="1225"/>
      <c r="J24" s="1225"/>
      <c r="K24" s="1225"/>
      <c r="L24" s="1225"/>
      <c r="M24" s="1224"/>
      <c r="N24" s="1400"/>
      <c r="O24" s="1400"/>
      <c r="P24" s="1383"/>
      <c r="Q24" s="1437"/>
      <c r="R24" s="1437"/>
      <c r="X24" s="1435"/>
      <c r="Y24" s="1436"/>
      <c r="Z24" s="1435"/>
      <c r="AA24" s="1435"/>
      <c r="AB24" s="1435"/>
      <c r="AC24" s="1435"/>
      <c r="AD24" s="1435"/>
      <c r="AE24" s="1435"/>
      <c r="AG24" s="1435"/>
      <c r="AH24" s="1435"/>
    </row>
    <row r="25" spans="1:34" s="1210" customFormat="1" ht="14">
      <c r="B25" s="1222" t="s">
        <v>4763</v>
      </c>
      <c r="C25" s="1222"/>
      <c r="D25" s="1222"/>
      <c r="E25" s="1222"/>
      <c r="F25" s="1222"/>
      <c r="G25" s="1224"/>
      <c r="H25" s="1224"/>
      <c r="I25" s="1224"/>
      <c r="J25" s="1224"/>
      <c r="K25" s="1224"/>
      <c r="L25" s="1224"/>
      <c r="M25" s="1222" t="s">
        <v>117</v>
      </c>
      <c r="N25" s="1222"/>
      <c r="O25" s="1222"/>
      <c r="P25" s="1222"/>
      <c r="Q25" s="1437"/>
      <c r="R25" s="1437"/>
      <c r="X25" s="1435"/>
      <c r="Y25" s="1436"/>
      <c r="Z25" s="1435"/>
      <c r="AA25" s="1435"/>
      <c r="AB25" s="1435"/>
      <c r="AC25" s="1435"/>
      <c r="AD25" s="1435"/>
      <c r="AE25" s="1435"/>
      <c r="AG25" s="1435"/>
      <c r="AH25" s="1435"/>
    </row>
    <row r="26" spans="1:34" s="1210" customFormat="1" ht="14">
      <c r="B26" s="1224"/>
      <c r="C26" s="1224"/>
      <c r="D26" s="1224"/>
      <c r="E26" s="1224"/>
      <c r="F26" s="1224"/>
      <c r="G26" s="1227"/>
      <c r="H26" s="1227"/>
      <c r="I26" s="1224"/>
      <c r="J26" s="1224"/>
      <c r="K26" s="1224"/>
      <c r="L26" s="1227"/>
      <c r="M26" s="1227"/>
      <c r="N26" s="1400"/>
      <c r="O26" s="1400"/>
      <c r="P26" s="1383"/>
      <c r="Q26" s="1437"/>
      <c r="R26" s="1437"/>
      <c r="X26" s="1435"/>
      <c r="Y26" s="1436"/>
      <c r="Z26" s="1435"/>
      <c r="AA26" s="1435"/>
      <c r="AB26" s="1435"/>
      <c r="AC26" s="1435"/>
      <c r="AD26" s="1435"/>
      <c r="AE26" s="1435"/>
      <c r="AG26" s="1435"/>
      <c r="AH26" s="1435"/>
    </row>
    <row r="27" spans="1:34" s="1210" customFormat="1" ht="14">
      <c r="B27" s="1224"/>
      <c r="C27" s="1224"/>
      <c r="D27" s="1224"/>
      <c r="E27" s="1224"/>
      <c r="F27" s="1224"/>
      <c r="G27" s="1227"/>
      <c r="H27" s="1227"/>
      <c r="I27" s="1224"/>
      <c r="J27" s="1224"/>
      <c r="K27" s="1224"/>
      <c r="L27" s="1227"/>
      <c r="M27" s="1227"/>
      <c r="N27" s="1400"/>
      <c r="O27" s="1400"/>
      <c r="P27" s="1383"/>
      <c r="Q27" s="1438"/>
      <c r="R27" s="1437"/>
      <c r="X27" s="1435"/>
      <c r="Y27" s="1436"/>
      <c r="Z27" s="1435"/>
      <c r="AA27" s="1435"/>
      <c r="AB27" s="1435"/>
      <c r="AC27" s="1435"/>
      <c r="AD27" s="1435"/>
      <c r="AE27" s="1435"/>
      <c r="AG27" s="1435"/>
      <c r="AH27" s="1435"/>
    </row>
    <row r="28" spans="1:34" s="1210" customFormat="1" ht="14">
      <c r="B28" s="1224"/>
      <c r="C28" s="1224"/>
      <c r="D28" s="1224"/>
      <c r="E28" s="1224"/>
      <c r="F28" s="1224"/>
      <c r="G28" s="1227"/>
      <c r="H28" s="1227"/>
      <c r="I28" s="1224"/>
      <c r="J28" s="1224"/>
      <c r="K28" s="1224"/>
      <c r="L28" s="1227"/>
      <c r="M28" s="1227"/>
      <c r="N28" s="1400"/>
      <c r="O28" s="1400"/>
      <c r="P28" s="1383"/>
      <c r="Q28" s="1438"/>
      <c r="R28" s="1437"/>
      <c r="X28" s="1435"/>
      <c r="Y28" s="1436"/>
      <c r="Z28" s="1435"/>
      <c r="AA28" s="1435"/>
      <c r="AB28" s="1435"/>
      <c r="AC28" s="1435"/>
      <c r="AD28" s="1435"/>
      <c r="AE28" s="1435"/>
      <c r="AG28" s="1435"/>
      <c r="AH28" s="1435"/>
    </row>
    <row r="29" spans="1:34" s="1210" customFormat="1" ht="14">
      <c r="B29" s="1224"/>
      <c r="C29" s="1224"/>
      <c r="D29" s="1224"/>
      <c r="E29" s="1224"/>
      <c r="F29" s="1224"/>
      <c r="G29" s="1227"/>
      <c r="H29" s="1227"/>
      <c r="I29" s="1224"/>
      <c r="J29" s="1224"/>
      <c r="K29" s="1224"/>
      <c r="L29" s="1227"/>
      <c r="M29" s="1227"/>
      <c r="N29" s="1400"/>
      <c r="O29" s="1400"/>
      <c r="P29" s="1383"/>
      <c r="Q29" s="1438"/>
      <c r="R29" s="1437"/>
      <c r="X29" s="1435"/>
      <c r="Y29" s="1436"/>
      <c r="Z29" s="1435"/>
      <c r="AA29" s="1435"/>
      <c r="AB29" s="1435"/>
      <c r="AC29" s="1435"/>
      <c r="AD29" s="1435"/>
      <c r="AE29" s="1435"/>
      <c r="AG29" s="1435"/>
      <c r="AH29" s="1435"/>
    </row>
    <row r="30" spans="1:34" s="1210" customFormat="1" ht="14">
      <c r="B30" s="1230" t="s">
        <v>4822</v>
      </c>
      <c r="C30" s="1230"/>
      <c r="D30" s="1230"/>
      <c r="E30" s="1230"/>
      <c r="F30" s="1230"/>
      <c r="G30" s="1434"/>
      <c r="H30" s="1289"/>
      <c r="I30" s="1289"/>
      <c r="J30" s="1289"/>
      <c r="K30" s="1289"/>
      <c r="L30" s="1289"/>
      <c r="M30" s="1231" t="s">
        <v>4819</v>
      </c>
      <c r="N30" s="1231"/>
      <c r="O30" s="1231"/>
      <c r="P30" s="1231"/>
      <c r="X30" s="1435"/>
      <c r="Y30" s="1436"/>
      <c r="Z30" s="1435"/>
      <c r="AA30" s="1435"/>
      <c r="AB30" s="1435"/>
      <c r="AC30" s="1435"/>
      <c r="AD30" s="1435"/>
      <c r="AE30" s="1435"/>
      <c r="AG30" s="1435"/>
      <c r="AH30" s="1435"/>
    </row>
    <row r="31" spans="1:34" s="1210" customFormat="1" ht="14">
      <c r="B31" s="1222" t="s">
        <v>4820</v>
      </c>
      <c r="C31" s="1222"/>
      <c r="D31" s="1222"/>
      <c r="E31" s="1222"/>
      <c r="F31" s="1222"/>
      <c r="G31" s="1224"/>
      <c r="H31" s="1224"/>
      <c r="I31" s="1224"/>
      <c r="J31" s="1224"/>
      <c r="K31" s="1224"/>
      <c r="L31" s="1224"/>
      <c r="M31" s="1222" t="s">
        <v>4821</v>
      </c>
      <c r="N31" s="1222"/>
      <c r="O31" s="1222"/>
      <c r="P31" s="1222"/>
      <c r="X31" s="1435"/>
      <c r="Y31" s="1436"/>
      <c r="Z31" s="1435"/>
      <c r="AA31" s="1435"/>
      <c r="AB31" s="1435"/>
      <c r="AC31" s="1435"/>
      <c r="AD31" s="1435"/>
      <c r="AE31" s="1435"/>
      <c r="AG31" s="1435"/>
      <c r="AH31" s="1435"/>
    </row>
    <row r="32" spans="1:34" s="1210" customFormat="1" ht="14">
      <c r="B32" s="1383"/>
      <c r="C32" s="1381"/>
      <c r="D32" s="1381"/>
      <c r="E32" s="1381"/>
      <c r="F32" s="1381"/>
      <c r="G32" s="1402"/>
      <c r="H32" s="1383"/>
      <c r="I32" s="1382"/>
      <c r="J32" s="1383"/>
      <c r="K32" s="1382"/>
      <c r="L32" s="1401"/>
      <c r="M32" s="1401"/>
      <c r="N32" s="1401"/>
      <c r="O32" s="1403"/>
      <c r="P32" s="1398"/>
      <c r="X32" s="1435"/>
      <c r="Y32" s="1436"/>
      <c r="Z32" s="1435"/>
      <c r="AA32" s="1435"/>
      <c r="AB32" s="1435"/>
      <c r="AC32" s="1435"/>
      <c r="AD32" s="1435"/>
      <c r="AE32" s="1435"/>
      <c r="AG32" s="1435"/>
      <c r="AH32" s="1435"/>
    </row>
  </sheetData>
  <mergeCells count="50">
    <mergeCell ref="B31:F31"/>
    <mergeCell ref="M31:P31"/>
    <mergeCell ref="B23:F23"/>
    <mergeCell ref="M23:P23"/>
    <mergeCell ref="B24:F24"/>
    <mergeCell ref="B25:F25"/>
    <mergeCell ref="M25:P25"/>
    <mergeCell ref="B30:F30"/>
    <mergeCell ref="M30:P30"/>
    <mergeCell ref="S6:S8"/>
    <mergeCell ref="T6:T8"/>
    <mergeCell ref="U6:U8"/>
    <mergeCell ref="I6:I8"/>
    <mergeCell ref="J6:J8"/>
    <mergeCell ref="L7:L8"/>
    <mergeCell ref="K6:L6"/>
    <mergeCell ref="M6:M8"/>
    <mergeCell ref="N6:N8"/>
    <mergeCell ref="O6:O8"/>
    <mergeCell ref="K7:K8"/>
    <mergeCell ref="P6:P8"/>
    <mergeCell ref="Q6:Q8"/>
    <mergeCell ref="R6:R8"/>
    <mergeCell ref="AG6:AG8"/>
    <mergeCell ref="AH6:AH8"/>
    <mergeCell ref="V6:V8"/>
    <mergeCell ref="W6:W8"/>
    <mergeCell ref="X6:X8"/>
    <mergeCell ref="Y6:Y8"/>
    <mergeCell ref="Z6:Z8"/>
    <mergeCell ref="AA6:AA8"/>
    <mergeCell ref="AB6:AB8"/>
    <mergeCell ref="AC6:AC8"/>
    <mergeCell ref="AD6:AD8"/>
    <mergeCell ref="AF6:AF8"/>
    <mergeCell ref="AE6:AE8"/>
    <mergeCell ref="B1:R1"/>
    <mergeCell ref="B2:R2"/>
    <mergeCell ref="O4:R4"/>
    <mergeCell ref="C5:H5"/>
    <mergeCell ref="O5:R5"/>
    <mergeCell ref="B6:B8"/>
    <mergeCell ref="C6:C8"/>
    <mergeCell ref="D6:E6"/>
    <mergeCell ref="F6:F8"/>
    <mergeCell ref="G6:H6"/>
    <mergeCell ref="D7:D8"/>
    <mergeCell ref="E7:E8"/>
    <mergeCell ref="G7:G8"/>
    <mergeCell ref="H7:H8"/>
  </mergeCells>
  <phoneticPr fontId="53" type="noConversion"/>
  <printOptions horizontalCentered="1"/>
  <pageMargins left="0.45866141700000002" right="0.95866141699999996" top="0.94488188976377996" bottom="0.74803149606299202" header="0.31496062992126" footer="0.31496062992126"/>
  <pageSetup paperSize="5" scale="65" firstPageNumber="10" orientation="landscape" useFirstPageNumber="1"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G27"/>
  <sheetViews>
    <sheetView view="pageBreakPreview" zoomScale="90" zoomScaleNormal="90" zoomScaleSheetLayoutView="90" workbookViewId="0">
      <selection activeCell="D13" sqref="D13"/>
    </sheetView>
  </sheetViews>
  <sheetFormatPr baseColWidth="10" defaultColWidth="8.83203125" defaultRowHeight="15"/>
  <cols>
    <col min="2" max="2" width="7.5" customWidth="1"/>
    <col min="3" max="3" width="23.83203125" customWidth="1"/>
    <col min="4" max="4" width="17.5" bestFit="1" customWidth="1"/>
    <col min="6" max="6" width="15" customWidth="1"/>
    <col min="7" max="7" width="13.1640625" customWidth="1"/>
    <col min="9" max="9" width="11.6640625" customWidth="1"/>
    <col min="10" max="10" width="17.33203125" customWidth="1"/>
    <col min="14" max="14" width="9.5" customWidth="1"/>
    <col min="15" max="15" width="17.5" bestFit="1" customWidth="1"/>
    <col min="16" max="16" width="14" customWidth="1"/>
    <col min="17" max="17" width="17.33203125" customWidth="1"/>
    <col min="18" max="18" width="14.83203125" customWidth="1"/>
    <col min="19" max="33" width="16.33203125" customWidth="1"/>
  </cols>
  <sheetData>
    <row r="1" spans="2:33" ht="21">
      <c r="B1" s="1204" t="s">
        <v>1857</v>
      </c>
      <c r="C1" s="1204"/>
      <c r="D1" s="1204"/>
      <c r="E1" s="1204"/>
      <c r="F1" s="1204"/>
      <c r="G1" s="1204"/>
      <c r="H1" s="1204"/>
      <c r="I1" s="1204"/>
      <c r="J1" s="1204"/>
      <c r="K1" s="1204"/>
      <c r="L1" s="1204"/>
      <c r="M1" s="1204"/>
      <c r="N1" s="1204"/>
      <c r="O1" s="1204"/>
      <c r="P1" s="1204"/>
      <c r="Q1" s="1204"/>
      <c r="R1" s="1204"/>
    </row>
    <row r="2" spans="2:33" ht="21">
      <c r="B2" s="1204" t="s">
        <v>1858</v>
      </c>
      <c r="C2" s="1204"/>
      <c r="D2" s="1204"/>
      <c r="E2" s="1204"/>
      <c r="F2" s="1204"/>
      <c r="G2" s="1204"/>
      <c r="H2" s="1204"/>
      <c r="I2" s="1204"/>
      <c r="J2" s="1204"/>
      <c r="K2" s="1204"/>
      <c r="L2" s="1204"/>
      <c r="M2" s="1204"/>
      <c r="N2" s="1204"/>
      <c r="O2" s="1204"/>
      <c r="P2" s="1204"/>
      <c r="Q2" s="1204"/>
      <c r="R2" s="1204"/>
    </row>
    <row r="3" spans="2:33">
      <c r="B3" s="794"/>
      <c r="C3" s="794"/>
      <c r="D3" s="794"/>
      <c r="E3" s="794"/>
      <c r="F3" s="795"/>
      <c r="G3" s="795"/>
      <c r="H3" s="795"/>
      <c r="I3" s="794"/>
      <c r="J3" s="794"/>
      <c r="K3" s="795"/>
      <c r="L3" s="795"/>
      <c r="M3" s="795"/>
      <c r="N3" s="795"/>
      <c r="O3" s="795"/>
      <c r="P3" s="795"/>
      <c r="Q3" s="795"/>
      <c r="R3" s="794"/>
    </row>
    <row r="4" spans="2:33">
      <c r="B4" s="794"/>
      <c r="C4" s="794"/>
      <c r="D4" s="794"/>
      <c r="E4" s="794"/>
      <c r="F4" s="795"/>
      <c r="G4" s="795"/>
      <c r="H4" s="795"/>
      <c r="I4" s="794"/>
      <c r="J4" s="794"/>
      <c r="K4" s="795"/>
      <c r="L4" s="795"/>
      <c r="M4" s="795"/>
      <c r="N4" s="795"/>
      <c r="O4" s="1205" t="s">
        <v>1542</v>
      </c>
      <c r="P4" s="1205"/>
      <c r="Q4" s="1205"/>
      <c r="R4" s="1205"/>
    </row>
    <row r="5" spans="2:33" ht="16" thickBot="1">
      <c r="B5" s="794"/>
      <c r="C5" s="1205" t="s">
        <v>1867</v>
      </c>
      <c r="D5" s="1205"/>
      <c r="E5" s="1205"/>
      <c r="F5" s="1205"/>
      <c r="G5" s="1205"/>
      <c r="H5" s="1205"/>
      <c r="I5" s="794"/>
      <c r="J5" s="794"/>
      <c r="K5" s="795"/>
      <c r="L5" s="795"/>
      <c r="M5" s="795"/>
      <c r="N5" s="795"/>
      <c r="O5" s="1205" t="s">
        <v>1542</v>
      </c>
      <c r="P5" s="1205"/>
      <c r="Q5" s="1205"/>
      <c r="R5" s="1205"/>
    </row>
    <row r="6" spans="2:33" ht="23.25" customHeight="1" thickTop="1" thickBot="1">
      <c r="B6" s="1200" t="s">
        <v>2041</v>
      </c>
      <c r="C6" s="1203" t="s">
        <v>1877</v>
      </c>
      <c r="D6" s="1175" t="s">
        <v>1885</v>
      </c>
      <c r="E6" s="1176"/>
      <c r="F6" s="1203" t="s">
        <v>2042</v>
      </c>
      <c r="G6" s="1177" t="s">
        <v>1971</v>
      </c>
      <c r="H6" s="1178"/>
      <c r="I6" s="1179" t="s">
        <v>1975</v>
      </c>
      <c r="J6" s="1203" t="s">
        <v>1879</v>
      </c>
      <c r="K6" s="1203" t="s">
        <v>1972</v>
      </c>
      <c r="L6" s="1203"/>
      <c r="M6" s="1203" t="s">
        <v>1878</v>
      </c>
      <c r="N6" s="1203" t="s">
        <v>1880</v>
      </c>
      <c r="O6" s="1203" t="s">
        <v>1973</v>
      </c>
      <c r="P6" s="1203" t="s">
        <v>2043</v>
      </c>
      <c r="Q6" s="1203" t="s">
        <v>1974</v>
      </c>
      <c r="R6" s="1206" t="s">
        <v>2037</v>
      </c>
      <c r="S6" s="1163" t="s">
        <v>2015</v>
      </c>
      <c r="T6" s="1163" t="s">
        <v>2016</v>
      </c>
      <c r="U6" s="1163" t="s">
        <v>2017</v>
      </c>
      <c r="V6" s="1163" t="s">
        <v>2018</v>
      </c>
      <c r="W6" s="1190" t="s">
        <v>2019</v>
      </c>
      <c r="X6" s="1172" t="s">
        <v>2033</v>
      </c>
      <c r="Y6" s="1163" t="s">
        <v>2021</v>
      </c>
      <c r="Z6" s="1166" t="s">
        <v>2022</v>
      </c>
      <c r="AA6" s="1166" t="s">
        <v>2023</v>
      </c>
      <c r="AB6" s="1187" t="s">
        <v>2028</v>
      </c>
      <c r="AC6" s="1187" t="s">
        <v>2029</v>
      </c>
      <c r="AD6" s="1187" t="s">
        <v>2035</v>
      </c>
      <c r="AE6" s="1184" t="s">
        <v>1850</v>
      </c>
      <c r="AF6" s="1163" t="s">
        <v>2024</v>
      </c>
      <c r="AG6" s="1166" t="s">
        <v>2036</v>
      </c>
    </row>
    <row r="7" spans="2:33" ht="15" customHeight="1" thickTop="1">
      <c r="B7" s="1201"/>
      <c r="C7" s="1182"/>
      <c r="D7" s="1181" t="s">
        <v>1882</v>
      </c>
      <c r="E7" s="1181" t="s">
        <v>1986</v>
      </c>
      <c r="F7" s="1182"/>
      <c r="G7" s="1182" t="s">
        <v>2044</v>
      </c>
      <c r="H7" s="1182" t="s">
        <v>2045</v>
      </c>
      <c r="I7" s="1179"/>
      <c r="J7" s="1182"/>
      <c r="K7" s="1193" t="s">
        <v>1884</v>
      </c>
      <c r="L7" s="1193" t="s">
        <v>1885</v>
      </c>
      <c r="M7" s="1182"/>
      <c r="N7" s="1182"/>
      <c r="O7" s="1182"/>
      <c r="P7" s="1182"/>
      <c r="Q7" s="1182"/>
      <c r="R7" s="1207"/>
      <c r="S7" s="1164"/>
      <c r="T7" s="1164"/>
      <c r="U7" s="1164"/>
      <c r="V7" s="1164"/>
      <c r="W7" s="1191"/>
      <c r="X7" s="1173"/>
      <c r="Y7" s="1164"/>
      <c r="Z7" s="1167"/>
      <c r="AA7" s="1167"/>
      <c r="AB7" s="1188"/>
      <c r="AC7" s="1188"/>
      <c r="AD7" s="1188"/>
      <c r="AE7" s="1185"/>
      <c r="AF7" s="1164"/>
      <c r="AG7" s="1167"/>
    </row>
    <row r="8" spans="2:33" ht="16" thickBot="1">
      <c r="B8" s="1202"/>
      <c r="C8" s="1183"/>
      <c r="D8" s="1180"/>
      <c r="E8" s="1180"/>
      <c r="F8" s="1183"/>
      <c r="G8" s="1183"/>
      <c r="H8" s="1183"/>
      <c r="I8" s="1180"/>
      <c r="J8" s="1183"/>
      <c r="K8" s="1194"/>
      <c r="L8" s="1194"/>
      <c r="M8" s="1183"/>
      <c r="N8" s="1183"/>
      <c r="O8" s="1183"/>
      <c r="P8" s="1183"/>
      <c r="Q8" s="1183"/>
      <c r="R8" s="1208"/>
      <c r="S8" s="1165"/>
      <c r="T8" s="1165"/>
      <c r="U8" s="1165"/>
      <c r="V8" s="1165"/>
      <c r="W8" s="1192"/>
      <c r="X8" s="1174"/>
      <c r="Y8" s="1165"/>
      <c r="Z8" s="1168"/>
      <c r="AA8" s="1168"/>
      <c r="AB8" s="1189"/>
      <c r="AC8" s="1189"/>
      <c r="AD8" s="1189"/>
      <c r="AE8" s="1186"/>
      <c r="AF8" s="1165"/>
      <c r="AG8" s="1168"/>
    </row>
    <row r="9" spans="2:33" ht="17" thickTop="1" thickBot="1">
      <c r="B9" s="802">
        <v>1</v>
      </c>
      <c r="C9" s="803">
        <v>2</v>
      </c>
      <c r="D9" s="803">
        <v>3</v>
      </c>
      <c r="E9" s="804">
        <v>4</v>
      </c>
      <c r="F9" s="804">
        <v>5</v>
      </c>
      <c r="G9" s="803">
        <v>6</v>
      </c>
      <c r="H9" s="803">
        <v>7</v>
      </c>
      <c r="I9" s="804">
        <v>8</v>
      </c>
      <c r="J9" s="804">
        <v>9</v>
      </c>
      <c r="K9" s="803">
        <v>10</v>
      </c>
      <c r="L9" s="803">
        <v>11</v>
      </c>
      <c r="M9" s="803">
        <v>12</v>
      </c>
      <c r="N9" s="803">
        <v>13</v>
      </c>
      <c r="O9" s="803">
        <v>14</v>
      </c>
      <c r="P9" s="804">
        <v>15</v>
      </c>
      <c r="Q9" s="803">
        <v>16</v>
      </c>
      <c r="R9" s="805">
        <v>17</v>
      </c>
      <c r="S9" s="778"/>
      <c r="T9" s="778"/>
      <c r="U9" s="778"/>
      <c r="V9" s="778"/>
      <c r="W9" s="778"/>
      <c r="X9" s="778"/>
      <c r="Y9" s="778"/>
      <c r="Z9" s="778"/>
      <c r="AA9" s="778"/>
      <c r="AB9" s="788"/>
      <c r="AC9" s="788"/>
      <c r="AD9" s="788"/>
      <c r="AE9" s="789"/>
      <c r="AF9" s="778"/>
      <c r="AG9" s="778"/>
    </row>
    <row r="10" spans="2:33">
      <c r="B10" s="747"/>
      <c r="C10" s="697"/>
      <c r="D10" s="697"/>
      <c r="E10" s="697"/>
      <c r="F10" s="697"/>
      <c r="G10" s="697"/>
      <c r="H10" s="697"/>
      <c r="I10" s="697"/>
      <c r="J10" s="697"/>
      <c r="K10" s="697"/>
      <c r="L10" s="697"/>
      <c r="M10" s="697"/>
      <c r="N10" s="697"/>
      <c r="O10" s="697"/>
      <c r="P10" s="697"/>
      <c r="Q10" s="748"/>
      <c r="R10" s="749"/>
    </row>
    <row r="11" spans="2:33" ht="24" customHeight="1">
      <c r="B11" s="699">
        <v>1</v>
      </c>
      <c r="C11" s="750" t="s">
        <v>20</v>
      </c>
      <c r="D11" s="697"/>
      <c r="E11" s="697"/>
      <c r="F11" s="697"/>
      <c r="G11" s="697"/>
      <c r="H11" s="697"/>
      <c r="I11" s="697"/>
      <c r="J11" s="697"/>
      <c r="K11" s="697"/>
      <c r="L11" s="697"/>
      <c r="M11" s="697"/>
      <c r="N11" s="697"/>
      <c r="O11" s="697"/>
      <c r="P11" s="697"/>
      <c r="Q11" s="748"/>
      <c r="R11" s="749"/>
    </row>
    <row r="12" spans="2:33" ht="24" customHeight="1">
      <c r="B12" s="699" t="s">
        <v>46</v>
      </c>
      <c r="C12" s="750" t="s">
        <v>1976</v>
      </c>
      <c r="D12" s="696"/>
      <c r="E12" s="696"/>
      <c r="F12" s="697"/>
      <c r="G12" s="697"/>
      <c r="H12" s="697"/>
      <c r="I12" s="696"/>
      <c r="J12" s="696"/>
      <c r="K12" s="697"/>
      <c r="L12" s="697"/>
      <c r="M12" s="697"/>
      <c r="N12" s="697"/>
      <c r="O12" s="697"/>
      <c r="P12" s="697"/>
      <c r="Q12" s="748"/>
      <c r="R12" s="698"/>
    </row>
    <row r="13" spans="2:33" ht="24" customHeight="1">
      <c r="B13" s="699" t="s">
        <v>48</v>
      </c>
      <c r="C13" s="750" t="s">
        <v>1977</v>
      </c>
      <c r="D13" s="697" t="s">
        <v>134</v>
      </c>
      <c r="E13" s="696" t="s">
        <v>1542</v>
      </c>
      <c r="F13" s="697" t="s">
        <v>1542</v>
      </c>
      <c r="G13" s="697" t="s">
        <v>1542</v>
      </c>
      <c r="H13" s="697" t="s">
        <v>1542</v>
      </c>
      <c r="I13" s="697" t="s">
        <v>1542</v>
      </c>
      <c r="J13" s="696" t="s">
        <v>1542</v>
      </c>
      <c r="K13" s="697" t="s">
        <v>1542</v>
      </c>
      <c r="L13" s="697" t="s">
        <v>1542</v>
      </c>
      <c r="M13" s="697" t="s">
        <v>1542</v>
      </c>
      <c r="N13" s="697" t="s">
        <v>1542</v>
      </c>
      <c r="O13" s="697" t="s">
        <v>1542</v>
      </c>
      <c r="P13" s="697" t="s">
        <v>1542</v>
      </c>
      <c r="Q13" s="751" t="e">
        <f>SUM(#REF!)</f>
        <v>#REF!</v>
      </c>
      <c r="R13" s="698"/>
      <c r="X13" s="755" t="e">
        <f>SUM(#REF!)</f>
        <v>#REF!</v>
      </c>
      <c r="Z13" s="755" t="e">
        <f>SUM(#REF!)</f>
        <v>#REF!</v>
      </c>
      <c r="AA13" s="755" t="e">
        <f>SUM(#REF!)</f>
        <v>#REF!</v>
      </c>
      <c r="AB13" s="755" t="e">
        <f>SUM(#REF!)</f>
        <v>#REF!</v>
      </c>
      <c r="AC13" s="755" t="e">
        <f>SUM(#REF!)</f>
        <v>#REF!</v>
      </c>
      <c r="AD13" s="755" t="e">
        <f>SUM(#REF!)</f>
        <v>#REF!</v>
      </c>
      <c r="AF13" s="755" t="e">
        <f>SUM(#REF!)</f>
        <v>#REF!</v>
      </c>
      <c r="AG13" s="755" t="e">
        <f>SUM(#REF!)</f>
        <v>#REF!</v>
      </c>
    </row>
    <row r="14" spans="2:33" ht="24" customHeight="1">
      <c r="B14" s="695"/>
      <c r="C14" s="700" t="s">
        <v>150</v>
      </c>
      <c r="D14" s="753"/>
      <c r="E14" s="696"/>
      <c r="F14" s="753"/>
      <c r="G14" s="752"/>
      <c r="H14" s="752"/>
      <c r="I14" s="752"/>
      <c r="J14" s="700"/>
      <c r="K14" s="697"/>
      <c r="L14" s="697"/>
      <c r="M14" s="697"/>
      <c r="N14" s="753"/>
      <c r="O14" s="753"/>
      <c r="P14" s="753"/>
      <c r="Q14" s="748"/>
      <c r="R14" s="698"/>
    </row>
    <row r="15" spans="2:33" ht="24" customHeight="1">
      <c r="B15" s="695" t="s">
        <v>50</v>
      </c>
      <c r="C15" s="696" t="s">
        <v>1981</v>
      </c>
      <c r="D15" s="697" t="s">
        <v>134</v>
      </c>
      <c r="E15" s="696"/>
      <c r="F15" s="697"/>
      <c r="G15" s="697"/>
      <c r="H15" s="697"/>
      <c r="I15" s="696"/>
      <c r="J15" s="696"/>
      <c r="K15" s="697"/>
      <c r="L15" s="697"/>
      <c r="M15" s="697"/>
      <c r="N15" s="697"/>
      <c r="O15" s="697"/>
      <c r="P15" s="697"/>
      <c r="Q15" s="748"/>
      <c r="R15" s="698"/>
    </row>
    <row r="16" spans="2:33" ht="24" customHeight="1" thickBot="1">
      <c r="B16" s="701"/>
      <c r="C16" s="702"/>
      <c r="D16" s="702"/>
      <c r="E16" s="702"/>
      <c r="F16" s="703"/>
      <c r="G16" s="703"/>
      <c r="H16" s="703"/>
      <c r="I16" s="702"/>
      <c r="J16" s="702"/>
      <c r="K16" s="703"/>
      <c r="L16" s="703"/>
      <c r="M16" s="703"/>
      <c r="N16" s="703"/>
      <c r="O16" s="703"/>
      <c r="P16" s="703"/>
      <c r="Q16" s="754"/>
      <c r="R16" s="704"/>
    </row>
    <row r="17" spans="2:18">
      <c r="B17" s="681"/>
      <c r="C17" s="681"/>
      <c r="D17" s="681"/>
      <c r="E17" s="681"/>
      <c r="F17" s="746"/>
      <c r="G17" s="746"/>
      <c r="H17" s="746"/>
      <c r="I17" s="681"/>
      <c r="J17" s="681"/>
      <c r="K17" s="746"/>
      <c r="L17" s="746"/>
      <c r="M17" s="746"/>
      <c r="N17" s="746"/>
      <c r="O17" s="746"/>
      <c r="P17" s="746"/>
      <c r="Q17" s="688"/>
      <c r="R17" s="681"/>
    </row>
    <row r="18" spans="2:18">
      <c r="B18" s="794"/>
      <c r="C18" s="794"/>
      <c r="D18" s="794"/>
      <c r="E18" s="794"/>
      <c r="F18" s="795"/>
      <c r="G18" s="795"/>
      <c r="H18" s="795"/>
      <c r="I18" s="794"/>
      <c r="J18" s="794"/>
      <c r="K18" s="795"/>
      <c r="L18" s="795"/>
      <c r="M18" s="795"/>
      <c r="N18" s="795"/>
      <c r="O18" s="795"/>
      <c r="P18" s="795"/>
      <c r="Q18" s="795"/>
      <c r="R18" s="794"/>
    </row>
    <row r="19" spans="2:18" s="806" customFormat="1">
      <c r="B19" s="794"/>
      <c r="C19" s="1198" t="s">
        <v>1970</v>
      </c>
      <c r="D19" s="1198"/>
      <c r="E19" s="1198"/>
      <c r="F19" s="1198"/>
      <c r="G19" s="676"/>
      <c r="H19" s="795"/>
      <c r="I19" s="794"/>
      <c r="J19" s="794"/>
      <c r="K19" s="795"/>
      <c r="L19" s="1195" t="s">
        <v>1886</v>
      </c>
      <c r="M19" s="1195"/>
      <c r="N19" s="1195"/>
      <c r="O19" s="1195"/>
      <c r="P19" s="1195"/>
      <c r="Q19" s="795"/>
      <c r="R19" s="794"/>
    </row>
    <row r="20" spans="2:18" s="806" customFormat="1">
      <c r="B20" s="794"/>
      <c r="C20" s="1198" t="s">
        <v>1859</v>
      </c>
      <c r="D20" s="1198"/>
      <c r="E20" s="1198"/>
      <c r="F20" s="1198"/>
      <c r="G20" s="676"/>
      <c r="H20" s="676"/>
      <c r="I20" s="794"/>
      <c r="J20" s="794"/>
      <c r="K20" s="795"/>
      <c r="L20" s="684"/>
      <c r="M20" s="682"/>
      <c r="N20" s="682"/>
      <c r="O20" s="682"/>
      <c r="P20" s="794"/>
      <c r="Q20" s="794"/>
      <c r="R20" s="794"/>
    </row>
    <row r="21" spans="2:18" s="806" customFormat="1">
      <c r="B21" s="794"/>
      <c r="C21" s="1198" t="s">
        <v>121</v>
      </c>
      <c r="D21" s="1198"/>
      <c r="E21" s="1198"/>
      <c r="F21" s="1198"/>
      <c r="G21" s="676"/>
      <c r="H21" s="676"/>
      <c r="I21" s="676"/>
      <c r="J21" s="676"/>
      <c r="K21" s="676"/>
      <c r="L21" s="1196" t="s">
        <v>117</v>
      </c>
      <c r="M21" s="1196"/>
      <c r="N21" s="1196"/>
      <c r="O21" s="1196"/>
      <c r="P21" s="1196"/>
      <c r="Q21" s="794"/>
      <c r="R21" s="794"/>
    </row>
    <row r="22" spans="2:18" s="806" customFormat="1">
      <c r="B22" s="794"/>
      <c r="C22" s="683"/>
      <c r="D22" s="683"/>
      <c r="E22" s="683"/>
      <c r="F22" s="683"/>
      <c r="G22" s="676"/>
      <c r="H22" s="676"/>
      <c r="I22" s="676"/>
      <c r="J22" s="677"/>
      <c r="K22" s="677"/>
      <c r="L22" s="687"/>
      <c r="M22" s="687"/>
      <c r="N22" s="687"/>
      <c r="O22" s="676"/>
      <c r="P22" s="676"/>
      <c r="Q22" s="794"/>
      <c r="R22" s="794"/>
    </row>
    <row r="23" spans="2:18" s="806" customFormat="1">
      <c r="B23" s="794"/>
      <c r="C23" s="683"/>
      <c r="D23" s="683"/>
      <c r="E23" s="683"/>
      <c r="F23" s="683"/>
      <c r="G23" s="677"/>
      <c r="H23" s="676"/>
      <c r="I23" s="676"/>
      <c r="J23" s="676"/>
      <c r="K23" s="676"/>
      <c r="L23" s="687"/>
      <c r="M23" s="687"/>
      <c r="N23" s="687"/>
      <c r="O23" s="679"/>
      <c r="P23" s="676"/>
      <c r="Q23" s="795"/>
      <c r="R23" s="794"/>
    </row>
    <row r="24" spans="2:18" s="806" customFormat="1">
      <c r="B24" s="794"/>
      <c r="C24" s="683"/>
      <c r="D24" s="683"/>
      <c r="E24" s="683"/>
      <c r="F24" s="683"/>
      <c r="G24" s="676"/>
      <c r="H24" s="678"/>
      <c r="I24" s="678"/>
      <c r="J24" s="678"/>
      <c r="K24" s="678"/>
      <c r="L24" s="672"/>
      <c r="M24" s="685"/>
      <c r="N24" s="686"/>
      <c r="O24" s="680"/>
      <c r="P24" s="679"/>
      <c r="Q24" s="795"/>
      <c r="R24" s="794"/>
    </row>
    <row r="25" spans="2:18" s="806" customFormat="1">
      <c r="B25" s="794"/>
      <c r="C25" s="683"/>
      <c r="D25" s="683"/>
      <c r="E25" s="683"/>
      <c r="F25" s="683"/>
      <c r="G25" s="678"/>
      <c r="H25" s="678"/>
      <c r="I25" s="678"/>
      <c r="J25" s="678"/>
      <c r="K25" s="678"/>
      <c r="L25" s="672"/>
      <c r="M25" s="685"/>
      <c r="N25" s="686"/>
      <c r="O25" s="680"/>
      <c r="P25" s="680"/>
      <c r="Q25" s="795"/>
      <c r="R25" s="794"/>
    </row>
    <row r="26" spans="2:18" s="806" customFormat="1">
      <c r="C26" s="1199" t="s">
        <v>1876</v>
      </c>
      <c r="D26" s="1199"/>
      <c r="E26" s="1199"/>
      <c r="F26" s="1199"/>
      <c r="G26" s="680"/>
      <c r="H26" s="680"/>
      <c r="L26" s="1197" t="s">
        <v>1846</v>
      </c>
      <c r="M26" s="1197"/>
      <c r="N26" s="1197"/>
      <c r="O26" s="1197"/>
      <c r="P26" s="1197"/>
    </row>
    <row r="27" spans="2:18" s="806" customFormat="1">
      <c r="C27" s="1198" t="s">
        <v>1875</v>
      </c>
      <c r="D27" s="1198"/>
      <c r="E27" s="1198"/>
      <c r="F27" s="1198"/>
      <c r="G27" s="676"/>
      <c r="H27" s="676"/>
      <c r="L27" s="1196" t="s">
        <v>1847</v>
      </c>
      <c r="M27" s="1196"/>
      <c r="N27" s="1196"/>
      <c r="O27" s="1196"/>
      <c r="P27" s="1196"/>
    </row>
  </sheetData>
  <mergeCells count="49">
    <mergeCell ref="C27:F27"/>
    <mergeCell ref="L27:P27"/>
    <mergeCell ref="C19:F19"/>
    <mergeCell ref="L19:P19"/>
    <mergeCell ref="C20:F20"/>
    <mergeCell ref="C21:F21"/>
    <mergeCell ref="L21:P21"/>
    <mergeCell ref="C26:F26"/>
    <mergeCell ref="L26:P26"/>
    <mergeCell ref="S6:S8"/>
    <mergeCell ref="T6:T8"/>
    <mergeCell ref="U6:U8"/>
    <mergeCell ref="I6:I8"/>
    <mergeCell ref="J6:J8"/>
    <mergeCell ref="L7:L8"/>
    <mergeCell ref="K6:L6"/>
    <mergeCell ref="M6:M8"/>
    <mergeCell ref="N6:N8"/>
    <mergeCell ref="O6:O8"/>
    <mergeCell ref="K7:K8"/>
    <mergeCell ref="P6:P8"/>
    <mergeCell ref="Q6:Q8"/>
    <mergeCell ref="R6:R8"/>
    <mergeCell ref="AF6:AF8"/>
    <mergeCell ref="AG6:AG8"/>
    <mergeCell ref="V6:V8"/>
    <mergeCell ref="W6:W8"/>
    <mergeCell ref="X6:X8"/>
    <mergeCell ref="Y6:Y8"/>
    <mergeCell ref="Z6:Z8"/>
    <mergeCell ref="AA6:AA8"/>
    <mergeCell ref="AB6:AB8"/>
    <mergeCell ref="AC6:AC8"/>
    <mergeCell ref="AD6:AD8"/>
    <mergeCell ref="AE6:AE8"/>
    <mergeCell ref="B1:R1"/>
    <mergeCell ref="B2:R2"/>
    <mergeCell ref="O4:R4"/>
    <mergeCell ref="C5:H5"/>
    <mergeCell ref="O5:R5"/>
    <mergeCell ref="B6:B8"/>
    <mergeCell ref="C6:C8"/>
    <mergeCell ref="D6:E6"/>
    <mergeCell ref="F6:F8"/>
    <mergeCell ref="G6:H6"/>
    <mergeCell ref="D7:D8"/>
    <mergeCell ref="E7:E8"/>
    <mergeCell ref="G7:G8"/>
    <mergeCell ref="H7:H8"/>
  </mergeCells>
  <phoneticPr fontId="53" type="noConversion"/>
  <printOptions horizontalCentered="1"/>
  <pageMargins left="0.70866141732283472" right="0.70866141732283472" top="0.94488188976377963" bottom="0.74803149606299213" header="0.31496062992125984" footer="0.31496062992125984"/>
  <pageSetup paperSize="258" scale="65" firstPageNumber="10" orientation="landscape" useFirstPageNumber="1" r:id="rId1"/>
  <headerFooter>
    <oddFooter>&amp;C&amp;P&amp;RDINAS ENERGI SUMBER DAYA DAN MINERAL</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R37"/>
  <sheetViews>
    <sheetView view="pageBreakPreview" zoomScale="80" zoomScaleNormal="70" zoomScaleSheetLayoutView="80" workbookViewId="0">
      <selection activeCell="A23" sqref="A23:O32"/>
    </sheetView>
  </sheetViews>
  <sheetFormatPr baseColWidth="10" defaultColWidth="8.83203125" defaultRowHeight="15"/>
  <cols>
    <col min="1" max="1" width="7" customWidth="1"/>
    <col min="2" max="2" width="36.83203125" customWidth="1"/>
    <col min="3" max="3" width="15.33203125" customWidth="1"/>
    <col min="4" max="4" width="13.33203125" customWidth="1"/>
    <col min="5" max="5" width="11.5" customWidth="1"/>
    <col min="6" max="6" width="10.1640625" customWidth="1"/>
    <col min="8" max="8" width="10.6640625" customWidth="1"/>
    <col min="9" max="9" width="24.83203125" customWidth="1"/>
    <col min="10" max="11" width="10.5" customWidth="1"/>
    <col min="13" max="13" width="9.83203125" customWidth="1"/>
    <col min="14" max="14" width="12.5" customWidth="1"/>
    <col min="15" max="15" width="19.5" customWidth="1"/>
    <col min="16" max="16" width="12.1640625" customWidth="1"/>
    <col min="17" max="17" width="11.33203125" customWidth="1"/>
    <col min="18" max="18" width="17.83203125" bestFit="1" customWidth="1"/>
  </cols>
  <sheetData>
    <row r="1" spans="1:17" s="1381" customFormat="1" ht="25">
      <c r="A1" s="1411" t="s">
        <v>4823</v>
      </c>
      <c r="B1" s="1411"/>
      <c r="C1" s="1411"/>
      <c r="D1" s="1411"/>
      <c r="E1" s="1411"/>
      <c r="F1" s="1411"/>
      <c r="G1" s="1411"/>
      <c r="H1" s="1411"/>
      <c r="I1" s="1411"/>
      <c r="J1" s="1411"/>
      <c r="K1" s="1411"/>
      <c r="L1" s="1411"/>
      <c r="M1" s="1411"/>
      <c r="N1" s="1411"/>
      <c r="O1" s="1411"/>
      <c r="P1" s="1411"/>
      <c r="Q1" s="1411"/>
    </row>
    <row r="2" spans="1:17" s="1381" customFormat="1" ht="25">
      <c r="A2" s="1411" t="s">
        <v>4824</v>
      </c>
      <c r="B2" s="1411"/>
      <c r="C2" s="1411"/>
      <c r="D2" s="1411"/>
      <c r="E2" s="1411"/>
      <c r="F2" s="1411"/>
      <c r="G2" s="1411"/>
      <c r="H2" s="1411"/>
      <c r="I2" s="1411"/>
      <c r="J2" s="1411"/>
      <c r="K2" s="1411"/>
      <c r="L2" s="1411"/>
      <c r="M2" s="1411"/>
      <c r="N2" s="1411"/>
      <c r="O2" s="1411"/>
      <c r="P2" s="1411"/>
      <c r="Q2" s="1411"/>
    </row>
    <row r="3" spans="1:17" s="1381" customFormat="1" ht="14">
      <c r="A3" s="1382"/>
      <c r="B3" s="1382"/>
      <c r="C3" s="1382"/>
      <c r="D3" s="1382"/>
      <c r="E3" s="1382"/>
      <c r="F3" s="1382"/>
      <c r="G3" s="1382"/>
      <c r="H3" s="1382"/>
      <c r="I3" s="1382"/>
      <c r="J3" s="1382"/>
      <c r="K3" s="1382"/>
      <c r="L3" s="1382"/>
      <c r="M3" s="1382"/>
      <c r="N3" s="1382"/>
      <c r="O3" s="1382"/>
      <c r="P3" s="1382"/>
      <c r="Q3" s="1382"/>
    </row>
    <row r="4" spans="1:17" s="1381" customFormat="1" ht="14">
      <c r="A4" s="1383"/>
      <c r="B4" s="1383"/>
      <c r="C4" s="1383"/>
      <c r="D4" s="1383"/>
      <c r="E4" s="1383"/>
      <c r="F4" s="1384"/>
      <c r="G4" s="1383"/>
      <c r="H4" s="1382"/>
      <c r="I4" s="1383"/>
      <c r="J4" s="1382"/>
      <c r="K4" s="1382"/>
      <c r="L4" s="1382"/>
      <c r="M4" s="1382"/>
      <c r="N4" s="1382"/>
      <c r="O4" s="1382"/>
      <c r="P4" s="1380"/>
      <c r="Q4" s="1380"/>
    </row>
    <row r="5" spans="1:17" s="1381" customFormat="1" thickBot="1">
      <c r="A5" s="1412"/>
      <c r="B5" s="1412" t="s">
        <v>1868</v>
      </c>
      <c r="C5" s="1412"/>
      <c r="D5" s="1412"/>
      <c r="E5" s="1412"/>
      <c r="F5" s="1412"/>
      <c r="G5" s="1412"/>
      <c r="H5" s="1383"/>
      <c r="I5" s="1382"/>
      <c r="J5" s="1382"/>
      <c r="K5" s="1382"/>
      <c r="L5" s="1382"/>
      <c r="M5" s="1385" t="s">
        <v>1542</v>
      </c>
      <c r="N5" s="1385"/>
      <c r="O5" s="1385"/>
      <c r="P5" s="1385"/>
      <c r="Q5" s="1385"/>
    </row>
    <row r="6" spans="1:17" s="1381" customFormat="1" ht="33.75" customHeight="1">
      <c r="A6" s="1413" t="s">
        <v>1853</v>
      </c>
      <c r="B6" s="1414" t="s">
        <v>2038</v>
      </c>
      <c r="C6" s="1414" t="s">
        <v>1885</v>
      </c>
      <c r="D6" s="1414"/>
      <c r="E6" s="1414" t="s">
        <v>1983</v>
      </c>
      <c r="F6" s="1414" t="s">
        <v>1984</v>
      </c>
      <c r="G6" s="1414" t="s">
        <v>2046</v>
      </c>
      <c r="H6" s="1414" t="s">
        <v>1878</v>
      </c>
      <c r="I6" s="1414" t="s">
        <v>2047</v>
      </c>
      <c r="J6" s="1414" t="s">
        <v>1985</v>
      </c>
      <c r="K6" s="1414"/>
      <c r="L6" s="1414" t="s">
        <v>1880</v>
      </c>
      <c r="M6" s="1414" t="s">
        <v>1973</v>
      </c>
      <c r="N6" s="1414" t="s">
        <v>1881</v>
      </c>
      <c r="O6" s="1414" t="s">
        <v>1974</v>
      </c>
      <c r="P6" s="1414" t="s">
        <v>2048</v>
      </c>
      <c r="Q6" s="1415" t="s">
        <v>2037</v>
      </c>
    </row>
    <row r="7" spans="1:17" s="1381" customFormat="1" ht="23.25" customHeight="1">
      <c r="A7" s="1416"/>
      <c r="B7" s="1386"/>
      <c r="C7" s="1386" t="s">
        <v>1882</v>
      </c>
      <c r="D7" s="1386" t="s">
        <v>1986</v>
      </c>
      <c r="E7" s="1387"/>
      <c r="F7" s="1386"/>
      <c r="G7" s="1386"/>
      <c r="H7" s="1386"/>
      <c r="I7" s="1386"/>
      <c r="J7" s="1386" t="s">
        <v>1884</v>
      </c>
      <c r="K7" s="1386" t="s">
        <v>1885</v>
      </c>
      <c r="L7" s="1386"/>
      <c r="M7" s="1387"/>
      <c r="N7" s="1386"/>
      <c r="O7" s="1386"/>
      <c r="P7" s="1386"/>
      <c r="Q7" s="1417"/>
    </row>
    <row r="8" spans="1:17" s="1381" customFormat="1" ht="12" customHeight="1" thickBot="1">
      <c r="A8" s="1422"/>
      <c r="B8" s="1423"/>
      <c r="C8" s="1423"/>
      <c r="D8" s="1423"/>
      <c r="E8" s="1424"/>
      <c r="F8" s="1423"/>
      <c r="G8" s="1423"/>
      <c r="H8" s="1423"/>
      <c r="I8" s="1423"/>
      <c r="J8" s="1423"/>
      <c r="K8" s="1423"/>
      <c r="L8" s="1423"/>
      <c r="M8" s="1424"/>
      <c r="N8" s="1423"/>
      <c r="O8" s="1423"/>
      <c r="P8" s="1423"/>
      <c r="Q8" s="1425"/>
    </row>
    <row r="9" spans="1:17" s="1381" customFormat="1" ht="20" customHeight="1" thickBot="1">
      <c r="A9" s="1431">
        <v>1</v>
      </c>
      <c r="B9" s="1432">
        <v>2</v>
      </c>
      <c r="C9" s="1432">
        <v>3</v>
      </c>
      <c r="D9" s="1432">
        <v>4</v>
      </c>
      <c r="E9" s="1432">
        <v>5</v>
      </c>
      <c r="F9" s="1432">
        <v>6</v>
      </c>
      <c r="G9" s="1432">
        <v>7</v>
      </c>
      <c r="H9" s="1432">
        <v>8</v>
      </c>
      <c r="I9" s="1432">
        <v>9</v>
      </c>
      <c r="J9" s="1432">
        <v>10</v>
      </c>
      <c r="K9" s="1432">
        <v>11</v>
      </c>
      <c r="L9" s="1432">
        <v>12</v>
      </c>
      <c r="M9" s="1432">
        <v>13</v>
      </c>
      <c r="N9" s="1432">
        <v>14</v>
      </c>
      <c r="O9" s="1432">
        <v>15</v>
      </c>
      <c r="P9" s="1432">
        <v>16</v>
      </c>
      <c r="Q9" s="1433">
        <v>17</v>
      </c>
    </row>
    <row r="10" spans="1:17" s="1381" customFormat="1" ht="19" customHeight="1" thickTop="1">
      <c r="A10" s="1426"/>
      <c r="B10" s="1427"/>
      <c r="C10" s="1427"/>
      <c r="D10" s="1427"/>
      <c r="E10" s="1427"/>
      <c r="F10" s="1428"/>
      <c r="G10" s="1427"/>
      <c r="H10" s="1429"/>
      <c r="I10" s="1427"/>
      <c r="J10" s="1429"/>
      <c r="K10" s="1429"/>
      <c r="L10" s="1429"/>
      <c r="M10" s="1429"/>
      <c r="N10" s="1429"/>
      <c r="O10" s="1429"/>
      <c r="P10" s="1429"/>
      <c r="Q10" s="1430"/>
    </row>
    <row r="11" spans="1:17" s="1389" customFormat="1" ht="28.5" customHeight="1">
      <c r="A11" s="1418">
        <v>1</v>
      </c>
      <c r="B11" s="1388" t="s">
        <v>20</v>
      </c>
      <c r="C11" s="1388"/>
      <c r="D11" s="1388"/>
      <c r="E11" s="1388"/>
      <c r="F11" s="1388"/>
      <c r="G11" s="1388"/>
      <c r="H11" s="1388"/>
      <c r="I11" s="1388"/>
      <c r="J11" s="1388"/>
      <c r="K11" s="1388"/>
      <c r="L11" s="1388"/>
      <c r="M11" s="1388"/>
      <c r="N11" s="1388"/>
      <c r="O11" s="1388"/>
      <c r="P11" s="1388"/>
      <c r="Q11" s="1419"/>
    </row>
    <row r="12" spans="1:17" s="1389" customFormat="1" ht="28.5" customHeight="1">
      <c r="A12" s="1418" t="s">
        <v>52</v>
      </c>
      <c r="B12" s="1388" t="s">
        <v>1987</v>
      </c>
      <c r="C12" s="1388"/>
      <c r="D12" s="1388"/>
      <c r="E12" s="1388"/>
      <c r="F12" s="1388"/>
      <c r="G12" s="1388"/>
      <c r="H12" s="1388"/>
      <c r="I12" s="1388"/>
      <c r="J12" s="1388"/>
      <c r="K12" s="1388"/>
      <c r="L12" s="1388"/>
      <c r="M12" s="1388"/>
      <c r="N12" s="1388"/>
      <c r="O12" s="1390">
        <f>O13+O15+O17+O19</f>
        <v>0</v>
      </c>
      <c r="P12" s="1388"/>
      <c r="Q12" s="1419"/>
    </row>
    <row r="13" spans="1:17" s="1389" customFormat="1" ht="28.5" customHeight="1">
      <c r="A13" s="1418" t="s">
        <v>54</v>
      </c>
      <c r="B13" s="1388" t="s">
        <v>1988</v>
      </c>
      <c r="C13" s="1391" t="s">
        <v>134</v>
      </c>
      <c r="D13" s="1388"/>
      <c r="E13" s="1388"/>
      <c r="F13" s="1388"/>
      <c r="G13" s="1388"/>
      <c r="H13" s="1388"/>
      <c r="I13" s="1388"/>
      <c r="J13" s="1388"/>
      <c r="K13" s="1388"/>
      <c r="L13" s="1388"/>
      <c r="M13" s="1388"/>
      <c r="N13" s="1388"/>
      <c r="O13" s="1388"/>
      <c r="P13" s="1388"/>
      <c r="Q13" s="1419"/>
    </row>
    <row r="14" spans="1:17" s="1389" customFormat="1" ht="28.5" customHeight="1">
      <c r="A14" s="1418"/>
      <c r="B14" s="1388" t="s">
        <v>150</v>
      </c>
      <c r="C14" s="1391"/>
      <c r="D14" s="1388"/>
      <c r="E14" s="1388"/>
      <c r="F14" s="1388"/>
      <c r="G14" s="1388"/>
      <c r="H14" s="1388"/>
      <c r="I14" s="1388"/>
      <c r="J14" s="1388"/>
      <c r="K14" s="1388"/>
      <c r="L14" s="1388"/>
      <c r="M14" s="1388"/>
      <c r="N14" s="1388"/>
      <c r="O14" s="1388"/>
      <c r="P14" s="1388"/>
      <c r="Q14" s="1419"/>
    </row>
    <row r="15" spans="1:17" s="1389" customFormat="1" ht="28.5" customHeight="1">
      <c r="A15" s="1418" t="s">
        <v>56</v>
      </c>
      <c r="B15" s="1388" t="s">
        <v>1989</v>
      </c>
      <c r="C15" s="1391" t="s">
        <v>134</v>
      </c>
      <c r="D15" s="1388"/>
      <c r="E15" s="1388"/>
      <c r="F15" s="1388"/>
      <c r="G15" s="1388"/>
      <c r="H15" s="1388"/>
      <c r="I15" s="1388"/>
      <c r="J15" s="1388"/>
      <c r="K15" s="1388"/>
      <c r="L15" s="1388"/>
      <c r="M15" s="1388"/>
      <c r="N15" s="1388"/>
      <c r="O15" s="1388"/>
      <c r="P15" s="1388"/>
      <c r="Q15" s="1419"/>
    </row>
    <row r="16" spans="1:17" s="1389" customFormat="1" ht="28.5" customHeight="1">
      <c r="A16" s="1418"/>
      <c r="B16" s="1388" t="s">
        <v>150</v>
      </c>
      <c r="C16" s="1391"/>
      <c r="D16" s="1388"/>
      <c r="E16" s="1388"/>
      <c r="F16" s="1388"/>
      <c r="G16" s="1388"/>
      <c r="H16" s="1388"/>
      <c r="I16" s="1388"/>
      <c r="J16" s="1388"/>
      <c r="K16" s="1388"/>
      <c r="L16" s="1388"/>
      <c r="M16" s="1388"/>
      <c r="N16" s="1388"/>
      <c r="O16" s="1388"/>
      <c r="P16" s="1388"/>
      <c r="Q16" s="1419"/>
    </row>
    <row r="17" spans="1:18" s="1389" customFormat="1" ht="28.5" customHeight="1">
      <c r="A17" s="1418" t="s">
        <v>58</v>
      </c>
      <c r="B17" s="1388" t="s">
        <v>1990</v>
      </c>
      <c r="C17" s="1391" t="s">
        <v>134</v>
      </c>
      <c r="D17" s="1388"/>
      <c r="E17" s="1388"/>
      <c r="F17" s="1388"/>
      <c r="G17" s="1388"/>
      <c r="H17" s="1388"/>
      <c r="I17" s="1388"/>
      <c r="J17" s="1388"/>
      <c r="K17" s="1388"/>
      <c r="L17" s="1388"/>
      <c r="M17" s="1388"/>
      <c r="N17" s="1388"/>
      <c r="O17" s="1392">
        <v>0</v>
      </c>
      <c r="P17" s="1388"/>
      <c r="Q17" s="1419"/>
      <c r="R17" s="1393">
        <f>O17-[14]MASTER!$G$537</f>
        <v>-46438037282.000008</v>
      </c>
    </row>
    <row r="18" spans="1:18" s="1389" customFormat="1" ht="27" customHeight="1">
      <c r="A18" s="1418"/>
      <c r="B18" s="1388" t="s">
        <v>150</v>
      </c>
      <c r="C18" s="1388"/>
      <c r="D18" s="1394"/>
      <c r="E18" s="1394"/>
      <c r="F18" s="1394"/>
      <c r="G18" s="1394"/>
      <c r="H18" s="1394"/>
      <c r="I18" s="1394" t="s">
        <v>150</v>
      </c>
      <c r="J18" s="1394"/>
      <c r="K18" s="1394"/>
      <c r="L18" s="1394"/>
      <c r="M18" s="1394"/>
      <c r="N18" s="1394" t="s">
        <v>150</v>
      </c>
      <c r="O18" s="1394"/>
      <c r="P18" s="1394"/>
      <c r="Q18" s="1419"/>
    </row>
    <row r="19" spans="1:18" s="1389" customFormat="1" ht="30.75" customHeight="1">
      <c r="A19" s="1418" t="s">
        <v>60</v>
      </c>
      <c r="B19" s="1388" t="s">
        <v>1991</v>
      </c>
      <c r="C19" s="1391" t="s">
        <v>134</v>
      </c>
      <c r="D19" s="1394"/>
      <c r="E19" s="1394"/>
      <c r="F19" s="1394"/>
      <c r="G19" s="1394"/>
      <c r="H19" s="1394"/>
      <c r="I19" s="1394" t="s">
        <v>150</v>
      </c>
      <c r="J19" s="1394"/>
      <c r="K19" s="1394"/>
      <c r="L19" s="1394"/>
      <c r="M19" s="1394"/>
      <c r="N19" s="1394" t="s">
        <v>150</v>
      </c>
      <c r="O19" s="1395">
        <v>0</v>
      </c>
      <c r="P19" s="1394"/>
      <c r="Q19" s="1419"/>
    </row>
    <row r="20" spans="1:18" s="1389" customFormat="1" ht="26.25" customHeight="1" thickBot="1">
      <c r="A20" s="1420"/>
      <c r="B20" s="1396"/>
      <c r="C20" s="1396"/>
      <c r="D20" s="1396"/>
      <c r="E20" s="1396"/>
      <c r="F20" s="1396"/>
      <c r="G20" s="1396"/>
      <c r="H20" s="1396"/>
      <c r="I20" s="1396" t="s">
        <v>150</v>
      </c>
      <c r="J20" s="1396"/>
      <c r="K20" s="1396"/>
      <c r="L20" s="1396"/>
      <c r="M20" s="1396"/>
      <c r="N20" s="1396"/>
      <c r="O20" s="1396"/>
      <c r="P20" s="1396"/>
      <c r="Q20" s="1421"/>
    </row>
    <row r="21" spans="1:18" s="1381" customFormat="1" ht="14">
      <c r="A21" s="1383"/>
      <c r="B21" s="1383"/>
      <c r="C21" s="1383"/>
      <c r="D21" s="1383"/>
      <c r="E21" s="1383"/>
      <c r="F21" s="1384"/>
      <c r="G21" s="1383"/>
      <c r="H21" s="1382"/>
      <c r="I21" s="1383"/>
      <c r="J21" s="1382"/>
      <c r="K21" s="1382"/>
      <c r="L21" s="1382"/>
      <c r="M21" s="1382"/>
      <c r="N21" s="1382"/>
      <c r="O21" s="1382"/>
      <c r="P21" s="1382"/>
      <c r="Q21" s="1383"/>
    </row>
    <row r="22" spans="1:18" s="1381" customFormat="1" ht="14">
      <c r="A22" s="1383"/>
      <c r="B22" s="1383"/>
      <c r="C22" s="1383"/>
      <c r="D22" s="1383"/>
      <c r="E22" s="1383"/>
      <c r="F22" s="1384"/>
      <c r="G22" s="1383"/>
      <c r="H22" s="1382"/>
      <c r="I22" s="1383"/>
      <c r="J22" s="1382"/>
      <c r="K22" s="1382"/>
      <c r="L22" s="1382"/>
      <c r="M22" s="1382"/>
      <c r="N22" s="1383"/>
      <c r="O22" s="1383"/>
      <c r="P22" s="1383"/>
      <c r="Q22" s="1383"/>
    </row>
    <row r="23" spans="1:18" s="1381" customFormat="1" ht="14">
      <c r="A23" s="1222" t="s">
        <v>120</v>
      </c>
      <c r="B23" s="1222"/>
      <c r="C23" s="1222"/>
      <c r="D23" s="1222"/>
      <c r="E23" s="1222"/>
      <c r="F23" s="1224"/>
      <c r="G23" s="1224"/>
      <c r="H23" s="1224"/>
      <c r="I23" s="1224"/>
      <c r="J23" s="1224"/>
      <c r="K23" s="1224"/>
      <c r="L23" s="1222" t="s">
        <v>4762</v>
      </c>
      <c r="M23" s="1222"/>
      <c r="N23" s="1222"/>
      <c r="O23" s="1222"/>
      <c r="P23" s="1398"/>
      <c r="Q23" s="1398"/>
    </row>
    <row r="24" spans="1:18" s="1381" customFormat="1" ht="14">
      <c r="A24" s="1222" t="s">
        <v>4817</v>
      </c>
      <c r="B24" s="1222"/>
      <c r="C24" s="1222"/>
      <c r="D24" s="1222"/>
      <c r="E24" s="1222"/>
      <c r="F24" s="1224"/>
      <c r="G24" s="1225"/>
      <c r="H24" s="1225"/>
      <c r="I24" s="1225"/>
      <c r="J24" s="1225"/>
      <c r="K24" s="1225"/>
      <c r="L24" s="1224"/>
      <c r="M24" s="1400"/>
      <c r="N24" s="1400"/>
      <c r="O24" s="1383"/>
      <c r="P24" s="1383"/>
      <c r="Q24" s="1383"/>
    </row>
    <row r="25" spans="1:18" s="1381" customFormat="1" ht="14">
      <c r="A25" s="1222" t="s">
        <v>4763</v>
      </c>
      <c r="B25" s="1222"/>
      <c r="C25" s="1222"/>
      <c r="D25" s="1222"/>
      <c r="E25" s="1222"/>
      <c r="F25" s="1224"/>
      <c r="G25" s="1224"/>
      <c r="H25" s="1224"/>
      <c r="I25" s="1224"/>
      <c r="J25" s="1224"/>
      <c r="K25" s="1224"/>
      <c r="L25" s="1222" t="s">
        <v>117</v>
      </c>
      <c r="M25" s="1222"/>
      <c r="N25" s="1222"/>
      <c r="O25" s="1222"/>
      <c r="P25" s="1383"/>
      <c r="Q25" s="1383"/>
    </row>
    <row r="26" spans="1:18" s="1381" customFormat="1" ht="14">
      <c r="A26" s="1224"/>
      <c r="B26" s="1224"/>
      <c r="C26" s="1224"/>
      <c r="D26" s="1224"/>
      <c r="E26" s="1224"/>
      <c r="F26" s="1227"/>
      <c r="G26" s="1227"/>
      <c r="H26" s="1224"/>
      <c r="I26" s="1224"/>
      <c r="J26" s="1224"/>
      <c r="K26" s="1227"/>
      <c r="L26" s="1227"/>
      <c r="M26" s="1400"/>
      <c r="N26" s="1400"/>
      <c r="O26" s="1383"/>
      <c r="P26" s="1383"/>
      <c r="Q26" s="1383"/>
    </row>
    <row r="27" spans="1:18" s="1381" customFormat="1" ht="14">
      <c r="A27" s="1224"/>
      <c r="B27" s="1224"/>
      <c r="C27" s="1224"/>
      <c r="D27" s="1224"/>
      <c r="E27" s="1224"/>
      <c r="F27" s="1227"/>
      <c r="G27" s="1227"/>
      <c r="H27" s="1224"/>
      <c r="I27" s="1224"/>
      <c r="J27" s="1224"/>
      <c r="K27" s="1227"/>
      <c r="L27" s="1227"/>
      <c r="M27" s="1400"/>
      <c r="N27" s="1400"/>
      <c r="O27" s="1383"/>
      <c r="P27" s="1383"/>
      <c r="Q27" s="1383"/>
    </row>
    <row r="28" spans="1:18" s="1381" customFormat="1" ht="14">
      <c r="A28" s="1224"/>
      <c r="B28" s="1224"/>
      <c r="C28" s="1224"/>
      <c r="D28" s="1224"/>
      <c r="E28" s="1224"/>
      <c r="F28" s="1227"/>
      <c r="G28" s="1227"/>
      <c r="H28" s="1224"/>
      <c r="I28" s="1224"/>
      <c r="J28" s="1224"/>
      <c r="K28" s="1227"/>
      <c r="L28" s="1227"/>
      <c r="M28" s="1400"/>
      <c r="N28" s="1400"/>
      <c r="O28" s="1383"/>
      <c r="P28" s="1383"/>
      <c r="Q28" s="1383"/>
    </row>
    <row r="29" spans="1:18" s="1381" customFormat="1" ht="14">
      <c r="A29" s="1224"/>
      <c r="B29" s="1224"/>
      <c r="C29" s="1224"/>
      <c r="D29" s="1224"/>
      <c r="E29" s="1224"/>
      <c r="F29" s="1227"/>
      <c r="G29" s="1227"/>
      <c r="H29" s="1224"/>
      <c r="I29" s="1224"/>
      <c r="J29" s="1224"/>
      <c r="K29" s="1227"/>
      <c r="L29" s="1227"/>
      <c r="M29" s="1400"/>
      <c r="N29" s="1400"/>
      <c r="O29" s="1383"/>
      <c r="P29" s="1383"/>
      <c r="Q29" s="1383"/>
    </row>
    <row r="30" spans="1:18" s="1381" customFormat="1" ht="14">
      <c r="A30" s="1230" t="s">
        <v>4822</v>
      </c>
      <c r="B30" s="1230"/>
      <c r="C30" s="1230"/>
      <c r="D30" s="1230"/>
      <c r="E30" s="1230"/>
      <c r="F30" s="1434"/>
      <c r="G30" s="1289"/>
      <c r="H30" s="1289"/>
      <c r="I30" s="1289"/>
      <c r="J30" s="1289"/>
      <c r="K30" s="1289"/>
      <c r="L30" s="1231" t="s">
        <v>4819</v>
      </c>
      <c r="M30" s="1231"/>
      <c r="N30" s="1231"/>
      <c r="O30" s="1231"/>
      <c r="P30" s="1398"/>
      <c r="Q30" s="1398"/>
    </row>
    <row r="31" spans="1:18" s="1381" customFormat="1" ht="14">
      <c r="A31" s="1222" t="s">
        <v>4820</v>
      </c>
      <c r="B31" s="1222"/>
      <c r="C31" s="1222"/>
      <c r="D31" s="1222"/>
      <c r="E31" s="1222"/>
      <c r="F31" s="1224"/>
      <c r="G31" s="1224"/>
      <c r="H31" s="1224"/>
      <c r="I31" s="1224"/>
      <c r="J31" s="1224"/>
      <c r="K31" s="1224"/>
      <c r="L31" s="1222" t="s">
        <v>4821</v>
      </c>
      <c r="M31" s="1222"/>
      <c r="N31" s="1222"/>
      <c r="O31" s="1222"/>
      <c r="P31" s="1382"/>
      <c r="Q31" s="1382"/>
    </row>
    <row r="32" spans="1:18" s="1381" customFormat="1" ht="14">
      <c r="A32" s="1383"/>
      <c r="F32" s="1402"/>
      <c r="G32" s="1383"/>
      <c r="H32" s="1382"/>
      <c r="I32" s="1383"/>
      <c r="J32" s="1382"/>
      <c r="K32" s="1401"/>
      <c r="L32" s="1401"/>
      <c r="M32" s="1401"/>
      <c r="N32" s="1403"/>
      <c r="O32" s="1398"/>
      <c r="P32" s="1382"/>
      <c r="Q32" s="1382"/>
    </row>
    <row r="33" spans="1:17" s="1381" customFormat="1" ht="14">
      <c r="A33" s="1383"/>
      <c r="F33" s="1402"/>
      <c r="G33" s="1382"/>
      <c r="H33" s="1383"/>
      <c r="I33" s="1399"/>
      <c r="J33" s="1382"/>
      <c r="K33" s="1404"/>
      <c r="L33" s="1405"/>
      <c r="M33" s="1406"/>
      <c r="N33" s="1407"/>
      <c r="O33" s="1403"/>
      <c r="P33" s="1383"/>
      <c r="Q33" s="1383"/>
    </row>
    <row r="34" spans="1:17" s="1381" customFormat="1" ht="14">
      <c r="A34" s="1383"/>
      <c r="F34" s="1407"/>
      <c r="G34" s="1382"/>
      <c r="H34" s="1383"/>
      <c r="I34" s="1399"/>
      <c r="J34" s="1382"/>
      <c r="K34" s="1404"/>
      <c r="L34" s="1405"/>
      <c r="M34" s="1406"/>
      <c r="N34" s="1407"/>
      <c r="O34" s="1407"/>
      <c r="P34" s="1407"/>
      <c r="Q34" s="1407"/>
    </row>
    <row r="35" spans="1:17" s="1381" customFormat="1" ht="14">
      <c r="A35" s="1408"/>
      <c r="B35" s="1409"/>
      <c r="C35" s="1409"/>
      <c r="D35" s="1409"/>
      <c r="E35" s="1409"/>
      <c r="F35" s="1398"/>
      <c r="G35" s="1408"/>
      <c r="H35" s="1408"/>
      <c r="I35" s="1408"/>
      <c r="J35" s="1408"/>
      <c r="K35" s="1410"/>
      <c r="L35" s="1410"/>
      <c r="M35" s="1410"/>
      <c r="N35" s="1410"/>
      <c r="O35" s="1410"/>
      <c r="P35" s="1398"/>
      <c r="Q35" s="1398"/>
    </row>
    <row r="36" spans="1:17" s="1381" customFormat="1" ht="14">
      <c r="B36" s="1397"/>
      <c r="C36" s="1397"/>
      <c r="D36" s="1397"/>
      <c r="E36" s="1397"/>
      <c r="K36" s="1401"/>
      <c r="L36" s="1401"/>
      <c r="M36" s="1401"/>
      <c r="N36" s="1401"/>
      <c r="O36" s="1401"/>
    </row>
    <row r="37" spans="1:17" s="1381" customFormat="1" ht="14"/>
  </sheetData>
  <mergeCells count="32">
    <mergeCell ref="A31:E31"/>
    <mergeCell ref="L23:O23"/>
    <mergeCell ref="L25:O25"/>
    <mergeCell ref="L30:O30"/>
    <mergeCell ref="L31:O31"/>
    <mergeCell ref="O6:O8"/>
    <mergeCell ref="P6:P8"/>
    <mergeCell ref="Q6:Q8"/>
    <mergeCell ref="H6:H8"/>
    <mergeCell ref="I6:I8"/>
    <mergeCell ref="L6:L8"/>
    <mergeCell ref="M6:M8"/>
    <mergeCell ref="N6:N8"/>
    <mergeCell ref="A1:Q1"/>
    <mergeCell ref="A2:Q2"/>
    <mergeCell ref="P4:Q4"/>
    <mergeCell ref="M5:Q5"/>
    <mergeCell ref="C6:D6"/>
    <mergeCell ref="J6:K6"/>
    <mergeCell ref="C7:C8"/>
    <mergeCell ref="D7:D8"/>
    <mergeCell ref="K7:K8"/>
    <mergeCell ref="J7:J8"/>
    <mergeCell ref="A6:A8"/>
    <mergeCell ref="B6:B8"/>
    <mergeCell ref="E6:E8"/>
    <mergeCell ref="F6:F8"/>
    <mergeCell ref="G6:G8"/>
    <mergeCell ref="A23:E23"/>
    <mergeCell ref="A24:E24"/>
    <mergeCell ref="A25:E25"/>
    <mergeCell ref="A30:E30"/>
  </mergeCells>
  <phoneticPr fontId="53" type="noConversion"/>
  <printOptions horizontalCentered="1"/>
  <pageMargins left="0.45866141700000002" right="0.95866141699999996" top="0.94488188976377996" bottom="0.55118110236220497" header="0.31496062992126" footer="0.31496062992126"/>
  <pageSetup paperSize="5" scale="60" firstPageNumber="11" orientation="landscape" useFirstPageNumber="1"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5700B-49D4-4145-BF1C-16E677994701}">
  <dimension ref="A1:P38"/>
  <sheetViews>
    <sheetView view="pageBreakPreview" zoomScale="80" zoomScaleNormal="90" zoomScaleSheetLayoutView="80" workbookViewId="0">
      <selection activeCell="B15" sqref="B15"/>
    </sheetView>
  </sheetViews>
  <sheetFormatPr baseColWidth="10" defaultColWidth="8.83203125" defaultRowHeight="15"/>
  <cols>
    <col min="1" max="1" width="7.1640625" style="1210" customWidth="1"/>
    <col min="2" max="2" width="48" style="1210" customWidth="1"/>
    <col min="3" max="3" width="16.33203125" style="1210" customWidth="1"/>
    <col min="4" max="4" width="11.83203125" style="1210" customWidth="1"/>
    <col min="5" max="5" width="27.5" style="1210" customWidth="1"/>
    <col min="6" max="6" width="13.6640625" style="1210" customWidth="1"/>
    <col min="7" max="7" width="10.5" style="1210" customWidth="1"/>
    <col min="8" max="8" width="12.6640625" style="1210" customWidth="1"/>
    <col min="9" max="9" width="13.1640625" style="1210" customWidth="1"/>
    <col min="10" max="10" width="10" style="1210" customWidth="1"/>
    <col min="11" max="11" width="10.6640625" style="1210" customWidth="1"/>
    <col min="12" max="12" width="9.6640625" style="1210" customWidth="1"/>
    <col min="13" max="13" width="13.5" style="1210" customWidth="1"/>
    <col min="14" max="14" width="13.1640625" style="1210" customWidth="1"/>
    <col min="15" max="15" width="16.5" style="1210" customWidth="1"/>
    <col min="16" max="16" width="9.5" style="1210" customWidth="1"/>
  </cols>
  <sheetData>
    <row r="1" spans="1:16" s="1210" customFormat="1" ht="26" customHeight="1">
      <c r="A1" s="1296" t="s">
        <v>4750</v>
      </c>
      <c r="B1" s="1296"/>
      <c r="C1" s="1296"/>
      <c r="D1" s="1296"/>
      <c r="E1" s="1296"/>
      <c r="F1" s="1296"/>
      <c r="G1" s="1296"/>
      <c r="H1" s="1296"/>
      <c r="I1" s="1296"/>
      <c r="J1" s="1296"/>
      <c r="K1" s="1296"/>
      <c r="L1" s="1296"/>
      <c r="M1" s="1296"/>
      <c r="N1" s="1296"/>
      <c r="O1" s="1296"/>
      <c r="P1" s="1296"/>
    </row>
    <row r="2" spans="1:16" s="1210" customFormat="1" ht="26" customHeight="1">
      <c r="A2" s="1296" t="s">
        <v>4764</v>
      </c>
      <c r="B2" s="1296"/>
      <c r="C2" s="1296"/>
      <c r="D2" s="1296"/>
      <c r="E2" s="1296"/>
      <c r="F2" s="1296"/>
      <c r="G2" s="1296"/>
      <c r="H2" s="1296"/>
      <c r="I2" s="1296"/>
      <c r="J2" s="1296"/>
      <c r="K2" s="1296"/>
      <c r="L2" s="1296"/>
      <c r="M2" s="1296"/>
      <c r="N2" s="1296"/>
      <c r="O2" s="1296"/>
      <c r="P2" s="1296"/>
    </row>
    <row r="3" spans="1:16" s="1210" customFormat="1" ht="14">
      <c r="A3" s="1297"/>
      <c r="B3" s="1297"/>
      <c r="C3" s="1297"/>
      <c r="D3" s="1297"/>
      <c r="E3" s="1297"/>
      <c r="F3" s="1297"/>
      <c r="G3" s="1297"/>
      <c r="H3" s="1297"/>
      <c r="I3" s="1297"/>
      <c r="J3" s="1297"/>
      <c r="K3" s="1297"/>
      <c r="L3" s="1297"/>
      <c r="M3" s="1297"/>
      <c r="N3" s="1297"/>
      <c r="O3" s="1297"/>
      <c r="P3" s="1297"/>
    </row>
    <row r="4" spans="1:16" s="1210" customFormat="1" ht="14">
      <c r="A4" s="1297"/>
      <c r="B4" s="1297"/>
      <c r="C4" s="1297"/>
      <c r="D4" s="1297"/>
      <c r="E4" s="1297"/>
      <c r="F4" s="1297"/>
      <c r="G4" s="1297"/>
      <c r="H4" s="1297"/>
      <c r="I4" s="1297"/>
      <c r="J4" s="1297"/>
      <c r="K4" s="1297"/>
      <c r="L4" s="1297"/>
      <c r="M4" s="1297"/>
      <c r="N4" s="1297"/>
      <c r="O4" s="1298"/>
      <c r="P4" s="1298"/>
    </row>
    <row r="5" spans="1:16" s="1210" customFormat="1" thickBot="1">
      <c r="A5" s="1299"/>
      <c r="B5" s="1299" t="s">
        <v>4784</v>
      </c>
      <c r="C5" s="1299"/>
      <c r="D5" s="1299"/>
      <c r="E5" s="1299"/>
      <c r="F5" s="1299"/>
      <c r="G5" s="1299"/>
      <c r="H5" s="1297"/>
      <c r="I5" s="1297"/>
      <c r="J5" s="1297"/>
      <c r="K5" s="1297"/>
      <c r="L5" s="1297"/>
      <c r="M5" s="1297"/>
      <c r="N5" s="1297"/>
      <c r="O5" s="1297"/>
      <c r="P5" s="1297"/>
    </row>
    <row r="6" spans="1:16" s="1210" customFormat="1" ht="31.5" customHeight="1">
      <c r="A6" s="1357" t="s">
        <v>1853</v>
      </c>
      <c r="B6" s="1358" t="s">
        <v>1877</v>
      </c>
      <c r="C6" s="1358" t="s">
        <v>1885</v>
      </c>
      <c r="D6" s="1358"/>
      <c r="E6" s="1358" t="s">
        <v>4765</v>
      </c>
      <c r="F6" s="1358"/>
      <c r="G6" s="1358" t="s">
        <v>4785</v>
      </c>
      <c r="H6" s="1358"/>
      <c r="I6" s="1358"/>
      <c r="J6" s="1358" t="s">
        <v>4786</v>
      </c>
      <c r="K6" s="1358"/>
      <c r="L6" s="1359" t="s">
        <v>4766</v>
      </c>
      <c r="M6" s="1358" t="s">
        <v>4767</v>
      </c>
      <c r="N6" s="1358" t="s">
        <v>1965</v>
      </c>
      <c r="O6" s="1358" t="s">
        <v>1974</v>
      </c>
      <c r="P6" s="1360" t="s">
        <v>2037</v>
      </c>
    </row>
    <row r="7" spans="1:16" s="1210" customFormat="1" ht="14" customHeight="1">
      <c r="A7" s="1361"/>
      <c r="B7" s="1300"/>
      <c r="C7" s="1300" t="s">
        <v>1882</v>
      </c>
      <c r="D7" s="1300" t="s">
        <v>1986</v>
      </c>
      <c r="E7" s="1300" t="s">
        <v>4787</v>
      </c>
      <c r="F7" s="1300" t="s">
        <v>4768</v>
      </c>
      <c r="G7" s="1300" t="s">
        <v>4769</v>
      </c>
      <c r="H7" s="1300" t="s">
        <v>4770</v>
      </c>
      <c r="I7" s="1300" t="s">
        <v>1963</v>
      </c>
      <c r="J7" s="1301" t="s">
        <v>4788</v>
      </c>
      <c r="K7" s="1301" t="s">
        <v>4771</v>
      </c>
      <c r="L7" s="1302"/>
      <c r="M7" s="1300"/>
      <c r="N7" s="1300"/>
      <c r="O7" s="1300"/>
      <c r="P7" s="1362"/>
    </row>
    <row r="8" spans="1:16" s="1210" customFormat="1" thickBot="1">
      <c r="A8" s="1369"/>
      <c r="B8" s="1370"/>
      <c r="C8" s="1370"/>
      <c r="D8" s="1370"/>
      <c r="E8" s="1370"/>
      <c r="F8" s="1370"/>
      <c r="G8" s="1370"/>
      <c r="H8" s="1370"/>
      <c r="I8" s="1370"/>
      <c r="J8" s="1371"/>
      <c r="K8" s="1371"/>
      <c r="L8" s="1372"/>
      <c r="M8" s="1370"/>
      <c r="N8" s="1370"/>
      <c r="O8" s="1370"/>
      <c r="P8" s="1373"/>
    </row>
    <row r="9" spans="1:16" s="1210" customFormat="1" ht="23" customHeight="1" thickBot="1">
      <c r="A9" s="1377">
        <v>1</v>
      </c>
      <c r="B9" s="1378">
        <v>2</v>
      </c>
      <c r="C9" s="1378">
        <v>3</v>
      </c>
      <c r="D9" s="1261">
        <v>4</v>
      </c>
      <c r="E9" s="1378">
        <v>5</v>
      </c>
      <c r="F9" s="1378">
        <v>6</v>
      </c>
      <c r="G9" s="1261">
        <v>7</v>
      </c>
      <c r="H9" s="1378">
        <v>8</v>
      </c>
      <c r="I9" s="1378">
        <v>9</v>
      </c>
      <c r="J9" s="1261">
        <v>10</v>
      </c>
      <c r="K9" s="1378">
        <v>11</v>
      </c>
      <c r="L9" s="1378">
        <v>12</v>
      </c>
      <c r="M9" s="1261">
        <v>13</v>
      </c>
      <c r="N9" s="1261">
        <v>14</v>
      </c>
      <c r="O9" s="1378">
        <v>15</v>
      </c>
      <c r="P9" s="1379">
        <v>16</v>
      </c>
    </row>
    <row r="10" spans="1:16" s="1210" customFormat="1" ht="25" customHeight="1" thickTop="1">
      <c r="A10" s="1374"/>
      <c r="B10" s="1375"/>
      <c r="C10" s="1375"/>
      <c r="D10" s="1375"/>
      <c r="E10" s="1375"/>
      <c r="F10" s="1375"/>
      <c r="G10" s="1375"/>
      <c r="H10" s="1375"/>
      <c r="I10" s="1375"/>
      <c r="J10" s="1375"/>
      <c r="K10" s="1375"/>
      <c r="L10" s="1375"/>
      <c r="M10" s="1375"/>
      <c r="N10" s="1375"/>
      <c r="O10" s="1375"/>
      <c r="P10" s="1376"/>
    </row>
    <row r="11" spans="1:16" s="1210" customFormat="1" ht="23.25" customHeight="1">
      <c r="A11" s="1365">
        <v>1</v>
      </c>
      <c r="B11" s="1304" t="s">
        <v>20</v>
      </c>
      <c r="C11" s="1303"/>
      <c r="D11" s="1303"/>
      <c r="E11" s="1303"/>
      <c r="F11" s="1303"/>
      <c r="G11" s="1303"/>
      <c r="H11" s="1303"/>
      <c r="I11" s="1303"/>
      <c r="J11" s="1303"/>
      <c r="K11" s="1303"/>
      <c r="L11" s="1303"/>
      <c r="M11" s="1303"/>
      <c r="N11" s="1303"/>
      <c r="O11" s="1303"/>
      <c r="P11" s="1364"/>
    </row>
    <row r="12" spans="1:16" s="1210" customFormat="1" ht="23.25" customHeight="1">
      <c r="A12" s="1365" t="s">
        <v>62</v>
      </c>
      <c r="B12" s="1304" t="s">
        <v>4772</v>
      </c>
      <c r="C12" s="1303"/>
      <c r="D12" s="1303"/>
      <c r="E12" s="1303"/>
      <c r="F12" s="1303"/>
      <c r="G12" s="1303"/>
      <c r="H12" s="1303"/>
      <c r="I12" s="1303"/>
      <c r="J12" s="1303"/>
      <c r="K12" s="1303"/>
      <c r="L12" s="1303"/>
      <c r="M12" s="1303"/>
      <c r="N12" s="1303"/>
      <c r="O12" s="1305">
        <f>SUM(O13:O22)</f>
        <v>50159000</v>
      </c>
      <c r="P12" s="1364"/>
    </row>
    <row r="13" spans="1:16" s="1210" customFormat="1" ht="23.25" customHeight="1">
      <c r="A13" s="1365" t="s">
        <v>64</v>
      </c>
      <c r="B13" s="1306" t="s">
        <v>4789</v>
      </c>
      <c r="C13" s="1303"/>
      <c r="D13" s="1303"/>
      <c r="E13" s="1307"/>
      <c r="F13" s="1303"/>
      <c r="G13" s="1307"/>
      <c r="H13" s="1303"/>
      <c r="I13" s="1303"/>
      <c r="J13" s="1303"/>
      <c r="K13" s="1307"/>
      <c r="L13" s="1308">
        <v>1</v>
      </c>
      <c r="M13" s="1308"/>
      <c r="N13" s="1308" t="s">
        <v>133</v>
      </c>
      <c r="O13" s="1309">
        <v>1250000</v>
      </c>
      <c r="P13" s="1364"/>
    </row>
    <row r="14" spans="1:16" s="1210" customFormat="1" ht="23.25" customHeight="1">
      <c r="A14" s="1365"/>
      <c r="B14" s="1306" t="s">
        <v>4790</v>
      </c>
      <c r="C14" s="1307" t="s">
        <v>4791</v>
      </c>
      <c r="D14" s="1307" t="s">
        <v>4792</v>
      </c>
      <c r="E14" s="1307" t="s">
        <v>4793</v>
      </c>
      <c r="F14" s="1303"/>
      <c r="G14" s="1307" t="s">
        <v>4794</v>
      </c>
      <c r="H14" s="1303"/>
      <c r="I14" s="1307" t="s">
        <v>4534</v>
      </c>
      <c r="J14" s="1303"/>
      <c r="K14" s="1307" t="s">
        <v>4795</v>
      </c>
      <c r="L14" s="1308">
        <v>1</v>
      </c>
      <c r="M14" s="1308">
        <v>2007</v>
      </c>
      <c r="N14" s="1308" t="s">
        <v>133</v>
      </c>
      <c r="O14" s="1309">
        <v>2750000</v>
      </c>
      <c r="P14" s="1364"/>
    </row>
    <row r="15" spans="1:16" s="1210" customFormat="1" ht="23.25" customHeight="1">
      <c r="A15" s="1365"/>
      <c r="B15" s="1306" t="s">
        <v>4796</v>
      </c>
      <c r="C15" s="1307" t="s">
        <v>4791</v>
      </c>
      <c r="D15" s="1307" t="s">
        <v>4797</v>
      </c>
      <c r="E15" s="1307" t="s">
        <v>4798</v>
      </c>
      <c r="F15" s="1303"/>
      <c r="G15" s="1307" t="s">
        <v>4794</v>
      </c>
      <c r="H15" s="1303"/>
      <c r="I15" s="1307" t="s">
        <v>4534</v>
      </c>
      <c r="J15" s="1303"/>
      <c r="K15" s="1307" t="s">
        <v>4799</v>
      </c>
      <c r="L15" s="1308">
        <v>1</v>
      </c>
      <c r="M15" s="1308">
        <v>2008</v>
      </c>
      <c r="N15" s="1308" t="s">
        <v>133</v>
      </c>
      <c r="O15" s="1309">
        <v>510000</v>
      </c>
      <c r="P15" s="1364"/>
    </row>
    <row r="16" spans="1:16" s="1210" customFormat="1" ht="23.25" customHeight="1">
      <c r="A16" s="1365"/>
      <c r="B16" s="1306" t="s">
        <v>4800</v>
      </c>
      <c r="C16" s="1307" t="s">
        <v>4791</v>
      </c>
      <c r="D16" s="1307" t="s">
        <v>837</v>
      </c>
      <c r="E16" s="1307" t="s">
        <v>4801</v>
      </c>
      <c r="F16" s="1303"/>
      <c r="G16" s="1307" t="s">
        <v>4802</v>
      </c>
      <c r="H16" s="1303"/>
      <c r="I16" s="1307" t="s">
        <v>4803</v>
      </c>
      <c r="J16" s="1303"/>
      <c r="K16" s="1307" t="s">
        <v>4804</v>
      </c>
      <c r="L16" s="1308">
        <v>16</v>
      </c>
      <c r="M16" s="1308">
        <v>2008</v>
      </c>
      <c r="N16" s="1308" t="s">
        <v>133</v>
      </c>
      <c r="O16" s="1309">
        <v>24640000</v>
      </c>
      <c r="P16" s="1364"/>
    </row>
    <row r="17" spans="1:16" s="1210" customFormat="1" ht="23.25" customHeight="1">
      <c r="A17" s="1365"/>
      <c r="B17" s="1306" t="s">
        <v>4805</v>
      </c>
      <c r="C17" s="1307" t="s">
        <v>4791</v>
      </c>
      <c r="D17" s="1307" t="s">
        <v>836</v>
      </c>
      <c r="E17" s="1307" t="s">
        <v>4801</v>
      </c>
      <c r="F17" s="1303"/>
      <c r="G17" s="1307" t="s">
        <v>4802</v>
      </c>
      <c r="H17" s="1303"/>
      <c r="I17" s="1307" t="s">
        <v>4806</v>
      </c>
      <c r="J17" s="1303"/>
      <c r="K17" s="1307" t="s">
        <v>4807</v>
      </c>
      <c r="L17" s="1308">
        <v>1</v>
      </c>
      <c r="M17" s="1308">
        <v>2008</v>
      </c>
      <c r="N17" s="1308" t="s">
        <v>133</v>
      </c>
      <c r="O17" s="1309">
        <v>5500000</v>
      </c>
      <c r="P17" s="1364"/>
    </row>
    <row r="18" spans="1:16" s="1210" customFormat="1" ht="23.25" customHeight="1">
      <c r="A18" s="1365"/>
      <c r="B18" s="1306" t="s">
        <v>4808</v>
      </c>
      <c r="C18" s="1307" t="s">
        <v>4791</v>
      </c>
      <c r="D18" s="1307" t="s">
        <v>836</v>
      </c>
      <c r="E18" s="1307" t="s">
        <v>4801</v>
      </c>
      <c r="F18" s="1303"/>
      <c r="G18" s="1307" t="s">
        <v>4802</v>
      </c>
      <c r="H18" s="1303"/>
      <c r="I18" s="1307" t="s">
        <v>4809</v>
      </c>
      <c r="J18" s="1303"/>
      <c r="K18" s="1307" t="s">
        <v>4807</v>
      </c>
      <c r="L18" s="1308">
        <v>1</v>
      </c>
      <c r="M18" s="1308">
        <v>2008</v>
      </c>
      <c r="N18" s="1308" t="s">
        <v>133</v>
      </c>
      <c r="O18" s="1309">
        <v>5500000</v>
      </c>
      <c r="P18" s="1364"/>
    </row>
    <row r="19" spans="1:16" s="1210" customFormat="1" ht="23.25" customHeight="1">
      <c r="A19" s="1365"/>
      <c r="B19" s="1306" t="s">
        <v>4810</v>
      </c>
      <c r="C19" s="1307" t="s">
        <v>4791</v>
      </c>
      <c r="D19" s="1307" t="s">
        <v>836</v>
      </c>
      <c r="E19" s="1307" t="s">
        <v>4811</v>
      </c>
      <c r="F19" s="1303"/>
      <c r="G19" s="1307" t="s">
        <v>4812</v>
      </c>
      <c r="H19" s="1303"/>
      <c r="I19" s="1307" t="s">
        <v>4534</v>
      </c>
      <c r="J19" s="1303"/>
      <c r="K19" s="1307" t="s">
        <v>4807</v>
      </c>
      <c r="L19" s="1308">
        <v>1</v>
      </c>
      <c r="M19" s="1308">
        <v>2008</v>
      </c>
      <c r="N19" s="1308" t="s">
        <v>133</v>
      </c>
      <c r="O19" s="1309">
        <v>5500000</v>
      </c>
      <c r="P19" s="1364"/>
    </row>
    <row r="20" spans="1:16" s="1210" customFormat="1" ht="23.25" customHeight="1">
      <c r="A20" s="1365"/>
      <c r="B20" s="1306" t="s">
        <v>4789</v>
      </c>
      <c r="C20" s="1307" t="s">
        <v>4813</v>
      </c>
      <c r="D20" s="1307" t="s">
        <v>836</v>
      </c>
      <c r="E20" s="1307" t="s">
        <v>4814</v>
      </c>
      <c r="F20" s="1303"/>
      <c r="G20" s="1307" t="s">
        <v>4815</v>
      </c>
      <c r="H20" s="1303"/>
      <c r="I20" s="1307" t="s">
        <v>4534</v>
      </c>
      <c r="J20" s="1303"/>
      <c r="K20" s="1307" t="s">
        <v>4807</v>
      </c>
      <c r="L20" s="1308">
        <v>1</v>
      </c>
      <c r="M20" s="1308">
        <v>2008</v>
      </c>
      <c r="N20" s="1308" t="s">
        <v>133</v>
      </c>
      <c r="O20" s="1309">
        <v>834000</v>
      </c>
      <c r="P20" s="1364"/>
    </row>
    <row r="21" spans="1:16" s="1210" customFormat="1" ht="23.25" customHeight="1">
      <c r="A21" s="1365"/>
      <c r="B21" s="1306" t="s">
        <v>4789</v>
      </c>
      <c r="C21" s="1307" t="s">
        <v>4813</v>
      </c>
      <c r="D21" s="1310" t="s">
        <v>444</v>
      </c>
      <c r="E21" s="1303" t="s">
        <v>150</v>
      </c>
      <c r="F21" s="1303"/>
      <c r="G21" s="1307" t="s">
        <v>150</v>
      </c>
      <c r="H21" s="1303"/>
      <c r="I21" s="1307" t="s">
        <v>4534</v>
      </c>
      <c r="J21" s="1303"/>
      <c r="K21" s="1303"/>
      <c r="L21" s="1308">
        <v>1</v>
      </c>
      <c r="M21" s="1308">
        <v>2010</v>
      </c>
      <c r="N21" s="1308" t="s">
        <v>133</v>
      </c>
      <c r="O21" s="1309">
        <v>825000</v>
      </c>
      <c r="P21" s="1364"/>
    </row>
    <row r="22" spans="1:16" s="1210" customFormat="1" ht="29.25" customHeight="1">
      <c r="A22" s="1365"/>
      <c r="B22" s="1306" t="s">
        <v>4816</v>
      </c>
      <c r="C22" s="1307" t="s">
        <v>4813</v>
      </c>
      <c r="D22" s="1310" t="s">
        <v>444</v>
      </c>
      <c r="E22" s="1303" t="s">
        <v>150</v>
      </c>
      <c r="F22" s="1303"/>
      <c r="G22" s="1307"/>
      <c r="H22" s="1303"/>
      <c r="I22" s="1307" t="s">
        <v>4534</v>
      </c>
      <c r="J22" s="1303"/>
      <c r="K22" s="1307"/>
      <c r="L22" s="1308">
        <v>1</v>
      </c>
      <c r="M22" s="1308">
        <v>2014</v>
      </c>
      <c r="N22" s="1308" t="s">
        <v>133</v>
      </c>
      <c r="O22" s="1309">
        <v>2850000</v>
      </c>
      <c r="P22" s="1364"/>
    </row>
    <row r="23" spans="1:16" s="1210" customFormat="1" ht="23.25" customHeight="1">
      <c r="A23" s="1363"/>
      <c r="B23" s="1307" t="s">
        <v>150</v>
      </c>
      <c r="C23" s="1311"/>
      <c r="D23" s="1307"/>
      <c r="E23" s="1303"/>
      <c r="F23" s="1303"/>
      <c r="G23" s="1303"/>
      <c r="H23" s="1303"/>
      <c r="I23" s="1303" t="s">
        <v>150</v>
      </c>
      <c r="J23" s="1303"/>
      <c r="K23" s="1303"/>
      <c r="L23" s="1303"/>
      <c r="M23" s="1308"/>
      <c r="N23" s="1308"/>
      <c r="O23" s="1312"/>
      <c r="P23" s="1366"/>
    </row>
    <row r="24" spans="1:16" s="1210" customFormat="1" ht="23.25" customHeight="1">
      <c r="A24" s="1365" t="s">
        <v>66</v>
      </c>
      <c r="B24" s="1304" t="s">
        <v>4773</v>
      </c>
      <c r="C24" s="1303" t="s">
        <v>134</v>
      </c>
      <c r="D24" s="1307"/>
      <c r="E24" s="1303"/>
      <c r="F24" s="1303"/>
      <c r="G24" s="1303"/>
      <c r="H24" s="1303"/>
      <c r="I24" s="1303"/>
      <c r="J24" s="1303"/>
      <c r="K24" s="1303"/>
      <c r="L24" s="1303"/>
      <c r="M24" s="1308"/>
      <c r="N24" s="1308"/>
      <c r="O24" s="1312"/>
      <c r="P24" s="1366"/>
    </row>
    <row r="25" spans="1:16" s="1210" customFormat="1" ht="23.25" customHeight="1">
      <c r="A25" s="1365"/>
      <c r="B25" s="1304" t="s">
        <v>150</v>
      </c>
      <c r="C25" s="1311"/>
      <c r="D25" s="1308"/>
      <c r="E25" s="1303"/>
      <c r="F25" s="1303"/>
      <c r="G25" s="1303"/>
      <c r="H25" s="1303"/>
      <c r="I25" s="1303"/>
      <c r="J25" s="1303"/>
      <c r="K25" s="1303"/>
      <c r="L25" s="1303"/>
      <c r="M25" s="1308"/>
      <c r="N25" s="1308"/>
      <c r="O25" s="1312"/>
      <c r="P25" s="1366"/>
    </row>
    <row r="26" spans="1:16" s="1210" customFormat="1" ht="23.25" customHeight="1">
      <c r="A26" s="1365" t="s">
        <v>68</v>
      </c>
      <c r="B26" s="1304" t="s">
        <v>4774</v>
      </c>
      <c r="C26" s="1303" t="s">
        <v>134</v>
      </c>
      <c r="D26" s="1308"/>
      <c r="E26" s="1303"/>
      <c r="F26" s="1303"/>
      <c r="G26" s="1303"/>
      <c r="H26" s="1303"/>
      <c r="I26" s="1303"/>
      <c r="J26" s="1303"/>
      <c r="K26" s="1303"/>
      <c r="L26" s="1303"/>
      <c r="M26" s="1308"/>
      <c r="N26" s="1308"/>
      <c r="O26" s="1312"/>
      <c r="P26" s="1366"/>
    </row>
    <row r="27" spans="1:16" s="1210" customFormat="1" ht="24.75" customHeight="1" thickBot="1">
      <c r="A27" s="1367"/>
      <c r="B27" s="1313"/>
      <c r="C27" s="1313"/>
      <c r="D27" s="1313"/>
      <c r="E27" s="1313"/>
      <c r="F27" s="1313"/>
      <c r="G27" s="1313"/>
      <c r="H27" s="1313"/>
      <c r="I27" s="1313"/>
      <c r="J27" s="1313"/>
      <c r="K27" s="1313"/>
      <c r="L27" s="1313"/>
      <c r="M27" s="1313"/>
      <c r="N27" s="1313"/>
      <c r="O27" s="1313"/>
      <c r="P27" s="1368"/>
    </row>
    <row r="28" spans="1:16" s="1210" customFormat="1" ht="14">
      <c r="A28" s="1297"/>
      <c r="B28" s="1297"/>
      <c r="C28" s="1297"/>
      <c r="D28" s="1297"/>
      <c r="E28" s="1297"/>
      <c r="F28" s="1297"/>
      <c r="G28" s="1297"/>
      <c r="H28" s="1297"/>
      <c r="I28" s="1297"/>
      <c r="J28" s="1297"/>
      <c r="K28" s="1297"/>
      <c r="L28" s="1297"/>
      <c r="M28" s="1297"/>
      <c r="N28" s="1297"/>
      <c r="O28" s="1297"/>
      <c r="P28" s="1297"/>
    </row>
    <row r="29" spans="1:16" s="1210" customFormat="1" ht="18" customHeight="1">
      <c r="A29" s="1297"/>
      <c r="B29" s="1297"/>
      <c r="C29" s="1297"/>
      <c r="D29" s="1297"/>
      <c r="E29" s="1297"/>
      <c r="F29" s="1297"/>
      <c r="G29" s="1297"/>
      <c r="H29" s="1297"/>
      <c r="I29" s="1297"/>
      <c r="J29" s="1297"/>
      <c r="K29" s="1297"/>
      <c r="L29" s="1297"/>
      <c r="M29" s="1297"/>
      <c r="N29" s="1297"/>
      <c r="O29" s="1297"/>
      <c r="P29" s="1297"/>
    </row>
    <row r="30" spans="1:16" s="1210" customFormat="1" ht="18" customHeight="1">
      <c r="A30" s="1297"/>
      <c r="B30" s="1314" t="s">
        <v>1970</v>
      </c>
      <c r="C30" s="1314"/>
      <c r="D30" s="1314"/>
      <c r="E30" s="1314"/>
      <c r="F30" s="1211"/>
      <c r="G30" s="1211"/>
      <c r="H30" s="1211"/>
      <c r="I30" s="1315"/>
      <c r="J30" s="1316" t="s">
        <v>4762</v>
      </c>
      <c r="K30" s="1315"/>
      <c r="L30" s="1315"/>
      <c r="M30" s="1317"/>
      <c r="N30" s="1317"/>
      <c r="O30" s="1318"/>
      <c r="P30" s="1297"/>
    </row>
    <row r="31" spans="1:16" s="1210" customFormat="1" ht="18" customHeight="1">
      <c r="A31" s="1297"/>
      <c r="B31" s="1314" t="s">
        <v>4817</v>
      </c>
      <c r="C31" s="1314"/>
      <c r="D31" s="1314"/>
      <c r="E31" s="1314"/>
      <c r="F31" s="1211"/>
      <c r="G31" s="1211"/>
      <c r="H31" s="1211"/>
      <c r="I31" s="1315"/>
      <c r="J31" s="1316"/>
      <c r="K31" s="1319"/>
      <c r="L31" s="1227"/>
      <c r="M31" s="1315"/>
      <c r="N31" s="1299"/>
      <c r="O31" s="1297"/>
      <c r="P31" s="1297"/>
    </row>
    <row r="32" spans="1:16" s="1210" customFormat="1" ht="18" customHeight="1">
      <c r="A32" s="1297"/>
      <c r="B32" s="1314" t="s">
        <v>121</v>
      </c>
      <c r="C32" s="1314"/>
      <c r="D32" s="1314"/>
      <c r="E32" s="1314"/>
      <c r="F32" s="1211"/>
      <c r="G32" s="1211"/>
      <c r="H32" s="1211"/>
      <c r="I32" s="1318"/>
      <c r="J32" s="1320" t="s">
        <v>117</v>
      </c>
      <c r="K32" s="1320"/>
      <c r="L32" s="1320"/>
      <c r="M32" s="1226"/>
      <c r="N32" s="1226"/>
      <c r="O32" s="1315"/>
      <c r="P32" s="1297"/>
    </row>
    <row r="33" spans="1:16" s="1210" customFormat="1" ht="18" customHeight="1">
      <c r="A33" s="1297"/>
      <c r="B33" s="1211"/>
      <c r="C33" s="1211"/>
      <c r="D33" s="1211"/>
      <c r="E33" s="1211"/>
      <c r="F33" s="1211"/>
      <c r="G33" s="1211"/>
      <c r="H33" s="1211"/>
      <c r="I33" s="1321"/>
      <c r="J33" s="1320"/>
      <c r="K33" s="1320"/>
      <c r="L33" s="1320"/>
      <c r="M33" s="1318"/>
      <c r="N33" s="1318"/>
      <c r="O33" s="1318"/>
      <c r="P33" s="1297"/>
    </row>
    <row r="34" spans="1:16" s="1210" customFormat="1" ht="18" customHeight="1">
      <c r="A34" s="1297"/>
      <c r="B34" s="1211"/>
      <c r="C34" s="1211"/>
      <c r="D34" s="1211"/>
      <c r="E34" s="1211"/>
      <c r="F34" s="1211"/>
      <c r="G34" s="1211"/>
      <c r="H34" s="1211"/>
      <c r="I34" s="1322"/>
      <c r="J34" s="1323"/>
      <c r="K34" s="1225"/>
      <c r="L34" s="1224"/>
      <c r="M34" s="1315"/>
      <c r="N34" s="1318"/>
      <c r="O34" s="1297"/>
      <c r="P34" s="1297"/>
    </row>
    <row r="35" spans="1:16" s="1210" customFormat="1" ht="18" customHeight="1">
      <c r="A35" s="1297"/>
      <c r="B35" s="1211"/>
      <c r="C35" s="1211"/>
      <c r="D35" s="1211"/>
      <c r="E35" s="1211"/>
      <c r="F35" s="1211"/>
      <c r="G35" s="1211"/>
      <c r="H35" s="1211"/>
      <c r="I35" s="1322"/>
      <c r="J35" s="1323"/>
      <c r="K35" s="1225"/>
      <c r="L35" s="1224"/>
      <c r="M35" s="1322"/>
      <c r="N35" s="1315"/>
      <c r="O35" s="1297"/>
      <c r="P35" s="1297"/>
    </row>
    <row r="36" spans="1:16" s="1210" customFormat="1" ht="18" customHeight="1">
      <c r="A36" s="1297"/>
      <c r="B36" s="1324" t="s">
        <v>4818</v>
      </c>
      <c r="C36" s="1324"/>
      <c r="D36" s="1324"/>
      <c r="E36" s="1324"/>
      <c r="F36" s="1325"/>
      <c r="G36" s="1325"/>
      <c r="H36" s="1325"/>
      <c r="I36" s="1318"/>
      <c r="J36" s="1326" t="s">
        <v>4819</v>
      </c>
      <c r="K36" s="1326"/>
      <c r="L36" s="1326"/>
      <c r="M36" s="1322"/>
      <c r="N36" s="1322"/>
      <c r="O36" s="1322"/>
      <c r="P36" s="1297"/>
    </row>
    <row r="37" spans="1:16" s="1210" customFormat="1" ht="18" customHeight="1">
      <c r="A37" s="1297"/>
      <c r="B37" s="1314" t="s">
        <v>4820</v>
      </c>
      <c r="C37" s="1314"/>
      <c r="D37" s="1314"/>
      <c r="E37" s="1314"/>
      <c r="F37" s="1211"/>
      <c r="G37" s="1211"/>
      <c r="H37" s="1211"/>
      <c r="I37" s="1211"/>
      <c r="J37" s="1320" t="s">
        <v>4821</v>
      </c>
      <c r="K37" s="1320"/>
      <c r="L37" s="1320"/>
      <c r="M37" s="1229"/>
      <c r="N37" s="1229"/>
      <c r="O37" s="1322"/>
      <c r="P37" s="1297"/>
    </row>
    <row r="38" spans="1:16" s="1210" customFormat="1" ht="14">
      <c r="F38" s="1318"/>
      <c r="G38" s="1318"/>
      <c r="J38" s="1226"/>
      <c r="K38" s="1226"/>
      <c r="L38" s="1226"/>
      <c r="M38" s="1226"/>
      <c r="N38" s="1226"/>
      <c r="O38" s="1318"/>
    </row>
  </sheetData>
  <mergeCells count="32">
    <mergeCell ref="J33:L33"/>
    <mergeCell ref="B36:E36"/>
    <mergeCell ref="J36:L36"/>
    <mergeCell ref="B37:E37"/>
    <mergeCell ref="J37:L37"/>
    <mergeCell ref="I7:I8"/>
    <mergeCell ref="J7:J8"/>
    <mergeCell ref="K7:K8"/>
    <mergeCell ref="B30:E30"/>
    <mergeCell ref="B31:E31"/>
    <mergeCell ref="B32:E32"/>
    <mergeCell ref="J32:L32"/>
    <mergeCell ref="M6:M8"/>
    <mergeCell ref="N6:N8"/>
    <mergeCell ref="O6:O8"/>
    <mergeCell ref="P6:P8"/>
    <mergeCell ref="C7:C8"/>
    <mergeCell ref="D7:D8"/>
    <mergeCell ref="E7:E8"/>
    <mergeCell ref="F7:F8"/>
    <mergeCell ref="G7:G8"/>
    <mergeCell ref="H7:H8"/>
    <mergeCell ref="A1:P1"/>
    <mergeCell ref="A2:P2"/>
    <mergeCell ref="O4:P4"/>
    <mergeCell ref="A6:A8"/>
    <mergeCell ref="B6:B8"/>
    <mergeCell ref="C6:D6"/>
    <mergeCell ref="E6:F6"/>
    <mergeCell ref="G6:I6"/>
    <mergeCell ref="J6:K6"/>
    <mergeCell ref="L6:L8"/>
  </mergeCells>
  <printOptions horizontalCentered="1"/>
  <pageMargins left="0.51" right="1.1068503937007874" top="0.94" bottom="0.75000000000000011" header="0.31" footer="0.31"/>
  <pageSetup paperSize="5" scale="60" firstPageNumber="13" orientation="landscape" useFirstPageNumber="1"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D08C-6F0B-8B48-956F-9067A669F733}">
  <dimension ref="A1:Q28"/>
  <sheetViews>
    <sheetView view="pageBreakPreview" zoomScale="80" zoomScaleNormal="80" zoomScaleSheetLayoutView="80" workbookViewId="0">
      <selection activeCell="B17" sqref="B17:M25"/>
    </sheetView>
  </sheetViews>
  <sheetFormatPr baseColWidth="10" defaultColWidth="8.83203125" defaultRowHeight="15"/>
  <cols>
    <col min="1" max="1" width="6.5" bestFit="1" customWidth="1"/>
    <col min="2" max="2" width="32.33203125" customWidth="1"/>
    <col min="3" max="3" width="18.6640625" customWidth="1"/>
    <col min="4" max="4" width="15.83203125" customWidth="1"/>
    <col min="5" max="5" width="14" customWidth="1"/>
    <col min="6" max="6" width="11.83203125" customWidth="1"/>
    <col min="7" max="7" width="24.6640625" customWidth="1"/>
    <col min="8" max="9" width="11.33203125" customWidth="1"/>
    <col min="10" max="10" width="19.83203125" customWidth="1"/>
    <col min="11" max="11" width="15.6640625" customWidth="1"/>
    <col min="12" max="12" width="19.33203125" customWidth="1"/>
    <col min="13" max="13" width="14.5" customWidth="1"/>
  </cols>
  <sheetData>
    <row r="1" spans="1:17" ht="25">
      <c r="A1" s="1209" t="s">
        <v>4750</v>
      </c>
      <c r="B1" s="1209"/>
      <c r="C1" s="1209"/>
      <c r="D1" s="1209"/>
      <c r="E1" s="1209"/>
      <c r="F1" s="1209"/>
      <c r="G1" s="1209"/>
      <c r="H1" s="1209"/>
      <c r="I1" s="1209"/>
      <c r="J1" s="1209"/>
      <c r="K1" s="1209"/>
      <c r="L1" s="1209"/>
      <c r="M1" s="1209"/>
    </row>
    <row r="2" spans="1:17" ht="25">
      <c r="A2" s="1209" t="s">
        <v>4751</v>
      </c>
      <c r="B2" s="1209"/>
      <c r="C2" s="1209"/>
      <c r="D2" s="1209"/>
      <c r="E2" s="1209"/>
      <c r="F2" s="1209"/>
      <c r="G2" s="1209"/>
      <c r="H2" s="1209"/>
      <c r="I2" s="1209"/>
      <c r="J2" s="1209"/>
      <c r="K2" s="1209"/>
      <c r="L2" s="1209"/>
      <c r="M2" s="1209"/>
    </row>
    <row r="3" spans="1:17" ht="26">
      <c r="A3" s="1007"/>
      <c r="B3" s="1007"/>
      <c r="C3" s="1007"/>
      <c r="D3" s="1007"/>
      <c r="E3" s="1007"/>
      <c r="F3" s="1007"/>
      <c r="G3" s="1007"/>
      <c r="H3" s="1007"/>
      <c r="I3" s="1007"/>
      <c r="J3" s="1007"/>
    </row>
    <row r="4" spans="1:17" s="1210" customFormat="1" thickBot="1">
      <c r="B4" s="1342" t="s">
        <v>2098</v>
      </c>
      <c r="C4" s="1211" t="s">
        <v>4752</v>
      </c>
    </row>
    <row r="5" spans="1:17" s="1242" customFormat="1" ht="33" customHeight="1">
      <c r="A5" s="1327" t="s">
        <v>4753</v>
      </c>
      <c r="B5" s="1328" t="s">
        <v>4754</v>
      </c>
      <c r="C5" s="1328" t="s">
        <v>4755</v>
      </c>
      <c r="D5" s="1328" t="s">
        <v>1971</v>
      </c>
      <c r="E5" s="1328"/>
      <c r="F5" s="1329" t="s">
        <v>1878</v>
      </c>
      <c r="G5" s="1328" t="s">
        <v>4756</v>
      </c>
      <c r="H5" s="1330" t="s">
        <v>1972</v>
      </c>
      <c r="I5" s="1330"/>
      <c r="J5" s="1330" t="s">
        <v>4757</v>
      </c>
      <c r="K5" s="1328" t="s">
        <v>4758</v>
      </c>
      <c r="L5" s="1328" t="s">
        <v>4759</v>
      </c>
      <c r="M5" s="1331" t="s">
        <v>2037</v>
      </c>
    </row>
    <row r="6" spans="1:17" s="1210" customFormat="1" ht="21" customHeight="1">
      <c r="A6" s="1332"/>
      <c r="B6" s="1212"/>
      <c r="C6" s="1212"/>
      <c r="D6" s="1212" t="s">
        <v>2044</v>
      </c>
      <c r="E6" s="1212" t="s">
        <v>4760</v>
      </c>
      <c r="F6" s="1213"/>
      <c r="G6" s="1212"/>
      <c r="H6" s="1214" t="s">
        <v>1884</v>
      </c>
      <c r="I6" s="1214" t="s">
        <v>1885</v>
      </c>
      <c r="J6" s="1215"/>
      <c r="K6" s="1212"/>
      <c r="L6" s="1212"/>
      <c r="M6" s="1333"/>
    </row>
    <row r="7" spans="1:17" s="1210" customFormat="1" thickBot="1">
      <c r="A7" s="1336"/>
      <c r="B7" s="1337"/>
      <c r="C7" s="1337"/>
      <c r="D7" s="1337"/>
      <c r="E7" s="1337"/>
      <c r="F7" s="1338"/>
      <c r="G7" s="1337"/>
      <c r="H7" s="1339"/>
      <c r="I7" s="1339"/>
      <c r="J7" s="1340"/>
      <c r="K7" s="1337"/>
      <c r="L7" s="1337"/>
      <c r="M7" s="1341"/>
    </row>
    <row r="8" spans="1:17" s="1210" customFormat="1" ht="20" customHeight="1" thickBot="1">
      <c r="A8" s="1343">
        <v>1</v>
      </c>
      <c r="B8" s="1344">
        <v>2</v>
      </c>
      <c r="C8" s="1344">
        <v>3</v>
      </c>
      <c r="D8" s="1344">
        <v>4</v>
      </c>
      <c r="E8" s="1344">
        <v>5</v>
      </c>
      <c r="F8" s="1344">
        <v>6</v>
      </c>
      <c r="G8" s="1345">
        <v>7</v>
      </c>
      <c r="H8" s="1345">
        <v>8</v>
      </c>
      <c r="I8" s="1345">
        <v>9</v>
      </c>
      <c r="J8" s="1345">
        <v>10</v>
      </c>
      <c r="K8" s="1345">
        <v>11</v>
      </c>
      <c r="L8" s="1344">
        <v>12</v>
      </c>
      <c r="M8" s="1346">
        <v>13</v>
      </c>
    </row>
    <row r="9" spans="1:17" s="1210" customFormat="1" ht="21" customHeight="1" thickTop="1">
      <c r="A9" s="1347"/>
      <c r="B9" s="1348"/>
      <c r="C9" s="1348"/>
      <c r="D9" s="1348"/>
      <c r="E9" s="1348"/>
      <c r="F9" s="1348"/>
      <c r="G9" s="1348"/>
      <c r="H9" s="1348"/>
      <c r="I9" s="1348"/>
      <c r="J9" s="1348"/>
      <c r="K9" s="1348"/>
      <c r="L9" s="1348"/>
      <c r="M9" s="1349"/>
    </row>
    <row r="10" spans="1:17" s="1210" customFormat="1" ht="24.75" customHeight="1">
      <c r="A10" s="1334" t="s">
        <v>70</v>
      </c>
      <c r="B10" s="1216" t="s">
        <v>4761</v>
      </c>
      <c r="C10" s="1217"/>
      <c r="D10" s="1350"/>
      <c r="E10" s="1350"/>
      <c r="F10" s="1350"/>
      <c r="G10" s="1350"/>
      <c r="H10" s="1350"/>
      <c r="I10" s="1350"/>
      <c r="J10" s="1351"/>
      <c r="K10" s="1352"/>
      <c r="L10" s="1352"/>
      <c r="M10" s="1353"/>
    </row>
    <row r="11" spans="1:17" s="1210" customFormat="1" ht="24.75" customHeight="1">
      <c r="A11" s="1334" t="s">
        <v>72</v>
      </c>
      <c r="B11" s="1216" t="s">
        <v>4761</v>
      </c>
      <c r="C11" s="1218" t="s">
        <v>134</v>
      </c>
      <c r="D11" s="1350"/>
      <c r="E11" s="1350"/>
      <c r="F11" s="1350"/>
      <c r="G11" s="1350"/>
      <c r="H11" s="1350"/>
      <c r="I11" s="1350"/>
      <c r="J11" s="1351"/>
      <c r="K11" s="1352"/>
      <c r="L11" s="1352"/>
      <c r="M11" s="1353"/>
    </row>
    <row r="12" spans="1:17" s="1210" customFormat="1" ht="24.75" customHeight="1">
      <c r="A12" s="1335"/>
      <c r="B12" s="1220"/>
      <c r="C12" s="1352"/>
      <c r="D12" s="1352"/>
      <c r="E12" s="1352"/>
      <c r="F12" s="1352"/>
      <c r="G12" s="1352"/>
      <c r="H12" s="1352"/>
      <c r="I12" s="1352"/>
      <c r="J12" s="1351"/>
      <c r="K12" s="1352"/>
      <c r="L12" s="1352"/>
      <c r="M12" s="1353"/>
    </row>
    <row r="13" spans="1:17" s="1210" customFormat="1" ht="24.75" customHeight="1" thickBot="1">
      <c r="A13" s="1354"/>
      <c r="B13" s="1355"/>
      <c r="C13" s="1355"/>
      <c r="D13" s="1355"/>
      <c r="E13" s="1355"/>
      <c r="F13" s="1355"/>
      <c r="G13" s="1355"/>
      <c r="H13" s="1355"/>
      <c r="I13" s="1355"/>
      <c r="J13" s="1355"/>
      <c r="K13" s="1355"/>
      <c r="L13" s="1355"/>
      <c r="M13" s="1356"/>
    </row>
    <row r="14" spans="1:17" s="1210" customFormat="1" ht="14"/>
    <row r="15" spans="1:17" s="1210" customFormat="1" ht="14"/>
    <row r="16" spans="1:17" s="1210" customFormat="1" ht="18" customHeight="1">
      <c r="A16" s="1221"/>
      <c r="B16" s="1221"/>
      <c r="C16" s="1221"/>
      <c r="D16" s="1221"/>
      <c r="E16" s="1221"/>
      <c r="F16" s="1221"/>
      <c r="G16" s="1221"/>
      <c r="H16" s="1221"/>
      <c r="I16" s="1221"/>
      <c r="J16" s="1221"/>
      <c r="K16" s="1221"/>
      <c r="L16" s="1221"/>
      <c r="M16" s="1221"/>
      <c r="N16" s="1221"/>
      <c r="O16" s="1221"/>
      <c r="P16" s="1221"/>
      <c r="Q16" s="1221"/>
    </row>
    <row r="17" spans="1:17" s="1210" customFormat="1" ht="18" customHeight="1">
      <c r="A17" s="1221"/>
      <c r="B17" s="1222" t="s">
        <v>120</v>
      </c>
      <c r="C17" s="1222"/>
      <c r="D17" s="1222"/>
      <c r="E17" s="1222"/>
      <c r="F17" s="1222"/>
      <c r="G17" s="1222" t="s">
        <v>4762</v>
      </c>
      <c r="H17" s="1222"/>
      <c r="I17" s="1222"/>
      <c r="J17" s="1222"/>
      <c r="K17" s="1222"/>
      <c r="L17" s="1222"/>
      <c r="M17" s="1222"/>
      <c r="N17" s="1223"/>
      <c r="O17" s="1221"/>
      <c r="P17" s="1221"/>
      <c r="Q17" s="1221"/>
    </row>
    <row r="18" spans="1:17" s="1210" customFormat="1" ht="18" customHeight="1">
      <c r="A18" s="1221"/>
      <c r="B18" s="1222" t="s">
        <v>4817</v>
      </c>
      <c r="C18" s="1222"/>
      <c r="D18" s="1222"/>
      <c r="E18" s="1222"/>
      <c r="F18" s="1222"/>
      <c r="G18" s="1224"/>
      <c r="H18" s="1225"/>
      <c r="I18" s="1225"/>
      <c r="J18" s="1225"/>
      <c r="K18" s="1225"/>
      <c r="L18" s="1225"/>
      <c r="M18" s="1225"/>
      <c r="N18" s="1221"/>
      <c r="O18" s="1221"/>
      <c r="P18" s="1221"/>
      <c r="Q18" s="1221"/>
    </row>
    <row r="19" spans="1:17" s="1210" customFormat="1" ht="18" customHeight="1">
      <c r="A19" s="1221"/>
      <c r="B19" s="1222" t="s">
        <v>4763</v>
      </c>
      <c r="C19" s="1222"/>
      <c r="D19" s="1222"/>
      <c r="E19" s="1222"/>
      <c r="F19" s="1222"/>
      <c r="G19" s="1222" t="s">
        <v>117</v>
      </c>
      <c r="H19" s="1222"/>
      <c r="I19" s="1222"/>
      <c r="J19" s="1222"/>
      <c r="K19" s="1222"/>
      <c r="L19" s="1222"/>
      <c r="M19" s="1222"/>
      <c r="N19" s="1226"/>
      <c r="O19" s="1226"/>
      <c r="P19" s="1226"/>
      <c r="Q19" s="1226"/>
    </row>
    <row r="20" spans="1:17" s="1210" customFormat="1" ht="18" customHeight="1">
      <c r="A20" s="1221"/>
      <c r="B20" s="1224"/>
      <c r="C20" s="1224"/>
      <c r="D20" s="1224"/>
      <c r="E20" s="1224"/>
      <c r="F20" s="1224"/>
      <c r="G20" s="1227"/>
      <c r="H20" s="1227"/>
      <c r="I20" s="1224"/>
      <c r="J20" s="1224"/>
      <c r="K20" s="1224"/>
      <c r="L20" s="1227"/>
      <c r="M20" s="1227"/>
      <c r="N20" s="1226"/>
      <c r="O20" s="1226"/>
      <c r="P20" s="1226"/>
      <c r="Q20" s="1226"/>
    </row>
    <row r="21" spans="1:17" s="1210" customFormat="1" ht="18" customHeight="1">
      <c r="A21" s="1221"/>
      <c r="B21" s="1224"/>
      <c r="C21" s="1224"/>
      <c r="D21" s="1224"/>
      <c r="E21" s="1224"/>
      <c r="F21" s="1224"/>
      <c r="G21" s="1227"/>
      <c r="H21" s="1227"/>
      <c r="I21" s="1224"/>
      <c r="J21" s="1224"/>
      <c r="K21" s="1224"/>
      <c r="L21" s="1227"/>
      <c r="M21" s="1227"/>
      <c r="N21" s="1226"/>
      <c r="O21" s="1226"/>
      <c r="P21" s="1226"/>
      <c r="Q21" s="1226"/>
    </row>
    <row r="22" spans="1:17" s="1210" customFormat="1" ht="18" customHeight="1">
      <c r="A22" s="1221"/>
      <c r="B22" s="1224"/>
      <c r="C22" s="1224"/>
      <c r="D22" s="1224"/>
      <c r="E22" s="1224"/>
      <c r="F22" s="1224"/>
      <c r="G22" s="1227"/>
      <c r="H22" s="1227"/>
      <c r="I22" s="1224"/>
      <c r="J22" s="1224"/>
      <c r="K22" s="1224"/>
      <c r="L22" s="1227"/>
      <c r="M22" s="1227"/>
      <c r="N22" s="1226"/>
      <c r="O22" s="1226"/>
      <c r="P22" s="1226"/>
      <c r="Q22" s="1226"/>
    </row>
    <row r="23" spans="1:17" s="1210" customFormat="1" ht="18" customHeight="1">
      <c r="A23" s="1221"/>
      <c r="B23" s="1224"/>
      <c r="C23" s="1224"/>
      <c r="D23" s="1224"/>
      <c r="E23" s="1224"/>
      <c r="F23" s="1224"/>
      <c r="G23" s="1227"/>
      <c r="H23" s="1227"/>
      <c r="I23" s="1224"/>
      <c r="J23" s="1224"/>
      <c r="K23" s="1224"/>
      <c r="L23" s="1227"/>
      <c r="M23" s="1227"/>
      <c r="N23" s="1226"/>
      <c r="O23" s="1228"/>
      <c r="P23" s="1228"/>
      <c r="Q23" s="1228"/>
    </row>
    <row r="24" spans="1:17" s="1210" customFormat="1" ht="18" customHeight="1">
      <c r="A24" s="1229"/>
      <c r="B24" s="1230" t="s">
        <v>4822</v>
      </c>
      <c r="C24" s="1230"/>
      <c r="D24" s="1230"/>
      <c r="E24" s="1230"/>
      <c r="F24" s="1230"/>
      <c r="G24" s="1231" t="s">
        <v>4819</v>
      </c>
      <c r="H24" s="1230"/>
      <c r="I24" s="1230"/>
      <c r="J24" s="1230"/>
      <c r="K24" s="1230"/>
      <c r="L24" s="1230"/>
      <c r="M24" s="1230"/>
      <c r="N24" s="1228"/>
      <c r="O24" s="1228"/>
      <c r="P24" s="1228"/>
      <c r="Q24" s="1228"/>
    </row>
    <row r="25" spans="1:17" s="1210" customFormat="1" ht="18" customHeight="1">
      <c r="A25" s="1221"/>
      <c r="B25" s="1222" t="s">
        <v>4820</v>
      </c>
      <c r="C25" s="1222"/>
      <c r="D25" s="1222"/>
      <c r="E25" s="1222"/>
      <c r="F25" s="1222"/>
      <c r="G25" s="1222" t="s">
        <v>4821</v>
      </c>
      <c r="H25" s="1222"/>
      <c r="I25" s="1222"/>
      <c r="J25" s="1222"/>
      <c r="K25" s="1222"/>
      <c r="L25" s="1222"/>
      <c r="M25" s="1222"/>
      <c r="N25" s="1221"/>
      <c r="O25" s="1221"/>
      <c r="P25" s="1221"/>
      <c r="Q25" s="1221"/>
    </row>
    <row r="26" spans="1:17" s="1210" customFormat="1" ht="18" customHeight="1">
      <c r="B26" s="1229"/>
      <c r="C26" s="1229"/>
      <c r="D26" s="1232"/>
      <c r="E26" s="1232"/>
    </row>
    <row r="27" spans="1:17" s="1210" customFormat="1" ht="18" customHeight="1">
      <c r="B27" s="1226"/>
      <c r="C27" s="1226"/>
    </row>
    <row r="28" spans="1:17" s="1210" customFormat="1" ht="14"/>
  </sheetData>
  <mergeCells count="27">
    <mergeCell ref="B25:F25"/>
    <mergeCell ref="G25:M25"/>
    <mergeCell ref="B17:F17"/>
    <mergeCell ref="G17:M17"/>
    <mergeCell ref="B18:F18"/>
    <mergeCell ref="B19:F19"/>
    <mergeCell ref="G19:M19"/>
    <mergeCell ref="B24:F24"/>
    <mergeCell ref="G24:M24"/>
    <mergeCell ref="J5:J7"/>
    <mergeCell ref="K5:K7"/>
    <mergeCell ref="L5:L7"/>
    <mergeCell ref="M5:M7"/>
    <mergeCell ref="D6:D7"/>
    <mergeCell ref="E6:E7"/>
    <mergeCell ref="H6:H7"/>
    <mergeCell ref="I6:I7"/>
    <mergeCell ref="A1:M1"/>
    <mergeCell ref="A2:M2"/>
    <mergeCell ref="A3:J3"/>
    <mergeCell ref="A5:A7"/>
    <mergeCell ref="B5:B7"/>
    <mergeCell ref="C5:C7"/>
    <mergeCell ref="D5:E5"/>
    <mergeCell ref="F5:F7"/>
    <mergeCell ref="G5:G7"/>
    <mergeCell ref="H5:I5"/>
  </mergeCells>
  <printOptions horizontalCentered="1"/>
  <pageMargins left="0.28000000000000003" right="0.87055118110236218" top="0.90999999999999992" bottom="0.75000000000000011" header="0.31" footer="0.31"/>
  <pageSetup paperSize="5" scale="65" firstPageNumber="7" orientation="landscape" useFirstPageNumber="1"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24</vt:i4>
      </vt:variant>
    </vt:vector>
  </HeadingPairs>
  <TitlesOfParts>
    <vt:vector size="46" baseType="lpstr">
      <vt:lpstr>kopindag</vt:lpstr>
      <vt:lpstr>PETERNAKAN</vt:lpstr>
      <vt:lpstr>CIPTA KARYA</vt:lpstr>
      <vt:lpstr>Sheet3</vt:lpstr>
      <vt:lpstr>BKD</vt:lpstr>
      <vt:lpstr>Pol PP</vt:lpstr>
      <vt:lpstr>Cerenti</vt:lpstr>
      <vt:lpstr>Inuman</vt:lpstr>
      <vt:lpstr>kuantan hilir</vt:lpstr>
      <vt:lpstr>Sheet1</vt:lpstr>
      <vt:lpstr>rekap mutasi kendaraan</vt:lpstr>
      <vt:lpstr>KIB B MASTER</vt:lpstr>
      <vt:lpstr>Sheet2</vt:lpstr>
      <vt:lpstr>KIB A</vt:lpstr>
      <vt:lpstr>KIB B MURNI (-KAPITALISASI)</vt:lpstr>
      <vt:lpstr>KIB B DIBAWAH KAPITALISASI</vt:lpstr>
      <vt:lpstr>KIB C MASTER</vt:lpstr>
      <vt:lpstr>KIB C MURNI (-KAPITALISASI)</vt:lpstr>
      <vt:lpstr>KIB C DIBAWAH KAPITALISASI</vt:lpstr>
      <vt:lpstr>KIB D </vt:lpstr>
      <vt:lpstr>KIB E (2)</vt:lpstr>
      <vt:lpstr>KIB F</vt:lpstr>
      <vt:lpstr>BKD!Print_Area</vt:lpstr>
      <vt:lpstr>Cerenti!Print_Area</vt:lpstr>
      <vt:lpstr>'CIPTA KARYA'!Print_Area</vt:lpstr>
      <vt:lpstr>Inuman!Print_Area</vt:lpstr>
      <vt:lpstr>'KIB A'!Print_Area</vt:lpstr>
      <vt:lpstr>'KIB B DIBAWAH KAPITALISASI'!Print_Area</vt:lpstr>
      <vt:lpstr>'KIB B MASTER'!Print_Area</vt:lpstr>
      <vt:lpstr>'KIB B MURNI (-KAPITALISASI)'!Print_Area</vt:lpstr>
      <vt:lpstr>'KIB C DIBAWAH KAPITALISASI'!Print_Area</vt:lpstr>
      <vt:lpstr>'KIB C MASTER'!Print_Area</vt:lpstr>
      <vt:lpstr>'KIB C MURNI (-KAPITALISASI)'!Print_Area</vt:lpstr>
      <vt:lpstr>'KIB D '!Print_Area</vt:lpstr>
      <vt:lpstr>'KIB E (2)'!Print_Area</vt:lpstr>
      <vt:lpstr>'KIB F'!Print_Area</vt:lpstr>
      <vt:lpstr>kopindag!Print_Area</vt:lpstr>
      <vt:lpstr>'kuantan hilir'!Print_Area</vt:lpstr>
      <vt:lpstr>PETERNAKAN!Print_Area</vt:lpstr>
      <vt:lpstr>'Pol PP'!Print_Area</vt:lpstr>
      <vt:lpstr>'rekap mutasi kendaraan'!Print_Area</vt:lpstr>
      <vt:lpstr>'KIB B DIBAWAH KAPITALISASI'!Print_Titles</vt:lpstr>
      <vt:lpstr>'KIB B MASTER'!Print_Titles</vt:lpstr>
      <vt:lpstr>'KIB B MURNI (-KAPITALISASI)'!Print_Titles</vt:lpstr>
      <vt:lpstr>'KIB D '!Print_Titles</vt:lpstr>
      <vt:lpstr>'rekap mutasi kendaraan'!Print_Titles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Yudhistira M</dc:creator>
  <cp:lastModifiedBy>Microsoft Office User</cp:lastModifiedBy>
  <cp:lastPrinted>2020-08-09T10:28:04Z</cp:lastPrinted>
  <dcterms:created xsi:type="dcterms:W3CDTF">2012-10-03T07:13:07Z</dcterms:created>
  <dcterms:modified xsi:type="dcterms:W3CDTF">2020-08-09T10:30:58Z</dcterms:modified>
</cp:coreProperties>
</file>